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K:\REGULATORY MATTERS 2009 FORWARD\20240025-Petition for Rate Case Increase\Discovery\OPC POD 1 (1-26)\Attachments\Q7\MFR D\"/>
    </mc:Choice>
  </mc:AlternateContent>
  <xr:revisionPtr revIDLastSave="0" documentId="13_ncr:1_{61C2F2FF-64A1-414A-9A30-31ADF71A54A8}" xr6:coauthVersionLast="47" xr6:coauthVersionMax="47" xr10:uidLastSave="{00000000-0000-0000-0000-000000000000}"/>
  <bookViews>
    <workbookView xWindow="-108" yWindow="-108" windowWidth="23256" windowHeight="12456" xr2:uid="{41FD4702-CC77-4293-97C0-43A1C115900D}"/>
  </bookViews>
  <sheets>
    <sheet name="D-9" sheetId="82" r:id="rId1"/>
    <sheet name="Support --&gt;" sheetId="58" r:id="rId2"/>
    <sheet name="Calculations" sheetId="83" r:id="rId3"/>
    <sheet name="Dec Surv - FERC IS - 4 - 12 Mo" sheetId="93" r:id="rId4"/>
    <sheet name="REG FL  FERC IS - 4" sheetId="60" r:id="rId5"/>
    <sheet name="Working Cap - 2" sheetId="69" r:id="rId6"/>
    <sheet name="B2 CWIP Pivot" sheetId="70" state="hidden" r:id="rId7"/>
    <sheet name="Cash &amp; Overheads Pivot" sheetId="94" r:id="rId8"/>
    <sheet name="Surv Sch 5 (2023)" sheetId="95" r:id="rId9"/>
    <sheet name="MFR A-1 2027" sheetId="99" r:id="rId10"/>
    <sheet name="MFR A-1 2026" sheetId="100" r:id="rId11"/>
    <sheet name="MFR A-1 2025" sheetId="101" r:id="rId12"/>
    <sheet name="Surv Sch 4(2023)" sheetId="54" state="hidden" r:id="rId13"/>
    <sheet name="Surv Sch 4(2023)Proposed" sheetId="56" state="hidden" r:id="rId14"/>
  </sheets>
  <definedNames>
    <definedName name="\A" localSheetId="6">#REF!</definedName>
    <definedName name="\A">#REF!</definedName>
    <definedName name="\B" localSheetId="12">#REF!</definedName>
    <definedName name="\B" localSheetId="13">#REF!</definedName>
    <definedName name="\B">#REF!</definedName>
    <definedName name="\C" localSheetId="12">#REF!</definedName>
    <definedName name="\C" localSheetId="13">#REF!</definedName>
    <definedName name="\C">#REF!</definedName>
    <definedName name="\D" localSheetId="6">#REF!</definedName>
    <definedName name="\D">#REF!</definedName>
    <definedName name="\DDDD" localSheetId="6">#REF!</definedName>
    <definedName name="\E" localSheetId="12">#REF!</definedName>
    <definedName name="\E" localSheetId="13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L">#REF!</definedName>
    <definedName name="\M">#REF!</definedName>
    <definedName name="\N" localSheetId="12">#REF!</definedName>
    <definedName name="\N" localSheetId="13">#REF!</definedName>
    <definedName name="\N">#REF!</definedName>
    <definedName name="\P" localSheetId="6">#REF!</definedName>
    <definedName name="\P" localSheetId="12">#REF!</definedName>
    <definedName name="\P" localSheetId="13">#REF!</definedName>
    <definedName name="\P">#REF!</definedName>
    <definedName name="\Q" localSheetId="6">#REF!</definedName>
    <definedName name="\Q">#REF!</definedName>
    <definedName name="\R" localSheetId="6">#REF!</definedName>
    <definedName name="\R" localSheetId="12">#REF!</definedName>
    <definedName name="\R" localSheetId="13">#REF!</definedName>
    <definedName name="\R">#REF!</definedName>
    <definedName name="\S" localSheetId="6">#REF!</definedName>
    <definedName name="\S" localSheetId="12">#REF!</definedName>
    <definedName name="\S" localSheetId="13">#REF!</definedName>
    <definedName name="\S">#REF!</definedName>
    <definedName name="\T" localSheetId="6">#REF!</definedName>
    <definedName name="\T">#REF!</definedName>
    <definedName name="\V" localSheetId="6">#REF!</definedName>
    <definedName name="\V">#REF!</definedName>
    <definedName name="\W" localSheetId="12">#REF!</definedName>
    <definedName name="\W" localSheetId="13">#REF!</definedName>
    <definedName name="\X">#REF!</definedName>
    <definedName name="\Y">#REF!</definedName>
    <definedName name="\Z">#REF!</definedName>
    <definedName name="____________fsd44" localSheetId="6" hidden="1">{#N/A,#N/A,FALSE,"Aging Summary";#N/A,#N/A,FALSE,"Ratio Analysis";#N/A,#N/A,FALSE,"Test 120 Day Accts";#N/A,#N/A,FALSE,"Tickmarks"}</definedName>
    <definedName name="____________fsd44" hidden="1">{#N/A,#N/A,FALSE,"Aging Summary";#N/A,#N/A,FALSE,"Ratio Analysis";#N/A,#N/A,FALSE,"Test 120 Day Accts";#N/A,#N/A,FALSE,"Tickmarks"}</definedName>
    <definedName name="__________fsd44" localSheetId="6" hidden="1">{#N/A,#N/A,FALSE,"Aging Summary";#N/A,#N/A,FALSE,"Ratio Analysis";#N/A,#N/A,FALSE,"Test 120 Day Accts";#N/A,#N/A,FALSE,"Tickmarks"}</definedName>
    <definedName name="__________fsd44" hidden="1">{#N/A,#N/A,FALSE,"Aging Summary";#N/A,#N/A,FALSE,"Ratio Analysis";#N/A,#N/A,FALSE,"Test 120 Day Accts";#N/A,#N/A,FALSE,"Tickmarks"}</definedName>
    <definedName name="_________x2" hidden="1">{"'Sheet1'!$A$1:$I$89"}</definedName>
    <definedName name="_________x88888" hidden="1">{"'Sheet1'!$A$1:$I$89"}</definedName>
    <definedName name="________x2" hidden="1">{"'Sheet1'!$A$1:$I$89"}</definedName>
    <definedName name="________x88888" hidden="1">{"'Sheet1'!$A$1:$I$89"}</definedName>
    <definedName name="_______fsd44" localSheetId="6" hidden="1">{#N/A,#N/A,FALSE,"Aging Summary";#N/A,#N/A,FALSE,"Ratio Analysis";#N/A,#N/A,FALSE,"Test 120 Day Accts";#N/A,#N/A,FALSE,"Tickmarks"}</definedName>
    <definedName name="_______fsd44" hidden="1">{#N/A,#N/A,FALSE,"Aging Summary";#N/A,#N/A,FALSE,"Ratio Analysis";#N/A,#N/A,FALSE,"Test 120 Day Accts";#N/A,#N/A,FALSE,"Tickmarks"}</definedName>
    <definedName name="_______x2" hidden="1">{"'Sheet1'!$A$1:$I$89"}</definedName>
    <definedName name="_______x88888" hidden="1">{"'Sheet1'!$A$1:$I$89"}</definedName>
    <definedName name="______fsd44" localSheetId="6" hidden="1">{#N/A,#N/A,FALSE,"Aging Summary";#N/A,#N/A,FALSE,"Ratio Analysis";#N/A,#N/A,FALSE,"Test 120 Day Accts";#N/A,#N/A,FALSE,"Tickmarks"}</definedName>
    <definedName name="______fsd44" hidden="1">{#N/A,#N/A,FALSE,"Aging Summary";#N/A,#N/A,FALSE,"Ratio Analysis";#N/A,#N/A,FALSE,"Test 120 Day Accts";#N/A,#N/A,FALSE,"Tickmarks"}</definedName>
    <definedName name="______kim1" hidden="1">{#N/A,#N/A,FALSE,"Aging Summary";#N/A,#N/A,FALSE,"Ratio Analysis";#N/A,#N/A,FALSE,"Test 120 Day Accts";#N/A,#N/A,FALSE,"Tickmarks"}</definedName>
    <definedName name="______kim6" hidden="1">{#N/A,#N/A,FALSE,"Aging Summary";#N/A,#N/A,FALSE,"Ratio Analysis";#N/A,#N/A,FALSE,"Test 120 Day Accts";#N/A,#N/A,FALSE,"Tickmarks"}</definedName>
    <definedName name="______x2" hidden="1">{"'Sheet1'!$A$1:$I$89"}</definedName>
    <definedName name="______x88888" hidden="1">{"'Sheet1'!$A$1:$I$89"}</definedName>
    <definedName name="_____fsd44" localSheetId="6" hidden="1">{#N/A,#N/A,FALSE,"Aging Summary";#N/A,#N/A,FALSE,"Ratio Analysis";#N/A,#N/A,FALSE,"Test 120 Day Accts";#N/A,#N/A,FALSE,"Tickmarks"}</definedName>
    <definedName name="_____fsd44" hidden="1">{#N/A,#N/A,FALSE,"Aging Summary";#N/A,#N/A,FALSE,"Ratio Analysis";#N/A,#N/A,FALSE,"Test 120 Day Accts";#N/A,#N/A,FALSE,"Tickmarks"}</definedName>
    <definedName name="_____kim1" hidden="1">{#N/A,#N/A,FALSE,"Aging Summary";#N/A,#N/A,FALSE,"Ratio Analysis";#N/A,#N/A,FALSE,"Test 120 Day Accts";#N/A,#N/A,FALSE,"Tickmarks"}</definedName>
    <definedName name="_____kim6" hidden="1">{#N/A,#N/A,FALSE,"Aging Summary";#N/A,#N/A,FALSE,"Ratio Analysis";#N/A,#N/A,FALSE,"Test 120 Day Accts";#N/A,#N/A,FALSE,"Tickmarks"}</definedName>
    <definedName name="_____x2" hidden="1">{"'Sheet1'!$A$1:$I$89"}</definedName>
    <definedName name="_____x88888" hidden="1">{"'Sheet1'!$A$1:$I$89"}</definedName>
    <definedName name="____fsd44" localSheetId="6" hidden="1">{#N/A,#N/A,FALSE,"Aging Summary";#N/A,#N/A,FALSE,"Ratio Analysis";#N/A,#N/A,FALSE,"Test 120 Day Accts";#N/A,#N/A,FALSE,"Tickmarks"}</definedName>
    <definedName name="____fsd44" hidden="1">{#N/A,#N/A,FALSE,"Aging Summary";#N/A,#N/A,FALSE,"Ratio Analysis";#N/A,#N/A,FALSE,"Test 120 Day Accts";#N/A,#N/A,FALSE,"Tickmarks"}</definedName>
    <definedName name="____kim1" hidden="1">{#N/A,#N/A,FALSE,"Aging Summary";#N/A,#N/A,FALSE,"Ratio Analysis";#N/A,#N/A,FALSE,"Test 120 Day Accts";#N/A,#N/A,FALSE,"Tickmarks"}</definedName>
    <definedName name="____kim6" hidden="1">{#N/A,#N/A,FALSE,"Aging Summary";#N/A,#N/A,FALSE,"Ratio Analysis";#N/A,#N/A,FALSE,"Test 120 Day Accts";#N/A,#N/A,FALSE,"Tickmarks"}</definedName>
    <definedName name="____x2" hidden="1">{"'Sheet1'!$A$1:$I$89"}</definedName>
    <definedName name="____x88888" hidden="1">{"'Sheet1'!$A$1:$I$89"}</definedName>
    <definedName name="___fsd44" localSheetId="6" hidden="1">{#N/A,#N/A,FALSE,"Aging Summary";#N/A,#N/A,FALSE,"Ratio Analysis";#N/A,#N/A,FALSE,"Test 120 Day Accts";#N/A,#N/A,FALSE,"Tickmarks"}</definedName>
    <definedName name="___fsd44" hidden="1">{#N/A,#N/A,FALSE,"Aging Summary";#N/A,#N/A,FALSE,"Ratio Analysis";#N/A,#N/A,FALSE,"Test 120 Day Accts";#N/A,#N/A,FALSE,"Tickmarks"}</definedName>
    <definedName name="___kim1" hidden="1">{#N/A,#N/A,FALSE,"Aging Summary";#N/A,#N/A,FALSE,"Ratio Analysis";#N/A,#N/A,FALSE,"Test 120 Day Accts";#N/A,#N/A,FALSE,"Tickmarks"}</definedName>
    <definedName name="___kim6" hidden="1">{#N/A,#N/A,FALSE,"Aging Summary";#N/A,#N/A,FALSE,"Ratio Analysis";#N/A,#N/A,FALSE,"Test 120 Day Accts";#N/A,#N/A,FALSE,"Tickmarks"}</definedName>
    <definedName name="___PG3" localSheetId="6">#N/A</definedName>
    <definedName name="___PG3" localSheetId="12">#N/A</definedName>
    <definedName name="___PG3" localSheetId="13">#N/A</definedName>
    <definedName name="___SCH1" localSheetId="6">#REF!</definedName>
    <definedName name="___thinkcellREMAAAAAAAAEAAAARM3YEr2Vska_PC_IFuLITA" hidden="1">#REF!</definedName>
    <definedName name="___x2" hidden="1">{"'Sheet1'!$A$1:$I$89"}</definedName>
    <definedName name="___x88888" hidden="1">{"'Sheet1'!$A$1:$I$89"}</definedName>
    <definedName name="__123Graph_A" localSheetId="6" hidden="1">#REF!</definedName>
    <definedName name="__123Graph_A" localSheetId="0" hidden="1">#REF!</definedName>
    <definedName name="__123Graph_A" localSheetId="12" hidden="1">#REF!</definedName>
    <definedName name="__123Graph_A" localSheetId="13" hidden="1">#REF!</definedName>
    <definedName name="__123Graph_A" hidden="1">#REF!</definedName>
    <definedName name="__123Graph_AScreenCrv" hidden="1">#REF!</definedName>
    <definedName name="__123Graph_B" localSheetId="0" hidden="1">#REF!</definedName>
    <definedName name="__123Graph_B" hidden="1">#REF!</definedName>
    <definedName name="__123Graph_BScreenCrv" hidden="1">#REF!</definedName>
    <definedName name="__123Graph_C" localSheetId="0" hidden="1">#REF!</definedName>
    <definedName name="__123Graph_C" hidden="1">#REF!</definedName>
    <definedName name="__123Graph_CScreenCrv" hidden="1">#REF!</definedName>
    <definedName name="__123Graph_D" localSheetId="0" hidden="1">#REF!</definedName>
    <definedName name="__123Graph_D" hidden="1">#REF!</definedName>
    <definedName name="__123Graph_E" localSheetId="0" hidden="1">#REF!</definedName>
    <definedName name="__123Graph_E" hidden="1">#REF!</definedName>
    <definedName name="__123Graph_F" localSheetId="0" hidden="1">#REF!</definedName>
    <definedName name="__123Graph_F" hidden="1">#REF!</definedName>
    <definedName name="__123Graph_X" localSheetId="6" hidden="1">#REF!</definedName>
    <definedName name="__123Graph_X" localSheetId="0" hidden="1">#REF!</definedName>
    <definedName name="__123Graph_X" localSheetId="12" hidden="1">#REF!</definedName>
    <definedName name="__123Graph_X" localSheetId="13" hidden="1">#REF!</definedName>
    <definedName name="__123Graph_X" hidden="1">#REF!</definedName>
    <definedName name="__cp3" localSheetId="6" hidden="1">{#N/A,#N/A,FALSE,"ALLOC"}</definedName>
    <definedName name="__cp3" hidden="1">{#N/A,#N/A,FALSE,"ALLOC"}</definedName>
    <definedName name="__FDS_HYPERLINK_TOGGLE_STATE__" hidden="1">"ON"</definedName>
    <definedName name="__FPC1" localSheetId="6">#REF!</definedName>
    <definedName name="__FPC1">#REF!</definedName>
    <definedName name="__FPC2" localSheetId="6">#REF!</definedName>
    <definedName name="__FPC2">#REF!</definedName>
    <definedName name="__FPC3" localSheetId="6">#REF!</definedName>
    <definedName name="__FPC3">#REF!</definedName>
    <definedName name="__fsd44" localSheetId="6" hidden="1">{#N/A,#N/A,FALSE,"Aging Summary";#N/A,#N/A,FALSE,"Ratio Analysis";#N/A,#N/A,FALSE,"Test 120 Day Accts";#N/A,#N/A,FALSE,"Tickmarks"}</definedName>
    <definedName name="__fsd44" hidden="1">{#N/A,#N/A,FALSE,"Aging Summary";#N/A,#N/A,FALSE,"Ratio Analysis";#N/A,#N/A,FALSE,"Test 120 Day Accts";#N/A,#N/A,FALSE,"Tickmarks"}</definedName>
    <definedName name="__IntlFixup" hidden="1">TRUE</definedName>
    <definedName name="__key2" localSheetId="10" hidden="1">#REF!</definedName>
    <definedName name="__key2" localSheetId="9" hidden="1">#REF!</definedName>
    <definedName name="__key2" hidden="1">#REF!</definedName>
    <definedName name="__kim1" hidden="1">{#N/A,#N/A,FALSE,"Aging Summary";#N/A,#N/A,FALSE,"Ratio Analysis";#N/A,#N/A,FALSE,"Test 120 Day Accts";#N/A,#N/A,FALSE,"Tickmarks"}</definedName>
    <definedName name="__kim6" hidden="1">{#N/A,#N/A,FALSE,"Aging Summary";#N/A,#N/A,FALSE,"Ratio Analysis";#N/A,#N/A,FALSE,"Test 120 Day Accts";#N/A,#N/A,FALSE,"Tickmarks"}</definedName>
    <definedName name="__PG1" localSheetId="6">#N/A</definedName>
    <definedName name="__PG1" localSheetId="12">#N/A</definedName>
    <definedName name="__PG1" localSheetId="13">#N/A</definedName>
    <definedName name="__PG2" localSheetId="6">#N/A</definedName>
    <definedName name="__PG2" localSheetId="12">#N/A</definedName>
    <definedName name="__PG2" localSheetId="13">#N/A</definedName>
    <definedName name="__PG3" localSheetId="6">#N/A</definedName>
    <definedName name="__PG3" localSheetId="12">#N/A</definedName>
    <definedName name="__PG3" localSheetId="13">#N/A</definedName>
    <definedName name="__PG4" localSheetId="6">#REF!</definedName>
    <definedName name="__PG5" localSheetId="6">#REF!</definedName>
    <definedName name="__x2" hidden="1">{"'Sheet1'!$A$1:$I$89"}</definedName>
    <definedName name="__x88888" hidden="1">{"'Sheet1'!$A$1:$I$89"}</definedName>
    <definedName name="__yr01" localSheetId="6">#REF!</definedName>
    <definedName name="__yr02" localSheetId="6">#REF!</definedName>
    <definedName name="__yr03" localSheetId="6">#REF!</definedName>
    <definedName name="__yr04" localSheetId="6">#REF!</definedName>
    <definedName name="__yr05" localSheetId="6">#REF!</definedName>
    <definedName name="__yr06" localSheetId="6">#REF!</definedName>
    <definedName name="__yr07" localSheetId="6">#REF!</definedName>
    <definedName name="__yr08" localSheetId="6">#REF!</definedName>
    <definedName name="__yr09" localSheetId="6">#REF!</definedName>
    <definedName name="__yr10" localSheetId="6">#REF!</definedName>
    <definedName name="__yr11" localSheetId="6">#REF!</definedName>
    <definedName name="__yr12" localSheetId="6">#REF!</definedName>
    <definedName name="__yr13" localSheetId="6">#REF!</definedName>
    <definedName name="__yr14" localSheetId="6">#REF!</definedName>
    <definedName name="__yr15" localSheetId="6">#REF!</definedName>
    <definedName name="__yr16" localSheetId="6">#REF!</definedName>
    <definedName name="__yr17" localSheetId="6">#REF!</definedName>
    <definedName name="__yr18" localSheetId="6">#REF!</definedName>
    <definedName name="__yr19" localSheetId="6">#REF!</definedName>
    <definedName name="__YR2" localSheetId="6">#REF!</definedName>
    <definedName name="__yr20" localSheetId="6">#REF!</definedName>
    <definedName name="__yr21" localSheetId="6">#REF!</definedName>
    <definedName name="__YR3" localSheetId="6">#REF!</definedName>
    <definedName name="__YR4" localSheetId="6">#REF!</definedName>
    <definedName name="__YR5" localSheetId="6">#REF!</definedName>
    <definedName name="__YR6" localSheetId="6">#REF!</definedName>
    <definedName name="__yr98" localSheetId="6">#REF!</definedName>
    <definedName name="__yr99" localSheetId="6">#REF!</definedName>
    <definedName name="_1__123Graph_ACHART_4" hidden="1">#REF!</definedName>
    <definedName name="_11__123Graph_LBL_BCHART_1" hidden="1">#REF!</definedName>
    <definedName name="_12__123Graph_BCHART_4" hidden="1">#REF!</definedName>
    <definedName name="_12__123Graph_LBL_CCHART_1" hidden="1">#REF!</definedName>
    <definedName name="_123Graph_F1" localSheetId="6" hidden="1">#REF!</definedName>
    <definedName name="_123Graph_F1" localSheetId="0" hidden="1">#REF!</definedName>
    <definedName name="_123Graph_F1" localSheetId="12" hidden="1">#REF!</definedName>
    <definedName name="_123Graph_F1" localSheetId="13" hidden="1">#REF!</definedName>
    <definedName name="_123Graph_F1" hidden="1">#REF!</definedName>
    <definedName name="_13__123Graph_XCHART_1" hidden="1">#REF!</definedName>
    <definedName name="_16__123Graph_CCHART_4" hidden="1">#REF!</definedName>
    <definedName name="_1995RET">#REF!</definedName>
    <definedName name="_1996AMORT">#REF!</definedName>
    <definedName name="_1996RET">#REF!</definedName>
    <definedName name="_1997AMORT">#REF!</definedName>
    <definedName name="_1997RETAMORT">#REF!</definedName>
    <definedName name="_2">#REF!</definedName>
    <definedName name="_2__123Graph_AChart_1A" hidden="1">#REF!</definedName>
    <definedName name="_2__123Graph_BCHART_1" hidden="1">#REF!</definedName>
    <definedName name="_2__123Graph_BCHART_4" hidden="1">#REF!</definedName>
    <definedName name="_2_1">#REF!</definedName>
    <definedName name="_2_2" localSheetId="12">#REF!</definedName>
    <definedName name="_2_2" localSheetId="13">#REF!</definedName>
    <definedName name="_2_2">#REF!</definedName>
    <definedName name="_2_3" localSheetId="12">#REF!</definedName>
    <definedName name="_2_3" localSheetId="13">#REF!</definedName>
    <definedName name="_2_3">#REF!</definedName>
    <definedName name="_3__123Graph_AChart_2A" hidden="1">#REF!</definedName>
    <definedName name="_3__123Graph_BCHART_1" hidden="1">#REF!</definedName>
    <definedName name="_3__123Graph_CCHART_1" hidden="1">#REF!</definedName>
    <definedName name="_3__123Graph_CCHART_4" hidden="1">#REF!</definedName>
    <definedName name="_328_J_7">#REF!</definedName>
    <definedName name="_328_J_8">#REF!</definedName>
    <definedName name="_328_K_7">#REF!</definedName>
    <definedName name="_328_K_8">#REF!</definedName>
    <definedName name="_328_L">#REF!</definedName>
    <definedName name="_328_M">#REF!</definedName>
    <definedName name="_328_N">#REF!</definedName>
    <definedName name="_4__123Graph_BCHART_1" hidden="1">#REF!</definedName>
    <definedName name="_4__123Graph_CCHART_1" hidden="1">#REF!</definedName>
    <definedName name="_4__123Graph_XChart_1A" hidden="1">#REF!</definedName>
    <definedName name="_4_1" localSheetId="6">#REF!</definedName>
    <definedName name="_4_1" localSheetId="12">#REF!</definedName>
    <definedName name="_4_1" localSheetId="13">#REF!</definedName>
    <definedName name="_4_1">#REF!</definedName>
    <definedName name="_4_2" localSheetId="6">#REF!</definedName>
    <definedName name="_4_2" localSheetId="12">#REF!</definedName>
    <definedName name="_4_2" localSheetId="13">#REF!</definedName>
    <definedName name="_4_2">#REF!</definedName>
    <definedName name="_4_3" localSheetId="12">#REF!</definedName>
    <definedName name="_4_3" localSheetId="13">#REF!</definedName>
    <definedName name="_4_3">#REF!</definedName>
    <definedName name="_5__123Graph_CCHART_1" hidden="1">#REF!</definedName>
    <definedName name="_5__123Graph_LBL_BCHART_1" hidden="1">#REF!</definedName>
    <definedName name="_5__123Graph_XChart_2A" hidden="1">#REF!</definedName>
    <definedName name="_6__123Graph_LBL_BCHART_1" hidden="1">#REF!</definedName>
    <definedName name="_6__123Graph_LBL_CCHART_1" hidden="1">#REF!</definedName>
    <definedName name="_6MOS" localSheetId="6">#REF!</definedName>
    <definedName name="_6MOS" localSheetId="12">#REF!</definedName>
    <definedName name="_6MOS" localSheetId="13">#REF!</definedName>
    <definedName name="_6MOS">#REF!</definedName>
    <definedName name="_6MOS_1" localSheetId="12">#REF!</definedName>
    <definedName name="_6MOS_1" localSheetId="13">#REF!</definedName>
    <definedName name="_6MOS_1">#REF!</definedName>
    <definedName name="_6MOS_2" localSheetId="12">#REF!</definedName>
    <definedName name="_6MOS_2" localSheetId="13">#REF!</definedName>
    <definedName name="_6MOS_2">#REF!</definedName>
    <definedName name="_6MOS_3">#REF!</definedName>
    <definedName name="_7__123Graph_BCHART_1" hidden="1">#REF!</definedName>
    <definedName name="_7__123Graph_LBL_BCHART_1" hidden="1">#REF!</definedName>
    <definedName name="_7__123Graph_LBL_CCHART_1" hidden="1">#REF!</definedName>
    <definedName name="_7__123Graph_XCHART_1" hidden="1">#REF!</definedName>
    <definedName name="_8__123Graph_ACHART_4" hidden="1">#REF!</definedName>
    <definedName name="_8__123Graph_CCHART_1" hidden="1">#REF!</definedName>
    <definedName name="_8__123Graph_LBL_CCHART_1" hidden="1">#REF!</definedName>
    <definedName name="_8__123Graph_XCHART_1" hidden="1">#REF!</definedName>
    <definedName name="_9__123Graph_XCHART_1" hidden="1">#REF!</definedName>
    <definedName name="_97opls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AUG94">#REF!</definedName>
    <definedName name="_C1_COL1" localSheetId="6">#REF!</definedName>
    <definedName name="_C1_COL1" localSheetId="12">#REF!</definedName>
    <definedName name="_C1_COL1" localSheetId="13">#REF!</definedName>
    <definedName name="_C1_COL1">#REF!</definedName>
    <definedName name="_Dist_Bin" hidden="1">#REF!</definedName>
    <definedName name="_Dist_Values" hidden="1">#REF!</definedName>
    <definedName name="_Fill" localSheetId="6" hidden="1">#REF!</definedName>
    <definedName name="_Fill" localSheetId="0" hidden="1">#REF!</definedName>
    <definedName name="_Fill" localSheetId="10" hidden="1">#REF!</definedName>
    <definedName name="_Fill" localSheetId="9" hidden="1">#REF!</definedName>
    <definedName name="_Fill" localSheetId="12" hidden="1">#REF!</definedName>
    <definedName name="_Fill" localSheetId="13" hidden="1">#REF!</definedName>
    <definedName name="_Fill" localSheetId="8" hidden="1">#REF!</definedName>
    <definedName name="_Fill" hidden="1">#REF!</definedName>
    <definedName name="_FOF_Cogen_Excel_Florida" localSheetId="6">#REF!</definedName>
    <definedName name="_FPC1">#REF!</definedName>
    <definedName name="_FPC2">#REF!</definedName>
    <definedName name="_FPC3">#REF!</definedName>
    <definedName name="_fsd44" localSheetId="6" hidden="1">{#N/A,#N/A,FALSE,"Aging Summary";#N/A,#N/A,FALSE,"Ratio Analysis";#N/A,#N/A,FALSE,"Test 120 Day Accts";#N/A,#N/A,FALSE,"Tickmarks"}</definedName>
    <definedName name="_fsd44" hidden="1">{#N/A,#N/A,FALSE,"Aging Summary";#N/A,#N/A,FALSE,"Ratio Analysis";#N/A,#N/A,FALSE,"Test 120 Day Accts";#N/A,#N/A,FALSE,"Tickmarks"}</definedName>
    <definedName name="_Key1" localSheetId="6" hidden="1">#REF!</definedName>
    <definedName name="_Key1" localSheetId="0" hidden="1">#REF!</definedName>
    <definedName name="_Key1" localSheetId="12" hidden="1">#REF!</definedName>
    <definedName name="_Key1" localSheetId="13" hidden="1">#REF!</definedName>
    <definedName name="_Key1" localSheetId="8" hidden="1">#REF!</definedName>
    <definedName name="_Key1" hidden="1">#REF!</definedName>
    <definedName name="_Key2" localSheetId="0" hidden="1">#REF!</definedName>
    <definedName name="_Key2" localSheetId="10" hidden="1">#REF!</definedName>
    <definedName name="_Key2" localSheetId="9" hidden="1">#REF!</definedName>
    <definedName name="_Key2" localSheetId="12" hidden="1">#REF!</definedName>
    <definedName name="_Key2" localSheetId="13" hidden="1">#REF!</definedName>
    <definedName name="_Key2" localSheetId="8" hidden="1">#REF!</definedName>
    <definedName name="_Key2" hidden="1">#REF!</definedName>
    <definedName name="_kim1" hidden="1">{#N/A,#N/A,FALSE,"Aging Summary";#N/A,#N/A,FALSE,"Ratio Analysis";#N/A,#N/A,FALSE,"Test 120 Day Accts";#N/A,#N/A,FALSE,"Tickmarks"}</definedName>
    <definedName name="_kim6" hidden="1">{#N/A,#N/A,FALSE,"Aging Summary";#N/A,#N/A,FALSE,"Ratio Analysis";#N/A,#N/A,FALSE,"Test 120 Day Accts";#N/A,#N/A,FALSE,"Tickmarks"}</definedName>
    <definedName name="_MatMult_A" hidden="1">#REF!</definedName>
    <definedName name="_MatMult_A1" hidden="1">#REF!</definedName>
    <definedName name="_Order1" localSheetId="6" hidden="1">255</definedName>
    <definedName name="_Order1" localSheetId="12" hidden="1">255</definedName>
    <definedName name="_Order1" localSheetId="13" hidden="1">255</definedName>
    <definedName name="_Order1" localSheetId="8" hidden="1">255</definedName>
    <definedName name="_Order1" hidden="1">0</definedName>
    <definedName name="_Order2" localSheetId="6" hidden="1">255</definedName>
    <definedName name="_Order2" localSheetId="12" hidden="1">255</definedName>
    <definedName name="_Order2" localSheetId="13" hidden="1">255</definedName>
    <definedName name="_Order2" localSheetId="8" hidden="1">255</definedName>
    <definedName name="_Order2" hidden="1">0</definedName>
    <definedName name="_Parse_In" localSheetId="6" hidden="1">#REF!</definedName>
    <definedName name="_Parse_In" localSheetId="0" hidden="1">#REF!</definedName>
    <definedName name="_Parse_In" localSheetId="12" hidden="1">#REF!</definedName>
    <definedName name="_Parse_In" localSheetId="13" hidden="1">#REF!</definedName>
    <definedName name="_Parse_In" localSheetId="8" hidden="1">#REF!</definedName>
    <definedName name="_Parse_In" hidden="1">#REF!</definedName>
    <definedName name="_Parse_Out" localSheetId="0" hidden="1">#REF!</definedName>
    <definedName name="_Parse_Out" localSheetId="12" hidden="1">#REF!</definedName>
    <definedName name="_Parse_Out" localSheetId="13" hidden="1">#REF!</definedName>
    <definedName name="_Parse_Out" localSheetId="8" hidden="1">#REF!</definedName>
    <definedName name="_Parse_Out" hidden="1">#REF!</definedName>
    <definedName name="_PG1" localSheetId="6">#N/A</definedName>
    <definedName name="_PG1" localSheetId="12">#N/A</definedName>
    <definedName name="_PG1" localSheetId="13">#N/A</definedName>
    <definedName name="_PG2" localSheetId="6">#N/A</definedName>
    <definedName name="_PG2" localSheetId="12">#N/A</definedName>
    <definedName name="_PG2" localSheetId="13">#N/A</definedName>
    <definedName name="_PG5" localSheetId="6">#REF!</definedName>
    <definedName name="_qry_All_Statistics_Final_Annual" localSheetId="6">#REF!</definedName>
    <definedName name="_Qtr2" localSheetId="6">#REF!,#REF!,#REF!,#REF!</definedName>
    <definedName name="_Qtr4" localSheetId="6">#REF!,#REF!,#REF!,#REF!</definedName>
    <definedName name="_Regression_Int" hidden="1">1</definedName>
    <definedName name="_SEP94" localSheetId="12">#REF!</definedName>
    <definedName name="_SEP94" localSheetId="13">#REF!</definedName>
    <definedName name="_Sort" localSheetId="0" hidden="1">#REF!</definedName>
    <definedName name="_Sort" localSheetId="12" hidden="1">#REF!</definedName>
    <definedName name="_Sort" localSheetId="13" hidden="1">#REF!</definedName>
    <definedName name="_Sort" localSheetId="8" hidden="1">#REF!</definedName>
    <definedName name="_Sort" hidden="1">#REF!</definedName>
    <definedName name="_Sort1" localSheetId="0" hidden="1">#REF!</definedName>
    <definedName name="_Sort1" hidden="1">#REF!</definedName>
    <definedName name="_Table1_In1" localSheetId="0" hidden="1">#REF!</definedName>
    <definedName name="_Table1_In1" hidden="1">#REF!</definedName>
    <definedName name="_Table1_Out" localSheetId="0" hidden="1">#REF!</definedName>
    <definedName name="_Table1_Out" hidden="1">#REF!</definedName>
    <definedName name="_Table2_In1" localSheetId="0" hidden="1">#REF!</definedName>
    <definedName name="_Table2_In1" hidden="1">#REF!</definedName>
    <definedName name="_Table2_In2" hidden="1">#REF!</definedName>
    <definedName name="_Table2_Out" localSheetId="0" hidden="1">#REF!</definedName>
    <definedName name="_Table2_Out" hidden="1">#REF!</definedName>
    <definedName name="_Table3_In2" hidden="1">#REF!</definedName>
    <definedName name="_x2" hidden="1">{"'Sheet1'!$A$1:$I$89"}</definedName>
    <definedName name="_x88888" hidden="1">{"'Sheet1'!$A$1:$I$89"}</definedName>
    <definedName name="_yr01" localSheetId="6">#REF!</definedName>
    <definedName name="_yr02" localSheetId="6">#REF!</definedName>
    <definedName name="_yr03" localSheetId="6">#REF!</definedName>
    <definedName name="_yr04" localSheetId="6">#REF!</definedName>
    <definedName name="_yr05" localSheetId="6">#REF!</definedName>
    <definedName name="_yr06" localSheetId="6">#REF!</definedName>
    <definedName name="_yr07" localSheetId="6">#REF!</definedName>
    <definedName name="_yr08" localSheetId="6">#REF!</definedName>
    <definedName name="_yr09" localSheetId="6">#REF!</definedName>
    <definedName name="_yr10" localSheetId="6">#REF!</definedName>
    <definedName name="_yr11" localSheetId="6">#REF!</definedName>
    <definedName name="_yr12" localSheetId="6">#REF!</definedName>
    <definedName name="_yr13" localSheetId="6">#REF!</definedName>
    <definedName name="_yr14" localSheetId="6">#REF!</definedName>
    <definedName name="_yr15" localSheetId="6">#REF!</definedName>
    <definedName name="_yr16" localSheetId="6">#REF!</definedName>
    <definedName name="_yr17" localSheetId="6">#REF!</definedName>
    <definedName name="_yr18" localSheetId="6">#REF!</definedName>
    <definedName name="_yr19" localSheetId="6">#REF!</definedName>
    <definedName name="_YR2" localSheetId="6">#REF!</definedName>
    <definedName name="_yr20" localSheetId="6">#REF!</definedName>
    <definedName name="_Yr2007">#REF!</definedName>
    <definedName name="_Yr2008">#REF!</definedName>
    <definedName name="_Yr2009">#REF!</definedName>
    <definedName name="_Yr2010">#REF!</definedName>
    <definedName name="_yr21" localSheetId="6">#REF!</definedName>
    <definedName name="_YR3" localSheetId="6">#REF!</definedName>
    <definedName name="_YR4" localSheetId="6">#REF!</definedName>
    <definedName name="_YR5" localSheetId="6">#REF!</definedName>
    <definedName name="_YR6" localSheetId="6">#REF!</definedName>
    <definedName name="_yr98" localSheetId="6">#REF!</definedName>
    <definedName name="_yr99" localSheetId="6">#REF!</definedName>
    <definedName name="A" localSheetId="6">#REF!</definedName>
    <definedName name="A">#REF!</definedName>
    <definedName name="A_1" localSheetId="6">#REF!</definedName>
    <definedName name="A_1">#REF!</definedName>
    <definedName name="A_2" localSheetId="6">#REF!</definedName>
    <definedName name="A_2">#REF!</definedName>
    <definedName name="A_3">#REF!</definedName>
    <definedName name="A1topd">#REF!</definedName>
    <definedName name="A9A" localSheetId="12">#REF!</definedName>
    <definedName name="A9A" localSheetId="13">#REF!</definedName>
    <definedName name="A9A">#REF!</definedName>
    <definedName name="aa" localSheetId="6" hidden="1">#REF!</definedName>
    <definedName name="aa" localSheetId="10" hidden="1">#REF!</definedName>
    <definedName name="aa" localSheetId="9" hidden="1">#REF!</definedName>
    <definedName name="aa" hidden="1">#REF!</definedName>
    <definedName name="AAA" localSheetId="6">#REF!</definedName>
    <definedName name="AAA_DOCTOPS" hidden="1">"AAA_SET"</definedName>
    <definedName name="AAA_duser" hidden="1">"OFF"</definedName>
    <definedName name="aaaaa" localSheetId="6" hidden="1">{#N/A,#N/A,FALSE,"EXPENSE"}</definedName>
    <definedName name="aaaaa" hidden="1">{#N/A,#N/A,FALSE,"EXPENSE"}</definedName>
    <definedName name="aaaaaaaaaaaaaaaaaaaaa" localSheetId="6" hidden="1">{#N/A,#N/A,FALSE,"EXPENSE"}</definedName>
    <definedName name="aaaaaaaaaaaaaaaaaaaaa" hidden="1">{#N/A,#N/A,FALSE,"EXPENSE"}</definedName>
    <definedName name="AAB_Addin5" hidden="1">"AAB_Description for addin 5,Description for addin 5,Description for addin 5,Description for addin 5,Description for addin 5,Description for addin 5"</definedName>
    <definedName name="AccdMICP" localSheetId="6">#REF!</definedName>
    <definedName name="AccdMICP">#REF!</definedName>
    <definedName name="AccessDatabase" hidden="1">"C:\DATA\Kevin\Kevin's Model.mdb"</definedName>
    <definedName name="AccrExp" localSheetId="6">#REF!</definedName>
    <definedName name="AccrExp">#REF!</definedName>
    <definedName name="AccrExpSum" localSheetId="6">#REF!</definedName>
    <definedName name="AccrExpSum">#REF!</definedName>
    <definedName name="AccrMICP">#REF!</definedName>
    <definedName name="ACCRUED_401K">#REF!</definedName>
    <definedName name="ACCRUED_LIAB">#REF!</definedName>
    <definedName name="acct1410">#REF!</definedName>
    <definedName name="acct2810">#REF!</definedName>
    <definedName name="ACE">#REF!</definedName>
    <definedName name="ACT">#REF!</definedName>
    <definedName name="ACT_EIN">#REF!</definedName>
    <definedName name="ACwvu.print2." hidden="1">#REF!</definedName>
    <definedName name="ACwvu.print3." hidden="1">#REF!</definedName>
    <definedName name="adfadfadfadf" localSheetId="6" hidden="1">{#N/A,#N/A,FALSE,"EXPENSE"}</definedName>
    <definedName name="adfadfadfadf" hidden="1">{#N/A,#N/A,FALSE,"EXPENSE"}</definedName>
    <definedName name="advance" localSheetId="6">#REF!</definedName>
    <definedName name="advance">#REF!</definedName>
    <definedName name="ADVERT" localSheetId="12">#REF!</definedName>
    <definedName name="ADVERT" localSheetId="13">#REF!</definedName>
    <definedName name="ADVERT">#REF!</definedName>
    <definedName name="aertajyiukfjhdh" localSheetId="6" hidden="1">{#N/A,#N/A,FALSE,"ALLOC"}</definedName>
    <definedName name="aertajyiukfjhdh" hidden="1">{#N/A,#N/A,FALSE,"ALLOC"}</definedName>
    <definedName name="aerter" hidden="1">{"'Commentary'!$D$24:$H$33"}</definedName>
    <definedName name="aewrawerasdfsdaf" localSheetId="6" hidden="1">{#N/A,#N/A,FALSE,"EXPENSE"}</definedName>
    <definedName name="aewrawerasdfsdaf" hidden="1">{#N/A,#N/A,FALSE,"EXPENSE"}</definedName>
    <definedName name="afdasdfaertgrthngbvc" localSheetId="6" hidden="1">{#N/A,#N/A,FALSE,"EXPENSE"}</definedName>
    <definedName name="afdasdfaertgrthngbvc" hidden="1">{#N/A,#N/A,FALSE,"EXPENSE"}</definedName>
    <definedName name="AFUDC" localSheetId="6" hidden="1">#REF!</definedName>
    <definedName name="AFUDC" localSheetId="12" hidden="1">#REF!</definedName>
    <definedName name="AFUDC" localSheetId="13" hidden="1">#REF!</definedName>
    <definedName name="AFUDC" localSheetId="8" hidden="1">#REF!</definedName>
    <definedName name="AFUDC">#REF!</definedName>
    <definedName name="afwerwerewf" localSheetId="6" hidden="1">{#N/A,#N/A,FALSE,"EXPENSE"}</definedName>
    <definedName name="afwerwerewf" hidden="1">{#N/A,#N/A,FALSE,"EXPENSE"}</definedName>
    <definedName name="ALLOC_11" localSheetId="6">#REF!</definedName>
    <definedName name="ALLOC_11" localSheetId="12">#REF!</definedName>
    <definedName name="ALLOC_11" localSheetId="13">#REF!</definedName>
    <definedName name="ALLOC_11">#REF!</definedName>
    <definedName name="ALLOCATION" localSheetId="6">#REF!</definedName>
    <definedName name="ALLOCATION" localSheetId="12">#REF!</definedName>
    <definedName name="ALLOCATION" localSheetId="13">#REF!</definedName>
    <definedName name="ALLOCATION">#REF!</definedName>
    <definedName name="Allocators" localSheetId="6">#REF!</definedName>
    <definedName name="Allocators">#REF!</definedName>
    <definedName name="AllocIncTaxExpensePg2" localSheetId="6">#REF!</definedName>
    <definedName name="AllocIncTaxExpensePg2">#REF!</definedName>
    <definedName name="AMT" localSheetId="6">#REF!</definedName>
    <definedName name="AMT">#REF!</definedName>
    <definedName name="ANAL" localSheetId="12">#REF!</definedName>
    <definedName name="ANAL" localSheetId="13">#REF!</definedName>
    <definedName name="ANAL">#REF!</definedName>
    <definedName name="ANNFEB">#REF!</definedName>
    <definedName name="ANNMAR">#REF!</definedName>
    <definedName name="anscount" hidden="1">1</definedName>
    <definedName name="APN">#REF!</definedName>
    <definedName name="ARAMSum" localSheetId="6">#REF!</definedName>
    <definedName name="ARAMSum">#REF!</definedName>
    <definedName name="as" localSheetId="6" hidden="1">{#N/A,#N/A,FALSE,"Aging Summary";#N/A,#N/A,FALSE,"Ratio Analysis";#N/A,#N/A,FALSE,"Test 120 Day Accts";#N/A,#N/A,FALSE,"Tickmarks"}</definedName>
    <definedName name="as" hidden="1">{#N/A,#N/A,FALSE,"Aging Summary";#N/A,#N/A,FALSE,"Ratio Analysis";#N/A,#N/A,FALSE,"Test 120 Day Accts";#N/A,#N/A,FALSE,"Tickmarks"}</definedName>
    <definedName name="AS2DocOpenMode" hidden="1">"AS2DocumentBrowse"</definedName>
    <definedName name="AS2NamedRange" localSheetId="12" hidden="1">3</definedName>
    <definedName name="AS2NamedRange" localSheetId="13" hidden="1">3</definedName>
    <definedName name="AS2NamedRange" hidden="1">7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 localSheetId="6" hidden="1">{"balsheet",#N/A,FALSE,"A"}</definedName>
    <definedName name="asd" hidden="1">{"balsheet",#N/A,FALSE,"A"}</definedName>
    <definedName name="asdf" localSheetId="10" hidden="1">#REF!</definedName>
    <definedName name="asdf" localSheetId="9" hidden="1">#REF!</definedName>
    <definedName name="asdf" hidden="1">#REF!</definedName>
    <definedName name="asdfasfasdfasdfsdfsdf" localSheetId="6" hidden="1">{#N/A,#N/A,FALSE,"EXPENSE"}</definedName>
    <definedName name="asdfasfasdfasdfsdfsdf" hidden="1">{#N/A,#N/A,FALSE,"EXPENSE"}</definedName>
    <definedName name="Asset_Retrieve" localSheetId="6">#REF!</definedName>
    <definedName name="Asset_Retrieve">#REF!</definedName>
    <definedName name="AUG_1" localSheetId="12">#REF!</definedName>
    <definedName name="AUG_1" localSheetId="13">#REF!</definedName>
    <definedName name="AUG_1">#REF!</definedName>
    <definedName name="AUG_2" localSheetId="12">#REF!</definedName>
    <definedName name="AUG_2" localSheetId="13">#REF!</definedName>
    <definedName name="AUG_2">#REF!</definedName>
    <definedName name="AUG_3" localSheetId="12">#REF!</definedName>
    <definedName name="AUG_3" localSheetId="13">#REF!</definedName>
    <definedName name="AUG_3">#REF!</definedName>
    <definedName name="Aug_Act" localSheetId="6">#REF!</definedName>
    <definedName name="Aug_Lables" localSheetId="6">#REF!</definedName>
    <definedName name="AUGUST" localSheetId="6">#REF!</definedName>
    <definedName name="AUGUST" localSheetId="12">#REF!</definedName>
    <definedName name="AUGUST" localSheetId="13">#REF!</definedName>
    <definedName name="AUGUST">#REF!</definedName>
    <definedName name="av">#REF!</definedName>
    <definedName name="AVSACURRYR" localSheetId="12">#REF!</definedName>
    <definedName name="AVSACURRYR" localSheetId="13">#REF!</definedName>
    <definedName name="AVSACURRYR">#REF!</definedName>
    <definedName name="AVSBCURRMO" localSheetId="12">#REF!</definedName>
    <definedName name="AVSBCURRMO" localSheetId="13">#REF!</definedName>
    <definedName name="AVSBCURRMO">#REF!</definedName>
    <definedName name="awerwaerwerfw" localSheetId="6" hidden="1">{#N/A,#N/A,FALSE,"ALLOC"}</definedName>
    <definedName name="awerwaerwerfw" hidden="1">{#N/A,#N/A,FALSE,"ALLOC"}</definedName>
    <definedName name="B1_ADJ" localSheetId="6">#REF!</definedName>
    <definedName name="B1_ADJ" localSheetId="12">#REF!</definedName>
    <definedName name="B1_ADJ" localSheetId="13">#REF!</definedName>
    <definedName name="B1_ADJ">#REF!</definedName>
    <definedName name="B6_P2" localSheetId="6">#REF!</definedName>
    <definedName name="B6_P2" localSheetId="12">#REF!</definedName>
    <definedName name="B6_P2" localSheetId="13">#REF!</definedName>
    <definedName name="B6_P2">#REF!</definedName>
    <definedName name="B6WC" localSheetId="6">#REF!</definedName>
    <definedName name="B6WC" localSheetId="12">#REF!</definedName>
    <definedName name="B6WC" localSheetId="13">#REF!</definedName>
    <definedName name="B6WC">#REF!</definedName>
    <definedName name="bad_debt" localSheetId="6">#REF!</definedName>
    <definedName name="bad_debt">#REF!</definedName>
    <definedName name="BAD_DEBT_EXPENSE" localSheetId="6">#REF!</definedName>
    <definedName name="BAD_DEBT_EXPENSE">#REF!</definedName>
    <definedName name="Base_OM" localSheetId="6">#REF!</definedName>
    <definedName name="BASIS" localSheetId="6">#REF!</definedName>
    <definedName name="BASIS">#REF!</definedName>
    <definedName name="BBB" localSheetId="6">#REF!</definedName>
    <definedName name="BBBBBB" localSheetId="6">#REF!</definedName>
    <definedName name="Begin_Date">#REF!</definedName>
    <definedName name="bfhbfvdzvcxzv" localSheetId="6" hidden="1">{#N/A,#N/A,FALSE,"EXPENSE"}</definedName>
    <definedName name="bfhbfvdzvcxzv" hidden="1">{#N/A,#N/A,FALSE,"EXPENSE"}</definedName>
    <definedName name="BG_Del" hidden="1">15</definedName>
    <definedName name="BG_Ins" hidden="1">4</definedName>
    <definedName name="BG_Mod" hidden="1">6</definedName>
    <definedName name="bgfdghsszsdfzsdf" localSheetId="6" hidden="1">{#N/A,#N/A,FALSE,"EXPENSE"}</definedName>
    <definedName name="bgfdghsszsdfzsdf" hidden="1">{#N/A,#N/A,FALSE,"EXPENSE"}</definedName>
    <definedName name="bigbuckrecon" localSheetId="6">#REF!</definedName>
    <definedName name="bigbuckrecon">#REF!</definedName>
    <definedName name="Billing" localSheetId="6">#REF!</definedName>
    <definedName name="Billing">#REF!</definedName>
    <definedName name="Blank3" hidden="1">#REF!</definedName>
    <definedName name="Blank4" hidden="1">#REF!</definedName>
    <definedName name="Blank5" hidden="1">#REF!</definedName>
    <definedName name="Blank6" hidden="1">#REF!</definedName>
    <definedName name="Blank7" hidden="1">#REF!</definedName>
    <definedName name="Blank8" hidden="1">#REF!</definedName>
    <definedName name="block" localSheetId="6">#REF!</definedName>
    <definedName name="block">#REF!</definedName>
    <definedName name="block2" localSheetId="6">#REF!</definedName>
    <definedName name="block2">#REF!</definedName>
    <definedName name="BLPH16" hidden="1">#REF!</definedName>
    <definedName name="BLPH17" hidden="1">#REF!</definedName>
    <definedName name="BLPH18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45" hidden="1">#REF!</definedName>
    <definedName name="BLPH46" hidden="1">#REF!</definedName>
    <definedName name="BLPH47" hidden="1">#REF!</definedName>
    <definedName name="BLPH48" hidden="1">#REF!</definedName>
    <definedName name="BLPH49" hidden="1">#REF!</definedName>
    <definedName name="BLPH50" hidden="1">#REF!</definedName>
    <definedName name="BLPH51" hidden="1">#REF!</definedName>
    <definedName name="BLPH52" hidden="1">#REF!</definedName>
    <definedName name="BLPH53" hidden="1">#REF!</definedName>
    <definedName name="BLPH54" hidden="1">#REF!</definedName>
    <definedName name="BLPH55" hidden="1">#REF!</definedName>
    <definedName name="BLPH56" hidden="1">#REF!</definedName>
    <definedName name="BLPH57" hidden="1">#REF!</definedName>
    <definedName name="BLPH58" hidden="1">#REF!</definedName>
    <definedName name="BLPH59" hidden="1">#REF!</definedName>
    <definedName name="BLPH60" hidden="1">#REF!</definedName>
    <definedName name="BLPH61" hidden="1">#REF!</definedName>
    <definedName name="BLPH62" hidden="1">#REF!</definedName>
    <definedName name="BLPH63" hidden="1">#REF!</definedName>
    <definedName name="BLPH64" hidden="1">#REF!</definedName>
    <definedName name="BLPH65" hidden="1">#REF!</definedName>
    <definedName name="BLPH66" hidden="1">#REF!</definedName>
    <definedName name="BLPH67" hidden="1">#REF!</definedName>
    <definedName name="BLPH68" hidden="1">#REF!</definedName>
    <definedName name="BLPH69" hidden="1">#REF!</definedName>
    <definedName name="BLPH70" hidden="1">#REF!</definedName>
    <definedName name="BLPH71" hidden="1">#REF!</definedName>
    <definedName name="BLPH72" hidden="1">#REF!</definedName>
    <definedName name="BLPH73" hidden="1">#REF!</definedName>
    <definedName name="BLPH74" hidden="1">#REF!</definedName>
    <definedName name="BLPH75" hidden="1">#REF!</definedName>
    <definedName name="BLPH76" hidden="1">#REF!</definedName>
    <definedName name="BLPH77" hidden="1">#REF!</definedName>
    <definedName name="BLPH78" hidden="1">#REF!</definedName>
    <definedName name="BNE_MESSAGES_HIDDEN" localSheetId="6" hidden="1">#REF!</definedName>
    <definedName name="BNE_MESSAGES_HIDDEN" localSheetId="0" hidden="1">#REF!</definedName>
    <definedName name="BNE_MESSAGES_HIDDEN" hidden="1">#REF!</definedName>
    <definedName name="bob" localSheetId="6" hidden="1">{#N/A,#N/A,FALSE,"EXPENSE"}</definedName>
    <definedName name="bob" hidden="1">{#N/A,#N/A,FALSE,"EXPENSE"}</definedName>
    <definedName name="BOOKDEP" localSheetId="6">#REF!</definedName>
    <definedName name="BOOKDEP">#REF!</definedName>
    <definedName name="BOOKDEPAFUDC" localSheetId="6">#REF!</definedName>
    <definedName name="BOOKDEPAFUDC">#REF!</definedName>
    <definedName name="Broker" localSheetId="12">#REF!</definedName>
    <definedName name="Broker" localSheetId="13">#REF!</definedName>
    <definedName name="Broker">#REF!</definedName>
    <definedName name="BUDGET" localSheetId="12">#REF!</definedName>
    <definedName name="BUDGET" localSheetId="13">#REF!</definedName>
    <definedName name="BUDGET">#REF!</definedName>
    <definedName name="Burn_Names">#REF!</definedName>
    <definedName name="burtonrecon" localSheetId="6">#REF!</definedName>
    <definedName name="burtonrecon">#REF!</definedName>
    <definedName name="bv" localSheetId="6" hidden="1">{#N/A,#N/A,FALSE,"Aging Summary";#N/A,#N/A,FALSE,"Ratio Analysis";#N/A,#N/A,FALSE,"Test 120 Day Accts";#N/A,#N/A,FALSE,"Tickmarks"}</definedName>
    <definedName name="bv" hidden="1">{#N/A,#N/A,FALSE,"Aging Summary";#N/A,#N/A,FALSE,"Ratio Analysis";#N/A,#N/A,FALSE,"Test 120 Day Accts";#N/A,#N/A,FALSE,"Tickmarks"}</definedName>
    <definedName name="C_51_1" localSheetId="6">#REF!</definedName>
    <definedName name="C_51_1">#REF!</definedName>
    <definedName name="C_51_1_93" localSheetId="6">#REF!</definedName>
    <definedName name="C_51_1_93">#REF!</definedName>
    <definedName name="C_51_2" localSheetId="6">#REF!</definedName>
    <definedName name="C_51_2">#REF!</definedName>
    <definedName name="C_51_2_93">#REF!</definedName>
    <definedName name="C_51_3">#REF!</definedName>
    <definedName name="C_51_4">#REF!</definedName>
    <definedName name="C_51_5">#REF!</definedName>
    <definedName name="C_51_6">#REF!</definedName>
    <definedName name="Call_Format_ISD_All">#REF!</definedName>
    <definedName name="CAPTIVE_INS" localSheetId="6">#REF!</definedName>
    <definedName name="CAPTIVE_INS">#REF!</definedName>
    <definedName name="CASE_2_PG_1" localSheetId="6">#REF!</definedName>
    <definedName name="CASE_2_PG_1">#REF!</definedName>
    <definedName name="cb_sChart41E9A35_opts" hidden="1">"1, 9, 1, False, 2, False, False, , 0, False, True, 1, 1"</definedName>
    <definedName name="CCCCCC" localSheetId="6">#REF!</definedName>
    <definedName name="cf" localSheetId="6">#REF!</definedName>
    <definedName name="cf">#REF!</definedName>
    <definedName name="charlesrecon" localSheetId="6">#REF!</definedName>
    <definedName name="charlesrecon">#REF!</definedName>
    <definedName name="CHECKREQUEST" localSheetId="6">#REF!</definedName>
    <definedName name="CHECKREQUEST">#REF!</definedName>
    <definedName name="ChgToOM" localSheetId="6">#REF!</definedName>
    <definedName name="CIQWBGuid" hidden="1">"022317c7-dbd3-41a3-9caf-35748facbbc2"</definedName>
    <definedName name="CL_MULT" localSheetId="6">#REF!</definedName>
    <definedName name="CL_MULT" localSheetId="12">#REF!</definedName>
    <definedName name="CL_MULT" localSheetId="13">#REF!</definedName>
    <definedName name="CL_MULT">#REF!</definedName>
    <definedName name="CL_MULT_PRIOR" localSheetId="6">#REF!</definedName>
    <definedName name="CL_MULT_PRIOR" localSheetId="12">#REF!</definedName>
    <definedName name="CL_MULT_PRIOR" localSheetId="13">#REF!</definedName>
    <definedName name="CL_MULT_PRIOR">#REF!</definedName>
    <definedName name="Class_Allocators" localSheetId="6">#REF!</definedName>
    <definedName name="Class_Allocators" localSheetId="12">#REF!</definedName>
    <definedName name="Class_Allocators" localSheetId="13">#REF!</definedName>
    <definedName name="Class_Allocators">#REF!</definedName>
    <definedName name="ClubDues" localSheetId="6">#REF!</definedName>
    <definedName name="ClubDues">#REF!</definedName>
    <definedName name="Coal_WACI">#REF!</definedName>
    <definedName name="Coal1" localSheetId="6">#REF!</definedName>
    <definedName name="Coal1">#REF!</definedName>
    <definedName name="Coal2" localSheetId="6">#REF!</definedName>
    <definedName name="Coal2">#REF!</definedName>
    <definedName name="Coal3">#REF!</definedName>
    <definedName name="COGS">#REF!</definedName>
    <definedName name="COL_13MO_AVG" localSheetId="6">#REF!</definedName>
    <definedName name="COL_13MO_AVG" localSheetId="12">#REF!</definedName>
    <definedName name="COL_13MO_AVG" localSheetId="13">#REF!</definedName>
    <definedName name="COL_13MO_AVG">#REF!</definedName>
    <definedName name="Combined" localSheetId="6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bined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Commodity_Burn">#REF!</definedName>
    <definedName name="Commodity_Cost">#REF!</definedName>
    <definedName name="Comp" hidden="1">#REF!</definedName>
    <definedName name="COMPANY" localSheetId="6">#REF!</definedName>
    <definedName name="COMPANY">#REF!</definedName>
    <definedName name="Company_Name" localSheetId="6">#REF!</definedName>
    <definedName name="CompanyName1" hidden="1">#REF!</definedName>
    <definedName name="CompanyName2" hidden="1">#REF!</definedName>
    <definedName name="CompanyName3" hidden="1">#REF!</definedName>
    <definedName name="CompRange1" hidden="1">OFFSET(CompRange1Main,9,0,COUNTA(CompRange1Main)-COUNTA(#REF!),1)</definedName>
    <definedName name="CompRange1Main" hidden="1">#REF!</definedName>
    <definedName name="CompRange2" hidden="1">OFFSET(CompRange2Main,9,0,COUNTA(CompRange2Main)-COUNTA(#REF!),1)</definedName>
    <definedName name="CompRange2Main" hidden="1">#REF!</definedName>
    <definedName name="CompRange3" hidden="1">OFFSET(CompRange3Main,9,0,COUNTA(CompRange3Main)-COUNTA(#REF!),1)</definedName>
    <definedName name="CompRange3Main" hidden="1">#REF!</definedName>
    <definedName name="Copy_Of_2108_Query_2008" localSheetId="6">#REF!</definedName>
    <definedName name="Copy_Of_2108_Query_2008" localSheetId="12">#REF!</definedName>
    <definedName name="Copy_Of_2108_Query_2008" localSheetId="13">#REF!</definedName>
    <definedName name="Copy_Of_2108_Query_2008">#REF!</definedName>
    <definedName name="CORP">#REF!</definedName>
    <definedName name="Cost_Names">#REF!</definedName>
    <definedName name="COST93">#REF!</definedName>
    <definedName name="covingtonrecon">#REF!</definedName>
    <definedName name="cprange3" localSheetId="6" hidden="1">{#N/A,#N/A,FALSE,"ALLOC"}</definedName>
    <definedName name="cprange3" hidden="1">{#N/A,#N/A,FALSE,"ALLOC"}</definedName>
    <definedName name="cprrange2" localSheetId="6" hidden="1">{#N/A,#N/A,FALSE,"ALLOC"}</definedName>
    <definedName name="cprrange2" hidden="1">{#N/A,#N/A,FALSE,"ALLOC"}</definedName>
    <definedName name="CR">#REF!</definedName>
    <definedName name="CRCAP2006" localSheetId="6">#REF!</definedName>
    <definedName name="CRCAP2006">#REF!</definedName>
    <definedName name="CRCAP2007" localSheetId="6">#REF!</definedName>
    <definedName name="CRCAP2007">#REF!</definedName>
    <definedName name="CRCAP2008" localSheetId="6">#REF!</definedName>
    <definedName name="CRCAP2008">#REF!</definedName>
    <definedName name="CRCAP2009">#REF!</definedName>
    <definedName name="CRCAP2010">#REF!</definedName>
    <definedName name="_xlnm.Criteria">#REF!</definedName>
    <definedName name="CROM2006">#REF!</definedName>
    <definedName name="CROM2007">#REF!</definedName>
    <definedName name="CROM2008">#REF!</definedName>
    <definedName name="CROM2009">#REF!</definedName>
    <definedName name="CROM2010">#REF!</definedName>
    <definedName name="crookedrecon">#REF!</definedName>
    <definedName name="CTE_OM" localSheetId="6">#REF!</definedName>
    <definedName name="CUMMULATIVE" localSheetId="6">#REF!</definedName>
    <definedName name="CUMMULATIVE" localSheetId="12">#REF!</definedName>
    <definedName name="CUMMULATIVE" localSheetId="13">#REF!</definedName>
    <definedName name="CUMMULATIVE">#REF!</definedName>
    <definedName name="CUMTD">#REF!</definedName>
    <definedName name="Current_Month" localSheetId="6">#REF!</definedName>
    <definedName name="Current_Year" localSheetId="6">#REF!</definedName>
    <definedName name="cvzdfzsdfdsfsf" localSheetId="6" hidden="1">{#N/A,#N/A,FALSE,"EXPENSE"}</definedName>
    <definedName name="cvzdfzsdfdsfsf" hidden="1">{#N/A,#N/A,FALSE,"EXPENSE"}</definedName>
    <definedName name="Cwvu.GREY_ALL." hidden="1">#REF!</definedName>
    <definedName name="d" localSheetId="12">#REF!</definedName>
    <definedName name="d" localSheetId="13">#REF!</definedName>
    <definedName name="D">#REF!</definedName>
    <definedName name="D3_IntExp" localSheetId="6">#REF!</definedName>
    <definedName name="D3_IntExp" localSheetId="12">#REF!</definedName>
    <definedName name="D3_IntExp" localSheetId="13">#REF!</definedName>
    <definedName name="D3_IntExp">#REF!</definedName>
    <definedName name="data" localSheetId="6">#REF!</definedName>
    <definedName name="data" localSheetId="12">#REF!</definedName>
    <definedName name="data" localSheetId="13">#REF!</definedName>
    <definedName name="data">#REF!</definedName>
    <definedName name="data1991">#REF!</definedName>
    <definedName name="data1992">#REF!</definedName>
    <definedName name="data1993">#REF!</definedName>
    <definedName name="_xlnm.Database">#REF!</definedName>
    <definedName name="DateRangeComp" hidden="1">OFFSET(DateRangeCompMain,9,0,COUNTA(DateRangeCompMain)-COUNTA(#REF!),1)</definedName>
    <definedName name="DateRangeCompMain" hidden="1">#REF!</definedName>
    <definedName name="DateRangePrice" hidden="1">OFFSET([0]!DateRangePriceMain,5,0,COUNTA([0]!DateRangePriceMain)-COUNTA(#REF!),1)</definedName>
    <definedName name="DateRangePriceMain" hidden="1">#REF!</definedName>
    <definedName name="DBASE" localSheetId="6">#REF!</definedName>
    <definedName name="DBASE">#REF!</definedName>
    <definedName name="dbo_fnv_act_rtx" localSheetId="6">#REF!</definedName>
    <definedName name="dbo_fnv_act_rtx">#REF!</definedName>
    <definedName name="DDD" localSheetId="6">#REF!</definedName>
    <definedName name="dddd" localSheetId="12">#REF!</definedName>
    <definedName name="dddd" localSheetId="13">#REF!</definedName>
    <definedName name="Debt_Retrieve">#REF!</definedName>
    <definedName name="DefDirector" localSheetId="6">#REF!</definedName>
    <definedName name="DefDirector">#REF!</definedName>
    <definedName name="DEFERRED_COMP" localSheetId="6">#REF!</definedName>
    <definedName name="DEFERRED_COMP">#REF!</definedName>
    <definedName name="DEFERRED_COMPENSATION" localSheetId="6">#REF!</definedName>
    <definedName name="DEFERRED_COMPENSATION">#REF!</definedName>
    <definedName name="DefGain">#REF!</definedName>
    <definedName name="DEFINC">#REF!</definedName>
    <definedName name="DefMICP">#REF!</definedName>
    <definedName name="Dep">#REF!</definedName>
    <definedName name="DEPR">#REF!</definedName>
    <definedName name="Derivation_of_Energy_Separation_Factors" localSheetId="12">#REF!</definedName>
    <definedName name="Derivation_of_Energy_Separation_Factors" localSheetId="13">#REF!</definedName>
    <definedName name="devel">#REF!</definedName>
    <definedName name="df" localSheetId="6" hidden="1">{#N/A,#N/A,FALSE,"Aging Summary";#N/A,#N/A,FALSE,"Ratio Analysis";#N/A,#N/A,FALSE,"Test 120 Day Accts";#N/A,#N/A,FALSE,"Tickmarks"}</definedName>
    <definedName name="df" hidden="1">{#N/A,#N/A,FALSE,"Aging Summary";#N/A,#N/A,FALSE,"Ratio Analysis";#N/A,#N/A,FALSE,"Test 120 Day Accts";#N/A,#N/A,FALSE,"Tickmarks"}</definedName>
    <definedName name="dfadsfadfadfewfr" localSheetId="6" hidden="1">{#N/A,#N/A,FALSE,"EXPENSE"}</definedName>
    <definedName name="dfadsfadfadfewfr" hidden="1">{#N/A,#N/A,FALSE,"EXPENSE"}</definedName>
    <definedName name="dfadsfasdfdsf" localSheetId="6" hidden="1">{#N/A,#N/A,FALSE,"EXPENSE"}</definedName>
    <definedName name="dfadsfasdfdsf" hidden="1">{#N/A,#N/A,FALSE,"EXPENSE"}</definedName>
    <definedName name="dfadsfdsafdf" localSheetId="6" hidden="1">{#N/A,#N/A,FALSE,"ALLOC"}</definedName>
    <definedName name="dfadsfdsafdf" hidden="1">{#N/A,#N/A,FALSE,"ALLOC"}</definedName>
    <definedName name="dfasdfasdf" localSheetId="6" hidden="1">{#N/A,#N/A,FALSE,"ALLOC"}</definedName>
    <definedName name="dfasdfasdf" hidden="1">{#N/A,#N/A,FALSE,"ALLOC"}</definedName>
    <definedName name="dfasdfasdfdsaf" localSheetId="6" hidden="1">{#N/A,#N/A,FALSE,"ALLOC"}</definedName>
    <definedName name="dfasdfasdfdsaf" hidden="1">{#N/A,#N/A,FALSE,"ALLOC"}</definedName>
    <definedName name="dfasfasfdfadsf" localSheetId="6" hidden="1">{#N/A,#N/A,FALSE,"EXPENSE"}</definedName>
    <definedName name="dfasfasfdfadsf" hidden="1">{#N/A,#N/A,FALSE,"EXPENSE"}</definedName>
    <definedName name="DFD_TAX" localSheetId="6">#REF!</definedName>
    <definedName name="DFD_TAX" localSheetId="12">#REF!</definedName>
    <definedName name="DFD_TAX" localSheetId="13">#REF!</definedName>
    <definedName name="DFD_TAX">#REF!</definedName>
    <definedName name="dfdfdsfadsf" localSheetId="6" hidden="1">{#N/A,#N/A,FALSE,"EXPENSE"}</definedName>
    <definedName name="dfdfdsfadsf" hidden="1">{#N/A,#N/A,FALSE,"EXPENSE"}</definedName>
    <definedName name="dfdsfsdfdfdsf" localSheetId="6" hidden="1">{#N/A,#N/A,FALSE,"EXPENSE"}</definedName>
    <definedName name="dfdsfsdfdfdsf" hidden="1">{#N/A,#N/A,FALSE,"EXPENSE"}</definedName>
    <definedName name="dfsadfdsfdsf" localSheetId="6" hidden="1">{#N/A,#N/A,FALSE,"ALLOC"}</definedName>
    <definedName name="dfsadfdsfdsf" hidden="1">{#N/A,#N/A,FALSE,"ALLOC"}</definedName>
    <definedName name="dfsdfdsfdsfds" localSheetId="6" hidden="1">{#N/A,#N/A,FALSE,"EXPENSE"}</definedName>
    <definedName name="dfsdfdsfdsfds" hidden="1">{#N/A,#N/A,FALSE,"EXPENSE"}</definedName>
    <definedName name="dgdgdfgdg" localSheetId="6" hidden="1">{#N/A,#N/A,FALSE,"EXPENSE"}</definedName>
    <definedName name="dgdgdfgdg" hidden="1">{#N/A,#N/A,FALSE,"EXPENSE"}</definedName>
    <definedName name="dhdyyrtyr" localSheetId="6" hidden="1">{#N/A,#N/A,FALSE,"EXPENSE"}</definedName>
    <definedName name="dhdyyrtyr" hidden="1">{#N/A,#N/A,FALSE,"EXPENSE"}</definedName>
    <definedName name="dhiirecon" localSheetId="6">#REF!</definedName>
    <definedName name="dhiirecon">#REF!</definedName>
    <definedName name="dick" localSheetId="6">#REF!</definedName>
    <definedName name="dick">#REF!</definedName>
    <definedName name="dinomountrecon" localSheetId="6">#REF!</definedName>
    <definedName name="dinomountrecon">#REF!</definedName>
    <definedName name="DIST_ALL" localSheetId="6">#REF!</definedName>
    <definedName name="DIST_ALL" localSheetId="12">#REF!</definedName>
    <definedName name="DIST_ALL" localSheetId="13">#REF!</definedName>
    <definedName name="DIST_ALL">#REF!</definedName>
    <definedName name="Dividend" localSheetId="6">#REF!</definedName>
    <definedName name="Dividend">#REF!</definedName>
    <definedName name="dkdkdk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DOCKET" localSheetId="6">#REF!</definedName>
    <definedName name="DOCKET" localSheetId="12">#REF!</definedName>
    <definedName name="DOCKET" localSheetId="13">#REF!</definedName>
    <definedName name="DOCKET">#REF!</definedName>
    <definedName name="Docket_No" localSheetId="12">#REF!</definedName>
    <definedName name="Docket_No" localSheetId="13">#REF!</definedName>
    <definedName name="DOCKET_NO">#REF!</definedName>
    <definedName name="ds" localSheetId="6" hidden="1">{#N/A,#N/A,FALSE,"Aging Summary";#N/A,#N/A,FALSE,"Ratio Analysis";#N/A,#N/A,FALSE,"Test 120 Day Accts";#N/A,#N/A,FALSE,"Tickmarks"}</definedName>
    <definedName name="ds" hidden="1">{#N/A,#N/A,FALSE,"Aging Summary";#N/A,#N/A,FALSE,"Ratio Analysis";#N/A,#N/A,FALSE,"Test 120 Day Accts";#N/A,#N/A,FALSE,"Tickmarks"}</definedName>
    <definedName name="dsfasdfdasf" localSheetId="6" hidden="1">{#N/A,#N/A,FALSE,"EXPENSE"}</definedName>
    <definedName name="dsfasdfdasf" hidden="1">{#N/A,#N/A,FALSE,"EXPENSE"}</definedName>
    <definedName name="dsfasdfdsf" localSheetId="6" hidden="1">{#N/A,#N/A,FALSE,"EXPENSE"}</definedName>
    <definedName name="dsfasdfdsf" hidden="1">{#N/A,#N/A,FALSE,"EXPENSE"}</definedName>
    <definedName name="dsm" hidden="1">{#N/A,#N/A,FALSE,"Aging Summary";#N/A,#N/A,FALSE,"Ratio Analysis";#N/A,#N/A,FALSE,"Test 120 Day Accts";#N/A,#N/A,FALSE,"Tickmarks"}</definedName>
    <definedName name="dtresyttyujyujtghgh" localSheetId="6" hidden="1">{#N/A,#N/A,FALSE,"EXPENSE"}</definedName>
    <definedName name="dtresyttyujyujtghgh" hidden="1">{#N/A,#N/A,FALSE,"EXPENSE"}</definedName>
    <definedName name="duh" hidden="1">{"edcredit",#N/A,FALSE,"edcredit"}</definedName>
    <definedName name="E" localSheetId="6">#REF!</definedName>
    <definedName name="E" localSheetId="12">#REF!</definedName>
    <definedName name="E" localSheetId="13">#REF!</definedName>
    <definedName name="E">#REF!</definedName>
    <definedName name="eatawerawerfe" localSheetId="6" hidden="1">{#N/A,#N/A,FALSE,"ALLOC"}</definedName>
    <definedName name="eatawerawerfe" hidden="1">{#N/A,#N/A,FALSE,"ALLOC"}</definedName>
    <definedName name="ECCRCurrentTax" localSheetId="6">#REF!</definedName>
    <definedName name="ECCRDeferredTax" localSheetId="6">#REF!</definedName>
    <definedName name="ECON_DEV" localSheetId="12">#REF!</definedName>
    <definedName name="ECON_DEV" localSheetId="13">#REF!</definedName>
    <definedName name="ECON_DEV">#REF!</definedName>
    <definedName name="ECRCCurrentTax">#REF!</definedName>
    <definedName name="ECRCDeferredTax">#REF!</definedName>
    <definedName name="EDC">#REF!</definedName>
    <definedName name="ej" hidden="1">{"Page 1",#N/A,FALSE,"Sheet1";"Page 2",#N/A,FALSE,"Sheet1"}</definedName>
    <definedName name="ENT">#REF!</definedName>
    <definedName name="Entity">#REF!</definedName>
    <definedName name="Equity" localSheetId="6">#REF!</definedName>
    <definedName name="Equity_Retrieve" localSheetId="6">#REF!</definedName>
    <definedName name="Equity_Retrieve">#REF!</definedName>
    <definedName name="er" localSheetId="6" hidden="1">{#N/A,#N/A,FALSE,"Aging Summary";#N/A,#N/A,FALSE,"Ratio Analysis";#N/A,#N/A,FALSE,"Test 120 Day Accts";#N/A,#N/A,FALSE,"Tickmarks"}</definedName>
    <definedName name="er" hidden="1">{#N/A,#N/A,FALSE,"Aging Summary";#N/A,#N/A,FALSE,"Ratio Analysis";#N/A,#N/A,FALSE,"Test 120 Day Accts";#N/A,#N/A,FALSE,"Tickmarks"}</definedName>
    <definedName name="essbase12month" localSheetId="6" hidden="1">{"balsheet",#N/A,FALSE,"A"}</definedName>
    <definedName name="essbase12month" hidden="1">{"balsheet",#N/A,FALSE,"A"}</definedName>
    <definedName name="EssOptions">"A1110000000130000000001100000_0000"</definedName>
    <definedName name="ew" localSheetId="6" hidden="1">{#N/A,#N/A,FALSE,"Aging Summary";#N/A,#N/A,FALSE,"Ratio Analysis";#N/A,#N/A,FALSE,"Test 120 Day Accts";#N/A,#N/A,FALSE,"Tickmarks"}</definedName>
    <definedName name="ew" hidden="1">{#N/A,#N/A,FALSE,"Aging Summary";#N/A,#N/A,FALSE,"Ratio Analysis";#N/A,#N/A,FALSE,"Test 120 Day Accts";#N/A,#N/A,FALSE,"Tickmarks"}</definedName>
    <definedName name="EXCTRACT1" localSheetId="6">#REF!</definedName>
    <definedName name="EXCTRACT1">#REF!</definedName>
    <definedName name="Exrate00" localSheetId="6">#REF!</definedName>
    <definedName name="Exrate00">#REF!</definedName>
    <definedName name="Exrate99" localSheetId="6">#REF!</definedName>
    <definedName name="Exrate99">#REF!</definedName>
    <definedName name="_xlnm.Extract" localSheetId="6">#REF!</definedName>
    <definedName name="_xlnm.Extract">#REF!</definedName>
    <definedName name="f" hidden="1">{"edcredit",#N/A,FALSE,"edcredit"}</definedName>
    <definedName name="FACTORS" localSheetId="6">#REF!</definedName>
    <definedName name="fadfasdfasdfadsf" localSheetId="6" hidden="1">{#N/A,#N/A,FALSE,"ALLOC"}</definedName>
    <definedName name="fadfasdfasdfadsf" hidden="1">{#N/A,#N/A,FALSE,"ALLOC"}</definedName>
    <definedName name="fadfasdfwaerwe" localSheetId="6" hidden="1">{#N/A,#N/A,FALSE,"ALLOC"}</definedName>
    <definedName name="fadfasdfwaerwe" hidden="1">{#N/A,#N/A,FALSE,"ALLOC"}</definedName>
    <definedName name="fadsfadsfadsf" localSheetId="6" hidden="1">{#N/A,#N/A,FALSE,"EXPENSE"}</definedName>
    <definedName name="fadsfadsfadsf" hidden="1">{#N/A,#N/A,FALSE,"EXPENSE"}</definedName>
    <definedName name="fadsfadsfdasf" localSheetId="6" hidden="1">{#N/A,#N/A,FALSE,"EXPENSE"}</definedName>
    <definedName name="fadsfadsfdasf" hidden="1">{#N/A,#N/A,FALSE,"EXPENSE"}</definedName>
    <definedName name="fadsfdsafdfd" localSheetId="6" hidden="1">{#N/A,#N/A,FALSE,"ALLOC"}</definedName>
    <definedName name="fadsfdsafdfd" hidden="1">{#N/A,#N/A,FALSE,"ALLOC"}</definedName>
    <definedName name="fasdfadsfdasf" localSheetId="6" hidden="1">{#N/A,#N/A,FALSE,"ALLOC"}</definedName>
    <definedName name="fasdfadsfdasf" hidden="1">{#N/A,#N/A,FALSE,"ALLOC"}</definedName>
    <definedName name="fasdfasdfadsf" localSheetId="6" hidden="1">{#N/A,#N/A,FALSE,"EXPENSE"}</definedName>
    <definedName name="fasdfasdfadsf" hidden="1">{#N/A,#N/A,FALSE,"EXPENSE"}</definedName>
    <definedName name="fasdfdfdf" localSheetId="6" hidden="1">{#N/A,#N/A,FALSE,"EXPENSE"}</definedName>
    <definedName name="fasdfdfdf" hidden="1">{#N/A,#N/A,FALSE,"EXPENSE"}</definedName>
    <definedName name="fasfdsfdsafads" localSheetId="6" hidden="1">{#N/A,#N/A,FALSE,"EXPENSE"}</definedName>
    <definedName name="fasfdsfdsafads" hidden="1">{#N/A,#N/A,FALSE,"EXPENSE"}</definedName>
    <definedName name="fcsdafasdfadsf" localSheetId="6" hidden="1">{#N/A,#N/A,FALSE,"EXPENSE"}</definedName>
    <definedName name="fcsdafasdfadsf" hidden="1">{#N/A,#N/A,FALSE,"EXPENSE"}</definedName>
    <definedName name="fd" localSheetId="6" hidden="1">{#N/A,#N/A,FALSE,"Aging Summary";#N/A,#N/A,FALSE,"Ratio Analysis";#N/A,#N/A,FALSE,"Test 120 Day Accts";#N/A,#N/A,FALSE,"Tickmarks"}</definedName>
    <definedName name="fd" hidden="1">{#N/A,#N/A,FALSE,"Aging Summary";#N/A,#N/A,FALSE,"Ratio Analysis";#N/A,#N/A,FALSE,"Test 120 Day Accts";#N/A,#N/A,FALSE,"Tickmarks"}</definedName>
    <definedName name="fdasfadfdaf" localSheetId="6" hidden="1">{#N/A,#N/A,FALSE,"EXPENSE"}</definedName>
    <definedName name="fdasfadfdaf" hidden="1">{#N/A,#N/A,FALSE,"EXPENSE"}</definedName>
    <definedName name="fdsfdsafdasfds" localSheetId="6" hidden="1">{#N/A,#N/A,FALSE,"EXPENSE"}</definedName>
    <definedName name="fdsfdsafdasfds" hidden="1">{#N/A,#N/A,FALSE,"EXPENSE"}</definedName>
    <definedName name="fdsfsadfsdafdsa" localSheetId="6" hidden="1">{#N/A,#N/A,FALSE,"EXPENSE"}</definedName>
    <definedName name="fdsfsadfsdafdsa" hidden="1">{#N/A,#N/A,FALSE,"EXPENSE"}</definedName>
    <definedName name="fdsfsdfdsfd" localSheetId="6" hidden="1">{#N/A,#N/A,FALSE,"EXPENSE"}</definedName>
    <definedName name="fdsfsdfdsfd" hidden="1">{#N/A,#N/A,FALSE,"EXPENSE"}</definedName>
    <definedName name="FED_TX_ADJ" localSheetId="6">#REF!</definedName>
    <definedName name="FED_TX_ADJ" localSheetId="12">#REF!</definedName>
    <definedName name="FED_TX_ADJ" localSheetId="13">#REF!</definedName>
    <definedName name="FED_TX_ADJ">#REF!</definedName>
    <definedName name="FEDERAL" localSheetId="6">#REF!</definedName>
    <definedName name="FEDERAL">#REF!</definedName>
    <definedName name="FERC" localSheetId="6">#REF!</definedName>
    <definedName name="fewrfwerwqerwe" localSheetId="6" hidden="1">{#N/A,#N/A,FALSE,"EXPENSE"}</definedName>
    <definedName name="fewrfwerwqerwe" hidden="1">{#N/A,#N/A,FALSE,"EXPENSE"}</definedName>
    <definedName name="ffff" localSheetId="6" hidden="1">{#N/A,#N/A,FALSE,"ALLOC"}</definedName>
    <definedName name="ffff" hidden="1">{#N/A,#N/A,FALSE,"ALLOC"}</definedName>
    <definedName name="FGC" localSheetId="6">#REF!</definedName>
    <definedName name="FGC" localSheetId="12">#REF!</definedName>
    <definedName name="FGC" localSheetId="13">#REF!</definedName>
    <definedName name="fgdfgdzfxczv" localSheetId="6" hidden="1">{#N/A,#N/A,FALSE,"EXPENSE"}</definedName>
    <definedName name="fgdfgdzfxczv" hidden="1">{#N/A,#N/A,FALSE,"EXPENSE"}</definedName>
    <definedName name="fgdfzdsfASFDAS" localSheetId="6" hidden="1">{#N/A,#N/A,FALSE,"EXPENSE"}</definedName>
    <definedName name="fgdfzdsfASFDAS" hidden="1">{#N/A,#N/A,FALSE,"EXPENSE"}</definedName>
    <definedName name="fgdgdfdvcx" localSheetId="6" hidden="1">{#N/A,#N/A,FALSE,"ALLOC"}</definedName>
    <definedName name="fgdgdfdvcx" hidden="1">{#N/A,#N/A,FALSE,"ALLOC"}</definedName>
    <definedName name="fgdsfasdfscc" localSheetId="6" hidden="1">{#N/A,#N/A,FALSE,"ALLOC"}</definedName>
    <definedName name="fgdsfasdfscc" hidden="1">{#N/A,#N/A,FALSE,"ALLOC"}</definedName>
    <definedName name="fgdsfdsfd" localSheetId="6" hidden="1">{#N/A,#N/A,FALSE,"EXPENSE"}</definedName>
    <definedName name="fgdsfdsfd" hidden="1">{#N/A,#N/A,FALSE,"EXPENSE"}</definedName>
    <definedName name="fhfgdgdg" localSheetId="6" hidden="1">{#N/A,#N/A,FALSE,"EXPENSE"}</definedName>
    <definedName name="fhfgdgdg" hidden="1">{#N/A,#N/A,FALSE,"EXPENSE"}</definedName>
    <definedName name="fhfhfhfg" localSheetId="6" hidden="1">{#N/A,#N/A,FALSE,"EXPENSE"}</definedName>
    <definedName name="fhfhfhfg" hidden="1">{#N/A,#N/A,FALSE,"EXPENSE"}</definedName>
    <definedName name="fhgfdgdzfcxvcx" localSheetId="6" hidden="1">{#N/A,#N/A,FALSE,"EXPENSE"}</definedName>
    <definedName name="fhgfdgdzfcxvcx" hidden="1">{#N/A,#N/A,FALSE,"EXPENSE"}</definedName>
    <definedName name="FI_Tax_Entry_Year">#REF!</definedName>
    <definedName name="fiddlersrecon" localSheetId="6">#REF!</definedName>
    <definedName name="fiddlersrecon">#REF!</definedName>
    <definedName name="FILENAME" localSheetId="12">#REF!</definedName>
    <definedName name="FILENAME" localSheetId="13">#REF!</definedName>
    <definedName name="FILENAME">#REF!</definedName>
    <definedName name="finance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Fixed_Costs">#REF!</definedName>
    <definedName name="Fixed_Names">#REF!</definedName>
    <definedName name="FL">#REF!</definedName>
    <definedName name="FLCAP2006" localSheetId="6">#REF!</definedName>
    <definedName name="FLCAP2006">#REF!</definedName>
    <definedName name="FLCAP2007" localSheetId="6">#REF!</definedName>
    <definedName name="FLCAP2007">#REF!</definedName>
    <definedName name="FLCAP2008" localSheetId="6">#REF!</definedName>
    <definedName name="FLCAP2008">#REF!</definedName>
    <definedName name="FLCAP2009">#REF!</definedName>
    <definedName name="FLCAP2010">#REF!</definedName>
    <definedName name="FLOM2006">#REF!</definedName>
    <definedName name="FLOM2007">#REF!</definedName>
    <definedName name="FLOM2008">#REF!</definedName>
    <definedName name="FLOM2009">#REF!</definedName>
    <definedName name="FLOM2010">#REF!</definedName>
    <definedName name="Florida">#REF!</definedName>
    <definedName name="FLORIDA_POWER_CORPORATION" localSheetId="12">#REF!</definedName>
    <definedName name="FLORIDA_POWER_CORPORATION" localSheetId="13">#REF!</definedName>
    <definedName name="Florida_Power_Corporation">#REF!</definedName>
    <definedName name="FNI_ADJ" localSheetId="6">#REF!</definedName>
    <definedName name="FNI_ADJ" localSheetId="12">#REF!</definedName>
    <definedName name="FNI_ADJ" localSheetId="13">#REF!</definedName>
    <definedName name="FNI_ADJ">#REF!</definedName>
    <definedName name="FORM" localSheetId="6">#REF!</definedName>
    <definedName name="FORM">#REF!</definedName>
    <definedName name="FORM_4626" localSheetId="6">#REF!</definedName>
    <definedName name="FORM_4626">#REF!</definedName>
    <definedName name="FORM42_1A" localSheetId="6">#REF!</definedName>
    <definedName name="FORM42_1A" localSheetId="12">#REF!</definedName>
    <definedName name="FORM42_1A" localSheetId="13">#REF!</definedName>
    <definedName name="FORM42_2A" localSheetId="12">#REF!</definedName>
    <definedName name="FORM42_2A" localSheetId="13">#REF!</definedName>
    <definedName name="FORM42_3A" localSheetId="12">#REF!</definedName>
    <definedName name="FORM42_3A" localSheetId="13">#REF!</definedName>
    <definedName name="FORM4626">#REF!</definedName>
    <definedName name="FPCCAP" localSheetId="6">#REF!</definedName>
    <definedName name="FPSC_Adj_lookup" localSheetId="6">#REF!</definedName>
    <definedName name="FPSC_Adj_lookup" localSheetId="12">#REF!</definedName>
    <definedName name="FPSC_Adj_lookup" localSheetId="13">#REF!</definedName>
    <definedName name="FPSC_Adj_lookup">#REF!</definedName>
    <definedName name="FPSCAdjRetail" localSheetId="6">#REF!</definedName>
    <definedName name="FPSCTAX" localSheetId="6">#REF!</definedName>
    <definedName name="freb" localSheetId="6" hidden="1">{#N/A,#N/A,FALSE,"EXPENSE"}</definedName>
    <definedName name="freb" hidden="1">{#N/A,#N/A,FALSE,"EXPENSE"}</definedName>
    <definedName name="frt" localSheetId="6" hidden="1">{#N/A,#N/A,FALSE,"Aging Summary";#N/A,#N/A,FALSE,"Ratio Analysis";#N/A,#N/A,FALSE,"Test 120 Day Accts";#N/A,#N/A,FALSE,"Tickmarks"}</definedName>
    <definedName name="frt" hidden="1">{#N/A,#N/A,FALSE,"Aging Summary";#N/A,#N/A,FALSE,"Ratio Analysis";#N/A,#N/A,FALSE,"Test 120 Day Accts";#N/A,#N/A,FALSE,"Tickmarks"}</definedName>
    <definedName name="frwerwerwerfw" localSheetId="6" hidden="1">{#N/A,#N/A,FALSE,"EXPENSE"}</definedName>
    <definedName name="frwerwerwerfw" hidden="1">{#N/A,#N/A,FALSE,"EXPENSE"}</definedName>
    <definedName name="frwerwerwerwerfew" localSheetId="6" hidden="1">{#N/A,#N/A,FALSE,"EXPENSE"}</definedName>
    <definedName name="frwerwerwerwerfew" hidden="1">{#N/A,#N/A,FALSE,"EXPENSE"}</definedName>
    <definedName name="fsadfsdfadfdfwerf" localSheetId="6" hidden="1">{#N/A,#N/A,FALSE,"EXPENSE"}</definedName>
    <definedName name="fsadfsdfadfdfwerf" hidden="1">{#N/A,#N/A,FALSE,"EXPENSE"}</definedName>
    <definedName name="fsafwaerwer" localSheetId="6" hidden="1">{#N/A,#N/A,FALSE,"EXPENSE"}</definedName>
    <definedName name="fsafwaerwer" hidden="1">{#N/A,#N/A,FALSE,"EXPENSE"}</definedName>
    <definedName name="fsd" localSheetId="6" hidden="1">{#N/A,#N/A,FALSE,"Aging Summary";#N/A,#N/A,FALSE,"Ratio Analysis";#N/A,#N/A,FALSE,"Test 120 Day Accts";#N/A,#N/A,FALSE,"Tickmarks"}</definedName>
    <definedName name="fsd" hidden="1">{#N/A,#N/A,FALSE,"Aging Summary";#N/A,#N/A,FALSE,"Ratio Analysis";#N/A,#N/A,FALSE,"Test 120 Day Accts";#N/A,#N/A,FALSE,"Tickmarks"}</definedName>
    <definedName name="fsdfadsfdfd" localSheetId="6" hidden="1">{#N/A,#N/A,FALSE,"EXPENSE"}</definedName>
    <definedName name="fsdfadsfdfd" hidden="1">{#N/A,#N/A,FALSE,"EXPENSE"}</definedName>
    <definedName name="fsdfasdfadsf" localSheetId="6" hidden="1">{#N/A,#N/A,FALSE,"EXPENSE"}</definedName>
    <definedName name="fsdfasdfadsf" hidden="1">{#N/A,#N/A,FALSE,"EXPENSE"}</definedName>
    <definedName name="fsdfdfbfvbcvbb" localSheetId="6" hidden="1">{#N/A,#N/A,FALSE,"ALLOC"}</definedName>
    <definedName name="fsdfdfbfvbcvbb" hidden="1">{#N/A,#N/A,FALSE,"ALLOC"}</definedName>
    <definedName name="fsdfdwfdsf" localSheetId="6" hidden="1">{#N/A,#N/A,FALSE,"EXPENSE"}</definedName>
    <definedName name="fsdfdwfdsf" hidden="1">{#N/A,#N/A,FALSE,"EXPENSE"}</definedName>
    <definedName name="fsgrhghj" localSheetId="6" hidden="1">{#N/A,#N/A,FALSE,"ALLOC"}</definedName>
    <definedName name="fsgrhghj" hidden="1">{#N/A,#N/A,FALSE,"ALLOC"}</definedName>
    <definedName name="ftyrtdrt" localSheetId="6" hidden="1">{#N/A,#N/A,FALSE,"ALLOC"}</definedName>
    <definedName name="ftyrtdrt" hidden="1">{#N/A,#N/A,FALSE,"ALLOC"}</definedName>
    <definedName name="FuelCurrentTax" localSheetId="6">#REF!</definedName>
    <definedName name="FuelDeferredTax" localSheetId="6">#REF!</definedName>
    <definedName name="FUNC_ALLOCS_CS" localSheetId="6">#REF!</definedName>
    <definedName name="FUNC_ALLOCS_CS" localSheetId="12">#REF!</definedName>
    <definedName name="FUNC_ALLOCS_CS" localSheetId="13">#REF!</definedName>
    <definedName name="FUNC_ALLOCS_CS">#REF!</definedName>
    <definedName name="FUNC_ALLOCS_CSIS" localSheetId="6">#REF!</definedName>
    <definedName name="FUNC_ALLOCS_CSIS" localSheetId="12">#REF!</definedName>
    <definedName name="FUNC_ALLOCS_CSIS" localSheetId="13">#REF!</definedName>
    <definedName name="FUNC_ALLOCS_CSIS">#REF!</definedName>
    <definedName name="FUNC_ALLOCS_GSD" localSheetId="6">#REF!</definedName>
    <definedName name="FUNC_ALLOCS_GSD" localSheetId="12">#REF!</definedName>
    <definedName name="FUNC_ALLOCS_GSD" localSheetId="13">#REF!</definedName>
    <definedName name="FUNC_ALLOCS_GSD">#REF!</definedName>
    <definedName name="FUNC_ALLOCS_GSND" localSheetId="6">#REF!</definedName>
    <definedName name="FUNC_ALLOCS_GSND" localSheetId="12">#REF!</definedName>
    <definedName name="FUNC_ALLOCS_GSND" localSheetId="13">#REF!</definedName>
    <definedName name="FUNC_ALLOCS_GSND">#REF!</definedName>
    <definedName name="FUNC_ALLOCS_GSND100LF" localSheetId="6">#REF!</definedName>
    <definedName name="FUNC_ALLOCS_GSND100LF" localSheetId="12">#REF!</definedName>
    <definedName name="FUNC_ALLOCS_GSND100LF" localSheetId="13">#REF!</definedName>
    <definedName name="FUNC_ALLOCS_GSND100LF">#REF!</definedName>
    <definedName name="FUNC_ALLOCS_IS" localSheetId="6">#REF!</definedName>
    <definedName name="FUNC_ALLOCS_IS" localSheetId="12">#REF!</definedName>
    <definedName name="FUNC_ALLOCS_IS" localSheetId="13">#REF!</definedName>
    <definedName name="FUNC_ALLOCS_IS">#REF!</definedName>
    <definedName name="FUNC_ALLOCS_LS" localSheetId="6">#REF!</definedName>
    <definedName name="FUNC_ALLOCS_LS" localSheetId="12">#REF!</definedName>
    <definedName name="FUNC_ALLOCS_LS" localSheetId="13">#REF!</definedName>
    <definedName name="FUNC_ALLOCS_LS">#REF!</definedName>
    <definedName name="FUNC_ALLOCS_RETAIL" localSheetId="6">#REF!</definedName>
    <definedName name="FUNC_ALLOCS_RETAIL" localSheetId="12">#REF!</definedName>
    <definedName name="FUNC_ALLOCS_RETAIL" localSheetId="13">#REF!</definedName>
    <definedName name="FUNC_ALLOCS_RETAIL">#REF!</definedName>
    <definedName name="FUNC_ALLOCS_RS" localSheetId="6">#REF!</definedName>
    <definedName name="FUNC_ALLOCS_RS" localSheetId="12">#REF!</definedName>
    <definedName name="FUNC_ALLOCS_RS" localSheetId="13">#REF!</definedName>
    <definedName name="FUNC_ALLOCS_RS">#REF!</definedName>
    <definedName name="G" localSheetId="6">#REF!</definedName>
    <definedName name="G" localSheetId="12">#REF!</definedName>
    <definedName name="G" localSheetId="13">#REF!</definedName>
    <definedName name="G">#REF!</definedName>
    <definedName name="gbdfgdfdfzvc" localSheetId="6" hidden="1">{#N/A,#N/A,FALSE,"ALLOC"}</definedName>
    <definedName name="gbdfgdfdfzvc" hidden="1">{#N/A,#N/A,FALSE,"ALLOC"}</definedName>
    <definedName name="gbdfgzdfvvc" localSheetId="6" hidden="1">{#N/A,#N/A,FALSE,"EXPENSE"}</definedName>
    <definedName name="gbdfgzdfvvc" hidden="1">{#N/A,#N/A,FALSE,"EXPENSE"}</definedName>
    <definedName name="gdfgdvzxcvc" localSheetId="6" hidden="1">{#N/A,#N/A,FALSE,"EXPENSE"}</definedName>
    <definedName name="gdfgdvzxcvc" hidden="1">{#N/A,#N/A,FALSE,"EXPENSE"}</definedName>
    <definedName name="gdfgdzfdzfvxzc" localSheetId="6" hidden="1">{#N/A,#N/A,FALSE,"ALLOC"}</definedName>
    <definedName name="gdfgdzfdzfvxzc" hidden="1">{#N/A,#N/A,FALSE,"ALLOC"}</definedName>
    <definedName name="gdfgfbcvbcv" localSheetId="6" hidden="1">{#N/A,#N/A,FALSE,"EXPENSE"}</definedName>
    <definedName name="gdfgfbcvbcv" hidden="1">{#N/A,#N/A,FALSE,"EXPENSE"}</definedName>
    <definedName name="gdfgfvcxvcx" localSheetId="6" hidden="1">{#N/A,#N/A,FALSE,"ALLOC"}</definedName>
    <definedName name="gdfgfvcxvcx" hidden="1">{#N/A,#N/A,FALSE,"ALLOC"}</definedName>
    <definedName name="gdgddgd" localSheetId="6" hidden="1">{#N/A,#N/A,FALSE,"EXPENSE"}</definedName>
    <definedName name="gdgddgd" hidden="1">{#N/A,#N/A,FALSE,"EXPENSE"}</definedName>
    <definedName name="gdsfgdcvcx" localSheetId="6" hidden="1">{#N/A,#N/A,FALSE,"EXPENSE"}</definedName>
    <definedName name="gdsfgdcvcx" hidden="1">{#N/A,#N/A,FALSE,"EXPENSE"}</definedName>
    <definedName name="gdsfgdfvgzcxvcxz" localSheetId="6" hidden="1">{#N/A,#N/A,FALSE,"EXPENSE"}</definedName>
    <definedName name="gdsfgdfvgzcxvcxz" hidden="1">{#N/A,#N/A,FALSE,"EXPENSE"}</definedName>
    <definedName name="gdsgdfvcxvxc" localSheetId="6" hidden="1">{#N/A,#N/A,FALSE,"EXPENSE"}</definedName>
    <definedName name="gdsgdfvcxvxc" hidden="1">{#N/A,#N/A,FALSE,"EXPENSE"}</definedName>
    <definedName name="gfgsdftesrt" localSheetId="6" hidden="1">{#N/A,#N/A,FALSE,"EXPENSE"}</definedName>
    <definedName name="gfgsdftesrt" hidden="1">{#N/A,#N/A,FALSE,"EXPENSE"}</definedName>
    <definedName name="gfhbgfggbvcvcx" localSheetId="6" hidden="1">{#N/A,#N/A,FALSE,"EXPENSE"}</definedName>
    <definedName name="gfhbgfggbvcvcx" hidden="1">{#N/A,#N/A,FALSE,"EXPENSE"}</definedName>
    <definedName name="gfhfgfbcvcv" localSheetId="6" hidden="1">{#N/A,#N/A,FALSE,"EXPENSE"}</definedName>
    <definedName name="gfhfgfbcvcv" hidden="1">{#N/A,#N/A,FALSE,"EXPENSE"}</definedName>
    <definedName name="gfhfxcxvcxzv" localSheetId="6" hidden="1">{#N/A,#N/A,FALSE,"EXPENSE"}</definedName>
    <definedName name="gfhfxcxvcxzv" hidden="1">{#N/A,#N/A,FALSE,"EXPENSE"}</definedName>
    <definedName name="gfhsdzfzasdfSAF" localSheetId="6" hidden="1">{#N/A,#N/A,FALSE,"ALLOC"}</definedName>
    <definedName name="gfhsdzfzasdfSAF" hidden="1">{#N/A,#N/A,FALSE,"ALLOC"}</definedName>
    <definedName name="gfhshyghgf" localSheetId="6" hidden="1">{#N/A,#N/A,FALSE,"EXPENSE"}</definedName>
    <definedName name="gfhshyghgf" hidden="1">{#N/A,#N/A,FALSE,"EXPENSE"}</definedName>
    <definedName name="gfnhsfgdzvc" localSheetId="6" hidden="1">{#N/A,#N/A,FALSE,"ALLOC"}</definedName>
    <definedName name="gfnhsfgdzvc" hidden="1">{#N/A,#N/A,FALSE,"ALLOC"}</definedName>
    <definedName name="gfsgesrwerwer" localSheetId="6" hidden="1">{#N/A,#N/A,FALSE,"EXPENSE"}</definedName>
    <definedName name="gfsgesrwerwer" hidden="1">{#N/A,#N/A,FALSE,"EXPENSE"}</definedName>
    <definedName name="gggg" localSheetId="6" hidden="1">{#N/A,#N/A,FALSE,"EXPENSE"}</definedName>
    <definedName name="gggg" hidden="1">{#N/A,#N/A,FALSE,"EXPENSE"}</definedName>
    <definedName name="ggggg" localSheetId="6" hidden="1">{#N/A,#N/A,FALSE,"EXPENSE"}</definedName>
    <definedName name="ggggg" hidden="1">{#N/A,#N/A,FALSE,"EXPENSE"}</definedName>
    <definedName name="gggggg" localSheetId="6" hidden="1">{#N/A,#N/A,FALSE,"EXPENSE"}</definedName>
    <definedName name="gggggg" hidden="1">{#N/A,#N/A,FALSE,"EXPENSE"}</definedName>
    <definedName name="ghsfgdszfzsdf" localSheetId="6" hidden="1">{#N/A,#N/A,FALSE,"EXPENSE"}</definedName>
    <definedName name="ghsfgdszfzsdf" hidden="1">{#N/A,#N/A,FALSE,"EXPENSE"}</definedName>
    <definedName name="glenivyrecon" localSheetId="6">#REF!</definedName>
    <definedName name="glenivyrecon">#REF!</definedName>
    <definedName name="gretertertert" localSheetId="6" hidden="1">{#N/A,#N/A,FALSE,"EXPENSE"}</definedName>
    <definedName name="gretertertert" hidden="1">{#N/A,#N/A,FALSE,"EXPENSE"}</definedName>
    <definedName name="gsdfgdzcvzcxvc" localSheetId="6" hidden="1">{#N/A,#N/A,FALSE,"EXPENSE"}</definedName>
    <definedName name="gsdfgdzcvzcxvc" hidden="1">{#N/A,#N/A,FALSE,"EXPENSE"}</definedName>
    <definedName name="gsdfgdzfzdvcxz" localSheetId="6" hidden="1">{#N/A,#N/A,FALSE,"EXPENSE"}</definedName>
    <definedName name="gsdfgdzfzdvcxz" hidden="1">{#N/A,#N/A,FALSE,"EXPENSE"}</definedName>
    <definedName name="gsdfgzsdfzsdcs" localSheetId="6" hidden="1">{#N/A,#N/A,FALSE,"EXPENSE"}</definedName>
    <definedName name="gsdfgzsdfzsdcs" hidden="1">{#N/A,#N/A,FALSE,"EXPENSE"}</definedName>
    <definedName name="gsfdgzdfcxv" localSheetId="6" hidden="1">{#N/A,#N/A,FALSE,"EXPENSE"}</definedName>
    <definedName name="gsfdgzdfcxv" hidden="1">{#N/A,#N/A,FALSE,"EXPENSE"}</definedName>
    <definedName name="H" localSheetId="6">#REF!</definedName>
    <definedName name="H" localSheetId="12">#REF!</definedName>
    <definedName name="H" localSheetId="13">#REF!</definedName>
    <definedName name="H">#REF!</definedName>
    <definedName name="helenrecon">#REF!</definedName>
    <definedName name="hfgdfdcvc" localSheetId="6" hidden="1">{#N/A,#N/A,FALSE,"EXPENSE"}</definedName>
    <definedName name="hfgdfdcvc" hidden="1">{#N/A,#N/A,FALSE,"EXPENSE"}</definedName>
    <definedName name="hgfhngfvbvcb" localSheetId="6" hidden="1">{#N/A,#N/A,FALSE,"EXPENSE"}</definedName>
    <definedName name="hgfhngfvbvcb" hidden="1">{#N/A,#N/A,FALSE,"EXPENSE"}</definedName>
    <definedName name="hgfhsfdgadgfzdv" localSheetId="6" hidden="1">{#N/A,#N/A,FALSE,"EXPENSE"}</definedName>
    <definedName name="hgfhsfdgadgfzdv" hidden="1">{#N/A,#N/A,FALSE,"EXPENSE"}</definedName>
    <definedName name="hghfdghfgh" localSheetId="6" hidden="1">{#N/A,#N/A,FALSE,"EXPENSE"}</definedName>
    <definedName name="hghfdghfgh" hidden="1">{#N/A,#N/A,FALSE,"EXPENSE"}</definedName>
    <definedName name="hgsfdgdzgfdszfds" localSheetId="6" hidden="1">{#N/A,#N/A,FALSE,"EXPENSE"}</definedName>
    <definedName name="hgsfdgdzgfdszfds" hidden="1">{#N/A,#N/A,FALSE,"EXPENSE"}</definedName>
    <definedName name="hhfghfh" localSheetId="6" hidden="1">{#N/A,#N/A,FALSE,"EXPENSE"}</definedName>
    <definedName name="hhfghfh" hidden="1">{#N/A,#N/A,FALSE,"EXPENSE"}</definedName>
    <definedName name="hhgbvxcv" localSheetId="6" hidden="1">{#N/A,#N/A,FALSE,"EXPENSE"}</definedName>
    <definedName name="hhgbvxcv" hidden="1">{#N/A,#N/A,FALSE,"EXPENSE"}</definedName>
    <definedName name="hhh" hidden="1">{#N/A,#N/A,FALSE,"Assessment";#N/A,#N/A,FALSE,"Staffing";#N/A,#N/A,FALSE,"Hires";#N/A,#N/A,FALSE,"Assumptions"}</definedName>
    <definedName name="hhhh" localSheetId="6" hidden="1">{#N/A,#N/A,FALSE,"EXPENSE"}</definedName>
    <definedName name="hhhh" hidden="1">{#N/A,#N/A,FALSE,"EXPENSE"}</definedName>
    <definedName name="hhhhh" localSheetId="6" hidden="1">{#N/A,#N/A,FALSE,"ALLOC"}</definedName>
    <definedName name="hhhhh" hidden="1">{#N/A,#N/A,FALSE,"ALLOC"}</definedName>
    <definedName name="hjgfhgfhgf" localSheetId="6" hidden="1">{#N/A,#N/A,FALSE,"EXPENSE"}</definedName>
    <definedName name="hjgfhgfhgf" hidden="1">{#N/A,#N/A,FALSE,"EXPENSE"}</definedName>
    <definedName name="hnftgszdgfzsdfv" localSheetId="6" hidden="1">{#N/A,#N/A,FALSE,"EXPENSE"}</definedName>
    <definedName name="hnftgszdgfzsdfv" hidden="1">{#N/A,#N/A,FALSE,"EXPENSE"}</definedName>
    <definedName name="holding1" localSheetId="6">#REF!</definedName>
    <definedName name="holding1">#REF!</definedName>
    <definedName name="holding2" localSheetId="6">#REF!</definedName>
    <definedName name="holding2">#REF!</definedName>
    <definedName name="holding3" localSheetId="6">#REF!</definedName>
    <definedName name="holding3">#REF!</definedName>
    <definedName name="HOURS" localSheetId="6">#REF!</definedName>
    <definedName name="HOURS">#REF!</definedName>
    <definedName name="Housing" localSheetId="6">#REF!</definedName>
    <definedName name="Housing">#REF!</definedName>
    <definedName name="hshgsgfgdfg" localSheetId="6" hidden="1">{#N/A,#N/A,FALSE,"ALLOC"}</definedName>
    <definedName name="hshgsgfgdfg" hidden="1">{#N/A,#N/A,FALSE,"ALLOC"}</definedName>
    <definedName name="HTML_CodePage" hidden="1">1252</definedName>
    <definedName name="HTML_Control" hidden="1">{"'Sheet1'!$A$1:$I$89"}</definedName>
    <definedName name="html_control1" hidden="1">{"'Sheet1'!$A$1:$I$89"}</definedName>
    <definedName name="HTML_Description" hidden="1">""</definedName>
    <definedName name="HTML_Email" hidden="1">""</definedName>
    <definedName name="HTML_Header" hidden="1">"Commentary"</definedName>
    <definedName name="HTML_LastUpdate" hidden="1">"08/14/2003"</definedName>
    <definedName name="HTML_LineAfter" hidden="1">FALSE</definedName>
    <definedName name="HTML_LineBefore" hidden="1">FALSE</definedName>
    <definedName name="HTML_Name" hidden="1">"Corporate User"</definedName>
    <definedName name="HTML_OBDlg2" hidden="1">TRUE</definedName>
    <definedName name="HTML_OBDlg4" hidden="1">TRUE</definedName>
    <definedName name="HTML_OS" hidden="1">0</definedName>
    <definedName name="HTML_PathFile" hidden="1">"C:\WINNT\Profiles\i11485\Desktop\MyHTML.htm"</definedName>
    <definedName name="HTML_Title" hidden="1">"New Reporting Summary 8-13-03"</definedName>
    <definedName name="HTML1_1" hidden="1">"'[Performance Report.xls]April Summary Template'!$A$1:$Q$82"</definedName>
    <definedName name="HTML1_10" hidden="1">""</definedName>
    <definedName name="HTML1_11" hidden="1">1</definedName>
    <definedName name="HTML1_12" hidden="1">"C:\MY DOCUMENTS\MyHTML.htm"</definedName>
    <definedName name="HTML1_2" hidden="1">1</definedName>
    <definedName name="HTML1_3" hidden="1">"Performance Report"</definedName>
    <definedName name="HTML1_4" hidden="1">"April Summary Template"</definedName>
    <definedName name="HTML1_5" hidden="1">""</definedName>
    <definedName name="HTML1_6" hidden="1">-4146</definedName>
    <definedName name="HTML1_7" hidden="1">1</definedName>
    <definedName name="HTML1_8" hidden="1">"5/29/97"</definedName>
    <definedName name="HTML1_9" hidden="1">"SIWWIN95"</definedName>
    <definedName name="HTML10_1" hidden="1">"'[97RNKAPR.XLS]North'!$A$1:$H$255"</definedName>
    <definedName name="HTML10_10" hidden="1">""</definedName>
    <definedName name="HTML10_11" hidden="1">1</definedName>
    <definedName name="HTML10_12" hidden="1">"D:\nthrnk.htm"</definedName>
    <definedName name="HTML10_2" hidden="1">1</definedName>
    <definedName name="HTML10_3" hidden="1">"97RNKAPR"</definedName>
    <definedName name="HTML10_4" hidden="1">"North"</definedName>
    <definedName name="HTML10_5" hidden="1">""</definedName>
    <definedName name="HTML10_6" hidden="1">1</definedName>
    <definedName name="HTML10_7" hidden="1">-4146</definedName>
    <definedName name="HTML10_8" hidden="1">"5/22/97"</definedName>
    <definedName name="HTML10_9" hidden="1">"Bell Atlantic"</definedName>
    <definedName name="HTML11_1" hidden="1">"'[97RNKAPR.XLS]South'!$A$1:$H$161"</definedName>
    <definedName name="HTML11_10" hidden="1">""</definedName>
    <definedName name="HTML11_11" hidden="1">1</definedName>
    <definedName name="HTML11_12" hidden="1">"D:\sthrnk.htm"</definedName>
    <definedName name="HTML11_2" hidden="1">1</definedName>
    <definedName name="HTML11_3" hidden="1">"97RNKAPR"</definedName>
    <definedName name="HTML11_4" hidden="1">"South"</definedName>
    <definedName name="HTML11_5" hidden="1">""</definedName>
    <definedName name="HTML11_6" hidden="1">1</definedName>
    <definedName name="HTML11_7" hidden="1">-4146</definedName>
    <definedName name="HTML11_8" hidden="1">"5/22/97"</definedName>
    <definedName name="HTML11_9" hidden="1">"Bell Atlantic"</definedName>
    <definedName name="HTML12_1" hidden="1">"'[97RNKAPR.XLS]Overview'!$A$1:$I$61"</definedName>
    <definedName name="HTML12_10" hidden="1">""</definedName>
    <definedName name="HTML12_11" hidden="1">1</definedName>
    <definedName name="HTML12_12" hidden="1">"D:\rankovw.htm"</definedName>
    <definedName name="HTML12_2" hidden="1">1</definedName>
    <definedName name="HTML12_3" hidden="1">"97RNKAPR"</definedName>
    <definedName name="HTML12_4" hidden="1">"Overview"</definedName>
    <definedName name="HTML12_5" hidden="1">""</definedName>
    <definedName name="HTML12_6" hidden="1">-4146</definedName>
    <definedName name="HTML12_7" hidden="1">-4146</definedName>
    <definedName name="HTML12_8" hidden="1">"5/22/97"</definedName>
    <definedName name="HTML12_9" hidden="1">"Bell Atlantic"</definedName>
    <definedName name="HTML13_1" hidden="1">"'[97RNKAUG.XLS]Regional'!$A$1:$H$225"</definedName>
    <definedName name="HTML13_10" hidden="1">""</definedName>
    <definedName name="HTML13_11" hidden="1">1</definedName>
    <definedName name="HTML13_12" hidden="1">"D:\regrnk.htm"</definedName>
    <definedName name="HTML13_2" hidden="1">1</definedName>
    <definedName name="HTML13_3" hidden="1">"97RNKAUG"</definedName>
    <definedName name="HTML13_4" hidden="1">"Regional"</definedName>
    <definedName name="HTML13_5" hidden="1">""</definedName>
    <definedName name="HTML13_6" hidden="1">1</definedName>
    <definedName name="HTML13_7" hidden="1">1</definedName>
    <definedName name="HTML13_8" hidden="1">"9/16/97"</definedName>
    <definedName name="HTML13_9" hidden="1">"Bell Atlantic"</definedName>
    <definedName name="HTML14_1" hidden="1">"'[97RNKAUG.XLS]ReglSys'!$A$1:$H$179"</definedName>
    <definedName name="HTML14_10" hidden="1">""</definedName>
    <definedName name="HTML14_11" hidden="1">1</definedName>
    <definedName name="HTML14_12" hidden="1">"D:\sernk.htm"</definedName>
    <definedName name="HTML14_2" hidden="1">1</definedName>
    <definedName name="HTML14_3" hidden="1">"97RNKAUG"</definedName>
    <definedName name="HTML14_4" hidden="1">"ReglSys"</definedName>
    <definedName name="HTML14_5" hidden="1">""</definedName>
    <definedName name="HTML14_6" hidden="1">1</definedName>
    <definedName name="HTML14_7" hidden="1">1</definedName>
    <definedName name="HTML14_8" hidden="1">"9/16/97"</definedName>
    <definedName name="HTML14_9" hidden="1">"Bell Atlantic"</definedName>
    <definedName name="HTML15_1" hidden="1">"'[97RNKAUG.XLS]North'!$A$1:$H$261"</definedName>
    <definedName name="HTML15_10" hidden="1">""</definedName>
    <definedName name="HTML15_11" hidden="1">1</definedName>
    <definedName name="HTML15_12" hidden="1">"D:\nthrnk.htm"</definedName>
    <definedName name="HTML15_2" hidden="1">1</definedName>
    <definedName name="HTML15_3" hidden="1">"97RNKAUG"</definedName>
    <definedName name="HTML15_4" hidden="1">"North"</definedName>
    <definedName name="HTML15_5" hidden="1">""</definedName>
    <definedName name="HTML15_6" hidden="1">1</definedName>
    <definedName name="HTML15_7" hidden="1">1</definedName>
    <definedName name="HTML15_8" hidden="1">"9/16/97"</definedName>
    <definedName name="HTML15_9" hidden="1">"Bell Atlantic"</definedName>
    <definedName name="HTML16_1" hidden="1">"'[97RNKAUG.XLS]South'!$A$1:$H$159"</definedName>
    <definedName name="HTML16_10" hidden="1">""</definedName>
    <definedName name="HTML16_11" hidden="1">1</definedName>
    <definedName name="HTML16_12" hidden="1">"D:\sthrnk.htm"</definedName>
    <definedName name="HTML16_2" hidden="1">1</definedName>
    <definedName name="HTML16_3" hidden="1">"97RNKAUG"</definedName>
    <definedName name="HTML16_4" hidden="1">"South"</definedName>
    <definedName name="HTML16_5" hidden="1">""</definedName>
    <definedName name="HTML16_6" hidden="1">1</definedName>
    <definedName name="HTML16_7" hidden="1">1</definedName>
    <definedName name="HTML16_8" hidden="1">"9/16/97"</definedName>
    <definedName name="HTML16_9" hidden="1">"Bell Atlantic"</definedName>
    <definedName name="HTML17_1" hidden="1">"'[97RNK.xls]ReglSys'!$A$1:$H$179"</definedName>
    <definedName name="HTML17_10" hidden="1">""</definedName>
    <definedName name="HTML17_11" hidden="1">1</definedName>
    <definedName name="HTML17_12" hidden="1">"D:\sernk.htm"</definedName>
    <definedName name="HTML17_2" hidden="1">1</definedName>
    <definedName name="HTML17_3" hidden="1">"97RNK"</definedName>
    <definedName name="HTML17_4" hidden="1">"ReglSys"</definedName>
    <definedName name="HTML17_5" hidden="1">""</definedName>
    <definedName name="HTML17_6" hidden="1">1</definedName>
    <definedName name="HTML17_7" hidden="1">1</definedName>
    <definedName name="HTML17_8" hidden="1">"9/16/97"</definedName>
    <definedName name="HTML17_9" hidden="1">"Bell Atlantic"</definedName>
    <definedName name="HTML18_1" hidden="1">"'[97RNKNOV.XLS]Regional'!$A$1:$H$225"</definedName>
    <definedName name="HTML18_10" hidden="1">""</definedName>
    <definedName name="HTML18_11" hidden="1">1</definedName>
    <definedName name="HTML18_12" hidden="1">"D:\regrnk.htm"</definedName>
    <definedName name="HTML18_2" hidden="1">1</definedName>
    <definedName name="HTML18_3" hidden="1">"97RNKNOV"</definedName>
    <definedName name="HTML18_4" hidden="1">"Regional"</definedName>
    <definedName name="HTML18_5" hidden="1">""</definedName>
    <definedName name="HTML18_6" hidden="1">1</definedName>
    <definedName name="HTML18_7" hidden="1">1</definedName>
    <definedName name="HTML18_8" hidden="1">"12/22/97"</definedName>
    <definedName name="HTML18_9" hidden="1">"Bell Atlantic"</definedName>
    <definedName name="HTML19_1" hidden="1">"'[97RNKNOV.XLS]ReglSys'!$A$1:$H$183"</definedName>
    <definedName name="HTML19_10" hidden="1">""</definedName>
    <definedName name="HTML19_11" hidden="1">1</definedName>
    <definedName name="HTML19_12" hidden="1">"D:\sernk.htm"</definedName>
    <definedName name="HTML19_2" hidden="1">1</definedName>
    <definedName name="HTML19_3" hidden="1">"97RNKNOV"</definedName>
    <definedName name="HTML19_4" hidden="1">"ReglSys"</definedName>
    <definedName name="HTML19_5" hidden="1">""</definedName>
    <definedName name="HTML19_6" hidden="1">1</definedName>
    <definedName name="HTML19_7" hidden="1">1</definedName>
    <definedName name="HTML19_8" hidden="1">"12/23/97"</definedName>
    <definedName name="HTML19_9" hidden="1">"Bell Atlantic"</definedName>
    <definedName name="HTML2_1" hidden="1">"'[96RNKNOV.XLS]North'!$A$1:$I$150"</definedName>
    <definedName name="HTML2_10" hidden="1">""</definedName>
    <definedName name="HTML2_11" hidden="1">1</definedName>
    <definedName name="HTML2_12" hidden="1">"D:\nthrnk11.htm"</definedName>
    <definedName name="HTML2_2" hidden="1">1</definedName>
    <definedName name="HTML2_3" hidden="1">"96RNKNOV"</definedName>
    <definedName name="HTML2_4" hidden="1">"North"</definedName>
    <definedName name="HTML2_5" hidden="1">"November - North Rankings"</definedName>
    <definedName name="HTML2_6" hidden="1">-4146</definedName>
    <definedName name="HTML2_7" hidden="1">1</definedName>
    <definedName name="HTML2_8" hidden="1">"1/13/97"</definedName>
    <definedName name="HTML2_9" hidden="1">"Bell Atlantic"</definedName>
    <definedName name="HTML20_1" hidden="1">"'[97RNKNOV.XLS]North'!$A$1:$H$259"</definedName>
    <definedName name="HTML20_10" hidden="1">""</definedName>
    <definedName name="HTML20_11" hidden="1">1</definedName>
    <definedName name="HTML20_12" hidden="1">"D:\nthrnk.htm"</definedName>
    <definedName name="HTML20_2" hidden="1">1</definedName>
    <definedName name="HTML20_3" hidden="1">"97RNKNOV"</definedName>
    <definedName name="HTML20_4" hidden="1">"North"</definedName>
    <definedName name="HTML20_5" hidden="1">""</definedName>
    <definedName name="HTML20_6" hidden="1">1</definedName>
    <definedName name="HTML20_7" hidden="1">1</definedName>
    <definedName name="HTML20_8" hidden="1">"12/23/97"</definedName>
    <definedName name="HTML20_9" hidden="1">"Bell Atlantic"</definedName>
    <definedName name="HTML21_1" hidden="1">"'[97RNKNOV.XLS]South'!$A$1:$H$164"</definedName>
    <definedName name="HTML21_10" hidden="1">""</definedName>
    <definedName name="HTML21_11" hidden="1">1</definedName>
    <definedName name="HTML21_12" hidden="1">"D:\sthrnk.htm"</definedName>
    <definedName name="HTML21_2" hidden="1">1</definedName>
    <definedName name="HTML21_3" hidden="1">"97RNKNOV"</definedName>
    <definedName name="HTML21_4" hidden="1">"South"</definedName>
    <definedName name="HTML21_5" hidden="1">""</definedName>
    <definedName name="HTML21_6" hidden="1">1</definedName>
    <definedName name="HTML21_7" hidden="1">1</definedName>
    <definedName name="HTML21_8" hidden="1">"12/23/97"</definedName>
    <definedName name="HTML21_9" hidden="1">"Bell Atlantic"</definedName>
    <definedName name="HTML22_1" hidden="1">"'[97RNKDEC.XLS]CAM Perf Model'!$A$1:$J$39"</definedName>
    <definedName name="HTML22_10" hidden="1">""</definedName>
    <definedName name="HTML22_11" hidden="1">1</definedName>
    <definedName name="HTML22_12" hidden="1">"D:\perfgrf.htm"</definedName>
    <definedName name="HTML22_2" hidden="1">1</definedName>
    <definedName name="HTML22_3" hidden="1">"97RNKDEC"</definedName>
    <definedName name="HTML22_4" hidden="1">"CAM Perf Model"</definedName>
    <definedName name="HTML22_5" hidden="1">""</definedName>
    <definedName name="HTML22_6" hidden="1">1</definedName>
    <definedName name="HTML22_7" hidden="1">1</definedName>
    <definedName name="HTML22_8" hidden="1">"1/20/98"</definedName>
    <definedName name="HTML22_9" hidden="1">"Bell Atlantic"</definedName>
    <definedName name="HTML23_1" hidden="1">"'[97RNK.xls]Regional'!$A$1:$G$226"</definedName>
    <definedName name="HTML23_10" hidden="1">""</definedName>
    <definedName name="HTML23_11" hidden="1">1</definedName>
    <definedName name="HTML23_12" hidden="1">"D:\regrnk.htm"</definedName>
    <definedName name="HTML23_2" hidden="1">1</definedName>
    <definedName name="HTML23_3" hidden="1">"97RNK"</definedName>
    <definedName name="HTML23_4" hidden="1">"Regional"</definedName>
    <definedName name="HTML23_5" hidden="1">""</definedName>
    <definedName name="HTML23_6" hidden="1">1</definedName>
    <definedName name="HTML23_7" hidden="1">1</definedName>
    <definedName name="HTML23_8" hidden="1">"1/21/98"</definedName>
    <definedName name="HTML23_9" hidden="1">"Bell Atlantic"</definedName>
    <definedName name="HTML24_1" hidden="1">"'[97RNK.xls]ReglSys'!$A$1:$G$186"</definedName>
    <definedName name="HTML24_10" hidden="1">""</definedName>
    <definedName name="HTML24_11" hidden="1">1</definedName>
    <definedName name="HTML24_12" hidden="1">"D:\sernk.htm"</definedName>
    <definedName name="HTML24_2" hidden="1">1</definedName>
    <definedName name="HTML24_3" hidden="1">"97RNK"</definedName>
    <definedName name="HTML24_4" hidden="1">"ReglSys"</definedName>
    <definedName name="HTML24_5" hidden="1">""</definedName>
    <definedName name="HTML24_6" hidden="1">1</definedName>
    <definedName name="HTML24_7" hidden="1">1</definedName>
    <definedName name="HTML24_8" hidden="1">"1/21/98"</definedName>
    <definedName name="HTML24_9" hidden="1">"Bell Atlantic"</definedName>
    <definedName name="HTML25_1" hidden="1">"'[97RNK.xls]North'!$A$1:$G$260"</definedName>
    <definedName name="HTML25_10" hidden="1">""</definedName>
    <definedName name="HTML25_11" hidden="1">1</definedName>
    <definedName name="HTML25_12" hidden="1">"D:\nthrnk.htm"</definedName>
    <definedName name="HTML25_2" hidden="1">1</definedName>
    <definedName name="HTML25_3" hidden="1">"97RNK"</definedName>
    <definedName name="HTML25_4" hidden="1">"North"</definedName>
    <definedName name="HTML25_5" hidden="1">""</definedName>
    <definedName name="HTML25_6" hidden="1">1</definedName>
    <definedName name="HTML25_7" hidden="1">1</definedName>
    <definedName name="HTML25_8" hidden="1">"1/21/98"</definedName>
    <definedName name="HTML25_9" hidden="1">"Bell Atlantic"</definedName>
    <definedName name="HTML26_1" hidden="1">"'[97RNK.xls]South'!$A$1:$G$167"</definedName>
    <definedName name="HTML26_10" hidden="1">""</definedName>
    <definedName name="HTML26_11" hidden="1">1</definedName>
    <definedName name="HTML26_12" hidden="1">"D:\sthrnk.htm"</definedName>
    <definedName name="HTML26_2" hidden="1">1</definedName>
    <definedName name="HTML26_3" hidden="1">"97RNK"</definedName>
    <definedName name="HTML26_4" hidden="1">"South"</definedName>
    <definedName name="HTML26_5" hidden="1">""</definedName>
    <definedName name="HTML26_6" hidden="1">1</definedName>
    <definedName name="HTML26_7" hidden="1">1</definedName>
    <definedName name="HTML26_8" hidden="1">"1/21/98"</definedName>
    <definedName name="HTML26_9" hidden="1">"Bell Atlantic"</definedName>
    <definedName name="HTML27_1" hidden="1">"'[98RANK03.XLS]ReglSys'!$A$1:$H$189"</definedName>
    <definedName name="HTML27_10" hidden="1">""</definedName>
    <definedName name="HTML27_11" hidden="1">1</definedName>
    <definedName name="HTML27_12" hidden="1">"D:\sernk.htm"</definedName>
    <definedName name="HTML27_2" hidden="1">1</definedName>
    <definedName name="HTML27_3" hidden="1">"98RANK03"</definedName>
    <definedName name="HTML27_4" hidden="1">"ReglSys"</definedName>
    <definedName name="HTML27_5" hidden="1">""</definedName>
    <definedName name="HTML27_6" hidden="1">1</definedName>
    <definedName name="HTML27_7" hidden="1">1</definedName>
    <definedName name="HTML27_8" hidden="1">"4/21/98"</definedName>
    <definedName name="HTML27_9" hidden="1">"Bell Atlantic"</definedName>
    <definedName name="HTML28_1" hidden="1">"'[98RANK03.XLS]South'!$A$1:$H$196"</definedName>
    <definedName name="HTML28_10" hidden="1">""</definedName>
    <definedName name="HTML28_11" hidden="1">1</definedName>
    <definedName name="HTML28_12" hidden="1">"D:\sthrnk.htm"</definedName>
    <definedName name="HTML28_2" hidden="1">1</definedName>
    <definedName name="HTML28_3" hidden="1">"98RANK03"</definedName>
    <definedName name="HTML28_4" hidden="1">"South"</definedName>
    <definedName name="HTML28_5" hidden="1">""</definedName>
    <definedName name="HTML28_6" hidden="1">1</definedName>
    <definedName name="HTML28_7" hidden="1">1</definedName>
    <definedName name="HTML28_8" hidden="1">"4/21/98"</definedName>
    <definedName name="HTML28_9" hidden="1">"Bell Atlantic"</definedName>
    <definedName name="HTML29_1" hidden="1">"'[98RANK03.XLS]North'!$A$1:$H$243"</definedName>
    <definedName name="HTML29_10" hidden="1">""</definedName>
    <definedName name="HTML29_11" hidden="1">1</definedName>
    <definedName name="HTML29_12" hidden="1">"D:\nthrnk.htm"</definedName>
    <definedName name="HTML29_2" hidden="1">1</definedName>
    <definedName name="HTML29_3" hidden="1">"98RANK03"</definedName>
    <definedName name="HTML29_4" hidden="1">"North"</definedName>
    <definedName name="HTML29_5" hidden="1">""</definedName>
    <definedName name="HTML29_6" hidden="1">1</definedName>
    <definedName name="HTML29_7" hidden="1">1</definedName>
    <definedName name="HTML29_8" hidden="1">"4/21/98"</definedName>
    <definedName name="HTML29_9" hidden="1">"Bell Atlantic"</definedName>
    <definedName name="HTML3_1" hidden="1">"'[96RNKNOV.XLS]South'!$A$1:$I$100"</definedName>
    <definedName name="HTML3_10" hidden="1">""</definedName>
    <definedName name="HTML3_11" hidden="1">1</definedName>
    <definedName name="HTML3_12" hidden="1">"D:\sthrnk11.htm"</definedName>
    <definedName name="HTML3_2" hidden="1">1</definedName>
    <definedName name="HTML3_3" hidden="1">"96RNKNOV"</definedName>
    <definedName name="HTML3_4" hidden="1">"South"</definedName>
    <definedName name="HTML3_5" hidden="1">"November - South Rankings"</definedName>
    <definedName name="HTML3_6" hidden="1">-4146</definedName>
    <definedName name="HTML3_7" hidden="1">1</definedName>
    <definedName name="HTML3_8" hidden="1">"1/13/97"</definedName>
    <definedName name="HTML3_9" hidden="1">"Bell Atlantic"</definedName>
    <definedName name="HTML30_1" hidden="1">"'[98RNK.XLS]Regional'!$A$1:$H$232"</definedName>
    <definedName name="HTML30_10" hidden="1">""</definedName>
    <definedName name="HTML30_11" hidden="1">1</definedName>
    <definedName name="HTML30_12" hidden="1">"D:\regrnk.htm"</definedName>
    <definedName name="HTML30_2" hidden="1">1</definedName>
    <definedName name="HTML30_3" hidden="1">"98RNK"</definedName>
    <definedName name="HTML30_4" hidden="1">"Regional"</definedName>
    <definedName name="HTML30_5" hidden="1">""</definedName>
    <definedName name="HTML30_6" hidden="1">1</definedName>
    <definedName name="HTML30_7" hidden="1">1</definedName>
    <definedName name="HTML30_8" hidden="1">"5/21/98"</definedName>
    <definedName name="HTML30_9" hidden="1">"Bell Atlantic"</definedName>
    <definedName name="HTML31_1" hidden="1">"'[98RNK.XLS]ReglSys'!$A$1:$H$186"</definedName>
    <definedName name="HTML31_10" hidden="1">""</definedName>
    <definedName name="HTML31_11" hidden="1">1</definedName>
    <definedName name="HTML31_12" hidden="1">"D:\sernk.htm"</definedName>
    <definedName name="HTML31_2" hidden="1">1</definedName>
    <definedName name="HTML31_3" hidden="1">"98RNK"</definedName>
    <definedName name="HTML31_4" hidden="1">"ReglSys"</definedName>
    <definedName name="HTML31_5" hidden="1">""</definedName>
    <definedName name="HTML31_6" hidden="1">1</definedName>
    <definedName name="HTML31_7" hidden="1">1</definedName>
    <definedName name="HTML31_8" hidden="1">"5/21/98"</definedName>
    <definedName name="HTML31_9" hidden="1">"Bell Atlantic"</definedName>
    <definedName name="HTML32_1" hidden="1">"'[98RNK.XLS]MidAtlantic'!$A$1:$H$244"</definedName>
    <definedName name="HTML32_10" hidden="1">""</definedName>
    <definedName name="HTML32_11" hidden="1">1</definedName>
    <definedName name="HTML32_12" hidden="1">"D:\nthrnk.htm"</definedName>
    <definedName name="HTML32_2" hidden="1">1</definedName>
    <definedName name="HTML32_3" hidden="1">"98RNK"</definedName>
    <definedName name="HTML32_4" hidden="1">"MidAtlantic"</definedName>
    <definedName name="HTML32_5" hidden="1">""</definedName>
    <definedName name="HTML32_6" hidden="1">1</definedName>
    <definedName name="HTML32_7" hidden="1">1</definedName>
    <definedName name="HTML32_8" hidden="1">"5/21/98"</definedName>
    <definedName name="HTML32_9" hidden="1">"Bell Atlantic"</definedName>
    <definedName name="HTML33_1" hidden="1">"'[98RNK.XLS]Gateway'!$A$1:$H$192"</definedName>
    <definedName name="HTML33_10" hidden="1">""</definedName>
    <definedName name="HTML33_11" hidden="1">1</definedName>
    <definedName name="HTML33_12" hidden="1">"D:\sthrnk.htm"</definedName>
    <definedName name="HTML33_2" hidden="1">1</definedName>
    <definedName name="HTML33_3" hidden="1">"98RNK"</definedName>
    <definedName name="HTML33_4" hidden="1">"Gateway"</definedName>
    <definedName name="HTML33_5" hidden="1">""</definedName>
    <definedName name="HTML33_6" hidden="1">1</definedName>
    <definedName name="HTML33_7" hidden="1">1</definedName>
    <definedName name="HTML33_8" hidden="1">"5/21/98"</definedName>
    <definedName name="HTML33_9" hidden="1">"Bell Atlantic"</definedName>
    <definedName name="HTML34_1" hidden="1">"'[98RANK05.XLS]Regional'!$A$1:$H$232"</definedName>
    <definedName name="HTML34_10" hidden="1">""</definedName>
    <definedName name="HTML34_11" hidden="1">1</definedName>
    <definedName name="HTML34_12" hidden="1">"D:\regrnk.htm"</definedName>
    <definedName name="HTML34_2" hidden="1">1</definedName>
    <definedName name="HTML34_3" hidden="1">"98RANK05"</definedName>
    <definedName name="HTML34_4" hidden="1">"Regional"</definedName>
    <definedName name="HTML34_5" hidden="1">""</definedName>
    <definedName name="HTML34_6" hidden="1">1</definedName>
    <definedName name="HTML34_7" hidden="1">1</definedName>
    <definedName name="HTML34_8" hidden="1">"6/18/98"</definedName>
    <definedName name="HTML34_9" hidden="1">"Bell Atlantic"</definedName>
    <definedName name="HTML35_1" hidden="1">"'[98RANK05.XLS]ReglSys'!$A$1:$H$186"</definedName>
    <definedName name="HTML35_10" hidden="1">""</definedName>
    <definedName name="HTML35_11" hidden="1">1</definedName>
    <definedName name="HTML35_12" hidden="1">"D:\sernk.htm"</definedName>
    <definedName name="HTML35_2" hidden="1">1</definedName>
    <definedName name="HTML35_3" hidden="1">"98RANK05"</definedName>
    <definedName name="HTML35_4" hidden="1">"ReglSys"</definedName>
    <definedName name="HTML35_5" hidden="1">""</definedName>
    <definedName name="HTML35_6" hidden="1">1</definedName>
    <definedName name="HTML35_7" hidden="1">1</definedName>
    <definedName name="HTML35_8" hidden="1">"6/18/98"</definedName>
    <definedName name="HTML35_9" hidden="1">"Bell Atlantic"</definedName>
    <definedName name="HTML36_1" hidden="1">"'[98RANK05.XLS]MidAtlantic'!$A$1:$H$245"</definedName>
    <definedName name="HTML36_10" hidden="1">""</definedName>
    <definedName name="HTML36_11" hidden="1">1</definedName>
    <definedName name="HTML36_12" hidden="1">"D:\nthrnk.htm"</definedName>
    <definedName name="HTML36_2" hidden="1">1</definedName>
    <definedName name="HTML36_3" hidden="1">"98RANK05"</definedName>
    <definedName name="HTML36_4" hidden="1">"MidAtlantic"</definedName>
    <definedName name="HTML36_5" hidden="1">""</definedName>
    <definedName name="HTML36_6" hidden="1">1</definedName>
    <definedName name="HTML36_7" hidden="1">1</definedName>
    <definedName name="HTML36_8" hidden="1">"6/18/98"</definedName>
    <definedName name="HTML36_9" hidden="1">"Bell Atlantic"</definedName>
    <definedName name="HTML37_1" hidden="1">"'[98RANK05.XLS]Gateway'!$A$1:$H$191"</definedName>
    <definedName name="HTML37_10" hidden="1">""</definedName>
    <definedName name="HTML37_11" hidden="1">1</definedName>
    <definedName name="HTML37_12" hidden="1">"D:\sthrnk.htm"</definedName>
    <definedName name="HTML37_2" hidden="1">1</definedName>
    <definedName name="HTML37_3" hidden="1">"98RANK05"</definedName>
    <definedName name="HTML37_4" hidden="1">"Gateway"</definedName>
    <definedName name="HTML37_5" hidden="1">""</definedName>
    <definedName name="HTML37_6" hidden="1">1</definedName>
    <definedName name="HTML37_7" hidden="1">1</definedName>
    <definedName name="HTML37_8" hidden="1">"6/18/98"</definedName>
    <definedName name="HTML37_9" hidden="1">"Bell Atlantic"</definedName>
    <definedName name="HTML38_1" hidden="1">"'[98RNK.xls]ReglSys'!$A$1:$H$186"</definedName>
    <definedName name="HTML38_10" hidden="1">""</definedName>
    <definedName name="HTML38_11" hidden="1">1</definedName>
    <definedName name="HTML38_12" hidden="1">"D:\sernk.htm"</definedName>
    <definedName name="HTML38_2" hidden="1">1</definedName>
    <definedName name="HTML38_3" hidden="1">"98RNK"</definedName>
    <definedName name="HTML38_4" hidden="1">"ReglSys"</definedName>
    <definedName name="HTML38_5" hidden="1">""</definedName>
    <definedName name="HTML38_6" hidden="1">1</definedName>
    <definedName name="HTML38_7" hidden="1">1</definedName>
    <definedName name="HTML38_8" hidden="1">"8/20/98"</definedName>
    <definedName name="HTML38_9" hidden="1">"Bell Atlantic"</definedName>
    <definedName name="HTML39_1" hidden="1">"'[98RANK07.XLS]ReglSys'!$A$1:$H$186"</definedName>
    <definedName name="HTML39_10" hidden="1">""</definedName>
    <definedName name="HTML39_11" hidden="1">1</definedName>
    <definedName name="HTML39_12" hidden="1">"D:\sernk.htm"</definedName>
    <definedName name="HTML39_2" hidden="1">1</definedName>
    <definedName name="HTML39_3" hidden="1">"98RANK07"</definedName>
    <definedName name="HTML39_4" hidden="1">"ReglSys"</definedName>
    <definedName name="HTML39_5" hidden="1">""</definedName>
    <definedName name="HTML39_6" hidden="1">1</definedName>
    <definedName name="HTML39_7" hidden="1">1</definedName>
    <definedName name="HTML39_8" hidden="1">"8/20/98"</definedName>
    <definedName name="HTML39_9" hidden="1">"Bell Atlantic"</definedName>
    <definedName name="HTML4_1" hidden="1">"'[96RNKNOV.XLS]SE Rankings'!$A$1:$I$17"</definedName>
    <definedName name="HTML4_10" hidden="1">""</definedName>
    <definedName name="HTML4_11" hidden="1">1</definedName>
    <definedName name="HTML4_12" hidden="1">"D:\sernk11.htm"</definedName>
    <definedName name="HTML4_2" hidden="1">1</definedName>
    <definedName name="HTML4_3" hidden="1">"96RNKNOV"</definedName>
    <definedName name="HTML4_4" hidden="1">"SE Rankings"</definedName>
    <definedName name="HTML4_5" hidden="1">"November - SE Rankings"</definedName>
    <definedName name="HTML4_6" hidden="1">-4146</definedName>
    <definedName name="HTML4_7" hidden="1">1</definedName>
    <definedName name="HTML4_8" hidden="1">"1/13/97"</definedName>
    <definedName name="HTML4_9" hidden="1">"Bell Atlantic"</definedName>
    <definedName name="HTML40_1" hidden="1">"'[98RANK07.XLS]MidAtlantic'!$A$1:$H$246"</definedName>
    <definedName name="HTML40_10" hidden="1">""</definedName>
    <definedName name="HTML40_11" hidden="1">1</definedName>
    <definedName name="HTML40_12" hidden="1">"D:\nthrnk.htm"</definedName>
    <definedName name="HTML40_2" hidden="1">1</definedName>
    <definedName name="HTML40_3" hidden="1">"98RANK07"</definedName>
    <definedName name="HTML40_4" hidden="1">"MidAtlantic"</definedName>
    <definedName name="HTML40_5" hidden="1">""</definedName>
    <definedName name="HTML40_6" hidden="1">1</definedName>
    <definedName name="HTML40_7" hidden="1">1</definedName>
    <definedName name="HTML40_8" hidden="1">"8/20/98"</definedName>
    <definedName name="HTML40_9" hidden="1">"Bell Atlantic"</definedName>
    <definedName name="HTML41_1" hidden="1">"'[98RANK07.XLS]Gateway'!$A$1:$H$193"</definedName>
    <definedName name="HTML41_10" hidden="1">""</definedName>
    <definedName name="HTML41_11" hidden="1">1</definedName>
    <definedName name="HTML41_12" hidden="1">"D:\sthrnk.htm"</definedName>
    <definedName name="HTML41_2" hidden="1">1</definedName>
    <definedName name="HTML41_3" hidden="1">"98RANK07"</definedName>
    <definedName name="HTML41_4" hidden="1">"Gateway"</definedName>
    <definedName name="HTML41_5" hidden="1">""</definedName>
    <definedName name="HTML41_6" hidden="1">1</definedName>
    <definedName name="HTML41_7" hidden="1">1</definedName>
    <definedName name="HTML41_8" hidden="1">"8/20/98"</definedName>
    <definedName name="HTML41_9" hidden="1">"Bell Atlantic"</definedName>
    <definedName name="HTML5_1" hidden="1">"'[96RNKNOV.XLS]Appl. Spec.'!$A$1:$O$183"</definedName>
    <definedName name="HTML5_10" hidden="1">""</definedName>
    <definedName name="HTML5_11" hidden="1">1</definedName>
    <definedName name="HTML5_12" hidden="1">"D:\asrnk11.htm"</definedName>
    <definedName name="HTML5_2" hidden="1">1</definedName>
    <definedName name="HTML5_3" hidden="1">"96RNKNOV"</definedName>
    <definedName name="HTML5_4" hidden="1">"Appl. Spec."</definedName>
    <definedName name="HTML5_5" hidden="1">"November - AS/ASM Rankings"</definedName>
    <definedName name="HTML5_6" hidden="1">-4146</definedName>
    <definedName name="HTML5_7" hidden="1">1</definedName>
    <definedName name="HTML5_8" hidden="1">"1/13/97"</definedName>
    <definedName name="HTML5_9" hidden="1">"Bell Atlantic"</definedName>
    <definedName name="HTML6_1" hidden="1">"'[97RNK.xls]North'!$A$1:$H$255"</definedName>
    <definedName name="HTML6_10" hidden="1">""</definedName>
    <definedName name="HTML6_11" hidden="1">1</definedName>
    <definedName name="HTML6_12" hidden="1">"D:\nthrnk.htm"</definedName>
    <definedName name="HTML6_2" hidden="1">1</definedName>
    <definedName name="HTML6_3" hidden="1">"97RNK"</definedName>
    <definedName name="HTML6_4" hidden="1">"North"</definedName>
    <definedName name="HTML6_5" hidden="1">""</definedName>
    <definedName name="HTML6_6" hidden="1">1</definedName>
    <definedName name="HTML6_7" hidden="1">1</definedName>
    <definedName name="HTML6_8" hidden="1">"3/24/97"</definedName>
    <definedName name="HTML6_9" hidden="1">"Bell Atlantic"</definedName>
    <definedName name="HTML7_1" hidden="1">"'[97RNK.xls]South'!$A$1:$H$159"</definedName>
    <definedName name="HTML7_10" hidden="1">""</definedName>
    <definedName name="HTML7_11" hidden="1">1</definedName>
    <definedName name="HTML7_12" hidden="1">"D:\sthrnk.htm"</definedName>
    <definedName name="HTML7_2" hidden="1">1</definedName>
    <definedName name="HTML7_3" hidden="1">"97RNK"</definedName>
    <definedName name="HTML7_4" hidden="1">"South"</definedName>
    <definedName name="HTML7_5" hidden="1">""</definedName>
    <definedName name="HTML7_6" hidden="1">1</definedName>
    <definedName name="HTML7_7" hidden="1">1</definedName>
    <definedName name="HTML7_8" hidden="1">"3/24/97"</definedName>
    <definedName name="HTML7_9" hidden="1">"Bell Atlantic"</definedName>
    <definedName name="HTML8_1" hidden="1">"'[97RNKAPR.XLS]Regional'!$A$1:$H$227"</definedName>
    <definedName name="HTML8_10" hidden="1">""</definedName>
    <definedName name="HTML8_11" hidden="1">1</definedName>
    <definedName name="HTML8_12" hidden="1">"D:\regrnk.htm"</definedName>
    <definedName name="HTML8_2" hidden="1">1</definedName>
    <definedName name="HTML8_3" hidden="1">"97RNKAPR"</definedName>
    <definedName name="HTML8_4" hidden="1">"Regional"</definedName>
    <definedName name="HTML8_5" hidden="1">""</definedName>
    <definedName name="HTML8_6" hidden="1">1</definedName>
    <definedName name="HTML8_7" hidden="1">-4146</definedName>
    <definedName name="HTML8_8" hidden="1">"5/22/97"</definedName>
    <definedName name="HTML8_9" hidden="1">"Bell Atlantic"</definedName>
    <definedName name="HTML9_1" hidden="1">"'[97RNKAPR.XLS]ReglSys'!$A$1:$H$173"</definedName>
    <definedName name="HTML9_10" hidden="1">""</definedName>
    <definedName name="HTML9_11" hidden="1">1</definedName>
    <definedName name="HTML9_12" hidden="1">"D:\sernk.htm"</definedName>
    <definedName name="HTML9_2" hidden="1">1</definedName>
    <definedName name="HTML9_3" hidden="1">"97RNKAPR"</definedName>
    <definedName name="HTML9_4" hidden="1">"ReglSys"</definedName>
    <definedName name="HTML9_5" hidden="1">""</definedName>
    <definedName name="HTML9_6" hidden="1">1</definedName>
    <definedName name="HTML9_7" hidden="1">-4146</definedName>
    <definedName name="HTML9_8" hidden="1">"5/22/97"</definedName>
    <definedName name="HTML9_9" hidden="1">"Bell Atlantic"</definedName>
    <definedName name="HTMLCount" hidden="1">1</definedName>
    <definedName name="htyrtyfghfg" localSheetId="6" hidden="1">{#N/A,#N/A,FALSE,"EXPENSE"}</definedName>
    <definedName name="htyrtyfghfg" hidden="1">{#N/A,#N/A,FALSE,"EXPENSE"}</definedName>
    <definedName name="ID_sorted" localSheetId="6">#REF!</definedName>
    <definedName name="ID_sorted" localSheetId="12">#REF!</definedName>
    <definedName name="ID_sorted" localSheetId="13">#REF!</definedName>
    <definedName name="ID_sorted" localSheetId="8">#REF!</definedName>
    <definedName name="ID_sorted">#REF!</definedName>
    <definedName name="iiittuty" localSheetId="6" hidden="1">{#N/A,#N/A,FALSE,"EXPENSE"}</definedName>
    <definedName name="iiittuty" hidden="1">{#N/A,#N/A,FALSE,"EXPENSE"}</definedName>
    <definedName name="IMT_EDATE">#REF!</definedName>
    <definedName name="IMT_Start">#REF!</definedName>
    <definedName name="IMT_Window">#REF!</definedName>
    <definedName name="In.3" localSheetId="6">#REF!</definedName>
    <definedName name="In.3">#REF!</definedName>
    <definedName name="INACTIVE" localSheetId="6">#REF!</definedName>
    <definedName name="INACTIVE">#REF!</definedName>
    <definedName name="IND_09" localSheetId="6">#REF!</definedName>
    <definedName name="IND_09" localSheetId="12">#REF!</definedName>
    <definedName name="IND_09" localSheetId="13">#REF!</definedName>
    <definedName name="IND_09">#REF!</definedName>
    <definedName name="INDEX" localSheetId="6">#REF!</definedName>
    <definedName name="INDEX" localSheetId="12">#REF!</definedName>
    <definedName name="INDEX" localSheetId="13">#REF!</definedName>
    <definedName name="INDEX">#REF!</definedName>
    <definedName name="INPUT">#REF!</definedName>
    <definedName name="INPUT_1">#REF!</definedName>
    <definedName name="INPUT_2">#REF!</definedName>
    <definedName name="INPUT2" localSheetId="6">#REF!</definedName>
    <definedName name="INSUR" localSheetId="6">#REF!</definedName>
    <definedName name="INSUR">#REF!</definedName>
    <definedName name="Insurance1">#REF!</definedName>
    <definedName name="Insurance2">#REF!</definedName>
    <definedName name="INT_TAX_DEF" localSheetId="12">#REF!</definedName>
    <definedName name="INT_TAX_DEF" localSheetId="13">#REF!</definedName>
    <definedName name="INT_TAX_DEF">#REF!</definedName>
    <definedName name="INT_TAX_DEF2">#REF!</definedName>
    <definedName name="INTER_CO_PROFIT">#REF!</definedName>
    <definedName name="INTERCO">#REF!</definedName>
    <definedName name="Interest">#REF!</definedName>
    <definedName name="InterestSynch" localSheetId="12">#REF!</definedName>
    <definedName name="InterestSynch" localSheetId="13">#REF!</definedName>
    <definedName name="InterestSynch">#REF!</definedName>
    <definedName name="INVENTORY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TER_TAX_INCOME_FDIC" hidden="1">"c6583"</definedName>
    <definedName name="IQ_AGENCY" hidden="1">"c8960"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NAME_AP" hidden="1">"c8921"</definedName>
    <definedName name="IQ_ASSETS_NAME_AP_ABS" hidden="1">"c8940"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_UNUSED_UNUSED" hidden="1">"c8135"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CIQ" hidden="1">"c5068"</definedName>
    <definedName name="IQ_BV_OVER_SHARES" hidden="1">"c1349"</definedName>
    <definedName name="IQ_BV_SHARE" hidden="1">"c100"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_UNUSED_UNUSED" hidden="1">"c8280"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EXPOSURE" hidden="1">"c10038"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_UNUSED_UNUSED" hidden="1">"c7947"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_UNUSED_UNUSED" hidden="1">"c8167"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PAYOUT" hidden="1">"c3005"</definedName>
    <definedName name="IQ_DISTRIBUTABLE_CASH_SHARE" hidden="1">"c3003"</definedName>
    <definedName name="IQ_DISTRIBUTABLE_CASH_SHARE_ACT_OR_EST_CIQ" hidden="1">"c4811"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IVIDENDS_PAID_DECLARED_PERIOD_COVERED" hidden="1">"c9960"</definedName>
    <definedName name="IQ_DIVIDENDS_PAID_DECLARED_PERIOD_GROUP" hidden="1">"c9946"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VERAGE_NET_CHARGE_OFFS_FDIC" hidden="1">"c6735"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BC_ACT_OR_EST_CIQ" hidden="1">"c4841"</definedName>
    <definedName name="IQ_EBIT_SBC_GW_ACT_OR_EST_CIQ" hidden="1">"c4845"</definedName>
    <definedName name="IQ_EBIT_STDDEV_EST" hidden="1">"c1686"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INT" hidden="1">"c373"</definedName>
    <definedName name="IQ_EBITDA_LOW_EST" hidden="1">"c371"</definedName>
    <definedName name="IQ_EBITDA_LOW_EST_CIQ" hidden="1">"c3625"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_CIQ" hidden="1">"c4875"</definedName>
    <definedName name="IQ_EBT_SBC_GW_ACT_OR_EST_CIQ" hidden="1">"c4879"</definedName>
    <definedName name="IQ_EBT_SUBTOTAL_AP" hidden="1">"c8982"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27" hidden="1">"c6927"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147" hidden="1">"c7147"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367" hidden="1">"c7367"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587" hidden="1">"c7587"</definedName>
    <definedName name="IQ_ECO_METRIC_7648_UNUSED_UNUSED_UNUSED" hidden="1">"c7648"</definedName>
    <definedName name="IQ_ECO_METRIC_7704" hidden="1">"c7704"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_UNUSED_UNUSED" hidden="1">"c8436"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CIQ" hidden="1">"c4994"</definedName>
    <definedName name="IQ_EPS_GW_ACT_OR_EST_CIQ" hidden="1">"c5066"</definedName>
    <definedName name="IQ_EPS_GW_EST" hidden="1">"c1737"</definedName>
    <definedName name="IQ_EPS_GW_EST_CIQ" hidden="1">"c4723"</definedName>
    <definedName name="IQ_EPS_GW_HIGH_EST" hidden="1">"c1739"</definedName>
    <definedName name="IQ_EPS_GW_HIGH_EST_CIQ" hidden="1">"c4725"</definedName>
    <definedName name="IQ_EPS_GW_LOW_EST" hidden="1">"c1740"</definedName>
    <definedName name="IQ_EPS_GW_LOW_EST_CIQ" hidden="1">"c4726"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_CIQ" hidden="1">"c5067"</definedName>
    <definedName name="IQ_EPS_REPORTED_EST" hidden="1">"c1744"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GW_ACT_OR_EST_CIQ" hidden="1">"c4905"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NAME_AP" hidden="1">"c8925"</definedName>
    <definedName name="IQ_EQUITY_NAME_AP_ABS" hidden="1">"c8944"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5YR" hidden="1">"c1655"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_UNUSED_UNUSED" hidden="1">"c8401"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" hidden="1">"c11931"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" hidden="1">"c11932"</definedName>
    <definedName name="IQ_EXPORTS_GOODS_REAL_SAAR_YOY_FC_UNUSED_UNUSED_UNUSED" hidden="1">"c8292"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_UNUSED_UNUSED" hidden="1">"c7961"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_UNUSED_UNUSED" hidden="1">"c8296"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D" hidden="1">"c8757"</definedName>
    <definedName name="IQ_FAD_PAYOUT_RATIO" hidden="1">"c8872"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_CIQ" hidden="1">"c4960"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_UNUSED_UNUSED" hidden="1">"c8298"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TARGET_PRICE" hidden="1">"c1651"</definedName>
    <definedName name="IQ_HIGH_TARGET_PRICE_CIQ" hidden="1">"c4659"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_UNUSED_UNUSED" hidden="1">"c8209"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EARING_DEPOSITS" hidden="1">"c1166"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40231.5582175926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_CIQ" hidden="1">"c5012"</definedName>
    <definedName name="IQ_NI_SBC_GW_ACT_OR_EST_CIQ" hidden="1">"c5016"</definedName>
    <definedName name="IQ_NI_SFAS" hidden="1">"c795"</definedName>
    <definedName name="IQ_NI_STDDEV_EST" hidden="1">"c1721"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"c11750"</definedName>
    <definedName name="IQ_NON_INT_BEARING_DEPOSITS" hidden="1">"c800"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_UNUSED_UNUSED" hidden="1">"c8248"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NSACTION_ACCOUNTS_FDIC" hidden="1">"c6552"</definedName>
    <definedName name="IQ_NONUTIL_REV" hidden="1">"c2089"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" hidden="1">"c6240"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DJUSTMENTS_COVERED" hidden="1">"c9961"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NERSHIP_INC_RE" hidden="1">"c12039"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CIQ" hidden="1">"c3613"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DEPR_AMORT" hidden="1">"c8750"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GAIN_LOSS_SALE_ASSETS" hidden="1">"c8751"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_CIQ" hidden="1">"c5045"</definedName>
    <definedName name="IQ_RECURRING_PROFIT_SHARE_ACT_OR_EST_CIQ" hidden="1">"c5046"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EST" hidden="1">"c1126"</definedName>
    <definedName name="IQ_REVENUE_EST_CIQ" hidden="1">"c3616"</definedName>
    <definedName name="IQ_REVENUE_HIGH_EST" hidden="1">"c1127"</definedName>
    <definedName name="IQ_REVENUE_HIGH_EST_CIQ" hidden="1">"c3618"</definedName>
    <definedName name="IQ_REVENUE_LOW_EST" hidden="1">"c1128"</definedName>
    <definedName name="IQ_REVENUE_LOW_EST_CIQ" hidden="1">"c3619"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ISION_DATE_" hidden="1">39790.5582291667</definedName>
    <definedName name="IQ_RISK_ADJ_BANK_ASSETS" hidden="1">"c2670"</definedName>
    <definedName name="IQ_RISK_WEIGHTED_ASSETS_FDIC" hidden="1">"c6370"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ERVICE_FEE" hidden="1">"c8951"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UCT_FIN_CLASS" hidden="1">"c8950"</definedName>
    <definedName name="IQ_STRUCT_FIN_SERIES" hidden="1">"c8956"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SUBTOTAL_AP" hidden="1">"c8989"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ITEM_CIQID" hidden="1">"c8949"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u" localSheetId="6" hidden="1">{#N/A,#N/A,FALSE,"Aging Summary";#N/A,#N/A,FALSE,"Ratio Analysis";#N/A,#N/A,FALSE,"Test 120 Day Accts";#N/A,#N/A,FALSE,"Tickmarks"}</definedName>
    <definedName name="iu" hidden="1">{#N/A,#N/A,FALSE,"Aging Summary";#N/A,#N/A,FALSE,"Ratio Analysis";#N/A,#N/A,FALSE,"Test 120 Day Accts";#N/A,#N/A,FALSE,"Tickmarks"}</definedName>
    <definedName name="iuiyiiyi" localSheetId="6" hidden="1">{#N/A,#N/A,FALSE,"EXPENSE"}</definedName>
    <definedName name="iuiyiiyi" hidden="1">{#N/A,#N/A,FALSE,"EXPENSE"}</definedName>
    <definedName name="iutyutytyu" localSheetId="6" hidden="1">{#N/A,#N/A,FALSE,"EXPENSE"}</definedName>
    <definedName name="iutyutytyu" hidden="1">{#N/A,#N/A,FALSE,"EXPENSE"}</definedName>
    <definedName name="jack" localSheetId="6">#REF!</definedName>
    <definedName name="jack">#REF!</definedName>
    <definedName name="JE_REV_ADJ" localSheetId="6">#REF!</definedName>
    <definedName name="JE_REV_ADJ" localSheetId="12">#REF!</definedName>
    <definedName name="JE_REV_ADJ" localSheetId="13">#REF!</definedName>
    <definedName name="JE_REV_ADJ">#REF!</definedName>
    <definedName name="JE27Recon" localSheetId="6">#REF!</definedName>
    <definedName name="JE27Recon" localSheetId="12">#REF!</definedName>
    <definedName name="JE27Recon" localSheetId="13">#REF!</definedName>
    <definedName name="jgjddd" localSheetId="6" hidden="1">{#N/A,#N/A,FALSE,"EXPENSE"}</definedName>
    <definedName name="jgjddd" hidden="1">{#N/A,#N/A,FALSE,"EXPENSE"}</definedName>
    <definedName name="jgjfgjghj" localSheetId="6" hidden="1">{#N/A,#N/A,FALSE,"EXPENSE"}</definedName>
    <definedName name="jgjfgjghj" hidden="1">{#N/A,#N/A,FALSE,"EXPENSE"}</definedName>
    <definedName name="jgjghfhd" localSheetId="6" hidden="1">{#N/A,#N/A,FALSE,"EXPENSE"}</definedName>
    <definedName name="jgjghfhd" hidden="1">{#N/A,#N/A,FALSE,"EXPENSE"}</definedName>
    <definedName name="jgjythfg" localSheetId="6" hidden="1">{#N/A,#N/A,FALSE,"EXPENSE"}</definedName>
    <definedName name="jgjythfg" hidden="1">{#N/A,#N/A,FALSE,"EXPENSE"}</definedName>
    <definedName name="jj" localSheetId="6" hidden="1">{"Page 1",#N/A,FALSE,"Sheet1";"Page 2",#N/A,FALSE,"Sheet1"}</definedName>
    <definedName name="jj" hidden="1">{"Page 1",#N/A,FALSE,"Sheet1";"Page 2",#N/A,FALSE,"Sheet1"}</definedName>
    <definedName name="jjj" hidden="1">{#N/A,#N/A,FALSE,"Assessment";#N/A,#N/A,FALSE,"Staffing";#N/A,#N/A,FALSE,"Hires";#N/A,#N/A,FALSE,"Assumptions"}</definedName>
    <definedName name="jjjj" localSheetId="6" hidden="1">{#N/A,#N/A,FALSE,"EXPENSE"}</definedName>
    <definedName name="jjjj" hidden="1">{#N/A,#N/A,FALSE,"EXPENSE"}</definedName>
    <definedName name="jjjjjjjj" hidden="1">OFFSET(CompRange1Main,9,0,COUNTA(CompRange1Main)-COUNTA(#REF!),1)</definedName>
    <definedName name="jnhjhjggh" localSheetId="6" hidden="1">{#N/A,#N/A,FALSE,"EXPENSE"}</definedName>
    <definedName name="jnhjhjggh" hidden="1">{#N/A,#N/A,FALSE,"EXPENSE"}</definedName>
    <definedName name="jnmhgjdbcxbvc" localSheetId="6" hidden="1">{#N/A,#N/A,FALSE,"EXPENSE"}</definedName>
    <definedName name="jnmhgjdbcxbvc" hidden="1">{#N/A,#N/A,FALSE,"EXPENSE"}</definedName>
    <definedName name="Joint_owner" localSheetId="6">#REF!</definedName>
    <definedName name="Joint_owner" localSheetId="12">#REF!</definedName>
    <definedName name="Joint_owner" localSheetId="13">#REF!</definedName>
    <definedName name="Joint_owner">#REF!</definedName>
    <definedName name="jukyukyujkyjm" localSheetId="6" hidden="1">{#N/A,#N/A,FALSE,"EXPENSE"}</definedName>
    <definedName name="jukyukyujkyjm" hidden="1">{#N/A,#N/A,FALSE,"EXPENSE"}</definedName>
    <definedName name="JURIS" localSheetId="6">#REF!</definedName>
    <definedName name="juyjghjghjgt" localSheetId="6" hidden="1">{#N/A,#N/A,FALSE,"EXPENSE"}</definedName>
    <definedName name="juyjghjghjgt" hidden="1">{#N/A,#N/A,FALSE,"EXPENSE"}</definedName>
    <definedName name="jytuyutyu" localSheetId="6" hidden="1">{#N/A,#N/A,FALSE,"EXPENSE"}</definedName>
    <definedName name="jytuyutyu" hidden="1">{#N/A,#N/A,FALSE,"EXPENSE"}</definedName>
    <definedName name="k" localSheetId="6" hidden="1">{"Page 1",#N/A,FALSE,"Sheet1";"Page 2",#N/A,FALSE,"Sheet1"}</definedName>
    <definedName name="k" hidden="1">{"Page 1",#N/A,FALSE,"Sheet1";"Page 2",#N/A,FALSE,"Sheet1"}</definedName>
    <definedName name="K200_A" localSheetId="6">#REF!</definedName>
    <definedName name="K200_A" localSheetId="12">#REF!</definedName>
    <definedName name="K200_A" localSheetId="13">#REF!</definedName>
    <definedName name="K200_A">#REF!</definedName>
    <definedName name="K202_A" localSheetId="6">#REF!</definedName>
    <definedName name="K202_A" localSheetId="12">#REF!</definedName>
    <definedName name="K202_A" localSheetId="13">#REF!</definedName>
    <definedName name="K202_A">#REF!</definedName>
    <definedName name="K204_A" localSheetId="6">#REF!</definedName>
    <definedName name="K204_A" localSheetId="12">#REF!</definedName>
    <definedName name="K204_A" localSheetId="13">#REF!</definedName>
    <definedName name="K204_A">#REF!</definedName>
    <definedName name="K220_A" localSheetId="6">#REF!</definedName>
    <definedName name="K220_A" localSheetId="12">#REF!</definedName>
    <definedName name="K220_A" localSheetId="13">#REF!</definedName>
    <definedName name="K220_A">#REF!</definedName>
    <definedName name="K240_A" localSheetId="6">#REF!</definedName>
    <definedName name="K240_A" localSheetId="12">#REF!</definedName>
    <definedName name="K240_A" localSheetId="13">#REF!</definedName>
    <definedName name="K240_A">#REF!</definedName>
    <definedName name="K242_A" localSheetId="6">#REF!</definedName>
    <definedName name="K242_A" localSheetId="12">#REF!</definedName>
    <definedName name="K242_A" localSheetId="13">#REF!</definedName>
    <definedName name="K242_A">#REF!</definedName>
    <definedName name="K244_A" localSheetId="6">#REF!</definedName>
    <definedName name="K244_A" localSheetId="12">#REF!</definedName>
    <definedName name="K244_A" localSheetId="13">#REF!</definedName>
    <definedName name="K244_A">#REF!</definedName>
    <definedName name="K246_A" localSheetId="6">#REF!</definedName>
    <definedName name="K246_A" localSheetId="12">#REF!</definedName>
    <definedName name="K246_A" localSheetId="13">#REF!</definedName>
    <definedName name="K246_A">#REF!</definedName>
    <definedName name="K248_A" localSheetId="6">#REF!</definedName>
    <definedName name="K248_A" localSheetId="12">#REF!</definedName>
    <definedName name="K248_A" localSheetId="13">#REF!</definedName>
    <definedName name="K248_A">#REF!</definedName>
    <definedName name="K627_A" localSheetId="6">#REF!</definedName>
    <definedName name="K627_A" localSheetId="12">#REF!</definedName>
    <definedName name="K627_A" localSheetId="13">#REF!</definedName>
    <definedName name="K627_A">#REF!</definedName>
    <definedName name="KAW" hidden="1">#REF!</definedName>
    <definedName name="kgkgjkghkj" localSheetId="6" hidden="1">{#N/A,#N/A,FALSE,"EXPENSE"}</definedName>
    <definedName name="kgkgjkghkj" hidden="1">{#N/A,#N/A,FALSE,"EXPENSE"}</definedName>
    <definedName name="khgkjgkghkhj" localSheetId="6" hidden="1">{#N/A,#N/A,FALSE,"EXPENSE"}</definedName>
    <definedName name="khgkjgkghkhj" hidden="1">{#N/A,#N/A,FALSE,"EXPENSE"}</definedName>
    <definedName name="khkhkhkh" localSheetId="6" hidden="1">{#N/A,#N/A,FALSE,"EXPENSE"}</definedName>
    <definedName name="khkhkhkh" hidden="1">{#N/A,#N/A,FALSE,"EXPENSE"}</definedName>
    <definedName name="kkhkjhkjh" localSheetId="6" hidden="1">{#N/A,#N/A,FALSE,"EXPENSE"}</definedName>
    <definedName name="kkhkjhkjh" hidden="1">{#N/A,#N/A,FALSE,"EXPENSE"}</definedName>
    <definedName name="kkk" localSheetId="6" hidden="1">{#N/A,#N/A,FALSE,"Aging Summary";#N/A,#N/A,FALSE,"Ratio Analysis";#N/A,#N/A,FALSE,"Test 120 Day Accts";#N/A,#N/A,FALSE,"Tickmarks"}</definedName>
    <definedName name="kkk" hidden="1">{#N/A,#N/A,FALSE,"Aging Summary";#N/A,#N/A,FALSE,"Ratio Analysis";#N/A,#N/A,FALSE,"Test 120 Day Accts";#N/A,#N/A,FALSE,"Tickmarks"}</definedName>
    <definedName name="kuhgjghjghj" localSheetId="6" hidden="1">{#N/A,#N/A,FALSE,"ALLOC"}</definedName>
    <definedName name="kuhgjghjghj" hidden="1">{#N/A,#N/A,FALSE,"ALLOC"}</definedName>
    <definedName name="kyukytjgdhfgfd" localSheetId="6" hidden="1">{#N/A,#N/A,FALSE,"EXPENSE"}</definedName>
    <definedName name="kyukytjgdhfgfd" hidden="1">{#N/A,#N/A,FALSE,"EXPENSE"}</definedName>
    <definedName name="LABOR_DATA" localSheetId="6">#REF!</definedName>
    <definedName name="LABOR_DATA" localSheetId="12">#REF!</definedName>
    <definedName name="LABOR_DATA" localSheetId="13">#REF!</definedName>
    <definedName name="LABOR_DATA">#REF!</definedName>
    <definedName name="LAG" localSheetId="6">#REF!</definedName>
    <definedName name="LAG">#REF!</definedName>
    <definedName name="left1" localSheetId="6">#REF!</definedName>
    <definedName name="left1">#REF!</definedName>
    <definedName name="left2" localSheetId="6">#REF!</definedName>
    <definedName name="left2">#REF!</definedName>
    <definedName name="Legal" localSheetId="6">#REF!</definedName>
    <definedName name="Legal">#REF!</definedName>
    <definedName name="LIAB">#REF!</definedName>
    <definedName name="LIAISON" localSheetId="12">#REF!</definedName>
    <definedName name="LIAISON" localSheetId="13">#REF!</definedName>
    <definedName name="LIAISON">#REF!</definedName>
    <definedName name="LIFEDEP">#REF!</definedName>
    <definedName name="LIFEDEPHARRIS">#REF!</definedName>
    <definedName name="limcount" hidden="1">1</definedName>
    <definedName name="LINE01" localSheetId="6">#REF!</definedName>
    <definedName name="LINE01">#REF!</definedName>
    <definedName name="LINE02" localSheetId="6">#REF!</definedName>
    <definedName name="LINE02">#REF!</definedName>
    <definedName name="LINE04" localSheetId="6">#REF!</definedName>
    <definedName name="LINE04">#REF!</definedName>
    <definedName name="LINE05">#REF!</definedName>
    <definedName name="LINE06">#REF!</definedName>
    <definedName name="LINE07">#REF!</definedName>
    <definedName name="LINE08">#REF!</definedName>
    <definedName name="LINE09">#REF!</definedName>
    <definedName name="LINE1">#REF!</definedName>
    <definedName name="LINE10">#REF!</definedName>
    <definedName name="LINE12">#REF!</definedName>
    <definedName name="LINE13">#REF!</definedName>
    <definedName name="LINE14">#REF!</definedName>
    <definedName name="LINE15">#REF!</definedName>
    <definedName name="LINE16">#REF!</definedName>
    <definedName name="LINE17">#REF!</definedName>
    <definedName name="LINE18">#REF!</definedName>
    <definedName name="LINE19">#REF!</definedName>
    <definedName name="LINE2">#REF!</definedName>
    <definedName name="LINE20">#REF!</definedName>
    <definedName name="LINE21">#REF!</definedName>
    <definedName name="LINE22">#REF!</definedName>
    <definedName name="LINE23">#REF!</definedName>
    <definedName name="LINE24">#REF!</definedName>
    <definedName name="LINE25">#REF!</definedName>
    <definedName name="LINE26">#REF!</definedName>
    <definedName name="LINE4">#REF!</definedName>
    <definedName name="LINE5" localSheetId="6">#REF!</definedName>
    <definedName name="LINE5">#REF!</definedName>
    <definedName name="LINE6" localSheetId="6">#REF!</definedName>
    <definedName name="LINE6">#REF!</definedName>
    <definedName name="Line7" localSheetId="6">#REF!</definedName>
    <definedName name="Line7">#REF!</definedName>
    <definedName name="LINE8">#REF!</definedName>
    <definedName name="LINE9">#REF!</definedName>
    <definedName name="ListOffset" hidden="1">1</definedName>
    <definedName name="lk" localSheetId="6" hidden="1">{#N/A,#N/A,FALSE,"Aging Summary";#N/A,#N/A,FALSE,"Ratio Analysis";#N/A,#N/A,FALSE,"Test 120 Day Accts";#N/A,#N/A,FALSE,"Tickmarks"}</definedName>
    <definedName name="lk" hidden="1">{#N/A,#N/A,FALSE,"Aging Summary";#N/A,#N/A,FALSE,"Ratio Analysis";#N/A,#N/A,FALSE,"Test 120 Day Accts";#N/A,#N/A,FALSE,"Tickmarks"}</definedName>
    <definedName name="lkfyhjfghfdgdgf" localSheetId="6" hidden="1">{#N/A,#N/A,FALSE,"ALLOC"}</definedName>
    <definedName name="lkfyhjfghfdgdgf" hidden="1">{#N/A,#N/A,FALSE,"ALLOC"}</definedName>
    <definedName name="lkj" hidden="1">{#N/A,#N/A,FALSE,"Assessment";#N/A,#N/A,FALSE,"Staffing";#N/A,#N/A,FALSE,"Hires";#N/A,#N/A,FALSE,"Assumptions"}</definedName>
    <definedName name="lkjh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lku" localSheetId="6" hidden="1">{#N/A,#N/A,FALSE,"Aging Summary";#N/A,#N/A,FALSE,"Ratio Analysis";#N/A,#N/A,FALSE,"Test 120 Day Accts";#N/A,#N/A,FALSE,"Tickmarks"}</definedName>
    <definedName name="lku" hidden="1">{#N/A,#N/A,FALSE,"Aging Summary";#N/A,#N/A,FALSE,"Ratio Analysis";#N/A,#N/A,FALSE,"Test 120 Day Accts";#N/A,#N/A,FALSE,"Tickmarks"}</definedName>
    <definedName name="ll" localSheetId="6" hidden="1">{#N/A,#N/A,FALSE,"Aging Summary";#N/A,#N/A,FALSE,"Ratio Analysis";#N/A,#N/A,FALSE,"Test 120 Day Accts";#N/A,#N/A,FALSE,"Tickmarks"}</definedName>
    <definedName name="ll" hidden="1">{#N/A,#N/A,FALSE,"Aging Summary";#N/A,#N/A,FALSE,"Ratio Analysis";#N/A,#N/A,FALSE,"Test 120 Day Accts";#N/A,#N/A,FALSE,"Tickmarks"}</definedName>
    <definedName name="lll" localSheetId="6" hidden="1">{#N/A,#N/A,FALSE,"Aging Summary";#N/A,#N/A,FALSE,"Ratio Analysis";#N/A,#N/A,FALSE,"Test 120 Day Accts";#N/A,#N/A,FALSE,"Tickmarks"}</definedName>
    <definedName name="lll" hidden="1">{#N/A,#N/A,FALSE,"Aging Summary";#N/A,#N/A,FALSE,"Ratio Analysis";#N/A,#N/A,FALSE,"Test 120 Day Accts";#N/A,#N/A,FALSE,"Tickmarks"}</definedName>
    <definedName name="lllllll" localSheetId="6" hidden="1">{#N/A,#N/A,FALSE,"EXPENSE"}</definedName>
    <definedName name="lllllll" hidden="1">{#N/A,#N/A,FALSE,"EXPENSE"}</definedName>
    <definedName name="llmmn" localSheetId="6" hidden="1">{#N/A,#N/A,FALSE,"EXPENSE"}</definedName>
    <definedName name="llmmn" hidden="1">{#N/A,#N/A,FALSE,"EXPENSE"}</definedName>
    <definedName name="LOBBYING" localSheetId="6">#REF!</definedName>
    <definedName name="LOBBYING" localSheetId="12">#REF!</definedName>
    <definedName name="LOBBYING" localSheetId="13">#REF!</definedName>
    <definedName name="LOBBYING">#REF!</definedName>
    <definedName name="LOCALSALES">#REF!</definedName>
    <definedName name="LTIP" localSheetId="6">#REF!</definedName>
    <definedName name="LTIP">#REF!</definedName>
    <definedName name="LTIPpg1" localSheetId="6">#REF!</definedName>
    <definedName name="LTIPpg1">#REF!</definedName>
    <definedName name="LTIPpg2" localSheetId="6">#REF!</definedName>
    <definedName name="LTIPpg2">#REF!</definedName>
    <definedName name="LYN" localSheetId="6">#REF!</definedName>
    <definedName name="LYN">#REF!</definedName>
    <definedName name="m" localSheetId="6" hidden="1">{"Page 1",#N/A,FALSE,"Sheet1";"Page 2",#N/A,FALSE,"Sheet1"}</definedName>
    <definedName name="m" hidden="1">{"Page 1",#N/A,FALSE,"Sheet1";"Page 2",#N/A,FALSE,"Sheet1"}</definedName>
    <definedName name="M_1" localSheetId="6">#REF!</definedName>
    <definedName name="M_1">#REF!</definedName>
    <definedName name="M_PlaceofPath" hidden="1">"F:\HDEMOTT\DATA\vdf\amt_vdf.xls"</definedName>
    <definedName name="MAIN" localSheetId="6">#REF!</definedName>
    <definedName name="MAIN">#REF!</definedName>
    <definedName name="Map" localSheetId="6">#REF!</definedName>
    <definedName name="MapJobTypes" localSheetId="6">#REF!</definedName>
    <definedName name="MAR_1" localSheetId="12">#REF!</definedName>
    <definedName name="MAR_1" localSheetId="13">#REF!</definedName>
    <definedName name="MAR_1">#REF!</definedName>
    <definedName name="MAR_3" localSheetId="12">#REF!</definedName>
    <definedName name="MAR_3" localSheetId="13">#REF!</definedName>
    <definedName name="MAR_3">#REF!</definedName>
    <definedName name="Marine1" localSheetId="6">#REF!</definedName>
    <definedName name="Marine1">#REF!</definedName>
    <definedName name="Marine2" localSheetId="6">#REF!</definedName>
    <definedName name="Marine2">#REF!</definedName>
    <definedName name="Marine3" localSheetId="6">#REF!</definedName>
    <definedName name="Marine3">#REF!</definedName>
    <definedName name="MARY_T">#REF!</definedName>
    <definedName name="May1Forecast" localSheetId="6" hidden="1">{"Page 1",#N/A,FALSE,"Sheet1";"Page 2",#N/A,FALSE,"Sheet1"}</definedName>
    <definedName name="May1Forecast" hidden="1">{"Page 1",#N/A,FALSE,"Sheet1";"Page 2",#N/A,FALSE,"Sheet1"}</definedName>
    <definedName name="MayForecast" localSheetId="6" hidden="1">{"Page 1",#N/A,FALSE,"Sheet1";"Page 2",#N/A,FALSE,"Sheet1"}</definedName>
    <definedName name="MayForecast" hidden="1">{"Page 1",#N/A,FALSE,"Sheet1";"Page 2",#N/A,FALSE,"Sheet1"}</definedName>
    <definedName name="medicalrecon" localSheetId="6">#REF!</definedName>
    <definedName name="medicalrecon">#REF!</definedName>
    <definedName name="MeterReading2004" localSheetId="6">#REF!</definedName>
    <definedName name="MFR_PP" localSheetId="6">#REF!</definedName>
    <definedName name="MFR_PP" localSheetId="12">#REF!</definedName>
    <definedName name="MFR_PP" localSheetId="13">#REF!</definedName>
    <definedName name="MFR_PP">#REF!</definedName>
    <definedName name="MICP" localSheetId="6">#REF!</definedName>
    <definedName name="MICP">#REF!</definedName>
    <definedName name="MINEFEE" localSheetId="6">#REF!</definedName>
    <definedName name="MINEFEE">#REF!</definedName>
    <definedName name="MINROY" localSheetId="6">#REF!</definedName>
    <definedName name="MINROY">#REF!</definedName>
    <definedName name="Mis" localSheetId="6">#REF!</definedName>
    <definedName name="Mis" localSheetId="12">#REF!</definedName>
    <definedName name="Mis" localSheetId="13">#REF!</definedName>
    <definedName name="Mis">#REF!</definedName>
    <definedName name="misc" hidden="1">#REF!</definedName>
    <definedName name="misc3" hidden="1">#REF!</definedName>
    <definedName name="misc4" hidden="1">#REF!</definedName>
    <definedName name="mmmmmmmm" localSheetId="6" hidden="1">{#N/A,#N/A,FALSE,"EXPENSE"}</definedName>
    <definedName name="mmmmmmmm" hidden="1">{#N/A,#N/A,FALSE,"EXPENSE"}</definedName>
    <definedName name="MMRate">#REF!</definedName>
    <definedName name="mn" localSheetId="6" hidden="1">{#N/A,#N/A,FALSE,"Aging Summary";#N/A,#N/A,FALSE,"Ratio Analysis";#N/A,#N/A,FALSE,"Test 120 Day Accts";#N/A,#N/A,FALSE,"Tickmarks"}</definedName>
    <definedName name="mn" hidden="1">{#N/A,#N/A,FALSE,"Aging Summary";#N/A,#N/A,FALSE,"Ratio Analysis";#N/A,#N/A,FALSE,"Test 120 Day Accts";#N/A,#N/A,FALSE,"Tickmarks"}</definedName>
    <definedName name="mnhngfxvbcvx" localSheetId="6" hidden="1">{#N/A,#N/A,FALSE,"EXPENSE"}</definedName>
    <definedName name="mnhngfxvbcvx" hidden="1">{#N/A,#N/A,FALSE,"EXPENSE"}</definedName>
    <definedName name="MONTH_1" localSheetId="6">#REF!</definedName>
    <definedName name="MONTH_1" localSheetId="12">#REF!</definedName>
    <definedName name="MONTH_1" localSheetId="13">#REF!</definedName>
    <definedName name="MONTH_1">#REF!</definedName>
    <definedName name="MONTH_2">#REF!</definedName>
    <definedName name="MONTH_3">#REF!</definedName>
    <definedName name="MONTH_4">#REF!</definedName>
    <definedName name="MONTH_5">#REF!</definedName>
    <definedName name="MONTH_6">#REF!</definedName>
    <definedName name="MOR_BS" localSheetId="6">#REF!</definedName>
    <definedName name="MOR_BS">#REF!</definedName>
    <definedName name="mypassword" hidden="1">"chuck"</definedName>
    <definedName name="n" localSheetId="6" hidden="1">{"Page 1",#N/A,FALSE,"Sheet1";"Page 2",#N/A,FALSE,"Sheet1"}</definedName>
    <definedName name="n" hidden="1">{"Page 1",#N/A,FALSE,"Sheet1";"Page 2",#N/A,FALSE,"Sheet1"}</definedName>
    <definedName name="new" localSheetId="6" hidden="1">{#N/A,#N/A,FALSE,"EXPENSE"}</definedName>
    <definedName name="NewProject" localSheetId="6">#REF!</definedName>
    <definedName name="NFIP" localSheetId="12">#REF!</definedName>
    <definedName name="NFIP" localSheetId="13">#REF!</definedName>
    <definedName name="NFIP">#REF!</definedName>
    <definedName name="Ngas_Volume_Conversion">#REF!</definedName>
    <definedName name="nghmndghbfdxgfd" localSheetId="6" hidden="1">{#N/A,#N/A,FALSE,"EXPENSE"}</definedName>
    <definedName name="nghmndghbfdxgfd" hidden="1">{#N/A,#N/A,FALSE,"EXPENSE"}</definedName>
    <definedName name="nhgmnbcvbvc" localSheetId="6" hidden="1">{#N/A,#N/A,FALSE,"EXPENSE"}</definedName>
    <definedName name="nhgmnbcvbvc" hidden="1">{#N/A,#N/A,FALSE,"EXPENSE"}</definedName>
    <definedName name="nhmhgnbvnvb" localSheetId="6" hidden="1">{#N/A,#N/A,FALSE,"ALLOC"}</definedName>
    <definedName name="nhmhgnbvnvb" hidden="1">{#N/A,#N/A,FALSE,"ALLOC"}</definedName>
    <definedName name="nhnjfgdzfvcv" localSheetId="6" hidden="1">{#N/A,#N/A,FALSE,"EXPENSE"}</definedName>
    <definedName name="nhnjfgdzfvcv" hidden="1">{#N/A,#N/A,FALSE,"EXPENSE"}</definedName>
    <definedName name="njhgnfgchfgbf" localSheetId="6" hidden="1">{#N/A,#N/A,FALSE,"EXPENSE"}</definedName>
    <definedName name="njhgnfgchfgbf" hidden="1">{#N/A,#N/A,FALSE,"EXPENSE"}</definedName>
    <definedName name="njhhgnbvbvcb" localSheetId="6" hidden="1">{#N/A,#N/A,FALSE,"ALLOC"}</definedName>
    <definedName name="njhhgnbvbvcb" hidden="1">{#N/A,#N/A,FALSE,"ALLOC"}</definedName>
    <definedName name="nonadvance" localSheetId="6">#REF!</definedName>
    <definedName name="nonadvance">#REF!</definedName>
    <definedName name="NonBroker" localSheetId="12">#REF!</definedName>
    <definedName name="NonBroker" localSheetId="13">#REF!</definedName>
    <definedName name="NonBroker">#REF!</definedName>
    <definedName name="NonDedEnter">#REF!</definedName>
    <definedName name="NonDisrPension">#REF!</definedName>
    <definedName name="none" localSheetId="0" hidden="1">#REF!</definedName>
    <definedName name="none" hidden="1">#REF!</definedName>
    <definedName name="NONFUELREC" localSheetId="12">#REF!</definedName>
    <definedName name="NONFUELREC" localSheetId="13">#REF!</definedName>
    <definedName name="NONFUELREC">#REF!</definedName>
    <definedName name="NovAccts" localSheetId="6">#REF!</definedName>
    <definedName name="NovAccts">#REF!</definedName>
    <definedName name="NPV_to_Risk_Labels" hidden="1">#REF!</definedName>
    <definedName name="NPV_to_Risk_X_Data" hidden="1">#REF!</definedName>
    <definedName name="NPV_to_Risk_Y_Data" hidden="1">#REF!</definedName>
    <definedName name="NPV_to_Risk_Z_Data" hidden="1">#REF!</definedName>
    <definedName name="Number_of_Payments" localSheetId="6">MATCH(0.01,End_Bal,-1)+1</definedName>
    <definedName name="Number_of_Payments" localSheetId="0">MATCH(0.01,End_Bal,-1)+1</definedName>
    <definedName name="Number_of_Payments" localSheetId="12">MATCH(0.01,End_Bal,-1)+1</definedName>
    <definedName name="Number_of_Payments" localSheetId="13">MATCH(0.01,End_Bal,-1)+1</definedName>
    <definedName name="Number_of_Payments">MATCH(0.01,End_Bal,-1)+1</definedName>
    <definedName name="NvsASD" localSheetId="6">"V2001-12-31"</definedName>
    <definedName name="NvsASD" localSheetId="12">"V2001-12-31"</definedName>
    <definedName name="NvsASD" localSheetId="13">"V2001-12-31"</definedName>
    <definedName name="NvsASD" localSheetId="8">"V2001-12-31"</definedName>
    <definedName name="NvsASD">"V1998-12-31"</definedName>
    <definedName name="NvsAutoDrillOk">"VN"</definedName>
    <definedName name="NvsElapsedTime" localSheetId="6">0.00320937499782303</definedName>
    <definedName name="NvsElapsedTime" localSheetId="12">0.00320937499782303</definedName>
    <definedName name="NvsElapsedTime" localSheetId="13">0.00320937499782303</definedName>
    <definedName name="NvsElapsedTime" localSheetId="8">0.00320937499782303</definedName>
    <definedName name="NvsElapsedTime">0.018534722221375</definedName>
    <definedName name="NvsEndTime" localSheetId="6">37267.3413116898</definedName>
    <definedName name="NvsEndTime" localSheetId="12">37267.3413116898</definedName>
    <definedName name="NvsEndTime" localSheetId="13">37267.3413116898</definedName>
    <definedName name="NvsEndTime" localSheetId="8">37267.3413116898</definedName>
    <definedName name="NvsEndTime">36293.6235076389</definedName>
    <definedName name="NvsInstanceHook" localSheetId="6">Format_ISD_All</definedName>
    <definedName name="NvsInstanceHook" localSheetId="0">Format_ISD_All</definedName>
    <definedName name="NvsInstanceHook" localSheetId="12">Format_ISD_All</definedName>
    <definedName name="NvsInstanceHook" localSheetId="13">Format_ISD_All</definedName>
    <definedName name="NvsInstanceHook">Format_ISD_All</definedName>
    <definedName name="NvsInstSpec">"%"</definedName>
    <definedName name="NvsLayoutType">"M3"</definedName>
    <definedName name="NvsNplSpec">"%,X,RZT.ACCOUNT.robyn,CZT.ACCOUNT.robyn"</definedName>
    <definedName name="NvsPanelEffdt" localSheetId="6">"V1994-06-30"</definedName>
    <definedName name="NvsPanelEffdt" localSheetId="12">"V1994-06-30"</definedName>
    <definedName name="NvsPanelEffdt" localSheetId="13">"V1994-06-30"</definedName>
    <definedName name="NvsPanelEffdt" localSheetId="8">"V1994-06-30"</definedName>
    <definedName name="NvsPanelEffdt">"V1996-01-01"</definedName>
    <definedName name="NvsPanelSetid" localSheetId="6">"VFPC"</definedName>
    <definedName name="NvsPanelSetid" localSheetId="12">"VFPC"</definedName>
    <definedName name="NvsPanelSetid" localSheetId="13">"VFPC"</definedName>
    <definedName name="NvsPanelSetid" localSheetId="8">"VFPC"</definedName>
    <definedName name="NvsPanelSetid">"VFON"</definedName>
    <definedName name="NvsParentRef" localSheetId="8">#REF!</definedName>
    <definedName name="NvsParentRef">#REF!</definedName>
    <definedName name="NvsReqBU" localSheetId="6">"VFPC"</definedName>
    <definedName name="NvsReqBU" localSheetId="12">"VFPC"</definedName>
    <definedName name="NvsReqBU" localSheetId="13">"VFPC"</definedName>
    <definedName name="NvsReqBU" localSheetId="8">"VFPC"</definedName>
    <definedName name="NvsReqBU">"V05"</definedName>
    <definedName name="NvsReqBUOnly" localSheetId="6">"VY"</definedName>
    <definedName name="NvsReqBUOnly" localSheetId="12">"VY"</definedName>
    <definedName name="NvsReqBUOnly" localSheetId="13">"VY"</definedName>
    <definedName name="NvsReqBUOnly" localSheetId="8">"VY"</definedName>
    <definedName name="NvsReqBUOnly">"VN"</definedName>
    <definedName name="NvsSheetType">"M"</definedName>
    <definedName name="NvsTransLed">"VN"</definedName>
    <definedName name="NvsTreeASD" localSheetId="6">"V2001-12-31"</definedName>
    <definedName name="NvsTreeASD" localSheetId="12">"V2001-12-31"</definedName>
    <definedName name="NvsTreeASD" localSheetId="13">"V2001-12-31"</definedName>
    <definedName name="NvsTreeASD" localSheetId="8">"V2001-12-31"</definedName>
    <definedName name="NvsTreeASD">"V1998-12-31"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"DEPARTMENT_TBL"</definedName>
    <definedName name="NvsValTbl.EAC">"EAC_TBL"</definedName>
    <definedName name="NvsValTbl.FERC_OTHER">"FERC_OTHER_TBL"</definedName>
    <definedName name="NvsValTbl.PRODUCT">"PRODUCT_TBL"</definedName>
    <definedName name="NvsValTbl.Z_FUNCTION">"Z_FUNCTION_TBL"</definedName>
    <definedName name="NvsValTbl.Z_REG_ID">"Z_REG_ID_TBL"</definedName>
    <definedName name="OAMORT_ADJ" localSheetId="6">#REF!</definedName>
    <definedName name="OAMORT_ADJ" localSheetId="12">#REF!</definedName>
    <definedName name="OAMORT_ADJ" localSheetId="13">#REF!</definedName>
    <definedName name="OAMORT_ADJ">#REF!</definedName>
    <definedName name="OctAccts" localSheetId="6">#REF!</definedName>
    <definedName name="OctAccts">#REF!</definedName>
    <definedName name="October_2108" localSheetId="12">#REF!</definedName>
    <definedName name="October_2108" localSheetId="13">#REF!</definedName>
    <definedName name="October_2108">#REF!</definedName>
    <definedName name="ofit_m_1">#REF!</definedName>
    <definedName name="ofit_request">#REF!</definedName>
    <definedName name="ofitrequest">#REF!</definedName>
    <definedName name="OilConv_Gal_Bbls">#REF!</definedName>
    <definedName name="OilConv_Gal_MBTU">#REF!</definedName>
    <definedName name="oiu" localSheetId="6" hidden="1">{#N/A,#N/A,FALSE,"Aging Summary";#N/A,#N/A,FALSE,"Ratio Analysis";#N/A,#N/A,FALSE,"Test 120 Day Accts";#N/A,#N/A,FALSE,"Tickmarks"}</definedName>
    <definedName name="oiu" hidden="1">{#N/A,#N/A,FALSE,"Aging Summary";#N/A,#N/A,FALSE,"Ratio Analysis";#N/A,#N/A,FALSE,"Test 120 Day Accts";#N/A,#N/A,FALSE,"Tickmarks"}</definedName>
    <definedName name="oliverecon" localSheetId="6">#REF!</definedName>
    <definedName name="oliverecon">#REF!</definedName>
    <definedName name="OMCont">#REF!</definedName>
    <definedName name="OOM_ADJ" localSheetId="6">#REF!</definedName>
    <definedName name="OOM_ADJ" localSheetId="12">#REF!</definedName>
    <definedName name="OOM_ADJ" localSheetId="13">#REF!</definedName>
    <definedName name="OOM_ADJ">#REF!</definedName>
    <definedName name="op" localSheetId="6" hidden="1">{#N/A,#N/A,FALSE,"Aging Summary";#N/A,#N/A,FALSE,"Ratio Analysis";#N/A,#N/A,FALSE,"Test 120 Day Accts";#N/A,#N/A,FALSE,"Tickmarks"}</definedName>
    <definedName name="op" hidden="1">{#N/A,#N/A,FALSE,"Aging Summary";#N/A,#N/A,FALSE,"Ratio Analysis";#N/A,#N/A,FALSE,"Test 120 Day Accts";#N/A,#N/A,FALSE,"Tickmarks"}</definedName>
    <definedName name="OVER" localSheetId="6">#REF!</definedName>
    <definedName name="OVER">#REF!</definedName>
    <definedName name="OVERCHECK">#REF!</definedName>
    <definedName name="p" localSheetId="6" hidden="1">{#N/A,#N/A,FALSE,"Aging Summary";#N/A,#N/A,FALSE,"Ratio Analysis";#N/A,#N/A,FALSE,"Test 120 Day Accts";#N/A,#N/A,FALSE,"Tickmarks"}</definedName>
    <definedName name="p" localSheetId="12" hidden="1">{"Page 1",#N/A,FALSE,"Sheet1";"Page 2",#N/A,FALSE,"Sheet1"}</definedName>
    <definedName name="p" localSheetId="13" hidden="1">{"Page 1",#N/A,FALSE,"Sheet1";"Page 2",#N/A,FALSE,"Sheet1"}</definedName>
    <definedName name="p" hidden="1">{#N/A,#N/A,FALSE,"Aging Summary";#N/A,#N/A,FALSE,"Ratio Analysis";#N/A,#N/A,FALSE,"Test 120 Day Accts";#N/A,#N/A,FALSE,"Tickmarks"}</definedName>
    <definedName name="PAGE_1" localSheetId="6">#REF!</definedName>
    <definedName name="PAGE_1">#REF!</definedName>
    <definedName name="PAGE_2" localSheetId="6">#REF!</definedName>
    <definedName name="PAGE_2">#REF!</definedName>
    <definedName name="PAGE1" localSheetId="12">#REF!</definedName>
    <definedName name="PAGE1" localSheetId="13">#REF!</definedName>
    <definedName name="PAGE1">#REF!</definedName>
    <definedName name="Page2" localSheetId="6">#REF!</definedName>
    <definedName name="PAGE2" localSheetId="12">#REF!</definedName>
    <definedName name="PAGE2" localSheetId="13">#REF!</definedName>
    <definedName name="Page2">#REF!</definedName>
    <definedName name="PAGE3" localSheetId="12">#REF!</definedName>
    <definedName name="PAGE3" localSheetId="13">#REF!</definedName>
    <definedName name="page4">#REF!</definedName>
    <definedName name="page5">#REF!</definedName>
    <definedName name="Pal_Workbook_GUID" hidden="1">"1KSSGF3ZWY3E3EQEL76D82LV"</definedName>
    <definedName name="pam" localSheetId="6" hidden="1">{#N/A,#N/A,FALSE,"ALLOC"}</definedName>
    <definedName name="pam" hidden="1">{#N/A,#N/A,FALSE,"ALLOC"}</definedName>
    <definedName name="PARTI" localSheetId="6">#REF!</definedName>
    <definedName name="PARTI">#REF!</definedName>
    <definedName name="PARTII" localSheetId="6">#REF!</definedName>
    <definedName name="PARTII">#REF!</definedName>
    <definedName name="PARTIII" localSheetId="6">#REF!</definedName>
    <definedName name="PARTIII">#REF!</definedName>
    <definedName name="paul" localSheetId="0" hidden="1">#REF!</definedName>
    <definedName name="paul" localSheetId="12" hidden="1">#REF!</definedName>
    <definedName name="paul" localSheetId="13" hidden="1">#REF!</definedName>
    <definedName name="paul" localSheetId="8" hidden="1">#REF!</definedName>
    <definedName name="paul" hidden="1">#REF!</definedName>
    <definedName name="Payment_Date" localSheetId="6">DATE(YEAR(Loan_Start),MONTH(Loan_Start)+Payment_Number,DAY(Loan_Start))</definedName>
    <definedName name="Payment_Date" localSheetId="0">DATE(YEAR(Loan_Start),MONTH(Loan_Start)+Payment_Number,DAY(Loan_Start))</definedName>
    <definedName name="Payment_Date" localSheetId="12">DATE(YEAR(Loan_Start),MONTH(Loan_Start)+Payment_Number,DAY(Loan_Start))</definedName>
    <definedName name="Payment_Date" localSheetId="13">DATE(YEAR(Loan_Start),MONTH(Loan_Start)+Payment_Number,DAY(Loan_Start))</definedName>
    <definedName name="Payment_Date">DATE(YEAR(Loan_Start),MONTH(Loan_Start)+Payment_Number,DAY(Loan_Start))</definedName>
    <definedName name="PENSIONS_PSP" localSheetId="6">#REF!</definedName>
    <definedName name="PENSIONS_PSP">#REF!</definedName>
    <definedName name="pesc1" localSheetId="6" hidden="1">{#N/A,#N/A,FALSE,"Aging Summary";#N/A,#N/A,FALSE,"Ratio Analysis";#N/A,#N/A,FALSE,"Test 120 Day Accts";#N/A,#N/A,FALSE,"Tickmarks"}</definedName>
    <definedName name="pesc1" localSheetId="10" hidden="1">{#N/A,#N/A,FALSE,"Aging Summary";#N/A,#N/A,FALSE,"Ratio Analysis";#N/A,#N/A,FALSE,"Test 120 Day Accts";#N/A,#N/A,FALSE,"Tickmarks"}</definedName>
    <definedName name="pesc1" localSheetId="9" hidden="1">{#N/A,#N/A,FALSE,"Aging Summary";#N/A,#N/A,FALSE,"Ratio Analysis";#N/A,#N/A,FALSE,"Test 120 Day Accts";#N/A,#N/A,FALSE,"Tickmarks"}</definedName>
    <definedName name="pesc1" localSheetId="12" hidden="1">{#N/A,#N/A,FALSE,"Aging Summary";#N/A,#N/A,FALSE,"Ratio Analysis";#N/A,#N/A,FALSE,"Test 120 Day Accts";#N/A,#N/A,FALSE,"Tickmarks"}</definedName>
    <definedName name="pesc1" localSheetId="13" hidden="1">{#N/A,#N/A,FALSE,"Aging Summary";#N/A,#N/A,FALSE,"Ratio Analysis";#N/A,#N/A,FALSE,"Test 120 Day Accts";#N/A,#N/A,FALSE,"Tickmarks"}</definedName>
    <definedName name="pesc1" localSheetId="8" hidden="1">{#N/A,#N/A,FALSE,"Aging Summary";#N/A,#N/A,FALSE,"Ratio Analysis";#N/A,#N/A,FALSE,"Test 120 Day Accts";#N/A,#N/A,FALSE,"Tickmarks"}</definedName>
    <definedName name="pesc1" hidden="1">{#N/A,#N/A,FALSE,"Aging Summary";#N/A,#N/A,FALSE,"Ratio Analysis";#N/A,#N/A,FALSE,"Test 120 Day Accts";#N/A,#N/A,FALSE,"Tickmarks"}</definedName>
    <definedName name="piiiiii" localSheetId="6" hidden="1">{#N/A,#N/A,FALSE,"EXPENSE"}</definedName>
    <definedName name="piiiiii" hidden="1">{#N/A,#N/A,FALSE,"EXPENSE"}</definedName>
    <definedName name="PIIIVDC" localSheetId="6">#REF!</definedName>
    <definedName name="PIIIVDC">#REF!</definedName>
    <definedName name="po" localSheetId="6" hidden="1">{#N/A,#N/A,FALSE,"Aging Summary";#N/A,#N/A,FALSE,"Ratio Analysis";#N/A,#N/A,FALSE,"Test 120 Day Accts";#N/A,#N/A,FALSE,"Tickmarks"}</definedName>
    <definedName name="po" hidden="1">{#N/A,#N/A,FALSE,"Aging Summary";#N/A,#N/A,FALSE,"Ratio Analysis";#N/A,#N/A,FALSE,"Test 120 Day Accts";#N/A,#N/A,FALSE,"Tickmarks"}</definedName>
    <definedName name="Porfolio_One_Risk_Return_Labels" hidden="1">#REF!</definedName>
    <definedName name="Porfolio_One_Risk_Return_X_Data" hidden="1">#REF!</definedName>
    <definedName name="Porfolio_One_Risk_Return_Y_Data" hidden="1">#REF!</definedName>
    <definedName name="Porfolio_One_Risk_Return_Z_Data" hidden="1">#REF!</definedName>
    <definedName name="Port_One_Correct_Risk_Reward_Labels" hidden="1">#REF!</definedName>
    <definedName name="Port_One_Correct_Risk_Reward_X_Data" hidden="1">#REF!</definedName>
    <definedName name="Port_One_Correct_Risk_Reward_Y_Data" hidden="1">#REF!</definedName>
    <definedName name="Port_One_Correct_Risk_Reward_Z_Data" hidden="1">#REF!</definedName>
    <definedName name="Port_One_Tech_Risk_New_Labels" hidden="1">#REF!</definedName>
    <definedName name="Port_One_Tech_Risk_New_X_Data" hidden="1">#REF!</definedName>
    <definedName name="Port_One_Tech_Risk_New_Y_Data" hidden="1">#REF!</definedName>
    <definedName name="Port_One_Tech_Risk_New_Z_Data" hidden="1">#REF!</definedName>
    <definedName name="Port_Three_Risk_Return_Labels" hidden="1">#REF!</definedName>
    <definedName name="Port_Three_Risk_Return_X_Data" hidden="1">#REF!</definedName>
    <definedName name="Port_Three_Risk_Return_Y_Data" hidden="1">#REF!</definedName>
    <definedName name="Port_Three_Risk_Return_Z_Data" hidden="1">#REF!</definedName>
    <definedName name="PostRetire" localSheetId="6">#REF!</definedName>
    <definedName name="PostRetire">#REF!</definedName>
    <definedName name="ppdroyal" localSheetId="6">#REF!</definedName>
    <definedName name="ppdroyal">#REF!</definedName>
    <definedName name="ppp" localSheetId="6" hidden="1">{#N/A,#N/A,FALSE,"Aging Summary";#N/A,#N/A,FALSE,"Ratio Analysis";#N/A,#N/A,FALSE,"Test 120 Day Accts";#N/A,#N/A,FALSE,"Tickmarks"}</definedName>
    <definedName name="ppp" hidden="1">{#N/A,#N/A,FALSE,"Aging Summary";#N/A,#N/A,FALSE,"Ratio Analysis";#N/A,#N/A,FALSE,"Test 120 Day Accts";#N/A,#N/A,FALSE,"Tickmarks"}</definedName>
    <definedName name="ppppppp" localSheetId="6" hidden="1">{#N/A,#N/A,FALSE,"ALLOC"}</definedName>
    <definedName name="ppppppp" hidden="1">{#N/A,#N/A,FALSE,"ALLOC"}</definedName>
    <definedName name="pppppppp" localSheetId="6" hidden="1">{#N/A,#N/A,FALSE,"EXPENSE"}</definedName>
    <definedName name="pppppppp" hidden="1">{#N/A,#N/A,FALSE,"EXPENSE"}</definedName>
    <definedName name="PREFLL" localSheetId="6">#REF!</definedName>
    <definedName name="PREFLL">#REF!</definedName>
    <definedName name="PREFPP" localSheetId="6">#REF!</definedName>
    <definedName name="PREFPP">#REF!</definedName>
    <definedName name="PREPAYMENTS" localSheetId="6">#REF!</definedName>
    <definedName name="PREPAYMENTS">#REF!</definedName>
    <definedName name="PriceRange" hidden="1">OFFSET([0]!PriceRangeMain,5,0,COUNTA([0]!PriceRangeMain)-COUNTA(#REF!),1)</definedName>
    <definedName name="PriceRangeMain" hidden="1">#REF!</definedName>
    <definedName name="Print">#REF!</definedName>
    <definedName name="Print_A9" localSheetId="6">#REF!</definedName>
    <definedName name="_xlnm.Print_Area" localSheetId="6">#REF!</definedName>
    <definedName name="_xlnm.Print_Area" localSheetId="0">'D-9'!$A$2:$K$53</definedName>
    <definedName name="_xlnm.Print_Area" localSheetId="3">'Dec Surv - FERC IS - 4 - 12 Mo'!$A$1:$H$1031</definedName>
    <definedName name="_xlnm.Print_Area" localSheetId="11">'MFR A-1 2025'!$A$1:$M$33</definedName>
    <definedName name="_xlnm.Print_Area" localSheetId="10">'MFR A-1 2026'!$A$1:$M$33</definedName>
    <definedName name="_xlnm.Print_Area" localSheetId="9">'MFR A-1 2027'!$A$1:$M$33</definedName>
    <definedName name="_xlnm.Print_Area" localSheetId="12">'Surv Sch 4(2023)'!$A$1:$G$62</definedName>
    <definedName name="_xlnm.Print_Area" localSheetId="13">'Surv Sch 4(2023)Proposed'!$A$1:$G$62</definedName>
    <definedName name="_xlnm.Print_Area" localSheetId="8">'Surv Sch 5 (2023)'!$A$1:$G$61</definedName>
    <definedName name="_xlnm.Print_Area">#REF!</definedName>
    <definedName name="Print_Area_0" localSheetId="6">#REF!</definedName>
    <definedName name="Print_Area_1" localSheetId="6">#REF!</definedName>
    <definedName name="Print_Area_MI" localSheetId="12">#REF!</definedName>
    <definedName name="Print_Area_MI" localSheetId="13">#REF!</definedName>
    <definedName name="Print_Area_MI">#REF!</definedName>
    <definedName name="Print_Area_Reset" localSheetId="6">OFFSET(Full_Print,0,0,Last_Row)</definedName>
    <definedName name="Print_Area_Reset" localSheetId="0">OFFSET(Full_Print,0,0,Last_Row)</definedName>
    <definedName name="Print_Area_Reset" localSheetId="12">OFFSET(Full_Print,0,0,Last_Row)</definedName>
    <definedName name="Print_Area_Reset" localSheetId="13">OFFSET(Full_Print,0,0,Last_Row)</definedName>
    <definedName name="Print_Area_Reset">OFFSET(Full_Print,0,0,Last_Row)</definedName>
    <definedName name="_xlnm.Print_Titles" localSheetId="6">#REF!</definedName>
    <definedName name="_xlnm.Print_Titles" localSheetId="12">#N/A</definedName>
    <definedName name="_xlnm.Print_Titles" localSheetId="13">#N/A</definedName>
    <definedName name="_xlnm.Print_Titles">#REF!</definedName>
    <definedName name="Print_Titles_MI" localSheetId="6">#REF!</definedName>
    <definedName name="Print_Titles_MI">#REF!</definedName>
    <definedName name="PrintA6_PreDynegy" localSheetId="12">#REF!</definedName>
    <definedName name="PrintA6_PreDynegy" localSheetId="13">#REF!</definedName>
    <definedName name="Prior_Flow_Through">#REF!</definedName>
    <definedName name="PRIORMOACTUAL" localSheetId="6">#REF!</definedName>
    <definedName name="PRIORMOACTUAL" localSheetId="12">#REF!</definedName>
    <definedName name="PRIORMOACTUAL" localSheetId="13">#REF!</definedName>
    <definedName name="PRIORMOBUDGET" localSheetId="12">#REF!</definedName>
    <definedName name="PRIORMOBUDGET" localSheetId="13">#REF!</definedName>
    <definedName name="PRIORMOBUDGET">#REF!</definedName>
    <definedName name="PRIORYRACCURMO" localSheetId="12">#REF!</definedName>
    <definedName name="PRIORYRACCURMO" localSheetId="13">#REF!</definedName>
    <definedName name="PRIORYRACCURMO">#REF!</definedName>
    <definedName name="Product_S_Curve_Labels" hidden="1">#REF!</definedName>
    <definedName name="Product_S_Curve_X_Data" hidden="1">#REF!</definedName>
    <definedName name="ProfSrvs" localSheetId="6">#REF!</definedName>
    <definedName name="ProfSrvs">#REF!</definedName>
    <definedName name="Proj_20015935" localSheetId="6">#REF!</definedName>
    <definedName name="Proj_20084917" localSheetId="6">#REF!</definedName>
    <definedName name="Projection" localSheetId="6">#REF!</definedName>
    <definedName name="PROPERTY_TAXES" localSheetId="6">#REF!</definedName>
    <definedName name="PROPERTY_TAXES">#REF!</definedName>
    <definedName name="PSC_OM_ADJ" localSheetId="6">#REF!</definedName>
    <definedName name="PSC_OM_ADJ" localSheetId="12">#REF!</definedName>
    <definedName name="PSC_OM_ADJ" localSheetId="13">#REF!</definedName>
    <definedName name="PSC_OM_ADJ">#REF!</definedName>
    <definedName name="PURC_BASE" localSheetId="6">#REF!</definedName>
    <definedName name="PURC_BASE" localSheetId="12">#REF!</definedName>
    <definedName name="PURC_BASE" localSheetId="13">#REF!</definedName>
    <definedName name="PURC_BASE">#REF!</definedName>
    <definedName name="PURC_INT" localSheetId="12">#REF!</definedName>
    <definedName name="PURC_INT" localSheetId="13">#REF!</definedName>
    <definedName name="PURC_INT">#REF!</definedName>
    <definedName name="PURC_PEAK" localSheetId="12">#REF!</definedName>
    <definedName name="PURC_PEAK" localSheetId="13">#REF!</definedName>
    <definedName name="PURC_PEAK">#REF!</definedName>
    <definedName name="qqqqq" localSheetId="6" hidden="1">{#N/A,#N/A,FALSE,"EXPENSE"}</definedName>
    <definedName name="qqqqq" hidden="1">{#N/A,#N/A,FALSE,"EXPENSE"}</definedName>
    <definedName name="Quarter" localSheetId="6">#REF!</definedName>
    <definedName name="Quarter">#REF!</definedName>
    <definedName name="qw" localSheetId="6" hidden="1">{#N/A,#N/A,FALSE,"Aging Summary";#N/A,#N/A,FALSE,"Ratio Analysis";#N/A,#N/A,FALSE,"Test 120 Day Accts";#N/A,#N/A,FALSE,"Tickmarks"}</definedName>
    <definedName name="qw" hidden="1">{#N/A,#N/A,FALSE,"Aging Summary";#N/A,#N/A,FALSE,"Ratio Analysis";#N/A,#N/A,FALSE,"Test 120 Day Accts";#N/A,#N/A,FALSE,"Tickmarks"}</definedName>
    <definedName name="Rail1" localSheetId="6">#REF!</definedName>
    <definedName name="Rail1">#REF!</definedName>
    <definedName name="Rail2" localSheetId="6">#REF!</definedName>
    <definedName name="Rail2">#REF!</definedName>
    <definedName name="Rail3" localSheetId="6">#REF!</definedName>
    <definedName name="Rail3">#REF!</definedName>
    <definedName name="range" localSheetId="6" hidden="1">{#N/A,#N/A,FALSE,"EXPENSE"}</definedName>
    <definedName name="range" hidden="1">{#N/A,#N/A,FALSE,"EXPENSE"}</definedName>
    <definedName name="Range1">#NAME?</definedName>
    <definedName name="RANGE2">#N/A</definedName>
    <definedName name="range3" localSheetId="6" hidden="1">{#N/A,#N/A,FALSE,"EXPENSE"}</definedName>
    <definedName name="range3" hidden="1">{#N/A,#N/A,FALSE,"EXPENSE"}</definedName>
    <definedName name="rap" localSheetId="6" hidden="1">{"Page 1",#N/A,FALSE,"Sheet1";"Page 2",#N/A,FALSE,"Sheet1"}</definedName>
    <definedName name="rap" hidden="1">{"Page 1",#N/A,FALSE,"Sheet1";"Page 2",#N/A,FALSE,"Sheet1"}</definedName>
    <definedName name="Rate1">#REF!</definedName>
    <definedName name="RateNames">#REF!</definedName>
    <definedName name="RBN">#REF!</definedName>
    <definedName name="RBT_A" localSheetId="6">#REF!</definedName>
    <definedName name="RBT_A" localSheetId="12">#REF!</definedName>
    <definedName name="RBT_A" localSheetId="13">#REF!</definedName>
    <definedName name="RBT_A">#REF!</definedName>
    <definedName name="RD_2004" localSheetId="6">#REF!</definedName>
    <definedName name="RDReg2004" localSheetId="6">#REF!</definedName>
    <definedName name="reagsrgsrgfaefda" localSheetId="6" hidden="1">{#N/A,#N/A,FALSE,"ALLOC"}</definedName>
    <definedName name="reagsrgsrgfaefda" hidden="1">{#N/A,#N/A,FALSE,"ALLOC"}</definedName>
    <definedName name="RECBOOK" localSheetId="6">#REF!</definedName>
    <definedName name="RECBOOK">#REF!</definedName>
    <definedName name="RECON" localSheetId="12">#REF!</definedName>
    <definedName name="RECON" localSheetId="13">#REF!</definedName>
    <definedName name="RECON">#REF!</definedName>
    <definedName name="Reconciliation">#REF!</definedName>
    <definedName name="Reg_Asset__YTD">#REF!</definedName>
    <definedName name="Reg_Asset_Amort">#REF!</definedName>
    <definedName name="Reg_Asset_CM">#REF!</definedName>
    <definedName name="Reg_Liab__YTD">#REF!</definedName>
    <definedName name="Reg_Liab_Amort">#REF!</definedName>
    <definedName name="Reg_Liab_CM">#REF!</definedName>
    <definedName name="REG_PRAC" localSheetId="12">#REF!</definedName>
    <definedName name="REG_PRAC" localSheetId="13">#REF!</definedName>
    <definedName name="REG_PRAC">#REF!</definedName>
    <definedName name="REGUALRFAC" localSheetId="12">#REF!</definedName>
    <definedName name="REGUALRFAC" localSheetId="13">#REF!</definedName>
    <definedName name="REGUALRFAC">#REF!</definedName>
    <definedName name="REGULAR">#REF!</definedName>
    <definedName name="RENT_HOLIDAY_OFFICE_LEASE">#REF!</definedName>
    <definedName name="ReportGroup" hidden="1">0</definedName>
    <definedName name="request">#REF!</definedName>
    <definedName name="rest" hidden="1">#REF!</definedName>
    <definedName name="ret" localSheetId="6" hidden="1">{#N/A,#N/A,FALSE,"Aging Summary";#N/A,#N/A,FALSE,"Ratio Analysis";#N/A,#N/A,FALSE,"Test 120 Day Accts";#N/A,#N/A,FALSE,"Tickmarks"}</definedName>
    <definedName name="ret" hidden="1">{#N/A,#N/A,FALSE,"Aging Summary";#N/A,#N/A,FALSE,"Ratio Analysis";#N/A,#N/A,FALSE,"Test 120 Day Accts";#N/A,#N/A,FALSE,"Tickmarks"}</definedName>
    <definedName name="RetailVariance" localSheetId="6">#REF!</definedName>
    <definedName name="RetailVariance">#REF!</definedName>
    <definedName name="RETPVVAR" localSheetId="12">#REF!</definedName>
    <definedName name="RETPVVAR" localSheetId="13">#REF!</definedName>
    <definedName name="RETPVVAR">#REF!</definedName>
    <definedName name="RETURN" localSheetId="6">#REF!</definedName>
    <definedName name="RETURN">#REF!</definedName>
    <definedName name="REVENUE" localSheetId="6">#REF!</definedName>
    <definedName name="REVENUERPT" localSheetId="6">#REF!</definedName>
    <definedName name="REVIEW" localSheetId="6">#REF!</definedName>
    <definedName name="REVIEW2" localSheetId="6">#REF!</definedName>
    <definedName name="rew4wwer" localSheetId="6" hidden="1">{#N/A,#N/A,FALSE,"EXPENSE"}</definedName>
    <definedName name="rew4wwer" hidden="1">{#N/A,#N/A,FALSE,"EXPENSE"}</definedName>
    <definedName name="rfgfdcvc" localSheetId="6" hidden="1">{#N/A,#N/A,FALSE,"ALLOC"}</definedName>
    <definedName name="rfgfdcvc" hidden="1">{#N/A,#N/A,FALSE,"ALLOC"}</definedName>
    <definedName name="rfsetgthnyukmgff" localSheetId="6" hidden="1">{#N/A,#N/A,FALSE,"EXPENSE"}</definedName>
    <definedName name="rfsetgthnyukmgff" hidden="1">{#N/A,#N/A,FALSE,"EXPENSE"}</definedName>
    <definedName name="rfwaerwaerwerwe" localSheetId="6" hidden="1">{#N/A,#N/A,FALSE,"EXPENSE"}</definedName>
    <definedName name="rfwaerwaerwerwe" hidden="1">{#N/A,#N/A,FALSE,"EXPENSE"}</definedName>
    <definedName name="rgrg" localSheetId="10" hidden="1">#REF!</definedName>
    <definedName name="rgrg" localSheetId="9" hidden="1">#REF!</definedName>
    <definedName name="rgrg" hidden="1">#REF!</definedName>
    <definedName name="RID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ngAcctNames" localSheetId="6">#REF!</definedName>
    <definedName name="rngAcctNames">#REF!</definedName>
    <definedName name="rngAddonTemplate" localSheetId="6" hidden="1">#REF!</definedName>
    <definedName name="rngAddonTemplate" hidden="1">#REF!</definedName>
    <definedName name="rngCopyFormulasSource" hidden="1">#REF!</definedName>
    <definedName name="rngCWIPBalData" localSheetId="6">#REF!</definedName>
    <definedName name="rngCWIPBalData">#REF!</definedName>
    <definedName name="rngCWIPBalEntities" localSheetId="6">#REF!</definedName>
    <definedName name="rngCWIPBalEntities">#REF!</definedName>
    <definedName name="rngData" localSheetId="6">#REF!</definedName>
    <definedName name="rngData">#REF!</definedName>
    <definedName name="rngDates">#REF!</definedName>
    <definedName name="rngDocket">#REF!</definedName>
    <definedName name="rngProjNames">#REF!</definedName>
    <definedName name="rngRateTypeList">#REF!</definedName>
    <definedName name="rngScaleFctr">#REF!</definedName>
    <definedName name="rngWitness">#REF!</definedName>
    <definedName name="rrr" localSheetId="6" hidden="1">{"capital",#N/A,FALSE,"Analysis";"input data",#N/A,FALSE,"Analysis"}</definedName>
    <definedName name="rrr" hidden="1">{"capital",#N/A,FALSE,"Analysis";"input data",#N/A,FALSE,"Analysis"}</definedName>
    <definedName name="rt" localSheetId="6" hidden="1">{#N/A,#N/A,FALSE,"Aging Summary";#N/A,#N/A,FALSE,"Ratio Analysis";#N/A,#N/A,FALSE,"Test 120 Day Accts";#N/A,#N/A,FALSE,"Tickmarks"}</definedName>
    <definedName name="rt" hidden="1">{#N/A,#N/A,FALSE,"Aging Summary";#N/A,#N/A,FALSE,"Ratio Analysis";#N/A,#N/A,FALSE,"Test 120 Day Accts";#N/A,#N/A,FALSE,"Tickmarks"}</definedName>
    <definedName name="RTT">#REF!</definedName>
    <definedName name="rtyrsygyuiukhjghgt" localSheetId="6" hidden="1">{#N/A,#N/A,FALSE,"EXPENSE"}</definedName>
    <definedName name="rtyrsygyuiukhjghgt" hidden="1">{#N/A,#N/A,FALSE,"EXPENSE"}</definedName>
    <definedName name="rtyrtyrty" localSheetId="6" hidden="1">{#N/A,#N/A,FALSE,"ALLOC"}</definedName>
    <definedName name="rtyrtyrty" hidden="1">{#N/A,#N/A,FALSE,"ALLOC"}</definedName>
    <definedName name="rwerfwerewrew" localSheetId="6" hidden="1">{#N/A,#N/A,FALSE,"ALLOC"}</definedName>
    <definedName name="rwerfwerewrew" hidden="1">{#N/A,#N/A,FALSE,"ALLOC"}</definedName>
    <definedName name="rysrysrtygthgh" localSheetId="6" hidden="1">{#N/A,#N/A,FALSE,"EXPENSE"}</definedName>
    <definedName name="rysrysrtygthgh" hidden="1">{#N/A,#N/A,FALSE,"EXPENSE"}</definedName>
    <definedName name="s__cat_temp" localSheetId="6">#REF!</definedName>
    <definedName name="s__cat_temp">#REF!</definedName>
    <definedName name="S1Qtr1" localSheetId="6">#REF!</definedName>
    <definedName name="S1Qtr1">#REF!</definedName>
    <definedName name="S1Qtr2" localSheetId="6">#REF!</definedName>
    <definedName name="S1Qtr2">#REF!</definedName>
    <definedName name="S1Qtr3">#REF!</definedName>
    <definedName name="S1Qtr4">#REF!</definedName>
    <definedName name="sa" localSheetId="6" hidden="1">{#N/A,#N/A,FALSE,"Aging Summary";#N/A,#N/A,FALSE,"Ratio Analysis";#N/A,#N/A,FALSE,"Test 120 Day Accts";#N/A,#N/A,FALSE,"Tickmarks"}</definedName>
    <definedName name="sa" hidden="1">{#N/A,#N/A,FALSE,"Aging Summary";#N/A,#N/A,FALSE,"Ratio Analysis";#N/A,#N/A,FALSE,"Test 120 Day Accts";#N/A,#N/A,FALSE,"Tickmarks"}</definedName>
    <definedName name="saf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SALES" localSheetId="6">#REF!</definedName>
    <definedName name="Sales_Base" localSheetId="6">#REF!</definedName>
    <definedName name="Sales_Int" localSheetId="6">#REF!</definedName>
    <definedName name="sanddunerecon" localSheetId="6">#REF!</definedName>
    <definedName name="sanddunerecon">#REF!</definedName>
    <definedName name="SAPBEXdnldView" hidden="1">"446WX5JSQEDTJ1NXGMPPIICZ8"</definedName>
    <definedName name="SAPBEXsysID" hidden="1">"UGP"</definedName>
    <definedName name="sc" localSheetId="6" hidden="1">{"Page 1",#N/A,FALSE,"Sheet1";"Page 2",#N/A,FALSE,"Sheet1"}</definedName>
    <definedName name="sc" hidden="1">{"Page 1",#N/A,FALSE,"Sheet1";"Page 2",#N/A,FALSE,"Sheet1"}</definedName>
    <definedName name="Scatter_of_Projects_Labels" hidden="1">#REF!</definedName>
    <definedName name="Scatter_of_Projects_X_Data" hidden="1">#REF!</definedName>
    <definedName name="Scatter_of_Projects_Y_Data" hidden="1">#REF!</definedName>
    <definedName name="Scatter_of_Projects_Z_Data" hidden="1">#REF!</definedName>
    <definedName name="SCENARIO" localSheetId="6">#REF!</definedName>
    <definedName name="SCENARIO">#REF!</definedName>
    <definedName name="SCH" localSheetId="6">#REF!</definedName>
    <definedName name="SCHA" localSheetId="6">#REF!</definedName>
    <definedName name="SCHA" localSheetId="12">#REF!</definedName>
    <definedName name="SCHA" localSheetId="13">#REF!</definedName>
    <definedName name="scott" localSheetId="6">#REF!</definedName>
    <definedName name="scott">#REF!</definedName>
    <definedName name="SCR_Feb02_Transactions" localSheetId="6">#REF!</definedName>
    <definedName name="SCR_Feb02_Transactions">#REF!</definedName>
    <definedName name="SCRCCurrentTax" localSheetId="6">#REF!</definedName>
    <definedName name="SCRCDeferredTax">#REF!</definedName>
    <definedName name="sdfg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SEBRING" localSheetId="12">#REF!</definedName>
    <definedName name="SEBRING" localSheetId="13">#REF!</definedName>
    <definedName name="SEBRING">#REF!</definedName>
    <definedName name="Sect162m">#REF!</definedName>
    <definedName name="SECTION_1341" localSheetId="12">#REF!</definedName>
    <definedName name="SECTION_1341" localSheetId="13">#REF!</definedName>
    <definedName name="SECTION_1341">#REF!</definedName>
    <definedName name="SELF_INS">#REF!</definedName>
    <definedName name="sencount" hidden="1">1</definedName>
    <definedName name="SEP_1" localSheetId="6">#REF!</definedName>
    <definedName name="SEP_1" localSheetId="12">#REF!</definedName>
    <definedName name="SEP_1" localSheetId="13">#REF!</definedName>
    <definedName name="SEP_1">#REF!</definedName>
    <definedName name="SEP_3" localSheetId="6">#REF!</definedName>
    <definedName name="SEP_3" localSheetId="12">#REF!</definedName>
    <definedName name="SEP_3" localSheetId="13">#REF!</definedName>
    <definedName name="SEP_3">#REF!</definedName>
    <definedName name="SEP_A" localSheetId="12">#REF!</definedName>
    <definedName name="SEP_A" localSheetId="13">#REF!</definedName>
    <definedName name="SEP_A">#REF!</definedName>
    <definedName name="SEP_B" localSheetId="12">#REF!</definedName>
    <definedName name="SEP_B" localSheetId="13">#REF!</definedName>
    <definedName name="SEP_B">#REF!</definedName>
    <definedName name="SEP_C" localSheetId="12">#REF!</definedName>
    <definedName name="SEP_C" localSheetId="13">#REF!</definedName>
    <definedName name="SEP_C">#REF!</definedName>
    <definedName name="SEP_D" localSheetId="12">#REF!</definedName>
    <definedName name="SEP_D" localSheetId="13">#REF!</definedName>
    <definedName name="SEP_D">#REF!</definedName>
    <definedName name="SEP_FACTOR" localSheetId="6">#REF!</definedName>
    <definedName name="SEP_FACTOR" localSheetId="12">#REF!</definedName>
    <definedName name="SEP_FACTOR" localSheetId="13">#REF!</definedName>
    <definedName name="SEPDEM" localSheetId="12">#REF!</definedName>
    <definedName name="SEPDEM" localSheetId="13">#REF!</definedName>
    <definedName name="Sept">#REF!</definedName>
    <definedName name="SERP">#REF!</definedName>
    <definedName name="SERPNormal">#REF!</definedName>
    <definedName name="sersadffasf" localSheetId="6" hidden="1">{#N/A,#N/A,FALSE,"ALLOC"}</definedName>
    <definedName name="sersadffasf" hidden="1">{#N/A,#N/A,FALSE,"ALLOC"}</definedName>
    <definedName name="sertearawertutyu" localSheetId="6" hidden="1">{#N/A,#N/A,FALSE,"EXPENSE"}</definedName>
    <definedName name="sertearawertutyu" hidden="1">{#N/A,#N/A,FALSE,"EXPENSE"}</definedName>
    <definedName name="sfsadfafsdaf" localSheetId="6" hidden="1">{#N/A,#N/A,FALSE,"EXPENSE"}</definedName>
    <definedName name="sfsadfafsdaf" hidden="1">{#N/A,#N/A,FALSE,"EXPENSE"}</definedName>
    <definedName name="ShadeISDAll" localSheetId="6">#REF!,#REF!,#REF!,#REF!,#REF!,#REF!,#REF!,#REF!,#REF!</definedName>
    <definedName name="ShadeISDAll">#REF!,#REF!,#REF!,#REF!,#REF!,#REF!,#REF!,#REF!,#REF!</definedName>
    <definedName name="ShortTermRate">#REF!</definedName>
    <definedName name="sit_m_1" localSheetId="6">#REF!</definedName>
    <definedName name="sit_m_1">#REF!</definedName>
    <definedName name="sit_request" localSheetId="6">#REF!</definedName>
    <definedName name="sit_request">#REF!</definedName>
    <definedName name="split" localSheetId="6">#REF!</definedName>
    <definedName name="split">#REF!</definedName>
    <definedName name="spoc" localSheetId="6" hidden="1">{"Page 1",#N/A,FALSE,"Sheet1";"Page 2",#N/A,FALSE,"Sheet1"}</definedName>
    <definedName name="spoc" hidden="1">{"Page 1",#N/A,FALSE,"Sheet1";"Page 2",#N/A,FALSE,"Sheet1"}</definedName>
    <definedName name="Spouse" localSheetId="6">#REF!</definedName>
    <definedName name="Spouse">#REF!</definedName>
    <definedName name="srfaedtgthjtdhfdg" localSheetId="6" hidden="1">{#N/A,#N/A,FALSE,"EXPENSE"}</definedName>
    <definedName name="srfaedtgthjtdhfdg" hidden="1">{#N/A,#N/A,FALSE,"EXPENSE"}</definedName>
    <definedName name="ssss" localSheetId="6" hidden="1">{#N/A,#N/A,FALSE,"EXPENSE"}</definedName>
    <definedName name="ssss" hidden="1">{#N/A,#N/A,FALSE,"EXPENSE"}</definedName>
    <definedName name="staffing2" hidden="1">{#N/A,#N/A,FALSE,"Assessment";#N/A,#N/A,FALSE,"Staffing";#N/A,#N/A,FALSE,"Hires";#N/A,#N/A,FALSE,"Assumptions"}</definedName>
    <definedName name="Staffing3" hidden="1">{#N/A,#N/A,FALSE,"Assessment";#N/A,#N/A,FALSE,"Staffing";#N/A,#N/A,FALSE,"Hires";#N/A,#N/A,FALSE,"Assumptions"}</definedName>
    <definedName name="StartingPoint" localSheetId="6" hidden="1">#REF!</definedName>
    <definedName name="StartingPoint" hidden="1">#REF!</definedName>
    <definedName name="STATE" localSheetId="6">#REF!</definedName>
    <definedName name="STATE">#REF!</definedName>
    <definedName name="state_request" localSheetId="6">#REF!</definedName>
    <definedName name="state_request">#REF!</definedName>
    <definedName name="STATE_TX_ADJ" localSheetId="6">#REF!</definedName>
    <definedName name="STATE_TX_ADJ" localSheetId="12">#REF!</definedName>
    <definedName name="STATE_TX_ADJ" localSheetId="13">#REF!</definedName>
    <definedName name="STATE_TX_ADJ">#REF!</definedName>
    <definedName name="STD_13MoAve_OS" localSheetId="6">#REF!</definedName>
    <definedName name="STD_13MoAve_OS" localSheetId="12">#REF!</definedName>
    <definedName name="STD_13MoAve_OS" localSheetId="13">#REF!</definedName>
    <definedName name="STD_13MoAve_OS">#REF!</definedName>
    <definedName name="STOCKHOLDERS_EQUITY" localSheetId="6">#REF!</definedName>
    <definedName name="STOCKHOLDERS_EQUITY">#REF!</definedName>
    <definedName name="stratfordrecon" localSheetId="6">#REF!</definedName>
    <definedName name="stratfordrecon">#REF!</definedName>
    <definedName name="STRATIFIED_FUEL_CHARGE_CALCULATION" localSheetId="12">#REF!</definedName>
    <definedName name="STRATIFIED_FUEL_CHARGE_CALCULATION" localSheetId="13">#REF!</definedName>
    <definedName name="STRATIFIED_FUEL_CHARGE_CALCULATION">#REF!</definedName>
    <definedName name="StreetlightMaint2004" localSheetId="6">#REF!</definedName>
    <definedName name="STS" localSheetId="6">#REF!</definedName>
    <definedName name="STS">#REF!</definedName>
    <definedName name="stsaeryyjiutjdhg" localSheetId="6" hidden="1">{#N/A,#N/A,FALSE,"EXPENSE"}</definedName>
    <definedName name="stsaeryyjiutjdhg" hidden="1">{#N/A,#N/A,FALSE,"EXPENSE"}</definedName>
    <definedName name="Stupid" hidden="1">0</definedName>
    <definedName name="SUM" localSheetId="6">#REF!</definedName>
    <definedName name="SUM">#REF!</definedName>
    <definedName name="SUMMARY" localSheetId="6">#REF!</definedName>
    <definedName name="SUMMARY">#REF!</definedName>
    <definedName name="SUMRY_BY_TIME" localSheetId="6">#REF!</definedName>
    <definedName name="SURVRPT" localSheetId="6">#REF!</definedName>
    <definedName name="SURVRPT" localSheetId="12">#REF!</definedName>
    <definedName name="SURVRPT" localSheetId="13">#REF!</definedName>
    <definedName name="Swvu.print2." localSheetId="6" hidden="1">#REF!</definedName>
    <definedName name="Swvu.print2." hidden="1">#REF!</definedName>
    <definedName name="Swvu.print3." localSheetId="6" hidden="1">#REF!</definedName>
    <definedName name="Swvu.print3." hidden="1">#REF!</definedName>
    <definedName name="T" localSheetId="6">#REF!</definedName>
    <definedName name="T" localSheetId="12">#REF!</definedName>
    <definedName name="T" localSheetId="13">#REF!</definedName>
    <definedName name="T">#REF!</definedName>
    <definedName name="t5terer" localSheetId="6" hidden="1">{#N/A,#N/A,FALSE,"EXPENSE"}</definedName>
    <definedName name="t5terer" hidden="1">{#N/A,#N/A,FALSE,"EXPENSE"}</definedName>
    <definedName name="table" localSheetId="6">#REF!</definedName>
    <definedName name="table" localSheetId="12">#REF!</definedName>
    <definedName name="table" localSheetId="13">#REF!</definedName>
    <definedName name="table">#REF!</definedName>
    <definedName name="Tax_Year">#REF!</definedName>
    <definedName name="taxable_plant" localSheetId="6">INDEX(bs_netplant,1,period_summary_col)</definedName>
    <definedName name="taxable_plant" localSheetId="0">INDEX(bs_netplant,1,period_summary_col)</definedName>
    <definedName name="taxable_plant" localSheetId="12">INDEX(bs_netplant,1,period_summary_col)</definedName>
    <definedName name="taxable_plant" localSheetId="13">INDEX(bs_netplant,1,period_summary_col)</definedName>
    <definedName name="taxable_plant">INDEX(bs_netplant,1,period_summary_col)</definedName>
    <definedName name="TAXDEP" localSheetId="6">#REF!</definedName>
    <definedName name="TAXDEP">#REF!</definedName>
    <definedName name="TAXINC">#REF!</definedName>
    <definedName name="TaxRate">#REF!</definedName>
    <definedName name="TAXSALV" localSheetId="6">#REF!</definedName>
    <definedName name="TAXSALV">#REF!</definedName>
    <definedName name="TDS" localSheetId="6">#REF!</definedName>
    <definedName name="TDS">#REF!</definedName>
    <definedName name="team" hidden="1">255</definedName>
    <definedName name="Temp_2" hidden="1">{#N/A,#N/A,FALSE,"Assessment";#N/A,#N/A,FALSE,"Staffing";#N/A,#N/A,FALSE,"Hires";#N/A,#N/A,FALSE,"Assumptions"}</definedName>
    <definedName name="Temp_3" hidden="1">{#N/A,#N/A,FALSE,"Assessment";#N/A,#N/A,FALSE,"Staffing";#N/A,#N/A,FALSE,"Hires";#N/A,#N/A,FALSE,"Assumptions"}</definedName>
    <definedName name="test" hidden="1">{"Reconciliation 151",#N/A,FALSE,"A"}</definedName>
    <definedName name="test1" localSheetId="6" hidden="1">{"Page 1",#N/A,FALSE,"Sheet1";"Page 2",#N/A,FALSE,"Sheet1"}</definedName>
    <definedName name="test1" hidden="1">{"Page 1",#N/A,FALSE,"Sheet1";"Page 2",#N/A,FALSE,"Sheet1"}</definedName>
    <definedName name="test2" localSheetId="6" hidden="1">{"Page 1",#N/A,FALSE,"Sheet1";"Page 2",#N/A,FALSE,"Sheet1"}</definedName>
    <definedName name="test2" hidden="1">{"Page 1",#N/A,FALSE,"Sheet1";"Page 2",#N/A,FALSE,"Sheet1"}</definedName>
    <definedName name="testpage" localSheetId="6" hidden="1">{"Page 1",#N/A,FALSE,"Sheet1";"Page 2",#N/A,FALSE,"Sheet1"}</definedName>
    <definedName name="testpage" hidden="1">{"Page 1",#N/A,FALSE,"Sheet1";"Page 2",#N/A,FALSE,"Sheet1"}</definedName>
    <definedName name="TextRefCopyRangeCount" hidden="1">6</definedName>
    <definedName name="tgrgfdgfdg" localSheetId="6" hidden="1">{#N/A,#N/A,FALSE,"EXPENSE"}</definedName>
    <definedName name="tgrgfdgfdg" hidden="1">{#N/A,#N/A,FALSE,"EXPENSE"}</definedName>
    <definedName name="TITLES" localSheetId="6">#REF!</definedName>
    <definedName name="TITLES">#REF!</definedName>
    <definedName name="TITLES2" localSheetId="6">#REF!</definedName>
    <definedName name="TITLES2">#REF!</definedName>
    <definedName name="tom" localSheetId="6" hidden="1">{#N/A,#N/A,FALSE,"EXPENSE"}</definedName>
    <definedName name="tom" hidden="1">{#N/A,#N/A,FALSE,"EXPENSE"}</definedName>
    <definedName name="ton" localSheetId="6" hidden="1">{#N/A,#N/A,FALSE,"EXPENSE"}</definedName>
    <definedName name="ton" hidden="1">{#N/A,#N/A,FALSE,"EXPENSE"}</definedName>
    <definedName name="TOP" localSheetId="6">#REF!</definedName>
    <definedName name="TOP">#REF!</definedName>
    <definedName name="topp" localSheetId="6">#REF!</definedName>
    <definedName name="topp">#REF!</definedName>
    <definedName name="Total_Emissions" localSheetId="6">#REF!</definedName>
    <definedName name="Total_Emissions" localSheetId="12">#REF!</definedName>
    <definedName name="Total_Emissions" localSheetId="13">#REF!</definedName>
    <definedName name="Total_Lease_Interest">#REF!</definedName>
    <definedName name="Total_Lease_Payments">#REF!</definedName>
    <definedName name="Total_Lease_Principal">#REF!</definedName>
    <definedName name="Total_Payment" localSheetId="6">Scheduled_Payment+Extra_Payment</definedName>
    <definedName name="Total_Payment" localSheetId="0">Scheduled_Payment+Extra_Payment</definedName>
    <definedName name="Total_Payment" localSheetId="12">Scheduled_Payment+Extra_Payment</definedName>
    <definedName name="Total_Payment" localSheetId="13">Scheduled_Payment+Extra_Payment</definedName>
    <definedName name="Total_Payment">Scheduled_Payment+Extra_Payment</definedName>
    <definedName name="TOTAL_YEAR" localSheetId="6">#REF!</definedName>
    <definedName name="TOTAL_YEAR">#REF!</definedName>
    <definedName name="Total1" localSheetId="6">#REF!</definedName>
    <definedName name="Total1">#REF!</definedName>
    <definedName name="total2" localSheetId="6">#REF!</definedName>
    <definedName name="total2">#REF!</definedName>
    <definedName name="total3" localSheetId="6">#REF!</definedName>
    <definedName name="total3">#REF!</definedName>
    <definedName name="TP.1">#REF!</definedName>
    <definedName name="TP_Footer_User" hidden="1">"combsk"</definedName>
    <definedName name="TP_Footer_Version" hidden="1">"v4.00"</definedName>
    <definedName name="TPAYNE" hidden="1">#REF!</definedName>
    <definedName name="TRANS_ALL" localSheetId="6">#REF!</definedName>
    <definedName name="TRANS_ALL" localSheetId="12">#REF!</definedName>
    <definedName name="TRANS_ALL" localSheetId="13">#REF!</definedName>
    <definedName name="TRANS_ALL">#REF!</definedName>
    <definedName name="TransportRates">#REF!</definedName>
    <definedName name="tre" localSheetId="6" hidden="1">{#N/A,#N/A,FALSE,"Aging Summary";#N/A,#N/A,FALSE,"Ratio Analysis";#N/A,#N/A,FALSE,"Test 120 Day Accts";#N/A,#N/A,FALSE,"Tickmarks"}</definedName>
    <definedName name="tre" hidden="1">{#N/A,#N/A,FALSE,"Aging Summary";#N/A,#N/A,FALSE,"Ratio Analysis";#N/A,#N/A,FALSE,"Test 120 Day Accts";#N/A,#N/A,FALSE,"Tickmarks"}</definedName>
    <definedName name="trend" hidden="1">{#N/A,#N/A,FALSE,"Aging Summary";#N/A,#N/A,FALSE,"Ratio Analysis";#N/A,#N/A,FALSE,"Test 120 Day Accts";#N/A,#N/A,FALSE,"Tickmarks"}</definedName>
    <definedName name="tresrtesrtresrftg" localSheetId="6" hidden="1">{#N/A,#N/A,FALSE,"EXPENSE"}</definedName>
    <definedName name="tresrtesrtresrftg" hidden="1">{#N/A,#N/A,FALSE,"EXPENSE"}</definedName>
    <definedName name="tresytyuijiukuyjfghgh" localSheetId="6" hidden="1">{#N/A,#N/A,FALSE,"EXPENSE"}</definedName>
    <definedName name="tresytyuijiukuyjfghgh" hidden="1">{#N/A,#N/A,FALSE,"EXPENSE"}</definedName>
    <definedName name="trtertertret" localSheetId="6" hidden="1">{#N/A,#N/A,FALSE,"EXPENSE"}</definedName>
    <definedName name="trtertertret" hidden="1">{#N/A,#N/A,FALSE,"EXPENSE"}</definedName>
    <definedName name="TST_YR" localSheetId="6">#REF!</definedName>
    <definedName name="TST_YR" localSheetId="12">#REF!</definedName>
    <definedName name="TST_YR" localSheetId="13">#REF!</definedName>
    <definedName name="TST_YR">#REF!</definedName>
    <definedName name="tterr4r4" localSheetId="6" hidden="1">{#N/A,#N/A,FALSE,"ALLOC"}</definedName>
    <definedName name="tterr4r4" hidden="1">{#N/A,#N/A,FALSE,"ALLOC"}</definedName>
    <definedName name="ttttt" localSheetId="6" hidden="1">{#N/A,#N/A,FALSE,"EXPENSE"}</definedName>
    <definedName name="ttttt" hidden="1">{#N/A,#N/A,FALSE,"EXPENSE"}</definedName>
    <definedName name="ttttttt" localSheetId="6" hidden="1">{#N/A,#N/A,FALSE,"ALLOC"}</definedName>
    <definedName name="ttttttt" hidden="1">{#N/A,#N/A,FALSE,"ALLOC"}</definedName>
    <definedName name="ttttttttttttt" localSheetId="6" hidden="1">{#N/A,#N/A,FALSE,"EXPENSE"}</definedName>
    <definedName name="ttttttttttttt" hidden="1">{#N/A,#N/A,FALSE,"EXPENSE"}</definedName>
    <definedName name="tutututu" localSheetId="6" hidden="1">{#N/A,#N/A,FALSE,"ALLOC"}</definedName>
    <definedName name="tutututu" hidden="1">{#N/A,#N/A,FALSE,"ALLOC"}</definedName>
    <definedName name="twelvemonths">#REF!</definedName>
    <definedName name="TWELVEMOS.A.AND.G.MAINT">#REF!</definedName>
    <definedName name="TWELVEMOS.A.AND.G.OPER">#REF!</definedName>
    <definedName name="TWELVEMOS.AFUDC">#REF!</definedName>
    <definedName name="TWELVEMOS.AMORTIZATION">#REF!</definedName>
    <definedName name="TWELVEMOS.CUSTOMER.EXP">#REF!</definedName>
    <definedName name="TWELVEMOS.DEF.FUEL">#REF!</definedName>
    <definedName name="TWELVEMOS.DEPR.AND.AMORT">#REF!</definedName>
    <definedName name="TWELVEMOS.DEPRECIATION">#REF!</definedName>
    <definedName name="TWELVEMOS.DISTRIBUTION.MAINT">#REF!</definedName>
    <definedName name="TWELVEMOS.DISTRIBUTION.OPER">#REF!</definedName>
    <definedName name="TWELVEMOS.DIVIDENDS">#REF!</definedName>
    <definedName name="TWELVEMOS.ECCR">#REF!</definedName>
    <definedName name="TWELVEMOS.FUEL.AND.PURPOWER">#REF!</definedName>
    <definedName name="TWELVEMOS.FUEL.HANDLING">#REF!</definedName>
    <definedName name="TWELVEMOS.INTEREST.CHARGES">#REF!</definedName>
    <definedName name="TWELVEMOS.INTEREST.LONGTERM.DEBT">#REF!</definedName>
    <definedName name="TWELVEMOS.NONOPER.TAXES">#REF!</definedName>
    <definedName name="TWELVEMOS.NUCLEAR.GENERATION.MAINT">#REF!</definedName>
    <definedName name="TWELVEMOS.NUCLEAR.GENERATION.OPER">#REF!</definedName>
    <definedName name="TWELVEMOS.OPER.REVENUES">#REF!</definedName>
    <definedName name="TWELVEMOS.OPER.TAXES">#REF!</definedName>
    <definedName name="TWELVEMOS.OPER_AND_MAINT.EXPS">#REF!</definedName>
    <definedName name="TWELVEMOS.OTH.INC_AND_DEDUCTIONS">#REF!</definedName>
    <definedName name="TWELVEMOS.OTH.POWER.GEN.MAINT">#REF!</definedName>
    <definedName name="TWELVEMOS.OTH.POWER.GEN.OPER">#REF!</definedName>
    <definedName name="TWELVEMOS.OTH.POWER.SUPPLY.OPER">#REF!</definedName>
    <definedName name="TWELVEMOS.OTH.TAXES.NONOPER">#REF!</definedName>
    <definedName name="TWELVEMOS.OTH.TAXES.OPER">#REF!</definedName>
    <definedName name="TWELVEMOS.PURPOWER.NONREC">#REF!</definedName>
    <definedName name="TWELVEMOS.STEAM.GENERATION.MAINT">#REF!</definedName>
    <definedName name="TWELVEMOS.STEAM.GENERATION.OPER">#REF!</definedName>
    <definedName name="TWELVEMOS.TOTAL.PROD.EXPS">#REF!</definedName>
    <definedName name="TWELVEMOS.TRANSMISSION.MAINT">#REF!</definedName>
    <definedName name="TWELVEMOS.TRANSMISSION.OPER">#REF!</definedName>
    <definedName name="twrtesrsf" localSheetId="6" hidden="1">{#N/A,#N/A,FALSE,"EXPENSE"}</definedName>
    <definedName name="twrtesrsf" hidden="1">{#N/A,#N/A,FALSE,"EXPENSE"}</definedName>
    <definedName name="ty" localSheetId="6" hidden="1">{#N/A,#N/A,FALSE,"Aging Summary";#N/A,#N/A,FALSE,"Ratio Analysis";#N/A,#N/A,FALSE,"Test 120 Day Accts";#N/A,#N/A,FALSE,"Tickmarks"}</definedName>
    <definedName name="ty" hidden="1">{#N/A,#N/A,FALSE,"Aging Summary";#N/A,#N/A,FALSE,"Ratio Analysis";#N/A,#N/A,FALSE,"Test 120 Day Accts";#N/A,#N/A,FALSE,"Tickmarks"}</definedName>
    <definedName name="tyhtiiliklhjhgj" localSheetId="6" hidden="1">{#N/A,#N/A,FALSE,"ALLOC"}</definedName>
    <definedName name="tyhtiiliklhjhgj" hidden="1">{#N/A,#N/A,FALSE,"ALLOC"}</definedName>
    <definedName name="tyseryuykiiukhjg" localSheetId="6" hidden="1">{#N/A,#N/A,FALSE,"EXPENSE"}</definedName>
    <definedName name="tyseryuykiiukhjg" hidden="1">{#N/A,#N/A,FALSE,"EXPENSE"}</definedName>
    <definedName name="u6yr5y5yrty" localSheetId="6" hidden="1">{#N/A,#N/A,FALSE,"EXPENSE"}</definedName>
    <definedName name="u6yr5y5yrty" hidden="1">{#N/A,#N/A,FALSE,"EXPENSE"}</definedName>
    <definedName name="UI_BS_DATA" localSheetId="6">#REF!</definedName>
    <definedName name="UI_BS_DATA" localSheetId="12">#REF!</definedName>
    <definedName name="UI_BS_DATA" localSheetId="13">#REF!</definedName>
    <definedName name="UI_BS_DATA">#REF!</definedName>
    <definedName name="UI_DATA_ANNUAL" localSheetId="6">#REF!</definedName>
    <definedName name="UI_DATA_ANNUAL" localSheetId="12">#REF!</definedName>
    <definedName name="UI_DATA_ANNUAL" localSheetId="13">#REF!</definedName>
    <definedName name="UI_DATA_ANNUAL">#REF!</definedName>
    <definedName name="UnderOverCCR" localSheetId="6">#REF!</definedName>
    <definedName name="UnderOverCCR" localSheetId="12">#REF!</definedName>
    <definedName name="UnderOverCCR" localSheetId="13">#REF!</definedName>
    <definedName name="UnderOverCCR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cap" localSheetId="6">#REF!</definedName>
    <definedName name="unicap">#REF!</definedName>
    <definedName name="uryryryry" localSheetId="6" hidden="1">{#N/A,#N/A,FALSE,"ALLOC"}</definedName>
    <definedName name="uryryryry" hidden="1">{#N/A,#N/A,FALSE,"ALLOC"}</definedName>
    <definedName name="usage" localSheetId="6">#REF!</definedName>
    <definedName name="UserPass" hidden="1">"verify"</definedName>
    <definedName name="uturfhfh" localSheetId="6" hidden="1">{#N/A,#N/A,FALSE,"EXPENSE"}</definedName>
    <definedName name="uturfhfh" hidden="1">{#N/A,#N/A,FALSE,"EXPENSE"}</definedName>
    <definedName name="utututt" localSheetId="6" hidden="1">{#N/A,#N/A,FALSE,"EXPENSE"}</definedName>
    <definedName name="utututt" hidden="1">{#N/A,#N/A,FALSE,"EXPENSE"}</definedName>
    <definedName name="utututu" localSheetId="6" hidden="1">{#N/A,#N/A,FALSE,"EXPENSE"}</definedName>
    <definedName name="utututu" hidden="1">{#N/A,#N/A,FALSE,"EXPENSE"}</definedName>
    <definedName name="utuyututyu" localSheetId="6" hidden="1">{#N/A,#N/A,FALSE,"EXPENSE"}</definedName>
    <definedName name="utuyututyu" hidden="1">{#N/A,#N/A,FALSE,"EXPENSE"}</definedName>
    <definedName name="utyurturhfg" localSheetId="6" hidden="1">{#N/A,#N/A,FALSE,"EXPENSE"}</definedName>
    <definedName name="utyurturhfg" hidden="1">{#N/A,#N/A,FALSE,"EXPENSE"}</definedName>
    <definedName name="utyutfghgf" localSheetId="6" hidden="1">{#N/A,#N/A,FALSE,"EXPENSE"}</definedName>
    <definedName name="utyutfghgf" hidden="1">{#N/A,#N/A,FALSE,"EXPENSE"}</definedName>
    <definedName name="uuututu" localSheetId="6" hidden="1">{#N/A,#N/A,FALSE,"EXPENSE"}</definedName>
    <definedName name="uuututu" hidden="1">{#N/A,#N/A,FALSE,"EXPENSE"}</definedName>
    <definedName name="uuuuu" localSheetId="6" hidden="1">{#N/A,#N/A,FALSE,"EXPENSE"}</definedName>
    <definedName name="uuuuu" hidden="1">{#N/A,#N/A,FALSE,"EXPENSE"}</definedName>
    <definedName name="uuuuuu" localSheetId="6" hidden="1">{#N/A,#N/A,FALSE,"EXPENSE"}</definedName>
    <definedName name="uuuuuu" hidden="1">{#N/A,#N/A,FALSE,"EXPENSE"}</definedName>
    <definedName name="uytututut" localSheetId="6" hidden="1">{#N/A,#N/A,FALSE,"EXPENSE"}</definedName>
    <definedName name="uytututut" hidden="1">{#N/A,#N/A,FALSE,"EXPENSE"}</definedName>
    <definedName name="uytutyht" localSheetId="6" hidden="1">{#N/A,#N/A,FALSE,"ALLOC"}</definedName>
    <definedName name="uytutyht" hidden="1">{#N/A,#N/A,FALSE,"ALLOC"}</definedName>
    <definedName name="Values_Entered" localSheetId="6">IF(Loan_Amount*Interest_Rate*Loan_Years*Loan_Start&gt;0,1,0)</definedName>
    <definedName name="Values_Entered" localSheetId="0">IF(Loan_Amount*Interest_Rate*Loan_Years*Loan_Start&gt;0,1,0)</definedName>
    <definedName name="Values_Entered" localSheetId="12">IF(Loan_Amount*Interest_Rate*Loan_Years*Loan_Start&gt;0,1,0)</definedName>
    <definedName name="Values_Entered" localSheetId="13">IF(Loan_Amount*Interest_Rate*Loan_Years*Loan_Start&gt;0,1,0)</definedName>
    <definedName name="Values_Entered">IF(Loan_Amount*Interest_Rate*Loan_Years*Loan_Start&gt;0,1,0)</definedName>
    <definedName name="VARIANCE" localSheetId="12">#REF!,#REF!</definedName>
    <definedName name="VARIANCE" localSheetId="13">#REF!,#REF!</definedName>
    <definedName name="VARIANCE">#REF!,#REF!</definedName>
    <definedName name="VARIANCE2" localSheetId="12">#REF!,#REF!</definedName>
    <definedName name="VARIANCE2" localSheetId="13">#REF!,#REF!</definedName>
    <definedName name="VARIANCE2">#REF!,#REF!</definedName>
    <definedName name="VARIANCESUMMARY" localSheetId="6">#REF!</definedName>
    <definedName name="VARIANCESUMMARY" localSheetId="12">#REF!</definedName>
    <definedName name="VARIANCESUMMARY" localSheetId="13">#REF!</definedName>
    <definedName name="VARIANCESUMMARY">#REF!</definedName>
    <definedName name="VCont">#REF!</definedName>
    <definedName name="vcscvbxvbfvb" localSheetId="6" hidden="1">{#N/A,#N/A,FALSE,"EXPENSE"}</definedName>
    <definedName name="vcscvbxvbfvb" hidden="1">{#N/A,#N/A,FALSE,"EXPENSE"}</definedName>
    <definedName name="ventanarecon" localSheetId="6">#REF!</definedName>
    <definedName name="ventanarecon">#REF!</definedName>
    <definedName name="versionnumber">"2.00"</definedName>
    <definedName name="VOUCHER" localSheetId="6">#REF!</definedName>
    <definedName name="VOUCHER">#REF!</definedName>
    <definedName name="WACI_Names">#REF!</definedName>
    <definedName name="wearwaerwearfefr" localSheetId="6" hidden="1">{#N/A,#N/A,FALSE,"ALLOC"}</definedName>
    <definedName name="wearwaerwearfefr" hidden="1">{#N/A,#N/A,FALSE,"ALLOC"}</definedName>
    <definedName name="weqeqwewqewewe" localSheetId="6" hidden="1">{#N/A,#N/A,FALSE,"EXPENSE"}</definedName>
    <definedName name="weqeqwewqewewe" hidden="1">{#N/A,#N/A,FALSE,"EXPENSE"}</definedName>
    <definedName name="weqweqweqw" localSheetId="6" hidden="1">{#N/A,#N/A,FALSE,"EXPENSE"}</definedName>
    <definedName name="weqweqweqw" hidden="1">{#N/A,#N/A,FALSE,"EXPENSE"}</definedName>
    <definedName name="werwerwerwefrd" localSheetId="6" hidden="1">{#N/A,#N/A,FALSE,"ALLOC"}</definedName>
    <definedName name="werwerwerwefrd" hidden="1">{#N/A,#N/A,FALSE,"ALLOC"}</definedName>
    <definedName name="wfvsd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H_DEPOSITS" localSheetId="6">#REF!</definedName>
    <definedName name="WH_DEPOSITS" localSheetId="12">#REF!</definedName>
    <definedName name="WH_DEPOSITS" localSheetId="13">#REF!</definedName>
    <definedName name="WH_DEPOSITS">#REF!</definedName>
    <definedName name="WHLPVVAR" localSheetId="6">#REF!</definedName>
    <definedName name="WHLPVVAR" localSheetId="12">#REF!</definedName>
    <definedName name="WHLPVVAR" localSheetId="13">#REF!</definedName>
    <definedName name="WHLPVVAR">#REF!</definedName>
    <definedName name="WholesaleVariance" localSheetId="6">#REF!</definedName>
    <definedName name="WholesaleVariance">#REF!</definedName>
    <definedName name="WKSH" localSheetId="6">#REF!</definedName>
    <definedName name="WORKERS_COMP">#REF!</definedName>
    <definedName name="workerscomp">#REF!</definedName>
    <definedName name="WORKSHEET_1">#REF!</definedName>
    <definedName name="WORKSHEET_2">#REF!</definedName>
    <definedName name="WORKSHEET_3">#REF!</definedName>
    <definedName name="wrn.114." localSheetId="6" hidden="1">{#N/A,#N/A,FALSE,"PAGE-114";#N/A,#N/A,FALSE,"Directions"}</definedName>
    <definedName name="wrn.114." hidden="1">{#N/A,#N/A,FALSE,"PAGE-114";#N/A,#N/A,FALSE,"Directions"}</definedName>
    <definedName name="wrn.3cases." localSheetId="6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740._.Closeout._.Support." hidden="1">{#N/A,#N/A,FALSE,"CR3 Allocations Recon";#N/A,#N/A,FALSE,"Inv - ALL";#N/A,#N/A,FALSE,"SCH 1B";"O&amp;M Adjust Detail View",#N/A,FALSE,"SCH E - O&amp;M Adjust to Cash";#N/A,#N/A,FALSE,"Nuclear O&amp;M System Allocs";#N/A,#N/A,FALSE,"Florida A&amp;G System Allocations"}</definedName>
    <definedName name="wrn.Accretion." localSheetId="6" hidden="1">{"Accretion",#N/A,FALSE,"Assum"}</definedName>
    <definedName name="wrn.Accretion." hidden="1">{"Accretion",#N/A,FALSE,"Assum"}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achua." hidden="1">{#N/A,#N/A,TRUE,"Inv - Alac";#N/A,#N/A,TRUE,"Nuclear Fuel";#N/A,#N/A,TRUE,"Nuclear Invoice";#N/A,#N/A,TRUE,"Sch A - Alachua";#N/A,#N/A,TRUE,"Gen Replace Cap";#N/A,#N/A,TRUE,"SCHED C - Alachua"}</definedName>
    <definedName name="wrn.All._.Pages." hidden="1">{"total page",#N/A,FALSE,"Gib 5 June 01";"WVPA Page",#N/A,FALSE,"Gib 5 June 01";"IMPA Page",#N/A,FALSE,"Gib 5 June 01"}</definedName>
    <definedName name="wrn.All_Sheets." localSheetId="6" hidden="1">{#N/A,#N/A,FALSE,"CONT_MWH";#N/A,#N/A,FALSE,"CONT_MW";#N/A,#N/A,FALSE,"MIN_MWH";#N/A,#N/A,FALSE,"MIN_MW";#N/A,#N/A,FALSE,"BASECASE_MWH";#N/A,#N/A,FALSE,"BASECASE_MW"}</definedName>
    <definedName name="wrn.All_Sheets." localSheetId="10" hidden="1">{#N/A,#N/A,FALSE,"CONT_MWH";#N/A,#N/A,FALSE,"CONT_MW";#N/A,#N/A,FALSE,"MIN_MWH";#N/A,#N/A,FALSE,"MIN_MW";#N/A,#N/A,FALSE,"BASECASE_MWH";#N/A,#N/A,FALSE,"BASECASE_MW"}</definedName>
    <definedName name="wrn.All_Sheets." localSheetId="9" hidden="1">{#N/A,#N/A,FALSE,"CONT_MWH";#N/A,#N/A,FALSE,"CONT_MW";#N/A,#N/A,FALSE,"MIN_MWH";#N/A,#N/A,FALSE,"MIN_MW";#N/A,#N/A,FALSE,"BASECASE_MWH";#N/A,#N/A,FALSE,"BASECASE_MW"}</definedName>
    <definedName name="wrn.All_Sheets." hidden="1">{#N/A,#N/A,FALSE,"CONT_MWH";#N/A,#N/A,FALSE,"CONT_MW";#N/A,#N/A,FALSE,"MIN_MWH";#N/A,#N/A,FALSE,"MIN_MW";#N/A,#N/A,FALSE,"BASECASE_MWH";#N/A,#N/A,FALSE,"BASECASE_MW"}</definedName>
    <definedName name="wrn.ALLOC." localSheetId="6" hidden="1">{#N/A,#N/A,FALSE,"ALLOC"}</definedName>
    <definedName name="wrn.ALLOC." hidden="1">{#N/A,#N/A,FALSE,"ALLOC"}</definedName>
    <definedName name="wrn.Analysis." localSheetId="6" hidden="1">{"Analysis",#N/A,FALSE,"Analysis";"Details",#N/A,FALSE,"Analysis"}</definedName>
    <definedName name="wrn.Analysis." hidden="1">{"Analysis",#N/A,FALSE,"Analysis";"Details",#N/A,FALSE,"Analysis"}</definedName>
    <definedName name="wrn.Assumptions." localSheetId="6" hidden="1">{"Assumptions",#N/A,FALSE,"Assum"}</definedName>
    <definedName name="wrn.Assumptions." hidden="1">{"Assumptions",#N/A,FALSE,"Assum"}</definedName>
    <definedName name="wrn.balsheet." localSheetId="6" hidden="1">{"balsheet",#N/A,FALSE,"A"}</definedName>
    <definedName name="wrn.balsheet." hidden="1">{"balsheet",#N/A,FALSE,"A"}</definedName>
    <definedName name="wrn.CAG." localSheetId="6" hidden="1">{#N/A,#N/A,FALSE,"CAG"}</definedName>
    <definedName name="wrn.CAG." hidden="1">{#N/A,#N/A,FALSE,"CAG"}</definedName>
    <definedName name="wrn.capandinputs." localSheetId="6" hidden="1">{"capital",#N/A,FALSE,"Analysis";"input data",#N/A,FALSE,"Analysis"}</definedName>
    <definedName name="wrn.capandinputs." hidden="1">{"capital",#N/A,FALSE,"Analysis";"input data",#N/A,FALSE,"Analysis"}</definedName>
    <definedName name="wrn.CGE" hidden="1">{#N/A,#N/A,TRUE,"CIN-11";#N/A,#N/A,TRUE,"CIN-13";#N/A,#N/A,TRUE,"CIN-14";#N/A,#N/A,TRUE,"CIN-16";#N/A,#N/A,TRUE,"CIN-17";#N/A,#N/A,TRUE,"CIN-18";#N/A,#N/A,TRUE,"CIN Earnings To Fixed Charges";#N/A,#N/A,TRUE,"CIN Financial Ratios";#N/A,#N/A,TRUE,"CIN-IS";#N/A,#N/A,TRUE,"CIN-BS";#N/A,#N/A,TRUE,"CIN-CS";#N/A,#N/A,TRUE,"Invest In Unconsol Subs"}</definedName>
    <definedName name="wrn.check." localSheetId="6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heck." hidden="1">{#N/A,#N/A,FALSE,"Input";#N/A,#N/A,FALSE,"1997";#N/A,#N/A,FALSE,"1996";#N/A,#N/A,FALSE,"1995";#N/A,#N/A,FALSE,"1994";#N/A,#N/A,FALSE,"1993";#N/A,#N/A,FALSE,"1993-1";#N/A,#N/A,FALSE,"1992";#N/A,#N/A,FALSE,"1991";#N/A,#N/A,FALSE,"1990";#N/A,#N/A,FALSE,"1989";#N/A,#N/A,FALSE,"1988"}</definedName>
    <definedName name="wrn.Complete." localSheetId="6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" hidden="1">{"mad0291 - Personal View",#N/A,FALSE,"FEG";#N/A,#N/A,FALSE,"Carolinas";#N/A,#N/A,FALSE,"Indiana";#N/A,#N/A,FALSE,"OH-KY";#N/A,#N/A,FALSE,"MW";#N/A,#N/A,FALSE,"Other Retail";#N/A,#N/A,FALSE,"Other ";#N/A,#N/A,FALSE,"Other-Summary";#N/A,#N/A,FALSE,"Tiepoints";#N/A,#N/A,FALSE,"Roll";#N/A,#N/A,FALSE,"Generation"}</definedName>
    <definedName name="wrn.Complete._.Report." localSheetId="10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localSheetId="9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mplete._.Report." hidden="1">{"Mwh Summary",#N/A,FALSE,"Mwh Analysis";"Mwh Monthly Analysis",#N/A,FALSE,"Mwh Analysis";"Burn Summary",#N/A,FALSE,"Burned Analysis";"Burn Monthly Analysis",#N/A,FALSE,"Burned Analysis";"Summary 2008",#N/A,FALSE,"Summary 2008"}</definedName>
    <definedName name="wrn.Config._.and._.Calcs." localSheetId="6" hidden="1">{#N/A,#N/A,FALSE,"Configuration";#N/A,#N/A,FALSE,"Summary of Transaction";#N/A,#N/A,FALSE,"Calculations"}</definedName>
    <definedName name="wrn.Config._.and._.Calcs." hidden="1">{#N/A,#N/A,FALSE,"Configuration";#N/A,#N/A,FALSE,"Summary of Transaction";#N/A,#N/A,FALSE,"Calculations"}</definedName>
    <definedName name="wrn.CPB." localSheetId="6" hidden="1">{#N/A,#N/A,FALSE,"CPB"}</definedName>
    <definedName name="wrn.CPB." hidden="1">{#N/A,#N/A,FALSE,"CPB"}</definedName>
    <definedName name="wrn.CR3._.All._.Invoices." hidden="1">{#N/A,#N/A,FALSE,"Inv - ALL";#N/A,#N/A,FALSE,"Inv - Alac";#N/A,#N/A,FALSE,"Inv - Bush";#N/A,#N/A,FALSE,"Inv - Gaine";#N/A,#N/A,FALSE,"Inv - Kiss";#N/A,#N/A,FALSE,"Inv - Lee";#N/A,#N/A,FALSE,"Inv - NSB";#N/A,#N/A,FALSE,"Inv - Ocala";#N/A,#N/A,FALSE,"Inv - Orlando";#N/A,#N/A,FALSE,"Inv - Seminole"}</definedName>
    <definedName name="wrn.Credit._.Summary." localSheetId="6" hidden="1">{#N/A,#N/A,FALSE,"Credit Summary"}</definedName>
    <definedName name="wrn.Credit._.Summary." hidden="1">{#N/A,#N/A,FALSE,"Credit Summary"}</definedName>
    <definedName name="wrn.edcredit." hidden="1">{"edcredit",#N/A,FALSE,"edcredit"}</definedName>
    <definedName name="wrn.Executive._.Reports." hidden="1">{#N/A,#N/A,FALSE,"Year";#N/A,#N/A,FALSE,"Client Savings";#N/A,#N/A,FALSE,"Staged Delivery by Hour";#N/A,#N/A,FALSE,"Hourly Rate By Activity";#N/A,#N/A,FALSE,"Hourly Rate By Custom Resource";#N/A,#N/A,FALSE,"Line of Business Review";#N/A,#N/A,FALSE,"Financials By Custom Resource";#N/A,#N/A,FALSE,"Assumptions";#N/A,#N/A,FALSE,"Sensitivity Analysis";#N/A,#N/A,FALSE,"Financing By Year";#N/A,#N/A,FALSE,"Billings";#N/A,#N/A,FALSE,"Overall Staffing Review"}</definedName>
    <definedName name="wrn.Exhibits._.Clean." hidden="1">{"Exhibit 1",#N/A,FALSE,"MCMANEUS EXH 1";"Exhibit 5",#N/A,FALSE,"MCMANEUS EXH 5";"Exhibit 6",#N/A,FALSE,"MCMANEUS EXH 6";"Exhibit 7",#N/A,FALSE,"MCMANEUS EXH 7";"Exhibit 8",#N/A,FALSE,"MCMANEUS EXH 8";"Exhibit 9",#N/A,FALSE,"MCMANEUS EXH 9"}</definedName>
    <definedName name="wrn.EXPENSE." localSheetId="6" hidden="1">{#N/A,#N/A,FALSE,"EXPENSE"}</definedName>
    <definedName name="wrn.EXPENSE." hidden="1">{#N/A,#N/A,FALSE,"EXPENSE"}</definedName>
    <definedName name="wrn.FCB." localSheetId="6" hidden="1">{"FCB_ALL",#N/A,FALSE,"FCB"}</definedName>
    <definedName name="wrn.FCB." hidden="1">{"FCB_ALL",#N/A,FALSE,"FCB"}</definedName>
    <definedName name="wrn.fcb2" localSheetId="6" hidden="1">{"FCB_ALL",#N/A,FALSE,"FCB"}</definedName>
    <definedName name="wrn.fcb2" hidden="1">{"FCB_ALL",#N/A,FALSE,"FCB"}</definedName>
    <definedName name="wrn.Financials." hidden="1">{#N/A,#N/A,FALSE,"Year";#N/A,#N/A,FALSE,"AC Fiscal Year";#N/A,#N/A,FALSE,"Financials By Line of Business";#N/A,#N/A,FALSE,"Line of Business Review";#N/A,#N/A,FALSE,"Activity Review";#N/A,#N/A,FALSE,"Financials By Custom Resource";#N/A,#N/A,FALSE,"Custom Resource Review"}</definedName>
    <definedName name="wrn.Full." localSheetId="6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Full." hidden="1">{#N/A,#N/A,TRUE,"Summary";#N/A,#N/A,TRUE,"Sales";#N/A,#N/A,TRUE,"Production";#N/A,#N/A,TRUE,"Quality";#N/A,#N/A,TRUE,"Plant";#N/A,#N/A,TRUE,"Savings";#N/A,#N/A,TRUE,"Inc. Stmt.";#N/A,#N/A,TRUE,"Cash Flow";#N/A,#N/A,TRUE,"Deprec";#N/A,#N/A,TRUE,"Misc"}</definedName>
    <definedName name="wrn.GIS." localSheetId="6" hidden="1">{#N/A,#N/A,FALSE,"GIS"}</definedName>
    <definedName name="wrn.GIS." hidden="1">{#N/A,#N/A,FALSE,"GIS"}</definedName>
    <definedName name="wrn.GL._.151._.FUEL._.REPORT." hidden="1">{#N/A,#N/A,FALSE,"ISSUES";#N/A,#N/A,FALSE,"BALANCE";#N/A,#N/A,FALSE,"RECEIPTS"}</definedName>
    <definedName name="wrn.GL._.154._.BALANCE." localSheetId="6" hidden="1">{#N/A,#N/A,FALSE,"BALANCE"}</definedName>
    <definedName name="wrn.GL._.154._.BALANCE." localSheetId="10" hidden="1">{#N/A,#N/A,FALSE,"BALANCE"}</definedName>
    <definedName name="wrn.GL._.154._.BALANCE." localSheetId="9" hidden="1">{#N/A,#N/A,FALSE,"BALANCE"}</definedName>
    <definedName name="wrn.GL._.154._.BALANCE." localSheetId="12" hidden="1">{#N/A,#N/A,FALSE,"BALANCE"}</definedName>
    <definedName name="wrn.GL._.154._.BALANCE." localSheetId="13" hidden="1">{#N/A,#N/A,FALSE,"BALANCE"}</definedName>
    <definedName name="wrn.GL._.154._.BALANCE." localSheetId="8" hidden="1">{#N/A,#N/A,FALSE,"BALANCE"}</definedName>
    <definedName name="wrn.GL._.154._.BALANCE." hidden="1">{#N/A,#N/A,FALSE,"BALANCE"}</definedName>
    <definedName name="wrn.GL154._.ISSUES." localSheetId="6" hidden="1">{#N/A,#N/A,FALSE,"ISSUES"}</definedName>
    <definedName name="wrn.GL154._.ISSUES." localSheetId="10" hidden="1">{#N/A,#N/A,FALSE,"ISSUES"}</definedName>
    <definedName name="wrn.GL154._.ISSUES." localSheetId="9" hidden="1">{#N/A,#N/A,FALSE,"ISSUES"}</definedName>
    <definedName name="wrn.GL154._.ISSUES." localSheetId="12" hidden="1">{#N/A,#N/A,FALSE,"ISSUES"}</definedName>
    <definedName name="wrn.GL154._.ISSUES." localSheetId="13" hidden="1">{#N/A,#N/A,FALSE,"ISSUES"}</definedName>
    <definedName name="wrn.GL154._.ISSUES." localSheetId="8" hidden="1">{#N/A,#N/A,FALSE,"ISSUES"}</definedName>
    <definedName name="wrn.GL154._.ISSUES." hidden="1">{#N/A,#N/A,FALSE,"ISSUES"}</definedName>
    <definedName name="wrn.GL154._.RECEIPTS." localSheetId="6" hidden="1">{#N/A,#N/A,FALSE,"RECEIPTS"}</definedName>
    <definedName name="wrn.GL154._.RECEIPTS." localSheetId="10" hidden="1">{#N/A,#N/A,FALSE,"RECEIPTS"}</definedName>
    <definedName name="wrn.GL154._.RECEIPTS." localSheetId="9" hidden="1">{#N/A,#N/A,FALSE,"RECEIPTS"}</definedName>
    <definedName name="wrn.GL154._.RECEIPTS." localSheetId="12" hidden="1">{#N/A,#N/A,FALSE,"RECEIPTS"}</definedName>
    <definedName name="wrn.GL154._.RECEIPTS." localSheetId="13" hidden="1">{#N/A,#N/A,FALSE,"RECEIPTS"}</definedName>
    <definedName name="wrn.GL154._.RECEIPTS." localSheetId="8" hidden="1">{#N/A,#N/A,FALSE,"RECEIPTS"}</definedName>
    <definedName name="wrn.GL154._.RECEIPTS." hidden="1">{#N/A,#N/A,FALSE,"RECEIPTS"}</definedName>
    <definedName name="wrn.GL154._.SALVAGE." localSheetId="6" hidden="1">{#N/A,#N/A,FALSE,"SALVAGE"}</definedName>
    <definedName name="wrn.GL154._.SALVAGE." localSheetId="10" hidden="1">{#N/A,#N/A,FALSE,"SALVAGE"}</definedName>
    <definedName name="wrn.GL154._.SALVAGE." localSheetId="9" hidden="1">{#N/A,#N/A,FALSE,"SALVAGE"}</definedName>
    <definedName name="wrn.GL154._.SALVAGE." localSheetId="12" hidden="1">{#N/A,#N/A,FALSE,"SALVAGE"}</definedName>
    <definedName name="wrn.GL154._.SALVAGE." localSheetId="13" hidden="1">{#N/A,#N/A,FALSE,"SALVAGE"}</definedName>
    <definedName name="wrn.GL154._.SALVAGE." localSheetId="8" hidden="1">{#N/A,#N/A,FALSE,"SALVAGE"}</definedName>
    <definedName name="wrn.GL154._.SALVAGE." hidden="1">{#N/A,#N/A,FALSE,"SALVAGE"}</definedName>
    <definedName name="wrn.GL154._.SYSTEM._.LEDGER._.REPORTS." localSheetId="6" hidden="1">{#N/A,#N/A,FALSE,"BALANCE";#N/A,#N/A,FALSE,"ISSUES";#N/A,#N/A,FALSE,"RECEIPTS";#N/A,#N/A,FALSE,"SALVAGE"}</definedName>
    <definedName name="wrn.GL154._.SYSTEM._.LEDGER._.REPORTS." localSheetId="10" hidden="1">{#N/A,#N/A,FALSE,"BALANCE";#N/A,#N/A,FALSE,"ISSUES";#N/A,#N/A,FALSE,"RECEIPTS";#N/A,#N/A,FALSE,"SALVAGE"}</definedName>
    <definedName name="wrn.GL154._.SYSTEM._.LEDGER._.REPORTS." localSheetId="9" hidden="1">{#N/A,#N/A,FALSE,"BALANCE";#N/A,#N/A,FALSE,"ISSUES";#N/A,#N/A,FALSE,"RECEIPTS";#N/A,#N/A,FALSE,"SALVAGE"}</definedName>
    <definedName name="wrn.GL154._.SYSTEM._.LEDGER._.REPORTS." localSheetId="12" hidden="1">{#N/A,#N/A,FALSE,"BALANCE";#N/A,#N/A,FALSE,"ISSUES";#N/A,#N/A,FALSE,"RECEIPTS";#N/A,#N/A,FALSE,"SALVAGE"}</definedName>
    <definedName name="wrn.GL154._.SYSTEM._.LEDGER._.REPORTS." localSheetId="13" hidden="1">{#N/A,#N/A,FALSE,"BALANCE";#N/A,#N/A,FALSE,"ISSUES";#N/A,#N/A,FALSE,"RECEIPTS";#N/A,#N/A,FALSE,"SALVAGE"}</definedName>
    <definedName name="wrn.GL154._.SYSTEM._.LEDGER._.REPORTS." localSheetId="8" hidden="1">{#N/A,#N/A,FALSE,"BALANCE";#N/A,#N/A,FALSE,"ISSUES";#N/A,#N/A,FALSE,"RECEIPTS";#N/A,#N/A,FALSE,"SALVAGE"}</definedName>
    <definedName name="wrn.GL154._.SYSTEM._.LEDGER._.REPORTS." hidden="1">{#N/A,#N/A,FALSE,"BALANCE";#N/A,#N/A,FALSE,"ISSUES";#N/A,#N/A,FALSE,"RECEIPTS";#N/A,#N/A,FALSE,"SALVAGE"}</definedName>
    <definedName name="wrn.HNZ." localSheetId="6" hidden="1">{#N/A,#N/A,FALSE,"HNZ"}</definedName>
    <definedName name="wrn.HNZ." hidden="1">{#N/A,#N/A,FALSE,"HNZ"}</definedName>
    <definedName name="wrn.INT." localSheetId="6" hidden="1">{#N/A,#N/A,FALSE,"EXPENSE"}</definedName>
    <definedName name="wrn.INT." hidden="1">{#N/A,#N/A,FALSE,"EXPENSE"}</definedName>
    <definedName name="wrn.InterSystem." hidden="1">{"Purchases",#N/A,TRUE,"Sheet1";"Sales",#N/A,TRUE,"Sheet1"}</definedName>
    <definedName name="wrn.Jury." hidden="1">{#N/A,#N/A,FALSE,"Year";#N/A,#N/A,FALSE,"AC Fiscal Year";#N/A,#N/A,FALSE,"Hourly Rate By Activity";#N/A,#N/A,FALSE,"Hourly Rate By Custom Resource";#N/A,#N/A,FALSE,"Sensitivity Analysis";#N/A,#N/A,FALSE,"Overall Staffing Review"}</definedName>
    <definedName name="wrn.K." localSheetId="6" hidden="1">{#N/A,#N/A,FALSE,"K"}</definedName>
    <definedName name="wrn.K." hidden="1">{#N/A,#N/A,FALSE,"K"}</definedName>
    <definedName name="wrn.Key._.Messages." localSheetId="6" hidden="1">{"mad0291 - Personal View",#N/A,FALSE,"FEG";#N/A,#N/A,FALSE,"Carolinas";#N/A,#N/A,FALSE,"OH-KY";#N/A,#N/A,FALSE,"Indiana";#N/A,#N/A,FALSE,"Other Retail";#N/A,#N/A,FALSE,"Other "}</definedName>
    <definedName name="wrn.Key._.Messages." hidden="1">{"mad0291 - Personal View",#N/A,FALSE,"FEG";#N/A,#N/A,FALSE,"Carolinas";#N/A,#N/A,FALSE,"OH-KY";#N/A,#N/A,FALSE,"Indiana";#N/A,#N/A,FALSE,"Other Retail";#N/A,#N/A,FALSE,"Other "}</definedName>
    <definedName name="wrn.KeyCorp._.Summary." localSheetId="6" hidden="1">{#N/A,#N/A,FALSE,"Mike"}</definedName>
    <definedName name="wrn.KeyCorp._.Summary." hidden="1">{#N/A,#N/A,FALSE,"Mike"}</definedName>
    <definedName name="wrn.LEM." localSheetId="6" hidden="1">{#N/A,#N/A,TRUE,"Summary";#N/A,#N/A,TRUE,"Sales";#N/A,#N/A,TRUE,"Inc. Stmt.";#N/A,#N/A,TRUE,"Cash Flow"}</definedName>
    <definedName name="wrn.LEM." hidden="1">{#N/A,#N/A,TRUE,"Summary";#N/A,#N/A,TRUE,"Sales";#N/A,#N/A,TRUE,"Inc. Stmt.";#N/A,#N/A,TRUE,"Cash Flow"}</definedName>
    <definedName name="wrn.MBTUs." hidden="1">{"MBTUs",#N/A,FALSE,"A"}</definedName>
    <definedName name="wrn.MCCRK." localSheetId="6" hidden="1">{#N/A,#N/A,FALSE,"MCCRK"}</definedName>
    <definedName name="wrn.MCCRK." hidden="1">{#N/A,#N/A,FALSE,"MCCRK"}</definedName>
    <definedName name="wrn.Monthly._.Report." localSheetId="10" hidden="1">{"Mwh Monthly Analysis",#N/A,FALSE,"Mwh Analysis";"Burn Monthly Analysis",#N/A,FALSE,"Burned Analysis"}</definedName>
    <definedName name="wrn.Monthly._.Report." localSheetId="9" hidden="1">{"Mwh Monthly Analysis",#N/A,FALSE,"Mwh Analysis";"Burn Monthly Analysis",#N/A,FALSE,"Burned Analysis"}</definedName>
    <definedName name="wrn.Monthly._.Report." hidden="1">{"Mwh Monthly Analysis",#N/A,FALSE,"Mwh Analysis";"Burn Monthly Analysis",#N/A,FALSE,"Burned Analysis"}</definedName>
    <definedName name="wrn.NA." localSheetId="6" hidden="1">{#N/A,#N/A,FALSE,"NA"}</definedName>
    <definedName name="wrn.NA." hidden="1">{#N/A,#N/A,FALSE,"NA"}</definedName>
    <definedName name="wrn.NCDSM." hidden="1">{"NC DSM",#N/A,FALSE,"SCHEDULE A; NC"}</definedName>
    <definedName name="wrn.ND._.Schedules._.Clean." hidden="1">{"ND2300a",#N/A,FALSE,"ND2300(a)";"ND2300b",#N/A,FALSE,"ND2300(b)";"ND2300c",#N/A,FALSE,"ND2300(c)";"ND2301",#N/A,FALSE,"ND2301";"ND2302a",#N/A,FALSE,"ND2302(a)";"ND2302b",#N/A,FALSE,"ND2302(b)";"ND2302c",#N/A,FALSE,"ND2302(c)";"ND2304",#N/A,FALSE,"ND2304";"ND2305",#N/A,FALSE,"ND2305";"ND2306",#N/A,FALSE,"ND2306";"ND2310a",#N/A,FALSE,"ND2310(a)";"ND2310b",#N/A,FALSE,"ND2310(b)";"ND2310c",#N/A,FALSE,"ND2310(c)";"ND2320",#N/A,FALSE,"ND2320";"ND2321",#N/A,FALSE,"ND2321";"ND2330a",#N/A,FALSE,"ND2330(a)";"ND2330b",#N/A,FALSE,"ND2330(b)";"ND2330c",#N/A,FALSE,"ND2330(c)";"ND2332",#N/A,FALSE,"ND2332";"ND2340",#N/A,FALSE,"ND2340";"ND2341",#N/A,FALSE,"ND2341";"ND2350a",#N/A,FALSE,"ND2350(a)";"ND2350b",#N/A,FALSE,"ND2350(b)";"ND2350c",#N/A,FALSE,"ND2350(c)";"ND2360",#N/A,FALSE,"ND2360";"ND2410",#N/A,FALSE,"ND2410"}</definedName>
    <definedName name="wrn.Ocala" hidden="1">{#N/A,#N/A,TRUE,"Inv - Alac";#N/A,#N/A,TRUE,"Nuclear Fuel";#N/A,#N/A,TRUE,"Nuclear Invoice";#N/A,#N/A,TRUE,"Sch A - Alachua";#N/A,#N/A,TRUE,"Gen Replace Cap";#N/A,#N/A,TRUE,"SCHED C - Alachua"}</definedName>
    <definedName name="wrn.Page._.1." localSheetId="6" hidden="1">{"Page 1",#N/A,FALSE,"Sheet1";"Page 2",#N/A,FALSE,"Sheet1"}</definedName>
    <definedName name="wrn.Page._.1." hidden="1">{"Page 1",#N/A,FALSE,"Sheet1";"Page 2",#N/A,FALSE,"Sheet1"}</definedName>
    <definedName name="wrn.PORTFOLIO." localSheetId="6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ORTFOLIO." hidden="1">{#N/A,#N/A,FALSE,"TOTAL";#N/A,#N/A,FALSE,"SERIES l";#N/A,#N/A,FALSE,"1993A";#N/A,#N/A,FALSE,"1994A";#N/A,#N/A,FALSE,"SERIES ll";#N/A,#N/A,FALSE,"1995A";#N/A,#N/A,FALSE,"1995B";#N/A,#N/A,FALSE,"1996A";#N/A,#N/A,FALSE,"SERIES lll";#N/A,#N/A,FALSE,"1996lllA-R";#N/A,#N/A,FALSE,"1996lllCD"}</definedName>
    <definedName name="wrn.PREMDISC." localSheetId="6" hidden="1">{#N/A,#N/A,FALSE,"EXPENSE"}</definedName>
    <definedName name="wrn.PREMDISC." hidden="1">{#N/A,#N/A,FALSE,"EXPENSE"}</definedName>
    <definedName name="wrn.print." localSheetId="6" hidden="1">{"Input",#N/A,FALSE,"Input";"trueup",#N/A,FALSE,"Input";"Interest",#N/A,FALSE,"Input"}</definedName>
    <definedName name="wrn.print." hidden="1">{"Input",#N/A,FALSE,"Input";"trueup",#N/A,FALSE,"Input";"Interest",#N/A,FALSE,"Input"}</definedName>
    <definedName name="wrn.print._.graphs." localSheetId="6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6" hidden="1">{"inputs raw data",#N/A,TRUE,"INPUT"}</definedName>
    <definedName name="wrn.print._.raw._.data._.entry." hidden="1">{"inputs raw data",#N/A,TRUE,"INPUT"}</definedName>
    <definedName name="wrn.print._.summary._.sheets." localSheetId="6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6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_Buyer." localSheetId="6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6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Exhibits." hidden="1">{"EXHSPortrait1",#N/A,FALSE,"EXHIBITS";"EXHSLandscape",#N/A,FALSE,"EXHIBITS";"EXHSPortrait2",#N/A,FALSE,"EXHIBITS";"EXHSPortrait3",#N/A,FALSE,"EXHIBITS";"EXHSPortrait4",#N/A,FALSE,"EXHIBITS"}</definedName>
    <definedName name="wrn.PY_Sum." localSheetId="6" hidden="1">{"PY_SumDol",#N/A,TRUE,"Revenue";"PY_SumPct",#N/A,TRUE,"Revenue"}</definedName>
    <definedName name="wrn.PY_Sum." hidden="1">{"PY_SumDol",#N/A,TRUE,"Revenue";"PY_SumPct",#N/A,TRUE,"Revenue"}</definedName>
    <definedName name="wrn.Rate._.Reports." hidden="1">{#N/A,#N/A,FALSE,"Monthly Rate By Activity";#N/A,#N/A,FALSE,"Hourly Rate By Activity";#N/A,#N/A,FALSE,"Monthly Rate By Custom Resource";#N/A,#N/A,FALSE,"Hourly Rate By Custom Resource"}</definedName>
    <definedName name="wrn.Reconciliation._.151." hidden="1">{"Reconciliation 151",#N/A,FALSE,"A"}</definedName>
    <definedName name="wrn.Rippert." hidden="1">{#N/A,#N/A,FALSE,"Year";#N/A,#N/A,FALSE,"AC Fiscal Year";#N/A,#N/A,FALSE,"Hourly Rate By Activity";#N/A,#N/A,FALSE,"Hourly Rate By Custom Resource";#N/A,#N/A,FALSE,"Line of Business Review";#N/A,#N/A,FALSE,"Assumptions";#N/A,#N/A,FALSE,"Sensitivity Analysis";#N/A,#N/A,FALSE,"Overall Staffing Review"}</definedName>
    <definedName name="wrn.SCDSM." hidden="1">{"SC DSM",#N/A,FALSE,"SCHEDULE A; SC"}</definedName>
    <definedName name="wrn.Schedule._.2c." hidden="1">{"Schedule 2c",#N/A,FALSE,"SCHEDULE2c"}</definedName>
    <definedName name="wrn.Schedule._.5." hidden="1">{"Schedule 5",#N/A,FALSE,"A"}</definedName>
    <definedName name="wrn.Staffing." hidden="1">{#N/A,#N/A,FALSE,"Assessment";#N/A,#N/A,FALSE,"Staffing";#N/A,#N/A,FALSE,"Hires";#N/A,#N/A,FALSE,"Assumptions"}</definedName>
    <definedName name="wrn.Staffing._.Inputs." hidden="1">{#N/A,#N/A,FALSE,"Overall Staffing Review";#N/A,#N/A,FALSE,"Detailed Resource Mix Review";#N/A,#N/A,FALSE,"Detailed Pyramid Review";#N/A,#N/A,FALSE,"Hours By Activity";#N/A,#N/A,FALSE,"Hours By Custom Resource"}</definedName>
    <definedName name="wrn.Staffing1" hidden="1">{#N/A,#N/A,FALSE,"Assessment";#N/A,#N/A,FALSE,"Staffing";#N/A,#N/A,FALSE,"Hires";#N/A,#N/A,FALSE,"Assumptions"}</definedName>
    <definedName name="wrn.STAND_ALONE_BOTH." localSheetId="6" hidden="1">{"FCB_ALL",#N/A,FALSE,"FCB";"GREY_ALL",#N/A,FALSE,"GREY"}</definedName>
    <definedName name="wrn.STAND_ALONE_BOTH." hidden="1">{"FCB_ALL",#N/A,FALSE,"FCB";"GREY_ALL",#N/A,FALSE,"GREY"}</definedName>
    <definedName name="wrn.STETSON." localSheetId="6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teve._.Package." hidden="1">{#N/A,#N/A,TRUE,"Inv - ALL";#N/A,#N/A,TRUE,"Nuclear Fuel";#N/A,#N/A,TRUE,"Nuclear Invoice";#N/A,#N/A,TRUE,"Sch A - All Participants";#N/A,#N/A,TRUE,"SCHED C All Part";#N/A,#N/A,TRUE,"Gen Replace Cap";#N/A,#N/A,TRUE,"Final Budget";#N/A,#N/A,TRUE,"Mat &amp; Sup Inventory";#N/A,#N/A,TRUE,"SCHED D";#N/A,#N/A,TRUE,"Common Facilities";#N/A,#N/A,TRUE,"External Facilities";#N/A,#N/A,TRUE,"SCHEDULE E";#N/A,#N/A,TRUE,"SCH E - O&amp;M Adjust to Cash";#N/A,#N/A,TRUE,"Nuclear O&amp;M Expenses";#N/A,#N/A,TRUE,"Nuclear O&amp;M Outage Exp";#N/A,#N/A,TRUE,"SCHEDULE 1B";#N/A,#N/A,TRUE,"A&amp;G PT and Ben";#N/A,#N/A,TRUE,"CR3 Tax and Benefits ";#N/A,#N/A,TRUE,"Florida A&amp;G Expense";#N/A,#N/A,TRUE,"Inv - Alac";#N/A,#N/A,TRUE,"Inv - Bush";#N/A,#N/A,TRUE,"Inv - Gaine";#N/A,#N/A,TRUE,"Inv - Kiss";#N/A,#N/A,TRUE,"Inv - Lee";#N/A,#N/A,TRUE,"Inv - NSB";#N/A,#N/A,TRUE,"Inv - Ocala";#N/A,#N/A,TRUE,"Inv - Orlando";#N/A,#N/A,TRUE,"Inv - Seminole"}</definedName>
    <definedName name="wrn.Summary._.Report." localSheetId="10" hidden="1">{"Mwh Summary",#N/A,FALSE,"Mwh Analysis";"Burn Summary",#N/A,FALSE,"Burned Analysis";"Summary 2008",#N/A,FALSE,"Summary 2008"}</definedName>
    <definedName name="wrn.Summary._.Report." localSheetId="9" hidden="1">{"Mwh Summary",#N/A,FALSE,"Mwh Analysis";"Burn Summary",#N/A,FALSE,"Burned Analysis";"Summary 2008",#N/A,FALSE,"Summary 2008"}</definedName>
    <definedName name="wrn.Summary._.Report." hidden="1">{"Mwh Summary",#N/A,FALSE,"Mwh Analysis";"Burn Summary",#N/A,FALSE,"Burned Analysis";"Summary 2008",#N/A,FALSE,"Summary 2008"}</definedName>
    <definedName name="wrn.Supplemental._.Information." hidden="1">{#N/A,#N/A,FALSE,"Assumptions";#N/A,#N/A,FALSE,"DNP Expense Summary";#N/A,#N/A,FALSE,"Sensitivity Analysis"}</definedName>
    <definedName name="wrn.TESTS." localSheetId="6" hidden="1">{"PAGE_1",#N/A,FALSE,"MONTH"}</definedName>
    <definedName name="wrn.TESTS." hidden="1">{"PAGE_1",#N/A,FALSE,"MONTH"}</definedName>
    <definedName name="wrn.Trading._.Summary." localSheetId="6" hidden="1">{#N/A,#N/A,FALSE,"Trading Summary"}</definedName>
    <definedName name="wrn.Trading._.Summary." hidden="1">{#N/A,#N/A,FALSE,"Trading Summary"}</definedName>
    <definedName name="wrn.Unit._.Financials." hidden="1">{#N/A,"1",TRUE,"Financials";#N/A,"2",TRUE,"Financials";#N/A,"3",TRUE,"Financials";#N/A,"4",TRUE,"Financials";#N/A,"5",TRUE,"Financials";#N/A,"6",TRUE,"Financials";#N/A,"7",TRUE,"Financials";#N/A,"8",TRUE,"Financials";#N/A,"9",TRUE,"Financials";#N/A,"11",TRUE,"Financials";#N/A,"10",TRUE,"Financials";#N/A,"12",TRUE,"Financials";#N/A,"13",TRUE,"Financials";#N/A,"14",TRUE,"Financials";#N/A,"15",TRUE,"Financials";#N/A,"16",TRUE,"Financials";#N/A,"17",TRUE,"Financials";#N/A,"18",TRUE,"Financials";#N/A,"19",TRUE,"Financials";#N/A,"20",TRUE,"Financials";#N/A,"21",TRUE,"Financials";#N/A,"22",TRUE,"Financials";#N/A,"23",TRUE,"Financials";#N/A,"24",TRUE,"Financials";#N/A,"25",TRUE,"Financials";#N/A,"26",TRUE,"Financials";#N/A,"27",TRUE,"Financials";#N/A,"28",TRUE,"Financials";#N/A,"29",TRUE,"Financials";#N/A,"30",TRUE,"Financials";#N/A,"31",TRUE,"Financials";#N/A,"32",TRUE,"Financials";#N/A,"33",TRUE,"Financials";#N/A,"34",TRUE,"Financials";#N/A,"35",TRUE,"Financials";#N/A,"36",TRUE,"Financials";#N/A,"37",TRUE,"Financials";#N/A,"38",TRUE,"Financials";#N/A,"39",TRUE,"Financials";#N/A,"40",TRUE,"Financials";#N/A,"41",TRUE,"Financials";#N/A,"42",TRUE,"Financials";#N/A,"43",TRUE,"Financials";#N/A,"44",TRUE,"Financials";#N/A,"45",TRUE,"Financials";#N/A,"46",TRUE,"Financials";#N/A,"47",TRUE,"Financials";#N/A,"48",TRUE,"Financials";#N/A,"49",TRUE,"Financials";#N/A,"50",TRUE,"Financials";#N/A,"51",TRUE,"Financials";#N/A,"52",TRUE,"Financials";#N/A,"53",TRUE,"Financials";#N/A,"54",TRUE,"Financials";#N/A,"55",TRUE,"Financials";#N/A,"56",TRUE,"Financials";#N/A,"59",TRUE,"Financials";#N/A,"57",TRUE,"Financials";#N/A,"58",TRUE,"Financials";#N/A,"60",TRUE,"Financials";#N/A,"61",TRUE,"Financials";#N/A,"62",TRUE,"Financials";#N/A,"63",TRUE,"Financials";#N/A,"64",TRUE,"Financials";#N/A,"65",TRUE,"Financials";#N/A,"66",TRUE,"Financials";#N/A,"67",TRUE,"Financials";#N/A,"68",TRUE,"Financials";#N/A,"69",TRUE,"Financials";#N/A,"70",TRUE,"Financials";#N/A,"71",TRUE,"Financials";#N/A,"72",TRUE,"Financials";#N/A,"73",TRUE,"Financials";#N/A,"74",TRUE,"Financials";#N/A,"75",TRUE,"Financials";#N/A,"76",TRUE,"Financials";#N/A,"77",TRUE,"Financials";#N/A,"78",TRUE,"Financials";#N/A,"79",TRUE,"Financials";#N/A,"80",TRUE,"Financials"}</definedName>
    <definedName name="wrn.USA." localSheetId="6" hidden="1">{#N/A,#N/A,FALSE,"USA"}</definedName>
    <definedName name="wrn.USA." hidden="1">{#N/A,#N/A,FALSE,"USA"}</definedName>
    <definedName name="wrn.Workfile." hidden="1">{"Sch 2c Workfile",#N/A,FALSE,"SCHEDULE2c";"Sch 2c Coal Workfile",#N/A,FALSE,"SCHEDULE2c";"Sch 2c SB3 Workfile",#N/A,FALSE,"SCHEDULE2c";"Sch 2c CT Gen Workfile",#N/A,FALSE,"SCHEDULE2c";"Sch 2c Hydro Workfile",#N/A,FALSE,"SCHEDULE2c";"Sch 2c Nuc $ Workfile",#N/A,FALSE,"SCHEDULE2c";"Sch 2c Nuc Cap Workfile",#N/A,FALSE,"SCHEDULE2c";"Sch 2c Recovery Workfile",#N/A,FALSE,"SCHEDULE2c"}</definedName>
    <definedName name="wrn.Workfile._.All." hidden="1">{"Inputs Workfile",#N/A,FALSE,"INPUTS";"Env Cost Workfile",#N/A,FALSE,"Env Costs";"NucGen Workfile",#N/A,FALSE,"NUCGEN";"Catawba Workfile",#N/A,FALSE,"CATAWBA";"Sales Workfile",#N/A,FALSE,"SALES";"Outages Workfile",#N/A,FALSE,"OUTAGES";"ProjFuel Workfile",#N/A,FALSE,"PROJ FUEL";"ProjGen Workfile",#N/A,FALSE,"PROJ GEN";"Price for Forecast Workfile",#N/A,FALSE,"Price for Forecast Sales";"Exhibit 1 Workfile",#N/A,FALSE,"MCMANEUS EXH 1";"Exhibit 5 Workfile",#N/A,FALSE,"MCMANEUS EXH 5";"Exhibit 6 Workfile",#N/A,FALSE,"MCMANEUS EXH 6";"Exhibit 7 Workfile",#N/A,FALSE,"MCMANEUS EXH 7";"Exhibit 8 Workfile",#N/A,FALSE,"MCMANEUS EXH 8";"Exhibit 9 Workfile",#N/A,FALSE,"MCMANEUS EXH 9";"Analysis Workfile",#N/A,FALSE,"Fuel Factor Analysis"}</definedName>
    <definedName name="wrn.WWY." localSheetId="6" hidden="1">{#N/A,#N/A,FALSE,"WWY"}</definedName>
    <definedName name="wrn.WWY." hidden="1">{#N/A,#N/A,FALSE,"WWY"}</definedName>
    <definedName name="wrt" localSheetId="6" hidden="1">{#N/A,#N/A,FALSE,"EXPENSE"}</definedName>
    <definedName name="wrt" hidden="1">{#N/A,#N/A,FALSE,"EXPENSE"}</definedName>
    <definedName name="wrwerrwer" localSheetId="6" hidden="1">{#N/A,#N/A,FALSE,"ALLOC"}</definedName>
    <definedName name="wrwerrwer" hidden="1">{#N/A,#N/A,FALSE,"ALLOC"}</definedName>
    <definedName name="wtyu" localSheetId="6" hidden="1">{#N/A,#N/A,FALSE,"Aging Summary";#N/A,#N/A,FALSE,"Ratio Analysis";#N/A,#N/A,FALSE,"Test 120 Day Accts";#N/A,#N/A,FALSE,"Tickmarks"}</definedName>
    <definedName name="wtyu" hidden="1">{#N/A,#N/A,FALSE,"Aging Summary";#N/A,#N/A,FALSE,"Ratio Analysis";#N/A,#N/A,FALSE,"Test 120 Day Accts";#N/A,#N/A,FALSE,"Tickmarks"}</definedName>
    <definedName name="wvu.inputs._.raw._.data." localSheetId="6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print1." localSheetId="6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1." hidden="1">{TRUE,TRUE,-0.8,-17,618,364.2,FALSE,FALSE,TRUE,TRUE,0,1,#N/A,1,#N/A,16.9245283018868,24.2272727272727,1,FALSE,FALSE,3,TRUE,1,FALSE,100,"Swvu.print1.","ACwvu.print1.",1,FALSE,FALSE,0.75,0.75,1,1,2,"&amp;L&amp;""Times New Roman""&amp;BCS First Boston&amp;C&amp;""Times New Roman""&amp;12&amp;BAUTOFINANCE GROUP, INC.
AFG 1992-A Grantor Trust Loss and Delinquency Analysis&amp;""Courier""&amp;10&amp;B
","",TRUE,FALSE,FALSE,FALSE,1,#N/A,1,1,"=R8C1:R77C31",FALSE,#N/A,#N/A,FALSE,FALSE}</definedName>
    <definedName name="wvu.print2." localSheetId="6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2." hidden="1">{TRUE,TRUE,-0.8,-17,618,364.2,FALSE,FALSE,TRUE,TRUE,0,26,#N/A,1,#N/A,15.7285714285714,24.2272727272727,1,FALSE,FALSE,3,TRUE,1,FALSE,100,"Swvu.print2.","ACwvu.print2.",1,FALSE,FALSE,0.75,0.75,1,1,2,"&amp;L&amp;""Times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","",TRUE,FALSE,FALSE,FALSE,1,#N/A,1,1,"=R7C33:R84C63",FALSE,#N/A,#N/A,FALSE,FALSE}</definedName>
    <definedName name="wvu.print3." localSheetId="6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print3." hidden="1">{TRUE,TRUE,-0.8,-17,618,364.2,FALSE,FALSE,TRUE,TRUE,0,58,#N/A,1,#N/A,15.7285714285714,24.2272727272727,1,FALSE,FALSE,3,TRUE,1,FALSE,100,"Swvu.print3.","ACwvu.print3.",1,FALSE,FALSE,0.75,0.75,1,1,2,"&amp;L&amp;""Times New Roman""&amp;BCS First Boston&amp;C&amp;""Times New Roman""&amp;12&amp;BAUTOFINANCE GROUP, INC.
AFG 1992-A Grantor Trust Loss and Delinquency Analysis&amp;""Courier""&amp;10&amp;B
","",TRUE,FALSE,FALSE,FALSE,1,#N/A,1,1,"=R7C65:R53C95",FALSE,#N/A,#N/A,FALSE,FALSE}</definedName>
    <definedName name="wvu.summary1." localSheetId="6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6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6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wwwww" localSheetId="6" hidden="1">{#N/A,#N/A,FALSE,"EXPENSE"}</definedName>
    <definedName name="wwwwwww" hidden="1">{#N/A,#N/A,FALSE,"EXPENSE"}</definedName>
    <definedName name="x" localSheetId="6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" localSheetId="12" hidden="1">{"Page 1",#N/A,FALSE,"Sheet1";"Page 2",#N/A,FALSE,"Sheet1"}</definedName>
    <definedName name="x" localSheetId="13" hidden="1">{"Page 1",#N/A,FALSE,"Sheet1";"Page 2",#N/A,FALSE,"Sheet1"}</definedName>
    <definedName name="x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Xbrl_Tag_02ead093_8098_4561_b1a6_35aad0b3b539" hidden="1">#REF!</definedName>
    <definedName name="Xbrl_Tag_075d33f9_8d44_4b5e_8fc8_85eada4f464a" hidden="1">#REF!</definedName>
    <definedName name="Xbrl_Tag_0a527475_1b41_4c03_bf3e_82e631232d6b" hidden="1">#REF!</definedName>
    <definedName name="Xbrl_Tag_0bc4560b_9d42_4e7c_bfcf_072f8e0e087b" hidden="1">#REF!</definedName>
    <definedName name="Xbrl_Tag_0c54907b_74c4_4d3a_b16d_9d5b6191a8f0" hidden="1">#REF!</definedName>
    <definedName name="Xbrl_Tag_0f074d5a_3373_452d_affc_9e3adc16f0cc" hidden="1">#REF!</definedName>
    <definedName name="Xbrl_Tag_10857a19_f8a4_4178_b6d5_1f56875498d8" hidden="1">#REF!</definedName>
    <definedName name="Xbrl_Tag_157035cb_bd67_4700_bac9_8654f3e0e9d9" hidden="1">#REF!</definedName>
    <definedName name="Xbrl_Tag_1a17ee58_77be_41d6_a839_b459b55e8e50" hidden="1">#REF!</definedName>
    <definedName name="Xbrl_Tag_1d7e0664_9af3_4cfd_93bd_b4acb420ada8" hidden="1">#REF!</definedName>
    <definedName name="Xbrl_Tag_1f22c9c6_d780_4c43_95fb_8b6123261b05" hidden="1">#REF!</definedName>
    <definedName name="Xbrl_Tag_25b41a93_9486_45f9_8873_cc646f7592ac" hidden="1">#REF!</definedName>
    <definedName name="Xbrl_Tag_3389f7d8_f533_46e1_b4e3_fbec1f4d27f5" hidden="1">#REF!</definedName>
    <definedName name="Xbrl_Tag_359d872e_df59_485a_a441_e3067597753f" hidden="1">#REF!</definedName>
    <definedName name="Xbrl_Tag_359eab43_6bae_4f5a_8af7_8f81553cd43d" hidden="1">#REF!</definedName>
    <definedName name="Xbrl_Tag_3a2d5606_5470_4db9_9313_3dc1f43a8b30" hidden="1">#REF!</definedName>
    <definedName name="Xbrl_Tag_3b572db0_b5be_49cb_9497_3be0c26ec438" hidden="1">#REF!</definedName>
    <definedName name="Xbrl_Tag_3e2a4b0f_a9ba_404c_8c83_bbd3862592e4" hidden="1">#REF!</definedName>
    <definedName name="Xbrl_Tag_3f1c33f0_bff2_4296_9181_d7cc1cb508ad" hidden="1">#REF!</definedName>
    <definedName name="Xbrl_Tag_43160aa8_61a0_4559_8ee5_d6da660cfd7b" hidden="1">#REF!</definedName>
    <definedName name="Xbrl_Tag_47e22a59_7971_444b_8e73_01e5291185bb" hidden="1">#REF!</definedName>
    <definedName name="Xbrl_Tag_5225a8bc_9d76_4e4d_8197_37f70d298267" hidden="1">#REF!</definedName>
    <definedName name="Xbrl_Tag_56e27846_9e07_4473_ad08_7bb4a5bf7faa" hidden="1">#REF!</definedName>
    <definedName name="Xbrl_Tag_5b7286ee_d427_4e54_9399_1a836cd32976" hidden="1">#REF!</definedName>
    <definedName name="Xbrl_Tag_5e2f6e4c_effc_4374_9096_f6a66490bc43" hidden="1">#REF!</definedName>
    <definedName name="Xbrl_Tag_5e4ed468_08c0_4e10_b780_063e9fad75bb" hidden="1">#REF!</definedName>
    <definedName name="Xbrl_Tag_5efedf90_6eb4_4d47_8343_cb1307f08d80" hidden="1">#REF!</definedName>
    <definedName name="Xbrl_Tag_60671786_7f0e_4efe_b101_fc89065bbbc4" hidden="1">#REF!</definedName>
    <definedName name="Xbrl_Tag_60802841_ecf0_4e57_a96e_084d65541dcb" hidden="1">#REF!</definedName>
    <definedName name="Xbrl_Tag_6b90dd42_fcd8_4968_8afd_6736492259b1" hidden="1">#REF!</definedName>
    <definedName name="Xbrl_Tag_6e1527a0_8e9b_41c7_b670_b6099df9c72f" hidden="1">#REF!</definedName>
    <definedName name="Xbrl_Tag_7003e101_ef6f_40fd_959a_81c14d2cf88a" hidden="1">#REF!</definedName>
    <definedName name="Xbrl_Tag_7120f3c6_2d5d_417b_9dd0_ecab9471dbc9" hidden="1">#REF!</definedName>
    <definedName name="Xbrl_Tag_717e1b49_4a4d_41a2_8691_a3ef7d067cf1" hidden="1">#REF!</definedName>
    <definedName name="Xbrl_Tag_729b319e_8812_4e23_9b44_cd813ffaf1fe" hidden="1">#REF!</definedName>
    <definedName name="Xbrl_Tag_74e27f18_3a0d_499e_a65b_355cefde250d" hidden="1">#REF!</definedName>
    <definedName name="Xbrl_Tag_76377ee8_44ec_4706_b36c_e475d4a6cffc" hidden="1">#REF!</definedName>
    <definedName name="Xbrl_Tag_7bfd249d_4459_4a20_97f6_779ca44ada3b" hidden="1">#REF!</definedName>
    <definedName name="Xbrl_Tag_848a3bbd_ffb9_4097_93bf_014229938d6a" hidden="1">#REF!</definedName>
    <definedName name="Xbrl_Tag_8d5cd3d4_55e4_4713_bce9_54948c631266" hidden="1">#REF!</definedName>
    <definedName name="Xbrl_Tag_9265a09f_3d1f_4e90_8181_a55f534abcf7" hidden="1">#REF!</definedName>
    <definedName name="Xbrl_Tag_94cf5a67_ea28_42d1_b071_8f24a2864445" hidden="1">#REF!</definedName>
    <definedName name="Xbrl_Tag_95086fc4_6c0f_4a0f_bf5f_c393cf959e9a" hidden="1">#REF!</definedName>
    <definedName name="Xbrl_Tag_99933dd6_f0fc_421a_9b9b_634b2b60dec3" hidden="1">#REF!</definedName>
    <definedName name="Xbrl_Tag_a862d720_9241_4a30_a271_b70e9c381f31" hidden="1">#REF!</definedName>
    <definedName name="Xbrl_Tag_adfbba3c_68ad_4b08_a539_0ed55d3f9d5a" hidden="1">#REF!</definedName>
    <definedName name="Xbrl_Tag_ae50734f_518c_403d_9d12_e2a921b026bb" hidden="1">#REF!</definedName>
    <definedName name="Xbrl_Tag_b0241925_c1ae_46bf_a767_386c3caff01d" hidden="1">#REF!</definedName>
    <definedName name="Xbrl_Tag_b5d40829_0fdd_433d_a950_71e472d9ef83" hidden="1">#REF!</definedName>
    <definedName name="Xbrl_Tag_b649d62e_a6bc_4241_a6b7_068087ca85f4" hidden="1">#REF!</definedName>
    <definedName name="Xbrl_Tag_b8bf6112_e4b6_49dc_ba78_da6302bc43e7" hidden="1">#REF!</definedName>
    <definedName name="Xbrl_Tag_bae390fc_4591_4996_aba5_07899907ff02" hidden="1">#REF!</definedName>
    <definedName name="Xbrl_Tag_c251f426_b699_40b7_ba72_06cdc2336bb3" hidden="1">#REF!</definedName>
    <definedName name="Xbrl_Tag_c9749016_30d3_4a1c_a478_72760a5958e3" hidden="1">#REF!</definedName>
    <definedName name="Xbrl_Tag_c9f670e1_f64d_4c34_a82b_5400bfb21c56" hidden="1">#REF!</definedName>
    <definedName name="Xbrl_Tag_cd60a268_2a82_4c24_ac15_f0f7ad874107" hidden="1">#REF!</definedName>
    <definedName name="Xbrl_Tag_cedeaf5a_67a1_461e_8505_b0f9b2659e01" hidden="1">#REF!</definedName>
    <definedName name="Xbrl_Tag_d4afa79e_d64b_4386_af66_81110932cac7" hidden="1">#REF!</definedName>
    <definedName name="Xbrl_Tag_d646885a_13e7_48b6_a22b_b23dd67119ff" hidden="1">#REF!</definedName>
    <definedName name="Xbrl_Tag_d9ae9ca8_593c_41e1_a638_114bebca7596" hidden="1">#REF!</definedName>
    <definedName name="Xbrl_Tag_e18ec5c4_a090_4244_ac37_0dcecc7c81d8" hidden="1">#REF!</definedName>
    <definedName name="Xbrl_Tag_e1ea8c88_b797_4407_a87d_9da2892362e4" hidden="1">#REF!</definedName>
    <definedName name="Xbrl_Tag_e75da760_6958_4085_aa7d_1b3c5e32dd34" hidden="1">#REF!</definedName>
    <definedName name="Xbrl_Tag_e8bfc542_785c_45ec_9dbe_3b93db69332e" hidden="1">#REF!</definedName>
    <definedName name="Xbrl_Tag_eade47b0_2243_4d32_861b_8c3268e26cf3" hidden="1">#REF!</definedName>
    <definedName name="Xbrl_Tag_ed34a669_2210_43e3_8d94_63f3a7a48c96" hidden="1">#REF!</definedName>
    <definedName name="Xbrl_Tag_ee7a2416_a975_4201_9277_8290d8908ccf" hidden="1">#REF!</definedName>
    <definedName name="Xbrl_Tag_ee8a51a9_161a_4f09_82e8_d18efd1119a1" hidden="1">#REF!</definedName>
    <definedName name="Xbrl_Tag_efa044fd_a1b2_40a5_b1f9_72090c947b21" hidden="1">#REF!</definedName>
    <definedName name="Xbrl_Tag_f5d3fddf_4f85_4525_871f_f5d116e6ca67" hidden="1">#REF!</definedName>
    <definedName name="Xbrl_Tag_f80d63c5_ffff_4f9e_a25e_9c37480fc1ae" hidden="1">#REF!</definedName>
    <definedName name="Xbrl_Tag_f91e44a0_2671_4cea_8dec_43ad8dbe440f" hidden="1">#REF!</definedName>
    <definedName name="Xbrl_Tag_fab5f0e9_4198_47ff_9b56_c2280e7e2d27" hidden="1">#REF!</definedName>
    <definedName name="Xbrl_Tag_fc82f321_49fd_456c_a7a3_9e9b572f9fad" hidden="1">#REF!</definedName>
    <definedName name="Xbrl_Tag_fd0762ba_faef_48ae_8f93_3b1682db973d" hidden="1">#REF!</definedName>
    <definedName name="Xbrl_Tag_fdbfb964_4eb0_44bd_ba7a_9dfdfb13f3a4" hidden="1">#REF!</definedName>
    <definedName name="XRefActiveRow" localSheetId="6" hidden="1">#REF!</definedName>
    <definedName name="XRefActiveRow" localSheetId="0" hidden="1">#REF!</definedName>
    <definedName name="XRefActiveRow" localSheetId="12" hidden="1">#REF!</definedName>
    <definedName name="XRefActiveRow" localSheetId="13" hidden="1">#REF!</definedName>
    <definedName name="XRefActiveRow" localSheetId="8" hidden="1">#REF!</definedName>
    <definedName name="XRefActiveRow" hidden="1">#REF!</definedName>
    <definedName name="XRefColumnsCount" hidden="1">3</definedName>
    <definedName name="XRefCopy1Row" localSheetId="0" hidden="1">#REF!</definedName>
    <definedName name="XRefCopy1Row" localSheetId="8" hidden="1">#REF!</definedName>
    <definedName name="XRefCopy1Row" hidden="1">#REF!</definedName>
    <definedName name="XRefCopy2Row" localSheetId="0" hidden="1">#REF!</definedName>
    <definedName name="XRefCopy2Row" localSheetId="12" hidden="1">#REF!</definedName>
    <definedName name="XRefCopy2Row" localSheetId="13" hidden="1">#REF!</definedName>
    <definedName name="XRefCopy2Row" localSheetId="8" hidden="1">#REF!</definedName>
    <definedName name="XRefCopy2Row" hidden="1">#REF!</definedName>
    <definedName name="XRefCopy3Row" localSheetId="0" hidden="1">#REF!</definedName>
    <definedName name="XRefCopy3Row" localSheetId="12" hidden="1">#REF!</definedName>
    <definedName name="XRefCopy3Row" localSheetId="13" hidden="1">#REF!</definedName>
    <definedName name="XRefCopy3Row" localSheetId="8" hidden="1">#REF!</definedName>
    <definedName name="XRefCopy3Row" hidden="1">#REF!</definedName>
    <definedName name="XRefCopyRangeCount" hidden="1">3</definedName>
    <definedName name="XRefPaste1Row" localSheetId="0" hidden="1">#REF!</definedName>
    <definedName name="XRefPaste1Row" localSheetId="12" hidden="1">#REF!</definedName>
    <definedName name="XRefPaste1Row" localSheetId="13" hidden="1">#REF!</definedName>
    <definedName name="XRefPaste1Row" localSheetId="8" hidden="1">#REF!</definedName>
    <definedName name="XRefPaste1Row" hidden="1">#REF!</definedName>
    <definedName name="XRefPaste2Row" localSheetId="0" hidden="1">#REF!</definedName>
    <definedName name="XRefPaste2Row" localSheetId="12" hidden="1">#REF!</definedName>
    <definedName name="XRefPaste2Row" localSheetId="13" hidden="1">#REF!</definedName>
    <definedName name="XRefPaste2Row" localSheetId="8" hidden="1">#REF!</definedName>
    <definedName name="XRefPaste2Row" hidden="1">#REF!</definedName>
    <definedName name="XRefPasteRangeCount" hidden="1">2</definedName>
    <definedName name="xx" localSheetId="6">#REF!</definedName>
    <definedName name="xxx" localSheetId="6" hidden="1">{"capital",#N/A,FALSE,"Analysis";"input data",#N/A,FALSE,"Analysis"}</definedName>
    <definedName name="xxx" hidden="1">{"capital",#N/A,FALSE,"Analysis";"input data",#N/A,FALSE,"Analysis"}</definedName>
    <definedName name="xxxxxxxxxxxxxxxxxxxxxx" localSheetId="6" hidden="1">{#N/A,#N/A,FALSE,"EXPENSE"}</definedName>
    <definedName name="xxxxxxxxxxxxxxxxxxxxxx" hidden="1">{#N/A,#N/A,FALSE,"EXPENSE"}</definedName>
    <definedName name="XYZ" localSheetId="6" hidden="1">{"PAGE_1",#N/A,FALSE,"MONTH"}</definedName>
    <definedName name="XYZ" hidden="1">{"PAGE_1",#N/A,FALSE,"MONTH"}</definedName>
    <definedName name="xyzUserPassword" hidden="1">"abcd"</definedName>
    <definedName name="xz" localSheetId="6" hidden="1">{#N/A,#N/A,FALSE,"Aging Summary";#N/A,#N/A,FALSE,"Ratio Analysis";#N/A,#N/A,FALSE,"Test 120 Day Accts";#N/A,#N/A,FALSE,"Tickmarks"}</definedName>
    <definedName name="xz" hidden="1">{#N/A,#N/A,FALSE,"Aging Summary";#N/A,#N/A,FALSE,"Ratio Analysis";#N/A,#N/A,FALSE,"Test 120 Day Accts";#N/A,#N/A,FALSE,"Tickmarks"}</definedName>
    <definedName name="xzy" localSheetId="6" hidden="1">{#N/A,#N/A,FALSE,"ALLOC"}</definedName>
    <definedName name="xzy" hidden="1">{#N/A,#N/A,FALSE,"ALLOC"}</definedName>
    <definedName name="Y" localSheetId="6">#REF!</definedName>
    <definedName name="Y">#REF!</definedName>
    <definedName name="ydrtydgdg" localSheetId="6" hidden="1">{#N/A,#N/A,FALSE,"EXPENSE"}</definedName>
    <definedName name="ydrtydgdg" hidden="1">{#N/A,#N/A,FALSE,"EXPENSE"}</definedName>
    <definedName name="YE_DB" localSheetId="6">#REF!</definedName>
    <definedName name="YE_DB">#REF!</definedName>
    <definedName name="YEAR" localSheetId="6">#REF!</definedName>
    <definedName name="YEAR">#REF!</definedName>
    <definedName name="YEAR_2008" localSheetId="6">#REF!</definedName>
    <definedName name="YEAR_2008">#REF!</definedName>
    <definedName name="YEAR_2009" localSheetId="6">#REF!</definedName>
    <definedName name="YEAR_2009">#REF!</definedName>
    <definedName name="YEAR_2010" localSheetId="6">#REF!</definedName>
    <definedName name="YEAR_2010">#REF!</definedName>
    <definedName name="Year_end">#REF!</definedName>
    <definedName name="Year0">#REF!</definedName>
    <definedName name="yeartodate" localSheetId="6">#REF!</definedName>
    <definedName name="yeartodate">#REF!</definedName>
    <definedName name="yeteterter" localSheetId="6" hidden="1">{#N/A,#N/A,FALSE,"ALLOC"}</definedName>
    <definedName name="yeteterter" hidden="1">{#N/A,#N/A,FALSE,"ALLOC"}</definedName>
    <definedName name="yeyertrt" localSheetId="6" hidden="1">{#N/A,#N/A,FALSE,"ALLOC"}</definedName>
    <definedName name="yeyertrt" hidden="1">{#N/A,#N/A,FALSE,"ALLOC"}</definedName>
    <definedName name="yjtdhjhtshbrfgadf" localSheetId="6" hidden="1">{#N/A,#N/A,FALSE,"EXPENSE"}</definedName>
    <definedName name="yjtdhjhtshbrfgadf" hidden="1">{#N/A,#N/A,FALSE,"EXPENSE"}</definedName>
    <definedName name="YR" localSheetId="6">#REF!</definedName>
    <definedName name="YR" localSheetId="12">#REF!</definedName>
    <definedName name="YR" localSheetId="13">#REF!</definedName>
    <definedName name="YR">#REF!</definedName>
    <definedName name="yr00" localSheetId="6">#REF!</definedName>
    <definedName name="yrtyrtyrt" localSheetId="6" hidden="1">{#N/A,#N/A,FALSE,"ALLOC"}</definedName>
    <definedName name="yrtyrtyrt" hidden="1">{#N/A,#N/A,FALSE,"ALLOC"}</definedName>
    <definedName name="yrtyryryf" localSheetId="6" hidden="1">{#N/A,#N/A,FALSE,"EXPENSE"}</definedName>
    <definedName name="yrtyryryf" hidden="1">{#N/A,#N/A,FALSE,"EXPENSE"}</definedName>
    <definedName name="yryrtyrty" localSheetId="6" hidden="1">{#N/A,#N/A,FALSE,"EXPENSE"}</definedName>
    <definedName name="yryrtyrty" hidden="1">{#N/A,#N/A,FALSE,"EXPENSE"}</definedName>
    <definedName name="yt" localSheetId="6" hidden="1">{#N/A,#N/A,FALSE,"Aging Summary";#N/A,#N/A,FALSE,"Ratio Analysis";#N/A,#N/A,FALSE,"Test 120 Day Accts";#N/A,#N/A,FALSE,"Tickmarks"}</definedName>
    <definedName name="yt" hidden="1">{#N/A,#N/A,FALSE,"Aging Summary";#N/A,#N/A,FALSE,"Ratio Analysis";#N/A,#N/A,FALSE,"Test 120 Day Accts";#N/A,#N/A,FALSE,"Tickmarks"}</definedName>
    <definedName name="YTD.A.AND.G.MAINT" localSheetId="6">#REF!</definedName>
    <definedName name="YTD.A.AND.G.MAINT">#REF!</definedName>
    <definedName name="YTD.A.AND.G.OPER" localSheetId="6">#REF!</definedName>
    <definedName name="YTD.A.AND.G.OPER">#REF!</definedName>
    <definedName name="YTD.AFUDC" localSheetId="6">#REF!</definedName>
    <definedName name="YTD.AFUDC">#REF!</definedName>
    <definedName name="YTD.AMORTIZATION" localSheetId="6">#REF!</definedName>
    <definedName name="YTD.AMORTIZATION">#REF!</definedName>
    <definedName name="YTD.CUSTOMER.EXP" localSheetId="6">#REF!</definedName>
    <definedName name="YTD.CUSTOMER.EXP">#REF!</definedName>
    <definedName name="YTD.DEF.FUEL">#REF!</definedName>
    <definedName name="YTD.DEPR.AND.AMORT">#REF!</definedName>
    <definedName name="YTD.DEPRECIATION">#REF!</definedName>
    <definedName name="YTD.DISTRIBUTION.MAINT">#REF!</definedName>
    <definedName name="YTD.DISTRIBUTION.OPER">#REF!</definedName>
    <definedName name="YTD.DIVIDENDS">#REF!</definedName>
    <definedName name="YTD.ECCR">#REF!</definedName>
    <definedName name="YTD.FUEL.AND.PURPOWER">#REF!</definedName>
    <definedName name="YTD.FUEL.HANDLING">#REF!</definedName>
    <definedName name="YTD.INTEREST.CHARGES">#REF!</definedName>
    <definedName name="YTD.INTEREST.LONGTERM.DEBT">#REF!</definedName>
    <definedName name="YTD.NONOPER.TAXES">#REF!</definedName>
    <definedName name="YTD.NUCLEAR.GENERATION.MAINT">#REF!</definedName>
    <definedName name="YTD.NUCLEAR.GENERATION.OPER">#REF!</definedName>
    <definedName name="YTD.OPER.REVENUES">#REF!</definedName>
    <definedName name="YTD.OPER.TAXES">#REF!</definedName>
    <definedName name="YTD.OPER_AND_MAINT.EXPS">#REF!</definedName>
    <definedName name="YTD.OPER_AND_MAINT_EXPS">#REF!</definedName>
    <definedName name="YTD.OTH.INC_AND_DEDUCTIONS">#REF!</definedName>
    <definedName name="YTD.OTH.POWER.GEN.MAINT">#REF!</definedName>
    <definedName name="YTD.OTH.POWER.GEN.OPER">#REF!</definedName>
    <definedName name="YTD.OTH.POWER.SUPPLY.OPER">#REF!</definedName>
    <definedName name="YTD.OTH.TAXES.NONOPER">#REF!</definedName>
    <definedName name="YTD.OTH.TAXES.OPER">#REF!</definedName>
    <definedName name="YTD.PURPOWER.NONREC">#REF!</definedName>
    <definedName name="YTD.STEAM.GENERATION.MAINT">#REF!</definedName>
    <definedName name="YTD.STEAM.GENERATION.OPER">#REF!</definedName>
    <definedName name="YTD.TOTAL.PROD.EXPS">#REF!</definedName>
    <definedName name="YTD.TOTAL.PRODUCTION.EXP">#REF!</definedName>
    <definedName name="YTD.TRANSMISSION.MAINT">#REF!</definedName>
    <definedName name="YTD.TRANSMISSION.OPER">#REF!</definedName>
    <definedName name="YTD08" localSheetId="6">#REF!,#REF!,#REF!,#REF!</definedName>
    <definedName name="ytetetet" localSheetId="6" hidden="1">{#N/A,#N/A,FALSE,"EXPENSE"}</definedName>
    <definedName name="ytetetet" hidden="1">{#N/A,#N/A,FALSE,"EXPENSE"}</definedName>
    <definedName name="ytrysrtertrtyhfgh" localSheetId="6" hidden="1">{#N/A,#N/A,FALSE,"EXPENSE"}</definedName>
    <definedName name="ytrysrtertrtyhfgh" hidden="1">{#N/A,#N/A,FALSE,"EXPENSE"}</definedName>
    <definedName name="ytyrtyhrbfgbv" localSheetId="6" hidden="1">{#N/A,#N/A,FALSE,"EXPENSE"}</definedName>
    <definedName name="ytyrtyhrbfgbv" hidden="1">{#N/A,#N/A,FALSE,"EXPENSE"}</definedName>
    <definedName name="yyyyy" localSheetId="6" hidden="1">{#N/A,#N/A,FALSE,"EXPENSE"}</definedName>
    <definedName name="yyyyy" hidden="1">{#N/A,#N/A,FALSE,"EXPENSE"}</definedName>
    <definedName name="yyyyyyy" localSheetId="6" hidden="1">{#N/A,#N/A,FALSE,"EXPENSE"}</definedName>
    <definedName name="yyyyyyy" hidden="1">{#N/A,#N/A,FALSE,"EXPENSE"}</definedName>
    <definedName name="z" localSheetId="6" hidden="1">{"Page 1",#N/A,FALSE,"Sheet1";"Page 2",#N/A,FALSE,"Sheet1"}</definedName>
    <definedName name="z" hidden="1">{"Page 1",#N/A,FALSE,"Sheet1";"Page 2",#N/A,FALSE,"Sheet1"}</definedName>
    <definedName name="zbfgbzxcvxzcv" localSheetId="6" hidden="1">{#N/A,#N/A,FALSE,"EXPENSE"}</definedName>
    <definedName name="zbfgbzxcvxzcv" hidden="1">{#N/A,#N/A,FALSE,"EXPENSE"}</definedName>
  </definedNames>
  <calcPr calcId="191028"/>
  <pivotCaches>
    <pivotCache cacheId="1" r:id="rId15"/>
    <pivotCache cacheId="2" r:id="rId1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0" i="82" l="1"/>
  <c r="I30" i="82"/>
  <c r="G30" i="82"/>
  <c r="H13" i="83" l="1"/>
  <c r="A18" i="101"/>
  <c r="A19" i="101" s="1"/>
  <c r="A20" i="101" s="1"/>
  <c r="A21" i="101" s="1"/>
  <c r="A22" i="101" s="1"/>
  <c r="A23" i="101" s="1"/>
  <c r="A24" i="101" s="1"/>
  <c r="A25" i="101" s="1"/>
  <c r="A26" i="101" s="1"/>
  <c r="A27" i="101" s="1"/>
  <c r="A28" i="101" s="1"/>
  <c r="A29" i="101" s="1"/>
  <c r="A30" i="101" s="1"/>
  <c r="A31" i="101" s="1"/>
  <c r="A32" i="101" s="1"/>
  <c r="A17" i="101"/>
  <c r="A16" i="101"/>
  <c r="A16" i="100"/>
  <c r="A17" i="100" s="1"/>
  <c r="A18" i="100" s="1"/>
  <c r="A19" i="100" s="1"/>
  <c r="A20" i="100" s="1"/>
  <c r="A21" i="100" s="1"/>
  <c r="A22" i="100" s="1"/>
  <c r="A23" i="100" s="1"/>
  <c r="A24" i="100" s="1"/>
  <c r="A25" i="100" s="1"/>
  <c r="A26" i="100" s="1"/>
  <c r="A27" i="100" s="1"/>
  <c r="A28" i="100" s="1"/>
  <c r="A29" i="100" s="1"/>
  <c r="A30" i="100" s="1"/>
  <c r="A31" i="100" s="1"/>
  <c r="A32" i="100" s="1"/>
  <c r="J17" i="100"/>
  <c r="J19" i="100" s="1"/>
  <c r="J22" i="100" s="1"/>
  <c r="A7" i="100"/>
  <c r="A7" i="101" s="1"/>
  <c r="A16" i="99"/>
  <c r="A17" i="99" s="1"/>
  <c r="A18" i="99" s="1"/>
  <c r="A19" i="99" s="1"/>
  <c r="A20" i="99" s="1"/>
  <c r="A21" i="99" s="1"/>
  <c r="A22" i="99" s="1"/>
  <c r="A23" i="99" s="1"/>
  <c r="A24" i="99" s="1"/>
  <c r="A25" i="99" s="1"/>
  <c r="A26" i="99" s="1"/>
  <c r="A27" i="99" s="1"/>
  <c r="A28" i="99" s="1"/>
  <c r="A29" i="99" s="1"/>
  <c r="A30" i="99" s="1"/>
  <c r="A31" i="99" s="1"/>
  <c r="A32" i="99" s="1"/>
  <c r="J17" i="99"/>
  <c r="J19" i="99" s="1"/>
  <c r="G20" i="101" l="1"/>
  <c r="J22" i="99"/>
  <c r="J13" i="83" s="1"/>
  <c r="J17" i="101"/>
  <c r="J19" i="101" s="1"/>
  <c r="J22" i="101" s="1"/>
  <c r="F13" i="83" s="1"/>
  <c r="G20" i="100"/>
  <c r="G20" i="99"/>
  <c r="D22" i="82"/>
  <c r="C35" i="83"/>
  <c r="C25" i="83"/>
  <c r="C24" i="83"/>
  <c r="C23" i="83"/>
  <c r="C16" i="83"/>
  <c r="F877" i="93"/>
  <c r="C36" i="83" l="1"/>
  <c r="F54" i="95"/>
  <c r="F56" i="95" s="1"/>
  <c r="F60" i="95" s="1"/>
  <c r="G54" i="95"/>
  <c r="G56" i="95" s="1"/>
  <c r="G60" i="95" s="1"/>
  <c r="F37" i="95"/>
  <c r="F34" i="95"/>
  <c r="C35" i="95"/>
  <c r="C36" i="95" s="1"/>
  <c r="C40" i="95" s="1"/>
  <c r="C26" i="95"/>
  <c r="C23" i="95"/>
  <c r="F19" i="95"/>
  <c r="F24" i="95" s="1"/>
  <c r="C32" i="95"/>
  <c r="C34" i="95" s="1"/>
  <c r="C14" i="95"/>
  <c r="C17" i="95" s="1"/>
  <c r="F38" i="95" l="1"/>
  <c r="C21" i="95"/>
  <c r="C24" i="95" s="1"/>
  <c r="C27" i="95" s="1"/>
  <c r="D34" i="83" l="1"/>
  <c r="I34" i="83"/>
  <c r="G34" i="83"/>
  <c r="E34" i="83"/>
  <c r="F30" i="83"/>
  <c r="I36" i="83"/>
  <c r="D36" i="83"/>
  <c r="G36" i="83"/>
  <c r="E36" i="83"/>
  <c r="D14" i="83" l="1"/>
  <c r="D7" i="83"/>
  <c r="C17" i="83"/>
  <c r="C15" i="83"/>
  <c r="C14" i="83"/>
  <c r="C8" i="83"/>
  <c r="C10" i="83" s="1"/>
  <c r="C7" i="83"/>
  <c r="D33" i="83" l="1"/>
  <c r="D32" i="83"/>
  <c r="D31" i="83"/>
  <c r="D30" i="83"/>
  <c r="D13" i="82" l="1"/>
  <c r="C37" i="83" l="1"/>
  <c r="J36" i="83" l="1"/>
  <c r="H36" i="83" l="1"/>
  <c r="F36" i="83" l="1"/>
  <c r="J34" i="83"/>
  <c r="H34" i="83"/>
  <c r="F34" i="83"/>
  <c r="J33" i="83"/>
  <c r="I33" i="83"/>
  <c r="H33" i="83"/>
  <c r="G33" i="83"/>
  <c r="F33" i="83"/>
  <c r="E33" i="83"/>
  <c r="J32" i="83"/>
  <c r="I32" i="83"/>
  <c r="H32" i="83"/>
  <c r="G32" i="83"/>
  <c r="F32" i="83"/>
  <c r="E32" i="83"/>
  <c r="J31" i="83"/>
  <c r="I31" i="83"/>
  <c r="H31" i="83"/>
  <c r="G31" i="83"/>
  <c r="F31" i="83"/>
  <c r="E31" i="83"/>
  <c r="J30" i="83"/>
  <c r="I30" i="83"/>
  <c r="H30" i="83"/>
  <c r="G30" i="83"/>
  <c r="E30" i="83"/>
  <c r="I17" i="83"/>
  <c r="G17" i="83"/>
  <c r="E17" i="83"/>
  <c r="D17" i="83"/>
  <c r="J15" i="83"/>
  <c r="I15" i="83"/>
  <c r="H15" i="83"/>
  <c r="G15" i="83"/>
  <c r="F15" i="83"/>
  <c r="E15" i="83"/>
  <c r="D15" i="83"/>
  <c r="I14" i="83"/>
  <c r="G14" i="83"/>
  <c r="E14" i="83"/>
  <c r="J8" i="83"/>
  <c r="J10" i="83" s="1"/>
  <c r="I8" i="83"/>
  <c r="I10" i="83" s="1"/>
  <c r="H8" i="83"/>
  <c r="H10" i="83" s="1"/>
  <c r="G8" i="83"/>
  <c r="G10" i="83" s="1"/>
  <c r="F8" i="83"/>
  <c r="F10" i="83" s="1"/>
  <c r="E8" i="83"/>
  <c r="E10" i="83" s="1"/>
  <c r="D8" i="83"/>
  <c r="D10" i="83" s="1"/>
  <c r="J7" i="83"/>
  <c r="J29" i="83" s="1"/>
  <c r="I7" i="83"/>
  <c r="H7" i="83"/>
  <c r="H29" i="83" s="1"/>
  <c r="G7" i="83"/>
  <c r="G29" i="83" s="1"/>
  <c r="F7" i="83"/>
  <c r="E7" i="83"/>
  <c r="F9" i="83" l="1"/>
  <c r="F11" i="83" s="1"/>
  <c r="D9" i="83"/>
  <c r="D11" i="83" s="1"/>
  <c r="D25" i="83" s="1"/>
  <c r="I9" i="83"/>
  <c r="I16" i="83"/>
  <c r="I18" i="83" s="1"/>
  <c r="I19" i="83" s="1"/>
  <c r="I11" i="83"/>
  <c r="I25" i="83" s="1"/>
  <c r="H17" i="83"/>
  <c r="F21" i="83"/>
  <c r="J17" i="83"/>
  <c r="C9" i="83"/>
  <c r="E9" i="83"/>
  <c r="E11" i="83" s="1"/>
  <c r="E25" i="83" s="1"/>
  <c r="D16" i="83"/>
  <c r="D18" i="83" s="1"/>
  <c r="D19" i="83" s="1"/>
  <c r="D28" i="83"/>
  <c r="F14" i="83"/>
  <c r="F16" i="83" s="1"/>
  <c r="E28" i="83"/>
  <c r="H14" i="83"/>
  <c r="H28" i="83" s="1"/>
  <c r="H35" i="83" s="1"/>
  <c r="H37" i="83" s="1"/>
  <c r="J14" i="83"/>
  <c r="J16" i="83" s="1"/>
  <c r="C21" i="83"/>
  <c r="D21" i="83"/>
  <c r="E21" i="83"/>
  <c r="G21" i="83"/>
  <c r="H21" i="83"/>
  <c r="I21" i="83"/>
  <c r="J21" i="83"/>
  <c r="F17" i="83"/>
  <c r="J9" i="83"/>
  <c r="J11" i="83" s="1"/>
  <c r="G9" i="83"/>
  <c r="G11" i="83" s="1"/>
  <c r="G25" i="83" s="1"/>
  <c r="E16" i="83"/>
  <c r="E18" i="83" s="1"/>
  <c r="E19" i="83" s="1"/>
  <c r="G28" i="83"/>
  <c r="G35" i="83" s="1"/>
  <c r="G37" i="83" s="1"/>
  <c r="C18" i="83"/>
  <c r="C19" i="83" s="1"/>
  <c r="G16" i="83"/>
  <c r="G18" i="83" s="1"/>
  <c r="G19" i="83" s="1"/>
  <c r="H9" i="83"/>
  <c r="H11" i="83" s="1"/>
  <c r="I28" i="83"/>
  <c r="D29" i="83"/>
  <c r="E29" i="83"/>
  <c r="F29" i="83"/>
  <c r="I29" i="83"/>
  <c r="C11" i="83" l="1"/>
  <c r="D35" i="83"/>
  <c r="D37" i="83" s="1"/>
  <c r="D20" i="83"/>
  <c r="D24" i="83" s="1"/>
  <c r="E35" i="83"/>
  <c r="E37" i="83" s="1"/>
  <c r="I23" i="83"/>
  <c r="J18" i="83"/>
  <c r="J19" i="83" s="1"/>
  <c r="J20" i="83" s="1"/>
  <c r="J24" i="83" s="1"/>
  <c r="D23" i="83"/>
  <c r="F18" i="83"/>
  <c r="F19" i="83" s="1"/>
  <c r="F23" i="83" s="1"/>
  <c r="J25" i="83"/>
  <c r="I20" i="83"/>
  <c r="I24" i="83" s="1"/>
  <c r="H16" i="83"/>
  <c r="H18" i="83" s="1"/>
  <c r="H19" i="83" s="1"/>
  <c r="H20" i="83" s="1"/>
  <c r="H24" i="83" s="1"/>
  <c r="F25" i="83"/>
  <c r="J28" i="83"/>
  <c r="J35" i="83" s="1"/>
  <c r="J37" i="83" s="1"/>
  <c r="F28" i="83"/>
  <c r="F35" i="83" s="1"/>
  <c r="F37" i="83" s="1"/>
  <c r="H25" i="83"/>
  <c r="C20" i="83"/>
  <c r="G23" i="83"/>
  <c r="G20" i="83"/>
  <c r="G24" i="83" s="1"/>
  <c r="E20" i="83"/>
  <c r="E24" i="83" s="1"/>
  <c r="E23" i="83"/>
  <c r="I35" i="83"/>
  <c r="I37" i="83" s="1"/>
  <c r="J23" i="83" l="1"/>
  <c r="H23" i="83"/>
  <c r="F20" i="83"/>
  <c r="F24" i="83" s="1"/>
  <c r="D24" i="82" l="1"/>
  <c r="E24" i="82"/>
  <c r="F24" i="82"/>
  <c r="G24" i="82"/>
  <c r="H24" i="82"/>
  <c r="I24" i="82"/>
  <c r="J24" i="82"/>
  <c r="K24" i="82"/>
  <c r="D19" i="82" l="1"/>
  <c r="E19" i="82"/>
  <c r="F19" i="82"/>
  <c r="G19" i="82"/>
  <c r="H19" i="82"/>
  <c r="I19" i="82"/>
  <c r="J19" i="82"/>
  <c r="K19" i="82"/>
  <c r="D20" i="82"/>
  <c r="E20" i="82"/>
  <c r="F20" i="82"/>
  <c r="G20" i="82"/>
  <c r="H20" i="82"/>
  <c r="I20" i="82"/>
  <c r="J20" i="82"/>
  <c r="K20" i="82"/>
  <c r="D21" i="82"/>
  <c r="E21" i="82"/>
  <c r="F21" i="82"/>
  <c r="G21" i="82"/>
  <c r="H21" i="82"/>
  <c r="I21" i="82"/>
  <c r="J21" i="82"/>
  <c r="K21" i="82"/>
  <c r="E22" i="82"/>
  <c r="F22" i="82"/>
  <c r="G22" i="82"/>
  <c r="H22" i="82"/>
  <c r="I22" i="82"/>
  <c r="J22" i="82"/>
  <c r="K22" i="82"/>
  <c r="D26" i="82"/>
  <c r="E26" i="82"/>
  <c r="F26" i="82"/>
  <c r="G26" i="82"/>
  <c r="H26" i="82"/>
  <c r="I26" i="82"/>
  <c r="J26" i="82"/>
  <c r="K26" i="82"/>
  <c r="D29" i="82"/>
  <c r="E29" i="82"/>
  <c r="F29" i="82"/>
  <c r="G29" i="82"/>
  <c r="H29" i="82"/>
  <c r="I29" i="82"/>
  <c r="J29" i="82"/>
  <c r="K29" i="82"/>
  <c r="A19" i="82"/>
  <c r="A20" i="82" s="1"/>
  <c r="A21" i="82" s="1"/>
  <c r="A22" i="82" s="1"/>
  <c r="A23" i="82" s="1"/>
  <c r="A24" i="82" s="1"/>
  <c r="A25" i="82" s="1"/>
  <c r="A26" i="82" s="1"/>
  <c r="A27" i="82" s="1"/>
  <c r="A28" i="82" s="1"/>
  <c r="A29" i="82" s="1"/>
  <c r="A30" i="82" s="1"/>
  <c r="A31" i="82" s="1"/>
  <c r="A32" i="82" s="1"/>
  <c r="A33" i="82" s="1"/>
  <c r="A34" i="82" s="1"/>
  <c r="A35" i="82" s="1"/>
  <c r="A36" i="82" s="1"/>
  <c r="A37" i="82" s="1"/>
  <c r="E13" i="82"/>
  <c r="F13" i="82" s="1"/>
  <c r="G13" i="82" s="1"/>
  <c r="H13" i="82" s="1"/>
  <c r="I13" i="82" s="1"/>
  <c r="J13" i="82" s="1"/>
  <c r="K13" i="82" s="1"/>
  <c r="H33" i="82" l="1"/>
  <c r="J33" i="82"/>
  <c r="K33" i="82"/>
  <c r="D33" i="82"/>
  <c r="D36" i="82" s="1"/>
  <c r="F33" i="82"/>
  <c r="E33" i="82"/>
  <c r="I33" i="82"/>
  <c r="G33" i="82"/>
  <c r="D37" i="82" l="1"/>
  <c r="F36" i="82"/>
  <c r="H36" i="82"/>
  <c r="E36" i="82"/>
  <c r="J36" i="82"/>
  <c r="H37" i="82" l="1"/>
  <c r="I36" i="82"/>
  <c r="E37" i="82"/>
  <c r="J37" i="82"/>
  <c r="F37" i="82"/>
  <c r="G36" i="82"/>
  <c r="K36" i="82" l="1"/>
  <c r="I37" i="82"/>
  <c r="K37" i="82"/>
  <c r="G37" i="82" l="1"/>
  <c r="G17" i="56" l="1"/>
  <c r="G17" i="54"/>
  <c r="C11" i="56"/>
  <c r="C14" i="56" s="1"/>
  <c r="C17" i="56" s="1"/>
  <c r="C21" i="56"/>
  <c r="C22" i="56"/>
  <c r="G11" i="56"/>
  <c r="G13" i="56"/>
  <c r="G14" i="56"/>
  <c r="G15" i="56"/>
  <c r="G18" i="56"/>
  <c r="G19" i="56"/>
  <c r="G22" i="56"/>
  <c r="C32" i="56"/>
  <c r="C34" i="56" s="1"/>
  <c r="C35" i="56"/>
  <c r="C38" i="56"/>
  <c r="C23" i="56"/>
  <c r="C26" i="56"/>
  <c r="C12" i="56"/>
  <c r="C13" i="56"/>
  <c r="C16" i="56"/>
  <c r="C11" i="54"/>
  <c r="G22" i="54"/>
  <c r="G18" i="54"/>
  <c r="G15" i="54"/>
  <c r="G14" i="54"/>
  <c r="G13" i="54"/>
  <c r="G11" i="54"/>
  <c r="G19" i="54" s="1"/>
  <c r="C38" i="54"/>
  <c r="C35" i="54"/>
  <c r="C32" i="54"/>
  <c r="C34" i="54" s="1"/>
  <c r="C26" i="54"/>
  <c r="C23" i="54"/>
  <c r="C22" i="54"/>
  <c r="C21" i="54"/>
  <c r="C16" i="54"/>
  <c r="C13" i="54"/>
  <c r="C12" i="54"/>
  <c r="G24" i="54" l="1"/>
  <c r="C24" i="54"/>
  <c r="C27" i="54" s="1"/>
  <c r="G24" i="56"/>
  <c r="C14" i="54"/>
  <c r="C17" i="54" s="1"/>
  <c r="C36" i="54"/>
  <c r="C40" i="54" s="1"/>
  <c r="C36" i="56"/>
  <c r="C40" i="56" s="1"/>
  <c r="C24" i="56"/>
  <c r="C27" i="56" s="1"/>
</calcChain>
</file>

<file path=xl/sharedStrings.xml><?xml version="1.0" encoding="utf-8"?>
<sst xmlns="http://schemas.openxmlformats.org/spreadsheetml/2006/main" count="3306" uniqueCount="2993">
  <si>
    <t>SCHEDULE D-9</t>
  </si>
  <si>
    <t>FINANCIAL INDICATORS - SUMMARY</t>
  </si>
  <si>
    <t>Page 1 of 1</t>
  </si>
  <si>
    <t>FLORIDA PUBLIC SERVICE COMMISSION</t>
  </si>
  <si>
    <t>Explanation:</t>
  </si>
  <si>
    <t>Provide financial indicators for the test year under current and proposed rates, the prior year, and the historical base year.</t>
  </si>
  <si>
    <t>Type of Data Shown:</t>
  </si>
  <si>
    <t>Projected Test Year 2 Ended</t>
  </si>
  <si>
    <t>COMPANY: Duke Energy Florida, LLC</t>
  </si>
  <si>
    <t>Projected Test Year 1 Ended</t>
  </si>
  <si>
    <t>($000)</t>
  </si>
  <si>
    <t>Line</t>
  </si>
  <si>
    <t>No.</t>
  </si>
  <si>
    <t>Current</t>
  </si>
  <si>
    <t>Proposed</t>
  </si>
  <si>
    <t>Interest Coverage Ratios:</t>
  </si>
  <si>
    <t>Including AFUDC in Income Before Interest Charges</t>
  </si>
  <si>
    <t>Excluding AFUDC in Income before Interest Charges</t>
  </si>
  <si>
    <t>AFUDC as a percent of Income Available for Common</t>
  </si>
  <si>
    <t>Percent of Construction Funds Generated Internally</t>
  </si>
  <si>
    <t>N/A</t>
  </si>
  <si>
    <t>Earnings Before Interest &amp; Taxes Including AFUDC</t>
  </si>
  <si>
    <t>Earnings Before Interest &amp; Taxes Excluding AFUDC</t>
  </si>
  <si>
    <t>Fixed Charges:</t>
  </si>
  <si>
    <t>Interest</t>
  </si>
  <si>
    <t>Lease Payments</t>
  </si>
  <si>
    <t>Sinking Fund Payments</t>
  </si>
  <si>
    <t>Tax of Sinking Fund Payments</t>
  </si>
  <si>
    <t>Ratio of Earnings to Fixed Charges:</t>
  </si>
  <si>
    <t>DUKE ENERGY FLORIDA</t>
  </si>
  <si>
    <t>SCHEDULE 5</t>
  </si>
  <si>
    <t>FINANCIAL INTEGRITY INDICATORS</t>
  </si>
  <si>
    <t/>
  </si>
  <si>
    <t>System Per</t>
  </si>
  <si>
    <t>Retail Per</t>
  </si>
  <si>
    <t>Pro Rata</t>
  </si>
  <si>
    <t>Specific</t>
  </si>
  <si>
    <t>Adjusted</t>
  </si>
  <si>
    <t>Cap</t>
  </si>
  <si>
    <t>Low-Point</t>
  </si>
  <si>
    <t>Mid-Point</t>
  </si>
  <si>
    <t>High-Point</t>
  </si>
  <si>
    <t>Books</t>
  </si>
  <si>
    <t>Adjustments</t>
  </si>
  <si>
    <t>Retail</t>
  </si>
  <si>
    <t>Ratio</t>
  </si>
  <si>
    <t>Cost Rate</t>
  </si>
  <si>
    <t>Weighted Cost</t>
  </si>
  <si>
    <t>A. TIMES INTEREST EARNED WITH AFUDC</t>
  </si>
  <si>
    <t>D. PERCENT INTERNALLY GENERATED FUNDS*</t>
  </si>
  <si>
    <t>EARNINGS BEFORE INTEREST</t>
  </si>
  <si>
    <t>NET INCOME</t>
  </si>
  <si>
    <t>AFUDC - DEBT</t>
  </si>
  <si>
    <t>COMMON DIVIDENDS</t>
  </si>
  <si>
    <t>INCOME TAXES</t>
  </si>
  <si>
    <t>AFUDC (EQUITY)</t>
  </si>
  <si>
    <t>TOTAL</t>
  </si>
  <si>
    <t>DEPRECIATION &amp; AMORTIZATION</t>
  </si>
  <si>
    <t>INTEREST CHARGES</t>
  </si>
  <si>
    <t>DEFERRED INCOME TAXES</t>
  </si>
  <si>
    <t>(before deducting AFUDC-Debt)</t>
  </si>
  <si>
    <t>INVESTMENT TAX CREDITS</t>
  </si>
  <si>
    <t>TIE WITH AFUDC</t>
  </si>
  <si>
    <t>OTHER - INC NUCLEAR DECOMMISSIONING</t>
  </si>
  <si>
    <t>OTHER FUNDS - INCLUDING CHANGE IN WORKING CAPITAL</t>
  </si>
  <si>
    <t>B. TIMES INTEREST EARNED WITHOUT AFUDC</t>
  </si>
  <si>
    <t>TOTAL FUNDS PROVIDED</t>
  </si>
  <si>
    <t>CONSTRUCTION EXPENDITURES</t>
  </si>
  <si>
    <t>AFUDC - EQUITY</t>
  </si>
  <si>
    <t>(EXCLUDING AFUDC EQUITY &amp; DEBT)</t>
  </si>
  <si>
    <t>PERCENTAGE INTERNALLY GENERATED FUNDS</t>
  </si>
  <si>
    <t>(before deducting AFUDC-Debt &amp; CR3 reg asset carrying charge)</t>
  </si>
  <si>
    <t>TIE WITHOUT AFUDC</t>
  </si>
  <si>
    <t xml:space="preserve">E. SHORT TERM DEBT/LONG TERM DEBT AS  AS A </t>
  </si>
  <si>
    <t>C. PERCENT AFUDC TO NET INCOME AVAILABLE</t>
  </si>
  <si>
    <t xml:space="preserve">     A PERCENT OF TOTAL INVESTOR CAPITAL</t>
  </si>
  <si>
    <t xml:space="preserve">  FOR COMMON SHAREHOLDERS</t>
  </si>
  <si>
    <t xml:space="preserve">  Common Equity</t>
  </si>
  <si>
    <t>AFUDC DEBT</t>
  </si>
  <si>
    <t>Long Term Debt</t>
  </si>
  <si>
    <t>X (1- INCOME TAX RATE)</t>
  </si>
  <si>
    <t>Short Term Debt</t>
  </si>
  <si>
    <t>SUBTOTAL</t>
  </si>
  <si>
    <t>AFUDC -EQUITY</t>
  </si>
  <si>
    <t>NET INCOME AVAILABLE FOR</t>
  </si>
  <si>
    <t>% LONG TERM DEBT TO TOTAL</t>
  </si>
  <si>
    <t>COMMON STOCKHOLDERS</t>
  </si>
  <si>
    <t>% SHORT TERM DEBT TO TOTAL</t>
  </si>
  <si>
    <t>PERCENT AFUDC TO AVAILABLE</t>
  </si>
  <si>
    <t>F. FPSC ADJUSTED AVERAGE</t>
  </si>
  <si>
    <t xml:space="preserve">  JURISDICTIONAL AND PROFORMA</t>
  </si>
  <si>
    <t xml:space="preserve">     RETURN ON COMMON EQUITY</t>
  </si>
  <si>
    <t>Pro Forma</t>
  </si>
  <si>
    <t>FPSC</t>
  </si>
  <si>
    <t xml:space="preserve"> </t>
  </si>
  <si>
    <t>FPSC AVERAGE</t>
  </si>
  <si>
    <t>EARNED RATE OF RETURN</t>
  </si>
  <si>
    <t>LESS RETAIL WEIGHTED AVERAGE COST RATES FOR:</t>
  </si>
  <si>
    <t>LONG TERM DEBT</t>
  </si>
  <si>
    <t>SHORT TERM DEBT</t>
  </si>
  <si>
    <t>CUSTOMER DEPOSITS</t>
  </si>
  <si>
    <t>DEFERRED INCOME TAX (FAS 109)</t>
  </si>
  <si>
    <t>DIVIDED BY COMMON EQUITY RATIO</t>
  </si>
  <si>
    <t>JURISDICTIONAL RETURN ON COMMON EQUITY</t>
  </si>
  <si>
    <t>SCHEDULE 4</t>
  </si>
  <si>
    <t>ELECTRIC FORECASTED EARNINGS SURVEILLANCE REPORT</t>
  </si>
  <si>
    <t>Company :   Duke Energy Florida</t>
  </si>
  <si>
    <t>D. PERCENT INTERNALLY GENERATED FUNDS</t>
  </si>
  <si>
    <t>(BEFORE DEDUCTING AFUDC DEBT)</t>
  </si>
  <si>
    <t>DEFERRED FUEL NET</t>
  </si>
  <si>
    <t>FOR COMMON STOCKHOLDERS</t>
  </si>
  <si>
    <t>Year 2023</t>
  </si>
  <si>
    <t>Net Income</t>
  </si>
  <si>
    <t>Revenue Requirement</t>
  </si>
  <si>
    <t>Year 2024</t>
  </si>
  <si>
    <t>Year 2025</t>
  </si>
  <si>
    <t>DE Florida (Inp) </t>
  </si>
  <si>
    <t>B:[Start Method]</t>
  </si>
  <si>
    <t>C:[Per Books]</t>
  </si>
  <si>
    <t>D:[Adjustments]</t>
  </si>
  <si>
    <t>E:[Per Books Adjusted]</t>
  </si>
  <si>
    <t>F:[Per Books 12 Months Ended]</t>
  </si>
  <si>
    <t>G:[MethodReturns]</t>
  </si>
  <si>
    <t>H:[FERC INCOME STATEMENT]</t>
  </si>
  <si>
    <t>I:[440-457 - Operating Revenue]</t>
  </si>
  <si>
    <t xml:space="preserve">     J:[440-446 - Sales to Ultimate Customers:]</t>
  </si>
  <si>
    <t xml:space="preserve">     K:[0440000 - Residential]</t>
  </si>
  <si>
    <t>B:[]</t>
  </si>
  <si>
    <t>C:[]</t>
  </si>
  <si>
    <t>D:[if]</t>
  </si>
  <si>
    <t>E:[]</t>
  </si>
  <si>
    <t>Z:[]</t>
  </si>
  <si>
    <t>Projected Test Year 3 Ended</t>
  </si>
  <si>
    <t xml:space="preserve">Prior Year  Ended </t>
  </si>
  <si>
    <t>Historical Year Ended</t>
  </si>
  <si>
    <t>Year 2026</t>
  </si>
  <si>
    <t>Year 2027</t>
  </si>
  <si>
    <t xml:space="preserve">     L:[0442100 - General Service]</t>
  </si>
  <si>
    <t xml:space="preserve">     M:[0442200 - Industrial Service]</t>
  </si>
  <si>
    <t xml:space="preserve">     N:[0444000 - Public St and Highway Lighting]</t>
  </si>
  <si>
    <t xml:space="preserve">     O:[0445000 - Other Sales To Public Auth]</t>
  </si>
  <si>
    <t xml:space="preserve">          P:[440-446 - Total Sales to Ultimate Customers]</t>
  </si>
  <si>
    <t xml:space="preserve">     Q:[447 - Sales for Resale:]</t>
  </si>
  <si>
    <t xml:space="preserve">     R:[0447150  Revenue Other]</t>
  </si>
  <si>
    <t xml:space="preserve">     S:[0447159 Resale Sales - Outside]</t>
  </si>
  <si>
    <t xml:space="preserve">     T:[0447990 Sales for Resale Unbilled Revenue]</t>
  </si>
  <si>
    <t xml:space="preserve">          U:[447 - Total Sales for Resale]</t>
  </si>
  <si>
    <t xml:space="preserve">     V:[449 - Provision for Rate Refund:]</t>
  </si>
  <si>
    <t xml:space="preserve">     W:[0449035 - Franchise Allocation/Holding]</t>
  </si>
  <si>
    <t xml:space="preserve">     X:[0449100  Provision for Rate Refund - Retail]</t>
  </si>
  <si>
    <t xml:space="preserve">     Y:[0449110  Provision for Rate Refund - Wholesale]</t>
  </si>
  <si>
    <t xml:space="preserve">     Z:[0449111 - Tax reform - Retail]</t>
  </si>
  <si>
    <t xml:space="preserve">          AA:[449 - Total Provision for Rate Refund]</t>
  </si>
  <si>
    <t xml:space="preserve">     AB:[450-457 - Other Operating Revenues:]</t>
  </si>
  <si>
    <t xml:space="preserve">     AC:[0450100 - Late Pmt and Forf Disc]</t>
  </si>
  <si>
    <t xml:space="preserve">     AD:[0451100 - Misc Service Revenue]</t>
  </si>
  <si>
    <t xml:space="preserve">     AE:[0454001 - Rent from Electric Prop - Nuclear]</t>
  </si>
  <si>
    <t xml:space="preserve">     AF:[0454002 - Rent - Lighting Equipment]</t>
  </si>
  <si>
    <t xml:space="preserve">     AG:[0454003 - Rent - Non-Lighting Equipment]</t>
  </si>
  <si>
    <t xml:space="preserve">     AH:[0454004 - Rent - Joint Use]</t>
  </si>
  <si>
    <t xml:space="preserve">     AI:[0454005 - Rent - Transmission]</t>
  </si>
  <si>
    <t xml:space="preserve">     AJ:[0454100 - Extra - Facilities]</t>
  </si>
  <si>
    <t xml:space="preserve">     AK:[0454105 - IC Other Elec Rents]</t>
  </si>
  <si>
    <t xml:space="preserve">     AL:[0454175 - EV Charger Revenue]</t>
  </si>
  <si>
    <t xml:space="preserve">     AM:[0454200 - Pole &amp; Line Attachments]</t>
  </si>
  <si>
    <t xml:space="preserve">     AN:[0454300 - Tower Lease Revenues]</t>
  </si>
  <si>
    <t xml:space="preserve">     AO:[0454400 - Other Electric Rents]</t>
  </si>
  <si>
    <t xml:space="preserve">     AP:[0454601 - Other Misc Revenue]</t>
  </si>
  <si>
    <t xml:space="preserve">     AQ:[0456000 - Other Variable Reveneus]</t>
  </si>
  <si>
    <t xml:space="preserve">     AR:[0456001 - Other Variable Revenues-Reg]</t>
  </si>
  <si>
    <t xml:space="preserve">     AS:[0456003 - Retail Unbilled Revenue]</t>
  </si>
  <si>
    <t xml:space="preserve">     AT:[0456005 - Electric Rev - Cogen/small power pro]</t>
  </si>
  <si>
    <t xml:space="preserve">     AU:[0456006 - Muni Coty Tax Coll/Comm]</t>
  </si>
  <si>
    <t xml:space="preserve">     AV:[0456016 - I/C Joint Disp - Trans NW Rev]</t>
  </si>
  <si>
    <t xml:space="preserve">     AW:[0456040 - Sales Use Tax Coll Fee]</t>
  </si>
  <si>
    <t xml:space="preserve">     AX:[0456050 - Transmission Study Revenue]</t>
  </si>
  <si>
    <t xml:space="preserve">     AY:[0456100 - Profit or Loss on Sale of M&amp;S]</t>
  </si>
  <si>
    <t xml:space="preserve">     AZ:[0456102 - Distribution Charge - Network]</t>
  </si>
  <si>
    <t xml:space="preserve">          BA:[0456104 - Prod Ancillary Service Revenue (100% Wholesale)]</t>
  </si>
  <si>
    <t xml:space="preserve">          BB:[0456104 - Amortization of OATT over-collection giveback FIT]</t>
  </si>
  <si>
    <t xml:space="preserve">          BC:[0456104 - OATT FIT Revenue Decrement]</t>
  </si>
  <si>
    <t xml:space="preserve">          BD:[0456104 - Over collection of FIT in OATT revenues before base rate]</t>
  </si>
  <si>
    <t xml:space="preserve">     BE:[0456104 - Transmission Charge Network]</t>
  </si>
  <si>
    <t xml:space="preserve">     BF:[0456105 - Sched, Sys Cntl, Disp-Network]</t>
  </si>
  <si>
    <t xml:space="preserve">     BG:[0456106 - Reactive Pur/Volt Cntl Svc]</t>
  </si>
  <si>
    <t xml:space="preserve">     BH:[0456107 - Regulation/Frequency Response]</t>
  </si>
  <si>
    <t xml:space="preserve">     BI:[0456108 - Op Res - Spinning Reserve]</t>
  </si>
  <si>
    <t xml:space="preserve">     BJ:[0456109 - Op Res - Supplemental Reserve]</t>
  </si>
  <si>
    <t xml:space="preserve">     BK:[0456110 - Transmission Charge PTP]</t>
  </si>
  <si>
    <t xml:space="preserve">     BL:[0456111 - Other Transmission Revenues]</t>
  </si>
  <si>
    <t xml:space="preserve">     BM:[0456540 - Wholesale Unbilled Fuel Clause]</t>
  </si>
  <si>
    <t xml:space="preserve">     BN:[0456610 - Other Electric Revenues]</t>
  </si>
  <si>
    <t xml:space="preserve">     BO:[0456616 - Shared Solar - SC]</t>
  </si>
  <si>
    <t xml:space="preserve">     BP:[0456630 - Gross Up-Contr In Aid Of Const]</t>
  </si>
  <si>
    <t xml:space="preserve">     BQ:[0457100 - SC Direct PT Offset]</t>
  </si>
  <si>
    <t xml:space="preserve">          BR:[450-457 - Total Other Operating Revenue]</t>
  </si>
  <si>
    <t xml:space="preserve">     BS:[440-457 - Total Operating Revenue]</t>
  </si>
  <si>
    <t>BT:[]</t>
  </si>
  <si>
    <t>BU:[500-599 &amp; 901-935 Operations and Maintenance:]</t>
  </si>
  <si>
    <t>BV:[Base Recoverable O&amp;M:]</t>
  </si>
  <si>
    <t xml:space="preserve">     BW:[500-509 - Steam Operation]</t>
  </si>
  <si>
    <t xml:space="preserve">     BX:[0500000 - Suprvsn and Engrg - Steam Oper]</t>
  </si>
  <si>
    <t>*[Capacity - Retail 100% Total]*</t>
  </si>
  <si>
    <t>*[0557202 - FL Deferred Fuel Expense]*</t>
  </si>
  <si>
    <t>F:[Start Method]</t>
  </si>
  <si>
    <t>G:[System Per Books (Per End)]</t>
  </si>
  <si>
    <t>H:[System Per Books (13 Mo Avg)]</t>
  </si>
  <si>
    <t>I:[System Adjustments (Per End)]</t>
  </si>
  <si>
    <t>J:[System Adjustments (13 Mo Avg)]</t>
  </si>
  <si>
    <t>K:[System Adjusted (Per End)]</t>
  </si>
  <si>
    <t>L:[System Adjusted (13 Mo Avg)]</t>
  </si>
  <si>
    <t>M:[Jurisdictional Separation Factor]</t>
  </si>
  <si>
    <t>N:[Retail Per Books (Per End)]</t>
  </si>
  <si>
    <t>O:[Retail Per Books (13 Mo Avg)]</t>
  </si>
  <si>
    <t>P:[Retail Adjustments (Per End)]</t>
  </si>
  <si>
    <t>Q:[Retail Adjustments (13 Mo Avg)]</t>
  </si>
  <si>
    <t>R:[Retail Adjusted (Per End)]</t>
  </si>
  <si>
    <t>S:[Retail Adjusted (13 Mo Avg)]</t>
  </si>
  <si>
    <t>T:[MethodReturns]</t>
  </si>
  <si>
    <t>U:[]</t>
  </si>
  <si>
    <t>V:[Current Date]</t>
  </si>
  <si>
    <t>W:[March 2014]</t>
  </si>
  <si>
    <t>X:[Value to multiply if date is after Mar 2014]</t>
  </si>
  <si>
    <t>Y:[If current date is &gt;= Mar 2014, then 1, else 0]</t>
  </si>
  <si>
    <t>AA:[Working Capital:]</t>
  </si>
  <si>
    <t>AB:[Other Property &amp; Investments:]</t>
  </si>
  <si>
    <t xml:space="preserve">     AC:[0123100 Historical Sub Investment]</t>
  </si>
  <si>
    <t xml:space="preserve">     AD:[0123105 Sub OCI]</t>
  </si>
  <si>
    <t xml:space="preserve">     AE:[01231005 Investment in Sub - Equity]</t>
  </si>
  <si>
    <t xml:space="preserve">     AF:[01231015 - Current Sub Investment]</t>
  </si>
  <si>
    <t xml:space="preserve">     AG:[0123220 - Duke Engineering &amp; Servs, Inc]</t>
  </si>
  <si>
    <t xml:space="preserve">     AH:[0123250 IC Netting - Advance]</t>
  </si>
  <si>
    <t xml:space="preserve">          AI:[0123 Investment in Associated Companies]</t>
  </si>
  <si>
    <t xml:space="preserve">     AJ:[0124073 Investments in Projects]</t>
  </si>
  <si>
    <t xml:space="preserve">     AK:[0124113 Investment Inflexion]</t>
  </si>
  <si>
    <t xml:space="preserve">     AL:[0124472 Rabbi Trust Pe Exec]</t>
  </si>
  <si>
    <t xml:space="preserve">     AM:[     0124 Other Investments]</t>
  </si>
  <si>
    <t xml:space="preserve">     AN:[0128716 Prefunded Pension]</t>
  </si>
  <si>
    <t xml:space="preserve">     AO:[0128717 Prefunded Pension]</t>
  </si>
  <si>
    <t xml:space="preserve">     AP:[0128800 Funds DEC Qual Contr]</t>
  </si>
  <si>
    <t xml:space="preserve">     AQ:[0128501 H&amp;W Benefits Funding]</t>
  </si>
  <si>
    <t xml:space="preserve">     AR:[0128804 Rabbi Trust]</t>
  </si>
  <si>
    <t xml:space="preserve">     AS:[0128910 CR#3 - Qual. Unreal Gains/Losses]</t>
  </si>
  <si>
    <t xml:space="preserve">     AT:[0128911 CR#3 - Nuc Decom Nonqualified]</t>
  </si>
  <si>
    <t xml:space="preserve">     AU:[0128912 CR#3-NON-QUAL.UNREAL.GAIN/LOSS]</t>
  </si>
  <si>
    <t xml:space="preserve">     AV:[0128913 CR#3 - NUC Decom NonQualified SH]</t>
  </si>
  <si>
    <t xml:space="preserve">     AW:[0128914 CR3 ADP Qualified Unrealized Gains/Losses]</t>
  </si>
  <si>
    <t xml:space="preserve">     AX:[0128915 CR#3 - ADP NUC Decom Qual]</t>
  </si>
  <si>
    <t xml:space="preserve">     AY:[0128929 CR#3 - NUC Decom Qualified]</t>
  </si>
  <si>
    <t xml:space="preserve">     AZ:[     0128 Special Funds]</t>
  </si>
  <si>
    <t xml:space="preserve">     BA:[Total Other Property &amp; Investments]</t>
  </si>
  <si>
    <t>BB:[]</t>
  </si>
  <si>
    <t>BC:[Current &amp; Accrued Assets:]</t>
  </si>
  <si>
    <t xml:space="preserve">     BD:[0131032 Cash Wells 1182 DEP]</t>
  </si>
  <si>
    <t xml:space="preserve">     BE:[0131100 Cash Various Banks]</t>
  </si>
  <si>
    <t xml:space="preserve">     BF:[0131145  Cash PNC 5846]</t>
  </si>
  <si>
    <t xml:space="preserve">     BG:[0131203 Cash BOA 1925 PEC]</t>
  </si>
  <si>
    <t xml:space="preserve">     BH:[0131204 Cash BOA 1097 PEF]</t>
  </si>
  <si>
    <t xml:space="preserve">     BI:[0131206 Cash Mellon 0442 PEF]</t>
  </si>
  <si>
    <t xml:space="preserve">     BJ:[0131216 Cash Wells 7792 PEF]</t>
  </si>
  <si>
    <t xml:space="preserve">     BK:[0131217 Cash Wells 1924 PEF]</t>
  </si>
  <si>
    <t xml:space="preserve">     BL:[0131218 Cash Wells 5602 PEF]</t>
  </si>
  <si>
    <t xml:space="preserve">     BM:[0131220 Cash Wells 2450 PEF]</t>
  </si>
  <si>
    <t xml:space="preserve">     BN:[0131227 Cash Wells 0020 PEC]</t>
  </si>
  <si>
    <t xml:space="preserve">     BO:[0131228 Cash Wells 8238 PEF]</t>
  </si>
  <si>
    <t xml:space="preserve">     BP:[0131229 Cash Wells 5067 PE Svc Co]</t>
  </si>
  <si>
    <t xml:space="preserve">     BQ:[0131213 Cash Mellon 2227 PEF]</t>
  </si>
  <si>
    <t xml:space="preserve">     BR:[0131234 Cash Wachovia Row]</t>
  </si>
  <si>
    <t xml:space="preserve">     BS:[0131266 Cash JPM 4588 DEFR-DEF]</t>
  </si>
  <si>
    <t xml:space="preserve">     BT:[0131272 Cash JPM 4513 DEF]</t>
  </si>
  <si>
    <t xml:space="preserve">     BU:[     0131 Cash]</t>
  </si>
  <si>
    <t xml:space="preserve">     BV:[0134200 Misc Special Deposits]</t>
  </si>
  <si>
    <t xml:space="preserve">     BW:[     0132-0134 Special Deposits]</t>
  </si>
  <si>
    <t xml:space="preserve">     BX:[0136200 Short Term Investments]</t>
  </si>
  <si>
    <t xml:space="preserve">          BY:[0136 Short Term Investments]</t>
  </si>
  <si>
    <t xml:space="preserve">     BZ:[0141040 Notes Receivable - 3Rd Party]</t>
  </si>
  <si>
    <t xml:space="preserve">     CA:[     0141 Notes Receivable]</t>
  </si>
  <si>
    <t xml:space="preserve">     CB:[0142001 A/R Non-Reg]</t>
  </si>
  <si>
    <t xml:space="preserve">     CC:[0142010 Accounts Receivable]</t>
  </si>
  <si>
    <t xml:space="preserve">     CD:[0142011 A/R Other]</t>
  </si>
  <si>
    <t xml:space="preserve">     CE:[0142050 Transmission Billing]</t>
  </si>
  <si>
    <t xml:space="preserve">     CF:[0142103 A/R Def Rec'v - NG Sales]</t>
  </si>
  <si>
    <t xml:space="preserve">     CG:[0142107 DEF Rec NG Fin Transact]</t>
  </si>
  <si>
    <t xml:space="preserve">     CH:[0142200 Cust Acct-Edp]</t>
  </si>
  <si>
    <t xml:space="preserve">     CI:[0142211 A/R Cert Supply C/R Sold Acct]</t>
  </si>
  <si>
    <t xml:space="preserve">     CJ:[0142300 Cust Acct - Cash Not Posted - EDP]</t>
  </si>
  <si>
    <t xml:space="preserve">     CK:[0142430 A/R Wholesale Billed]</t>
  </si>
  <si>
    <t xml:space="preserve">     CL:[0142440 A/R BPM - Actual]</t>
  </si>
  <si>
    <t xml:space="preserve">     CM:[0142801 AR Passport Interface]</t>
  </si>
  <si>
    <t xml:space="preserve">     CN:[0142802 A/R Gas]</t>
  </si>
  <si>
    <t xml:space="preserve">     CO:[0142830 A/R Merch/Job/Contract Work]</t>
  </si>
  <si>
    <t xml:space="preserve">     CP:[0142891 IC Customer AR Sold VIE]</t>
  </si>
  <si>
    <t xml:space="preserve">     CQ:[0142998 AR Other Than Electric (revenue related to CSS/retail)]</t>
  </si>
  <si>
    <t xml:space="preserve">     CR:[     0142 Customer Accounts Receivable]</t>
  </si>
  <si>
    <t xml:space="preserve">     CS:[0143001 A/R Joint Venture]</t>
  </si>
  <si>
    <t xml:space="preserve">     CT:[0143010 Aetna-Supplemental_Payroll Ded]</t>
  </si>
  <si>
    <t xml:space="preserve">     CU:[0143011 A/R-Other-Gen Acctg]</t>
  </si>
  <si>
    <t xml:space="preserve">     CV:[0143012 Collections for Safety Apparel]</t>
  </si>
  <si>
    <t xml:space="preserve">     CW:[0143018 A/R Oil Hedging]</t>
  </si>
  <si>
    <t xml:space="preserve">     CX:[0143021 A/R Byproducts - Ash]</t>
  </si>
  <si>
    <t xml:space="preserve">     CY:[0143022 A/R Byproducts - Ash]</t>
  </si>
  <si>
    <t xml:space="preserve">     CZ:[0143023 A/R Byproducts - Ash]</t>
  </si>
  <si>
    <t xml:space="preserve">     DA:[0143026 Non-Income Tax Receivable]</t>
  </si>
  <si>
    <t xml:space="preserve">     DB:[0143068 Parking Funding Receivable]</t>
  </si>
  <si>
    <t xml:space="preserve">     DC:[0143080 VIE - Restricted AR Trade]</t>
  </si>
  <si>
    <t xml:space="preserve">     DD:[0143110 Misc Acct Rec - Clearing]</t>
  </si>
  <si>
    <t xml:space="preserve">     DE:[0143119 Off System Storm Receivable]</t>
  </si>
  <si>
    <t xml:space="preserve">     DF:[0143130 Misc A/R - Stores]</t>
  </si>
  <si>
    <t xml:space="preserve">     DG:[0143155 Other A/R-Miscellaneous]</t>
  </si>
  <si>
    <t xml:space="preserve">     DH:[0143180 Ret Med, Life, Den/Prem Withheld]</t>
  </si>
  <si>
    <t xml:space="preserve">     DI:[0143222 LT Tax Reclass Account Fed]</t>
  </si>
  <si>
    <t xml:space="preserve">     DJ:[0143223 LT Tax Reclass State Dr]</t>
  </si>
  <si>
    <t xml:space="preserve">     DK:[0143272 Misc Accts Rec]</t>
  </si>
  <si>
    <t xml:space="preserve">     DL:[0143290 Misc Coal AR]</t>
  </si>
  <si>
    <t xml:space="preserve">     DM:[0143295 Acct Rec PMP]</t>
  </si>
  <si>
    <t xml:space="preserve">     DN:[0143320 Mar Billed-Edp]</t>
  </si>
  <si>
    <t xml:space="preserve">     DO:[0143341 Accounts Receivable - Joint Owners]</t>
  </si>
  <si>
    <t xml:space="preserve">     DP:[0143927 Employee Receivables]</t>
  </si>
  <si>
    <t xml:space="preserve">     DQ:[0143970 State Tax Refund - External]</t>
  </si>
  <si>
    <t xml:space="preserve">     DR:[0143985 LT Franchise Tax Rec - Ext]</t>
  </si>
  <si>
    <t xml:space="preserve">     DS:[0143999 AR Duke/Spectra]</t>
  </si>
  <si>
    <t xml:space="preserve">     DT:[     0143 Other Accounts Receivable]</t>
  </si>
  <si>
    <t xml:space="preserve">     DU:[0144001 Acc Prov Uncoll Wholesale Acct FPC]</t>
  </si>
  <si>
    <t xml:space="preserve">     DV:[0144100 SCHM Uncollectible Accr Elec]</t>
  </si>
  <si>
    <t xml:space="preserve">     DW:[0144101 Allowance Credit Loss]</t>
  </si>
  <si>
    <t xml:space="preserve">     DX:[0144330 Allowance For Doubtful Account]</t>
  </si>
  <si>
    <t xml:space="preserve">     DY:[0144600 Uncollect Accri-Prod/Serv]</t>
  </si>
  <si>
    <t xml:space="preserve">     DZ:[0144700 Prov for MARBS Uncollectibles]</t>
  </si>
  <si>
    <t xml:space="preserve">     EA:[     0144 Accum Prov for Uncollectible Accts]</t>
  </si>
  <si>
    <t xml:space="preserve">     EB:[0146000 AR Intercompany Crossbill]</t>
  </si>
  <si>
    <t xml:space="preserve">     EC:[0146009 I/C AR Rollup]</t>
  </si>
  <si>
    <t xml:space="preserve">     ED:[0146022 Notes Receivable - LT DEGT Only]</t>
  </si>
  <si>
    <t xml:space="preserve">     EE:[0146104 I/C A/R]</t>
  </si>
  <si>
    <t xml:space="preserve">     EF:[0146250 I/C Netting - A/R]</t>
  </si>
  <si>
    <t xml:space="preserve">     EG:[0146974 A/R - Affiliates]</t>
  </si>
  <si>
    <t xml:space="preserve">     EH:[0146975 Interest Receivable - Affiliates]</t>
  </si>
  <si>
    <t xml:space="preserve">     EI:[0146990 AR Prop/BI - Bison Interco]</t>
  </si>
  <si>
    <t xml:space="preserve">     EJ:[0146992 Federal Tax Refunds - Intercompany]</t>
  </si>
  <si>
    <t xml:space="preserve">     EK:[0146994 State Tax Refunds - Intercompany]</t>
  </si>
  <si>
    <t xml:space="preserve">     EL:[     0146 Accounts Receivable from Asso Co]</t>
  </si>
  <si>
    <t xml:space="preserve">     EM:[0151126 Fuel Stock Propane]</t>
  </si>
  <si>
    <t xml:space="preserve">     EN:[0151130 Coal Stocks]</t>
  </si>
  <si>
    <t xml:space="preserve">     EO:[0151131 Coal Stock In Transit]</t>
  </si>
  <si>
    <t xml:space="preserve">     EP:[0151132 Coal In Transit Accruals]</t>
  </si>
  <si>
    <t xml:space="preserve">     EQ:[0151135 Oil]</t>
  </si>
  <si>
    <t xml:space="preserve">     ER:[0151140 Diesel Fuel Stock]</t>
  </si>
  <si>
    <t xml:space="preserve">     ES:[0151170 Oil Stock in Transit]</t>
  </si>
  <si>
    <t xml:space="preserve">     ET:[0151660 Natural Gas Inventory]</t>
  </si>
  <si>
    <t xml:space="preserve">     EU:[     0151 Fuel Stock]</t>
  </si>
  <si>
    <t xml:space="preserve">     EV:[0120100 Nuclear Fuel In Process]</t>
  </si>
  <si>
    <t xml:space="preserve">     EW:[0154003 Inventory - Recs]</t>
  </si>
  <si>
    <t xml:space="preserve">     EX:[0154004 Inventory-Reserve]</t>
  </si>
  <si>
    <t xml:space="preserve">     EY:[0154100 M&amp;S Inventory]</t>
  </si>
  <si>
    <t xml:space="preserve">     EZ:[0154110 M&amp;S Supply Inv - Joint Owner]</t>
  </si>
  <si>
    <t xml:space="preserve">     FA:[0154121 Joint Owner Share of Parts]</t>
  </si>
  <si>
    <t xml:space="preserve">     FB:[0154123 Ammonia in Transit]</t>
  </si>
  <si>
    <t xml:space="preserve">     FC:[0154140 Misc Inventory]</t>
  </si>
  <si>
    <t xml:space="preserve">     FD:[0154141 In Transit Transfers AAT]</t>
  </si>
  <si>
    <t xml:space="preserve">     FE:[0154200 Limestone Inventory]</t>
  </si>
  <si>
    <t xml:space="preserve">     FF:[0154401 Ammonia Inventory]</t>
  </si>
  <si>
    <t xml:space="preserve">     FG:[0154406 Dibasic Acid Inventory]</t>
  </si>
  <si>
    <t xml:space="preserve">     FH:[0154500 Part Share of CR3 M&amp;S]</t>
  </si>
  <si>
    <t xml:space="preserve">     FI:[0154501 Part Share of Siemens Unit 11]</t>
  </si>
  <si>
    <t xml:space="preserve">     FJ:[0154990 Schm Inv Cr - Surplus Matl Idnt]</t>
  </si>
  <si>
    <t xml:space="preserve">     FK:[0156010 Other M&amp;S / Inventory]</t>
  </si>
  <si>
    <t xml:space="preserve">     FL:[0158112 Intangibles Other]</t>
  </si>
  <si>
    <t xml:space="preserve">     FM:[0158150 SO2 Current Vintage]</t>
  </si>
  <si>
    <t xml:space="preserve">     FN:[0158170 Annual NOx Current Vintage]</t>
  </si>
  <si>
    <t xml:space="preserve">     FO:[0163000 Commodity Cost]</t>
  </si>
  <si>
    <t xml:space="preserve">     FP:[0163110 Stores Expense]</t>
  </si>
  <si>
    <t xml:space="preserve">     FQ:[0163111 Stores Exp WVPA IMPA]</t>
  </si>
  <si>
    <t xml:space="preserve">     FR:[0163120 - Stores Exp Joint Owner]</t>
  </si>
  <si>
    <t xml:space="preserve">     FS:[0163160 Stores Exp Dist Credit]</t>
  </si>
  <si>
    <t xml:space="preserve">     FT:[0163180 Freight &amp; Express]</t>
  </si>
  <si>
    <t xml:space="preserve">     FU:[     0153-0163 Other Materials &amp; Supplies]</t>
  </si>
  <si>
    <t xml:space="preserve">     FV:[0165000 - Other Current Assets]</t>
  </si>
  <si>
    <t xml:space="preserve">     FW:[0165006 Bartow LTSA]</t>
  </si>
  <si>
    <t xml:space="preserve">     FX:[0165007 Hines LTSA]</t>
  </si>
  <si>
    <t>FY:[0165023 Citrus County LTSA]</t>
  </si>
  <si>
    <t xml:space="preserve">     FZ:[0165024 - FHOF Solar Lease]</t>
  </si>
  <si>
    <t xml:space="preserve">     GA:[0165011 Ppd-Software - Purchase]</t>
  </si>
  <si>
    <t xml:space="preserve">     GB:[0165075 Interco Prepaid Insur (SchM)]</t>
  </si>
  <si>
    <t xml:space="preserve">     GC:[0165100 Unexpired Insurance]</t>
  </si>
  <si>
    <t xml:space="preserve">     GD:[0165120 Unexpired Insurance - Nuclear]</t>
  </si>
  <si>
    <t xml:space="preserve">     GE:[0165400 Misc Prepaid Expenses]</t>
  </si>
  <si>
    <t>GF:[0165513 Prepaid Expense - Misc]</t>
  </si>
  <si>
    <t xml:space="preserve">     GG:[0165514 Prepaid Rent/Deposit]</t>
  </si>
  <si>
    <t xml:space="preserve">     GH:[0165518 MW - Prepaid Expenses - LT]</t>
  </si>
  <si>
    <t>GI:[0165650 ResSol HomeServ Acquisition]</t>
  </si>
  <si>
    <t xml:space="preserve">     GJ:[0165700 Prepaid Capital Lease]</t>
  </si>
  <si>
    <t xml:space="preserve">     GK:[0165910 Prepayment Fuel]</t>
  </si>
  <si>
    <t xml:space="preserve">     GL:[0165970 Current Tax Reclass State]</t>
  </si>
  <si>
    <t xml:space="preserve">     GM:[0165990 Current Tax Relass Fed Dr]</t>
  </si>
  <si>
    <t xml:space="preserve">     GN:[     0165 Prepayments]</t>
  </si>
  <si>
    <t xml:space="preserve">     GO:[0171100 SCHM Interest Receivable]</t>
  </si>
  <si>
    <t xml:space="preserve">          GP:[0171 Interest Receivable]</t>
  </si>
  <si>
    <t xml:space="preserve">     GQ:[0172004 Rents Rec-Real Estate]</t>
  </si>
  <si>
    <t xml:space="preserve">     GR:[     0172 Rents Receivable]</t>
  </si>
  <si>
    <t xml:space="preserve">     GS:[0173100 Unbilled Revenue Receivable]</t>
  </si>
  <si>
    <t xml:space="preserve">     GT:[0173111 FL Accr Util Rev - Wholesale]</t>
  </si>
  <si>
    <t xml:space="preserve">          GU:[0173 Accrued Utility Revenues]</t>
  </si>
  <si>
    <t xml:space="preserve">     GV:[0174015 Customer Collateral]</t>
  </si>
  <si>
    <t>GW:[0174300 Swap Int Recvbl Cur Reg Asset]</t>
  </si>
  <si>
    <t xml:space="preserve">     GX:[0174061 Relocation - NEI]</t>
  </si>
  <si>
    <t xml:space="preserve">     GY:[     0174 Misc Current &amp; Accrued Assets]</t>
  </si>
  <si>
    <t xml:space="preserve">     GZ:[0175001 Derivative Assets - Non Cash Flow - S-T]</t>
  </si>
  <si>
    <t xml:space="preserve">     HA:[0175002 Derivative Assets - Non Cash Flow]</t>
  </si>
  <si>
    <t>HB:[0175 Derivative Assets]</t>
  </si>
  <si>
    <t xml:space="preserve">     HC:[0176001 3rd Pty Deriv Asset Current]</t>
  </si>
  <si>
    <t xml:space="preserve">     HD:[0176002 3rd Pty Deriv Asset Long Term]</t>
  </si>
  <si>
    <t xml:space="preserve">     HE:[0176003 Accrued Interest Receivable Swap]</t>
  </si>
  <si>
    <t xml:space="preserve">     HF:[     0176 Derivative Instrument Assets - Hedges]</t>
  </si>
  <si>
    <t xml:space="preserve">     HG:[Total Current &amp; Accrued Assets]</t>
  </si>
  <si>
    <t>HH:[]</t>
  </si>
  <si>
    <t>HI:[Deferred Debits:]</t>
  </si>
  <si>
    <t xml:space="preserve">     HJ:[0182001 Mapping Failure Suspense]</t>
  </si>
  <si>
    <t xml:space="preserve">     HK:[0182002 Mapping Monitoring Suspense]</t>
  </si>
  <si>
    <t xml:space="preserve">     HL:[0182003 Suspense - Journal Lines in Error]</t>
  </si>
  <si>
    <t xml:space="preserve">     HM:[0182100 Extraordinary Property Loss (Wholesale)]</t>
  </si>
  <si>
    <t xml:space="preserve">     HN:[0182120 AMRP 2011 Steel Carry Costs]</t>
  </si>
  <si>
    <t xml:space="preserve">     HO:[0182253 - 2018 Smart Grid PISCC]</t>
  </si>
  <si>
    <t xml:space="preserve">     HP:[0182254 - 2019 Smart Grid PISCC]</t>
  </si>
  <si>
    <t xml:space="preserve">     HQ:[0182303 Reg Asset MTM Fuel ST]</t>
  </si>
  <si>
    <t xml:space="preserve">     HR:[0182308 Fuel Credit Volumes]</t>
  </si>
  <si>
    <t xml:space="preserve">     HS:[0182309 Amort - LM Switches]</t>
  </si>
  <si>
    <t xml:space="preserve">     HT:[0182311 Accrued Environmental Recovery]</t>
  </si>
  <si>
    <t xml:space="preserve">     HU:[0182312 Oprb FAS 106 Medical]</t>
  </si>
  <si>
    <t xml:space="preserve">     HV:[0182313 Def ECRC Cost Recovery]</t>
  </si>
  <si>
    <t xml:space="preserve">     HW:[0182315 Reg Asset Coal Ash Pond ARO]</t>
  </si>
  <si>
    <t xml:space="preserve">     HX:[0182316 Deferred Rate Case Exp (Old Account - Not Used - See 186195 below)]</t>
  </si>
  <si>
    <t xml:space="preserve">     HY:[0182317 Deferred Depreciation - 2010 Rate Case]</t>
  </si>
  <si>
    <t xml:space="preserve">     HZ:[0182318 Other Reg Asset - Gen Acct (Pension)]</t>
  </si>
  <si>
    <t xml:space="preserve">     IA:[0182319 Closed Def Int Hedge-Asset]</t>
  </si>
  <si>
    <t xml:space="preserve">     IB:[0182321 Reg Asset Derivative MTM Oil]</t>
  </si>
  <si>
    <t xml:space="preserve">     IC:[0182322 ST Clsoed Def Int Hedge-Asset]</t>
  </si>
  <si>
    <t>Row Labels</t>
  </si>
  <si>
    <t>Sum of 2023</t>
  </si>
  <si>
    <t>Cash &amp; Overheads</t>
  </si>
  <si>
    <t>Grand Total</t>
  </si>
  <si>
    <t>Sum of 2024</t>
  </si>
  <si>
    <t>Sum of 2025</t>
  </si>
  <si>
    <t>Sum of 2026</t>
  </si>
  <si>
    <t>Sum of 2027</t>
  </si>
  <si>
    <t>x</t>
  </si>
  <si>
    <t>X</t>
  </si>
  <si>
    <t>Supporting Schedules:</t>
  </si>
  <si>
    <t>Recap Schedules:</t>
  </si>
  <si>
    <t>Including AFUDC - Line (7)/(16)</t>
  </si>
  <si>
    <t>Excluding AFUDC - Line (9)/(16)</t>
  </si>
  <si>
    <t>Total Fixed Charges</t>
  </si>
  <si>
    <t>SCHEDULE A-1</t>
  </si>
  <si>
    <t>FULL REVENUE REQUIREMENTS INCREASE REQUESTED</t>
  </si>
  <si>
    <t xml:space="preserve"> Page 1 of 3</t>
  </si>
  <si>
    <t xml:space="preserve">Explanation:  </t>
  </si>
  <si>
    <t>Provide the calculation of the requested</t>
  </si>
  <si>
    <t>Company: DUKE ENERGY FLORIDA</t>
  </si>
  <si>
    <t>Witness: Olivier</t>
  </si>
  <si>
    <t>Description</t>
  </si>
  <si>
    <t>Source</t>
  </si>
  <si>
    <t>Amount ($000)</t>
  </si>
  <si>
    <t>Jurisdictional Adjusted Rate Base</t>
  </si>
  <si>
    <t>Schedule B-1</t>
  </si>
  <si>
    <t>$</t>
  </si>
  <si>
    <t>Rate of Return on Rate Base Requested</t>
  </si>
  <si>
    <t>Schedule D-1a</t>
  </si>
  <si>
    <t>Jurisdictional Net Operating Income Requested</t>
  </si>
  <si>
    <t>Line 1 x Line 2</t>
  </si>
  <si>
    <t>Jurisdictional Adjusted Net Operating Income</t>
  </si>
  <si>
    <t>Schedule C-1</t>
  </si>
  <si>
    <t>Net Operating Income Deficiency (Excess)</t>
  </si>
  <si>
    <t>Line 3 - Line 4</t>
  </si>
  <si>
    <t>Earned Rate of Return</t>
  </si>
  <si>
    <t>Line 4/ Line 1</t>
  </si>
  <si>
    <t>Net Operating Income Multiplier</t>
  </si>
  <si>
    <t>Schedule C-44</t>
  </si>
  <si>
    <t>Revenue Increase (Decrease) Requested</t>
  </si>
  <si>
    <t>Line 5 x Line 7</t>
  </si>
  <si>
    <t>Note:  Totals may not add due to rounding.</t>
  </si>
  <si>
    <t>Supporting Schedules: A-2, A-7, A-19a, A-18</t>
  </si>
  <si>
    <t xml:space="preserve"> Page 2 of 3</t>
  </si>
  <si>
    <t xml:space="preserve"> Page 3 of 3</t>
  </si>
  <si>
    <t>AFUDC Equity</t>
  </si>
  <si>
    <t>AFUDC Debt</t>
  </si>
  <si>
    <t>AFUDC Total</t>
  </si>
  <si>
    <t>Earnings before Interest &amp; Taxes</t>
  </si>
  <si>
    <t>Earnings before Int &amp; Tax (excl AFUDC)</t>
  </si>
  <si>
    <t>Earnings before Interest</t>
  </si>
  <si>
    <t>Tax Expense</t>
  </si>
  <si>
    <t>Interest (with AFUDC Debt)</t>
  </si>
  <si>
    <t>Interest (without AFUDC Debt)</t>
  </si>
  <si>
    <t>Earnings</t>
  </si>
  <si>
    <t>Earnings before Interest &amp; Taxes (including AFUDC)</t>
  </si>
  <si>
    <t>Times Interest Earned (with AFUDC)</t>
  </si>
  <si>
    <t>Times Interest Earned (without AFUDC)</t>
  </si>
  <si>
    <t>Tax  on AFUDC Debt</t>
  </si>
  <si>
    <t>AFUDC after Tax</t>
  </si>
  <si>
    <t>AFUDC divided by Earnings</t>
  </si>
  <si>
    <t>Internally Generated Funds:</t>
  </si>
  <si>
    <t>Add Deprec/Amort</t>
  </si>
  <si>
    <t>Add Deferred Income Tax</t>
  </si>
  <si>
    <t>Changes in W.C.</t>
  </si>
  <si>
    <t>Other</t>
  </si>
  <si>
    <t>Total</t>
  </si>
  <si>
    <t>Less AFUDC Equity</t>
  </si>
  <si>
    <t>ITC</t>
  </si>
  <si>
    <t>Construction Expenditures</t>
  </si>
  <si>
    <t>*[419.1 - Total AFUDC]*</t>
  </si>
  <si>
    <t>*[432 - Total AFUDC Debt]*</t>
  </si>
  <si>
    <t>*[Income Before Extraordinary Items]*</t>
  </si>
  <si>
    <t>*[427-432 - total Interest Expense]*</t>
  </si>
  <si>
    <t>*[409-411 - Total Income Taxes - Utility]*</t>
  </si>
  <si>
    <t>*[Total Income Taxes - Nonutility]*</t>
  </si>
  <si>
    <t>*[403-411 - Total Depr Amort &amp; Accretion]*</t>
  </si>
  <si>
    <t>*[410-411 - Total Provision for Deferred Income Tax - Utility]*</t>
  </si>
  <si>
    <t>*[410-411 - Total Deferred Taxes - Nonutility]*</t>
  </si>
  <si>
    <t>*[411 - Total Investment Tax Credit Adjustment Net]*</t>
  </si>
  <si>
    <t xml:space="preserve">     BY:[0500000 - Inflation Adj]</t>
  </si>
  <si>
    <t xml:space="preserve">     BZ:[0500000 - Reclass Reedy Creek Solar to Other Prod Maint 0554]</t>
  </si>
  <si>
    <t xml:space="preserve">     CA:[0500000 - FP&amp;A On-Top Adjustment (Forecast Only)]</t>
  </si>
  <si>
    <t xml:space="preserve">     CB:[0500000 - Total]</t>
  </si>
  <si>
    <t xml:space="preserve">     CC:[0501160 - Coal Sampling &amp; Testing]</t>
  </si>
  <si>
    <t xml:space="preserve">     CD:[0501180 - Sale of Fly Ash Revenues]</t>
  </si>
  <si>
    <t xml:space="preserve">     CE:[0501190 - Sale of Fly Ash]</t>
  </si>
  <si>
    <t xml:space="preserve">     CF:[0501400 - Fossil Steam Fuel - Ash Sales]</t>
  </si>
  <si>
    <t xml:space="preserve">     CG:[0502010 - Ammonia Expense]</t>
  </si>
  <si>
    <t xml:space="preserve">     CH:[0502041 - Gypsum Rev - exp offset]</t>
  </si>
  <si>
    <t xml:space="preserve">          CI:[0502100 - Fossil Steam Exp - Other (Reclass #1 to ECRC Energy)]</t>
  </si>
  <si>
    <t xml:space="preserve">          CJ:[0502100 - Fossil Steam Exp - Other (Reclass #2 to 0549000 to move CT&amp;CC from 050]</t>
  </si>
  <si>
    <t xml:space="preserve">          CK:[0502100 - Fossil Steam Exp - Other Total]</t>
  </si>
  <si>
    <t xml:space="preserve">     CL:[0504000 - Steam Transferred - Credit]</t>
  </si>
  <si>
    <t xml:space="preserve">     CM:[0505000 - Electric Expenses - Steam Oper]</t>
  </si>
  <si>
    <t xml:space="preserve">     CN:[0506000 - Misc Fossil Power Expenses]</t>
  </si>
  <si>
    <t xml:space="preserve">     CO:[0506000 - Inflation Adj]</t>
  </si>
  <si>
    <t xml:space="preserve">     CP:[0507000 - Steam Power Gen Ops Rent]</t>
  </si>
  <si>
    <t xml:space="preserve">          CQ:[500-509 - Total Steam Operation]</t>
  </si>
  <si>
    <t xml:space="preserve">     CR:[510-515 - Steam Maintenance]</t>
  </si>
  <si>
    <t xml:space="preserve">          CS:[0510000 - Suprvsn and Engrng - Steam Maint (Reclass #1 to ECRC 0510100)]</t>
  </si>
  <si>
    <t xml:space="preserve">          CT:[0510000 - Inflation Adj]</t>
  </si>
  <si>
    <t xml:space="preserve">          CU:[0510000 - Suprvsn and Engrng - Steam Maint (Reclass #2 - Combined Multiple Recla]</t>
  </si>
  <si>
    <t xml:space="preserve">          CV:[0510000 - Suprvsn and Engrng - Steam Maint Total]</t>
  </si>
  <si>
    <t xml:space="preserve">     CW:[0511000 - Maint of Structures - Steam]</t>
  </si>
  <si>
    <t xml:space="preserve">     CX:[0511000 - Inflation Adj]</t>
  </si>
  <si>
    <t xml:space="preserve">     CY:[0512100 - Maint of Boiler Plant - Other]</t>
  </si>
  <si>
    <t xml:space="preserve">     CZ:[0512100 - Inflation Adj]</t>
  </si>
  <si>
    <t xml:space="preserve">     DA:[0513100 - Maint of Electric Plant - Other]</t>
  </si>
  <si>
    <t xml:space="preserve">     DB:[0513100 - Inflation Adj]</t>
  </si>
  <si>
    <t xml:space="preserve">     DC:[0514000 - Maintenance - Misc Steam Plant]</t>
  </si>
  <si>
    <t xml:space="preserve">     DD:[0514000 - Inflation Adj]</t>
  </si>
  <si>
    <t xml:space="preserve">          DE:[510-515 - Total Steam Maintenance]</t>
  </si>
  <si>
    <t xml:space="preserve">          DF:[500-515 - Total Steam O&amp;M]</t>
  </si>
  <si>
    <t xml:space="preserve">     DG:[517-532 - Nuclear Operation &amp; Maintenance]</t>
  </si>
  <si>
    <t xml:space="preserve">     DH:[0517000 - Supervsn and Engnring - Nuc Oper]</t>
  </si>
  <si>
    <t xml:space="preserve">     DI:[0518530 - Diesel Unit Oil Cons - Nuc Oper]</t>
  </si>
  <si>
    <t xml:space="preserve">     DJ:[0519000 - Coolants and Water - Nuc Oper]</t>
  </si>
  <si>
    <t xml:space="preserve">     DK:[0520000 - Steam Expenses - Nuc Oper]</t>
  </si>
  <si>
    <t xml:space="preserve">     DL:[0523000 - Electric Expenses]</t>
  </si>
  <si>
    <t xml:space="preserve">     DM:[0524000 - Misc Expenses - Nuc Oper]</t>
  </si>
  <si>
    <t xml:space="preserve">     DN:[0528000 - Mtce Supv &amp; Engineering]</t>
  </si>
  <si>
    <t xml:space="preserve">     DO:[0529000 - Mtce of Structures]</t>
  </si>
  <si>
    <t xml:space="preserve">     DP:[0530000 - Mtce of Reactor Plt Equip]</t>
  </si>
  <si>
    <t xml:space="preserve">     DQ:[0531100 - Maint Elec Plant - NUC]</t>
  </si>
  <si>
    <t xml:space="preserve">     DR:[0532100 - Maint Misc Nuclear Plt - Other]</t>
  </si>
  <si>
    <t xml:space="preserve">          DS:[517-532 - Total Nuclear Operation &amp; Maintenance]</t>
  </si>
  <si>
    <t xml:space="preserve">     DT:[546-550 - Other Production Operation]</t>
  </si>
  <si>
    <t xml:space="preserve">     DU:[0546000 - Suprvsn and Enginring - Ct Oper]</t>
  </si>
  <si>
    <t xml:space="preserve">     DV:[0546000 - Inflation Adj]</t>
  </si>
  <si>
    <t xml:space="preserve">     DW:[0547101 - Natural Gas CC]</t>
  </si>
  <si>
    <t xml:space="preserve">     DX:[0547150 - Natural Gas Handling - Ct]</t>
  </si>
  <si>
    <t xml:space="preserve">     DY:[0548020 - Ammonia - Qualifying]</t>
  </si>
  <si>
    <t xml:space="preserve">     DZ:[0548100 - Generation Expenses - Other Ct]</t>
  </si>
  <si>
    <t xml:space="preserve">     EA:[0548110 - Operation of Energy Storage Eq]</t>
  </si>
  <si>
    <t xml:space="preserve">     EB:[0548200 - Prime Movers - Generators - Ct]</t>
  </si>
  <si>
    <t xml:space="preserve">     EC:[0549000 - Misc - Power Generation Expenses]</t>
  </si>
  <si>
    <t xml:space="preserve">     ED:[0549000 - Inflation Adj]</t>
  </si>
  <si>
    <t xml:space="preserve">     EE:[0550220 - Solar Rent]</t>
  </si>
  <si>
    <t xml:space="preserve">          EF:[546-550 - Total Other Production Operation]</t>
  </si>
  <si>
    <t xml:space="preserve">     EG:[551-554 - Other Production Maintenance]</t>
  </si>
  <si>
    <t xml:space="preserve">     EH:[0551000 - Suprvsn and Enginring - Ct Maint]</t>
  </si>
  <si>
    <t xml:space="preserve">     EI:[0551000 - Inflation Adj]</t>
  </si>
  <si>
    <t xml:space="preserve">     EJ:[0551220 - Solar: Maint Supv &amp; Eng]</t>
  </si>
  <si>
    <t xml:space="preserve">     EK:[0552000 - Maintenance of Structures - Ct]</t>
  </si>
  <si>
    <t xml:space="preserve">     EL:[0552000 - Inflation Adj]</t>
  </si>
  <si>
    <t xml:space="preserve">     EM:[0552220 - Solar Mtce of Structures]</t>
  </si>
  <si>
    <t xml:space="preserve">     EN:[0553000 - Maint - Gentg and Elect Equip - Ct]</t>
  </si>
  <si>
    <t xml:space="preserve">     EO:[0553000 - Inflation Adj]</t>
  </si>
  <si>
    <t xml:space="preserve">     EP:[0554000 - Misc Power Generation Plant - Ct]</t>
  </si>
  <si>
    <t xml:space="preserve">     EQ:[0554000 - Reclass Reedy Creek from Steam Prod Maint to 554 Other Prod Maint]</t>
  </si>
  <si>
    <t xml:space="preserve">     ER:[0554000 - Inflation Adj]</t>
  </si>
  <si>
    <t xml:space="preserve">     ES:[0554100 - Other Production Maintenance]</t>
  </si>
  <si>
    <t xml:space="preserve">     ET:[0554220 - Solar: Maint Misc Gen Plt]</t>
  </si>
  <si>
    <t xml:space="preserve">     EU:[0554220 - FP&amp;A On-Top Adjustment (Forecast Only)]</t>
  </si>
  <si>
    <t xml:space="preserve">          EV:[551-554 - Total Other Production Maintenance]</t>
  </si>
  <si>
    <t xml:space="preserve">          EW:[546-554 - Total Other Production O&amp;M]</t>
  </si>
  <si>
    <t xml:space="preserve">     EX:[555-557 - Other Power Supply]</t>
  </si>
  <si>
    <t xml:space="preserve">     EY:[0555211 - Purchase - Electricity]</t>
  </si>
  <si>
    <t xml:space="preserve">     EZ:[0556000 - System Cnts &amp; Load Dispatching]</t>
  </si>
  <si>
    <t xml:space="preserve">               FA:[0557000 - Reclass 557 to 556]</t>
  </si>
  <si>
    <t xml:space="preserve">               FB:[0557000 - Other Expenses - Oper]</t>
  </si>
  <si>
    <t xml:space="preserve">     FC:[0557000 - Total]</t>
  </si>
  <si>
    <t xml:space="preserve">          FD:[555-557 - Total Other Power Supply]</t>
  </si>
  <si>
    <t xml:space="preserve">     FE:[535-545 - Hydraulic Operation &amp; Maintenance]</t>
  </si>
  <si>
    <t xml:space="preserve">     FF:[0535000 - Supervision &amp; Engrng - Hydro]</t>
  </si>
  <si>
    <t xml:space="preserve">     FG:[0538100 - Electric Expenses - Other - Hydro]</t>
  </si>
  <si>
    <t xml:space="preserve">     FH:[0540000 - Hydro]</t>
  </si>
  <si>
    <t xml:space="preserve">     FI:[0542000 - Mtce of Structures - Hydro]</t>
  </si>
  <si>
    <t xml:space="preserve">     FJ:[0543000 - Maint Reservoir Dam &amp; Waterway]</t>
  </si>
  <si>
    <t xml:space="preserve">     FK:[0544000 - Maint of electric Plant Hydro]</t>
  </si>
  <si>
    <t xml:space="preserve">     FL:[0545100 - Maint Misc Hydraulic Plant]</t>
  </si>
  <si>
    <t xml:space="preserve">          FM:[535-545 - Total Hydraulic O&amp;M]</t>
  </si>
  <si>
    <t xml:space="preserve">     FN:[Fuel Handling]</t>
  </si>
  <si>
    <t xml:space="preserve">     FO:[0501150 - Coal Handling]</t>
  </si>
  <si>
    <t xml:space="preserve">     FP:[0501350 - Oil Handling Expense]</t>
  </si>
  <si>
    <t xml:space="preserve">     FQ:[0518600 - Nuclear Fuel Disposal Cost]</t>
  </si>
  <si>
    <t xml:space="preserve">     FR:[0547300 - Fuel Handling and Testing - Ct]</t>
  </si>
  <si>
    <t xml:space="preserve">     FS:[0553220 - Solar: Maint Gen &amp; Elect Plt]</t>
  </si>
  <si>
    <t xml:space="preserve">     FT:[0557450 - Commissions/Brokerage Expense]</t>
  </si>
  <si>
    <t xml:space="preserve">     FU:[0807000 - Gas Purchased Expenses]</t>
  </si>
  <si>
    <t xml:space="preserve">     FV:[0823000 - Storage-Gas Losses]</t>
  </si>
  <si>
    <t xml:space="preserve">     FW:[0880000 - Gas Distribution - Other Exp.]</t>
  </si>
  <si>
    <t xml:space="preserve">          FX:[Total Fuel Handling]</t>
  </si>
  <si>
    <t xml:space="preserve">     FY:[500-545 - Total Production O&amp;M - Base Recoverable]</t>
  </si>
  <si>
    <t xml:space="preserve">     FZ:[560-567 - Transmission  Operation]</t>
  </si>
  <si>
    <t xml:space="preserve">     GA:[560 - Supervision &amp; Engineering]</t>
  </si>
  <si>
    <t xml:space="preserve">     GB:[0560000 - Supervsn and Engrng - Trans Oper]</t>
  </si>
  <si>
    <t xml:space="preserve">          GC:[560 - Total Supervision &amp; Engineering]</t>
  </si>
  <si>
    <t xml:space="preserve">     GD:[561 - Load Dispatching]</t>
  </si>
  <si>
    <t xml:space="preserve">     GE:[0561000 - Inflation Adj]</t>
  </si>
  <si>
    <t xml:space="preserve">     GF:[0561100 - Load Dispatch - Reliability]</t>
  </si>
  <si>
    <t xml:space="preserve">     GG:[0561200 - Load Dispatch - MnitorandOprtrnsys]</t>
  </si>
  <si>
    <t xml:space="preserve">     GH:[0561300 - Load Dispatch - TranssvcandSch]</t>
  </si>
  <si>
    <t xml:space="preserve">     GI:[0561500 - Reliability Planning and Stdsdev]</t>
  </si>
  <si>
    <t xml:space="preserve">     GJ:[0561600 - Trans Svc Studios]</t>
  </si>
  <si>
    <t xml:space="preserve">     GK:[0561601 - Trans Study Reimbursement]</t>
  </si>
  <si>
    <t xml:space="preserve">     GL:[0561700 - Generation Interconnect Studies]</t>
  </si>
  <si>
    <t xml:space="preserve">     GM:[0561701 - Interconnection Study Reimbursement]</t>
  </si>
  <si>
    <t xml:space="preserve">          GN:[561 - Total Load Dispatching]</t>
  </si>
  <si>
    <t xml:space="preserve">     GO:[562 - Station Expenses]</t>
  </si>
  <si>
    <t xml:space="preserve">     GP:[0562000 - Station Expenses]</t>
  </si>
  <si>
    <t xml:space="preserve">          GQ:[562 - Total Station Expenses]</t>
  </si>
  <si>
    <t xml:space="preserve">     GR:[563 - Overhead Line Expenses]</t>
  </si>
  <si>
    <t xml:space="preserve">     GS:[0563000 - Overhead Line Expenses - Trans]</t>
  </si>
  <si>
    <t xml:space="preserve">          GT:[563 - Total Overhead Line Expenses]</t>
  </si>
  <si>
    <t xml:space="preserve">     GU:[565 - Transmission by Other - RTO]</t>
  </si>
  <si>
    <t xml:space="preserve">     GV:[0565000 - Transm of Elec By Others]</t>
  </si>
  <si>
    <t xml:space="preserve">     GW:[0565016 - I/C Joint Dispatch]</t>
  </si>
  <si>
    <t xml:space="preserve">          GX:[565 - Total Transmission by Other - RTO]</t>
  </si>
  <si>
    <t xml:space="preserve">     GY:[566 - Misc. Trans Exp - Other]</t>
  </si>
  <si>
    <t xml:space="preserve">     GZ:[0566000 - Misc Trans Exp - Total]</t>
  </si>
  <si>
    <t xml:space="preserve">     HA:[0566100 - Misc Trans Lines Rated]</t>
  </si>
  <si>
    <t xml:space="preserve">          HB:[566 - Total Misc Trans Exp - Other]</t>
  </si>
  <si>
    <t xml:space="preserve">     HC:[567 - Substation]</t>
  </si>
  <si>
    <t xml:space="preserve">     HD:[0567000 - Rents Trans Oper]</t>
  </si>
  <si>
    <t xml:space="preserve">          HE:[567 - Total Substation]</t>
  </si>
  <si>
    <t xml:space="preserve">     HF:[560-567 - Total Transmission Operaton]</t>
  </si>
  <si>
    <t xml:space="preserve">     HG:[568-574 - Transmission Maintenance]</t>
  </si>
  <si>
    <t xml:space="preserve">     HH:[568 - Supervsn and Engrng - Trans Maint]</t>
  </si>
  <si>
    <t xml:space="preserve">     HI:[0568000 - Suprvsn and Engrng - Trans Maint]</t>
  </si>
  <si>
    <t xml:space="preserve">          HJ:[568 - Total Suprvsn and Engrng - Trans Maint]</t>
  </si>
  <si>
    <t xml:space="preserve">     HK:[569 - Structures]</t>
  </si>
  <si>
    <t xml:space="preserve">     HL:[0569000 - Maint of Structures - Trans]</t>
  </si>
  <si>
    <t xml:space="preserve">     HM:[0569100 - Maint of Computer Hardware]</t>
  </si>
  <si>
    <t xml:space="preserve">     HN:[0569200 - Maint of Computer Software]</t>
  </si>
  <si>
    <t xml:space="preserve">     HO:[0569300 - Maint of Communication Equipment]</t>
  </si>
  <si>
    <t xml:space="preserve">          HP:[569 - Total Structures]</t>
  </si>
  <si>
    <t xml:space="preserve">     HQ:[570 - Station Equipment Trans]</t>
  </si>
  <si>
    <t xml:space="preserve">     HR:[0570000 - Inflation Adj]</t>
  </si>
  <si>
    <t xml:space="preserve">     HS:[0570100 - Maint Stat Equip - Other_Trans]</t>
  </si>
  <si>
    <t xml:space="preserve">     HT:[0570200 - Main - Cir Brkrs Trnsf Mtrs - Trans]</t>
  </si>
  <si>
    <t xml:space="preserve">          HU:[570 - Total Station Equipment Trans]</t>
  </si>
  <si>
    <t xml:space="preserve">     HV:[571 - Maint. of Overhead Lines - Trans]</t>
  </si>
  <si>
    <t xml:space="preserve">     HW:[0571000 - Maint of Overhead Lines - Trans]</t>
  </si>
  <si>
    <t xml:space="preserve">          HX:[571 - Total Maint of Overhead Lines - Trans]</t>
  </si>
  <si>
    <t xml:space="preserve">     HY:[572 - Maint of Underground Lines]</t>
  </si>
  <si>
    <t xml:space="preserve">     HZ:[0572000 - Maint of Underground Lines]</t>
  </si>
  <si>
    <t xml:space="preserve">          IA:[572 - Total Maint of Underground Lines]</t>
  </si>
  <si>
    <t xml:space="preserve">     IB:[573 - Maint of Misc Transm Plant]</t>
  </si>
  <si>
    <t xml:space="preserve">     IC:[0573000 - Maint of Misc Transm Plant]</t>
  </si>
  <si>
    <t xml:space="preserve">          ID:[573 - Total Maint of Misc Transm Plant]</t>
  </si>
  <si>
    <t xml:space="preserve">     IE:[568-574 - Total Transmission Maintenance]</t>
  </si>
  <si>
    <t xml:space="preserve">     IG:[560-574 - Total Transmission O&amp;M]</t>
  </si>
  <si>
    <t xml:space="preserve">     IH:[580-589 - Distribution Operation]</t>
  </si>
  <si>
    <t xml:space="preserve">     II:[580 - Supervision &amp; Engineering - Dist]</t>
  </si>
  <si>
    <t xml:space="preserve">     IJ:[0580000 - Supervsn and Engring - Dist Oper]</t>
  </si>
  <si>
    <t xml:space="preserve">     IK:[0580000 - Inflation Adj]</t>
  </si>
  <si>
    <t xml:space="preserve">     IL:[0870000 _ Dist Sys Ops - Supv/Eng]</t>
  </si>
  <si>
    <t xml:space="preserve">     IM:[0852000 - Communication System Expenses]</t>
  </si>
  <si>
    <t xml:space="preserve">          IN:[580 - Total Supervison &amp; Engineering - Dist]</t>
  </si>
  <si>
    <t xml:space="preserve">     IO:[581 - Load Dispatching - Dist]</t>
  </si>
  <si>
    <t xml:space="preserve">     IP:[0581004 - Load Dispatch-Dist of Elec]</t>
  </si>
  <si>
    <t xml:space="preserve">     IQ:[0581004 - Inflation Adj]</t>
  </si>
  <si>
    <t xml:space="preserve">          IR:[581 -Total Load Dispatching - Dist]</t>
  </si>
  <si>
    <t xml:space="preserve">     IS:[582 - Station Expenses]</t>
  </si>
  <si>
    <t xml:space="preserve">     IT:[0582100 - Station Expenses - Other - Dist]</t>
  </si>
  <si>
    <t xml:space="preserve">     IU:[0582200 - Relays and Meters - Dist]</t>
  </si>
  <si>
    <t xml:space="preserve">          IV:[582 - Total Station Expenses]</t>
  </si>
  <si>
    <t xml:space="preserve">     IW:[583 - Overhead Line Expenses]</t>
  </si>
  <si>
    <t xml:space="preserve">     IX:[0583100 - Overhead Line Exps - Other Dist]</t>
  </si>
  <si>
    <t xml:space="preserve">     IY:[0583200 - Transf Set Rem Reset Test - Dist]</t>
  </si>
  <si>
    <t xml:space="preserve">          IZ:[583 - Total Overhead Line Expenses]</t>
  </si>
  <si>
    <t xml:space="preserve">     JA:[584 - Underground Line Expenses - Dist]</t>
  </si>
  <si>
    <t xml:space="preserve">     JB:[0584000 - Underground Line Expenses - Dist]</t>
  </si>
  <si>
    <t xml:space="preserve">     JC:[0584000 - Inflation Adj]</t>
  </si>
  <si>
    <t xml:space="preserve">     JD:[0584110 - Operation of Energy Storage Eq]</t>
  </si>
  <si>
    <t xml:space="preserve">          JE:[584 -Total Underground Line Expenses - Dist]</t>
  </si>
  <si>
    <t xml:space="preserve">     JF:[585 - Street Lighting &amp; Signal System]</t>
  </si>
  <si>
    <t xml:space="preserve">     JG:[0585000 - St Lghtng and Sgnl Systm - Dist]</t>
  </si>
  <si>
    <t xml:space="preserve">          JH:[585 - Total Street Lighting &amp; Signal System]</t>
  </si>
  <si>
    <t xml:space="preserve">     JI:[586 - Meter Expenses - Dist]</t>
  </si>
  <si>
    <t xml:space="preserve">     JJ:[0586000 - Meter Expenses - Dist]</t>
  </si>
  <si>
    <t xml:space="preserve">     JK:[0586000 - Inflation Adj]</t>
  </si>
  <si>
    <t xml:space="preserve">          JL:[586 - Total Meter Expenses - Dist]</t>
  </si>
  <si>
    <t xml:space="preserve">     JM:[587 - Customer Installation - Dist]</t>
  </si>
  <si>
    <t xml:space="preserve">     JN:[0587000 - Cust Install Exp - Other Dist]</t>
  </si>
  <si>
    <t xml:space="preserve">     JO:[0587000 - Inflation Adj]</t>
  </si>
  <si>
    <t xml:space="preserve">     JP:[0587000 - FP&amp;A On-Top Adjustment (Forecast Only)]</t>
  </si>
  <si>
    <t xml:space="preserve">          JQ:[587 - Total Customer Installation - Dist]</t>
  </si>
  <si>
    <t xml:space="preserve">     JR:[588 - Miscellaneous Distribution Other]</t>
  </si>
  <si>
    <t xml:space="preserve">     JS:[0588100 - Misc Distribution Exp - Other]</t>
  </si>
  <si>
    <t xml:space="preserve">     JT:[0588100 - Inflation Adj]</t>
  </si>
  <si>
    <t xml:space="preserve">     JU:[0588100 - Misc Distribution Exp - Other (Extra Line to pick up SPP Distribution ]</t>
  </si>
  <si>
    <t xml:space="preserve">     JV:[0588700 - Intcon Study Costs (D)]</t>
  </si>
  <si>
    <t xml:space="preserve">          JW:[588 - Total Miscellaneous Distribution Other]</t>
  </si>
  <si>
    <t xml:space="preserve">     JX:[589 - Rents - Dist Oper]</t>
  </si>
  <si>
    <t xml:space="preserve">     JY:[0589000 - Rents - Dist Oper]</t>
  </si>
  <si>
    <t>JZ:[0589000 - Inflation Adj]</t>
  </si>
  <si>
    <t xml:space="preserve">          KA:[589 - Total Rents - Dist Oper]</t>
  </si>
  <si>
    <t xml:space="preserve">     KB:[580-589 - Total Distribution Operation]</t>
  </si>
  <si>
    <t xml:space="preserve">     KC:[590-598 - Distribution Maintenance]</t>
  </si>
  <si>
    <t xml:space="preserve">     KD:[590 - Supervision &amp; Engineering - Dist Maint]</t>
  </si>
  <si>
    <t xml:space="preserve">     KE:[0590000 - Supervsn and Engrng - Dist Maint]</t>
  </si>
  <si>
    <t xml:space="preserve">          KF:[590 - Total Supervision &amp; Engineering - Dist Maint]</t>
  </si>
  <si>
    <t xml:space="preserve">     KG:[591 - Structures Maintenance - Dist]</t>
  </si>
  <si>
    <t xml:space="preserve">     KH:[0591000 - Maintenance of Structures - Dist]</t>
  </si>
  <si>
    <t xml:space="preserve">     KI:[0591200 - Coal Purchase Acctg Adj]</t>
  </si>
  <si>
    <t xml:space="preserve">          KJ:[591 - Total Structures Maintenance - Dist]</t>
  </si>
  <si>
    <t xml:space="preserve">     KK:[592 - Station Equipment - Dist]</t>
  </si>
  <si>
    <t xml:space="preserve">     KL:[0592100 - Maint Station Equip - Other - Dist]</t>
  </si>
  <si>
    <t xml:space="preserve">     KM:[0592110 - Maintenance of Energy Storage]</t>
  </si>
  <si>
    <t xml:space="preserve">     KN:[0592200 - Cir Breakers Trnsf Meters Relay - Dist]</t>
  </si>
  <si>
    <t xml:space="preserve">          KO:[592 - Total Station Equipment Dist]</t>
  </si>
  <si>
    <t xml:space="preserve">     KP:[593 - Overhead Lines (Tree Trim)]</t>
  </si>
  <si>
    <t xml:space="preserve">     KQ:[0593000 - Maint Overhd Lines - Other - Dist]</t>
  </si>
  <si>
    <t xml:space="preserve">     KR:[0593000 - Reclass from 0594000]</t>
  </si>
  <si>
    <t xml:space="preserve">     KS:[0593000 - Inflation Adj]</t>
  </si>
  <si>
    <t xml:space="preserve">     KT:[0593100 - Right of Way Mtce - Dist]</t>
  </si>
  <si>
    <t xml:space="preserve">          KU:[593 - Total Overhead Lines (Tree Trim)]</t>
  </si>
  <si>
    <t xml:space="preserve">     KV:[594 - Underground Lines Maint - Dist]</t>
  </si>
  <si>
    <t xml:space="preserve">     KW:[0594000 - Maint - Underground Lines - Dist]</t>
  </si>
  <si>
    <t xml:space="preserve">     KX:[0594000 - Reclass to 0593000]</t>
  </si>
  <si>
    <t xml:space="preserve">     KY:[0594000 - Inflation Adj]</t>
  </si>
  <si>
    <t xml:space="preserve">          KZ:[594 - Total Underground Lines Maint - Dist]</t>
  </si>
  <si>
    <t xml:space="preserve">     LA:[595 - Line Transformers - OH]</t>
  </si>
  <si>
    <t xml:space="preserve">     LB:[0595100 - Maint Lines Transfrs - Other - Dist]</t>
  </si>
  <si>
    <t xml:space="preserve">     LC:[0595200 - Cir Brkrs Transf Capcitrs - Dist]</t>
  </si>
  <si>
    <t xml:space="preserve">          LD:[595 - Total Line Transformers - Overhead]</t>
  </si>
  <si>
    <t xml:space="preserve">     LE:[596 - Streetlighting &amp; Signal System Maint - Dist]</t>
  </si>
  <si>
    <t xml:space="preserve">     LF:[0596000 - Maint - Streetlightng/Signl - Dist]</t>
  </si>
  <si>
    <t>LG:[0596000 - Inflation Adj]</t>
  </si>
  <si>
    <t xml:space="preserve">          LH:[596 - Total Streetlighting &amp; Signal System Maint - Dist]</t>
  </si>
  <si>
    <t xml:space="preserve">     LI:[597 - Meters Maint - Dist]</t>
  </si>
  <si>
    <t xml:space="preserve">     LJ:[0597000 - Maintenance of Meters - Dist]</t>
  </si>
  <si>
    <t xml:space="preserve">     LK:[0597000 - FP&amp;A On-Top Adjustment (Forecast Only)]</t>
  </si>
  <si>
    <t xml:space="preserve">          LL:[597 - Total Meters Maint - Dist]</t>
  </si>
  <si>
    <t xml:space="preserve">     LM:[598 - Miscellaneous Maint - Dist]</t>
  </si>
  <si>
    <t xml:space="preserve">     LN:[0598100 - Main Misc Dist Plt - Other - Dist]</t>
  </si>
  <si>
    <t xml:space="preserve">          LO:[598 -Total  Miscellaneous Maint - Dist]</t>
  </si>
  <si>
    <t xml:space="preserve">     LP:[590-598 - Total Distribution Maintenance]</t>
  </si>
  <si>
    <t xml:space="preserve">     LQ:[580-598 - Total Distribution O&amp;M]</t>
  </si>
  <si>
    <t xml:space="preserve">     LR:[599 - Other Misc Expense]</t>
  </si>
  <si>
    <t xml:space="preserve">     LS:[0599005 - Equipment Rental]</t>
  </si>
  <si>
    <t xml:space="preserve">     LT:[0599023 Other Miscellaneous Expenses]</t>
  </si>
  <si>
    <t xml:space="preserve">          LU:[599 - Total Other Misc Expense]</t>
  </si>
  <si>
    <t xml:space="preserve">     LV:[901-905 - Customer Accounts]</t>
  </si>
  <si>
    <t xml:space="preserve">     LW:[901 - Supervision - Cust Accts]</t>
  </si>
  <si>
    <t xml:space="preserve">     LX:[0901000 - Supervision - Cust Accts]</t>
  </si>
  <si>
    <t xml:space="preserve">          LY:[901 - Total Supervision - Cust Accts]</t>
  </si>
  <si>
    <t xml:space="preserve">     LZ:[902 - Meter Reading]</t>
  </si>
  <si>
    <t xml:space="preserve">     MA:[0902000 - Meter Reading]</t>
  </si>
  <si>
    <t xml:space="preserve">          MB:[902 - Total Meter Reading]</t>
  </si>
  <si>
    <t xml:space="preserve">     MC:[903 - Customer Records &amp; Collection]</t>
  </si>
  <si>
    <t xml:space="preserve">     MD:[0903000 - Inflation Adj]</t>
  </si>
  <si>
    <t xml:space="preserve">     ME:[0903000 - Cust Records and Collection Exp]</t>
  </si>
  <si>
    <t xml:space="preserve">     MF:[0903100 - Cust Contracts and Orders - Local]</t>
  </si>
  <si>
    <t xml:space="preserve">     MG:[0903200 - Cust Billing and Acct]</t>
  </si>
  <si>
    <t xml:space="preserve">     MH:[0903250 - Customer Billing Common]</t>
  </si>
  <si>
    <t xml:space="preserve">     MI:[0903300 - Cust Collecting - Local]</t>
  </si>
  <si>
    <t xml:space="preserve">     MJ:[0903400 - Cust Receiv and Collect Exp - Edp]</t>
  </si>
  <si>
    <t xml:space="preserve">     MK:[0903750 - Common Operating - Cust Accts]</t>
  </si>
  <si>
    <t xml:space="preserve">          ML:[903 - Total Customer Records &amp; Collections]</t>
  </si>
  <si>
    <t xml:space="preserve">     MM:[904 - Uncollectible]</t>
  </si>
  <si>
    <t xml:space="preserve">     MN:[0904000 - Uncollectible Accounts]</t>
  </si>
  <si>
    <t xml:space="preserve">     MO:[0904001 - Bad Debt Expense]</t>
  </si>
  <si>
    <t xml:space="preserve">          MP:[904 - Total Uncollectible]</t>
  </si>
  <si>
    <t xml:space="preserve">     MQ:[905 - Misc. Customer Accounts]</t>
  </si>
  <si>
    <t xml:space="preserve">     MR:[0905000 - Misc Customer Accts Expenses]</t>
  </si>
  <si>
    <t xml:space="preserve">          MS:[905 - Misc. Customer Accounts]</t>
  </si>
  <si>
    <t xml:space="preserve">     MT:[901-905 - Total Customer Accounts]</t>
  </si>
  <si>
    <t xml:space="preserve">     MU:[906-910 - Customer Service &amp; Informational]</t>
  </si>
  <si>
    <t xml:space="preserve">     MV:[907 - Supervision]</t>
  </si>
  <si>
    <t xml:space="preserve">     MW:[0907000 - Supervision]</t>
  </si>
  <si>
    <t xml:space="preserve">          MX:[907 - Total Supervision]</t>
  </si>
  <si>
    <t xml:space="preserve">     MY:[908 - Customer Assistance]</t>
  </si>
  <si>
    <t xml:space="preserve">     MZ:[0908120 - Cust Assist Exp - Residential]</t>
  </si>
  <si>
    <t xml:space="preserve">     NA:[0908140 - Economic Development]</t>
  </si>
  <si>
    <t xml:space="preserve">     NB:[0908150 - Commer/Indust Assistance Exp]</t>
  </si>
  <si>
    <t xml:space="preserve">     NC:[0908160 - Cust Assist Exp - General]</t>
  </si>
  <si>
    <t xml:space="preserve">          ND:[908 - Total Customer Assistance]</t>
  </si>
  <si>
    <t xml:space="preserve">     NE:[909- Informational and Instructional Advertising]</t>
  </si>
  <si>
    <t xml:space="preserve">     NF:[0909650 - Misc Advertising Expenses]</t>
  </si>
  <si>
    <t xml:space="preserve">     NG:[0909650 - FP&amp;A On-Top Adjustment (Forecast Only)]</t>
  </si>
  <si>
    <t xml:space="preserve">          NH:[909 - Total Informational and Instructional Advertising]</t>
  </si>
  <si>
    <t xml:space="preserve">     NI:[910 - Misc. Customer Service and Informational Expenses]</t>
  </si>
  <si>
    <t xml:space="preserve">     NJ:[0910000 - Misc Cust Serv/Inform Exp]</t>
  </si>
  <si>
    <t>NK:[0910000 - Inflation Adj]</t>
  </si>
  <si>
    <t xml:space="preserve">     NL:[0910000 - FP&amp;A On-Top Adjustment (Forecast Only)]</t>
  </si>
  <si>
    <t xml:space="preserve">     NM:[0910100 - Exp - Rs Reg Prod/Svces - Cstaccts (Reclass From 440 for EVOP Cr and 9]</t>
  </si>
  <si>
    <t xml:space="preserve">          NN:[910 - Total  Misc. Customer Service and Informational Expenses]</t>
  </si>
  <si>
    <t xml:space="preserve">     NO:[906-910 - Total Customer Service &amp; Informational]</t>
  </si>
  <si>
    <t xml:space="preserve">     NP:[911-917 - Sales Expenses]</t>
  </si>
  <si>
    <t xml:space="preserve">     NQ:[911 - Supervision]</t>
  </si>
  <si>
    <t xml:space="preserve">     NR:[0911000 - Supervision]</t>
  </si>
  <si>
    <t xml:space="preserve">          NS:[911 - Total Supervision]</t>
  </si>
  <si>
    <t xml:space="preserve">     NT:[912 - Demonstrating and Selling Expenses]</t>
  </si>
  <si>
    <t xml:space="preserve">     NU:[0912000 - Demonstrating and Selling Exp]</t>
  </si>
  <si>
    <t xml:space="preserve">     NV:[0912000 - FP&amp;A On-Top Adjustment]</t>
  </si>
  <si>
    <t xml:space="preserve">     NW:[09120000 - Adjustment to Reduce Transportation Electric in 2027]</t>
  </si>
  <si>
    <t xml:space="preserve">     NX:[0912100 - Demonstration &amp; Sell-Proj Supt]</t>
  </si>
  <si>
    <t xml:space="preserve">     NY:[0912200 - EV Employee Incentive]</t>
  </si>
  <si>
    <t xml:space="preserve">     NZ:[0912300 - Economic Development Discount]</t>
  </si>
  <si>
    <t xml:space="preserve">          OA:[912 - Total Demonstrating and Selling Expenses]</t>
  </si>
  <si>
    <t xml:space="preserve">     OB:[913 - Advertising Expenses]</t>
  </si>
  <si>
    <t xml:space="preserve">     OC:[0913001 - Advertising Expense]</t>
  </si>
  <si>
    <t xml:space="preserve">          OD:[913 - Total Advertising Expenses]</t>
  </si>
  <si>
    <t xml:space="preserve">     OE:[916 - Miscellaneous Sales Expenses]</t>
  </si>
  <si>
    <t xml:space="preserve">     OF:[0916000 - Misc Sales Expense]</t>
  </si>
  <si>
    <t xml:space="preserve">          OG:[916 - Total Miscellaneous Sales Expenses]</t>
  </si>
  <si>
    <t xml:space="preserve">     OH:[911-917 - Total Sales Expenses]</t>
  </si>
  <si>
    <t>OI:[]</t>
  </si>
  <si>
    <t xml:space="preserve">     OJ:[0824000 - Other Expenses - Stg (Gas Operating Exp)]</t>
  </si>
  <si>
    <t xml:space="preserve">     OK:[920-935 - Administrative and General]</t>
  </si>
  <si>
    <t xml:space="preserve">     OL:[920 - Administrative and General Salaries]</t>
  </si>
  <si>
    <t xml:space="preserve">     OM:[0920000 - A and G Salaries]</t>
  </si>
  <si>
    <t xml:space="preserve">     ON:[0920000 - Inflation Adj]</t>
  </si>
  <si>
    <t xml:space="preserve">     OO:[0920000 - Vision Florida Deferred O&amp;M (Salaries)]</t>
  </si>
  <si>
    <t xml:space="preserve">     OP:[0920000 - FP&amp;A On-Top Adjustment]</t>
  </si>
  <si>
    <t>ACE:[]</t>
  </si>
  <si>
    <t>ACG:[]</t>
  </si>
  <si>
    <t>AGL:[]</t>
  </si>
  <si>
    <t>ANV:[]</t>
  </si>
  <si>
    <t>XT:[]</t>
  </si>
  <si>
    <t>XY:[]</t>
  </si>
  <si>
    <t>AMJ:[]</t>
  </si>
  <si>
    <t>AMN:[]</t>
  </si>
  <si>
    <t>AMR:[]</t>
  </si>
  <si>
    <t>DOCKET NO.:  20240025-EI</t>
  </si>
  <si>
    <t>Witness:  Aquilina, O'Hara</t>
  </si>
  <si>
    <t>T:\FORECAST - 5 YEAR\2022\2022 12&amp;0 Rate Case (Litigated)\UI Output Reports\[2023 Dec Year-End Surveillance Output Reports for MFRs.xlsx]REG FL  FERC IS - 4 - 12 Mo End</t>
  </si>
  <si>
    <t>REG FL: 2023-12</t>
  </si>
  <si>
    <t>P:[Clean Energy Connect Subscription Revenue]</t>
  </si>
  <si>
    <t xml:space="preserve">          Q:[440-446 - Total Sales to Ultimate Customers]</t>
  </si>
  <si>
    <t xml:space="preserve">     R:[447 - Sales for Resale:]</t>
  </si>
  <si>
    <t xml:space="preserve">     S:[0447016 - I/C Joint Disp - Revenue]</t>
  </si>
  <si>
    <t xml:space="preserve">     T:[0447150  Revenue Other]</t>
  </si>
  <si>
    <t xml:space="preserve">     U:[0447159 Resale Sales - Outside]</t>
  </si>
  <si>
    <t xml:space="preserve">     V:[0447990 Sales for Resale Unbilled Revenue]</t>
  </si>
  <si>
    <t xml:space="preserve">          W:[447 - Total Sales for Resale]</t>
  </si>
  <si>
    <t xml:space="preserve">     X:[449 - Provision for Rate Refund:]</t>
  </si>
  <si>
    <t xml:space="preserve">     Y:[0449035 - Franchise Allocation/Holding]</t>
  </si>
  <si>
    <t xml:space="preserve">     Z:[0449100  Provision for Rate Refund - Retail]</t>
  </si>
  <si>
    <t xml:space="preserve">     AA:[0449110  Provision for Rate Refund - Wholesale]</t>
  </si>
  <si>
    <t xml:space="preserve">     AB:[0449111 - Tax reform - Retail]</t>
  </si>
  <si>
    <t xml:space="preserve">          AC:[449 - Total Provision for Rate Refund]</t>
  </si>
  <si>
    <t xml:space="preserve">     AD:[450-457 - Other Operating Revenues:]</t>
  </si>
  <si>
    <t xml:space="preserve">     AE:[0450100 - Late Pmt and Forf Disc]</t>
  </si>
  <si>
    <t xml:space="preserve">     AF:[0451100 - Misc Service Revenue]</t>
  </si>
  <si>
    <t xml:space="preserve">     AG:[0454001 - Rent from Electric Prop - Nuclear]</t>
  </si>
  <si>
    <t xml:space="preserve">     AH:[0454002 - Rent - Lighting Equipment]</t>
  </si>
  <si>
    <t xml:space="preserve">     AI:[0454003 - Rent - Non-Lighting Equipment]</t>
  </si>
  <si>
    <t xml:space="preserve">     AJ:[0454004 - Rent - Joint Use]</t>
  </si>
  <si>
    <t xml:space="preserve">     AK:[0454005 - Rent - Transmission]</t>
  </si>
  <si>
    <t xml:space="preserve">     AL:[0454100 - Extra - Facilities]</t>
  </si>
  <si>
    <t xml:space="preserve">     AM:[0454105 - IC Other Elec Rents]</t>
  </si>
  <si>
    <t xml:space="preserve">     AN:[0454175 - EV Charger Revenue]</t>
  </si>
  <si>
    <t xml:space="preserve">     AO:[0454200 - Pole &amp; Line Attachments]</t>
  </si>
  <si>
    <t xml:space="preserve">     AP:[0454300 - Tower Lease Revenues]</t>
  </si>
  <si>
    <t xml:space="preserve">     AQ:[0454400 - Other Electric Rents]</t>
  </si>
  <si>
    <t xml:space="preserve">     AR:[0454601 - Other Misc Revenue]</t>
  </si>
  <si>
    <t xml:space="preserve">     AS:[0456000 - Other Variable Reveneus]</t>
  </si>
  <si>
    <t xml:space="preserve">     AT:[0456001 - Other Variable Revenues-Reg]</t>
  </si>
  <si>
    <t xml:space="preserve">     AU:[0456003 - Retail Unbilled Revenue]</t>
  </si>
  <si>
    <t xml:space="preserve">     AV:[0456005 - Electric Rev - Cogen/small power pro]</t>
  </si>
  <si>
    <t xml:space="preserve">     AW:[0456006 - Muni Coty Tax Coll/Comm]</t>
  </si>
  <si>
    <t xml:space="preserve">     AX:[0456016 - I/C Joint Disp - Trans NW Rev]</t>
  </si>
  <si>
    <t xml:space="preserve">     AY:[0456040 - Sales Use Tax Coll Fee]</t>
  </si>
  <si>
    <t xml:space="preserve">     AZ:[0456050 - Transmission Study Revenue]</t>
  </si>
  <si>
    <t xml:space="preserve">     BA:[0456100 - Profit or Loss on Sale of M&amp;S]</t>
  </si>
  <si>
    <t xml:space="preserve">     BB:[0456102 - Distribution Charge - Network]</t>
  </si>
  <si>
    <t xml:space="preserve">          BC:[0456104 - Prod Ancillary Service Revenue (100% Wholesale)]</t>
  </si>
  <si>
    <t xml:space="preserve">          BD:[0456104 - Amortization of OATT over-collection giveback FIT]</t>
  </si>
  <si>
    <t xml:space="preserve">          BE:[0456104 - OATT FIT Revenue Decrement]</t>
  </si>
  <si>
    <t xml:space="preserve">          BF:[0456104 - Over collection of FIT in OATT revenues before base rate]</t>
  </si>
  <si>
    <t xml:space="preserve">     BG:[0456104 - Transmission Charge Network]</t>
  </si>
  <si>
    <t xml:space="preserve">     BH:[0456105 - Sched, Sys Cntl, Disp-Network]</t>
  </si>
  <si>
    <t xml:space="preserve">     BI:[0456106 - Reactive Pur/Volt Cntl Svc]</t>
  </si>
  <si>
    <t xml:space="preserve">     BJ:[0456107 - Regulation/Frequency Response]</t>
  </si>
  <si>
    <t xml:space="preserve">     BK:[0456108 - Op Res - Spinning Reserve]</t>
  </si>
  <si>
    <t xml:space="preserve">     BL:[0456109 - Op Res - Supplemental Reserve]</t>
  </si>
  <si>
    <t xml:space="preserve">     BM:[0456110 - Transmission Charge PTP]</t>
  </si>
  <si>
    <t xml:space="preserve">     BN:[0456111 - Other Transmission Revenues]</t>
  </si>
  <si>
    <t xml:space="preserve">     BO:[0456117 - I/C WHEELING-TRANSMISSION-DUKE]</t>
  </si>
  <si>
    <t xml:space="preserve">     BP:[0456540 - Wholesale Unbilled Fuel Clause]</t>
  </si>
  <si>
    <t xml:space="preserve">     BQ:[0456610 - Other Electric Revenues]</t>
  </si>
  <si>
    <t xml:space="preserve">     BR:[0456613 - CEI REC Sales Revenues]</t>
  </si>
  <si>
    <t xml:space="preserve">     BS:[0456616 - Shared Solar - SC]</t>
  </si>
  <si>
    <t xml:space="preserve">     BT:[0456630 - Gross Up-Contr In Aid Of Const]</t>
  </si>
  <si>
    <t xml:space="preserve">     BU:[0457100 - SC Direct PT Offset]</t>
  </si>
  <si>
    <t xml:space="preserve">          BV:[450-457 - Total Other Operating Revenue]</t>
  </si>
  <si>
    <t xml:space="preserve">     BW:[440-457 - Total Operating Revenue]</t>
  </si>
  <si>
    <t>BX:[]</t>
  </si>
  <si>
    <t>BY:[500-599 &amp; 901-935 Operations and Maintenance:]</t>
  </si>
  <si>
    <t>BZ:[Base Recoverable O&amp;M:]</t>
  </si>
  <si>
    <t xml:space="preserve">     CA:[500-509 - Steam Operation]</t>
  </si>
  <si>
    <t>CB:[0500000 - Suprvsn and Engrg - Steam Oper]</t>
  </si>
  <si>
    <t xml:space="preserve">     CI:[0502100 - Fossil Steam Exp - Other (Reclass #1 to ECRC Energy)]</t>
  </si>
  <si>
    <t xml:space="preserve">     CJ:[0504000 - Steam Transferred - Credit]</t>
  </si>
  <si>
    <t xml:space="preserve">     CK:[0505000 - Electric Expenses - Steam Oper]</t>
  </si>
  <si>
    <t xml:space="preserve">     CL:[0506000 - Misc Fossil Power Expenses]</t>
  </si>
  <si>
    <t xml:space="preserve">     CM:[0507000 - Steam Power Gen Ops Rent]</t>
  </si>
  <si>
    <t xml:space="preserve">          CN:[500-509 - Total Steam Operation]</t>
  </si>
  <si>
    <t xml:space="preserve">     CO:[510-515 - Steam Maintenance]</t>
  </si>
  <si>
    <t xml:space="preserve">     CP:[0510000 - Suprvsn and Engrng - Steam Maint (Reclass #1 to ECRC 0510100)]</t>
  </si>
  <si>
    <t xml:space="preserve">     CQ:[0511000 - Maint of Structures - Steam]</t>
  </si>
  <si>
    <t xml:space="preserve">     CR:[0512100 - Maint of Boiler Plant - Other]</t>
  </si>
  <si>
    <t xml:space="preserve">     CS:[0513100 - Maint of Electric Plant - Other]</t>
  </si>
  <si>
    <t xml:space="preserve">     CT:[0514000 - Maintenance - Misc Steam Plant]</t>
  </si>
  <si>
    <t xml:space="preserve">          CU:[510-515 - Total Steam Maintenance]</t>
  </si>
  <si>
    <t xml:space="preserve">          CV:[500-515 - Total Steam O&amp;M]</t>
  </si>
  <si>
    <t xml:space="preserve">     CW:[517-532 - Nuclear Operation &amp; Maintenance]</t>
  </si>
  <si>
    <t xml:space="preserve">     CX:[0517000 - Supervsn and Engnring - Nuc Oper]</t>
  </si>
  <si>
    <t xml:space="preserve">     CY:[0518530 - Diesel Unit Oil Cons - Nuc Oper]</t>
  </si>
  <si>
    <t xml:space="preserve">     CZ:[0519000 - Coolants and Water - Nuc Oper]</t>
  </si>
  <si>
    <t xml:space="preserve">     DA:[0520000 - Steam Expenses - Nuc Oper]</t>
  </si>
  <si>
    <t xml:space="preserve">     DB:[0523000 - Electric Expenses]</t>
  </si>
  <si>
    <t xml:space="preserve">     DC:[0524000 - Misc Expenses - Nuc Oper]</t>
  </si>
  <si>
    <t xml:space="preserve">     DD:[0528000 - Mtce Supv &amp; Engineering]</t>
  </si>
  <si>
    <t xml:space="preserve">     DE:[0529000 - Mtce of Structures]</t>
  </si>
  <si>
    <t xml:space="preserve">     DF:[0530000 - Mtce of Reactor Plt Equip]</t>
  </si>
  <si>
    <t xml:space="preserve">     DG:[0531100 - Maint Elec Plant - NUC]</t>
  </si>
  <si>
    <t xml:space="preserve">     DH:[0532100 - Maint Misc Nuclear Plt - Other]</t>
  </si>
  <si>
    <t xml:space="preserve">          DI:[517-532 - Total Nuclear Operation &amp; Maintenance]</t>
  </si>
  <si>
    <t xml:space="preserve">     DJ:[546-550 - Other Production Operation]</t>
  </si>
  <si>
    <t xml:space="preserve">     DK:[0546000 - Suprvsn and Enginring - Ct Oper]</t>
  </si>
  <si>
    <t xml:space="preserve">     DL:[0547101 - Natural Gas CC]</t>
  </si>
  <si>
    <t xml:space="preserve">     DM:[0547150 - Natural Gas Handling - Ct]</t>
  </si>
  <si>
    <t xml:space="preserve">     DN:[0548020 - Ammonia - Qualifying]</t>
  </si>
  <si>
    <t xml:space="preserve">     DO:[0548100 - Generation Expenses - Other Ct]</t>
  </si>
  <si>
    <t xml:space="preserve">     DP:[0548110 - Operation of Energy Storage Eq]</t>
  </si>
  <si>
    <t xml:space="preserve">     DQ:[0548200 - Prime Movers - Generators - Ct]</t>
  </si>
  <si>
    <t xml:space="preserve">     DR:[0549000 - Misc - Power Generation Expenses]</t>
  </si>
  <si>
    <t xml:space="preserve">     DS:[0550220 - Solar Rent]</t>
  </si>
  <si>
    <t xml:space="preserve">          DT:[546-550 - Total Other Production Operation]</t>
  </si>
  <si>
    <t xml:space="preserve">     DU:[551-554 - Other Production Maintenance]</t>
  </si>
  <si>
    <t xml:space="preserve">     DV:[0402000 - Gas Production Maint]</t>
  </si>
  <si>
    <t xml:space="preserve">     DW:[0551000 - Suprvsn and Enginring - Ct Maint]</t>
  </si>
  <si>
    <t xml:space="preserve">     DX:[0551220 - Solar: Maint Supv &amp; Eng]</t>
  </si>
  <si>
    <t xml:space="preserve">     DY:[0552000 - Maintenance of Structures - Ct]</t>
  </si>
  <si>
    <t xml:space="preserve">     DZ:[0552220 - Solar Mtce of Structures]</t>
  </si>
  <si>
    <t xml:space="preserve">     EA:[0553000 - Maint - Gentg and Elect Equip - Ct]</t>
  </si>
  <si>
    <t xml:space="preserve">     EB:[0554000 - Misc Power Generation Plant - Ct]</t>
  </si>
  <si>
    <t xml:space="preserve">     EC:[0554000 - Reclass Reedy Creek from Steam Prod Maint to 554 Other Prod Maint]</t>
  </si>
  <si>
    <t xml:space="preserve">     ED:[0554100 - Other Production Maintenance]</t>
  </si>
  <si>
    <t xml:space="preserve">     EE:[0554220 - Solar: Maint Misc Gen Plt]</t>
  </si>
  <si>
    <t xml:space="preserve">          EF:[551-554 - Total Other Production Maintenance]</t>
  </si>
  <si>
    <t xml:space="preserve">          EG:[546-554 - Total Other Production O&amp;M]</t>
  </si>
  <si>
    <t xml:space="preserve">     EH:[555-557 - Other Power Supply]</t>
  </si>
  <si>
    <t xml:space="preserve">     EI:[0555211 - Purchase - Electricity]</t>
  </si>
  <si>
    <t xml:space="preserve">     EJ:[0556000 - System Cnts &amp; Load Dispatching]</t>
  </si>
  <si>
    <t xml:space="preserve">     EK:[0557000 - Other Expenses - Oper]</t>
  </si>
  <si>
    <t xml:space="preserve">          EL:[555-557 - Total Other Power Supply]</t>
  </si>
  <si>
    <t xml:space="preserve">     EM:[535-545 - Hydraulic Operation &amp; Maintenance]</t>
  </si>
  <si>
    <t xml:space="preserve">     EN:[0535000 - Supervision &amp; Engrng - Hydro]</t>
  </si>
  <si>
    <t xml:space="preserve">     EO:[0538100 - Electric Expenses - Other - Hydro]</t>
  </si>
  <si>
    <t xml:space="preserve">     EP:[0540000 - Hydro]</t>
  </si>
  <si>
    <t xml:space="preserve">     EQ:[0542000 - Mtce of Structures - Hydro]</t>
  </si>
  <si>
    <t xml:space="preserve">     ER:[0543000 - Maint Reservoir Dam &amp; Waterway]</t>
  </si>
  <si>
    <t xml:space="preserve">     ES:[0544000 - Maint of electric Plant Hydro]</t>
  </si>
  <si>
    <t xml:space="preserve">     ET:[0545100 - Maint Misc Hydraulic Plant]</t>
  </si>
  <si>
    <t xml:space="preserve">          EU:[535-545 - Total Hydraulic O&amp;M]</t>
  </si>
  <si>
    <t xml:space="preserve">     EV:[Fuel Handling]</t>
  </si>
  <si>
    <t xml:space="preserve">     EW:[0501150 - Coal Handling]</t>
  </si>
  <si>
    <t xml:space="preserve">     EX:[0501350 - Oil Handling Expense]</t>
  </si>
  <si>
    <t xml:space="preserve">     EY:[0518600 - Nuclear Fuel Disposal Cost]</t>
  </si>
  <si>
    <t xml:space="preserve">     EZ:[0547300 - Fuel Handling and Testing - Ct]</t>
  </si>
  <si>
    <t xml:space="preserve">     FA:[0553220 - Solar: Maint Gen &amp; Elect Plt]</t>
  </si>
  <si>
    <t xml:space="preserve">     FB:[0557450 - Commissions/Brokerage Expense]</t>
  </si>
  <si>
    <t xml:space="preserve">     FC:[0807000 - Gas Purchased Expenses]</t>
  </si>
  <si>
    <t xml:space="preserve">     FD:[0823000 - Storage-Gas Losses]</t>
  </si>
  <si>
    <t xml:space="preserve">     FE:[0880000 - Gas Distribution - Other Exp.]</t>
  </si>
  <si>
    <t xml:space="preserve">          FF:[Total Fuel Handling]</t>
  </si>
  <si>
    <t xml:space="preserve">     FG:[500-545 - Total Production O&amp;M - Base Recoverable]</t>
  </si>
  <si>
    <t xml:space="preserve">     FH:[560-567 - Transmission  Operation]</t>
  </si>
  <si>
    <t xml:space="preserve">     FI:[560 - Supervision &amp; Engineering]</t>
  </si>
  <si>
    <t xml:space="preserve">     FJ:[0560000 - Supervsn and Engrng - Trans Oper]</t>
  </si>
  <si>
    <t xml:space="preserve">          FK:[560 - Total Supervision &amp; Engineering]</t>
  </si>
  <si>
    <t xml:space="preserve">     FL:[561 - Load Dispatching]</t>
  </si>
  <si>
    <t xml:space="preserve">     FM:[0561100 - Load Dispatch - Reliability]</t>
  </si>
  <si>
    <t xml:space="preserve">     FN:[0561200 - Load Dispatch - MnitorandOprtrnsys]</t>
  </si>
  <si>
    <t xml:space="preserve">     FO:[0561300 - Load Dispatch - TranssvcandSch]</t>
  </si>
  <si>
    <t xml:space="preserve">     FP:[0561500 - Reliability Planning and Stdsdev]</t>
  </si>
  <si>
    <t xml:space="preserve">     FQ:[0561600 - Trans Svc Studios]</t>
  </si>
  <si>
    <t xml:space="preserve">     FR:[0561601 - Trans Study Reimbursement]</t>
  </si>
  <si>
    <t xml:space="preserve">     FS:[0561700 - Generation Interconnect Studies]</t>
  </si>
  <si>
    <t xml:space="preserve">     FT:[0561701 - Interconnection Study Reimbursement]</t>
  </si>
  <si>
    <t xml:space="preserve">          FU:[561 - Total Load Dispatching]</t>
  </si>
  <si>
    <t xml:space="preserve">     FV:[562 - Station Expenses]</t>
  </si>
  <si>
    <t xml:space="preserve">     FW:[0562000 - Station Expenses]</t>
  </si>
  <si>
    <t xml:space="preserve">          FX:[562 - Total Station Expenses]</t>
  </si>
  <si>
    <t xml:space="preserve">     FY:[563 - Overhead Line Expenses]</t>
  </si>
  <si>
    <t xml:space="preserve">     FZ:[0563000 - Overhead Line Expenses - Trans]</t>
  </si>
  <si>
    <t xml:space="preserve">          GA:[563 - Total Overhead Line Expenses]</t>
  </si>
  <si>
    <t xml:space="preserve">     GB:[565 - Transmission by Other - RTO]</t>
  </si>
  <si>
    <t xml:space="preserve">     GC:[0565000 - Transm of Elec By Others]</t>
  </si>
  <si>
    <t xml:space="preserve">     GD:[0565016 - I/C Joint Dispatch]</t>
  </si>
  <si>
    <t xml:space="preserve">          GE:[565 - Total Transmission by Other - RTO]</t>
  </si>
  <si>
    <t xml:space="preserve">     GF:[566 - Misc. Trans Exp - Other]</t>
  </si>
  <si>
    <t xml:space="preserve">     GG:[0566000 - Misc Trans Exp - Total]</t>
  </si>
  <si>
    <t xml:space="preserve">     GH:[0566100 - Misc Trans Lines Rated]</t>
  </si>
  <si>
    <t xml:space="preserve">          GI:[566 - Total Misc Trans Exp - Other]</t>
  </si>
  <si>
    <t xml:space="preserve">     GJ:[567 - Substation]</t>
  </si>
  <si>
    <t xml:space="preserve">     GK:[0567000 - Rents Trans Oper]</t>
  </si>
  <si>
    <t xml:space="preserve">          GL:[567 - Total Substation]</t>
  </si>
  <si>
    <t xml:space="preserve">     GM:[560-567 - Total Transmission Operaton]</t>
  </si>
  <si>
    <t xml:space="preserve">     GN:[568-574 - Transmission Maintenance]</t>
  </si>
  <si>
    <t xml:space="preserve">     GO:[568 - Supervsn and Engrng - Trans Maint]</t>
  </si>
  <si>
    <t xml:space="preserve">     GP:[0568000 - Suprvsn and Engrng - Trans Maint]</t>
  </si>
  <si>
    <t xml:space="preserve">          GQ:[568 - Total Suprvsn and Engrng - Trans Maint]</t>
  </si>
  <si>
    <t xml:space="preserve">     GR:[569 - Structures]</t>
  </si>
  <si>
    <t xml:space="preserve">     GS:[0569000 - Maint of Structures - Trans]</t>
  </si>
  <si>
    <t xml:space="preserve">     GT:[0569100 - Maint of Computer Hardware]</t>
  </si>
  <si>
    <t xml:space="preserve">     GU:[0569200 - Maint of Computer Software]</t>
  </si>
  <si>
    <t xml:space="preserve">     GV:[0569300 - Maint of Communication Equipment]</t>
  </si>
  <si>
    <t xml:space="preserve">          GW:[569 - Total Structures]</t>
  </si>
  <si>
    <t xml:space="preserve">     GX:[570 - Station Equipment Trans]</t>
  </si>
  <si>
    <t xml:space="preserve">     GY:[0570100 - Maint Stat Equip - Other_Trans]</t>
  </si>
  <si>
    <t xml:space="preserve">     GZ:[0570200 - Main - Cir Brkrs Trnsf Mtrs - Trans]</t>
  </si>
  <si>
    <t xml:space="preserve">          HA:[570 - Total Station Equipment Trans]</t>
  </si>
  <si>
    <t xml:space="preserve">     HB:[571 - Maint. of Overhead Lines - Trans]</t>
  </si>
  <si>
    <t xml:space="preserve">     HC:[0571000 - Maint of Overhead Lines - Trans]</t>
  </si>
  <si>
    <t xml:space="preserve">          HD:[571 - Total Maint of Overhead Lines - Trans]</t>
  </si>
  <si>
    <t xml:space="preserve">     HE:[572 - Maint of Underground Lines]</t>
  </si>
  <si>
    <t xml:space="preserve">     HF:[0572000 - Maint of Underground Lines]</t>
  </si>
  <si>
    <t xml:space="preserve">          HG:[572 - Total Maint of Underground Lines]</t>
  </si>
  <si>
    <t xml:space="preserve">     HH:[573 - Maint of Misc Transm Plant]</t>
  </si>
  <si>
    <t xml:space="preserve">     HI:[0573000 - Maint of Misc Transm Plant]</t>
  </si>
  <si>
    <t xml:space="preserve">          HJ:[573 - Total Maint of Misc Transm Plant]</t>
  </si>
  <si>
    <t xml:space="preserve">     HK:[568-574 - Total Transmission Maintenance]</t>
  </si>
  <si>
    <t xml:space="preserve">     HL:[560-574 - Total Transmission O&amp;M]</t>
  </si>
  <si>
    <t xml:space="preserve">     HM:[580-589 - Distribution Operation]</t>
  </si>
  <si>
    <t xml:space="preserve">     HN:[580 - Supervision &amp; Engineering - Dist]</t>
  </si>
  <si>
    <t xml:space="preserve">     HO:[0580000 - Supervsn and Engring - Dist Oper]</t>
  </si>
  <si>
    <t xml:space="preserve">     HP:[0870000 _ Dist Sys Ops - Supv/Eng]</t>
  </si>
  <si>
    <t xml:space="preserve">     HQ:[0852000 - Communication System Expenses]</t>
  </si>
  <si>
    <t xml:space="preserve">          HR:[580 - Total Supervison &amp; Engineering - Dist]</t>
  </si>
  <si>
    <t xml:space="preserve">     HS:[581 - Load Dispatching - Dist]</t>
  </si>
  <si>
    <t xml:space="preserve">     HT:[0581004 - Load Dispatch-Dist of Elec]</t>
  </si>
  <si>
    <t xml:space="preserve">          HU:[581 -Total Load Dispatching - Dist]</t>
  </si>
  <si>
    <t xml:space="preserve">     HV:[582 - Station Expenses]</t>
  </si>
  <si>
    <t xml:space="preserve">     HW:[0582100 - Station Expenses - Other - Dist]</t>
  </si>
  <si>
    <t xml:space="preserve">     HX:[0582200 - Relays and Meters - Dist]</t>
  </si>
  <si>
    <t xml:space="preserve">          HY:[582 - Total Station Expenses]</t>
  </si>
  <si>
    <t xml:space="preserve">     HZ:[583 - Overhead Line Expenses]</t>
  </si>
  <si>
    <t xml:space="preserve">     IA:[0583100 - Overhead Line Exps - Other Dist]</t>
  </si>
  <si>
    <t xml:space="preserve">     IB:[0583200 - Transf Set Rem Reset Test - Dist]</t>
  </si>
  <si>
    <t xml:space="preserve">          IC:[583 - Total Overhead Line Expenses]</t>
  </si>
  <si>
    <t xml:space="preserve">     ID:[584 - Underground Line Expenses - Dist]</t>
  </si>
  <si>
    <t xml:space="preserve">     IE:[0584000 - Underground Line Expenses - Dist]</t>
  </si>
  <si>
    <t xml:space="preserve">     IG:[0584110 - Operation of Energy Storage Eq]</t>
  </si>
  <si>
    <t xml:space="preserve">          IH:[584 -Total Underground Line Expenses - Dist]</t>
  </si>
  <si>
    <t xml:space="preserve">     II:[585 - Street Lighting &amp; Signal System]</t>
  </si>
  <si>
    <t xml:space="preserve">     IJ:[0585000 - St Lghtng and Sgnl Systm - Dist]</t>
  </si>
  <si>
    <t xml:space="preserve">          IK:[585 - Total Street Lighting &amp; Signal System]</t>
  </si>
  <si>
    <t xml:space="preserve">     IL:[586 - Meter Expenses - Dist]</t>
  </si>
  <si>
    <t xml:space="preserve">     IM:[0586000 - Meter Expenses - Dist]</t>
  </si>
  <si>
    <t xml:space="preserve">          IN:[586 - Total Meter Expenses - Dist]</t>
  </si>
  <si>
    <t xml:space="preserve">     IO:[587 - Customer Installation - Dist]</t>
  </si>
  <si>
    <t xml:space="preserve">     IP:[0587xxx - EV Charger Credit]</t>
  </si>
  <si>
    <t xml:space="preserve">     IQ:[0587000 - Cust Install Exp - Other Dist]</t>
  </si>
  <si>
    <t xml:space="preserve">          IR:[587 - Total Customer Installation - Dist]</t>
  </si>
  <si>
    <t xml:space="preserve">     IS:[588 - Miscellaneous Distribution Other]</t>
  </si>
  <si>
    <t xml:space="preserve">     IT:[0588100 - Misc Distribution Exp - Other]</t>
  </si>
  <si>
    <t xml:space="preserve">     IU:[0588100 - Misc Distribution Exp - Other (Extra Line to pick up SPP Distribution ]</t>
  </si>
  <si>
    <t xml:space="preserve">     IV:[0588700 - Intcon Study Costs (D)]</t>
  </si>
  <si>
    <t xml:space="preserve">          IW:[588 - Total Miscellaneous Distribution Other]</t>
  </si>
  <si>
    <t xml:space="preserve">     IX:[589 - Rents - Dist Oper]</t>
  </si>
  <si>
    <t xml:space="preserve">     IY:[0589000 - Rents - Dist Oper]</t>
  </si>
  <si>
    <t xml:space="preserve">          IZ:[589 - Total Rents - Dist Oper]</t>
  </si>
  <si>
    <t xml:space="preserve">     JA:[580-589 - Total Distribution Operation]</t>
  </si>
  <si>
    <t xml:space="preserve">     JB:[590-598 - Distribution Maintenance]</t>
  </si>
  <si>
    <t xml:space="preserve">     JC:[590 - Supervision &amp; Engineering - Dist Maint]</t>
  </si>
  <si>
    <t xml:space="preserve">     JD:[0590000 - Supervsn and Engrng - Dist Maint]</t>
  </si>
  <si>
    <t xml:space="preserve">          JE:[590 - Total Supervision &amp; Engineering - Dist Maint]</t>
  </si>
  <si>
    <t xml:space="preserve">     JF:[591 - Structures Maintenance - Dist]</t>
  </si>
  <si>
    <t xml:space="preserve">     JG:[0591000 - Maintenance of Structures - Dist]</t>
  </si>
  <si>
    <t xml:space="preserve">     JH:[0591200 - Coal Purchase Acctg Adj]</t>
  </si>
  <si>
    <t xml:space="preserve">          JI:[591 - Total Structures Maintenance - Dist]</t>
  </si>
  <si>
    <t xml:space="preserve">     JJ:[592 - Station Equipment - Dist]</t>
  </si>
  <si>
    <t xml:space="preserve">     JK:[0592100 - Maint Station Equip - Other - Dist]</t>
  </si>
  <si>
    <t xml:space="preserve">     JL:[0592110 - Maintenance of Energy Storage]</t>
  </si>
  <si>
    <t xml:space="preserve">     JM:[0592200 - Cir Breakers Trnsf Meters Relay - Dist]</t>
  </si>
  <si>
    <t xml:space="preserve">          JN:[592 - Total Station Equipment Dist]</t>
  </si>
  <si>
    <t xml:space="preserve">     JO:[593 - Overhead Lines (Tree Trim)]</t>
  </si>
  <si>
    <t xml:space="preserve">     JP:[0593000 - Maint Overhd Lines - Other - Dist]</t>
  </si>
  <si>
    <t xml:space="preserve">     JQ:[0593100 - Right of Way Mtce - Dist]</t>
  </si>
  <si>
    <t xml:space="preserve">          JR:[593 - Total Overhead Lines (Tree Trim)]</t>
  </si>
  <si>
    <t xml:space="preserve">     JS:[594 - Underground Lines Maint - Dist]</t>
  </si>
  <si>
    <t xml:space="preserve">     JT:[0594000 - Maint - Underground Lines - Dist]</t>
  </si>
  <si>
    <t xml:space="preserve">          JU:[594 - Total Underground Lines Maint - Dist]</t>
  </si>
  <si>
    <t xml:space="preserve">     JV:[595 - Line Transformers - OH]</t>
  </si>
  <si>
    <t xml:space="preserve">     JW:[0595100 - Maint Lines Transfrs - Other - Dist]</t>
  </si>
  <si>
    <t xml:space="preserve">     JX:[0595200 - Cir Brkrs Transf Capcitrs - Dist]</t>
  </si>
  <si>
    <t xml:space="preserve">          JY:[595 - Total Line Transformers - Overhead]</t>
  </si>
  <si>
    <t xml:space="preserve">     JZ:[596 - Streetlighting &amp; Signal System Maint - Dist]</t>
  </si>
  <si>
    <t xml:space="preserve">     KA:[0596000 - Maint - Streetlightng/Signl - Dist]</t>
  </si>
  <si>
    <t xml:space="preserve">          KB:[596 - Total Streetlighting &amp; Signal System Maint - Dist]</t>
  </si>
  <si>
    <t xml:space="preserve">     KC:[597 - Meters Maint - Dist]</t>
  </si>
  <si>
    <t xml:space="preserve">     KD:[0597000 - Maintenance of Meters - Dist]</t>
  </si>
  <si>
    <t xml:space="preserve">          KE:[597 - Total Meters Maint - Dist]</t>
  </si>
  <si>
    <t xml:space="preserve">     KF:[598 - Miscellaneous Maint - Dist]</t>
  </si>
  <si>
    <t xml:space="preserve">     KG:[0598100 - Main Misc Dist Plt - Other - Dist]</t>
  </si>
  <si>
    <t xml:space="preserve">          KH:[598 -Total  Miscellaneous Maint - Dist]</t>
  </si>
  <si>
    <t xml:space="preserve">     KI:[590-598 - Total Distribution Maintenance]</t>
  </si>
  <si>
    <t xml:space="preserve">     KJ:[580-598 - Total Distribution O&amp;M]</t>
  </si>
  <si>
    <t xml:space="preserve">     KK:[599 - Other Misc Expense]</t>
  </si>
  <si>
    <t xml:space="preserve">     KL:[0599005 - Equipment Rental]</t>
  </si>
  <si>
    <t xml:space="preserve">     KM:[0599023 Other Miscellaneous Expenses]</t>
  </si>
  <si>
    <t xml:space="preserve">          KN:[599 - Total Other Misc Expense]</t>
  </si>
  <si>
    <t xml:space="preserve">     KO:[901-905 - Customer Accounts]</t>
  </si>
  <si>
    <t xml:space="preserve">     KP:[901 - Supervision - Cust Accts]</t>
  </si>
  <si>
    <t xml:space="preserve">     KQ:[0901000 - Supervision - Cust Accts]</t>
  </si>
  <si>
    <t xml:space="preserve">          KR:[901 - Total Supervision - Cust Accts]</t>
  </si>
  <si>
    <t xml:space="preserve">     KS:[902 - Meter Reading]</t>
  </si>
  <si>
    <t xml:space="preserve">     KT:[0902000 - Meter Reading]</t>
  </si>
  <si>
    <t xml:space="preserve">          KU:[902 - Total Meter Reading]</t>
  </si>
  <si>
    <t xml:space="preserve">     KV:[903 - Customer Records &amp; Collection]</t>
  </si>
  <si>
    <t xml:space="preserve">     KW:[0903000 - Cust Records and Collection Exp]</t>
  </si>
  <si>
    <t xml:space="preserve">     KX:[0903100 - Cust Contracts and Orders - Local]</t>
  </si>
  <si>
    <t xml:space="preserve">     KY:[0903200 - Cust Billing and Acct]</t>
  </si>
  <si>
    <t xml:space="preserve">     KZ:[0903250 - Customer Billing Common]</t>
  </si>
  <si>
    <t xml:space="preserve">     LA:[0903300 - Cust Collecting - Local]</t>
  </si>
  <si>
    <t xml:space="preserve">     LB:[0903400 - Cust Receiv and Collect Exp - Edp]</t>
  </si>
  <si>
    <t xml:space="preserve">     LC:[0903750 - Common Operating - Cust Accts]</t>
  </si>
  <si>
    <t xml:space="preserve">          LD:[903 - Total Customer Records &amp; Collections]</t>
  </si>
  <si>
    <t xml:space="preserve">     LE:[904 - Uncollectible]</t>
  </si>
  <si>
    <t xml:space="preserve">     LF:[0904000 - Uncollectible Accounts]</t>
  </si>
  <si>
    <t xml:space="preserve">     LG:[0904001 - Bad Debt Expense]</t>
  </si>
  <si>
    <t xml:space="preserve">          LH:[904 - Total Uncollectible]</t>
  </si>
  <si>
    <t xml:space="preserve">     LI:[905 - Misc. Customer Accounts]</t>
  </si>
  <si>
    <t xml:space="preserve">     LJ:[0905000 - Misc Customer Accts Expenses]</t>
  </si>
  <si>
    <t xml:space="preserve">     LK:[905 - Misc. Customer Accounts]</t>
  </si>
  <si>
    <t xml:space="preserve">          LL:[901-905 - Total Customer Accounts]</t>
  </si>
  <si>
    <t xml:space="preserve">     LM:[906-910 - Customer Service &amp; Informational]</t>
  </si>
  <si>
    <t xml:space="preserve">     LN:[907 - Supervision]</t>
  </si>
  <si>
    <t xml:space="preserve">     LO:[0907000 - Supervision]</t>
  </si>
  <si>
    <t xml:space="preserve">          LP:[907 - Total Supervision]</t>
  </si>
  <si>
    <t xml:space="preserve">     LQ:[908 - Customer Assistance]</t>
  </si>
  <si>
    <t xml:space="preserve">     LR:[0908120 - Cust Assist Exp - Residential]</t>
  </si>
  <si>
    <t xml:space="preserve">     LS:[0908140 - Economic Development]</t>
  </si>
  <si>
    <t xml:space="preserve">     LT:[0908150 - Commer/Indust Assistance Exp]</t>
  </si>
  <si>
    <t xml:space="preserve">     LU:[0908160 - Cust Assist Exp - General]</t>
  </si>
  <si>
    <t xml:space="preserve">          LV:[908 - Total Customer Assistance]</t>
  </si>
  <si>
    <t xml:space="preserve">     LW:[909- Informational and Instructional Advertising]</t>
  </si>
  <si>
    <t xml:space="preserve">     LX:[0909650 - Misc Advertising Expenses]</t>
  </si>
  <si>
    <t xml:space="preserve">          LY:[909 - Total Informational and Instructional Advertising]</t>
  </si>
  <si>
    <t xml:space="preserve">     LZ:[910 - Misc. Customer Service and Informational Expenses]</t>
  </si>
  <si>
    <t xml:space="preserve">     MA:[0910000 - Misc Cust Serv/Inform Exp]</t>
  </si>
  <si>
    <t xml:space="preserve">     MB:[0910100 - Exp - Rs Reg Prod/Svces - Cstaccts (Reclass From 440 for EVOP Cr and 9]</t>
  </si>
  <si>
    <t xml:space="preserve">          MC:[910 - Total  Misc. Customer Service and Informational Expenses]</t>
  </si>
  <si>
    <t xml:space="preserve">     MD:[906-910 - Total Customer Service &amp; Informational]</t>
  </si>
  <si>
    <t xml:space="preserve">     ME:[911-917 - Sales Expenses]</t>
  </si>
  <si>
    <t xml:space="preserve">     MF:[911 - Supervision]</t>
  </si>
  <si>
    <t xml:space="preserve">     MG:[0911000 - Supervision]</t>
  </si>
  <si>
    <t xml:space="preserve">          MH:[911 - Total Supervision]</t>
  </si>
  <si>
    <t xml:space="preserve">     MI:[912 - Demonstrating and Selling Expenses]</t>
  </si>
  <si>
    <t xml:space="preserve">     MJ:[0912000 - Demonstrating and Selling Exp]</t>
  </si>
  <si>
    <t xml:space="preserve">     MK:[09120000 - Adjustment to Reduce Transportation Electric in 2027]</t>
  </si>
  <si>
    <t xml:space="preserve">     ML:[0912100 - Demonstration &amp; Sell-Proj Supt]</t>
  </si>
  <si>
    <t xml:space="preserve">     MM:[0912200 - EV Employee Incentive]</t>
  </si>
  <si>
    <t xml:space="preserve">     MN:[0912300 - Economic Development Discount]</t>
  </si>
  <si>
    <t xml:space="preserve">          MO:[912 - Total Demonstrating and Selling Expenses]</t>
  </si>
  <si>
    <t xml:space="preserve">     MP:[913 - Advertising Expenses]</t>
  </si>
  <si>
    <t xml:space="preserve">     MQ:[0913001 - Advertising Expense]</t>
  </si>
  <si>
    <t xml:space="preserve">          MR:[913 - Total Advertising Expenses]</t>
  </si>
  <si>
    <t xml:space="preserve">     MS:[916 - Miscellaneous Sales Expenses]</t>
  </si>
  <si>
    <t xml:space="preserve">     MT:[0916000 - Misc Sales Expense]</t>
  </si>
  <si>
    <t xml:space="preserve">          MU:[916 - Total Miscellaneous Sales Expenses]</t>
  </si>
  <si>
    <t xml:space="preserve">     MV:[911-917 - Total Sales Expenses]</t>
  </si>
  <si>
    <t>MW:[]</t>
  </si>
  <si>
    <t xml:space="preserve">     MX:[0824000 - Other Expenses - Stg (Gas Operating Exp)]</t>
  </si>
  <si>
    <t xml:space="preserve">     MY:[920-935 - Administrative and General]</t>
  </si>
  <si>
    <t xml:space="preserve">     MZ:[920 - Administrative and General Salaries]</t>
  </si>
  <si>
    <t xml:space="preserve">     NA:[0920000 - A and G Salaries]</t>
  </si>
  <si>
    <t xml:space="preserve">     NB:[0920000 - Vision Florida Deferred O&amp;M (Salaries)]</t>
  </si>
  <si>
    <t xml:space="preserve">     NC:[0920001 - SC O&amp;M Labor Deferral]</t>
  </si>
  <si>
    <t xml:space="preserve">     ND:[0920100 - Salaries &amp; Wages - Proj Supt]</t>
  </si>
  <si>
    <t xml:space="preserve">     NE:[0920300 - Project Development Labor]</t>
  </si>
  <si>
    <t xml:space="preserve">     NF:[0920980 - A and G Salaries for Corp]</t>
  </si>
  <si>
    <t xml:space="preserve">          NG:[920 - Total Administrative and General Salaries]</t>
  </si>
  <si>
    <t xml:space="preserve">     NH:[921 - Office Supplies and Expenses]</t>
  </si>
  <si>
    <t xml:space="preserve">     NI:[0921101 - Emp Exp NC]</t>
  </si>
  <si>
    <t xml:space="preserve">     NJ:[0921100 - Employee Expenses]</t>
  </si>
  <si>
    <t xml:space="preserve">     NK:[0921103 - Employee Exp WH]</t>
  </si>
  <si>
    <t xml:space="preserve">     NL:[0921110 - Relocation Exp]</t>
  </si>
  <si>
    <t xml:space="preserve">     NM:[0921150 - Gen Admin Related Party]</t>
  </si>
  <si>
    <t xml:space="preserve">     NN:[0921200 - Office Expenses]</t>
  </si>
  <si>
    <t xml:space="preserve">     NO:[0921300 - Telephone and Telegraph Exp]</t>
  </si>
  <si>
    <t xml:space="preserve">     NP:[0921400 - Computer Services Expenses]</t>
  </si>
  <si>
    <t xml:space="preserve">     NQ:[0921540 - Computer Rent (Go Only)]</t>
  </si>
  <si>
    <t xml:space="preserve">     NR:[0921600 - Other]</t>
  </si>
  <si>
    <t xml:space="preserve">     NS:[0921610 - Inventory Adjustment]</t>
  </si>
  <si>
    <t xml:space="preserve">     NT:[0921900 - Office Supply &amp; Exp - Partner]</t>
  </si>
  <si>
    <t xml:space="preserve">     NU:[0921980 - Office Supplies and Expenses]</t>
  </si>
  <si>
    <t xml:space="preserve">          NV:[921 - Total Office Supplies and Expenses]</t>
  </si>
  <si>
    <t xml:space="preserve">     NW:[922 - Administrative Expenses Transferred - Credit]</t>
  </si>
  <si>
    <t xml:space="preserve">     NX:[0922000 - Admin Exp Transfer]</t>
  </si>
  <si>
    <t xml:space="preserve">     NY:[0922100 - Admin Exp Transf-Construction]</t>
  </si>
  <si>
    <t xml:space="preserve">     NZ:[0922200 - Admin Exp Transfer - Nonutility]</t>
  </si>
  <si>
    <t xml:space="preserve">          OA:[922 - Total Admin Expenses Transferred - Credit]</t>
  </si>
  <si>
    <t xml:space="preserve">     OB:[923 - Outside Services Employed]</t>
  </si>
  <si>
    <t xml:space="preserve">     OC:[0923000 - Outside Services Employed]</t>
  </si>
  <si>
    <t xml:space="preserve">     OD:[0923100 - Outside Services - NCRC]</t>
  </si>
  <si>
    <t xml:space="preserve">     OE:[0923980 - Outside Services Employee and]</t>
  </si>
  <si>
    <t xml:space="preserve">          OF:[923 - Total Outside Services Employed]</t>
  </si>
  <si>
    <t xml:space="preserve">     OG:[924 - Property Insurance]</t>
  </si>
  <si>
    <t xml:space="preserve">     OH:[0924000 - Property Insurance]</t>
  </si>
  <si>
    <t>OI:[0924100 - Admin - EH&amp;S Expense]</t>
  </si>
  <si>
    <t xml:space="preserve">     OJ:[0924110 - Admin - Insurance Expense]</t>
  </si>
  <si>
    <t xml:space="preserve">     OK:[0924050 - Intercompany Property Insurance Exp]</t>
  </si>
  <si>
    <t xml:space="preserve">     OL:[0924980 - Property Insurance For Corp.]</t>
  </si>
  <si>
    <t xml:space="preserve">          OM:[924 - Total Property Insurance]</t>
  </si>
  <si>
    <t xml:space="preserve">     ON:[924 - Storm Expense]</t>
  </si>
  <si>
    <t xml:space="preserve">     OO:[0924200 - Recoverable Storm Damage Exp (In Budget/Actuals)]</t>
  </si>
  <si>
    <t xml:space="preserve">     OP:[0924200  - Recoverable Storm Damage Exp (Not in Budget)]</t>
  </si>
  <si>
    <t xml:space="preserve">          OQ:[Subtotal for Recoverable Storm Damage (combines budget &amp; not in budget)]</t>
  </si>
  <si>
    <t xml:space="preserve">     OS:[0924200 - Recoverable Storm Damage Exp (OATT Not InBudg)]</t>
  </si>
  <si>
    <t xml:space="preserve">     OT:[0924200 - Recoverable Storm Damage Exp (OATT InBudg)]</t>
  </si>
  <si>
    <t xml:space="preserve">          OU:[0924.2 Sub-total Recoverable Storm Damage Exp (OATT)]</t>
  </si>
  <si>
    <t xml:space="preserve">          OV:[924 - Total Storm Damage]</t>
  </si>
  <si>
    <t xml:space="preserve">     OW:[925 - Injuries and Damages]</t>
  </si>
  <si>
    <t xml:space="preserve">     OX:[0925000 - Injuries and Damages]</t>
  </si>
  <si>
    <t xml:space="preserve">     OY:[0925051 - Intercompany Gen Liab Expense]</t>
  </si>
  <si>
    <t xml:space="preserve">     OZ:[0925052 - Inter-Co Worker Comp Insur Exp]</t>
  </si>
  <si>
    <t xml:space="preserve">     PA:[0925200 - Injuries and Damages - Other]</t>
  </si>
  <si>
    <t xml:space="preserve">     PB:[0925300 - Environmental Inj &amp; Damages]</t>
  </si>
  <si>
    <t xml:space="preserve">     PC:[0925980 - Injuries and Damages For Corp.]</t>
  </si>
  <si>
    <t xml:space="preserve">          PD:[925 - Total Injuries and Damages]</t>
  </si>
  <si>
    <t xml:space="preserve">     PE:[926 - Employee Pensions and Benefits]</t>
  </si>
  <si>
    <t xml:space="preserve">     PF:[0926000 - Empl Pensions and Benefits]</t>
  </si>
  <si>
    <t xml:space="preserve">     PG:[0926001 - Payroll Burden Contra]</t>
  </si>
  <si>
    <t xml:space="preserve">     PH:[0926420 - Employee Tuition Refund]</t>
  </si>
  <si>
    <t xml:space="preserve">     PI:[0926430 - Employees'Recreation Expense]</t>
  </si>
  <si>
    <t xml:space="preserve">     PJ:[0926490 - Other Employee Benefits]</t>
  </si>
  <si>
    <t xml:space="preserve">     PK:[0457700 - Allocated Employee Benefits Offset]</t>
  </si>
  <si>
    <t xml:space="preserve">     PL:[0926600 - Employee Benefits - Transferred]</t>
  </si>
  <si>
    <t xml:space="preserve">     PM:[0926999 - Pension Non-Service Costs (Governance)]</t>
  </si>
  <si>
    <t xml:space="preserve">     PN:[0926999 - Pension Accounting Adjustment - '22 8x4 Forecast]</t>
  </si>
  <si>
    <t xml:space="preserve">          PO:[926 - Total Employee Pensions and Benefits]</t>
  </si>
  <si>
    <t xml:space="preserve">     PP:[927 - Franchise Requirements]</t>
  </si>
  <si>
    <t xml:space="preserve">     PQ:[0927001 - General and Administration]</t>
  </si>
  <si>
    <t xml:space="preserve">          PR:[927 - Total Franchise Requirements]</t>
  </si>
  <si>
    <t xml:space="preserve">     PS:[928 - Regulatory Commission Expenses]</t>
  </si>
  <si>
    <t xml:space="preserve">     PT:[0928000 - Regulatory Expenses (Go)]</t>
  </si>
  <si>
    <t xml:space="preserve">     PU:[0928930 - Amort 2021 Rate Case Exp]</t>
  </si>
  <si>
    <t xml:space="preserve">          PV:[928 - Total Regulatory Commission Expenses]</t>
  </si>
  <si>
    <t xml:space="preserve">     PW:[929 - Duplicate Charges - Credit]</t>
  </si>
  <si>
    <t xml:space="preserve">     PX:[0929000 - Duplicate Chrgs - Enrgy To Exp]</t>
  </si>
  <si>
    <t xml:space="preserve">     PY:[0929500 - Admin Exp Transf]</t>
  </si>
  <si>
    <t xml:space="preserve">          PZ:[929 - Total Duplicate Charges - Credit]</t>
  </si>
  <si>
    <t xml:space="preserve">     QA:[930 - Miscellaneous General Expenses]</t>
  </si>
  <si>
    <t xml:space="preserve">     QB:[0930150 - Miscellaneous Advertising Exp]</t>
  </si>
  <si>
    <t xml:space="preserve">     QC:[0930200 - Misc General Expenses]</t>
  </si>
  <si>
    <t xml:space="preserve">     QD:[0930210 - Industry Assn Dues]</t>
  </si>
  <si>
    <t xml:space="preserve">     QE:[0930220 - Exp of Servicing Securities]</t>
  </si>
  <si>
    <t xml:space="preserve">     QF:[0930230 - Dues To Various Organizations]</t>
  </si>
  <si>
    <t xml:space="preserve">     QG:[0930240 - Director'S Expenses]</t>
  </si>
  <si>
    <t xml:space="preserve">     QH:[0930250 - Buy\Sell Transf Employee Homes]</t>
  </si>
  <si>
    <t xml:space="preserve">     QI:[0930600 - Leased Circuit Charges - Other]</t>
  </si>
  <si>
    <t xml:space="preserve">     QJ:[0930700 - Research and Development]</t>
  </si>
  <si>
    <t xml:space="preserve">     QK:[0930891 - IC Misc. Expense VIE]</t>
  </si>
  <si>
    <t xml:space="preserve">     QL:[0930940 - General Expenses]</t>
  </si>
  <si>
    <t xml:space="preserve">          QM:[930 - Total Miscellaneous General Expenses]</t>
  </si>
  <si>
    <t xml:space="preserve">     QN:[931 - Rents]</t>
  </si>
  <si>
    <t xml:space="preserve">     QO:[0931001 - Rents - A and G]</t>
  </si>
  <si>
    <t xml:space="preserve">     QP:[0931003 - Lease Amortization Expense]</t>
  </si>
  <si>
    <t xml:space="preserve">     QQ:[0931004 - ProCo IC Lease Expense]</t>
  </si>
  <si>
    <t xml:space="preserve">     QR:[0931008 - A and G Rents IC]</t>
  </si>
  <si>
    <t xml:space="preserve">     QS:[0931100 - IC Oper. Rent Expenses]</t>
  </si>
  <si>
    <t xml:space="preserve">          QT:[931 - Total Rents]</t>
  </si>
  <si>
    <t xml:space="preserve">     QU:[935 - Maintenance of General Plant]</t>
  </si>
  <si>
    <t xml:space="preserve">     QV:[0935100 - Maint General Plant-Elec]</t>
  </si>
  <si>
    <t xml:space="preserve">     QW:[0935200 - Cust Infor and Computer Control]</t>
  </si>
  <si>
    <t xml:space="preserve">     QX:[0932000 - Maintenance of Gen Plant-Gas]</t>
  </si>
  <si>
    <t xml:space="preserve">          QY:[935 - Maintenance of General Plant]</t>
  </si>
  <si>
    <t xml:space="preserve">     QZ:[920-935 - Total Admin &amp; General  Expenses]</t>
  </si>
  <si>
    <t>RA:[500-599 &amp; 901-935 - Total O&amp;M Base Recoverable]</t>
  </si>
  <si>
    <t>RB:[Clause Recoverable O&amp;M]</t>
  </si>
  <si>
    <t xml:space="preserve">     RC:[ECCR]</t>
  </si>
  <si>
    <t xml:space="preserve">     RD:[0908000 - Cust Asset Exp-Conservation Programs - Recoverable]</t>
  </si>
  <si>
    <t xml:space="preserve">     RE:[0908001 - Current Month Deferral]</t>
  </si>
  <si>
    <t xml:space="preserve">     RF:[0908002 - Amort of Load Mgmt Switches]</t>
  </si>
  <si>
    <t xml:space="preserve">     RG:[0909000 - Info &amp; Instruc Adv-Conservation Prog - Rec]</t>
  </si>
  <si>
    <t xml:space="preserve">          RH:[Total ECCR]</t>
  </si>
  <si>
    <t xml:space="preserve">     RI:[ECRC]</t>
  </si>
  <si>
    <t xml:space="preserve">     RJ:[0500100 - Fossil Oper Superv - Recoverable]</t>
  </si>
  <si>
    <t xml:space="preserve">     RK:[0502400 - Fossil Steam Exp - Recoverable]</t>
  </si>
  <si>
    <t xml:space="preserve">     RL:[0506300 - Misc Fossil Power Expenses - Recoverable]</t>
  </si>
  <si>
    <t xml:space="preserve">     RM:[0510100 - Suprvsn and Engrng-Steam Maint]</t>
  </si>
  <si>
    <t xml:space="preserve">     RN:[0511200 - Maint of Structures Steam - Rec]</t>
  </si>
  <si>
    <t xml:space="preserve">     RO:[0512300 - Maint Of Boiler Plant-Other - Recoverable]</t>
  </si>
  <si>
    <t xml:space="preserve">     RP:[0513300 - Maint Of Electric Plant-Other - Recoverable]</t>
  </si>
  <si>
    <t xml:space="preserve">     RQ:[0514300 - Maintenance - Misc Steam Plant]</t>
  </si>
  <si>
    <t xml:space="preserve">     RR:[0549200 - CT Misc Power Expense - Recoverable]</t>
  </si>
  <si>
    <t xml:space="preserve">     RS:[0557995 - ECRC O&amp;M Def - Recoverable]</t>
  </si>
  <si>
    <t xml:space="preserve">     RT:[0557996 - Def Clean Coal]</t>
  </si>
  <si>
    <t xml:space="preserve">          RU:[ECRC Production Base Total]</t>
  </si>
  <si>
    <t xml:space="preserve">     RV:[0502010 - Ammonia Expense]</t>
  </si>
  <si>
    <t xml:space="preserve">     RW:[0502020 - Ammonia Qualifying]</t>
  </si>
  <si>
    <t xml:space="preserve">     RX:[0502030 - Urea - Qualifying]</t>
  </si>
  <si>
    <t xml:space="preserve">     RY:[0502040 - Cost of Lime]</t>
  </si>
  <si>
    <t xml:space="preserve">     RZ:[0502041 - Gypsum Rev - Exp Offset]</t>
  </si>
  <si>
    <t xml:space="preserve">     SA:[0502050 - Diabasic Acid - Qualifying]</t>
  </si>
  <si>
    <t xml:space="preserve">     SB:[0502070 - Gypsum - Qualifying]</t>
  </si>
  <si>
    <t xml:space="preserve">     SC:[0502082 - Re-emission Chem Exp - Reagent]</t>
  </si>
  <si>
    <t xml:space="preserve">     SD:[0502100 - Fossil Steam Exp - Other]</t>
  </si>
  <si>
    <t xml:space="preserve">     SE:[0502300 - Steam Oper-Caustic - FL]</t>
  </si>
  <si>
    <t xml:space="preserve">     SF:[0509000 - Emission Allowances]</t>
  </si>
  <si>
    <t xml:space="preserve">     SG:[0509030 - SO2 Emission Expense]</t>
  </si>
  <si>
    <t xml:space="preserve">     SH:[0509212- Annual NOx Emission Expense]</t>
  </si>
  <si>
    <t xml:space="preserve">     SI:[0553100 - CT Maint of Gen and Plant-Recoverable]</t>
  </si>
  <si>
    <t xml:space="preserve">          SJ:[ECRC Energy Total]</t>
  </si>
  <si>
    <t xml:space="preserve">     SK:[0573100 - Trans Maint-Misc Trans Plant - Recoverable]</t>
  </si>
  <si>
    <t xml:space="preserve">     SL:[0598400 - Distr Maint-Misc Distr Plant-Recoverable]</t>
  </si>
  <si>
    <t xml:space="preserve">          SM:[TOTAL ECRC]</t>
  </si>
  <si>
    <t xml:space="preserve">     SN:[SPP]</t>
  </si>
  <si>
    <t xml:space="preserve">     SO:[SPP - TRANSMISSION]</t>
  </si>
  <si>
    <t xml:space="preserve">     SP:[0562000 - Station Expenses - SPP]</t>
  </si>
  <si>
    <t xml:space="preserve">     SQ:[0563000 - Overhead Line Expenses - Trans - SPP]</t>
  </si>
  <si>
    <t xml:space="preserve">     SR:[0566000 - Misc Trans Exp - Other- SPP]</t>
  </si>
  <si>
    <t xml:space="preserve">     SS:[0570100  - Maint Stat Equip - Other_Trans]</t>
  </si>
  <si>
    <t xml:space="preserve">     ST:[0570200 - Cir Brks Trnsfr Mtrs - Trans - SPP]</t>
  </si>
  <si>
    <t xml:space="preserve">     SU:[0571000 - Maint Trans OH Lines - SPP]</t>
  </si>
  <si>
    <t xml:space="preserve">     SV:[0571000 - Maint Trans OH Lines - SPP Governance]</t>
  </si>
  <si>
    <t xml:space="preserve">     SW:[0571000 - Maint Trans OH Lines - SPP]</t>
  </si>
  <si>
    <t xml:space="preserve">     SX:[0571000 - Maint Trans OH Lines - SPP (Veg Mgmt)]</t>
  </si>
  <si>
    <t xml:space="preserve">     SY:[0580000 - Supervsn and Engring - Dist Oper - SPP]</t>
  </si>
  <si>
    <t xml:space="preserve">     SZ:[0588100 - Misc Distribution Exp - Other- SPP]</t>
  </si>
  <si>
    <t xml:space="preserve">     TA:[0926600 - Employee Benefits - Transferred (Transmission)]</t>
  </si>
  <si>
    <t xml:space="preserve">          TB:[SPP Transmission Total]</t>
  </si>
  <si>
    <t xml:space="preserve">     TC:[SPP - DISTRIBUTION]</t>
  </si>
  <si>
    <t xml:space="preserve">     TD:[0580000 - Supervsn and Engring - Dist Oper - SPP]</t>
  </si>
  <si>
    <t xml:space="preserve">     TE:[0583100 - Overhead Line Exps - Other Dist - SPP]</t>
  </si>
  <si>
    <t xml:space="preserve">     TF:[0588100 - Misc Distribution Expenses - SPP]</t>
  </si>
  <si>
    <t xml:space="preserve">     TG:[0593000 - Maint OH Lines - SPP]</t>
  </si>
  <si>
    <t xml:space="preserve">     TH:[0593000 - Maint OH Lines - SPP Governance]</t>
  </si>
  <si>
    <t xml:space="preserve">     TI:[0593000 - Maint OH Lines - SPP]</t>
  </si>
  <si>
    <t xml:space="preserve">     TJ:[0593100 - Right of Way Mtce - Dist SPP]</t>
  </si>
  <si>
    <t xml:space="preserve">     TK:[0593100 - Maint Dist ROW - SPP (Veg Mgmt))]</t>
  </si>
  <si>
    <t xml:space="preserve">     TL:[0594000 - Maint UG Lines - SPP]</t>
  </si>
  <si>
    <t xml:space="preserve">     TM:[0926600 - Employee Benefits - Transferred (Distribution)]</t>
  </si>
  <si>
    <t xml:space="preserve">          TN:[SPP Distribution Total]</t>
  </si>
  <si>
    <t xml:space="preserve">          TO:[TOTAL SPP]</t>
  </si>
  <si>
    <t xml:space="preserve">     TP:[CCR]</t>
  </si>
  <si>
    <t xml:space="preserve">     TQ:[0557201 - FL Deferred Capacity Expense (And State Tax Giveback Acct for Actuals)]</t>
  </si>
  <si>
    <t xml:space="preserve">     TR:[0557201 - FL CY Deferred Capacity Expense]</t>
  </si>
  <si>
    <t xml:space="preserve">     TS:[0557xxx - IRA Tax Giveback (Capacity Clause)]</t>
  </si>
  <si>
    <t xml:space="preserve">               TT:[Capacity - Retail 100% Total]</t>
  </si>
  <si>
    <t xml:space="preserve">     TU:[0555190 - Capacity Purchase Expense]</t>
  </si>
  <si>
    <t xml:space="preserve">     TV:[0557201 - Tax Savings (Forecast Only)]</t>
  </si>
  <si>
    <t xml:space="preserve">          TW:[Capacity - Manual Input Sep Factor Total]</t>
  </si>
  <si>
    <t xml:space="preserve">     TX:[0555550 - Purchases Energy Imbalance]</t>
  </si>
  <si>
    <t xml:space="preserve">     TY:[FUEL]</t>
  </si>
  <si>
    <t xml:space="preserve">     TZ:[Whlse Fuel - Base Rates]</t>
  </si>
  <si>
    <t xml:space="preserve">     UA:[Whllse Fuel - Fuel Expense]</t>
  </si>
  <si>
    <t xml:space="preserve">     UB:[Whlse Fuel - Fuel Clause]</t>
  </si>
  <si>
    <t xml:space="preserve">     UC:[Reclsass Stratified Fuel Whsle (Whsle Contracts)]</t>
  </si>
  <si>
    <t xml:space="preserve">          UD:[Fuel - Wholesale 100% Total]</t>
  </si>
  <si>
    <t xml:space="preserve">     UE:[0501008 - Contra Fuel Exp BR Ash - SC]</t>
  </si>
  <si>
    <t xml:space="preserve">     UF:[0501013 - Natural Gas Purchase]</t>
  </si>
  <si>
    <t xml:space="preserve">     UG:[0501110 - Coal Consumed - Fossil Steam]</t>
  </si>
  <si>
    <t xml:space="preserve">     UH:[0501310 - Oil Consumed - Fossil Steam]</t>
  </si>
  <si>
    <t xml:space="preserve">     UI:[0518100 - Burn up of Owned Fuel]</t>
  </si>
  <si>
    <t xml:space="preserve">     UJ:[0547000 - Fuel Expense]</t>
  </si>
  <si>
    <t xml:space="preserve">     UK:[0547100 - Natural Gas]</t>
  </si>
  <si>
    <t xml:space="preserve">     UL:[0501110 - Coal Contingency]</t>
  </si>
  <si>
    <t xml:space="preserve">     UM:[0547200 - Oil]</t>
  </si>
  <si>
    <t xml:space="preserve">     UN:[0555185 - Energy Purchase Expense]</t>
  </si>
  <si>
    <t xml:space="preserve">     UO:[0557202 - FL Deferred Fuel Expense]</t>
  </si>
  <si>
    <t xml:space="preserve">     UP:[0557xxx - Clean Energy Connect Bill Credits]</t>
  </si>
  <si>
    <t xml:space="preserve">     UQ:[0555191 - Other Power Purchased]</t>
  </si>
  <si>
    <t xml:space="preserve">     UR:[0555016 - I/C Joint Disp Pur Pwr]</t>
  </si>
  <si>
    <t xml:space="preserve">     US:[0555200 - Interchange Power]</t>
  </si>
  <si>
    <t xml:space="preserve">     UT:[0501110 - Net Fossil Fuel Expense - PE Fuel Expense Report]</t>
  </si>
  <si>
    <t xml:space="preserve">     UU:[0501110 - Coal Ash &amp; Gypsum - PE Fuel Expense Report]</t>
  </si>
  <si>
    <t xml:space="preserve">     UV:[Reclass Stratified Fuel to Whlse (Whsle Contracts)]</t>
  </si>
  <si>
    <t xml:space="preserve">          UW:[Fuel - Manual Input Sep Factor Total]</t>
  </si>
  <si>
    <t xml:space="preserve">          UX:[Total Fuel]</t>
  </si>
  <si>
    <t>UY:[]</t>
  </si>
  <si>
    <t>UZ:[500-599 &amp; 901-935 - Total O&amp;M Clause Recoverable]</t>
  </si>
  <si>
    <t>VA:[500-599 &amp; 901-935 - Total O&amp;M Base &amp; Clause]</t>
  </si>
  <si>
    <t>VB:[]</t>
  </si>
  <si>
    <t>VC:[403-407 - Depreciation and Amortization]</t>
  </si>
  <si>
    <t xml:space="preserve">     VD:[403 - Depreciation]</t>
  </si>
  <si>
    <t xml:space="preserve">     VE:[0403002 - Depr - Expense]</t>
  </si>
  <si>
    <t xml:space="preserve">     VF:[0403002 - Less: Transp. Equip. (incl. in O&amp;M)]</t>
  </si>
  <si>
    <t xml:space="preserve">          VG:[Net Depreciation]</t>
  </si>
  <si>
    <t xml:space="preserve">     VH:[0403050 - CONTRA DEPR-OATT]</t>
  </si>
  <si>
    <t xml:space="preserve">     VI:[0403333 - IC ProCo Depreciation Exp]</t>
  </si>
  <si>
    <t xml:space="preserve">     VJ:[0403500 - Depr of General Plant]</t>
  </si>
  <si>
    <t xml:space="preserve">          VK:[403 - Total Electric Depreciation]</t>
  </si>
  <si>
    <t xml:space="preserve">     VL:[403.1 Deprec for Asset Retirement Costs]</t>
  </si>
  <si>
    <t xml:space="preserve">     VM:[0403800 - Decom Exp]</t>
  </si>
  <si>
    <t xml:space="preserve">     VN:[0403150- Depreciation Expense ARO]</t>
  </si>
  <si>
    <t xml:space="preserve">          VO:[403.1 - Total Deprec for Asset Retirement Costs]</t>
  </si>
  <si>
    <t xml:space="preserve">     VP:[404-407 - Amortization]</t>
  </si>
  <si>
    <t>VQ:[404 - Amort Limited Term Elec Plant]</t>
  </si>
  <si>
    <t xml:space="preserve">     VR:[0404200 - Amor of Elec Plt - Software]</t>
  </si>
  <si>
    <t xml:space="preserve">     VS:[0403400 - Depr of Distribution Plant]</t>
  </si>
  <si>
    <t xml:space="preserve">     VT:[0404402 - Amort of ECCR Plant]</t>
  </si>
  <si>
    <t xml:space="preserve">          VU:[404 - Total Amort of LT Term Elec Plt]</t>
  </si>
  <si>
    <t>VV:[406 - Amort Elec Plant Acquisition Adj]</t>
  </si>
  <si>
    <t xml:space="preserve">     VW:[0406505 - Amort Exp - Acq Purch Adj]</t>
  </si>
  <si>
    <t xml:space="preserve">          VX:[406 - Total Amort Elec Plant Acquisition Adj]</t>
  </si>
  <si>
    <t xml:space="preserve">     VY:[407 - Amort Prop Loss, Unrecov Plant &amp; Reg Study Costs]</t>
  </si>
  <si>
    <t xml:space="preserve">     VZ:[0407115 - Meter Amortization]</t>
  </si>
  <si>
    <t>WA:[407.1 Total Amort Prop Loss, Unrecov Plant &amp; Reg]</t>
  </si>
  <si>
    <t xml:space="preserve">     WB:[407.3 - Regulatory Debits]</t>
  </si>
  <si>
    <t xml:space="preserve">     WC:[0407318 - SPP DEF Reg Debit]</t>
  </si>
  <si>
    <t xml:space="preserve">     WD:[0407318 - SPP Prior Period Amortization]</t>
  </si>
  <si>
    <t xml:space="preserve">     WE:[0407318 - SPP Current Month Deferral]</t>
  </si>
  <si>
    <t xml:space="preserve">     WF:[0407xxx - ECCR Deferral Amortization Current Month (FPA Forecast Item)]</t>
  </si>
  <si>
    <t xml:space="preserve">     WG:[0407xxx - ECCR Deferral Amortization Prior Month (FPA Forecast Item)]</t>
  </si>
  <si>
    <t xml:space="preserve">     WH:[0407319 - EVSE deferral amortization]</t>
  </si>
  <si>
    <t xml:space="preserve">     WI:[0407320 - Storm Captalization Reg Asset Amortization]</t>
  </si>
  <si>
    <t xml:space="preserve">     WJ:[0407322 - Storm Cost Reg Asset Amort]</t>
  </si>
  <si>
    <t xml:space="preserve">     WK:[0407xxx - Pension Amortization]</t>
  </si>
  <si>
    <t xml:space="preserve">     WL:[0407322 - Depreciation Deferral Amortization]</t>
  </si>
  <si>
    <t xml:space="preserve">     WM:[0407321 - ECRC - Higgins &amp; Avon Park Reg Asset Amort - FERC 407.3]</t>
  </si>
  <si>
    <t xml:space="preserve">     WN:[0407361 - ECRC REG DEBIT]</t>
  </si>
  <si>
    <t xml:space="preserve">     WO:[0407383 - Amort Coal Ash Spend - Whlsale]</t>
  </si>
  <si>
    <t xml:space="preserve">     WP:[0407410 - FUEL - FPD PPA Buyout Amortization]</t>
  </si>
  <si>
    <t xml:space="preserve">     WQ:[0407410 - CCR - Ridge Termination Amortization]</t>
  </si>
  <si>
    <t xml:space="preserve">     WR:[0407371 - Amortization - Storm Exp - Whsle]</t>
  </si>
  <si>
    <t xml:space="preserve">     WS:[0407372 - Amortization Rate Case Exp]</t>
  </si>
  <si>
    <t xml:space="preserve">     WT:[0407387 - DEF 4&amp;5 Accelerated Depreciation]</t>
  </si>
  <si>
    <t xml:space="preserve">     WU:[0407389 - CR South Reg Asset Amortization - CCR &gt; Dec 2020]</t>
  </si>
  <si>
    <t xml:space="preserve">     WV:[0407399 - Amortization - Misc]</t>
  </si>
  <si>
    <t xml:space="preserve">     WW:[0407424 - ISFSI Amortization]</t>
  </si>
  <si>
    <t xml:space="preserve">     WX:[0407406 - DOE Reimbursement - ISFSI Amortization]</t>
  </si>
  <si>
    <t xml:space="preserve">     WY:[0407406 - DOE Reimbursement - NDTF Amortization]</t>
  </si>
  <si>
    <t xml:space="preserve">     WZ:[0407394 - Customer Connect Reg Asset Amort]</t>
  </si>
  <si>
    <t xml:space="preserve">     XA:[0407320 - Vision Florida Amortization]</t>
  </si>
  <si>
    <t xml:space="preserve">     XB:[0407399 - Rotable Depreciation Adjustment]</t>
  </si>
  <si>
    <t xml:space="preserve">     XC:[0407444 - DOE Settlement Reg Liab Amort]</t>
  </si>
  <si>
    <t xml:space="preserve">     XD:[0407463 - Defer DEF Final Dismantlement]</t>
  </si>
  <si>
    <t xml:space="preserve">     XE:[0407907 - Regulatory Asset-Deferral Acct]</t>
  </si>
  <si>
    <t xml:space="preserve">          XF:[407.3 - Total Regulatory Debits]</t>
  </si>
  <si>
    <t xml:space="preserve">     XG:[407.4 - Regulatory Credits]</t>
  </si>
  <si>
    <t xml:space="preserve">     XH:[0407423 - FL Deferred Fuel Expense - Credit (CY Over/Under)]</t>
  </si>
  <si>
    <t xml:space="preserve">     XI:[0407426 - ECRC FL EMISS AUC PROC AMORT]</t>
  </si>
  <si>
    <t xml:space="preserve">     XJ:[0407428 - ECRC Reg Credit (DEF O&amp;M)]</t>
  </si>
  <si>
    <t xml:space="preserve">          XK:[407.4 - Total Regulatory Credits]</t>
  </si>
  <si>
    <t>XL:[403-407 - Total Depreciation and Amortization]</t>
  </si>
  <si>
    <t>XM:[411 - Accretion and Gains/Losses on Disp of Allowances]</t>
  </si>
  <si>
    <t xml:space="preserve">     XN:[0411050 - Accretion Expense ARO]</t>
  </si>
  <si>
    <t xml:space="preserve">     XO:[0411108 - FAS 143 - Accretion Expense]</t>
  </si>
  <si>
    <t xml:space="preserve">     XP:[0411603 - Gain on Asset Retirement Obligation]</t>
  </si>
  <si>
    <t xml:space="preserve">     XQ:[0411703 - Loss on Asset Ret Obligation]</t>
  </si>
  <si>
    <t xml:space="preserve">     XR:[0411832 - Nox Sales Proceeds]</t>
  </si>
  <si>
    <t>XS:[411 - Total Accretion and gains/losses on Allowances]</t>
  </si>
  <si>
    <t>XU:[403-411 - Total Depr Amort &amp; Accretion]</t>
  </si>
  <si>
    <t>XV:[]</t>
  </si>
  <si>
    <t>XW:[408 - Taxes Other Than Income Taxes]</t>
  </si>
  <si>
    <t xml:space="preserve">     XX:[0408000 - NC Property Tax - Electric]</t>
  </si>
  <si>
    <t xml:space="preserve">     XY:[0408040 - DEBS Allocated Property Tax]</t>
  </si>
  <si>
    <t xml:space="preserve">     XZ:[0408050 - Municipal License-Electric]</t>
  </si>
  <si>
    <t xml:space="preserve">     YA:[0408055 - FL Property Tax - Electric]</t>
  </si>
  <si>
    <t xml:space="preserve">     YB:[0408055 - Vision Florida Property Tax Deferral]</t>
  </si>
  <si>
    <t xml:space="preserve">     YC:[0408103 - Payroll Tax - Project Supt NCR]</t>
  </si>
  <si>
    <t xml:space="preserve">     YD:[0408103 - Payroll Tax (Governance)]</t>
  </si>
  <si>
    <t xml:space="preserve">     YE:[0408113 - FL Reg Assessment Fee - Elec Tax]</t>
  </si>
  <si>
    <t xml:space="preserve">     YF:[0408100 - Franchise Tax - Electric]</t>
  </si>
  <si>
    <t xml:space="preserve">     YG:[0408100 - Franchise Tax - Allocated]</t>
  </si>
  <si>
    <t xml:space="preserve">     YH:[0408120 - Franchise Tax - Non Electric]</t>
  </si>
  <si>
    <t xml:space="preserve">     YI:[0408121 - Taxes Property - Operating]</t>
  </si>
  <si>
    <t xml:space="preserve">     YJ:[0408125 - Deferred Property Taxes - WH]</t>
  </si>
  <si>
    <t xml:space="preserve">     YK:[0408150 - State Unemployment Tax]</t>
  </si>
  <si>
    <t xml:space="preserve">     YL:[0408151 - Federal Unemployment Tax]</t>
  </si>
  <si>
    <t xml:space="preserve">     YM:[0408152 - Employer FICA Tax]</t>
  </si>
  <si>
    <t xml:space="preserve">     YN:[0408153 - Employer Local Tax]</t>
  </si>
  <si>
    <t xml:space="preserve">     YO:[0408205 - Highway Use Tax]</t>
  </si>
  <si>
    <t xml:space="preserve">     YP:[0408470 - Gross Receipts Tax - Elec]</t>
  </si>
  <si>
    <t xml:space="preserve">     YQ:[0408465 - FL Kwh Power Gen Tax - Electric]</t>
  </si>
  <si>
    <t xml:space="preserve">     YR:[0408520 - SC Public Service Comm - Elec Tax]</t>
  </si>
  <si>
    <t xml:space="preserve">     YS:[0408700 - Fed Social Security Tax - Elec]</t>
  </si>
  <si>
    <t xml:space="preserve">     YT:[0408800 - Federal Highway Use Tax]</t>
  </si>
  <si>
    <t xml:space="preserve">     YU:[0408840 - Misc Taxes - Electric]</t>
  </si>
  <si>
    <t xml:space="preserve">     YV:[0408851 - Sales and Use Tax Exp]</t>
  </si>
  <si>
    <t xml:space="preserve">     YW:[0408960 - Allocated Payroll Taxes]</t>
  </si>
  <si>
    <t xml:space="preserve">     YX:[408 - Total Taxes Other Than Income Taxes]</t>
  </si>
  <si>
    <t>YY:[]</t>
  </si>
  <si>
    <t>YZ:[Total Operating Expense Before Income Taxes]</t>
  </si>
  <si>
    <t>ZA:[]</t>
  </si>
  <si>
    <t>ZB:[Net Operating Income Before Interest &amp; Taxes]</t>
  </si>
  <si>
    <t>ZC:[]</t>
  </si>
  <si>
    <t>ZD:[409-411 - Income Tax Expense - Utility]</t>
  </si>
  <si>
    <t xml:space="preserve">     ZE:[409 - Current Income Tax - Utility]</t>
  </si>
  <si>
    <t xml:space="preserve">     ZF:[0409102 - SIT Exp - Utility]</t>
  </si>
  <si>
    <t xml:space="preserve">     ZG:[0409104 - Current SIT - PY]</t>
  </si>
  <si>
    <t xml:space="preserve">     ZH:[0409107 - Fit Exp - Utility]</t>
  </si>
  <si>
    <t xml:space="preserve">     ZI:[0409113 - UTP Tax Exp: State Util-PY]</t>
  </si>
  <si>
    <t xml:space="preserve">     ZJ:[0409190 - Federal Income Tax CY]</t>
  </si>
  <si>
    <t xml:space="preserve">     ZK:[0409190 - Current Income Tax on Special Governance (Input)]</t>
  </si>
  <si>
    <t xml:space="preserve">     ZL:[0409191 - Fit - Electric PY]</t>
  </si>
  <si>
    <t xml:space="preserve">     ZM:[0409192 - UTP Tax Expense Fed Utility]</t>
  </si>
  <si>
    <t xml:space="preserve">     ZN:[0409194 - Current FIT Elec - PY Audit]</t>
  </si>
  <si>
    <t xml:space="preserve">     ZO:[0409195 - UTP Tax Expense: Fed Util-PY]</t>
  </si>
  <si>
    <t xml:space="preserve">     ZP:[0409197 - Current State Inc Tax - Utility]</t>
  </si>
  <si>
    <t xml:space="preserve">     ZQ:[0409234 - UTP Tax Exp: State Non-Util-PY]</t>
  </si>
  <si>
    <t xml:space="preserve">     ZR:[0409297 - Current State Inc Tax-Non Util]</t>
  </si>
  <si>
    <t xml:space="preserve">     ZS:[0409313 - PY Audit]</t>
  </si>
  <si>
    <t xml:space="preserve">          ZT:[409 - Total Current Income Tax - Utility]</t>
  </si>
  <si>
    <t xml:space="preserve">     ZU:[410-411 - Deferred Income Tax - Utility]</t>
  </si>
  <si>
    <t xml:space="preserve">     ZV:[0410100 - Dfit: Utility: Current Year]</t>
  </si>
  <si>
    <t xml:space="preserve">     ZW:[0410102 - Dsit: Utility: Current Year]</t>
  </si>
  <si>
    <t xml:space="preserve">     ZX:[0410105 - DFIT - Utility - Prior Year]</t>
  </si>
  <si>
    <t xml:space="preserve">     ZY:[0410106 - DSIT - Utility - Prior Year]</t>
  </si>
  <si>
    <t xml:space="preserve">     ZZ:[0410109 - DFIT - Utility - Prior Year]</t>
  </si>
  <si>
    <t xml:space="preserve">     AAA:[0410130 - UTP DFIT:Utility - Prior Year]</t>
  </si>
  <si>
    <t xml:space="preserve">          AAB:[0410110 - DSIT - Utility - Prior Year]</t>
  </si>
  <si>
    <t xml:space="preserve">     AAC:[0411100 - Dfit: Utility: Curr Year Cr]</t>
  </si>
  <si>
    <t xml:space="preserve">     AAD:[0411101 - Dsit: Utility: Curr Year Cr]</t>
  </si>
  <si>
    <t xml:space="preserve">     AAE:[0411102 - DFIT - Utility - Prior Year CR]</t>
  </si>
  <si>
    <t xml:space="preserve">     AAF:[0411103 - DSIT - Utility - Prior Year CR]</t>
  </si>
  <si>
    <t xml:space="preserve">     AAG:[0411106 - DFIT - Utility - Prior Year]</t>
  </si>
  <si>
    <t xml:space="preserve">     AAH:[0411107 - DSIT - Utility - Prior Year]</t>
  </si>
  <si>
    <t>AAI:[Sub-total 410-411 Deferred Income Tax b/4  PTCs &amp; EDIT]</t>
  </si>
  <si>
    <t xml:space="preserve">     AAJ:[04111xx - Production Tax Credits (2023 CCR)]</t>
  </si>
  <si>
    <t xml:space="preserve">     AAK:[04111xx - Production Tax Credits - Retail]</t>
  </si>
  <si>
    <t>AAL:[04111xx - Production Tax Credits - Wholesale]</t>
  </si>
  <si>
    <t xml:space="preserve">     AAM:[0411115 - DFIT Federal Excess DIT (Retail)]</t>
  </si>
  <si>
    <t xml:space="preserve">     AAN:[0411115 - DFIT Federal Excess DIT (Wholesale)]</t>
  </si>
  <si>
    <t xml:space="preserve">          AAO:[410-411 - Total Provision for Deferred Income Tax - Utility]</t>
  </si>
  <si>
    <t xml:space="preserve">     AAP:[411 - Investment Tax Credit - Electric]</t>
  </si>
  <si>
    <t xml:space="preserve">     AAQ:[0411410 - Invest Tax Credit Adj - Electric]</t>
  </si>
  <si>
    <t xml:space="preserve">          AAR:[411 - Total Investment Tax Credit Adjustment Net]</t>
  </si>
  <si>
    <t xml:space="preserve">     AAS:[409-411 - Total Income Taxes - Utility]</t>
  </si>
  <si>
    <t>AAT:[]</t>
  </si>
  <si>
    <t>AAU:[Total Utility Operating Expenses]</t>
  </si>
  <si>
    <t>AAV:[]</t>
  </si>
  <si>
    <t>AAW:[Net Utility Operating Income]</t>
  </si>
  <si>
    <t>AAX:[]</t>
  </si>
  <si>
    <t>AAY:[Non-Utility Income]</t>
  </si>
  <si>
    <t>AAZ:[401 &amp; 417-421 - Other Income Net]</t>
  </si>
  <si>
    <t xml:space="preserve">     ABA:[0401100 - Non-reg Operation Expense]</t>
  </si>
  <si>
    <t xml:space="preserve">     ABB:[0401101 - Non Reg Operating and Maintenance Expense]</t>
  </si>
  <si>
    <t xml:space="preserve">          ABC:[401 - Total Non-Reg Operating Expense]</t>
  </si>
  <si>
    <t xml:space="preserve">     ABD:[417 - Revenue from Nonutility Operations]</t>
  </si>
  <si>
    <t xml:space="preserve">     ABE:[0417000 - Misc Revenue - Non Utility]</t>
  </si>
  <si>
    <t xml:space="preserve">     ABF:[0417000 - Revenue Stretech (Forecast Revenue Plug)]</t>
  </si>
  <si>
    <t xml:space="preserve">     ABG:[0417006 - IC Non Utility Misc. Revenue]</t>
  </si>
  <si>
    <t xml:space="preserve">     ABH:[0417007 - Misc Revenue-Reg]</t>
  </si>
  <si>
    <t xml:space="preserve">     ABI:[0417107 - Admin Expenses]</t>
  </si>
  <si>
    <t xml:space="preserve">     ABJ:[0417310 - Products and Svcs - NonReg]</t>
  </si>
  <si>
    <t xml:space="preserve">          ABK:[417 - Total Revenues from Nonutility Operations]</t>
  </si>
  <si>
    <t xml:space="preserve">     ABL:[417.1 - Expenses of Nonutility Operations]</t>
  </si>
  <si>
    <t xml:space="preserve">     ABM:[0417117 - Expenses of Nonutility Oper]</t>
  </si>
  <si>
    <t xml:space="preserve">     ABN:[0417320 - Exp - Unreg Products and Svcs]</t>
  </si>
  <si>
    <t xml:space="preserve">          ABO:[417 - Total Expenses of Nonutility Operations]</t>
  </si>
  <si>
    <t xml:space="preserve">     ABP:[418 - Non Operating Rental Income]</t>
  </si>
  <si>
    <t xml:space="preserve">     ABQ:[0418001 - Misc Oth Inc - Rental]</t>
  </si>
  <si>
    <t xml:space="preserve">     ABR:[0418020 - Nonoperating Rental Income]</t>
  </si>
  <si>
    <t xml:space="preserve">     ABS:[0418200 - Non Util Depn Exp]</t>
  </si>
  <si>
    <t xml:space="preserve">          ABT:[418 - Total Non Operating Rental Income]</t>
  </si>
  <si>
    <t xml:space="preserve">     ABU:[419 - Interest and Dividend Income]</t>
  </si>
  <si>
    <t xml:space="preserve">     ABV:[0419240 - Miscellaneous Interest]</t>
  </si>
  <si>
    <t xml:space="preserve">     ABW:[0419429 - IC Moneypool - Interest Inc]</t>
  </si>
  <si>
    <t xml:space="preserve">     ABX:[0419500 - I/C Interest Income]</t>
  </si>
  <si>
    <t xml:space="preserve">     ABY:[0419040 - Interest Inc (sch M)]</t>
  </si>
  <si>
    <t xml:space="preserve">          ABZ:[419 - Total Interest and Dividend Income]</t>
  </si>
  <si>
    <t xml:space="preserve">     ACA:[419.1 - AFUDC Equity]</t>
  </si>
  <si>
    <t xml:space="preserve">     ACB:[0419110 - AFUDC Equity Component]</t>
  </si>
  <si>
    <t xml:space="preserve">     ACC:[0419140 - Contra AFUDC Equity - Oatt]</t>
  </si>
  <si>
    <t xml:space="preserve">          ACD:[419.1 - Total AFUDC]</t>
  </si>
  <si>
    <t xml:space="preserve">     ACE:[421 - Misc Nonoperating Income]</t>
  </si>
  <si>
    <t xml:space="preserve">     ACF:[0421060 - Mini-Timber Sales - NC]</t>
  </si>
  <si>
    <t xml:space="preserve">     ACG:[0421340 - Gain on Life Insurance Policy]</t>
  </si>
  <si>
    <t xml:space="preserve">     ACH:[0421360 - Other Misc Deductions]</t>
  </si>
  <si>
    <t xml:space="preserve">     ACI:[0421913 - NDTF Shareholder Earning/Loss]</t>
  </si>
  <si>
    <t xml:space="preserve">     ACJ:[0421940 - Misc Income]</t>
  </si>
  <si>
    <t xml:space="preserve">     ACK:[0421038 - Int Inc Recovery Clause]</t>
  </si>
  <si>
    <t xml:space="preserve">     ACL:[0421039 - Interest Inc Recovery Clauses]</t>
  </si>
  <si>
    <t xml:space="preserve">     ACM:[0421043 - MNI - Revenue - FL]</t>
  </si>
  <si>
    <t xml:space="preserve">     ACN:[0421091 - ProCo IC Misc Income]</t>
  </si>
  <si>
    <t xml:space="preserve">     ACO:[0421092 - ProCo IC Misc Expense]</t>
  </si>
  <si>
    <t xml:space="preserve">     ACP:[0421600 - Loss on Disposal of Discon Ops]</t>
  </si>
  <si>
    <t xml:space="preserve">     ACQ:[0421913 - NDTF Shareholder Earning/Loss]</t>
  </si>
  <si>
    <t xml:space="preserve">          ACR:[421 - Total Misc Nonoperating Income]</t>
  </si>
  <si>
    <t xml:space="preserve">     ACS:[421.1 - Gain on Disposition of Property]</t>
  </si>
  <si>
    <t xml:space="preserve">     ACT:[0421100 - Gain on Disposal of Property]</t>
  </si>
  <si>
    <t xml:space="preserve">     ACU:[0421950 - Gain on Sales of Assets]</t>
  </si>
  <si>
    <t xml:space="preserve">          ACV:[Gain - Amortization Schedule - Manual Input Override]</t>
  </si>
  <si>
    <t xml:space="preserve">          ACW:[421.1 - Total Gain On Disposal Of Property]</t>
  </si>
  <si>
    <t xml:space="preserve">     ACX:[421.2 - Loss on Disposal of Property]</t>
  </si>
  <si>
    <t xml:space="preserve">     ACY:[0421200 - Loss on Disposal of Property]</t>
  </si>
  <si>
    <t xml:space="preserve">          ACZ:[Loss - Amortization Schedule - Manual Input Override]</t>
  </si>
  <si>
    <t xml:space="preserve">          ADA:[421.2 - Total Loss on Disposal of Property]</t>
  </si>
  <si>
    <t xml:space="preserve">     ADB:[401 &amp; 417-421 - Total Other Income Net]</t>
  </si>
  <si>
    <t>ADC:[425-426 - Other Deductions]</t>
  </si>
  <si>
    <t xml:space="preserve">     ADD:[0425000 - Miscellaneous Amortization]</t>
  </si>
  <si>
    <t xml:space="preserve">     ADE:[Interest on Fuel Undercollection - '22 8x4 Forecast]</t>
  </si>
  <si>
    <t xml:space="preserve">     ADF:[0415002 - My Energy Bill+ Rev Delta]</t>
  </si>
  <si>
    <t xml:space="preserve">     ADG:[0415005 - Res Fixed Bill Rev Delta]</t>
  </si>
  <si>
    <t xml:space="preserve">     ADH:[0416330 - Miscellaneous Expense]</t>
  </si>
  <si>
    <t xml:space="preserve">     ADI:[0425013 - Misc Amortizat - Acquis]</t>
  </si>
  <si>
    <t xml:space="preserve">     ADJ:[0426100 - Donations]</t>
  </si>
  <si>
    <t xml:space="preserve">     ADK:[0426200 - Life Insurance Expense (Governance)]</t>
  </si>
  <si>
    <t xml:space="preserve">     ADL:[0426300 - Penalties]</t>
  </si>
  <si>
    <t xml:space="preserve">     ADM:[0426400 - Exp/Civic and Political Activity]</t>
  </si>
  <si>
    <t xml:space="preserve">     ADN:[0426500 - Earn of Eq Inv Pur Acc Adj]</t>
  </si>
  <si>
    <t xml:space="preserve">     ADO:[0426504 - Merger Related Costs]</t>
  </si>
  <si>
    <t xml:space="preserve">     ADP:[0426508 - Inc Deduction-Other Inc &amp; Exp]</t>
  </si>
  <si>
    <t xml:space="preserve">     ADQ:[0426510 - Other]</t>
  </si>
  <si>
    <t xml:space="preserve">     ADR:[0426512 - Donations]</t>
  </si>
  <si>
    <t xml:space="preserve">     ADS:[0426517 - Other Professional Services]</t>
  </si>
  <si>
    <t xml:space="preserve">     ADT:[0426521 - Sale of A/R Fees]</t>
  </si>
  <si>
    <t xml:space="preserve">     ADU:[0426525 - Interest - Sub]</t>
  </si>
  <si>
    <t xml:space="preserve">     ADV:[0426540 - Employee Service Club Dues]</t>
  </si>
  <si>
    <t xml:space="preserve">     ADW:[0426551 - Impairment and Other Rel Charges]</t>
  </si>
  <si>
    <t xml:space="preserve">     ADX:[0426552 - DOE Impairment]</t>
  </si>
  <si>
    <t xml:space="preserve">     ADY:[0426553 - PpandE Impairments]</t>
  </si>
  <si>
    <t xml:space="preserve">     ADZ:[0599023 - Other Misc Exp]</t>
  </si>
  <si>
    <t xml:space="preserve">     AEA:[425-426 - Total Other Deductions]</t>
  </si>
  <si>
    <t>AEB:[408 - Taxes Other Than Income - Nonutility]</t>
  </si>
  <si>
    <t xml:space="preserve">     AEC:[0408040 - NC Property Tx - Misc NonUtility]</t>
  </si>
  <si>
    <t xml:space="preserve">     AED:[0408223 - FL Property Tx - Mis Non-Op]</t>
  </si>
  <si>
    <t xml:space="preserve">     AEE:[0408820 - Misc Non Utility Tax]</t>
  </si>
  <si>
    <t xml:space="preserve">          AEF:[408 - Total Taxes Other than Income Taxes - Nonutility]</t>
  </si>
  <si>
    <t>AEG:[]</t>
  </si>
  <si>
    <t>AEH:[Income before Income Tax - Nonutility]</t>
  </si>
  <si>
    <t>AEI:[Income Tax - Nonutility]</t>
  </si>
  <si>
    <t xml:space="preserve">     AEJ:[Income Tax Current - Nonutility (409)]</t>
  </si>
  <si>
    <t xml:space="preserve">     AEK:[0409202 - State Income Tax NonUtility]</t>
  </si>
  <si>
    <t xml:space="preserve">     AEL:[0409220 - Federal Income Tax - NonUtility CY]</t>
  </si>
  <si>
    <t xml:space="preserve">     AEM:[0409217 - Income Tax on NU Income Adjustments]</t>
  </si>
  <si>
    <t xml:space="preserve">     AEN:[0409221 - Federal Income Tax - Nonutility - PY]</t>
  </si>
  <si>
    <t xml:space="preserve">     AEO:[0409225 - Current FIT - Nonutility - PY - Audit]</t>
  </si>
  <si>
    <t xml:space="preserve">     AEP:[0409233 - Tax Expense - State Non-Util - PY]</t>
  </si>
  <si>
    <t xml:space="preserve">          AEQ:[409.2 - Total Current Income Tax - Nonutility]</t>
  </si>
  <si>
    <t xml:space="preserve">     AER:[Income Tax Deferred - Nonutility (410-411)]</t>
  </si>
  <si>
    <t xml:space="preserve">     AES:[0410240 - Dfit: Non - Utility: Curr Year]</t>
  </si>
  <si>
    <t xml:space="preserve">     AET:[0410241 - DFIT:  Non - Utility Prior Year]</t>
  </si>
  <si>
    <t xml:space="preserve">     AEU:[0410242 - Dsit: Non - Utility: Curr Year]</t>
  </si>
  <si>
    <t xml:space="preserve">     AEV:[0410243 - DSIT:  Non-Utility - Prior Year]</t>
  </si>
  <si>
    <t xml:space="preserve">     AEW:[0411240 - Dfit: Non - Utility: Curr Yr Cr]</t>
  </si>
  <si>
    <t xml:space="preserve">     AEX:[0411241 - Other Deferred Taxes PY]</t>
  </si>
  <si>
    <t xml:space="preserve">     AEY:[0411242 - Dsit: Non - Utility: Curr Yr Cr]</t>
  </si>
  <si>
    <t xml:space="preserve">     AEZ:[0411243 - Dsit: Non - Utility: Prior Yr Cr]</t>
  </si>
  <si>
    <t xml:space="preserve">          AFA:[410-411 - Total Deferred Taxes - Nonutility]</t>
  </si>
  <si>
    <t xml:space="preserve">     AFB:[Total Income Taxes - Nonutility]</t>
  </si>
  <si>
    <t>AFC:[Net Income After Tax - Nonutility]</t>
  </si>
  <si>
    <t>AFD:[]</t>
  </si>
  <si>
    <t>AFE:[Net Income Before Interest]</t>
  </si>
  <si>
    <t>AFF:[]</t>
  </si>
  <si>
    <t>AFG:[427-432 - Interest Expense]</t>
  </si>
  <si>
    <t>AFH:[427 - Interest on Long Term Debt]</t>
  </si>
  <si>
    <t>AFI:[0427100 - Interest on Bonds]</t>
  </si>
  <si>
    <t>AFJ:[0427220 - Int on LT Note Payable]</t>
  </si>
  <si>
    <t>AFK:[0427550 - Interest on Bonds]</t>
  </si>
  <si>
    <t>AFL:[427 - Total Interest on Long Term Debt]</t>
  </si>
  <si>
    <t>AFM:[428 - Amortization of Debt Discount and Expense]</t>
  </si>
  <si>
    <t>AFN:[0428025 - Amortization of Debt Discount]</t>
  </si>
  <si>
    <t>AFO:[0428100 - Amort of Debt Discount and Exp]</t>
  </si>
  <si>
    <t>AFP:[0428165 - Amort of Loss Reaquired Debt]</t>
  </si>
  <si>
    <t>AFQ:[0428021 - Amort of Deferred Debt Exp]</t>
  </si>
  <si>
    <t>AFR:[428 - Total Amortization of Debt Discount and Exp]</t>
  </si>
  <si>
    <t>AFS:[430 - Interest on Debt to Assoc. Companies]</t>
  </si>
  <si>
    <t>AFT:[0430216 - IC Moneypool - LT Interest Exp]</t>
  </si>
  <si>
    <t xml:space="preserve">     AFU:[0430216 - Interco Intererst Expense (Governance)]</t>
  </si>
  <si>
    <t>AFV:[430 - Total Interest on Debt to Assoc. Companies]</t>
  </si>
  <si>
    <t>AFW:[431 - Other Interest Expense]</t>
  </si>
  <si>
    <t>AFX:[0431000 - Int Exp - Taxes]</t>
  </si>
  <si>
    <t xml:space="preserve">     AFY:[0431002 - Misc. Interest Expense (Governance)]</t>
  </si>
  <si>
    <t>AFZ:[0431003 - Other Interest - Swaps]</t>
  </si>
  <si>
    <t xml:space="preserve">     AGA:[0431130 - Interest Exp - Capital Lease]</t>
  </si>
  <si>
    <t>AGB:[0431400 - Int/Other Notes and Acct Pay]</t>
  </si>
  <si>
    <t>AGC:[0431550 - Interest Exp - Assign from Svc]</t>
  </si>
  <si>
    <t>AGD:[0431900 - Interest Expense Other]</t>
  </si>
  <si>
    <t xml:space="preserve">     AGE:[0431900 - EVSE Debt Return]</t>
  </si>
  <si>
    <t xml:space="preserve">     AGF:[0416330 - Vision Florida Carrying Costs]</t>
  </si>
  <si>
    <t>AGG:[0431920 - CR3 Return]</t>
  </si>
  <si>
    <t>AGH:[0431921 - Other Interest - Customer Deposits]</t>
  </si>
  <si>
    <t>AGI:[0431922 - Other Interest - Tax Deficiency]</t>
  </si>
  <si>
    <t>AGJ:[431 - Total Other Interest Expense]</t>
  </si>
  <si>
    <t xml:space="preserve">     AGK:[Subtotal Interest Expense before AFUDC Debt]</t>
  </si>
  <si>
    <t>AGL:[432 - AFUDC Debt]</t>
  </si>
  <si>
    <t>AGM:[0432000 - AFUDC Debt Component]</t>
  </si>
  <si>
    <t>AGN:[0432120 - AFUDC Debt]</t>
  </si>
  <si>
    <t xml:space="preserve">          AGO:[432 - Total AFUDC Debt]</t>
  </si>
  <si>
    <t xml:space="preserve">     AGP:[427-432 - total Interest Expense]</t>
  </si>
  <si>
    <t>AGQ:[]</t>
  </si>
  <si>
    <t>AGR:[Income Before Extraordinary Items]</t>
  </si>
  <si>
    <t>AGS:[Extraordinary Items]</t>
  </si>
  <si>
    <t>AGT:[0421090 - Intercompany Nonoper Inc (should net w 0741000 to zero)]</t>
  </si>
  <si>
    <t>AGU:[0426516 - Freight - Commercial Carriers]</t>
  </si>
  <si>
    <t>AGV:[0457700 - Allocated O&amp;M Offset]</t>
  </si>
  <si>
    <t>AGW:[0591200 - Coal Purch Actg Adj Non Reg]</t>
  </si>
  <si>
    <t xml:space="preserve">     AGX:[0717000 - Liq Petro Gas Exp-Vapor Proc]</t>
  </si>
  <si>
    <t>AGY:[0741000 - Intercompany Nonop Expense (should net w 0421090 to zero)]</t>
  </si>
  <si>
    <t>AGZ:[0775000 - Materials Non Reg]</t>
  </si>
  <si>
    <t xml:space="preserve">     AHA:[0776000-Operation Supplies &amp; Expenses]</t>
  </si>
  <si>
    <t>AHB:[0841000 - Operation Labor &amp; Exp]</t>
  </si>
  <si>
    <t>AHC:[0928030 - Prof Fees Consultant]</t>
  </si>
  <si>
    <t>AHD:[0928031 - Prof Fees Legal]</t>
  </si>
  <si>
    <t xml:space="preserve">     AHE:[0928032 - Professional Fees Outside Services]</t>
  </si>
  <si>
    <t>AHF:[0928053 - Travel Expense]</t>
  </si>
  <si>
    <t xml:space="preserve">     AHG:[4181107 - Earnings of Sub]</t>
  </si>
  <si>
    <t xml:space="preserve">          AHH:[Total Extraordinary items]</t>
  </si>
  <si>
    <t>AHI:[]</t>
  </si>
  <si>
    <t>AHJ:[FERC Net Income]</t>
  </si>
  <si>
    <t>AHK:[FERC Net Income (Published Dataset)]</t>
  </si>
  <si>
    <t>AHL:[Variance]</t>
  </si>
  <si>
    <t>AHM:[]</t>
  </si>
  <si>
    <t>AHN:[NOI RECAP:]</t>
  </si>
  <si>
    <t>AHO:[Total Operating Revenues]</t>
  </si>
  <si>
    <t>AHP:[Total O&amp;M Base Recoverable]</t>
  </si>
  <si>
    <t>AHQ:[Total O&amp;M Clause Recoverable]</t>
  </si>
  <si>
    <t>AHR:[Total Depr &amp; Amort]</t>
  </si>
  <si>
    <t>AHS:[Total Accretion]</t>
  </si>
  <si>
    <t>AHT:[Total Other Taxes]</t>
  </si>
  <si>
    <t>AHU:[Total Current Income Taxes]</t>
  </si>
  <si>
    <t>AHV:[Net Deferred Income Tax]</t>
  </si>
  <si>
    <t>AHW:[Net Investment Tax Credit]</t>
  </si>
  <si>
    <t>AHX:[Total:]</t>
  </si>
  <si>
    <t>AHY:[Check to NOI from Above:]</t>
  </si>
  <si>
    <t>AHZ:[Diff:]</t>
  </si>
  <si>
    <t>AIA:[]</t>
  </si>
  <si>
    <t>AIB:[Data Used for Schedule 5]</t>
  </si>
  <si>
    <t>AIC:[Earnings Before Interest]</t>
  </si>
  <si>
    <t>AID:[AFUDC Debt]</t>
  </si>
  <si>
    <t>AIE:[Income Taxes]</t>
  </si>
  <si>
    <t>AIG:[Interest Charges]</t>
  </si>
  <si>
    <t>AIH:[AFUDC Equity]</t>
  </si>
  <si>
    <t>AII:[Net Income]</t>
  </si>
  <si>
    <t>AIJ:[]</t>
  </si>
  <si>
    <t>AIK:[Total Revenues]</t>
  </si>
  <si>
    <t>AIL:[Revenues per Budget Export]</t>
  </si>
  <si>
    <t>AIM:[Revenues per FERC Inc Stmnt (above)]</t>
  </si>
  <si>
    <t xml:space="preserve">     AIN:[Revenue Variance]</t>
  </si>
  <si>
    <t>AIO:[417310 - Non Reg Revenue]</t>
  </si>
  <si>
    <t>AIP:[417007 - Misc Revenue-Reg]</t>
  </si>
  <si>
    <t>AIQ:[417000 - Products and Svcs - Non Reg]</t>
  </si>
  <si>
    <t xml:space="preserve">     AIR:[Net Variance]</t>
  </si>
  <si>
    <t>AIS:[]</t>
  </si>
  <si>
    <t>AIT:[O&amp;M By Category]</t>
  </si>
  <si>
    <t>AIU:[Total Production O&amp;M - Base]</t>
  </si>
  <si>
    <t>AIV:[Total Transmission O&amp;M - Base]</t>
  </si>
  <si>
    <t>AIW:[Total Distribution O&amp;M - Base]</t>
  </si>
  <si>
    <t>AIX:[Total Other Misc O&amp;M - Base]</t>
  </si>
  <si>
    <t>AIY:[Customer Accounts O&amp;M - Base]</t>
  </si>
  <si>
    <t>AIZ:[Customer Service &amp; Info.O&amp;M - Base]</t>
  </si>
  <si>
    <t>AJA:[Sales O&amp;M - Base]</t>
  </si>
  <si>
    <t>AJB:[Other O&amp;M - Base]</t>
  </si>
  <si>
    <t>AJC:[Total Admin &amp; General O&amp;M - Base]</t>
  </si>
  <si>
    <t>AJD:[Total O&amp;M - Base]</t>
  </si>
  <si>
    <t>AJE:[Total O&amp;M - Clause]</t>
  </si>
  <si>
    <t>AJF:[Total O&amp;M - Base &amp; Clause]</t>
  </si>
  <si>
    <t>AJG:[Variance]</t>
  </si>
  <si>
    <t>AJH:[]</t>
  </si>
  <si>
    <t>AJI:[Base &amp; Clause O&amp;M]</t>
  </si>
  <si>
    <t>AJJ:[Total Base &amp; Clause O&amp;M]</t>
  </si>
  <si>
    <t>AJK:[Depreciation and Amortization - Reconcile to Budget:]</t>
  </si>
  <si>
    <t>AJL:[Depreciation and Amortization per FERC Inc Stmnt (above)]</t>
  </si>
  <si>
    <t>AJM:[Depreciation and Amortization per Budget Export]</t>
  </si>
  <si>
    <t>AJN:[Trans. Equip. incl in O&amp;M]</t>
  </si>
  <si>
    <t>AJO:[Unamortized Loss on Reacq. Debt]</t>
  </si>
  <si>
    <t>AJP:[Non CR3 Uprate Debt Interest Charge (incl in Interest)]</t>
  </si>
  <si>
    <t>AJQ:[CR3 Debt Return Amort (incl in Interest)]</t>
  </si>
  <si>
    <t>AJR:[CR3 Equity Return Amort (incl in Other Income)]</t>
  </si>
  <si>
    <t xml:space="preserve">     AJS:[Depreciation and Amortization Variance]</t>
  </si>
  <si>
    <t>AJT:[]</t>
  </si>
  <si>
    <t>AJU:[Other Taxes - Reconcile to Budget:]</t>
  </si>
  <si>
    <t>AJV:[Other Taxes per Budget Export]</t>
  </si>
  <si>
    <t>AJW:[Other Taxes per FERC Inc Stmnt (above]</t>
  </si>
  <si>
    <t>AJX:[Variance]</t>
  </si>
  <si>
    <t>AJY:[Payroll Taxes (missing from Budget Export)]</t>
  </si>
  <si>
    <t>AJZ:[Gross Receipts per Budget Export]</t>
  </si>
  <si>
    <t>AKA:[Gross Receipts per FERC Inc. Stmnt]</t>
  </si>
  <si>
    <t xml:space="preserve">     AKB:[Other Taxes Variance]</t>
  </si>
  <si>
    <t>AKC:[]</t>
  </si>
  <si>
    <t>AKD:[INTEREST EXPENSE RECAP (Used for Cap Structure &amp; Int Synch):]</t>
  </si>
  <si>
    <t>AKE:[Interest on Long Term Debt:]</t>
  </si>
  <si>
    <t>AKF:[427 - Interest on LT Debt]</t>
  </si>
  <si>
    <t>AKG:[428 - Amortization of Debt Discount and exp]</t>
  </si>
  <si>
    <t xml:space="preserve">     AKH:[Total Interest on LTD]</t>
  </si>
  <si>
    <t>AKI:[]</t>
  </si>
  <si>
    <t>AKJ:[Interest on Short Term Debt:]</t>
  </si>
  <si>
    <t>AKK:[430 - Interest on Debt to Associated Companies]</t>
  </si>
  <si>
    <t>AKL:[419429 - IC Moneypool Interest Income]</t>
  </si>
  <si>
    <t>AKM:[]</t>
  </si>
  <si>
    <t>AKN:[Interest on Customer Deposits:]</t>
  </si>
  <si>
    <t>AKO:[431921 - Interest Customer Deposits]</t>
  </si>
  <si>
    <t>AKP:[]</t>
  </si>
  <si>
    <t>AKQ:[Subtotal Interest on Capital Debt]</t>
  </si>
  <si>
    <t>AKR:[]</t>
  </si>
  <si>
    <t>AKS:[Other Interest Expense:]</t>
  </si>
  <si>
    <t>AKT:[0431000 - Interest Exp - Taxes]</t>
  </si>
  <si>
    <t>AKU:[0431003 - Other Interest - Swaps]</t>
  </si>
  <si>
    <t>AKV:[0431400 - Int/Other Notes and Acct Pay]</t>
  </si>
  <si>
    <t>AKW:[0431550 - Interest Exp - assign from Svc]</t>
  </si>
  <si>
    <t>AKX:[0431900 - Interest Expense Other]</t>
  </si>
  <si>
    <t>AKY:[0431920 - CR3 Return]</t>
  </si>
  <si>
    <t>AKZ:[0431922 - Other Interest - Tax Deficiency]</t>
  </si>
  <si>
    <t xml:space="preserve">     ALA:[Subtotal Other Int Exp (431):]</t>
  </si>
  <si>
    <t>ALB:[432 - AFUDC Debt - CR]</t>
  </si>
  <si>
    <t xml:space="preserve">     ALC:[Total Other Interest Exp]</t>
  </si>
  <si>
    <t>ALD:[]</t>
  </si>
  <si>
    <t>ALE:[TOTAL INTEREST EXPENSE]</t>
  </si>
  <si>
    <t>ALF:[Total Interest Exp per I.S. Above]</t>
  </si>
  <si>
    <t>ALG:[Interest Income - IC Moneypool]</t>
  </si>
  <si>
    <t>ALH:[check (s/b zero)]</t>
  </si>
  <si>
    <t>ALI:[]</t>
  </si>
  <si>
    <t>ALJ:[HYBRID INCOME TAX CALCULATIONS:]</t>
  </si>
  <si>
    <t>ALK:[Retail EDIT (For Summary Reports)]</t>
  </si>
  <si>
    <t>ALL:[Net Deferred Income Tax (Excluding EDIT WHLS &amp; EDIT RetailL &amp; PTC)]</t>
  </si>
  <si>
    <t>ALM:[]</t>
  </si>
  <si>
    <t>ALN:[Current Income Tax Ratio]</t>
  </si>
  <si>
    <t>ALO:[Def Income Tax Ratio (Excludes EDIT WHLS  &amp; EDIT Retail &amp; PTC)]</t>
  </si>
  <si>
    <t>ALP:[Statutory Tax Rate]</t>
  </si>
  <si>
    <t>ALQ:[Divide by 12]</t>
  </si>
  <si>
    <t>ALR:[]</t>
  </si>
  <si>
    <t>ALS:[Curr Income Tax - Statutory Rate (For Forecast)]</t>
  </si>
  <si>
    <t>ALT:[Def Income Tax - Statutory Rate (For Forecast)]</t>
  </si>
  <si>
    <t>ALU:[Current Date]</t>
  </si>
  <si>
    <t>ALV:[201701]</t>
  </si>
  <si>
    <t>ALW:[If Curr Date=201701, Use Calculated Curr Inc Tax]</t>
  </si>
  <si>
    <t>ALX:[True Up Jan &amp; Feb Hybrid Inc Tax]</t>
  </si>
  <si>
    <t>ALY:[Total After Jan &amp; Feb Tax True Up]</t>
  </si>
  <si>
    <t>ALZ:[If Curr Date=201701, Use Calculated Def Inc Tax]</t>
  </si>
  <si>
    <t>AMA:[Curr Income Tax - Hybrid (For Actuals)]</t>
  </si>
  <si>
    <t>AMB:[Def Income Tax - Hybrid (For Actuals)]</t>
  </si>
  <si>
    <t>AMC:[]</t>
  </si>
  <si>
    <t>AMD:[Excess Deferred Taxes (EDIT Retail + Wholesale)]</t>
  </si>
  <si>
    <t>AME:[]</t>
  </si>
  <si>
    <t>AMF:[Production Tax Credits (Retail + Wholesale)]</t>
  </si>
  <si>
    <t>AMG:[]</t>
  </si>
  <si>
    <t>AMH:[Curr Income Tax Adjs (diff between actuals &amp; hybrid)]</t>
  </si>
  <si>
    <t>AMI:[Def Income Tax Adjs (diff between actuals &amp; Hybrid)]</t>
  </si>
  <si>
    <t>AMK:[Above the Line ETR - Hybrid (For Actuals)]</t>
  </si>
  <si>
    <t>AML:[Above the line ETR - Statutory Rate (For Forecast)]</t>
  </si>
  <si>
    <t>AMM:[Above the Line ETR - from I.S.]</t>
  </si>
  <si>
    <t>AMO:[EndMethodCalls]</t>
  </si>
  <si>
    <t>AMP:[]</t>
  </si>
  <si>
    <t>AMQ:[]</t>
  </si>
  <si>
    <t>T:\FORECAST - 5 YEAR\2022\2022 12&amp;0 Rate Case (Litigated)\UI Output Reports\[2022 Forecast - 12&amp;00 Rate Case Litigated - February 16, 2024 13-54-28.xlsx]REG FL  FERC IS - 4 - 12 Mo End</t>
  </si>
  <si>
    <t>REG FL: 2022 Forecast - Based on 2022 12&amp;00 FL 2024 Rate Case</t>
  </si>
  <si>
    <t>OQ:[0920001 - SC O&amp;M Labor Deferral]</t>
  </si>
  <si>
    <t xml:space="preserve">     OS:[0920100 - Salaries &amp; Wages - Proj Supt]</t>
  </si>
  <si>
    <t xml:space="preserve">     OT:[0920300 - Project Development Labor]</t>
  </si>
  <si>
    <t xml:space="preserve">     OU:[0920980 - A and G Salaries for Corp]</t>
  </si>
  <si>
    <t xml:space="preserve">          OV:[920 - Total Administrative and General Salaries]</t>
  </si>
  <si>
    <t xml:space="preserve">     OW:[921 - Office Supplies and Expenses]</t>
  </si>
  <si>
    <t xml:space="preserve">     OX:[0921000 - Inflation Adj]</t>
  </si>
  <si>
    <t xml:space="preserve">     OY:[0921101 - Emp Exp NC]</t>
  </si>
  <si>
    <t xml:space="preserve">     OZ:[0921100 - Employee Expenses (Total)]</t>
  </si>
  <si>
    <t xml:space="preserve">     PA:[0921103 - Employee Exp WH]</t>
  </si>
  <si>
    <t xml:space="preserve">     PB:[0921110 - Relocation Exp]</t>
  </si>
  <si>
    <t xml:space="preserve">     PC:[0921150 - Gen Admin Related Party]</t>
  </si>
  <si>
    <t xml:space="preserve">     PD:[0921200 - Office Expenses]</t>
  </si>
  <si>
    <t xml:space="preserve">     PE:[0921300 - Telephone and Telegraph Exp]</t>
  </si>
  <si>
    <t xml:space="preserve">     PF:[0921400 - Computer Services Expenses]</t>
  </si>
  <si>
    <t xml:space="preserve">     PG:[0921540 - Computer Rent (Go Only)]</t>
  </si>
  <si>
    <t xml:space="preserve">     PH:[0921600 - Other]</t>
  </si>
  <si>
    <t xml:space="preserve">     PI:[0921610 - Inventory Adjustment]</t>
  </si>
  <si>
    <t xml:space="preserve">     PJ:[0921900 - Office Supply &amp; Exp - Partner]</t>
  </si>
  <si>
    <t xml:space="preserve">     PK:[0921980 - Office Supplies and Expenses]</t>
  </si>
  <si>
    <t xml:space="preserve">          PL:[921 - Total Office Supplies and Expenses]</t>
  </si>
  <si>
    <t xml:space="preserve">     PM:[922 - Administrative Expenses Transferred - Credit]</t>
  </si>
  <si>
    <t xml:space="preserve">     PN:[0922000 - Admin Exp Transfer]</t>
  </si>
  <si>
    <t xml:space="preserve">     PO:[0922100 - Admin Exp Transf-Construction]</t>
  </si>
  <si>
    <t xml:space="preserve">     PP:[0922200 - Admin Exp Transfer - Nonutility]</t>
  </si>
  <si>
    <t xml:space="preserve">          PQ:[922 - Total Admin Expenses Transferred - Credit]</t>
  </si>
  <si>
    <t xml:space="preserve">     PR:[923 - Outside Services Employed]</t>
  </si>
  <si>
    <t xml:space="preserve">     PS:[0923000 - Outside Services Employed]</t>
  </si>
  <si>
    <t xml:space="preserve">     PT:[0923000 - Inflation Adj]</t>
  </si>
  <si>
    <t xml:space="preserve">     PU:[0923000 - FP&amp;A On-Top Adjustment (Forecast Only)]</t>
  </si>
  <si>
    <t xml:space="preserve">     PV:[0923100 - Outside Services - NCRC]</t>
  </si>
  <si>
    <t xml:space="preserve">     PW:[0923980 - Outside Services Employee and]</t>
  </si>
  <si>
    <t xml:space="preserve">          PX:[923 - Total Outside Services Employed]</t>
  </si>
  <si>
    <t xml:space="preserve">     PY:[924 - Property Insurance]</t>
  </si>
  <si>
    <t xml:space="preserve">     PZ:[0924000 - Property Insurance]</t>
  </si>
  <si>
    <t>QA:[0924100 - Admin - EH&amp;S Expense]</t>
  </si>
  <si>
    <t xml:space="preserve">     QB:[0924050 - Intercompany Property Insurance Exp]</t>
  </si>
  <si>
    <t xml:space="preserve">     QC:[0924980 - Property Insurance For Corp.]</t>
  </si>
  <si>
    <t xml:space="preserve">          QD:[924 - Total Property Insurance]</t>
  </si>
  <si>
    <t xml:space="preserve">     QE:[924 - Storm Expense]</t>
  </si>
  <si>
    <t xml:space="preserve">     QF:[0924200 - Recoverable Storm Damage Exp (Irma/Michael - Ian/Nicole)]</t>
  </si>
  <si>
    <t xml:space="preserve">     QG:[0924200  - Recoverable Storm Damage Exp (Irma/Michael - Ian/Nichole - Not in Bud]</t>
  </si>
  <si>
    <t xml:space="preserve">          QH:[Subtotal for Irma/Michael (combines budget &amp; not in budget)]</t>
  </si>
  <si>
    <t xml:space="preserve">     QI:[0924200 - Recoverable Storm Damage Exp (OATT Not InBudg)]</t>
  </si>
  <si>
    <t xml:space="preserve">     QJ:[0924200 - Recoverable Storm Damage Exp (OATT InBudg)]</t>
  </si>
  <si>
    <t xml:space="preserve">          QK:[0924.2 Sub-total Recoverable Storm Damage Exp (OATT)]</t>
  </si>
  <si>
    <t xml:space="preserve">          QL:[924 - Total Storm Damage]</t>
  </si>
  <si>
    <t xml:space="preserve">     QM:[925 - Injuries and Damages]</t>
  </si>
  <si>
    <t xml:space="preserve">     QN:[0925000 - Injuries and Damages]</t>
  </si>
  <si>
    <t xml:space="preserve">     QO:[0925051 - Intercompany Gen Liab Expense]</t>
  </si>
  <si>
    <t xml:space="preserve">     QP:[0925052 - Inter-Co Worker Comp Insur Exp]</t>
  </si>
  <si>
    <t xml:space="preserve">     QQ:[0925200 - Injuries and Damages - Other]</t>
  </si>
  <si>
    <t xml:space="preserve">     QR:[0925300 - Environmental Inj &amp; Damages]</t>
  </si>
  <si>
    <t xml:space="preserve">     QS:[0925980 - Injuries and Damages For Corp.]</t>
  </si>
  <si>
    <t xml:space="preserve">          QT:[925 - Total Injuries and Damages]</t>
  </si>
  <si>
    <t xml:space="preserve">     QU:[926 - Employee Pensions and Benefits]</t>
  </si>
  <si>
    <t xml:space="preserve">     QV:[0926000 - Empl Pensions and Benefits]</t>
  </si>
  <si>
    <t xml:space="preserve">     QW:[0926001 - Payroll Burden Contra]</t>
  </si>
  <si>
    <t xml:space="preserve">     QX:[0926420 - Employee Tuition Refund]</t>
  </si>
  <si>
    <t xml:space="preserve">     QY:[0926430 - Employees'Recreation Expense]</t>
  </si>
  <si>
    <t xml:space="preserve">     QZ:[0926490 - Other Employee Benefits]</t>
  </si>
  <si>
    <t xml:space="preserve">     RA:[0457700 - Allocated Employee Benefits Offset]</t>
  </si>
  <si>
    <t xml:space="preserve">     RB:[0926600 - Employee Benefits - Transferred]</t>
  </si>
  <si>
    <t xml:space="preserve">     RC:[0926999 - Pension Non-Service Costs (Governance)]</t>
  </si>
  <si>
    <t xml:space="preserve">     RD:[0926999 - Pension Accounting Adjustment - '22 8x4 Forecast]</t>
  </si>
  <si>
    <t xml:space="preserve">          RE:[926 - Total Employee Pensions and Benefits]</t>
  </si>
  <si>
    <t xml:space="preserve">     RF:[927 - Franchise Requirements]</t>
  </si>
  <si>
    <t xml:space="preserve">     RG:[0927001 - General and Administration]</t>
  </si>
  <si>
    <t xml:space="preserve">          RH:[927 - Total Franchise Requirements]</t>
  </si>
  <si>
    <t xml:space="preserve">     RI:[928 - Regulatory Commission Expenses]</t>
  </si>
  <si>
    <t xml:space="preserve">     RJ:[0928000 - Regulatory Expenses (Go)]</t>
  </si>
  <si>
    <t xml:space="preserve">     RK:[0928930 - Amort 2021 Rate Case Exp]</t>
  </si>
  <si>
    <t xml:space="preserve">          RL:[928 - Total Regulatory Commission Expenses]</t>
  </si>
  <si>
    <t xml:space="preserve">     RM:[929 - Duplicate Charges - Credit]</t>
  </si>
  <si>
    <t xml:space="preserve">     RN:[0929000 - Duplicate Chrgs - Enrgy To Exp]</t>
  </si>
  <si>
    <t xml:space="preserve">     RO:[0929500 - Admin Exp Transf]</t>
  </si>
  <si>
    <t xml:space="preserve">          RP:[929 - Total Duplicate Charges - Credit]</t>
  </si>
  <si>
    <t xml:space="preserve">     RQ:[930 - Miscellaneous General Expenses]</t>
  </si>
  <si>
    <t xml:space="preserve">     RR:[0930150 - Miscellaneous Advertising Exp]</t>
  </si>
  <si>
    <t xml:space="preserve">     RS:[0930200 - Misc General Expenses]</t>
  </si>
  <si>
    <t xml:space="preserve">     RT:[0930210 - Industry Assn Dues]</t>
  </si>
  <si>
    <t xml:space="preserve">     RU:[0930220 - Exp of Servicing Securities]</t>
  </si>
  <si>
    <t xml:space="preserve">     RV:[0930230 - Dues To Various Organizations]</t>
  </si>
  <si>
    <t xml:space="preserve">     RW:[0930240 - Director'S Expenses]</t>
  </si>
  <si>
    <t xml:space="preserve">     RX:[0930250 - Buy\Sell Transf Employee Homes]</t>
  </si>
  <si>
    <t xml:space="preserve">     RY:[0930600 - Leased Circuit Charges - Other]</t>
  </si>
  <si>
    <t xml:space="preserve">     RZ:[0930700 - Research and Development]</t>
  </si>
  <si>
    <t xml:space="preserve">     SA:[0930891 - IC Misc. Expense VIE]</t>
  </si>
  <si>
    <t xml:space="preserve">     SB:[0930940 - General Expenses]</t>
  </si>
  <si>
    <t xml:space="preserve">          SC:[930 - Total Miscellaneous General Expenses]</t>
  </si>
  <si>
    <t xml:space="preserve">     SD:[931 - Rents]</t>
  </si>
  <si>
    <t xml:space="preserve">     SE:[0931001 - Rents - A and G]</t>
  </si>
  <si>
    <t xml:space="preserve">     SF:[0931003 - Lease Amortization Expense]</t>
  </si>
  <si>
    <t xml:space="preserve">     SG:[0931008 - A and G Rents IC]</t>
  </si>
  <si>
    <t xml:space="preserve">          SH:[931 - Total Rents]</t>
  </si>
  <si>
    <t xml:space="preserve">     SI:[935 - Maintenance of General Plant]</t>
  </si>
  <si>
    <t xml:space="preserve">     SJ:[0935100 - Maint General Plant-Elec]</t>
  </si>
  <si>
    <t xml:space="preserve">     SK:[0935200 - Cust Infor and Computer Control]</t>
  </si>
  <si>
    <t xml:space="preserve">     SL:[0932000 - Maintenance of Gen Plant-Gas]</t>
  </si>
  <si>
    <t xml:space="preserve">          SM:[935 - Maintenance of General Plant]</t>
  </si>
  <si>
    <t xml:space="preserve">     SN:[920-935 - Total Admin &amp; General  Expenses]</t>
  </si>
  <si>
    <t>SO:[500-599 &amp; 901-935 - Total O&amp;M Base Recoverable]</t>
  </si>
  <si>
    <t>SP:[Clause Recoverable O&amp;M]</t>
  </si>
  <si>
    <t xml:space="preserve">     SQ:[ECCR]</t>
  </si>
  <si>
    <t xml:space="preserve">     SR:[0908000 - Cust Asset Exp-Conservation Programs - Recoverable]</t>
  </si>
  <si>
    <t xml:space="preserve">     SS:[0908001 - Current Month Deferral]</t>
  </si>
  <si>
    <t xml:space="preserve">     ST:[0908001 - ECCR Current Month Deferral (FP&amp;A Had in O&amp;M in Rate Case - Moved Here]</t>
  </si>
  <si>
    <t xml:space="preserve">     SU:[0908001 - ECCR Prior Period Amort (FP&amp;A Had in O&amp;M in Rate Case - Moved H]</t>
  </si>
  <si>
    <t xml:space="preserve">     SV:[0908002 - Amort of Load Mgmt Switches]</t>
  </si>
  <si>
    <t xml:space="preserve">     SW:[0909000 - Info &amp; Instruc Adv-Conservation Prog - Rec]</t>
  </si>
  <si>
    <t xml:space="preserve">          SX:[Total ECCR]</t>
  </si>
  <si>
    <t xml:space="preserve">     SY:[ECRC]</t>
  </si>
  <si>
    <t xml:space="preserve">     SZ:[0500100 - Fossil Oper Superv - Recoverable]</t>
  </si>
  <si>
    <t xml:space="preserve">     TA:[0502400 - Fossil Steam Exp - Recoverable]</t>
  </si>
  <si>
    <t xml:space="preserve">     TB:[0506300 - Misc Fossil Power Expenses - Recoverable]</t>
  </si>
  <si>
    <t xml:space="preserve">     TC:[0510100 - Suprvsn and Engrng-Steam Maint]</t>
  </si>
  <si>
    <t xml:space="preserve">     TD:[0511200 - Maint of Structures Steam - Rec]</t>
  </si>
  <si>
    <t xml:space="preserve">     TE:[0512300 - Maint Of Boiler Plant-Other - Recoverable]</t>
  </si>
  <si>
    <t xml:space="preserve">     TF:[0513300 - Maint Of Electric Plant-Other - Recoverable]</t>
  </si>
  <si>
    <t xml:space="preserve">     TG:[0514300 - Maintenance - Misc Steam Plant]</t>
  </si>
  <si>
    <t xml:space="preserve">     TH:[0549200 - CT Misc Power Expense - Recoverable]</t>
  </si>
  <si>
    <t xml:space="preserve">     TI:[0557995 - ECRC O&amp;M Def - Recoverable]</t>
  </si>
  <si>
    <t xml:space="preserve">     TJ:[0557996 - Def Clean Coal]</t>
  </si>
  <si>
    <t xml:space="preserve">          TK:[ECRC Production Base Total]</t>
  </si>
  <si>
    <t xml:space="preserve">     TL:[0502010 - Ammonia Expense]</t>
  </si>
  <si>
    <t xml:space="preserve">     TM:[0502020 - Ammonia Qualifying]</t>
  </si>
  <si>
    <t xml:space="preserve">     TN:[0502030 - Urea - Qualifying]</t>
  </si>
  <si>
    <t xml:space="preserve">     TO:[0502040 - Cost of Lime]</t>
  </si>
  <si>
    <t xml:space="preserve">     TP:[0502041 - Gypsum Rev - Exp Offset]</t>
  </si>
  <si>
    <t xml:space="preserve">     TQ:[0502050 - Diabasic Acid - Qualifying]</t>
  </si>
  <si>
    <t xml:space="preserve">     TR:[0502070 - Gypsum - Qualifying]</t>
  </si>
  <si>
    <t xml:space="preserve">     TS:[0502082 - Re-emission Chem Exp - Reagent]</t>
  </si>
  <si>
    <t xml:space="preserve">     TT:[0502100 - Fossil Steam Exp - Other]</t>
  </si>
  <si>
    <t xml:space="preserve">     TU:[0502300 - Steam Oper-Caustic - FL]</t>
  </si>
  <si>
    <t xml:space="preserve">     TV:[0509000 - Emission Allowances]</t>
  </si>
  <si>
    <t xml:space="preserve">     TW:[0509030 - SO2 Emission Expense]</t>
  </si>
  <si>
    <t xml:space="preserve">     TX:[0509212- Annual NOx Emission Expense]</t>
  </si>
  <si>
    <t xml:space="preserve">     TY:[0553100 - CT Maint of Gen and Plant-Recoverable]</t>
  </si>
  <si>
    <t xml:space="preserve">          TZ:[ECRC Energy Total]</t>
  </si>
  <si>
    <t xml:space="preserve">     UA:[0573100 - Trans Maint-Misc Trans Plant - Recoverable]</t>
  </si>
  <si>
    <t xml:space="preserve">     UB:[0598400 - Distr Maint-Misc Distr Plant-Recoverable]</t>
  </si>
  <si>
    <t xml:space="preserve">          UC:[TOTAL ECRC]</t>
  </si>
  <si>
    <t xml:space="preserve">     UD:[SPP]</t>
  </si>
  <si>
    <t xml:space="preserve">     UE:[SPP - TRANSMISSION]</t>
  </si>
  <si>
    <t xml:space="preserve">     UF:[0562000 - Station Expenses - SPP]</t>
  </si>
  <si>
    <t xml:space="preserve">     UG:[0563000 - Overhead Line Expenses - Trans - SPP]</t>
  </si>
  <si>
    <t xml:space="preserve">     UH:[0566000 - Misc Trans Exp - Other- SPP]</t>
  </si>
  <si>
    <t xml:space="preserve">     UI:[0570100  - Maint Stat Equip - Other_Trans]</t>
  </si>
  <si>
    <t xml:space="preserve">     UJ:[0570200 - Cir Brks Trnsfr Mtrs - Trans - SPP]</t>
  </si>
  <si>
    <t xml:space="preserve">     UK:[0571000 - Maint Trans OH Lines - SPP]</t>
  </si>
  <si>
    <t xml:space="preserve">     UL:[0571000 - Maint Trans OH Lines - SPP Governance]</t>
  </si>
  <si>
    <t xml:space="preserve">     UM:[0571000 - Maint Trans OH Lines - SPP]</t>
  </si>
  <si>
    <t xml:space="preserve">     UN:[0571000 - Maint Trans OH Lines - SPP (Veg Mgmt)]</t>
  </si>
  <si>
    <t xml:space="preserve">     UO:[0580000 - Supervsn and Engring - Dist Oper - SPP]</t>
  </si>
  <si>
    <t xml:space="preserve">     UP:[0588100 - Misc Distribution Exp - Other- SPP]</t>
  </si>
  <si>
    <t xml:space="preserve">     UQ:[0926600 - Employee Benefits - Transferred (Transmission)]</t>
  </si>
  <si>
    <t xml:space="preserve">          UR:[SPP Transmission Total]</t>
  </si>
  <si>
    <t xml:space="preserve">     US:[SPP - DISTRIBUTION]</t>
  </si>
  <si>
    <t xml:space="preserve">     UT:[0580000 - Supervsn and Engring - Dist Oper - SPP]</t>
  </si>
  <si>
    <t xml:space="preserve">     UU:[0583100 - Overhead Line Exps - Other Dist - SPP]</t>
  </si>
  <si>
    <t xml:space="preserve">     UV:[0588100 - Misc Distribution Expenses - SPP]</t>
  </si>
  <si>
    <t xml:space="preserve">     UW:[0593000 - Maint OH Lines - SPP]</t>
  </si>
  <si>
    <t xml:space="preserve">     UX:[0593000 - Maint OH Lines - SPP Governance]</t>
  </si>
  <si>
    <t xml:space="preserve">     UY:[0593000 - Maint OH Lines - SPP]</t>
  </si>
  <si>
    <t xml:space="preserve">     UZ:[0593100 - Right of Way Mtce - Dist SPP]</t>
  </si>
  <si>
    <t xml:space="preserve">     VA:[0593100 - Maint Dist ROW - SPP (Veg Mgmt))]</t>
  </si>
  <si>
    <t xml:space="preserve">     VB:[0594000 - Maint UG Lines - SPP]</t>
  </si>
  <si>
    <t xml:space="preserve">     VC:[0926600 - Employee Benefits - Transferred (Distribution)]</t>
  </si>
  <si>
    <t xml:space="preserve">          VD:[SPP Distribution Total]</t>
  </si>
  <si>
    <t xml:space="preserve">          VE:[TOTAL SPP]</t>
  </si>
  <si>
    <t xml:space="preserve">     VF:[CCR]</t>
  </si>
  <si>
    <t xml:space="preserve">     VG:[0557201 - FL Deferred Capacity Expense (And State Tax Giveback Acct for Actuals)]</t>
  </si>
  <si>
    <t xml:space="preserve">     VH:[0557201 - FL CY Deferred Capacity Expense]</t>
  </si>
  <si>
    <t xml:space="preserve">     VI:[0557xxx - IRA Tax Giveback (Capacity Clause)]</t>
  </si>
  <si>
    <t xml:space="preserve">               VJ:[Capacity - Retail 100% Total]</t>
  </si>
  <si>
    <t xml:space="preserve">     VK:[0555190 - Capacity Purchase Expense]</t>
  </si>
  <si>
    <t xml:space="preserve">     VL:[0557201 - Tax Savings (Forecast Only)]</t>
  </si>
  <si>
    <t xml:space="preserve">          VM:[Capacity - Manual Input Sep Factor Total]</t>
  </si>
  <si>
    <t xml:space="preserve">     VN:[0555550 - Purchases Energy Imbalance]</t>
  </si>
  <si>
    <t xml:space="preserve">     VO:[FUEL]</t>
  </si>
  <si>
    <t xml:space="preserve">     VP:[Whlse Fuel - Base Rates]</t>
  </si>
  <si>
    <t xml:space="preserve">     VQ:[Whllse Fuel - Fuel Expense]</t>
  </si>
  <si>
    <t xml:space="preserve">     VR:[Whlse Fuel - Fuel Clause]</t>
  </si>
  <si>
    <t xml:space="preserve">     VS:[Reclsass Stratified Fuel Whsle (Whsle Contracts)]</t>
  </si>
  <si>
    <t xml:space="preserve">          VT:[Fuel - Wholesale 100% Total]</t>
  </si>
  <si>
    <t xml:space="preserve">     VU:[0501008 - Contra Fuel Exp BR Ash - SC]</t>
  </si>
  <si>
    <t xml:space="preserve">     VV:[0501013 - Natural Gas Purchase]</t>
  </si>
  <si>
    <t xml:space="preserve">     VW:[0501110 - Coal Consumed - Fossil Steam]</t>
  </si>
  <si>
    <t xml:space="preserve">     VX:[0501310 - Oil Consumed - Fossil Steam]</t>
  </si>
  <si>
    <t xml:space="preserve">     VY:[0518100 - Burn up of Owned Fuel]</t>
  </si>
  <si>
    <t xml:space="preserve">     VZ:[0547000 - Fuel Expense]</t>
  </si>
  <si>
    <t xml:space="preserve">     WA:[0547100 - Natural Gas]</t>
  </si>
  <si>
    <t xml:space="preserve">     WB:[0501110 - Coal Contingency]</t>
  </si>
  <si>
    <t xml:space="preserve">     WC:[0547200 - Oil]</t>
  </si>
  <si>
    <t xml:space="preserve">     WD:[0555185 - Energy Purchase Expense]</t>
  </si>
  <si>
    <t xml:space="preserve">     WE:[0557202 - FL Deferred Fuel Expense]</t>
  </si>
  <si>
    <t xml:space="preserve">     WF:[0557xxx - Clean Energy Connect Bill Credits]</t>
  </si>
  <si>
    <t xml:space="preserve">     WG:[0555191 - Other Power Purchased]</t>
  </si>
  <si>
    <t xml:space="preserve">     WH:[0555016 - I/C Joint Disp Pur Pwr]</t>
  </si>
  <si>
    <t xml:space="preserve">     WI:[0555200 - Interchange Power]</t>
  </si>
  <si>
    <t xml:space="preserve">     WJ:[0501110 - Net Fossil Fuel Expense - PE Fuel Expense Report]</t>
  </si>
  <si>
    <t xml:space="preserve">     WK:[0501110 - Coal Ash &amp; Gypsum - PE Fuel Expense Report]</t>
  </si>
  <si>
    <t xml:space="preserve">     WL:[Reclass Stratified Fuel to Whlse (Whsle Contracts)]</t>
  </si>
  <si>
    <t xml:space="preserve">          WM:[Fuel - Manual Input Sep Factor Total]</t>
  </si>
  <si>
    <t xml:space="preserve">          WN:[Total Fuel]</t>
  </si>
  <si>
    <t>WO:[]</t>
  </si>
  <si>
    <t>WP:[500-599 &amp; 901-935 - Total O&amp;M Clause Recoverable]</t>
  </si>
  <si>
    <t>WQ:[500-599 &amp; 901-935 - Total O&amp;M Base &amp; Clause]</t>
  </si>
  <si>
    <t>WR:[]</t>
  </si>
  <si>
    <t>WS:[403-407 - Depreciation and Amortization]</t>
  </si>
  <si>
    <t xml:space="preserve">     WT:[403 - Depreciation]</t>
  </si>
  <si>
    <t xml:space="preserve">     WU:[0403002 - Depr - Expense]</t>
  </si>
  <si>
    <t xml:space="preserve">     WV:[0403002 - Less: Transp. Equip. (incl. in O&amp;M)]</t>
  </si>
  <si>
    <t xml:space="preserve">          WW:[Net Depreciation]</t>
  </si>
  <si>
    <t xml:space="preserve">     WX:[0403050 - CONTRA DEPR-OATT]</t>
  </si>
  <si>
    <t xml:space="preserve">          WY:[403 - Total Electric Depreciation]</t>
  </si>
  <si>
    <t xml:space="preserve">     WZ:[403.1 Deprec for Asset Retirement Costs]</t>
  </si>
  <si>
    <t xml:space="preserve">     XA:[0403800 - Decom Exp]</t>
  </si>
  <si>
    <t xml:space="preserve">     XB:[0403150- Depreciation Expense ARO]</t>
  </si>
  <si>
    <t xml:space="preserve">          XC:[403.1 - Total Deprec for Asset Retirement Costs]</t>
  </si>
  <si>
    <t xml:space="preserve">     XD:[404-407 - Amortization]</t>
  </si>
  <si>
    <t>XE:[404 - Amort Limited Term Elec Plant]</t>
  </si>
  <si>
    <t xml:space="preserve">     XF:[0404200 - Amor of Elec Plt - Software]</t>
  </si>
  <si>
    <t xml:space="preserve">     XG:[0403400 - Depr of Distribution Plant]</t>
  </si>
  <si>
    <t xml:space="preserve">     XH:[0404402 - Amort of ECCR Plant]</t>
  </si>
  <si>
    <t xml:space="preserve">          XI:[404 - Total Amort of LT Term Elec Plt]</t>
  </si>
  <si>
    <t>XJ:[406 - Amort Elec Plant Acquisition Adj]</t>
  </si>
  <si>
    <t xml:space="preserve">     XK:[0406505 - Amort Exp - Acq Purch Adj]</t>
  </si>
  <si>
    <t xml:space="preserve">          XL:[406 - Total Amort Elec Plant Acquisition Adj]</t>
  </si>
  <si>
    <t xml:space="preserve">     XM:[407 - Amort Prop Loss, Unrecov Plant &amp; Reg Study Costs]</t>
  </si>
  <si>
    <t xml:space="preserve">     XN:[0407115 - Meter Amortization]</t>
  </si>
  <si>
    <t>XO:[407.1 Total Amort Prop Loss, Unrecov Plant &amp; Reg]</t>
  </si>
  <si>
    <t xml:space="preserve">     XP:[407.3 - Regulatory Debits]</t>
  </si>
  <si>
    <t xml:space="preserve">     XQ:[0407318 - SPP DEF Reg Debit]</t>
  </si>
  <si>
    <t xml:space="preserve">     XR:[0407318 - SPP Prior Period Amortization]</t>
  </si>
  <si>
    <t xml:space="preserve">     XS:[0407318 - SPP Current Month Deferral]</t>
  </si>
  <si>
    <t xml:space="preserve">     XT:[0407319 - EVSE deferral amortization]</t>
  </si>
  <si>
    <t xml:space="preserve">     XU:[0407320 - Storm Captalization Reg Asset Amortization]</t>
  </si>
  <si>
    <t xml:space="preserve">     XV:[0407322 - Storm Cost Reg Asset Amort]</t>
  </si>
  <si>
    <t xml:space="preserve">     XW:[0407322 - Depreciation Deferral Amortization]</t>
  </si>
  <si>
    <t xml:space="preserve">     XX:[0407321 - ECRC - Higgins &amp; Avon Park Reg Asset Amort - FERC 407.3]</t>
  </si>
  <si>
    <t xml:space="preserve">     XY:[0407361 - ECRC REG DEBIT]</t>
  </si>
  <si>
    <t xml:space="preserve">     XZ:[0407383 - Amort Coal Ash Spend - Whlsale]</t>
  </si>
  <si>
    <t xml:space="preserve">     YA:[0407410 - FUEL - FPD PPA Buyout Amortization]</t>
  </si>
  <si>
    <t xml:space="preserve">     YB:[0407410 - CCR - Ridge Termination Amortization]</t>
  </si>
  <si>
    <t xml:space="preserve">     YC:[0407371 - Amortization - Storm Exp - Whsle]</t>
  </si>
  <si>
    <t xml:space="preserve">     YD:[0407372 - Amortization Rate Case Exp]</t>
  </si>
  <si>
    <t xml:space="preserve">     YE:[0407387 - DEF 4&amp;5 Accelerated Depreciation]</t>
  </si>
  <si>
    <t xml:space="preserve">     YF:[0407389 - CR South Reg Asset Amortization - CCR &gt; Dec 2020]</t>
  </si>
  <si>
    <t xml:space="preserve">     YG:[0407399 - Amortization - Misc]</t>
  </si>
  <si>
    <t xml:space="preserve">     YH:[0407424 - ISFSI Amortization]</t>
  </si>
  <si>
    <t xml:space="preserve">     YI:[0407406 - DOE Reimbursement - ISFSI Amortization]</t>
  </si>
  <si>
    <t xml:space="preserve">     YJ:[0407406 - DOE Reimbursement - NDTF Amortization]</t>
  </si>
  <si>
    <t xml:space="preserve">     YK:[0407394 - Customer Connect Reg Asset Amort]</t>
  </si>
  <si>
    <t xml:space="preserve">     YL:[0407399 - Vision Florida Depreciation Deferral (Included in 0403002)]</t>
  </si>
  <si>
    <t xml:space="preserve">     YM:[0407320 - Vision Florida Amortization]</t>
  </si>
  <si>
    <t xml:space="preserve">     YN:[0407399 - Rotable Depreciation Adjustment]</t>
  </si>
  <si>
    <t xml:space="preserve">     YO:[0407444 - DOE Settlement Reg Liab Amort]</t>
  </si>
  <si>
    <t xml:space="preserve">     YP:[0407463 - Defer DEF Final Dismantlement]</t>
  </si>
  <si>
    <t xml:space="preserve">     YQ:[0407907 - Regulatory Asset-Deferral Acct]</t>
  </si>
  <si>
    <t xml:space="preserve">          YR:[407.3 - Total Regulatory Debits]</t>
  </si>
  <si>
    <t xml:space="preserve">     YS:[407.4 - Regulatory Credits]</t>
  </si>
  <si>
    <t xml:space="preserve">     YT:[0407423 - FL Deferred Fuel Expense - Credit (CY Over/Under)]</t>
  </si>
  <si>
    <t xml:space="preserve">     YU:[0407426 - ECRC FL EMISS AUC PROC AMORT]</t>
  </si>
  <si>
    <t xml:space="preserve">     YV:[0407428 - ECRC Reg Credit - O and M Def]</t>
  </si>
  <si>
    <t xml:space="preserve">          YW:[407.4 - Total Regulatory Credits]</t>
  </si>
  <si>
    <t>YX:[403-407 - Total Depreciation and Amortization]</t>
  </si>
  <si>
    <t>YY:[411 - Accretion and Gains/Losses on Disp of Allowances]</t>
  </si>
  <si>
    <t xml:space="preserve">     YZ:[0411050 - Accretion Expense ARO]</t>
  </si>
  <si>
    <t xml:space="preserve">     ZA:[0411108 - FAS 143 - Accretion Expense]</t>
  </si>
  <si>
    <t xml:space="preserve">     ZB:[0411603 - Gain on Asset Retirement Obligation]</t>
  </si>
  <si>
    <t xml:space="preserve">     ZC:[0411703 - Loss on Asset Ret Obligation]</t>
  </si>
  <si>
    <t xml:space="preserve">     ZD:[0411832 - Nox Sales Proceeds]</t>
  </si>
  <si>
    <t>ZE:[411 - Total Accretion and gains/losses on Allowances]</t>
  </si>
  <si>
    <t>ZF:[]</t>
  </si>
  <si>
    <t>ZG:[403-411 - Total Depr Amort &amp; Accretion]</t>
  </si>
  <si>
    <t>ZH:[]</t>
  </si>
  <si>
    <t>ZI:[408 - Taxes Other Than Income Taxes]</t>
  </si>
  <si>
    <t xml:space="preserve">     ZJ:[0408000 - NC Property Tax - Electric]</t>
  </si>
  <si>
    <t xml:space="preserve">     ZK:[0408040 - DEBS Allocated Property Tax]</t>
  </si>
  <si>
    <t xml:space="preserve">     ZL:[0408050 - Municipal License-Electric]</t>
  </si>
  <si>
    <t xml:space="preserve">     ZM:[0408055 - FL Property Tax - Electric]</t>
  </si>
  <si>
    <t xml:space="preserve">     ZN:[0408055 - Vision Florida Property Tax Deferral]</t>
  </si>
  <si>
    <t xml:space="preserve">     ZO:[0408103 - Payroll Tax - Project Supt NCR]</t>
  </si>
  <si>
    <t xml:space="preserve">     ZP:[0408103 - Payroll Tax (Governance)]</t>
  </si>
  <si>
    <t xml:space="preserve">     ZQ:[0408113 - FL Reg Assessment Fee - Elec Tax]</t>
  </si>
  <si>
    <t xml:space="preserve">     ZR:[0408100 - Franchise Tax - Electric]</t>
  </si>
  <si>
    <t xml:space="preserve">     ZS:[0408100 - Franchise Tax - Allocated]</t>
  </si>
  <si>
    <t xml:space="preserve">     ZT:[0408120 - Franchise Tax - Non Electric]</t>
  </si>
  <si>
    <t xml:space="preserve">     ZU:[0408121 - Taxes Property - Operating]</t>
  </si>
  <si>
    <t xml:space="preserve">     ZV:[0408125 - Deferred Property Taxes - WH]</t>
  </si>
  <si>
    <t xml:space="preserve">     ZW:[0408150 - State Unemployment Tax]</t>
  </si>
  <si>
    <t xml:space="preserve">     ZX:[0408151 - Federal Unemployment Tax]</t>
  </si>
  <si>
    <t xml:space="preserve">     ZY:[0408152 - Employer FICA Tax]</t>
  </si>
  <si>
    <t xml:space="preserve">     ZZ:[0408153 - Employer Local Tax]</t>
  </si>
  <si>
    <t xml:space="preserve">     AAA:[0408205 - Highway Use Tax]</t>
  </si>
  <si>
    <t xml:space="preserve">     AAB:[0408470 - Gross Receipts Tax - Elec]</t>
  </si>
  <si>
    <t xml:space="preserve">     AAC:[0408465 - FL Kwh Power Gen Tax - Electric]</t>
  </si>
  <si>
    <t xml:space="preserve">     AAD:[0408520 - SC Public Service Comm - Elec Tax]</t>
  </si>
  <si>
    <t xml:space="preserve">     AAE:[0408700 - Fed Social Security Tax - Elec]</t>
  </si>
  <si>
    <t xml:space="preserve">     AAF:[0408800 - Federal Highway Use Tax]</t>
  </si>
  <si>
    <t xml:space="preserve">     AAG:[0408840 - Misc Taxes - Electric]</t>
  </si>
  <si>
    <t xml:space="preserve">     AAH:[0408851 - Sales and Use Tax Exp]</t>
  </si>
  <si>
    <t xml:space="preserve">     AAI:[0408960 - Allocated Payroll Taxes]</t>
  </si>
  <si>
    <t xml:space="preserve">     AAJ:[408 - Total Taxes Other Than Income Taxes]</t>
  </si>
  <si>
    <t>AAK:[]</t>
  </si>
  <si>
    <t>AAL:[Total Operating Expense Before Income Taxes]</t>
  </si>
  <si>
    <t>AAM:[]</t>
  </si>
  <si>
    <t>AAN:[Net Operating Income Before Interest &amp; Taxes]</t>
  </si>
  <si>
    <t>AAO:[]</t>
  </si>
  <si>
    <t>AAP:[409-411 - Income Tax Expense - Utility]</t>
  </si>
  <si>
    <t xml:space="preserve">     AAQ:[409 - Current Income Tax - Utility]</t>
  </si>
  <si>
    <t xml:space="preserve">     AAR:[0409102 - SIT Exp - Utility]</t>
  </si>
  <si>
    <t xml:space="preserve">     AAS:[0409104 - Current SIT - PY]</t>
  </si>
  <si>
    <t xml:space="preserve">     AAT:[0409107 - Fit Exp - Utility]</t>
  </si>
  <si>
    <t xml:space="preserve">     AAU:[0409113 - UTP Tax Exp: State Util-PY]</t>
  </si>
  <si>
    <t xml:space="preserve">     AAV:[0409190 - Federal Income Tax CY]</t>
  </si>
  <si>
    <t xml:space="preserve">     AAW:[0409190 - Current Income Tax on Special Governance (Input)]</t>
  </si>
  <si>
    <t xml:space="preserve">     AAX:[0409191 - Fit - Electric PY]</t>
  </si>
  <si>
    <t xml:space="preserve">     AAY:[0409192 - UTP Tax Expense Fed Utility]</t>
  </si>
  <si>
    <t xml:space="preserve">     AAZ:[0409194 - Current FIT Elec - PY Audit]</t>
  </si>
  <si>
    <t xml:space="preserve">     ABA:[0409195 - UTP Tax Expense: Fed Util-PY]</t>
  </si>
  <si>
    <t xml:space="preserve">     ABB:[0409197 - Current State Inc Tax - Utility]</t>
  </si>
  <si>
    <t xml:space="preserve">     ABC:[0409234 - UTP Tax Exp: State Non-Util-PY]</t>
  </si>
  <si>
    <t>ABD:[0409297 - Current State Inc Tax-Non Util]</t>
  </si>
  <si>
    <t xml:space="preserve">     ABE:[0409313 - PY Audit]</t>
  </si>
  <si>
    <t xml:space="preserve">          ABF:[409 - Total Current Income Tax - Utility]</t>
  </si>
  <si>
    <t xml:space="preserve">     ABG:[410-411 - Deferred Income Tax - Utility]</t>
  </si>
  <si>
    <t xml:space="preserve">     ABH:[0410100 - Dfit: Utility: Current Year]</t>
  </si>
  <si>
    <t xml:space="preserve">     ABI:[0410102 - Dsit: Utility: Current Year]</t>
  </si>
  <si>
    <t xml:space="preserve">     ABJ:[0410105 - DFIT - Utility - Prior Year]</t>
  </si>
  <si>
    <t xml:space="preserve">     ABK:[0410106 - DSIT - Utility - Prior Year]</t>
  </si>
  <si>
    <t xml:space="preserve">     ABL:[0410109 - DFIT - Utility - Prior Year]</t>
  </si>
  <si>
    <t xml:space="preserve">     ABM:[0410130 - UTP DFIT:Utility - Prior Year]</t>
  </si>
  <si>
    <t xml:space="preserve">     ABN:[0410110 - DSIT - Utility - Prior Year]</t>
  </si>
  <si>
    <t xml:space="preserve">     ABO:[0411100 - Dfit: Utility: Curr Year Cr]</t>
  </si>
  <si>
    <t xml:space="preserve">     ABP:[0411101 - Dsit: Utility: Curr Year Cr]</t>
  </si>
  <si>
    <t xml:space="preserve">     ABQ:[0411102 - DFIT - Utility - Prior Year CR]</t>
  </si>
  <si>
    <t xml:space="preserve">     ABR:[0411103 - DSIT - Utility - Prior Year CR]</t>
  </si>
  <si>
    <t xml:space="preserve">     ABS:[0411106 - DFIT - Utility - Prior Year]</t>
  </si>
  <si>
    <t xml:space="preserve">     ABT:[0411107 - DSIT - Utility - Prior Year]</t>
  </si>
  <si>
    <t xml:space="preserve">     ABU:[04111xx - Production Tax Credits (2023 CCR)]</t>
  </si>
  <si>
    <t xml:space="preserve">     ABV:[04111xx - Production Tax Credits - Retail]</t>
  </si>
  <si>
    <t xml:space="preserve">     ABW:[04111xx - Production Tax Credits - Wholesale]</t>
  </si>
  <si>
    <t xml:space="preserve">     ABX:[0411115 - DFIT Federal Excess DIT (Retail)]</t>
  </si>
  <si>
    <t xml:space="preserve">     ABY:[0411115 - DFIT Federal Excess DIT (Wholesale)]</t>
  </si>
  <si>
    <t xml:space="preserve">          ABZ:[410-411 - Total Provision for Deferred Income Tax - Utility]</t>
  </si>
  <si>
    <t xml:space="preserve">     ACA:[411 - Investment Tax Credit - Electric]</t>
  </si>
  <si>
    <t xml:space="preserve">     ACB:[0411410 - Invest Tax Credit Adj - Electric]</t>
  </si>
  <si>
    <t xml:space="preserve">          ACC:[411 - Total Investment Tax Credit Adjustment Net]</t>
  </si>
  <si>
    <t xml:space="preserve">     ACD:[409-411 - Total Income Taxes - Utility]</t>
  </si>
  <si>
    <t>ACF:[Total Utility Operating Expenses]</t>
  </si>
  <si>
    <t>ACH:[Net Utility Operating Income]</t>
  </si>
  <si>
    <t>ACI:[]</t>
  </si>
  <si>
    <t>ACJ:[Non-Utility Income]</t>
  </si>
  <si>
    <t>ACK:[401 &amp; 417-421 - Other Income Net]</t>
  </si>
  <si>
    <t xml:space="preserve">     ACL:[0401100 - Non-reg Operation Expense]</t>
  </si>
  <si>
    <t xml:space="preserve">     ACM:[0401101 - Non Reg Operating and Maintenance Expense]</t>
  </si>
  <si>
    <t xml:space="preserve">          ACN:[401 - Total Non-Reg Operating Expense]</t>
  </si>
  <si>
    <t xml:space="preserve">     ACO:[417 - Revenue from Nonutility Operations]</t>
  </si>
  <si>
    <t xml:space="preserve">     ACP:[0417000 - Misc Revenue - Non Utility]</t>
  </si>
  <si>
    <t xml:space="preserve">     ACQ:[0417000 - Revenue Stretech (Forecast Revenue Plug)]</t>
  </si>
  <si>
    <t xml:space="preserve">     ACR:[0417006 - IC Non Utility Misc. Revenue]</t>
  </si>
  <si>
    <t xml:space="preserve">     ACS:[0417007 - Misc Revenue-Reg]</t>
  </si>
  <si>
    <t xml:space="preserve">     ACT:[0417107 - Admin Expenses]</t>
  </si>
  <si>
    <t xml:space="preserve">     ACU:[0417310 - Products and Svcs - NonReg]</t>
  </si>
  <si>
    <t xml:space="preserve">          ACV:[417 - Total Revenues from Nonutility Operations]</t>
  </si>
  <si>
    <t xml:space="preserve">     ACW:[417.1 - Expenses of Nonutility Operations]</t>
  </si>
  <si>
    <t xml:space="preserve">     ACX:[0417117 - Expenses of Nonutility Oper]</t>
  </si>
  <si>
    <t xml:space="preserve">     ACY:[0417320 - Exp - Unreg Products and Svcs]</t>
  </si>
  <si>
    <t xml:space="preserve">          ACZ:[417 - Total Expenses of Nonutility Operations]</t>
  </si>
  <si>
    <t xml:space="preserve">     ADA:[418 - Non Operating Rental Income]</t>
  </si>
  <si>
    <t xml:space="preserve">     ADB:[0418001 - Misc Oth Inc - Rental]</t>
  </si>
  <si>
    <t xml:space="preserve">     ADC:[0418020 - Nonoperating Rental Income]</t>
  </si>
  <si>
    <t xml:space="preserve">     ADD:[0418200 - Non Util Depn Exp]</t>
  </si>
  <si>
    <t xml:space="preserve">          ADE:[418 - Total Non Operating Rental Income]</t>
  </si>
  <si>
    <t xml:space="preserve">     ADF:[419 - Interest and Dividend Income]</t>
  </si>
  <si>
    <t xml:space="preserve">     ADG:[0419240 - Miscellaneous Interest]</t>
  </si>
  <si>
    <t xml:space="preserve">     ADH:[0419429 - IC Moneypool - Interest Inc]</t>
  </si>
  <si>
    <t xml:space="preserve">     ADI:[0419500 - I/C Interest Income]</t>
  </si>
  <si>
    <t xml:space="preserve">     ADJ:[0419040 - Interest Inc (sch M)]</t>
  </si>
  <si>
    <t xml:space="preserve">          ADK:[419 - Total Interest and Dividend Income]</t>
  </si>
  <si>
    <t xml:space="preserve">     ADL:[419.1 - AFUDC Equity]</t>
  </si>
  <si>
    <t xml:space="preserve">     ADM:[0419110 - AFUDC Equity Component]</t>
  </si>
  <si>
    <t xml:space="preserve">     ADN:[0419140 - Contra AFUDC Equity - Oatt]</t>
  </si>
  <si>
    <t xml:space="preserve">          ADO:[419.1 - Total AFUDC]</t>
  </si>
  <si>
    <t xml:space="preserve">     ADP:[421 - Misc Nonoperating Income]</t>
  </si>
  <si>
    <t xml:space="preserve">     ADQ:[0421060 - Mini-Timber Sales - NC]</t>
  </si>
  <si>
    <t xml:space="preserve">     ADR:[0421340 - Gain on Life Insurance Policy]</t>
  </si>
  <si>
    <t xml:space="preserve">     ADS:[0421360 - Other Misc Deductions]</t>
  </si>
  <si>
    <t xml:space="preserve">     ADT:[0421913 - NDTF Shareholder Earning/Loss]</t>
  </si>
  <si>
    <t xml:space="preserve">     ADU:[0421940 - Misc Income]</t>
  </si>
  <si>
    <t xml:space="preserve">     ADV:[0421038 - Int Inc Recovery Clause]</t>
  </si>
  <si>
    <t xml:space="preserve">     ADW:[0421039 - Interest Inc Recovery Clauses]</t>
  </si>
  <si>
    <t xml:space="preserve">     ADX:[0421043 - MNI - Revenue - FL]</t>
  </si>
  <si>
    <t xml:space="preserve">     ADY:[0421600 - Loss on Disposal of Discon Ops]</t>
  </si>
  <si>
    <t xml:space="preserve">     ADZ:[0421913 - NDTF Shareholder Earning/Loss]</t>
  </si>
  <si>
    <t xml:space="preserve">          AEA:[421 - Total Misc Nonoperating Income]</t>
  </si>
  <si>
    <t xml:space="preserve">     AEB:[421.1 - Gain on Disposition of Property]</t>
  </si>
  <si>
    <t xml:space="preserve">     AEC:[0421100 - Gain on Disposal of Property]</t>
  </si>
  <si>
    <t xml:space="preserve">     AED:[0421950 - Gain on Sales of Assets]</t>
  </si>
  <si>
    <t xml:space="preserve">          AEE:[Gain - Amortization Schedule - Manual Input Override]</t>
  </si>
  <si>
    <t xml:space="preserve">          AEF:[421.1 - Total Gain On Disposal Of Property]</t>
  </si>
  <si>
    <t xml:space="preserve">     AEG:[421.2 - Loss on Disposal of Property]</t>
  </si>
  <si>
    <t xml:space="preserve">     AEH:[0421200 - Loss on Disposal of Property]</t>
  </si>
  <si>
    <t xml:space="preserve">          AEI:[Loss - Amortization Schedule - Manual Input Override]</t>
  </si>
  <si>
    <t xml:space="preserve">          AEJ:[421.2 - Total Loss on Disposal of Property]</t>
  </si>
  <si>
    <t xml:space="preserve">     AEK:[401 &amp; 417-421 - Total Other Income Net]</t>
  </si>
  <si>
    <t>AEL:[425-426 - Other Deductions]</t>
  </si>
  <si>
    <t xml:space="preserve">     AEM:[0425000 - Miscellaneous Amortization]</t>
  </si>
  <si>
    <t xml:space="preserve">     AEN:[Interest on Fuel Undercollection - '22 8x4 Forecast]</t>
  </si>
  <si>
    <t xml:space="preserve">     AEO:[0415005 - Res Fixed Bill Rev Delta]</t>
  </si>
  <si>
    <t xml:space="preserve">     AEP:[0416330 - Miscellaneous Expense]</t>
  </si>
  <si>
    <t xml:space="preserve">     AEQ:[0425013 - Misc Amortizat - Acquis]</t>
  </si>
  <si>
    <t xml:space="preserve">     AER:[0426100 - Donations]</t>
  </si>
  <si>
    <t xml:space="preserve">     AES:[0426200 - Life Insurance Expense (Governance)]</t>
  </si>
  <si>
    <t xml:space="preserve">     AET:[0426300 - Penalties]</t>
  </si>
  <si>
    <t xml:space="preserve">     AEU:[0426400 - Exp/Civic and Political Activity]</t>
  </si>
  <si>
    <t xml:space="preserve">     AEV:[0426500 - Earn of Eq Inv Pur Acc Adj]</t>
  </si>
  <si>
    <t xml:space="preserve">     AEW:[0426504 - Merger Related Costs]</t>
  </si>
  <si>
    <t xml:space="preserve">     AEX:[0426508 - Inc Deduction-Other Inc &amp; Exp]</t>
  </si>
  <si>
    <t xml:space="preserve">     AEY:[0426510 - Other]</t>
  </si>
  <si>
    <t xml:space="preserve">     AEZ:[0426512 - Donations]</t>
  </si>
  <si>
    <t xml:space="preserve">     AFA:[0426517 - Other Professional Services]</t>
  </si>
  <si>
    <t xml:space="preserve">     AFB:[0426521 - Sale of A/R Fees]</t>
  </si>
  <si>
    <t xml:space="preserve">     AFC:[0426525 - Interest - Sub]</t>
  </si>
  <si>
    <t xml:space="preserve">     AFD:[0426540 - Employee Service Club Dues]</t>
  </si>
  <si>
    <t xml:space="preserve">     AFE:[0426551 - Impairment and Other Rel Charges]</t>
  </si>
  <si>
    <t xml:space="preserve">     AFF:[0426552 - DOE Impairment]</t>
  </si>
  <si>
    <t xml:space="preserve">     AFG:[0426553 - PpandE Impairments]</t>
  </si>
  <si>
    <t xml:space="preserve">     AFH:[0599023 - Other Misc Exp]</t>
  </si>
  <si>
    <t xml:space="preserve">     AFI:[425-426 - Total Other Deductions]</t>
  </si>
  <si>
    <t>AFJ:[408 - Taxes Other Than Income - Nonutility]</t>
  </si>
  <si>
    <t xml:space="preserve">     AFK:[0408040 - NC Property Tx - Misc NonUtility]</t>
  </si>
  <si>
    <t xml:space="preserve">     AFL:[0408223 - FL Property Tx - Mis Non-Op]</t>
  </si>
  <si>
    <t xml:space="preserve">     AFM:[0408820 - Misc Non Utility Tax]</t>
  </si>
  <si>
    <t xml:space="preserve">          AFN:[408 - Total Taxes Other than Income Taxes - Nonutility]</t>
  </si>
  <si>
    <t>AFO:[]</t>
  </si>
  <si>
    <t>AFP:[Income before Income Tax - Nonutility]</t>
  </si>
  <si>
    <t>AFQ:[Income Tax - Nonutility]</t>
  </si>
  <si>
    <t xml:space="preserve">     AFR:[Income Tax Current - Nonutility (409)]</t>
  </si>
  <si>
    <t xml:space="preserve">     AFS:[0409202 - State Income Tax NonUtility]</t>
  </si>
  <si>
    <t xml:space="preserve">     AFT:[0409220 - Federal Income Tax - NonUtility CY]</t>
  </si>
  <si>
    <t xml:space="preserve">     AFU:[0409217 - Income Tax on NU Income Adjustments]</t>
  </si>
  <si>
    <t xml:space="preserve">     AFV:[0409221 - Federal Income Tax - Nonutility - PY]</t>
  </si>
  <si>
    <t xml:space="preserve">     AFW:[0409225 - Current FIT - Nonutility - PY - Audit]</t>
  </si>
  <si>
    <t xml:space="preserve">     AFX:[0409233 - Tax Expense - State Non-Util - PY]</t>
  </si>
  <si>
    <t xml:space="preserve">          AFY:[409.2 - Total Current Income Tax - Nonutility]</t>
  </si>
  <si>
    <t xml:space="preserve">     AFZ:[Income Tax Deferred - Nonutility (410-411)]</t>
  </si>
  <si>
    <t xml:space="preserve">     AGA:[0410240 - Dfit: Non - Utility: Curr Year]</t>
  </si>
  <si>
    <t xml:space="preserve">     AGB:[0410241 - DFIT:  Non - Utility Prior Year]</t>
  </si>
  <si>
    <t xml:space="preserve">     AGC:[0410242 - Dsit: Non - Utility: Curr Year]</t>
  </si>
  <si>
    <t xml:space="preserve">     AGD:[0410243 - DSIT:  Non-Utility - Prior Year]</t>
  </si>
  <si>
    <t xml:space="preserve">     AGE:[0411240 - Dfit: Non - Utility: Curr Yr Cr]</t>
  </si>
  <si>
    <t xml:space="preserve">     AGF:[0411241 - Other Deferred Taxes PY]</t>
  </si>
  <si>
    <t xml:space="preserve">     AGG:[0411242 - Dsit: Non - Utility: Curr Yr Cr]</t>
  </si>
  <si>
    <t xml:space="preserve">     AGH:[0411243 - Dsit: Non - Utility: Prior Yr Cr]</t>
  </si>
  <si>
    <t xml:space="preserve">          AGI:[410-411 - Total Deferred Taxes - Nonutility]</t>
  </si>
  <si>
    <t xml:space="preserve">     AGJ:[Total Income Taxes - Nonutility]</t>
  </si>
  <si>
    <t>AGK:[Net Income After Tax - Nonutility]</t>
  </si>
  <si>
    <t>AGM:[Net Income Before Interest]</t>
  </si>
  <si>
    <t>AGN:[]</t>
  </si>
  <si>
    <t>AGO:[427-432 - Interest Expense]</t>
  </si>
  <si>
    <t>AGP:[427 - Interest on Long Term Debt]</t>
  </si>
  <si>
    <t>AGQ:[0427100 - Interest on Bonds]</t>
  </si>
  <si>
    <t>AGR:[0427220 - Int on LT Note Payable]</t>
  </si>
  <si>
    <t>AGS:[0427550 - Interest on Bonds]</t>
  </si>
  <si>
    <t>AGT:[427 - Total Interest on Long Term Debt]</t>
  </si>
  <si>
    <t>AGU:[428 - Amortization of Debt Discount and Expense]</t>
  </si>
  <si>
    <t>AGV:[0428025 - Amortization of Debt Discount]</t>
  </si>
  <si>
    <t>AGW:[0428100 - Amort of Debt Discount and Exp]</t>
  </si>
  <si>
    <t>AGX:[0428165 - Amort of Loss Reaquired Debt]</t>
  </si>
  <si>
    <t>AGY:[0428021 - Amort of Deferred Debt Exp]</t>
  </si>
  <si>
    <t>AGZ:[428 - Total Amortization of Debt Discount and Exp]</t>
  </si>
  <si>
    <t>AHA:[430 - Interest on Debt to Assoc. Companies]</t>
  </si>
  <si>
    <t>AHB:[0430216 - IC Moneypool - LT Interest Exp]</t>
  </si>
  <si>
    <t xml:space="preserve">     AHC:[0430216 - Interco Intererst Expense (Governance)]</t>
  </si>
  <si>
    <t>AHD:[430 - Total Interest on Debt to Assoc. Companies]</t>
  </si>
  <si>
    <t>AHE:[431 - Other Interest Expense]</t>
  </si>
  <si>
    <t>AHF:[0431000 - Int Exp - Taxes]</t>
  </si>
  <si>
    <t xml:space="preserve">     AHG:[0431002 - Misc. Interest Expense (Governance)]</t>
  </si>
  <si>
    <t>AHH:[0431003 - Other Interest - Swaps]</t>
  </si>
  <si>
    <t xml:space="preserve">     AHI:[0431130 - Interest Exp - Capital Lease]</t>
  </si>
  <si>
    <t>AHJ:[0431400 - Int/Other Notes and Acct Pay]</t>
  </si>
  <si>
    <t>AHK:[0431550 - Interest Exp - Assign from Svc]</t>
  </si>
  <si>
    <t>AHL:[0431900 - Interest Expense Other]</t>
  </si>
  <si>
    <t xml:space="preserve">     AHM:[0431900 - EVSE Debt Return]</t>
  </si>
  <si>
    <t xml:space="preserve">     AHN:[0416330 - Vision Florida Carrying Costs]</t>
  </si>
  <si>
    <t>AHO:[0431920 - CR3 Return]</t>
  </si>
  <si>
    <t>AHP:[0431921 - Other Interest - Customer Deposits]</t>
  </si>
  <si>
    <t>AHQ:[0431922 - Other Interest - Tax Deficiency]</t>
  </si>
  <si>
    <t>AHR:[431 - Total Other Interest Expense]</t>
  </si>
  <si>
    <t xml:space="preserve">     AHS:[Subtotal Interest Expense before AFUDC Debt]</t>
  </si>
  <si>
    <t>AHT:[432 - AFUDC Debt]</t>
  </si>
  <si>
    <t>AHU:[0432000 - AFUDC Debt Component]</t>
  </si>
  <si>
    <t>AHV:[0432120 - AFUDC Debt]</t>
  </si>
  <si>
    <t>AHW:[432 - Total AFUDC Debt]</t>
  </si>
  <si>
    <t xml:space="preserve">     AHX:[427-432 - total Interest Expense]</t>
  </si>
  <si>
    <t>AHY:[]</t>
  </si>
  <si>
    <t>AHZ:[Income Before Extraordinary Items]</t>
  </si>
  <si>
    <t>AIA:[Extraordinary Items]</t>
  </si>
  <si>
    <t xml:space="preserve">     AIB:[0402000 - Gas Production Maint]</t>
  </si>
  <si>
    <t>AIC:[0421090 - Intercompany Nonoper Inc (should net w 0741000 to zero)]</t>
  </si>
  <si>
    <t>AID:[0426516 - Freight - Commercial Carriers]</t>
  </si>
  <si>
    <t>AIE:[0457700 - Allocated O&amp;M Offset]</t>
  </si>
  <si>
    <t>AIG:[0591200 - Coal Purch Actg Adj Non Reg]</t>
  </si>
  <si>
    <t xml:space="preserve">     AIH:[0717000 - Liq Petro Gas Exp-Vapor Proc]</t>
  </si>
  <si>
    <t>AII:[0741000 - Intercompany Nonop Expense (should net w 0421090 to zero)]</t>
  </si>
  <si>
    <t>AIJ:[0775000 - Materials Non Reg]</t>
  </si>
  <si>
    <t xml:space="preserve">     AIK:[0776000-Operation Supplies &amp; Expenses]</t>
  </si>
  <si>
    <t>AIL:[0841000 - Operation Labor &amp; Exp]</t>
  </si>
  <si>
    <t>AIM:[0928030 - Prof Fees Consultant]</t>
  </si>
  <si>
    <t>AIN:[0928031 - Prof Fees Legal]</t>
  </si>
  <si>
    <t xml:space="preserve">     AIO:[0928032 - Professional Fees Outside Services]</t>
  </si>
  <si>
    <t>AIP:[0928053 - Travel Expense]</t>
  </si>
  <si>
    <t xml:space="preserve">     AIQ:[4181107 - Earnings of Sub]</t>
  </si>
  <si>
    <t xml:space="preserve">          AIR:[Total Extraordinary items]</t>
  </si>
  <si>
    <t>AIT:[FERC Net Income]</t>
  </si>
  <si>
    <t>AIU:[FERC Net Income (Published Dataset)]</t>
  </si>
  <si>
    <t>AIV:[Variance]</t>
  </si>
  <si>
    <t>AIW:[]</t>
  </si>
  <si>
    <t>AIX:[NOI RECAP:]</t>
  </si>
  <si>
    <t>AIY:[Total Operating Revenues]</t>
  </si>
  <si>
    <t>AIZ:[Total O&amp;M Base Recoverable]</t>
  </si>
  <si>
    <t>AJA:[Total O&amp;M Clause Recoverable]</t>
  </si>
  <si>
    <t>AJB:[Total Depr &amp; Amort]</t>
  </si>
  <si>
    <t>AJC:[Total Accretion]</t>
  </si>
  <si>
    <t>AJD:[Total Other Taxes]</t>
  </si>
  <si>
    <t>AJE:[Total Current Income Taxes]</t>
  </si>
  <si>
    <t>AJF:[Net Deferred Income Tax]</t>
  </si>
  <si>
    <t>AJG:[Net Investment Tax Credit]</t>
  </si>
  <si>
    <t>AJH:[Total:]</t>
  </si>
  <si>
    <t>AJI:[Check to NOI from Above:]</t>
  </si>
  <si>
    <t>AJJ:[Diff:]</t>
  </si>
  <si>
    <t>AJK:[]</t>
  </si>
  <si>
    <t>AJL:[Data Used for Rate Case Litigation]</t>
  </si>
  <si>
    <t>AJM:[Production Tax Credits Per Forecast]</t>
  </si>
  <si>
    <t>AJN:[Data Used for Schedule 5]</t>
  </si>
  <si>
    <t>AJO:[Earnings Before Interest]</t>
  </si>
  <si>
    <t>AJP:[AFUDC Debt]</t>
  </si>
  <si>
    <t>AJQ:[Income Taxes]</t>
  </si>
  <si>
    <t>AJR:[Interest Charges]</t>
  </si>
  <si>
    <t>AJS:[AFUDC Equity]</t>
  </si>
  <si>
    <t>AJT:[Net Income]</t>
  </si>
  <si>
    <t>AJU:[]</t>
  </si>
  <si>
    <t>AJV:[Total Revenues]</t>
  </si>
  <si>
    <t>AJW:[Revenues per Budget Export]</t>
  </si>
  <si>
    <t>AJX:[Revenues per FERC Inc Stmnt (above)]</t>
  </si>
  <si>
    <t xml:space="preserve">     AJY:[Revenue Variance]</t>
  </si>
  <si>
    <t>AJZ:[417310 - Non Reg Revenue]</t>
  </si>
  <si>
    <t>AKA:[417007 - Misc Revenue-Reg]</t>
  </si>
  <si>
    <t>AKB:[417000 - Products and Svcs - Non Reg]</t>
  </si>
  <si>
    <t xml:space="preserve">     AKC:[Net Variance]</t>
  </si>
  <si>
    <t>AKD:[]</t>
  </si>
  <si>
    <t>AKE:[O&amp;M By Category]</t>
  </si>
  <si>
    <t>AKF:[Total Production O&amp;M - Base]</t>
  </si>
  <si>
    <t>AKG:[Total Transmission O&amp;M - Base]</t>
  </si>
  <si>
    <t>AKH:[Total Distribution O&amp;M - Base]</t>
  </si>
  <si>
    <t>AKI:[Total Other Misc O&amp;M - Base]</t>
  </si>
  <si>
    <t>AKJ:[Customer Accounts O&amp;M - Base]</t>
  </si>
  <si>
    <t>AKK:[Customer Service &amp; Info.O&amp;M - Base]</t>
  </si>
  <si>
    <t>AKL:[Sales O&amp;M - Base]</t>
  </si>
  <si>
    <t>AKM:[Other O&amp;M - Base]</t>
  </si>
  <si>
    <t>AKN:[Total Admin &amp; General O&amp;M - Base]</t>
  </si>
  <si>
    <t>AKO:[Total O&amp;M - Base]</t>
  </si>
  <si>
    <t>AKP:[Total O&amp;M - Clause]</t>
  </si>
  <si>
    <t>AKQ:[Total O&amp;M - Base &amp; Clause]</t>
  </si>
  <si>
    <t>AKR:[Variance]</t>
  </si>
  <si>
    <t>AKS:[]</t>
  </si>
  <si>
    <t>AKT:[Base &amp; Clause O&amp;M]</t>
  </si>
  <si>
    <t>AKU:[Total Base &amp; Clause O&amp;M]</t>
  </si>
  <si>
    <t>AKV:[Depreciation and Amortization - Reconcile to Budget:]</t>
  </si>
  <si>
    <t>AKW:[Depreciation and Amortization per FERC Inc Stmnt (above)]</t>
  </si>
  <si>
    <t>AKX:[Depreciation and Amortization per Budget Export]</t>
  </si>
  <si>
    <t>AKY:[Trans. Equip. incl in O&amp;M]</t>
  </si>
  <si>
    <t>AKZ:[Unamortized Loss on Reacq. Debt]</t>
  </si>
  <si>
    <t>ALA:[Non CR3 Uprate Debt Interest Charge (incl in Interest)]</t>
  </si>
  <si>
    <t>ALB:[CR3 Debt Return Amort (incl in Interest)]</t>
  </si>
  <si>
    <t>ALC:[CR3 Equity Return Amort (incl in Other Income)]</t>
  </si>
  <si>
    <t xml:space="preserve">     ALD:[Depreciation and Amortization Variance]</t>
  </si>
  <si>
    <t>ALE:[]</t>
  </si>
  <si>
    <t>ALF:[Other Taxes - Reconcile to Budget:]</t>
  </si>
  <si>
    <t>ALG:[Other Taxes per Budget Export]</t>
  </si>
  <si>
    <t>ALH:[Other Taxes per FERC Inc Stmnt (above]</t>
  </si>
  <si>
    <t>ALI:[Variance]</t>
  </si>
  <si>
    <t>ALJ:[Payroll Taxes (missing from Budget Export)]</t>
  </si>
  <si>
    <t>ALK:[Gross Receipts per Budget Export]</t>
  </si>
  <si>
    <t>ALL:[Gross Receipts per FERC Inc. Stmnt]</t>
  </si>
  <si>
    <t xml:space="preserve">     ALM:[Other Taxes Variance]</t>
  </si>
  <si>
    <t>ALN:[]</t>
  </si>
  <si>
    <t>ALO:[INTEREST EXPENSE RECAP (Used for Cap Structure &amp; Int Synch):]</t>
  </si>
  <si>
    <t>ALP:[Interest on Long Term Debt:]</t>
  </si>
  <si>
    <t>ALQ:[427 - Interest on LT Debt]</t>
  </si>
  <si>
    <t>ALR:[428 - Amortization of Debt Discount and exp]</t>
  </si>
  <si>
    <t xml:space="preserve">     ALS:[Total Interest on LTD]</t>
  </si>
  <si>
    <t>ALT:[]</t>
  </si>
  <si>
    <t>ALU:[Interest on Short Term Debt:]</t>
  </si>
  <si>
    <t>ALV:[430 - Interest on Debt to Associated Companies]</t>
  </si>
  <si>
    <t>ALW:[]</t>
  </si>
  <si>
    <t>ALX:[Interest on Customer Deposits:]</t>
  </si>
  <si>
    <t>ALY:[431921 - Interest Customer Deposits]</t>
  </si>
  <si>
    <t>ALZ:[]</t>
  </si>
  <si>
    <t>AMA:[Subtotal Interest on Capital Debt]</t>
  </si>
  <si>
    <t>AMB:[]</t>
  </si>
  <si>
    <t>AMC:[Other Interest Expense:]</t>
  </si>
  <si>
    <t>AMD:[0431000 - Interest Exp - Taxes]</t>
  </si>
  <si>
    <t>AME:[0431003 - Other Interest - Swaps]</t>
  </si>
  <si>
    <t>AMF:[0431400 - Int/Other Notes and Acct Pay]</t>
  </si>
  <si>
    <t>AMG:[0431550 - Interest Exp - assign from Svc]</t>
  </si>
  <si>
    <t>AMH:[0431900 - Interest Expense Other]</t>
  </si>
  <si>
    <t>AMI:[0431920 - CR3 Return]</t>
  </si>
  <si>
    <t>AMJ:[0431922 - Other Interest - Tax Deficiency]</t>
  </si>
  <si>
    <t xml:space="preserve">     AMK:[Subtotal Other Int Exp (431):]</t>
  </si>
  <si>
    <t>AML:[432 - AFUDC Debt - CR]</t>
  </si>
  <si>
    <t xml:space="preserve">     AMM:[Total Other Interest Exp]</t>
  </si>
  <si>
    <t>AMO:[TOTAL INTEREST EXPENSE]</t>
  </si>
  <si>
    <t>AMP:[Total Interest Exp per I.S. Above]</t>
  </si>
  <si>
    <t>AMQ:[check (s/b zero)]</t>
  </si>
  <si>
    <t>AMS:[DEF Rate Case Only Depr Adjust for ITC Amort]</t>
  </si>
  <si>
    <t>AMT:[Depreciation Study - ITC Amort Adjust 12 Mth Ended]</t>
  </si>
  <si>
    <t>AMU:[HYBRID INCOME TAX CALCULATIONS:]</t>
  </si>
  <si>
    <t>AMV:[Retail EDIT (For Summary Reports)]</t>
  </si>
  <si>
    <t>AMW:[Net Deferred Income Tax (Excluding EDIT WHLS &amp; EDIT RetailL &amp; PTC)]</t>
  </si>
  <si>
    <t>AMX:[]</t>
  </si>
  <si>
    <t>AMY:[Current Income Tax Ratio]</t>
  </si>
  <si>
    <t>AMZ:[Def Income Tax Ratio (Excludes EDIT WHLS  &amp; EDIT Retail &amp; PTC)]</t>
  </si>
  <si>
    <t>ANA:[Statutory Tax Rate]</t>
  </si>
  <si>
    <t>ANB:[Divide by 12]</t>
  </si>
  <si>
    <t>ANC:[]</t>
  </si>
  <si>
    <t>ANE:[Curr Income Tax - Statutory Rate (For Forecast)]</t>
  </si>
  <si>
    <t>ANF:[Def Income Tax - Statutory Rate (For Forecast)]</t>
  </si>
  <si>
    <t>ANG:[Current Date]</t>
  </si>
  <si>
    <t>ANH:[201701]</t>
  </si>
  <si>
    <t>ANI:[If Curr Date=201701, Use Calculated Curr Inc Tax]</t>
  </si>
  <si>
    <t>ANJ:[True Up Jan &amp; Feb Hybrid Inc Tax]</t>
  </si>
  <si>
    <t>ANK:[Total After Jan &amp; Feb Tax True Up]</t>
  </si>
  <si>
    <t>ANL:[If Curr Date=201701, Use Calculated Def Inc Tax]</t>
  </si>
  <si>
    <t>ANM:[Curr Income Tax - Hybrid (For Actuals)]</t>
  </si>
  <si>
    <t>ANN:[Def Income Tax - Hybrid (For Actuals)]</t>
  </si>
  <si>
    <t>ANO:[]</t>
  </si>
  <si>
    <t>ANP:[Excess Deferred Taxes (EDIT Retail + Wholesale)]</t>
  </si>
  <si>
    <t>ANQ:[]</t>
  </si>
  <si>
    <t>ANR:[Production Tax Credits (Retail + Wholesale)]</t>
  </si>
  <si>
    <t>ANS:[]</t>
  </si>
  <si>
    <t>ANT:[Curr Income Tax Adjs (diff between actuals &amp; hybrid)]</t>
  </si>
  <si>
    <t>ANU:[Def Income Tax Adjs (diff between actuals &amp; Hybrid)]</t>
  </si>
  <si>
    <t>ANW:[Above the Line ETR - Hybrid (For Actuals)]</t>
  </si>
  <si>
    <t>ANX:[Above the line ETR - Statutory Rate (For Forecast)]</t>
  </si>
  <si>
    <t>ANY:[Above the Line ETR - from I.S.]</t>
  </si>
  <si>
    <t>ANZ:[]</t>
  </si>
  <si>
    <t>AOA:[]</t>
  </si>
  <si>
    <t>AOB:[EndMethodCalls]</t>
  </si>
  <si>
    <t>AOC:[]</t>
  </si>
  <si>
    <t>AOD:[]</t>
  </si>
  <si>
    <t>AOE:[]</t>
  </si>
  <si>
    <t>AOF:[]</t>
  </si>
  <si>
    <t>*[Total Working Capital Including Adjustments]*</t>
  </si>
  <si>
    <t>T:\FORECAST - 5 YEAR\2022\2022 12&amp;0 Rate Case (Litigated)\UI Output Reports\[2022 Forecast - 12&amp;00 Rate Case Litigated - February 16, 2024 13-54-28.xlsx]REG FL  Working Capital - 2 Sys</t>
  </si>
  <si>
    <t xml:space="preserve">     ID:[0182327 Reg Asset - EV Rebate for C&amp;I]</t>
  </si>
  <si>
    <t xml:space="preserve">     IE:[0182328  DEF Retail Final Dism Deferral]</t>
  </si>
  <si>
    <t xml:space="preserve">     IG:[0182331 Reg Asset - Def GPIF]</t>
  </si>
  <si>
    <t xml:space="preserve">     IH:[0182332 Storm Deferral]</t>
  </si>
  <si>
    <t xml:space="preserve">     II:[0182333 SFAS 158 Reg Asset]</t>
  </si>
  <si>
    <t xml:space="preserve">     IJ:[0182334 Pension settlement charges]</t>
  </si>
  <si>
    <t xml:space="preserve">     IK:[0182338 Storm Cost Reg Asset ($29M) - 2021 Settlement]</t>
  </si>
  <si>
    <t xml:space="preserve">     IL:[0182339 CR3 Def Depr &amp; Prop Tax]</t>
  </si>
  <si>
    <t xml:space="preserve">     IM:[0182342 Deferred Asset]</t>
  </si>
  <si>
    <t xml:space="preserve">     IN:[0182347 Deferred CR3 Depr Contra]</t>
  </si>
  <si>
    <t xml:space="preserve">     IO:[0182354 Accrued SPP Recovery]</t>
  </si>
  <si>
    <t xml:space="preserve">     IP:[0182359 REPS Incremental Costs]</t>
  </si>
  <si>
    <t xml:space="preserve">     IQ:[0182370 Current Portion of Reg Assets]</t>
  </si>
  <si>
    <t xml:space="preserve">     IR:[0182371 Reg Asset - Pro Co formation]</t>
  </si>
  <si>
    <t xml:space="preserve">     IS:[0182390 SC GridSouth Reg Asset]</t>
  </si>
  <si>
    <t xml:space="preserve">     IT:[0182393 Deferred VOP Costs]</t>
  </si>
  <si>
    <t xml:space="preserve">     IU:[0182395 Deferred SPP]</t>
  </si>
  <si>
    <t>IV:[0182397 Restrict Reg Asset Inc Tax]</t>
  </si>
  <si>
    <t xml:space="preserve">     IW:[0182398 Load Mgmt Switches]</t>
  </si>
  <si>
    <t xml:space="preserve">     IX:[0182399 ARO Regulatory Asset]</t>
  </si>
  <si>
    <t xml:space="preserve">     IY:[0182400 Deferred Capacity - Florida Retail]</t>
  </si>
  <si>
    <t xml:space="preserve">     IZ:[0182xxx Capital Recovery Reg Asset - Base]</t>
  </si>
  <si>
    <t xml:space="preserve">     JA:[0182xxx Capital Recovery Reg Asset - Intermediate]</t>
  </si>
  <si>
    <t xml:space="preserve">     JB:[0182xxx Capital Recovery Reg Asset - Peaking]</t>
  </si>
  <si>
    <t xml:space="preserve">     JC:[0182410 Interest Rate Swap Reg Asset]</t>
  </si>
  <si>
    <t xml:space="preserve">     JD:[0182411 Deferred Fuel Exp-Current Yr]</t>
  </si>
  <si>
    <t xml:space="preserve">     JE:[0182412 Deferred Fuel Exp - Prior Year]</t>
  </si>
  <si>
    <t xml:space="preserve">     JF:[0182413 Def Capacity Exp - Current Year]</t>
  </si>
  <si>
    <t xml:space="preserve">     JG:[0182414 Deferred Fuel Exp - Wholesale]</t>
  </si>
  <si>
    <t xml:space="preserve">     JH:[0182415 Regulatory Asset - COR (CR3 portion adjusted out here)]</t>
  </si>
  <si>
    <t xml:space="preserve">     JI:[0182433 SFAS158 Regulatory Asset]</t>
  </si>
  <si>
    <t xml:space="preserve">     JJ:[0182470 Coal Ash Spend - Retail SC]</t>
  </si>
  <si>
    <t xml:space="preserve">     JK:[0182488 Non-NCRC EPU Contra Equity]</t>
  </si>
  <si>
    <t xml:space="preserve">     JL:[0182489 Osprey Outage O&amp;M Deferral]</t>
  </si>
  <si>
    <t xml:space="preserve">     JM:[0182525 Non-AMI Meter NBV 182.3]</t>
  </si>
  <si>
    <t xml:space="preserve">     JN:[0182536 PPA Buyout Reg Asset]</t>
  </si>
  <si>
    <t xml:space="preserve">     JO:[0182539 Ridgegen PPA Buyout Reg Asset]</t>
  </si>
  <si>
    <t xml:space="preserve">     JP:[0182560 NC Solar Rebate Program Costs]</t>
  </si>
  <si>
    <t xml:space="preserve">     JQ:[0182568 CR South Reg Asset - Current]</t>
  </si>
  <si>
    <t xml:space="preserve">     JR:[0182569 CR South Reg Asset]</t>
  </si>
  <si>
    <t xml:space="preserve">     JS:[0182625 IGCC Def Expenses]</t>
  </si>
  <si>
    <t xml:space="preserve">     JT:[0182680 Defer Depr-Retail Recovery]</t>
  </si>
  <si>
    <t xml:space="preserve">     JU:[0182700 Dismantlement Reg Asset - 2022 Settlement]</t>
  </si>
  <si>
    <t xml:space="preserve">     JV:[0182716 Ohio Gas Integrity Deferral Co.]</t>
  </si>
  <si>
    <t xml:space="preserve">     JW:[0182750 Storm Capitalization Reg Asset - 2022 Settlement]</t>
  </si>
  <si>
    <t xml:space="preserve">     JX:[0182800 Acc Pen Post Ret Pur Acct-Qual]</t>
  </si>
  <si>
    <t xml:space="preserve">     JY:[0182801 Pension Post Retire P Acctg]</t>
  </si>
  <si>
    <t xml:space="preserve">     JZ:[0182802 Pension Post Retire P Acctg - FAS 106]</t>
  </si>
  <si>
    <t xml:space="preserve">     KA:[     0182 Other Regulatory Assets]</t>
  </si>
  <si>
    <t xml:space="preserve">     KB:[0183000 Prelim Survey &amp; Investigation]</t>
  </si>
  <si>
    <t xml:space="preserve">     KC:[0183300 Deferred Energy Conservation]</t>
  </si>
  <si>
    <t xml:space="preserve">     KD:[     0183 Prelim Survey &amp; Invest Charges]</t>
  </si>
  <si>
    <t xml:space="preserve">     KE:[0184023 Clearing Payroll Fixed Distribution]</t>
  </si>
  <si>
    <t xml:space="preserve">     KF:[0184100 Fringe Benefits Clearing]</t>
  </si>
  <si>
    <t xml:space="preserve">     KG:[0184102 Other Current Assets Clearing]</t>
  </si>
  <si>
    <t xml:space="preserve">     KH:[0184201 Indirect Overheads]</t>
  </si>
  <si>
    <t xml:space="preserve">     KI:[0184202 Technical Services Dept]</t>
  </si>
  <si>
    <t xml:space="preserve">     KJ:[0184450 Charges To Be Tranferred]</t>
  </si>
  <si>
    <t xml:space="preserve">     KK:[0184495 - Rail Car Leasing Clearing]</t>
  </si>
  <si>
    <t xml:space="preserve">     KL:[0184500 Departmental &amp; Other Clearing]</t>
  </si>
  <si>
    <t xml:space="preserve">     KM:[0184503 Departmental &amp; Other Clearing]</t>
  </si>
  <si>
    <t xml:space="preserve">     KN:[0184504 FPC Termed Contracts]</t>
  </si>
  <si>
    <t xml:space="preserve">     KO:[0184505 Power Gen PEF Clearing]</t>
  </si>
  <si>
    <t xml:space="preserve">     KP:[0184510 FGD Department Staff]</t>
  </si>
  <si>
    <t xml:space="preserve">     KQ:[0803290 Misc Expense]</t>
  </si>
  <si>
    <t xml:space="preserve">     KR:[0804110 Unproductive Time Distributed]</t>
  </si>
  <si>
    <t xml:space="preserve">     KS:[0804210 Vacations]</t>
  </si>
  <si>
    <t xml:space="preserve">     KT:[0804220 Holidays]</t>
  </si>
  <si>
    <t xml:space="preserve">     KU:[0804290 Other Excused Absences]</t>
  </si>
  <si>
    <t xml:space="preserve">     KV:[0804330 Sick]</t>
  </si>
  <si>
    <t xml:space="preserve">     KW:[0999998 Allocations Suspense]</t>
  </si>
  <si>
    <t xml:space="preserve">     KX:[     0184 Clearing Accounts]</t>
  </si>
  <si>
    <t xml:space="preserve">     KY:[0185000 Temporary Facilities]</t>
  </si>
  <si>
    <t xml:space="preserve">          KZ:[0185 Temporary Facilities]</t>
  </si>
  <si>
    <t xml:space="preserve">     LA:[0186000 NC Environmental Expenses]</t>
  </si>
  <si>
    <t xml:space="preserve">     LB:[0186002 Reserve - Misc Def Debits]</t>
  </si>
  <si>
    <t xml:space="preserve">     LC:[0186020 Vision Florida DEF O&amp;M]</t>
  </si>
  <si>
    <t xml:space="preserve">     LD:[0186022 St Asset Closed Def Int Hedge]</t>
  </si>
  <si>
    <t xml:space="preserve">     LE:[0186023 Coal Mine Safety-OCA F2G]</t>
  </si>
  <si>
    <t xml:space="preserve">     LF:[0186036 DEF EVSC Deferral]</t>
  </si>
  <si>
    <t xml:space="preserve">     LG:[0186037 MRC Program Reg Asset]</t>
  </si>
  <si>
    <t xml:space="preserve">     LH:[0186038 NC CustConnect Equity Rsv LT]</t>
  </si>
  <si>
    <t xml:space="preserve">     LI:[0186075 Smart Grid Oca]</t>
  </si>
  <si>
    <t xml:space="preserve">     LJ:[0186100 Balancing Gas - Union Gas]</t>
  </si>
  <si>
    <t xml:space="preserve">     LK:[0186101 DEF CR3 NCR - Reg Asset Base Rate]</t>
  </si>
  <si>
    <t xml:space="preserve">     LL:[0186102 DEF CR3 Dry Cask Storage]</t>
  </si>
  <si>
    <t xml:space="preserve">     LM:[0186109 DEF DCS Contra Equity]</t>
  </si>
  <si>
    <t xml:space="preserve">     LN:[0186110 Misc Work in Progress]</t>
  </si>
  <si>
    <t xml:space="preserve">     LO:[0186111 CIS O&amp;M Deferral]</t>
  </si>
  <si>
    <t xml:space="preserve">     LP:[0186120 Misc Wip Fp Dist Wids]</t>
  </si>
  <si>
    <t xml:space="preserve">     LQ:[0186195 Deferred Rate Case Expense]</t>
  </si>
  <si>
    <t xml:space="preserve">     LR:[0186200 Contra Unamor Debt Purch Acctg]</t>
  </si>
  <si>
    <t xml:space="preserve">     LS:[0186201 Def Project/Acq Exp]</t>
  </si>
  <si>
    <t xml:space="preserve">     LT:[0186280 Deferred Vacation Pay Accrual]</t>
  </si>
  <si>
    <t xml:space="preserve">     LU:[0186281 Def Coal &amp; Oil Related Costs]</t>
  </si>
  <si>
    <t xml:space="preserve">     LV:[0186282 Smart Grid Deferred Costs]</t>
  </si>
  <si>
    <t xml:space="preserve">     LW:[0186283 LT Closed Def Int Hedge]</t>
  </si>
  <si>
    <t xml:space="preserve">     LX:[0186290 Oth Deferred Charges - Operation]</t>
  </si>
  <si>
    <t xml:space="preserve">     LY:[0186295 Deferred Storm Expense]</t>
  </si>
  <si>
    <t xml:space="preserve">     LZ:[0186400 SECI-Interconnect Upgrade]</t>
  </si>
  <si>
    <t xml:space="preserve">     MA:[0186460 Error Suspense Mapps (Invoice)]</t>
  </si>
  <si>
    <t xml:space="preserve">     MB:[0186470 Error Suspense - Corp Payroll]</t>
  </si>
  <si>
    <t xml:space="preserve">     MC:[0186480 Misc Debits to be Cleared]</t>
  </si>
  <si>
    <t xml:space="preserve">     MD:[0186500 Other Long Term Receivable]</t>
  </si>
  <si>
    <t xml:space="preserve">     ME:[0186506 Def coal and Oil Related Costs]</t>
  </si>
  <si>
    <t xml:space="preserve">     MF:[0186605 Misc Defer Debit Workers Comp]</t>
  </si>
  <si>
    <t xml:space="preserve">     MG:[0186802 Accr Pen FAS 158 - Qual]</t>
  </si>
  <si>
    <t xml:space="preserve">     MH:[0186803 Pension Post Retire FAS158 - FAS 106]</t>
  </si>
  <si>
    <t xml:space="preserve">     MI:[0186882 - Straight Line Lease Deferred DR]</t>
  </si>
  <si>
    <t xml:space="preserve">     MJ:[0186889  Asset Recovery Deferred]</t>
  </si>
  <si>
    <t xml:space="preserve">     MK:[0186920 Deferred Debit - Energy Bank]</t>
  </si>
  <si>
    <t xml:space="preserve">     ML:[0186984 Other Long Term Assets]</t>
  </si>
  <si>
    <t xml:space="preserve">     MM:[     0186 Misc Deferred Debits]</t>
  </si>
  <si>
    <t xml:space="preserve">     MN:[Total Deferred Debits]</t>
  </si>
  <si>
    <t xml:space="preserve">     MO:[Total Working Capital Assets]</t>
  </si>
  <si>
    <t>MP:[]</t>
  </si>
  <si>
    <t>MQ:[Other Noncurrent Liabilities:]</t>
  </si>
  <si>
    <t xml:space="preserve">     MR:[0227101 Long Term Lease Capital Obligation]</t>
  </si>
  <si>
    <t xml:space="preserve">     MS:[0227104 Capital Lease ObligNoncurr-SPHQ]</t>
  </si>
  <si>
    <t xml:space="preserve">     MT:[0227105 Cap Lease Oblig Nonc-SH]</t>
  </si>
  <si>
    <t xml:space="preserve">     MU:[0227175 - LT Op Lease Oblig]</t>
  </si>
  <si>
    <t xml:space="preserve">     MV:[     0227 Obligations under Capital Leases - Noncurrent]</t>
  </si>
  <si>
    <t xml:space="preserve">     MW:[0228100 Retail Unfd Storm Damage]</t>
  </si>
  <si>
    <t xml:space="preserve">     MX:[0228101 Wholesale Storm Reserve]</t>
  </si>
  <si>
    <t xml:space="preserve">          MY:[0228.1 Accum Prov for Property Insurance]</t>
  </si>
  <si>
    <t xml:space="preserve">     MZ:[0228201 Claim Reserve]</t>
  </si>
  <si>
    <t xml:space="preserve">     NA:[0228202 Claim Reserve - ST]</t>
  </si>
  <si>
    <t xml:space="preserve">     NB:[0228250 Schm Workers Comp - Other]</t>
  </si>
  <si>
    <t xml:space="preserve">     NC:[0228280 Schm Environmental]</t>
  </si>
  <si>
    <t xml:space="preserve">          ND:[0228.2 Accum Prov for Injuries &amp; Damages]</t>
  </si>
  <si>
    <t xml:space="preserve">     NE:[0228312 Pension Rest]</t>
  </si>
  <si>
    <t xml:space="preserve">     NF:[0228314 Schm DPC OPEB FAS 106]</t>
  </si>
  <si>
    <t xml:space="preserve">     NG:[0228315 Schm OPEB (FAS 106)]</t>
  </si>
  <si>
    <t xml:space="preserve">     NH:[0228318 OPEB Liability - FAS 106]</t>
  </si>
  <si>
    <t xml:space="preserve">     NI:[0228324 Schm DPC POS EMP FAS 112]</t>
  </si>
  <si>
    <t xml:space="preserve">     NJ:[0228325 Schm Post Emp FAS 112]</t>
  </si>
  <si>
    <t xml:space="preserve">     NK:[0228340 SERP]</t>
  </si>
  <si>
    <t xml:space="preserve">     NL:[0228347 Pension Liability - FAS 87 (DE Car)]</t>
  </si>
  <si>
    <t xml:space="preserve">     NM:[0228346 Pension Liability - FAS 87]</t>
  </si>
  <si>
    <t xml:space="preserve">     NN:[0228348 Pension Liability - FAS 87 (Cinergy)]</t>
  </si>
  <si>
    <t xml:space="preserve">     NO:[0253275 Pension Liability - FAS 87 NQ]</t>
  </si>
  <si>
    <t xml:space="preserve">          NP:[0228.3 Accum Prov for Pensions &amp; Benefits]</t>
  </si>
  <si>
    <t xml:space="preserve">     NQ:[0228403 Deferred SERP - Active Empl]</t>
  </si>
  <si>
    <t xml:space="preserve">     NR:[0228404 Deferred Comp]</t>
  </si>
  <si>
    <t xml:space="preserve">     NS:[0228405 2000 Class Deferred Compensat]</t>
  </si>
  <si>
    <t xml:space="preserve">     NT:[0228407 Perf Share Sub Plan]</t>
  </si>
  <si>
    <t xml:space="preserve">     NU:[0228408 Mgt Incentive Award Def]</t>
  </si>
  <si>
    <t xml:space="preserve">     NV:[0228440 Reserve MGP Sites FERC 228]</t>
  </si>
  <si>
    <t xml:space="preserve">     NW:[0228480 Acc Prov Insurance-Environ]</t>
  </si>
  <si>
    <t xml:space="preserve">     NX:[     0228.4 Accum Misc Operating Provisions]</t>
  </si>
  <si>
    <t xml:space="preserve">     NY:[0229003 Wholesale - Qf Energy]</t>
  </si>
  <si>
    <t xml:space="preserve">     NZ:[0229010 Accum Prov-Rate Refund - Tax Ref]</t>
  </si>
  <si>
    <t xml:space="preserve">     OA:[     0229 Accum Prov for Rate Refunds]</t>
  </si>
  <si>
    <t xml:space="preserve">     OB:[0230001 FAS 143 ARO Liability ST]</t>
  </si>
  <si>
    <t>OC:[0230105 ARO Liability - Current]</t>
  </si>
  <si>
    <t xml:space="preserve">     OD:[0230315 ARO Liability - Coal Ash]</t>
  </si>
  <si>
    <t xml:space="preserve">     OE:[0230999 ARO Liability]</t>
  </si>
  <si>
    <t xml:space="preserve">     OF:[     0230 Asset Retirement Obligations]</t>
  </si>
  <si>
    <t xml:space="preserve">     OG:[Total Other Noncurrent Liabilities]</t>
  </si>
  <si>
    <t>OH:[]</t>
  </si>
  <si>
    <t>OI:[Current &amp; Accrued Liabilities:]</t>
  </si>
  <si>
    <t xml:space="preserve">     OJ:[0232000 AP Vendors Payable]</t>
  </si>
  <si>
    <t xml:space="preserve">     OK:[0232001 AP Corp Vendors Payable]</t>
  </si>
  <si>
    <t xml:space="preserve">     OL:[0232002 AP Misc Gen Acctg]</t>
  </si>
  <si>
    <t xml:space="preserve">     OM:[0232004 Vision Deduction]</t>
  </si>
  <si>
    <t xml:space="preserve">     ON:[0232005 LT Disability Deduction]</t>
  </si>
  <si>
    <t xml:space="preserve">     OO:[0232016 A/P PS8.9 Vendors Payable]</t>
  </si>
  <si>
    <t xml:space="preserve">     OP:[0232018 A/P Employee Related]</t>
  </si>
  <si>
    <t xml:space="preserve">     OQ:[0232027 AP-Fuel Financial Hedge]</t>
  </si>
  <si>
    <t xml:space="preserve">     OS:[0232031 Treasury LC and MCF Fees]</t>
  </si>
  <si>
    <t xml:space="preserve">     OT:[0232039 Payable 401K Incentive Match]</t>
  </si>
  <si>
    <t xml:space="preserve">     OU:[0232045 Supp Life Deductions]</t>
  </si>
  <si>
    <t xml:space="preserve">     OV:[0232048 Supp AD&amp;D Deductions]</t>
  </si>
  <si>
    <t xml:space="preserve">     OW:[0232049 HSA Employee Contribution]</t>
  </si>
  <si>
    <t>OX:[0232052 Medical Spending Acct Deduct]</t>
  </si>
  <si>
    <t>OY:[0232053 Dependent Spending Acct Deduct]</t>
  </si>
  <si>
    <t xml:space="preserve">     OZ:[0232061 Checks not presented]</t>
  </si>
  <si>
    <t xml:space="preserve">     PA:[0232067 Dental Deductions]</t>
  </si>
  <si>
    <t xml:space="preserve">     PB:[0232103 Def Payable - NG Purchases]</t>
  </si>
  <si>
    <t xml:space="preserve">     PC:[0232105 Def Payable - NG Transport]</t>
  </si>
  <si>
    <t xml:space="preserve">     PD:[0232107 Def Payable - NEG Fin Transact]</t>
  </si>
  <si>
    <t xml:space="preserve">     PE:[0232108 Def Cogen Payable]</t>
  </si>
  <si>
    <t xml:space="preserve">     PF:[0232109 A/P BPM - Actual]</t>
  </si>
  <si>
    <t xml:space="preserve">     PG:[0232120 Vouchers Payable - Special]</t>
  </si>
  <si>
    <t>PH:[0232125 NRC Inspection Fee Pay]</t>
  </si>
  <si>
    <t xml:space="preserve">     PI:[0232150 A/P Stores]</t>
  </si>
  <si>
    <t xml:space="preserve">     PJ:[0232151 Accounts Payable - Stores]</t>
  </si>
  <si>
    <t xml:space="preserve">     PK:[0232155 Accounts Payable - CAS]</t>
  </si>
  <si>
    <t xml:space="preserve">     PL:[0232163 Emission Allowance A/P]</t>
  </si>
  <si>
    <t xml:space="preserve">     PM:[0232170 A/P Various Coal Suppliers]</t>
  </si>
  <si>
    <t xml:space="preserve">     PN:[0232171 Account Payable - Coal Accrual]</t>
  </si>
  <si>
    <t xml:space="preserve">     PO:[0232175 A/P Limestone/Lime]</t>
  </si>
  <si>
    <t xml:space="preserve">     PP:[0232176 A/P Ammonia/Urea]</t>
  </si>
  <si>
    <t xml:space="preserve">     PQ:[0232177 A/P Byproducts-Ash]</t>
  </si>
  <si>
    <t>PR:[0232178 Accrued Settlements Payable]</t>
  </si>
  <si>
    <t xml:space="preserve">     PS:[0232180 A/P - Various Fuel Suppliers]</t>
  </si>
  <si>
    <t xml:space="preserve">     PT:[0232181 Natural Gas Payable]</t>
  </si>
  <si>
    <t xml:space="preserve">     PU:[0232190 A/P - Various Railroad]</t>
  </si>
  <si>
    <t xml:space="preserve">     PV:[0232195 Railcar Lease Payable]</t>
  </si>
  <si>
    <t xml:space="preserve">     PW:[0232199 PowerPlan Coal Payable]</t>
  </si>
  <si>
    <t xml:space="preserve">     PX:[0232200 Cbis Refund Payable]</t>
  </si>
  <si>
    <t xml:space="preserve">     PY:[0232222 Test Fuel Payable]</t>
  </si>
  <si>
    <t xml:space="preserve">     PZ:[0232270 Passport Inven AP Accrual]</t>
  </si>
  <si>
    <t xml:space="preserve">     QA:[0232331 A/P - Energy Neighbor Fund]</t>
  </si>
  <si>
    <t xml:space="preserve">     QB:[0232332 Photovoltaic Fund]</t>
  </si>
  <si>
    <t xml:space="preserve">     QC:[0232333 A/P Flexcare]</t>
  </si>
  <si>
    <t xml:space="preserve">     QD:[0232334 A/P - Stock Loan Repay]</t>
  </si>
  <si>
    <t xml:space="preserve">     QE:[0232336 Advance Payable NCEMPA]</t>
  </si>
  <si>
    <t xml:space="preserve">     QF:[0232337 CR3 Joint Owner]</t>
  </si>
  <si>
    <t xml:space="preserve">     QG:[0232338 Payable - Int City Joint Owners]</t>
  </si>
  <si>
    <t xml:space="preserve">     QH:[0232402 Collateral Liab]</t>
  </si>
  <si>
    <t xml:space="preserve">     QI:[0232410 Transmission Payables]</t>
  </si>
  <si>
    <t xml:space="preserve">     QJ:[0232460 Bulk Power Marketing Payable]</t>
  </si>
  <si>
    <t xml:space="preserve">     QK:[0232480 Co-Generation]</t>
  </si>
  <si>
    <t xml:space="preserve">     QL:[0232510 Checks Not Presented]</t>
  </si>
  <si>
    <t xml:space="preserve">     QM:[0232892 AP Miscellaneous]</t>
  </si>
  <si>
    <t xml:space="preserve">     QN:[0232996 Capital Accruals]</t>
  </si>
  <si>
    <t xml:space="preserve">     QO:[     0232 Accounts Payable]</t>
  </si>
  <si>
    <t xml:space="preserve">     QP:[0234000 IC Moneypool - Interest Pay]</t>
  </si>
  <si>
    <t xml:space="preserve">     QQ:[0234010 IC Pay To De Comm Enterprises]</t>
  </si>
  <si>
    <t xml:space="preserve">     QR:[0234104 IC Accounts Payable]</t>
  </si>
  <si>
    <t xml:space="preserve">     QS:[0234250 IC Netting - A/P]</t>
  </si>
  <si>
    <t xml:space="preserve">     QT:[0234350 IC Netting - LT Accts Payable]</t>
  </si>
  <si>
    <t xml:space="preserve">     QU:[0232232 A/P Affiliates]</t>
  </si>
  <si>
    <t xml:space="preserve">     QV:[     0234 Accounts Payable to Asso Co]</t>
  </si>
  <si>
    <t xml:space="preserve">     QW:[0236001 State IT Payable Other]</t>
  </si>
  <si>
    <t xml:space="preserve">     QX:[0236020 FAS 5 Non-Income Tax Reserves]</t>
  </si>
  <si>
    <t xml:space="preserve">     QY:[0236040 NC Prop Tax - Misc Non-Utility]</t>
  </si>
  <si>
    <t xml:space="preserve">     QZ:[0236100 Franchise Tax - Electric]</t>
  </si>
  <si>
    <t xml:space="preserve">     RA:[0236123 FL Prop Tax - Electric]</t>
  </si>
  <si>
    <t xml:space="preserve">     RB:[0236131 FL Franchise Tx Accrual]</t>
  </si>
  <si>
    <t xml:space="preserve">     RC:[0236135 FL Reg Assessment - Electric]</t>
  </si>
  <si>
    <t xml:space="preserve">     RD:[0236150 ST/Local Unemployment Tax Liab]</t>
  </si>
  <si>
    <t xml:space="preserve">     RE:[0236360 SC Prop Tax Electric]</t>
  </si>
  <si>
    <t xml:space="preserve">     RF:[0236700 Employer FICA Tax Liab]</t>
  </si>
  <si>
    <t xml:space="preserve">     RG:[0236701 Employer FICA Tax Liab LT]</t>
  </si>
  <si>
    <t xml:space="preserve">     RH:[0236750 Federal Unemployment Tax Liab]</t>
  </si>
  <si>
    <t xml:space="preserve">     RI:[0236801 Accrued Gross Receipts Tax]</t>
  </si>
  <si>
    <t xml:space="preserve">     RJ:[0236831 Misc. Taxes &amp; Interest]</t>
  </si>
  <si>
    <t xml:space="preserve">     RK:[0236906 FL Sales Use Tax 7%]</t>
  </si>
  <si>
    <t xml:space="preserve">     RL:[0236918 Accr Ad Valorem Tax 2006]</t>
  </si>
  <si>
    <t xml:space="preserve">     RM:[0236926 LT Tax Reclass Fed]</t>
  </si>
  <si>
    <t xml:space="preserve">     RN:[0236927 LT Tax Reclass State]</t>
  </si>
  <si>
    <t xml:space="preserve">     RO:[0236940 Curr Tax Reclass Acct State Cr]</t>
  </si>
  <si>
    <t xml:space="preserve">     RP:[0236942 State Inc. Tax Payable - Prior Yrs LT]</t>
  </si>
  <si>
    <t xml:space="preserve">     RQ:[0236943 State Inc Tax Pay-Prior Years]</t>
  </si>
  <si>
    <t xml:space="preserve">     RR:[0236953 LT Liability - State UTP]</t>
  </si>
  <si>
    <t xml:space="preserve">     RS:[0236960 SC Inc Tax Payable-Prior Yr]</t>
  </si>
  <si>
    <t xml:space="preserve">     RT:[0236965 Accrued SIT - Prior Year]</t>
  </si>
  <si>
    <t xml:space="preserve">     RU:[0236980 Current Tax Reclass Acct Fed Cr]</t>
  </si>
  <si>
    <t xml:space="preserve">     RV:[0236981 Fed Inc Tax Payable - Prev Yr]</t>
  </si>
  <si>
    <t xml:space="preserve">     RW:[0236983 Fed Inc Payable - Prior Yrs]</t>
  </si>
  <si>
    <t xml:space="preserve">     RX:[0236986 Fed Inc Payable - PY LT 08-09]</t>
  </si>
  <si>
    <t xml:space="preserve">     RY:[0236988 LT Liability ST UTP Pgn]</t>
  </si>
  <si>
    <t xml:space="preserve">     RZ:[0236989 LT Liability Fed UTP Pgn]</t>
  </si>
  <si>
    <t xml:space="preserve">     SA:[0236990 Fed Inc Tax Payable - Current]</t>
  </si>
  <si>
    <t xml:space="preserve">     SB:[0236992 Curr Liability UTP - Fed]</t>
  </si>
  <si>
    <t xml:space="preserve">     SC:[0236993 LT Liability Fed UTP 08-09 year]</t>
  </si>
  <si>
    <t xml:space="preserve">     SD:[     0236 Taxes Accrued]</t>
  </si>
  <si>
    <t xml:space="preserve">     SE:[0237011 Interest Payable Notes]</t>
  </si>
  <si>
    <t xml:space="preserve">     SF:[0237038 LT Interest Accrued]</t>
  </si>
  <si>
    <t xml:space="preserve">     SG:[0237039 Cur Int Accrued - Tax]</t>
  </si>
  <si>
    <t xml:space="preserve">     SH:[0237041 FERC Interconnect Interest LT]</t>
  </si>
  <si>
    <t xml:space="preserve">     SI:[0237110 Bond Interest Payable]</t>
  </si>
  <si>
    <t xml:space="preserve">     SJ:[0237200 Curr Interest Accrued]</t>
  </si>
  <si>
    <t xml:space="preserve">     SK:[0237222 Int Accr Cust Dep Fla]</t>
  </si>
  <si>
    <t xml:space="preserve">     SL:[0237460 Interest Payable]</t>
  </si>
  <si>
    <t xml:space="preserve">     SM:[0237510 Bonds Interest Payable]</t>
  </si>
  <si>
    <t xml:space="preserve">     SN:[     0237 Interest Accrued]</t>
  </si>
  <si>
    <t xml:space="preserve">     SO:[0241110 State Income Tax Wh - Employee]</t>
  </si>
  <si>
    <t xml:space="preserve">     SP:[0241142 St Sales Tax Serv - Rev 7%]</t>
  </si>
  <si>
    <t xml:space="preserve">     SQ:[0241150 Fed Income Tax Wh - Employee]</t>
  </si>
  <si>
    <t xml:space="preserve">     SR:[0241160 FICA Withheld - Employee]</t>
  </si>
  <si>
    <t xml:space="preserve">     SS:[0241310 SC State Sales Tax on Elc Energy]</t>
  </si>
  <si>
    <t xml:space="preserve">     ST:[0241320 NC State Sales Tx On Elc Enrgy]</t>
  </si>
  <si>
    <t xml:space="preserve">     SU:[0241335 Local Taxes Withheld]</t>
  </si>
  <si>
    <t xml:space="preserve">     SV:[0241348 Franchise Fees Payable]</t>
  </si>
  <si>
    <t xml:space="preserve">     SW:[0241800 Utility Tax - County]</t>
  </si>
  <si>
    <t xml:space="preserve">     SX:[0241900 TX Col Pay - FL Muni Utility Tax]</t>
  </si>
  <si>
    <t xml:space="preserve">     SY:[0241990 GRT Payable Additional 2.6%]</t>
  </si>
  <si>
    <t xml:space="preserve">     SZ:[     0241 Tax Collections Payable]</t>
  </si>
  <si>
    <t xml:space="preserve">     TA:[0242033 Wages Payable - Accrual]</t>
  </si>
  <si>
    <t xml:space="preserve">     TB:[0242035 Unearned Premiums]</t>
  </si>
  <si>
    <t xml:space="preserve">     TC:[0242051 FERC Interconnect Deposits LT]</t>
  </si>
  <si>
    <t xml:space="preserve">     TD:[0242054 State Interconnect Deposit LT]</t>
  </si>
  <si>
    <t xml:space="preserve">     TE:[0242110 Contract Retention]</t>
  </si>
  <si>
    <t xml:space="preserve">     TF:[0242152 Solar Interconnect Deposits]</t>
  </si>
  <si>
    <t xml:space="preserve">     TG:[0242160 Current Liabilities of VIEs]</t>
  </si>
  <si>
    <t xml:space="preserve">     TH:[0242200 Misc C&amp;A Liab Incentives]</t>
  </si>
  <si>
    <t xml:space="preserve">     TI:[0242210 Accrued Salaries &amp; Wages]</t>
  </si>
  <si>
    <t xml:space="preserve">     TJ:[0242215 Severance Reserve/Accrual]</t>
  </si>
  <si>
    <t xml:space="preserve">     TK:[0242216 Severance Accrual Purchase Acctg]</t>
  </si>
  <si>
    <t xml:space="preserve">     TL:[0242217 COBRA Liability]</t>
  </si>
  <si>
    <t xml:space="preserve">     TM:[0242220 Legal Employee Deductions]</t>
  </si>
  <si>
    <t xml:space="preserve">     TN:[0242320 Transmission Open Acc-Deposits]</t>
  </si>
  <si>
    <t xml:space="preserve">     TO:[0242390 Curr&amp;Accr Liab - FPC Ltd]</t>
  </si>
  <si>
    <t xml:space="preserve">     TP:[0242391 A/P Coal &amp; Oil commitments]</t>
  </si>
  <si>
    <t xml:space="preserve">     TQ:[0242392 Bargaining Unit Dental Reserve]</t>
  </si>
  <si>
    <t xml:space="preserve">     TR:[0242393 Misc C&amp;A Liab Def Vacation]</t>
  </si>
  <si>
    <t xml:space="preserve">     TS:[0242395 Cur&amp;Accr Liab Med/Dtl Ins Act]</t>
  </si>
  <si>
    <t xml:space="preserve">     TT:[0242396 Curr&amp;Accr Liab - Workers Comp]</t>
  </si>
  <si>
    <t xml:space="preserve">     TU:[0242397 IRU Indemnification - ST]</t>
  </si>
  <si>
    <t xml:space="preserve">     TV:[0242398 Curr&amp;Accr Liab Misc]</t>
  </si>
  <si>
    <t xml:space="preserve">     TW:[0242410 Prov-Cum Div Pref &amp; Pref Stk]</t>
  </si>
  <si>
    <t xml:space="preserve">     TX:[0242440 Cash Coll &amp; Contrib to Trustee]</t>
  </si>
  <si>
    <t xml:space="preserve">     TY:[0242450 Collections From Payroll - Misc]</t>
  </si>
  <si>
    <t xml:space="preserve">     TZ:[0242460 Prov for Incdntive Ben Prog]</t>
  </si>
  <si>
    <t xml:space="preserve">     UA:[0242461 Prior Year Incentive Accrual]</t>
  </si>
  <si>
    <t xml:space="preserve">     UB:[0242490 Vacation Carryover]</t>
  </si>
  <si>
    <t xml:space="preserve">     UC:[0242540 Escheaments Payable]</t>
  </si>
  <si>
    <t xml:space="preserve">     UD:[0242650 Accrued Payable Other]</t>
  </si>
  <si>
    <t xml:space="preserve">     UE:[0242690 Executive Incentive Accrual]</t>
  </si>
  <si>
    <t xml:space="preserve">     UF:[0242797 NQ Pension Current FPC SERP/ND]</t>
  </si>
  <si>
    <t xml:space="preserve">     UG:[0242803 Deferred Rent]</t>
  </si>
  <si>
    <t xml:space="preserve">     UH:[0242897 NC Pension Liability - FAS 87]</t>
  </si>
  <si>
    <t xml:space="preserve">     UI:[0242898 OPEB Curr Liability]</t>
  </si>
  <si>
    <t xml:space="preserve">     UJ:[0242899 FAS 112 Current Liability]</t>
  </si>
  <si>
    <t xml:space="preserve">     UK:[0242997 Misc Liab FAS 87 NQ]</t>
  </si>
  <si>
    <t xml:space="preserve">     UL:[0242988 Reg Liability Current]</t>
  </si>
  <si>
    <t xml:space="preserve">     UM:[0242999 Misc Liability - FAS 112]</t>
  </si>
  <si>
    <t xml:space="preserve">     UN:[     0242 Misc Current &amp; Accrued Liabilities]</t>
  </si>
  <si>
    <t xml:space="preserve">     UO:[0243105 Cap Lease Oblig Current]</t>
  </si>
  <si>
    <t xml:space="preserve">     UP:[0243106 Cap Lease Oblig Curr - SPHQ]</t>
  </si>
  <si>
    <t xml:space="preserve">     UQ:[0243107 Cap Lease Oblig Curr - SH]</t>
  </si>
  <si>
    <t xml:space="preserve">     UR:[0242175 - Current Op Lease Oblig]</t>
  </si>
  <si>
    <t xml:space="preserve">     US:[     0243 Obligations under Capital Leases - Current]</t>
  </si>
  <si>
    <t>UT:[0244005 Derivative Instr-Regulatory-ST]</t>
  </si>
  <si>
    <t xml:space="preserve">     UU:[0244006 Derivative Instr Regulatory LT]</t>
  </si>
  <si>
    <t>UV:[0244007 Accrued Interest Exp-Swaps-Reg]</t>
  </si>
  <si>
    <t xml:space="preserve">     UW:[0244010 NDTF Derivative Options]</t>
  </si>
  <si>
    <t xml:space="preserve">          UX:[0244 Derivative Liability]</t>
  </si>
  <si>
    <t xml:space="preserve">     UY:[0245001 3Rd Pty Deriv Liability Cur]</t>
  </si>
  <si>
    <t xml:space="preserve">     UZ:[0245002 3Rd Pty Deriv Liability LT]</t>
  </si>
  <si>
    <t xml:space="preserve">     VA:[     0245 Derivative Instrument Liab - Hedges]</t>
  </si>
  <si>
    <t xml:space="preserve">     VB:[Total Current &amp; Accrued Liabilities]</t>
  </si>
  <si>
    <t>VC:[]</t>
  </si>
  <si>
    <t>VD:[Deferred Credits:]</t>
  </si>
  <si>
    <t xml:space="preserve">     VE:[0224045 FERC Interconnect Liability]</t>
  </si>
  <si>
    <t xml:space="preserve">     VF:[0252001 Cust Adv For Construction]</t>
  </si>
  <si>
    <t xml:space="preserve">     VG:[0252400 - Customer Advances ST]</t>
  </si>
  <si>
    <t xml:space="preserve">     VH:[     0252 Customer Advances for Construction]</t>
  </si>
  <si>
    <t xml:space="preserve">     VI:[0253008 Pole Attachments - Deferred Revenue]</t>
  </si>
  <si>
    <t xml:space="preserve">     VJ:[0253035 Misc Def Cr - Genl Acctg]</t>
  </si>
  <si>
    <t xml:space="preserve">     VK:[0253037 LT Liab - Current Portion]</t>
  </si>
  <si>
    <t xml:space="preserve">     VL:[0253039 Deferred Revenue]</t>
  </si>
  <si>
    <t xml:space="preserve">     VM:[0253049 Int On Tax Deficiency - LT Liab]</t>
  </si>
  <si>
    <t xml:space="preserve">     VN:[0253053 Other DEF Credit - Smart Grid]</t>
  </si>
  <si>
    <t xml:space="preserve">     VO:[0253062 Long Term Def Rev]</t>
  </si>
  <si>
    <t xml:space="preserve">     VP:[0253070 Reserve - MGP Sites]</t>
  </si>
  <si>
    <t xml:space="preserve">     VQ:[0253082 Oth Defer Cr Miscellaneous (Joint Owner-FMPA Settlement)]</t>
  </si>
  <si>
    <t xml:space="preserve">     VR:[0253084 IRU Indemnification - LT]</t>
  </si>
  <si>
    <t xml:space="preserve">     VS:[0253085 Other LT Liabilities]</t>
  </si>
  <si>
    <t xml:space="preserve">     VT:[02531006 Def Cr Inter Elim Dif]</t>
  </si>
  <si>
    <t xml:space="preserve">     VU:[02531008 Def Cr FASB Bal Sheet Elim Dif]</t>
  </si>
  <si>
    <t xml:space="preserve">     VV:[0253400 Bartow LTSA]</t>
  </si>
  <si>
    <t xml:space="preserve">     VW:[0253401 Hines LTSA]</t>
  </si>
  <si>
    <t xml:space="preserve">     VX:[0253403 Citrus County LTSA Def Liab]</t>
  </si>
  <si>
    <t xml:space="preserve">     VY:[0253620 SCHM Executive Savings Pln-Stk]</t>
  </si>
  <si>
    <t xml:space="preserve">     VZ:[0253630 Sch M Exe Cash Balance Plan]</t>
  </si>
  <si>
    <t xml:space="preserve">     WA:[0253690 Pension Deferred Credits]</t>
  </si>
  <si>
    <t xml:space="preserve">     WB:[0253890 SCHM Tax &amp; S/L for Surplus Mat'Ls]</t>
  </si>
  <si>
    <t xml:space="preserve">     WC:[0253910 Pole Attach - Advance Billing]</t>
  </si>
  <si>
    <t xml:space="preserve">     WD:[0253990 Deferred Prepaid Ef - Lighting]</t>
  </si>
  <si>
    <t xml:space="preserve">     WE:[     0253 Other Deferred Credits]</t>
  </si>
  <si>
    <t xml:space="preserve">     WF:[0254002 Interest Rate Swap Reg Liab]</t>
  </si>
  <si>
    <t xml:space="preserve">     WG:[0254015 Reg Liab MTM Fuel ST]</t>
  </si>
  <si>
    <t xml:space="preserve">     WH:[0254016 Deferred SPP]</t>
  </si>
  <si>
    <t xml:space="preserve">     WI:[0254020 Auctioned S02 Allowance]</t>
  </si>
  <si>
    <t xml:space="preserve">     WJ:[0254024 Def CR3 Liab - Depr and Prop Tax]</t>
  </si>
  <si>
    <t xml:space="preserve">     WK:[0254031 CR4&amp;5 Accelerated Depreciaton]</t>
  </si>
  <si>
    <t xml:space="preserve">     WL:[0254059 DOE Settlement (April 2022 moved to 254316 in May)]</t>
  </si>
  <si>
    <t xml:space="preserve">     WM:[0254060 DEF Tax Savings Reg Liability]</t>
  </si>
  <si>
    <t xml:space="preserve">     WN:[0254061 Deferred PTCs]</t>
  </si>
  <si>
    <t xml:space="preserve">     WO:[0254087 Regulatory Liability - CR 4&amp;5 Amortization]</t>
  </si>
  <si>
    <t xml:space="preserve">     WP:[02540XX Regulatory Liability - OATT FIT]</t>
  </si>
  <si>
    <t xml:space="preserve">     WQ:[0254310 Deferred Fuel Settlements]</t>
  </si>
  <si>
    <t xml:space="preserve">     WR:[0254311 Deferred Fuel Revenue]</t>
  </si>
  <si>
    <t xml:space="preserve">     WS:[0254312 Deferred GPIF - Reg Liab Fuel]</t>
  </si>
  <si>
    <t xml:space="preserve">     WT:[0254313 Deferred Fuel - Florida Re]</t>
  </si>
  <si>
    <t xml:space="preserve">     WU:[0254315  DOE Settlement]</t>
  </si>
  <si>
    <t xml:space="preserve">     WV:[0254316 Deferred Energy Conservation]</t>
  </si>
  <si>
    <t xml:space="preserve">     WW:[0254317 Deferred Environmental Cost Recovery]</t>
  </si>
  <si>
    <t xml:space="preserve">     WX:[0254318 Deferred Property Gains/Losses - FL]</t>
  </si>
  <si>
    <t xml:space="preserve">     WY:[0254320 Deferred Capacity - Curr Yr]</t>
  </si>
  <si>
    <t xml:space="preserve">     WZ:[0254321 Deferred Capacity - Prior Yr]</t>
  </si>
  <si>
    <t xml:space="preserve">     XA:[0254401 DSM Energy Efficiency]</t>
  </si>
  <si>
    <t xml:space="preserve">     XB:[0254689 Reg Liability - OPEB Medical]</t>
  </si>
  <si>
    <t xml:space="preserve">     XC:[0254690 Reg Liability - OPEB Life]</t>
  </si>
  <si>
    <t xml:space="preserve">     XD:[0254700 - DOE NDTF Reimbursement - 2022 Settlement]</t>
  </si>
  <si>
    <t xml:space="preserve">     XE:[0254750 - DOE ISFSI Reimbursement - 2022 Settlement]</t>
  </si>
  <si>
    <t xml:space="preserve">     XF:[0254760 - Tax Savings Reg Liabl - 2022 Settlement]</t>
  </si>
  <si>
    <t xml:space="preserve">     XG:[0254800 Reg Liability MTM Fuel LT]</t>
  </si>
  <si>
    <t xml:space="preserve">     XH:[0254914 NDT - Qual - Unreal Gains]</t>
  </si>
  <si>
    <t xml:space="preserve">     XI:[0254980 Open Int Rate Swap Cur Reg Liab]</t>
  </si>
  <si>
    <t xml:space="preserve">     XJ:[0254991 ARO Reg Liab - Book Depr]</t>
  </si>
  <si>
    <t xml:space="preserve">     XK:[0254999 Reg Liab COR reclass from A/D]</t>
  </si>
  <si>
    <t xml:space="preserve">     XL:[     0254 Other Regulatory Liabilities]</t>
  </si>
  <si>
    <t xml:space="preserve">     XM:[Total Deferred Credits]</t>
  </si>
  <si>
    <t xml:space="preserve">     XN:[Total Working Capital Liabilities]</t>
  </si>
  <si>
    <t xml:space="preserve">     XO:[Total Working Capital (0 if less than $1)]</t>
  </si>
  <si>
    <t>XP:[]</t>
  </si>
  <si>
    <t>XQ:[Working Capital Manual Adjustments:]</t>
  </si>
  <si>
    <t xml:space="preserve">     XR:[Difference Between W.C. and B.S.]</t>
  </si>
  <si>
    <t xml:space="preserve">     XS:[MEOB004 Imputed OBS]</t>
  </si>
  <si>
    <t xml:space="preserve">     XT:[MEC3002 CR3 Jobbing Acct - CR3 Removal Adj]</t>
  </si>
  <si>
    <t xml:space="preserve">     XU:[Total Working Capital Including Adjustments]</t>
  </si>
  <si>
    <t>XW:[end if]</t>
  </si>
  <si>
    <t>XX:[]</t>
  </si>
  <si>
    <t>XZ:[Fuel Supplies]</t>
  </si>
  <si>
    <t>YA:[Other Materials &amp; Supplies]</t>
  </si>
  <si>
    <t>YB:[Prepayments]</t>
  </si>
  <si>
    <t>YC:[Miscellaneous Working Capital]</t>
  </si>
  <si>
    <t>YD:[]</t>
  </si>
  <si>
    <t>YE:[Deferred Accounts for Clauses]</t>
  </si>
  <si>
    <t>YF:[0182411 Deferred Fuel Expense CY]</t>
  </si>
  <si>
    <t>YG:[0182412 Deferred Fuel Expense PY]</t>
  </si>
  <si>
    <t>YH:[0254310 Deferred Fuel Settlements]</t>
  </si>
  <si>
    <t>YI:[0254311 Deferred Fuel Revenue]</t>
  </si>
  <si>
    <t>YJ:[0254313 Deferred Fuel PY]</t>
  </si>
  <si>
    <t>YK:[0254317 Deferred Environmental Cost Recovery]</t>
  </si>
  <si>
    <t>YL:[0182313 Deferred ECRC]</t>
  </si>
  <si>
    <t>YM:[0182400 Deferred Capacity Florida Retail]</t>
  </si>
  <si>
    <t>YN:[0182413 Deferred Capacity Exp - CY]</t>
  </si>
  <si>
    <t>YO:[0254320 Deferred Capacity - CY]</t>
  </si>
  <si>
    <t>YP:[0254321 Deferred Capacity - PY]</t>
  </si>
  <si>
    <t>YQ:[0254316 Deferred Energy Conservation]</t>
  </si>
  <si>
    <t>YR:[0182354 Deferred SPP (Clause Implementation Costs)]</t>
  </si>
  <si>
    <t>YS:[0182395 Deferred SPP]</t>
  </si>
  <si>
    <t>YT:[0254016 Deferred SPP]</t>
  </si>
  <si>
    <t>YU:[Total Deferred Accounts for Clauses]</t>
  </si>
  <si>
    <t>YV:[]</t>
  </si>
  <si>
    <t>YW:[Total Deferred Accounts]</t>
  </si>
  <si>
    <t>YX:[13 Mo Average]</t>
  </si>
  <si>
    <t>YY:[If Statement]</t>
  </si>
  <si>
    <t>YZ:[]</t>
  </si>
  <si>
    <t>ZA:[if statement]</t>
  </si>
  <si>
    <t>ZB:[0182411 Deferred Fuel Expense CY]</t>
  </si>
  <si>
    <t>ZC:[0182412 Deferred Fuel Expense PY]</t>
  </si>
  <si>
    <t>ZD:[0254310 Deferred Fuel Settlements]</t>
  </si>
  <si>
    <t>ZE:[0254311 Deferred Fuel Revenue]</t>
  </si>
  <si>
    <t>ZF:[0254313 Deferred Fuel PY]</t>
  </si>
  <si>
    <t>ZG:[0182313 Deferred ECRC]</t>
  </si>
  <si>
    <t>ZH:[0254317 Deferred Environmental Cost Recovery]</t>
  </si>
  <si>
    <t>ZI:[0182400 Deferred Capacity Florida Retail]</t>
  </si>
  <si>
    <t>ZJ:[0182413 Deferred Capacity Expense CY]</t>
  </si>
  <si>
    <t>ZK:[0254320 Deferred Capacity CY]</t>
  </si>
  <si>
    <t>ZL:[0254321 Deferred Capacity PY]</t>
  </si>
  <si>
    <t>ZM:[0254316 Deferred Energy Conservation]</t>
  </si>
  <si>
    <t>ZN:[0182354 Deferred SPP (Clause Implementation Costs)]</t>
  </si>
  <si>
    <t>ZO:[0182395 Deferred SPP]</t>
  </si>
  <si>
    <t>ZP:[0254016 Deferred SPP]</t>
  </si>
  <si>
    <t>ZQ:[Total Deferred Accounts for Clauses]</t>
  </si>
  <si>
    <t>ZR:[FORCE ADDITIONAL ITERATIONS]</t>
  </si>
  <si>
    <t>ZS:[EndMethodCalls]</t>
  </si>
  <si>
    <t>ZT:[]</t>
  </si>
  <si>
    <t>ZU:[]</t>
  </si>
  <si>
    <t>ZV:[]</t>
  </si>
  <si>
    <t>T:\FORECAST - 5 YEAR\2022\2022 12&amp;0 Rate Case (Litigated)\Recons &amp; Support\1) B2 Reports for All (EPIS-AD-CapEx-Depr Exp-CWIP)\[YYY_2022 12&amp;00 B2  Capital v1 FL RATE CASE (Pre-Depreciation Study Impact) 2024-02-09-12-17-29-062.xlsx]Cash &amp; Overheads Pivot</t>
  </si>
  <si>
    <t xml:space="preserve">   *As of Dec 2023 (updated quarterly)</t>
  </si>
  <si>
    <t>full revenue requirements increase.</t>
  </si>
  <si>
    <t>_____</t>
  </si>
  <si>
    <t>__X__</t>
  </si>
  <si>
    <t>Docket No.: 20240025-EI</t>
  </si>
  <si>
    <t>(A)</t>
  </si>
  <si>
    <t>(B)</t>
  </si>
  <si>
    <t>(C)</t>
  </si>
  <si>
    <t>https://dukeenergy.sharepoint.com/sites/DEFRC2024/Shared Documents/MFRs/5.  2024 Litigated Filing/MFR A Schedules/[A-1 Full Revenue Requirements.xlsx]Tie Point</t>
  </si>
  <si>
    <t>Rates</t>
  </si>
  <si>
    <t>Year</t>
  </si>
  <si>
    <t>Historical</t>
  </si>
  <si>
    <t>Prior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</si>
</sst>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_);[Red]\(#,##0\);&quot; &quot;"/>
    <numFmt numFmtId="165" formatCode="_(* #,##0_);_(* \(#,##0\);_(* &quot;-&quot;??_);_(@_)"/>
    <numFmt numFmtId="166" formatCode="_(&quot;$&quot;* #,##0_);_(&quot;$&quot;* \(#,##0\);_(&quot;$&quot;* &quot;-&quot;??_);_(@_)"/>
    <numFmt numFmtId="167" formatCode="_(* #,##0.00000_);_(* \(#,##0.00000\);_(* &quot;-&quot;??_);_(@_)"/>
    <numFmt numFmtId="168" formatCode="0.00%;\(0.00%\)"/>
    <numFmt numFmtId="169" formatCode="0.000%"/>
    <numFmt numFmtId="170" formatCode="#,##0.000%_);[Red]\(#,##0.000%\);&quot; &quot;"/>
    <numFmt numFmtId="171" formatCode="0_);\(0\)"/>
    <numFmt numFmtId="172" formatCode="0.0000_)"/>
    <numFmt numFmtId="173" formatCode="&quot;$&quot;\ #,##0_);\(&quot;$&quot;\ #,##0\)"/>
    <numFmt numFmtId="174" formatCode="_(&quot;$&quot;\ * #,##0.00_);_(&quot;$&quot;\ * \(#,##0.00\);_(&quot;$&quot;\ * &quot;-&quot;??_);_(@_)"/>
    <numFmt numFmtId="175" formatCode="#,##0.0000_);\(#,##0.0000\)"/>
    <numFmt numFmtId="176" formatCode="_(* #,##0.0000_);_(* \(#,##0.0000\);_(* &quot;-&quot;??_);_(@_)"/>
    <numFmt numFmtId="177" formatCode="#,##0_);[Black]\(#,##0\);\-"/>
  </numFmts>
  <fonts count="55">
    <font>
      <sz val="10"/>
      <color rgb="FF00000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Arial"/>
      <family val="2"/>
    </font>
    <font>
      <u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1"/>
      <color indexed="8"/>
      <name val="Calibri"/>
      <family val="2"/>
      <scheme val="minor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u/>
      <sz val="11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9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name val="Arial"/>
      <family val="2"/>
    </font>
    <font>
      <b/>
      <i/>
      <u/>
      <sz val="10"/>
      <color rgb="FF000000"/>
      <name val="Calibri"/>
      <family val="2"/>
      <scheme val="minor"/>
    </font>
    <font>
      <u/>
      <sz val="10"/>
      <color rgb="FF000000"/>
      <name val="Calibri"/>
      <family val="2"/>
      <scheme val="minor"/>
    </font>
    <font>
      <sz val="8"/>
      <name val="Times New Roman"/>
      <family val="1"/>
    </font>
    <font>
      <b/>
      <sz val="10"/>
      <color theme="1"/>
      <name val="Callibri"/>
    </font>
  </fonts>
  <fills count="7">
    <fill>
      <patternFill patternType="none"/>
    </fill>
    <fill>
      <patternFill patternType="gray125"/>
    </fill>
    <fill>
      <patternFill patternType="solid">
        <fgColor indexed="6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EAFFEA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rgb="FF000000"/>
      </top>
      <bottom/>
      <diagonal/>
    </border>
  </borders>
  <cellStyleXfs count="60">
    <xf numFmtId="0" fontId="0" fillId="0" borderId="0"/>
    <xf numFmtId="0" fontId="19" fillId="0" borderId="0"/>
    <xf numFmtId="0" fontId="23" fillId="0" borderId="0"/>
    <xf numFmtId="0" fontId="19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7" fillId="0" borderId="0"/>
    <xf numFmtId="0" fontId="23" fillId="0" borderId="0"/>
    <xf numFmtId="0" fontId="16" fillId="0" borderId="0"/>
    <xf numFmtId="0" fontId="15" fillId="0" borderId="0"/>
    <xf numFmtId="0" fontId="28" fillId="0" borderId="0" applyNumberForma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30" fillId="0" borderId="0"/>
    <xf numFmtId="0" fontId="31" fillId="0" borderId="0"/>
    <xf numFmtId="0" fontId="14" fillId="0" borderId="0"/>
    <xf numFmtId="0" fontId="13" fillId="0" borderId="0"/>
    <xf numFmtId="0" fontId="31" fillId="0" borderId="0"/>
    <xf numFmtId="0" fontId="13" fillId="0" borderId="0"/>
    <xf numFmtId="0" fontId="12" fillId="0" borderId="0"/>
    <xf numFmtId="0" fontId="11" fillId="0" borderId="0"/>
    <xf numFmtId="43" fontId="37" fillId="0" borderId="0" applyFont="0" applyFill="0" applyBorder="0" applyAlignment="0" applyProtection="0"/>
    <xf numFmtId="0" fontId="37" fillId="0" borderId="0"/>
    <xf numFmtId="44" fontId="11" fillId="0" borderId="0" applyFont="0" applyFill="0" applyBorder="0" applyAlignment="0" applyProtection="0"/>
    <xf numFmtId="0" fontId="23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23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9" fillId="0" borderId="0"/>
    <xf numFmtId="43" fontId="23" fillId="0" borderId="0" applyFont="0" applyFill="0" applyBorder="0" applyAlignment="0" applyProtection="0"/>
    <xf numFmtId="0" fontId="8" fillId="0" borderId="0"/>
    <xf numFmtId="0" fontId="29" fillId="0" borderId="0"/>
    <xf numFmtId="0" fontId="7" fillId="0" borderId="0"/>
    <xf numFmtId="0" fontId="7" fillId="0" borderId="0"/>
    <xf numFmtId="17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</cellStyleXfs>
  <cellXfs count="259">
    <xf numFmtId="0" fontId="0" fillId="0" borderId="0" xfId="0"/>
    <xf numFmtId="0" fontId="20" fillId="0" borderId="0" xfId="0" applyFont="1"/>
    <xf numFmtId="0" fontId="21" fillId="0" borderId="0" xfId="1" applyFont="1"/>
    <xf numFmtId="0" fontId="20" fillId="0" borderId="0" xfId="0" applyFont="1" applyAlignment="1">
      <alignment horizontal="right"/>
    </xf>
    <xf numFmtId="0" fontId="21" fillId="0" borderId="0" xfId="1" applyFont="1" applyAlignment="1">
      <alignment horizontal="left"/>
    </xf>
    <xf numFmtId="0" fontId="20" fillId="0" borderId="0" xfId="0" applyFont="1" applyAlignment="1">
      <alignment horizontal="centerContinuous" wrapText="1"/>
    </xf>
    <xf numFmtId="0" fontId="24" fillId="0" borderId="0" xfId="2" applyFont="1" applyAlignment="1">
      <alignment horizontal="right"/>
    </xf>
    <xf numFmtId="0" fontId="25" fillId="0" borderId="0" xfId="2" applyFont="1"/>
    <xf numFmtId="14" fontId="21" fillId="0" borderId="0" xfId="1" applyNumberFormat="1" applyFont="1"/>
    <xf numFmtId="0" fontId="26" fillId="0" borderId="0" xfId="2" applyFont="1"/>
    <xf numFmtId="0" fontId="25" fillId="0" borderId="0" xfId="2" quotePrefix="1" applyFont="1" applyAlignment="1">
      <alignment horizontal="center"/>
    </xf>
    <xf numFmtId="0" fontId="25" fillId="0" borderId="2" xfId="1" applyFont="1" applyBorder="1" applyAlignment="1">
      <alignment vertical="center"/>
    </xf>
    <xf numFmtId="0" fontId="25" fillId="0" borderId="0" xfId="1" quotePrefix="1" applyFont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1" xfId="1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3" fontId="25" fillId="0" borderId="0" xfId="0" applyNumberFormat="1" applyFont="1" applyAlignment="1">
      <alignment vertical="center"/>
    </xf>
    <xf numFmtId="0" fontId="25" fillId="0" borderId="0" xfId="0" applyFont="1" applyAlignment="1">
      <alignment horizontal="left" vertical="center"/>
    </xf>
    <xf numFmtId="37" fontId="25" fillId="0" borderId="0" xfId="0" applyNumberFormat="1" applyFont="1" applyAlignment="1">
      <alignment vertical="center"/>
    </xf>
    <xf numFmtId="0" fontId="20" fillId="0" borderId="0" xfId="0" applyFont="1" applyAlignment="1">
      <alignment wrapText="1"/>
    </xf>
    <xf numFmtId="0" fontId="21" fillId="0" borderId="0" xfId="3" applyFont="1" applyAlignment="1">
      <alignment horizontal="left"/>
    </xf>
    <xf numFmtId="5" fontId="25" fillId="0" borderId="0" xfId="0" applyNumberFormat="1" applyFont="1" applyAlignment="1">
      <alignment vertical="center"/>
    </xf>
    <xf numFmtId="37" fontId="21" fillId="0" borderId="0" xfId="1" applyNumberFormat="1" applyFont="1"/>
    <xf numFmtId="39" fontId="24" fillId="0" borderId="0" xfId="0" applyNumberFormat="1" applyFont="1" applyAlignment="1">
      <alignment vertical="center"/>
    </xf>
    <xf numFmtId="39" fontId="25" fillId="0" borderId="0" xfId="0" applyNumberFormat="1" applyFont="1" applyAlignment="1">
      <alignment vertical="center"/>
    </xf>
    <xf numFmtId="0" fontId="25" fillId="0" borderId="1" xfId="2" applyFont="1" applyBorder="1"/>
    <xf numFmtId="14" fontId="21" fillId="0" borderId="1" xfId="1" applyNumberFormat="1" applyFont="1" applyBorder="1"/>
    <xf numFmtId="0" fontId="20" fillId="0" borderId="0" xfId="0" applyFont="1" applyAlignment="1">
      <alignment vertical="center" wrapText="1"/>
    </xf>
    <xf numFmtId="0" fontId="24" fillId="0" borderId="0" xfId="0" applyFont="1" applyAlignment="1">
      <alignment horizontal="left" vertical="center"/>
    </xf>
    <xf numFmtId="0" fontId="21" fillId="0" borderId="0" xfId="3" applyFont="1" applyAlignment="1">
      <alignment horizontal="left" indent="1"/>
    </xf>
    <xf numFmtId="0" fontId="21" fillId="0" borderId="0" xfId="3" applyFont="1" applyAlignment="1">
      <alignment horizontal="left" indent="2"/>
    </xf>
    <xf numFmtId="0" fontId="25" fillId="0" borderId="0" xfId="0" applyFont="1" applyAlignment="1">
      <alignment vertical="center" wrapText="1"/>
    </xf>
    <xf numFmtId="0" fontId="25" fillId="0" borderId="0" xfId="0" applyFont="1" applyAlignment="1">
      <alignment vertical="center"/>
    </xf>
    <xf numFmtId="37" fontId="25" fillId="0" borderId="6" xfId="0" applyNumberFormat="1" applyFont="1" applyBorder="1" applyAlignment="1">
      <alignment vertical="center"/>
    </xf>
    <xf numFmtId="0" fontId="25" fillId="0" borderId="0" xfId="1" applyFont="1" applyAlignment="1">
      <alignment vertical="center"/>
    </xf>
    <xf numFmtId="165" fontId="0" fillId="0" borderId="0" xfId="0" applyNumberFormat="1"/>
    <xf numFmtId="43" fontId="27" fillId="0" borderId="5" xfId="26" applyNumberFormat="1" applyFont="1" applyBorder="1"/>
    <xf numFmtId="42" fontId="23" fillId="0" borderId="6" xfId="26" applyNumberFormat="1" applyBorder="1"/>
    <xf numFmtId="42" fontId="23" fillId="0" borderId="0" xfId="26" applyNumberFormat="1"/>
    <xf numFmtId="42" fontId="23" fillId="0" borderId="1" xfId="26" applyNumberFormat="1" applyBorder="1"/>
    <xf numFmtId="0" fontId="43" fillId="0" borderId="0" xfId="29" applyFont="1" applyAlignment="1">
      <alignment horizontal="left"/>
    </xf>
    <xf numFmtId="0" fontId="44" fillId="0" borderId="0" xfId="29" applyFont="1" applyAlignment="1">
      <alignment horizontal="left"/>
    </xf>
    <xf numFmtId="0" fontId="45" fillId="0" borderId="0" xfId="29" applyFont="1" applyAlignment="1">
      <alignment horizontal="right"/>
    </xf>
    <xf numFmtId="0" fontId="46" fillId="0" borderId="0" xfId="29" applyFont="1" applyAlignment="1">
      <alignment horizontal="right"/>
    </xf>
    <xf numFmtId="0" fontId="11" fillId="0" borderId="0" xfId="29"/>
    <xf numFmtId="0" fontId="46" fillId="0" borderId="0" xfId="29" applyFont="1" applyAlignment="1">
      <alignment horizontal="left"/>
    </xf>
    <xf numFmtId="0" fontId="47" fillId="0" borderId="0" xfId="29" applyFont="1"/>
    <xf numFmtId="0" fontId="44" fillId="0" borderId="0" xfId="29" applyFont="1"/>
    <xf numFmtId="0" fontId="35" fillId="0" borderId="0" xfId="29" applyFont="1"/>
    <xf numFmtId="0" fontId="46" fillId="0" borderId="0" xfId="29" applyFont="1"/>
    <xf numFmtId="0" fontId="45" fillId="0" borderId="1" xfId="29" applyFont="1" applyBorder="1"/>
    <xf numFmtId="0" fontId="11" fillId="0" borderId="1" xfId="29" applyBorder="1"/>
    <xf numFmtId="0" fontId="48" fillId="0" borderId="1" xfId="29" applyFont="1" applyBorder="1"/>
    <xf numFmtId="0" fontId="39" fillId="0" borderId="0" xfId="29" applyFont="1"/>
    <xf numFmtId="0" fontId="38" fillId="0" borderId="0" xfId="29" applyFont="1"/>
    <xf numFmtId="0" fontId="40" fillId="0" borderId="0" xfId="29" applyFont="1"/>
    <xf numFmtId="0" fontId="11" fillId="0" borderId="0" xfId="29" applyAlignment="1">
      <alignment horizontal="center"/>
    </xf>
    <xf numFmtId="0" fontId="38" fillId="0" borderId="0" xfId="29" applyFont="1" applyAlignment="1">
      <alignment horizontal="left" indent="1"/>
    </xf>
    <xf numFmtId="42" fontId="23" fillId="0" borderId="0" xfId="29" applyNumberFormat="1" applyFont="1"/>
    <xf numFmtId="0" fontId="49" fillId="0" borderId="0" xfId="29" applyFont="1"/>
    <xf numFmtId="0" fontId="23" fillId="0" borderId="0" xfId="29" applyFont="1"/>
    <xf numFmtId="42" fontId="23" fillId="0" borderId="0" xfId="30" applyNumberFormat="1"/>
    <xf numFmtId="41" fontId="23" fillId="0" borderId="0" xfId="30" applyNumberFormat="1"/>
    <xf numFmtId="41" fontId="23" fillId="0" borderId="1" xfId="30" applyNumberFormat="1" applyBorder="1"/>
    <xf numFmtId="41" fontId="23" fillId="0" borderId="0" xfId="29" applyNumberFormat="1" applyFont="1"/>
    <xf numFmtId="0" fontId="38" fillId="0" borderId="0" xfId="29" applyFont="1" applyAlignment="1">
      <alignment horizontal="left" indent="2"/>
    </xf>
    <xf numFmtId="166" fontId="23" fillId="0" borderId="0" xfId="31" applyNumberFormat="1" applyFont="1"/>
    <xf numFmtId="42" fontId="23" fillId="0" borderId="1" xfId="30" applyNumberFormat="1" applyBorder="1"/>
    <xf numFmtId="43" fontId="27" fillId="0" borderId="5" xfId="30" applyNumberFormat="1" applyFont="1" applyBorder="1"/>
    <xf numFmtId="0" fontId="23" fillId="0" borderId="0" xfId="29" quotePrefix="1" applyFont="1"/>
    <xf numFmtId="41" fontId="23" fillId="0" borderId="1" xfId="29" applyNumberFormat="1" applyFont="1" applyBorder="1"/>
    <xf numFmtId="166" fontId="23" fillId="0" borderId="0" xfId="29" applyNumberFormat="1" applyFont="1"/>
    <xf numFmtId="10" fontId="27" fillId="0" borderId="0" xfId="32" applyNumberFormat="1" applyFont="1"/>
    <xf numFmtId="42" fontId="23" fillId="0" borderId="1" xfId="29" applyNumberFormat="1" applyFont="1" applyBorder="1"/>
    <xf numFmtId="0" fontId="50" fillId="0" borderId="0" xfId="29" applyFont="1"/>
    <xf numFmtId="43" fontId="27" fillId="0" borderId="0" xfId="30" applyNumberFormat="1" applyFont="1"/>
    <xf numFmtId="0" fontId="39" fillId="0" borderId="0" xfId="29" applyFont="1" applyAlignment="1">
      <alignment horizontal="left" indent="1"/>
    </xf>
    <xf numFmtId="0" fontId="23" fillId="0" borderId="0" xfId="29" applyFont="1" applyAlignment="1">
      <alignment horizontal="left" indent="1"/>
    </xf>
    <xf numFmtId="41" fontId="23" fillId="0" borderId="0" xfId="31" applyNumberFormat="1" applyFont="1"/>
    <xf numFmtId="167" fontId="23" fillId="0" borderId="1" xfId="33" applyNumberFormat="1" applyFont="1" applyBorder="1"/>
    <xf numFmtId="10" fontId="36" fillId="0" borderId="5" xfId="32" applyNumberFormat="1" applyFont="1" applyBorder="1"/>
    <xf numFmtId="10" fontId="38" fillId="0" borderId="1" xfId="29" applyNumberFormat="1" applyFont="1" applyBorder="1"/>
    <xf numFmtId="169" fontId="38" fillId="0" borderId="0" xfId="29" applyNumberFormat="1" applyFont="1"/>
    <xf numFmtId="10" fontId="38" fillId="0" borderId="0" xfId="29" applyNumberFormat="1" applyFont="1"/>
    <xf numFmtId="0" fontId="38" fillId="0" borderId="0" xfId="29" applyFont="1" applyAlignment="1">
      <alignment horizontal="left"/>
    </xf>
    <xf numFmtId="41" fontId="23" fillId="0" borderId="0" xfId="31" applyNumberFormat="1" applyFont="1" applyBorder="1"/>
    <xf numFmtId="10" fontId="36" fillId="0" borderId="0" xfId="32" applyNumberFormat="1" applyFont="1" applyBorder="1"/>
    <xf numFmtId="2" fontId="25" fillId="0" borderId="0" xfId="0" applyNumberFormat="1" applyFont="1" applyAlignment="1">
      <alignment vertical="center" wrapText="1"/>
    </xf>
    <xf numFmtId="10" fontId="25" fillId="0" borderId="0" xfId="13" applyNumberFormat="1" applyFont="1" applyFill="1" applyBorder="1" applyAlignment="1" applyProtection="1">
      <alignment horizontal="right" vertical="center"/>
    </xf>
    <xf numFmtId="0" fontId="21" fillId="0" borderId="1" xfId="1" applyFont="1" applyBorder="1"/>
    <xf numFmtId="165" fontId="21" fillId="0" borderId="0" xfId="23" applyNumberFormat="1" applyFont="1" applyFill="1"/>
    <xf numFmtId="165" fontId="38" fillId="0" borderId="0" xfId="23" applyNumberFormat="1" applyFont="1" applyFill="1"/>
    <xf numFmtId="165" fontId="38" fillId="0" borderId="1" xfId="23" applyNumberFormat="1" applyFont="1" applyFill="1" applyBorder="1"/>
    <xf numFmtId="165" fontId="21" fillId="0" borderId="0" xfId="23" applyNumberFormat="1" applyFont="1" applyFill="1" applyBorder="1"/>
    <xf numFmtId="39" fontId="25" fillId="0" borderId="0" xfId="0" applyNumberFormat="1" applyFont="1" applyFill="1" applyAlignment="1">
      <alignment vertical="center"/>
    </xf>
    <xf numFmtId="10" fontId="25" fillId="0" borderId="0" xfId="13" applyNumberFormat="1" applyFont="1" applyFill="1" applyBorder="1" applyAlignment="1" applyProtection="1">
      <alignment vertical="center"/>
    </xf>
    <xf numFmtId="10" fontId="21" fillId="0" borderId="0" xfId="0" applyNumberFormat="1" applyFont="1" applyFill="1" applyAlignment="1">
      <alignment vertical="center"/>
    </xf>
    <xf numFmtId="37" fontId="25" fillId="0" borderId="0" xfId="0" applyNumberFormat="1" applyFont="1" applyFill="1" applyAlignment="1">
      <alignment vertical="center"/>
    </xf>
    <xf numFmtId="0" fontId="22" fillId="0" borderId="2" xfId="0" applyFont="1" applyBorder="1"/>
    <xf numFmtId="0" fontId="37" fillId="0" borderId="0" xfId="24"/>
    <xf numFmtId="0" fontId="0" fillId="0" borderId="0" xfId="0" pivotButton="1"/>
    <xf numFmtId="0" fontId="0" fillId="0" borderId="0" xfId="0" applyAlignment="1">
      <alignment horizontal="left"/>
    </xf>
    <xf numFmtId="0" fontId="37" fillId="0" borderId="0" xfId="24" applyAlignment="1">
      <alignment wrapText="1"/>
    </xf>
    <xf numFmtId="0" fontId="22" fillId="0" borderId="1" xfId="0" applyFont="1" applyBorder="1"/>
    <xf numFmtId="0" fontId="20" fillId="0" borderId="1" xfId="0" applyFont="1" applyBorder="1" applyAlignment="1">
      <alignment horizontal="left" vertical="top"/>
    </xf>
    <xf numFmtId="0" fontId="22" fillId="0" borderId="0" xfId="0" applyFont="1" applyBorder="1"/>
    <xf numFmtId="0" fontId="20" fillId="0" borderId="0" xfId="0" applyFont="1" applyBorder="1" applyAlignment="1">
      <alignment horizontal="left" vertical="top"/>
    </xf>
    <xf numFmtId="0" fontId="22" fillId="0" borderId="0" xfId="0" applyFont="1"/>
    <xf numFmtId="0" fontId="51" fillId="0" borderId="0" xfId="0" applyFont="1"/>
    <xf numFmtId="0" fontId="21" fillId="0" borderId="2" xfId="1" applyFont="1" applyBorder="1"/>
    <xf numFmtId="0" fontId="25" fillId="0" borderId="2" xfId="0" applyFont="1" applyBorder="1" applyAlignment="1">
      <alignment horizontal="left" vertical="center"/>
    </xf>
    <xf numFmtId="171" fontId="25" fillId="0" borderId="2" xfId="1" quotePrefix="1" applyNumberFormat="1" applyFont="1" applyBorder="1" applyAlignment="1">
      <alignment horizontal="center" vertical="center"/>
    </xf>
    <xf numFmtId="171" fontId="25" fillId="0" borderId="2" xfId="1" applyNumberFormat="1" applyFont="1" applyBorder="1" applyAlignment="1">
      <alignment horizontal="center" vertical="center"/>
    </xf>
    <xf numFmtId="37" fontId="21" fillId="0" borderId="0" xfId="1" applyNumberFormat="1" applyFont="1" applyFill="1" applyBorder="1" applyAlignment="1">
      <alignment vertical="center"/>
    </xf>
    <xf numFmtId="37" fontId="25" fillId="0" borderId="0" xfId="0" applyNumberFormat="1" applyFont="1" applyBorder="1" applyAlignment="1">
      <alignment vertical="center"/>
    </xf>
    <xf numFmtId="0" fontId="21" fillId="0" borderId="0" xfId="1" applyFont="1" applyFill="1" applyBorder="1"/>
    <xf numFmtId="165" fontId="21" fillId="0" borderId="0" xfId="1" applyNumberFormat="1" applyFont="1" applyFill="1" applyBorder="1"/>
    <xf numFmtId="0" fontId="25" fillId="0" borderId="0" xfId="1" applyFont="1" applyBorder="1" applyAlignment="1">
      <alignment horizontal="center" vertical="center"/>
    </xf>
    <xf numFmtId="37" fontId="25" fillId="0" borderId="0" xfId="46" applyNumberFormat="1" applyFont="1"/>
    <xf numFmtId="165" fontId="25" fillId="0" borderId="0" xfId="47" applyNumberFormat="1" applyFont="1"/>
    <xf numFmtId="165" fontId="25" fillId="0" borderId="5" xfId="47" applyNumberFormat="1" applyFont="1" applyBorder="1"/>
    <xf numFmtId="0" fontId="21" fillId="0" borderId="0" xfId="1" applyFont="1" applyFill="1"/>
    <xf numFmtId="165" fontId="21" fillId="0" borderId="0" xfId="1" applyNumberFormat="1" applyFont="1" applyBorder="1"/>
    <xf numFmtId="165" fontId="21" fillId="0" borderId="2" xfId="1" applyNumberFormat="1" applyFont="1" applyBorder="1"/>
    <xf numFmtId="10" fontId="21" fillId="0" borderId="0" xfId="1" applyNumberFormat="1" applyFont="1"/>
    <xf numFmtId="0" fontId="21" fillId="0" borderId="1" xfId="1" applyFont="1" applyBorder="1" applyAlignment="1">
      <alignment horizontal="center"/>
    </xf>
    <xf numFmtId="0" fontId="21" fillId="0" borderId="17" xfId="1" applyFont="1" applyBorder="1"/>
    <xf numFmtId="0" fontId="21" fillId="0" borderId="0" xfId="1" applyFont="1" applyBorder="1"/>
    <xf numFmtId="0" fontId="21" fillId="0" borderId="18" xfId="1" applyFont="1" applyBorder="1"/>
    <xf numFmtId="165" fontId="21" fillId="0" borderId="0" xfId="14" applyNumberFormat="1" applyFont="1" applyBorder="1"/>
    <xf numFmtId="165" fontId="21" fillId="0" borderId="18" xfId="14" applyNumberFormat="1" applyFont="1" applyBorder="1"/>
    <xf numFmtId="0" fontId="21" fillId="0" borderId="17" xfId="1" applyFont="1" applyFill="1" applyBorder="1"/>
    <xf numFmtId="0" fontId="21" fillId="0" borderId="18" xfId="1" applyFont="1" applyFill="1" applyBorder="1"/>
    <xf numFmtId="0" fontId="21" fillId="0" borderId="19" xfId="1" applyFont="1" applyBorder="1"/>
    <xf numFmtId="0" fontId="21" fillId="0" borderId="1" xfId="3" applyFont="1" applyBorder="1" applyAlignment="1">
      <alignment horizontal="left"/>
    </xf>
    <xf numFmtId="0" fontId="21" fillId="0" borderId="20" xfId="1" applyFont="1" applyBorder="1"/>
    <xf numFmtId="0" fontId="20" fillId="0" borderId="0" xfId="0" applyFont="1" applyAlignment="1"/>
    <xf numFmtId="0" fontId="21" fillId="0" borderId="2" xfId="1" applyFont="1" applyBorder="1" applyAlignment="1">
      <alignment horizontal="right"/>
    </xf>
    <xf numFmtId="49" fontId="33" fillId="0" borderId="0" xfId="0" applyNumberFormat="1" applyFont="1" applyAlignment="1">
      <alignment horizontal="left" wrapText="1"/>
    </xf>
    <xf numFmtId="49" fontId="33" fillId="0" borderId="0" xfId="0" applyNumberFormat="1" applyFont="1" applyAlignment="1">
      <alignment horizontal="right" wrapText="1"/>
    </xf>
    <xf numFmtId="164" fontId="33" fillId="0" borderId="0" xfId="0" applyNumberFormat="1" applyFont="1" applyAlignment="1">
      <alignment horizontal="left"/>
    </xf>
    <xf numFmtId="164" fontId="33" fillId="0" borderId="0" xfId="0" applyNumberFormat="1" applyFont="1" applyAlignment="1">
      <alignment horizontal="right"/>
    </xf>
    <xf numFmtId="164" fontId="33" fillId="4" borderId="0" xfId="0" applyNumberFormat="1" applyFont="1" applyFill="1" applyAlignment="1">
      <alignment horizontal="left"/>
    </xf>
    <xf numFmtId="164" fontId="34" fillId="0" borderId="0" xfId="0" applyNumberFormat="1" applyFont="1" applyAlignment="1">
      <alignment horizontal="left"/>
    </xf>
    <xf numFmtId="170" fontId="33" fillId="0" borderId="0" xfId="0" applyNumberFormat="1" applyFont="1" applyAlignment="1">
      <alignment horizontal="right"/>
    </xf>
    <xf numFmtId="164" fontId="33" fillId="3" borderId="0" xfId="0" applyNumberFormat="1" applyFont="1" applyFill="1" applyAlignment="1">
      <alignment horizontal="left"/>
    </xf>
    <xf numFmtId="164" fontId="33" fillId="2" borderId="0" xfId="0" applyNumberFormat="1" applyFont="1" applyFill="1" applyAlignment="1">
      <alignment horizontal="left"/>
    </xf>
    <xf numFmtId="164" fontId="33" fillId="5" borderId="0" xfId="0" applyNumberFormat="1" applyFont="1" applyFill="1" applyAlignment="1">
      <alignment horizontal="left"/>
    </xf>
    <xf numFmtId="43" fontId="21" fillId="0" borderId="0" xfId="1" applyNumberFormat="1" applyFont="1" applyFill="1" applyBorder="1"/>
    <xf numFmtId="10" fontId="21" fillId="0" borderId="0" xfId="13" applyNumberFormat="1" applyFont="1" applyFill="1" applyBorder="1"/>
    <xf numFmtId="10" fontId="21" fillId="0" borderId="1" xfId="13" applyNumberFormat="1" applyFont="1" applyFill="1" applyBorder="1"/>
    <xf numFmtId="165" fontId="21" fillId="0" borderId="0" xfId="14" applyNumberFormat="1" applyFont="1" applyFill="1" applyBorder="1"/>
    <xf numFmtId="49" fontId="33" fillId="0" borderId="0" xfId="52" applyNumberFormat="1" applyFont="1" applyAlignment="1">
      <alignment horizontal="right" wrapText="1"/>
    </xf>
    <xf numFmtId="164" fontId="33" fillId="0" borderId="0" xfId="52" applyNumberFormat="1" applyFont="1" applyAlignment="1">
      <alignment horizontal="right"/>
    </xf>
    <xf numFmtId="170" fontId="33" fillId="0" borderId="0" xfId="52" applyNumberFormat="1" applyFont="1" applyAlignment="1">
      <alignment horizontal="right"/>
    </xf>
    <xf numFmtId="0" fontId="33" fillId="0" borderId="0" xfId="0" applyFont="1" applyAlignment="1">
      <alignment horizontal="left" wrapText="1"/>
    </xf>
    <xf numFmtId="0" fontId="25" fillId="0" borderId="1" xfId="1" applyFont="1" applyFill="1" applyBorder="1" applyAlignment="1">
      <alignment horizontal="center" vertical="center"/>
    </xf>
    <xf numFmtId="0" fontId="0" fillId="0" borderId="0" xfId="0" applyFill="1"/>
    <xf numFmtId="0" fontId="21" fillId="0" borderId="1" xfId="1" applyFont="1" applyFill="1" applyBorder="1" applyAlignment="1">
      <alignment horizontal="center"/>
    </xf>
    <xf numFmtId="165" fontId="21" fillId="0" borderId="2" xfId="1" applyNumberFormat="1" applyFont="1" applyFill="1" applyBorder="1"/>
    <xf numFmtId="165" fontId="0" fillId="0" borderId="0" xfId="14" applyNumberFormat="1" applyFont="1"/>
    <xf numFmtId="0" fontId="33" fillId="0" borderId="0" xfId="0" applyNumberFormat="1" applyFont="1" applyAlignment="1">
      <alignment horizontal="right" wrapText="1"/>
    </xf>
    <xf numFmtId="0" fontId="36" fillId="0" borderId="0" xfId="53" applyFont="1" applyAlignment="1">
      <alignment horizontal="left"/>
    </xf>
    <xf numFmtId="0" fontId="32" fillId="0" borderId="0" xfId="53" applyFont="1" applyAlignment="1">
      <alignment horizontal="left"/>
    </xf>
    <xf numFmtId="0" fontId="21" fillId="0" borderId="0" xfId="53" applyFont="1" applyAlignment="1">
      <alignment horizontal="right"/>
    </xf>
    <xf numFmtId="0" fontId="36" fillId="0" borderId="0" xfId="53" applyFont="1" applyAlignment="1">
      <alignment horizontal="right"/>
    </xf>
    <xf numFmtId="0" fontId="21" fillId="0" borderId="0" xfId="53" applyFont="1"/>
    <xf numFmtId="17" fontId="36" fillId="0" borderId="0" xfId="53" quotePrefix="1" applyNumberFormat="1" applyFont="1" applyAlignment="1">
      <alignment horizontal="left"/>
    </xf>
    <xf numFmtId="0" fontId="38" fillId="0" borderId="0" xfId="53" applyFont="1" applyAlignment="1">
      <alignment horizontal="left"/>
    </xf>
    <xf numFmtId="0" fontId="38" fillId="0" borderId="0" xfId="53" applyFont="1"/>
    <xf numFmtId="37" fontId="36" fillId="0" borderId="8" xfId="24" applyNumberFormat="1" applyFont="1" applyBorder="1" applyAlignment="1">
      <alignment horizontal="center" vertical="center" wrapText="1"/>
    </xf>
    <xf numFmtId="37" fontId="36" fillId="0" borderId="9" xfId="24" applyNumberFormat="1" applyFont="1" applyBorder="1" applyAlignment="1">
      <alignment horizontal="center" vertical="center" wrapText="1"/>
    </xf>
    <xf numFmtId="0" fontId="36" fillId="0" borderId="9" xfId="24" applyFont="1" applyBorder="1" applyAlignment="1">
      <alignment horizontal="center" vertical="center" wrapText="1"/>
    </xf>
    <xf numFmtId="0" fontId="21" fillId="0" borderId="1" xfId="53" applyFont="1" applyBorder="1"/>
    <xf numFmtId="37" fontId="36" fillId="0" borderId="14" xfId="24" applyNumberFormat="1" applyFont="1" applyBorder="1" applyAlignment="1">
      <alignment horizontal="center" vertical="center" wrapText="1"/>
    </xf>
    <xf numFmtId="37" fontId="36" fillId="0" borderId="15" xfId="24" applyNumberFormat="1" applyFont="1" applyBorder="1" applyAlignment="1">
      <alignment horizontal="center" vertical="center" wrapText="1"/>
    </xf>
    <xf numFmtId="0" fontId="36" fillId="0" borderId="15" xfId="24" applyFont="1" applyBorder="1" applyAlignment="1">
      <alignment horizontal="center" vertical="center" wrapText="1"/>
    </xf>
    <xf numFmtId="0" fontId="36" fillId="0" borderId="14" xfId="24" applyFont="1" applyBorder="1" applyAlignment="1">
      <alignment horizontal="center" vertical="center" wrapText="1"/>
    </xf>
    <xf numFmtId="0" fontId="36" fillId="0" borderId="16" xfId="24" applyFont="1" applyBorder="1" applyAlignment="1">
      <alignment horizontal="center" vertical="center" wrapText="1"/>
    </xf>
    <xf numFmtId="0" fontId="36" fillId="0" borderId="1" xfId="53" applyFont="1" applyBorder="1"/>
    <xf numFmtId="0" fontId="39" fillId="0" borderId="1" xfId="53" applyFont="1" applyBorder="1"/>
    <xf numFmtId="0" fontId="38" fillId="0" borderId="1" xfId="53" applyFont="1" applyBorder="1"/>
    <xf numFmtId="0" fontId="41" fillId="0" borderId="1" xfId="53" applyFont="1" applyBorder="1"/>
    <xf numFmtId="0" fontId="38" fillId="0" borderId="0" xfId="53" applyFont="1" applyAlignment="1">
      <alignment horizontal="left" indent="1"/>
    </xf>
    <xf numFmtId="42" fontId="38" fillId="0" borderId="0" xfId="53" applyNumberFormat="1" applyFont="1"/>
    <xf numFmtId="41" fontId="21" fillId="0" borderId="0" xfId="53" applyNumberFormat="1" applyFont="1"/>
    <xf numFmtId="0" fontId="38" fillId="0" borderId="0" xfId="53" applyFont="1" applyAlignment="1">
      <alignment horizontal="left" indent="2"/>
    </xf>
    <xf numFmtId="166" fontId="38" fillId="0" borderId="0" xfId="54" applyNumberFormat="1" applyFont="1" applyFill="1"/>
    <xf numFmtId="0" fontId="42" fillId="0" borderId="0" xfId="53" applyFont="1" applyAlignment="1">
      <alignment horizontal="left" wrapText="1" indent="1"/>
    </xf>
    <xf numFmtId="43" fontId="21" fillId="0" borderId="0" xfId="53" applyNumberFormat="1" applyFont="1"/>
    <xf numFmtId="37" fontId="21" fillId="0" borderId="0" xfId="53" applyNumberFormat="1" applyFont="1"/>
    <xf numFmtId="0" fontId="38" fillId="0" borderId="0" xfId="53" quotePrefix="1" applyFont="1"/>
    <xf numFmtId="41" fontId="38" fillId="0" borderId="1" xfId="53" applyNumberFormat="1" applyFont="1" applyBorder="1"/>
    <xf numFmtId="166" fontId="38" fillId="0" borderId="0" xfId="53" applyNumberFormat="1" applyFont="1"/>
    <xf numFmtId="10" fontId="36" fillId="0" borderId="0" xfId="55" applyNumberFormat="1" applyFont="1" applyFill="1"/>
    <xf numFmtId="42" fontId="38" fillId="0" borderId="1" xfId="53" applyNumberFormat="1" applyFont="1" applyBorder="1"/>
    <xf numFmtId="0" fontId="36" fillId="0" borderId="0" xfId="53" applyFont="1"/>
    <xf numFmtId="0" fontId="36" fillId="0" borderId="1" xfId="53" applyFont="1" applyBorder="1" applyAlignment="1">
      <alignment horizontal="left" indent="1"/>
    </xf>
    <xf numFmtId="167" fontId="38" fillId="0" borderId="1" xfId="56" applyNumberFormat="1" applyFont="1" applyFill="1" applyBorder="1"/>
    <xf numFmtId="166" fontId="38" fillId="0" borderId="6" xfId="53" applyNumberFormat="1" applyFont="1" applyBorder="1"/>
    <xf numFmtId="10" fontId="36" fillId="0" borderId="0" xfId="55" applyNumberFormat="1" applyFont="1" applyFill="1" applyBorder="1"/>
    <xf numFmtId="168" fontId="36" fillId="0" borderId="0" xfId="24" applyNumberFormat="1" applyFont="1" applyAlignment="1">
      <alignment horizontal="right"/>
    </xf>
    <xf numFmtId="10" fontId="36" fillId="0" borderId="5" xfId="55" applyNumberFormat="1" applyFont="1" applyFill="1" applyBorder="1"/>
    <xf numFmtId="0" fontId="36" fillId="0" borderId="0" xfId="53" applyFont="1" applyAlignment="1">
      <alignment horizontal="left" indent="1"/>
    </xf>
    <xf numFmtId="0" fontId="38" fillId="0" borderId="1" xfId="53" applyFont="1" applyBorder="1" applyAlignment="1">
      <alignment horizontal="center"/>
    </xf>
    <xf numFmtId="10" fontId="38" fillId="0" borderId="1" xfId="53" applyNumberFormat="1" applyFont="1" applyBorder="1"/>
    <xf numFmtId="169" fontId="38" fillId="0" borderId="0" xfId="53" applyNumberFormat="1" applyFont="1"/>
    <xf numFmtId="10" fontId="38" fillId="0" borderId="0" xfId="53" applyNumberFormat="1" applyFont="1"/>
    <xf numFmtId="168" fontId="38" fillId="0" borderId="0" xfId="24" applyNumberFormat="1" applyFont="1" applyAlignment="1">
      <alignment horizontal="right"/>
    </xf>
    <xf numFmtId="10" fontId="38" fillId="0" borderId="4" xfId="53" applyNumberFormat="1" applyFont="1" applyBorder="1"/>
    <xf numFmtId="165" fontId="25" fillId="0" borderId="0" xfId="47" applyNumberFormat="1" applyFont="1" applyProtection="1"/>
    <xf numFmtId="10" fontId="25" fillId="0" borderId="1" xfId="48" applyNumberFormat="1" applyFont="1" applyFill="1" applyBorder="1" applyProtection="1"/>
    <xf numFmtId="10" fontId="25" fillId="0" borderId="1" xfId="48" applyNumberFormat="1" applyFont="1" applyBorder="1" applyAlignment="1"/>
    <xf numFmtId="176" fontId="25" fillId="0" borderId="1" xfId="47" applyNumberFormat="1" applyFont="1" applyBorder="1" applyProtection="1"/>
    <xf numFmtId="177" fontId="54" fillId="6" borderId="21" xfId="0" applyNumberFormat="1" applyFont="1" applyFill="1" applyBorder="1"/>
    <xf numFmtId="0" fontId="25" fillId="0" borderId="0" xfId="59" applyFont="1"/>
    <xf numFmtId="0" fontId="25" fillId="0" borderId="0" xfId="59" applyFont="1" applyAlignment="1">
      <alignment horizontal="right"/>
    </xf>
    <xf numFmtId="0" fontId="25" fillId="0" borderId="1" xfId="59" applyFont="1" applyBorder="1" applyAlignment="1">
      <alignment horizontal="fill"/>
    </xf>
    <xf numFmtId="0" fontId="52" fillId="0" borderId="0" xfId="59" applyFont="1" applyAlignment="1">
      <alignment horizontal="right" vertical="center"/>
    </xf>
    <xf numFmtId="0" fontId="20" fillId="0" borderId="0" xfId="59" applyFont="1" applyAlignment="1">
      <alignment vertical="center"/>
    </xf>
    <xf numFmtId="14" fontId="20" fillId="0" borderId="0" xfId="59" applyNumberFormat="1" applyFont="1" applyAlignment="1">
      <alignment vertical="center"/>
    </xf>
    <xf numFmtId="0" fontId="25" fillId="0" borderId="2" xfId="59" applyFont="1" applyBorder="1"/>
    <xf numFmtId="0" fontId="25" fillId="0" borderId="2" xfId="59" applyFont="1" applyBorder="1" applyAlignment="1">
      <alignment horizontal="center"/>
    </xf>
    <xf numFmtId="0" fontId="25" fillId="0" borderId="0" xfId="59" applyFont="1" applyAlignment="1">
      <alignment horizontal="center"/>
    </xf>
    <xf numFmtId="0" fontId="25" fillId="0" borderId="1" xfId="59" applyFont="1" applyBorder="1" applyAlignment="1">
      <alignment horizontal="right"/>
    </xf>
    <xf numFmtId="0" fontId="25" fillId="0" borderId="1" xfId="59" applyFont="1" applyBorder="1" applyAlignment="1">
      <alignment horizontal="center"/>
    </xf>
    <xf numFmtId="0" fontId="25" fillId="0" borderId="1" xfId="59" applyFont="1" applyBorder="1"/>
    <xf numFmtId="0" fontId="25" fillId="0" borderId="0" xfId="59" applyFont="1" applyAlignment="1">
      <alignment horizontal="right" indent="1"/>
    </xf>
    <xf numFmtId="173" fontId="25" fillId="0" borderId="0" xfId="59" applyNumberFormat="1" applyFont="1"/>
    <xf numFmtId="37" fontId="25" fillId="0" borderId="0" xfId="59" applyNumberFormat="1" applyFont="1"/>
    <xf numFmtId="37" fontId="25" fillId="0" borderId="1" xfId="59" applyNumberFormat="1" applyFont="1" applyBorder="1"/>
    <xf numFmtId="172" fontId="25" fillId="0" borderId="0" xfId="59" applyNumberFormat="1" applyFont="1"/>
    <xf numFmtId="43" fontId="25" fillId="0" borderId="0" xfId="59" applyNumberFormat="1" applyFont="1"/>
    <xf numFmtId="0" fontId="25" fillId="0" borderId="5" xfId="59" applyFont="1" applyBorder="1"/>
    <xf numFmtId="175" fontId="25" fillId="0" borderId="0" xfId="59" applyNumberFormat="1" applyFont="1"/>
    <xf numFmtId="0" fontId="20" fillId="0" borderId="0" xfId="0" applyFont="1" applyAlignment="1">
      <alignment horizontal="center"/>
    </xf>
    <xf numFmtId="0" fontId="21" fillId="0" borderId="0" xfId="1" applyFont="1" applyAlignment="1">
      <alignment horizontal="center"/>
    </xf>
    <xf numFmtId="0" fontId="33" fillId="0" borderId="0" xfId="52" applyFont="1" applyFill="1" applyAlignment="1">
      <alignment horizontal="left" wrapText="1"/>
    </xf>
    <xf numFmtId="49" fontId="33" fillId="0" borderId="0" xfId="52" applyNumberFormat="1" applyFont="1" applyFill="1" applyAlignment="1">
      <alignment horizontal="left" wrapText="1"/>
    </xf>
    <xf numFmtId="164" fontId="33" fillId="0" borderId="0" xfId="52" applyNumberFormat="1" applyFont="1" applyFill="1" applyAlignment="1">
      <alignment horizontal="left"/>
    </xf>
    <xf numFmtId="164" fontId="34" fillId="0" borderId="3" xfId="52" applyNumberFormat="1" applyFont="1" applyFill="1" applyBorder="1" applyAlignment="1">
      <alignment horizontal="left"/>
    </xf>
    <xf numFmtId="164" fontId="34" fillId="0" borderId="0" xfId="52" applyNumberFormat="1" applyFont="1" applyFill="1" applyAlignment="1">
      <alignment horizontal="left"/>
    </xf>
    <xf numFmtId="164" fontId="33" fillId="0" borderId="3" xfId="52" applyNumberFormat="1" applyFont="1" applyFill="1" applyBorder="1" applyAlignment="1">
      <alignment horizontal="left"/>
    </xf>
    <xf numFmtId="170" fontId="34" fillId="0" borderId="0" xfId="52" applyNumberFormat="1" applyFont="1" applyFill="1" applyAlignment="1">
      <alignment horizontal="left"/>
    </xf>
    <xf numFmtId="170" fontId="33" fillId="0" borderId="0" xfId="52" applyNumberFormat="1" applyFont="1" applyFill="1" applyAlignment="1">
      <alignment horizontal="left"/>
    </xf>
    <xf numFmtId="0" fontId="33" fillId="0" borderId="0" xfId="0" applyFont="1" applyFill="1" applyAlignment="1">
      <alignment horizontal="left" wrapText="1"/>
    </xf>
    <xf numFmtId="49" fontId="33" fillId="0" borderId="0" xfId="0" applyNumberFormat="1" applyFont="1" applyFill="1" applyAlignment="1">
      <alignment horizontal="left" wrapText="1"/>
    </xf>
    <xf numFmtId="164" fontId="33" fillId="0" borderId="0" xfId="0" applyNumberFormat="1" applyFont="1" applyFill="1" applyAlignment="1">
      <alignment horizontal="left"/>
    </xf>
    <xf numFmtId="164" fontId="34" fillId="0" borderId="3" xfId="0" applyNumberFormat="1" applyFont="1" applyFill="1" applyBorder="1" applyAlignment="1">
      <alignment horizontal="left"/>
    </xf>
    <xf numFmtId="164" fontId="34" fillId="0" borderId="0" xfId="0" applyNumberFormat="1" applyFont="1" applyFill="1" applyAlignment="1">
      <alignment horizontal="left"/>
    </xf>
    <xf numFmtId="164" fontId="33" fillId="0" borderId="3" xfId="0" applyNumberFormat="1" applyFont="1" applyFill="1" applyBorder="1" applyAlignment="1">
      <alignment horizontal="left"/>
    </xf>
    <xf numFmtId="170" fontId="34" fillId="0" borderId="0" xfId="0" applyNumberFormat="1" applyFont="1" applyFill="1" applyAlignment="1">
      <alignment horizontal="left"/>
    </xf>
    <xf numFmtId="170" fontId="33" fillId="0" borderId="0" xfId="0" applyNumberFormat="1" applyFont="1" applyFill="1" applyAlignment="1">
      <alignment horizontal="left"/>
    </xf>
    <xf numFmtId="0" fontId="20" fillId="0" borderId="0" xfId="0" applyFont="1" applyBorder="1" applyAlignment="1">
      <alignment horizontal="left" vertical="top" wrapText="1"/>
    </xf>
    <xf numFmtId="0" fontId="38" fillId="0" borderId="7" xfId="24" applyFont="1" applyBorder="1" applyAlignment="1">
      <alignment horizontal="center" vertical="center" wrapText="1"/>
    </xf>
    <xf numFmtId="0" fontId="38" fillId="0" borderId="13" xfId="24" applyFont="1" applyBorder="1" applyAlignment="1">
      <alignment horizontal="center" vertical="center" wrapText="1"/>
    </xf>
    <xf numFmtId="0" fontId="39" fillId="0" borderId="10" xfId="24" applyFont="1" applyBorder="1" applyAlignment="1">
      <alignment horizontal="center" vertical="center" wrapText="1"/>
    </xf>
    <xf numFmtId="0" fontId="40" fillId="0" borderId="11" xfId="24" applyFont="1" applyBorder="1"/>
    <xf numFmtId="0" fontId="39" fillId="0" borderId="12" xfId="24" applyFont="1" applyBorder="1" applyAlignment="1">
      <alignment horizontal="center" vertical="center" wrapText="1"/>
    </xf>
  </cellXfs>
  <cellStyles count="60">
    <cellStyle name="Comma" xfId="14" builtinId="3"/>
    <cellStyle name="Comma 10" xfId="47" xr:uid="{FA65D922-9D67-40FE-9BE1-4333C5B892CE}"/>
    <cellStyle name="Comma 13" xfId="41" xr:uid="{19BC271C-139B-407B-BCC2-75CEC84C9B32}"/>
    <cellStyle name="Comma 2" xfId="23" xr:uid="{1B0308E7-E2AC-4200-9C75-88698B5045D2}"/>
    <cellStyle name="Comma 2 2" xfId="28" xr:uid="{C963D26B-C019-4035-B22A-EB30115EAA51}"/>
    <cellStyle name="Comma 2 3" xfId="39" xr:uid="{1123B128-D033-48E7-96BE-ED7929EF2A89}"/>
    <cellStyle name="Comma 2 4" xfId="56" xr:uid="{5396AB8F-392D-4469-A08C-0A1C41B97B26}"/>
    <cellStyle name="Comma 3" xfId="6" xr:uid="{8D1A8DB3-9263-4211-B9DB-16982B57E170}"/>
    <cellStyle name="Comma 3 2" xfId="33" xr:uid="{2C4AB427-C7AE-4BC2-9977-317DB16BAC48}"/>
    <cellStyle name="Currency 12" xfId="46" xr:uid="{22C3D638-4DFC-4151-9DF9-0D8DE25B305C}"/>
    <cellStyle name="Currency 14" xfId="31" xr:uid="{0DF42A77-7F27-4AF2-AF51-60A233A68061}"/>
    <cellStyle name="Currency 2" xfId="25" xr:uid="{129F4EF3-B601-4BE1-B497-C43FAC2444E8}"/>
    <cellStyle name="Currency 2 2" xfId="37" xr:uid="{AF22954E-1B17-4E32-8E08-B615B29AAADA}"/>
    <cellStyle name="Currency 2 3" xfId="54" xr:uid="{E43CE67A-2686-4BAD-A84B-80C69FBA1E66}"/>
    <cellStyle name="Currency 3" xfId="7" xr:uid="{0BE474AF-142B-4A94-B680-F6A26E8F6151}"/>
    <cellStyle name="Hyperlink 2" xfId="12" xr:uid="{864B8645-D078-4EE4-AA3B-34CA6EEF127F}"/>
    <cellStyle name="Normal" xfId="0" builtinId="0"/>
    <cellStyle name="Normal 10" xfId="9" xr:uid="{F727CC08-28C7-4E61-9EA1-9F242EA147AD}"/>
    <cellStyle name="Normal 103" xfId="29" xr:uid="{AEA7DD66-D7F6-42A4-8ECB-01CAA6F75AD6}"/>
    <cellStyle name="Normal 103 2" xfId="35" xr:uid="{3301A215-FA78-475A-8727-7BD4B1B0E7EE}"/>
    <cellStyle name="Normal 11" xfId="19" xr:uid="{9104DDA1-FD78-4F21-AB70-15DA4846F6E2}"/>
    <cellStyle name="Normal 11 2" xfId="43" xr:uid="{4B6DCBA1-D391-4D19-9DC3-F3CB77C4A9AD}"/>
    <cellStyle name="Normal 12" xfId="34" xr:uid="{26455899-5F91-41BA-A67A-3E64AFDC83F6}"/>
    <cellStyle name="Normal 13" xfId="26" xr:uid="{147A196F-D3A6-44FB-918A-00B544D5403A}"/>
    <cellStyle name="Normal 13 2" xfId="30" xr:uid="{95B91982-21BA-4BC3-B352-CB8F9F90BB7C}"/>
    <cellStyle name="Normal 14" xfId="40" xr:uid="{9AB7BF1E-9377-40D0-83AC-B946FFA1B2CF}"/>
    <cellStyle name="Normal 15" xfId="42" xr:uid="{E947A166-54BB-429E-9135-AF504CA3DFDE}"/>
    <cellStyle name="Normal 16" xfId="49" xr:uid="{6E7987B0-CDD1-4F36-8C3C-6C6FAD424522}"/>
    <cellStyle name="Normal 17" xfId="50" xr:uid="{B54EC21C-2444-489E-B5BB-23486C4451CD}"/>
    <cellStyle name="Normal 18" xfId="51" xr:uid="{BB982FF0-6055-4029-862C-F1C631F48A7E}"/>
    <cellStyle name="Normal 19" xfId="52" xr:uid="{F7C91C2B-F090-4911-94FA-CE393E57D55C}"/>
    <cellStyle name="Normal 2" xfId="1" xr:uid="{D8C6F251-BC8D-4951-AAB4-5E885A8B0076}"/>
    <cellStyle name="Normal 2 2" xfId="3" xr:uid="{73E3BC81-7CD2-47DC-AD5F-69B787EE4134}"/>
    <cellStyle name="Normal 2 2 2" xfId="5" xr:uid="{EDBBF420-A2AF-4F33-A172-F3902BC83254}"/>
    <cellStyle name="Normal 2 2 2 2" xfId="45" xr:uid="{6B9A2C0F-1A52-4AE7-B878-4CBE2FAABF50}"/>
    <cellStyle name="Normal 2 2 2 3" xfId="58" xr:uid="{B95A004C-DE35-4763-ADAA-42509FCCC1C7}"/>
    <cellStyle name="Normal 2 3" xfId="4" xr:uid="{602245EC-5C12-4219-BF94-A2705EBEBEAB}"/>
    <cellStyle name="Normal 2 3 3 4" xfId="36" xr:uid="{4B347AFB-9DC5-4F90-B025-AA85494F33FF}"/>
    <cellStyle name="Normal 2 4" xfId="15" xr:uid="{B49DA788-5A21-4855-8D54-1597110922A1}"/>
    <cellStyle name="Normal 2 4 2" xfId="44" xr:uid="{A35DC786-19F1-4DE1-A57D-A550644E7FDB}"/>
    <cellStyle name="Normal 2 4 3" xfId="57" xr:uid="{854DA838-5914-4896-ADC2-4D205A74AE3B}"/>
    <cellStyle name="Normal 2 5" xfId="18" xr:uid="{68FF21EB-9399-4FE5-BF0B-65FB8EAD1F71}"/>
    <cellStyle name="Normal 2 6" xfId="22" xr:uid="{785ADE25-1A5C-45B5-9115-A9F62182E861}"/>
    <cellStyle name="Normal 2 7" xfId="53" xr:uid="{A6650E9E-BD95-44AB-8FA7-75D5C60D961A}"/>
    <cellStyle name="Normal 20" xfId="59" xr:uid="{27701D73-8916-4A0E-885F-6740131A40EE}"/>
    <cellStyle name="Normal 3" xfId="8" xr:uid="{197ED944-FAAE-447D-A9A7-3F324C2508CA}"/>
    <cellStyle name="Normal 3 2" xfId="20" xr:uid="{9569A8F1-5369-41FB-9449-9A1DD64A6542}"/>
    <cellStyle name="Normal 3 3" xfId="21" xr:uid="{E40FA007-2439-4652-A9C3-659209A08F35}"/>
    <cellStyle name="Normal 4" xfId="10" xr:uid="{9EB943AB-EA8D-45A7-8A0E-403F72235913}"/>
    <cellStyle name="Normal 5" xfId="2" xr:uid="{B8DC6F3F-1E06-4F05-88D5-596A187B0A4F}"/>
    <cellStyle name="Normal 6" xfId="11" xr:uid="{D8B9DAE4-4518-4BCD-9B7F-46C38AF09A3D}"/>
    <cellStyle name="Normal 7" xfId="16" xr:uid="{457D8111-62AD-477B-BF67-9717EF5EEEC2}"/>
    <cellStyle name="Normal 8" xfId="17" xr:uid="{142DBF94-D024-4DBF-B6C2-61D0B6686E7C}"/>
    <cellStyle name="Normal 9" xfId="24" xr:uid="{78C64D99-20D8-4E04-BA82-32AA780FD1A2}"/>
    <cellStyle name="Percent" xfId="13" builtinId="5"/>
    <cellStyle name="Percent 10" xfId="48" xr:uid="{D62EA8E0-D7FE-45A2-BE90-5F8C1910E765}"/>
    <cellStyle name="Percent 2" xfId="27" xr:uid="{901F4BC8-52D4-4DF0-B642-58E95C10705D}"/>
    <cellStyle name="Percent 2 2" xfId="38" xr:uid="{414938C9-3A1C-44F1-89D7-BD3823C74BBB}"/>
    <cellStyle name="Percent 2 3" xfId="55" xr:uid="{0F778F54-99BB-4D0A-99B1-72F1D4CAB6B6}"/>
    <cellStyle name="Percent 5" xfId="32" xr:uid="{A50870E6-7687-41B7-8705-834CA57AADEA}"/>
  </cellStyles>
  <dxfs count="2">
    <dxf>
      <numFmt numFmtId="165" formatCode="_(* #,##0_);_(* \(#,##0\);_(* &quot;-&quot;??_);_(@_)"/>
    </dxf>
    <dxf>
      <numFmt numFmtId="165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1</xdr:row>
      <xdr:rowOff>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4937C4D-11CB-4ABA-91C5-1DA55F51BF86}"/>
            </a:ext>
          </a:extLst>
        </xdr:cNvPr>
        <xdr:cNvSpPr txBox="1"/>
      </xdr:nvSpPr>
      <xdr:spPr>
        <a:xfrm>
          <a:off x="3648075" y="17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3</xdr:col>
      <xdr:colOff>0</xdr:colOff>
      <xdr:row>1</xdr:row>
      <xdr:rowOff>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64BB964-2ABF-4DA7-A135-CED4C2B3CF0B}"/>
            </a:ext>
          </a:extLst>
        </xdr:cNvPr>
        <xdr:cNvSpPr txBox="1"/>
      </xdr:nvSpPr>
      <xdr:spPr>
        <a:xfrm>
          <a:off x="3648075" y="17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81B8831B-1FFA-4E2E-B7F4-CDEA2EC77C61}"/>
            </a:ext>
          </a:extLst>
        </xdr:cNvPr>
        <xdr:cNvSpPr txBox="1"/>
      </xdr:nvSpPr>
      <xdr:spPr>
        <a:xfrm>
          <a:off x="3648075" y="33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688D7E2-2812-4A3E-9C14-7522A8629C30}"/>
            </a:ext>
          </a:extLst>
        </xdr:cNvPr>
        <xdr:cNvSpPr txBox="1"/>
      </xdr:nvSpPr>
      <xdr:spPr>
        <a:xfrm>
          <a:off x="3648075" y="33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2</xdr:col>
      <xdr:colOff>0</xdr:colOff>
      <xdr:row>2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B2AF9366-1515-4C89-9D5B-FEA1E7817D72}"/>
            </a:ext>
          </a:extLst>
        </xdr:cNvPr>
        <xdr:cNvSpPr txBox="1"/>
      </xdr:nvSpPr>
      <xdr:spPr>
        <a:xfrm>
          <a:off x="3648075" y="3333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25278038-0D2F-4C79-9633-05F7EC6132E2}"/>
            </a:ext>
          </a:extLst>
        </xdr:cNvPr>
        <xdr:cNvSpPr txBox="1"/>
      </xdr:nvSpPr>
      <xdr:spPr>
        <a:xfrm>
          <a:off x="9305925" y="17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184731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6D3AFCC-9A5E-46FB-A08F-DC81B0C41FA1}"/>
            </a:ext>
          </a:extLst>
        </xdr:cNvPr>
        <xdr:cNvSpPr txBox="1"/>
      </xdr:nvSpPr>
      <xdr:spPr>
        <a:xfrm>
          <a:off x="9305925" y="17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</xdr:col>
      <xdr:colOff>0</xdr:colOff>
      <xdr:row>1</xdr:row>
      <xdr:rowOff>0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EB838D55-41D1-4589-A4E8-D054DC867F91}"/>
            </a:ext>
          </a:extLst>
        </xdr:cNvPr>
        <xdr:cNvSpPr txBox="1"/>
      </xdr:nvSpPr>
      <xdr:spPr>
        <a:xfrm>
          <a:off x="9305925" y="17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184731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CC59125-3D92-44D9-BFE3-E300A76079B2}"/>
            </a:ext>
          </a:extLst>
        </xdr:cNvPr>
        <xdr:cNvSpPr txBox="1"/>
      </xdr:nvSpPr>
      <xdr:spPr>
        <a:xfrm>
          <a:off x="10248900" y="17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354D1557-E9A4-4F0A-8062-48AC917BA6D4}"/>
            </a:ext>
          </a:extLst>
        </xdr:cNvPr>
        <xdr:cNvSpPr txBox="1"/>
      </xdr:nvSpPr>
      <xdr:spPr>
        <a:xfrm>
          <a:off x="10248900" y="17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10</xdr:col>
      <xdr:colOff>0</xdr:colOff>
      <xdr:row>1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DD0148C-C725-47D8-BF4A-39B73F5FB786}"/>
            </a:ext>
          </a:extLst>
        </xdr:cNvPr>
        <xdr:cNvSpPr txBox="1"/>
      </xdr:nvSpPr>
      <xdr:spPr>
        <a:xfrm>
          <a:off x="10248900" y="1714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T:\FORECASTED%20SURVEILLANCE\2023\2023%20Forecasted%20Surveillance%20(Amended)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3" Type="http://schemas.microsoft.com/office/2019/04/relationships/externalLinkLongPath" Target="file:///T:\FORECAST%20-%205%20YEAR\2022\2022%2012&amp;0%20Rate%20Case%20(Litigated)\Recons%20&amp;%20Support\1)%20B2%20Reports%20for%20All%20(EPIS-AD-CapEx-Depr%20Exp-CWIP)\YYY_2022%2012&amp;00%20B2%20%20Capital%20v1%20FL%20RATE%20CASE%20(Pre-Depreciation%20Study%20Impact)%202024-02-09-12-17-29-062.xlsx?8EF48CA2" TargetMode="External"/><Relationship Id="rId2" Type="http://schemas.openxmlformats.org/officeDocument/2006/relationships/externalLinkPath" Target="file:///\\8EF48CA2\YYY_2022%2012&amp;00%20B2%20%20Capital%20v1%20FL%20RATE%20CASE%20(Pre-Depreciation%20Study%20Impact)%202024-02-09-12-17-29-062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ing, Christopher" refreshedDate="44978.391867939812" createdVersion="7" refreshedVersion="7" minRefreshableVersion="3" recordCount="412" xr:uid="{4889C718-1CAB-488E-B632-43D04ECC424D}">
  <cacheSource type="worksheet">
    <worksheetSource ref="A5:CR417" sheet="B2 CWIP" r:id="rId2"/>
  </cacheSource>
  <cacheFields count="96">
    <cacheField name="Planning Entity" numFmtId="0">
      <sharedItems/>
    </cacheField>
    <cacheField name="PPLT: CWIP Amount Type" numFmtId="0">
      <sharedItems containsBlank="1" count="2">
        <s v="Cash &amp; Overheads"/>
        <m/>
      </sharedItems>
    </cacheField>
    <cacheField name="CAP B2: Model Project" numFmtId="0">
      <sharedItems containsBlank="1"/>
    </cacheField>
    <cacheField name="CAP B2: Model Project -&gt; CAP B2: Model Depr Group of CAP B2: Model Project" numFmtId="0">
      <sharedItems containsBlank="1"/>
    </cacheField>
    <cacheField name="CAP B2: Model Project -&gt; FERC Function of CAP B2: Model Project" numFmtId="0">
      <sharedItems/>
    </cacheField>
    <cacheField name="Jan - 2023" numFmtId="164">
      <sharedItems containsSemiMixedTypes="0" containsString="0" containsNumber="1" minValue="-24001.8499486" maxValue="172473.49600586644"/>
    </cacheField>
    <cacheField name="Feb - 2023" numFmtId="164">
      <sharedItems containsSemiMixedTypes="0" containsString="0" containsNumber="1" minValue="-12977.799370000001" maxValue="183084.90706776673"/>
    </cacheField>
    <cacheField name="Mar - 2023" numFmtId="164">
      <sharedItems containsSemiMixedTypes="0" containsString="0" containsNumber="1" minValue="-16656.8686929" maxValue="203996.94256716667"/>
    </cacheField>
    <cacheField name="Apr - 2023" numFmtId="164">
      <sharedItems containsSemiMixedTypes="0" containsString="0" containsNumber="1" minValue="-14911.884311399999" maxValue="196430.43491066652"/>
    </cacheField>
    <cacheField name="May - 2023" numFmtId="164">
      <sharedItems containsSemiMixedTypes="0" containsString="0" containsNumber="1" minValue="-27065.688465700001" maxValue="204880.60399046668"/>
    </cacheField>
    <cacheField name="Jun - 2023" numFmtId="164">
      <sharedItems containsSemiMixedTypes="0" containsString="0" containsNumber="1" minValue="-3750" maxValue="223086.85985636656"/>
    </cacheField>
    <cacheField name="Jul - 2023" numFmtId="164">
      <sharedItems containsSemiMixedTypes="0" containsString="0" containsNumber="1" minValue="-3750" maxValue="191573.99875646655"/>
    </cacheField>
    <cacheField name="Aug - 2023" numFmtId="164">
      <sharedItems containsSemiMixedTypes="0" containsString="0" containsNumber="1" minValue="-3750" maxValue="198584.56934716663"/>
    </cacheField>
    <cacheField name="Sep - 2023" numFmtId="164">
      <sharedItems containsSemiMixedTypes="0" containsString="0" containsNumber="1" minValue="-3750" maxValue="201019.7171573666"/>
    </cacheField>
    <cacheField name="Oct - 2023" numFmtId="164">
      <sharedItems containsSemiMixedTypes="0" containsString="0" containsNumber="1" minValue="-4588.9869386" maxValue="218987.75116346666"/>
    </cacheField>
    <cacheField name="Nov - 2023" numFmtId="164">
      <sharedItems containsSemiMixedTypes="0" containsString="0" containsNumber="1" minValue="-3750" maxValue="207623.94123956654"/>
    </cacheField>
    <cacheField name="Dec - 2023" numFmtId="164">
      <sharedItems containsSemiMixedTypes="0" containsString="0" containsNumber="1" minValue="-3750" maxValue="210246.87209686663"/>
    </cacheField>
    <cacheField name="2023" numFmtId="164">
      <sharedItems containsSemiMixedTypes="0" containsString="0" containsNumber="1" minValue="-52825.975320100013" maxValue="2411990.0941592008"/>
    </cacheField>
    <cacheField name="Jan - 2024" numFmtId="164">
      <sharedItems containsSemiMixedTypes="0" containsString="0" containsNumber="1" minValue="-4833.3333333333303" maxValue="197846.20079180779"/>
    </cacheField>
    <cacheField name="Feb - 2024" numFmtId="164">
      <sharedItems containsSemiMixedTypes="0" containsString="0" containsNumber="1" minValue="-4833.3333333333303" maxValue="219451.31072340763"/>
    </cacheField>
    <cacheField name="Mar - 2024" numFmtId="164">
      <sharedItems containsSemiMixedTypes="0" containsString="0" containsNumber="1" minValue="-4833.3333333333303" maxValue="219583.27393830768"/>
    </cacheField>
    <cacheField name="Apr - 2024" numFmtId="164">
      <sharedItems containsSemiMixedTypes="0" containsString="0" containsNumber="1" minValue="-4833.3333333333303" maxValue="235126.28343550782"/>
    </cacheField>
    <cacheField name="May - 2024" numFmtId="164">
      <sharedItems containsSemiMixedTypes="0" containsString="0" containsNumber="1" minValue="-4833.3333333333303" maxValue="215190.64126990776"/>
    </cacheField>
    <cacheField name="Jun - 2024" numFmtId="164">
      <sharedItems containsSemiMixedTypes="0" containsString="0" containsNumber="1" minValue="-4833.3333333333303" maxValue="222554.0461264078"/>
    </cacheField>
    <cacheField name="Jul - 2024" numFmtId="164">
      <sharedItems containsSemiMixedTypes="0" containsString="0" containsNumber="1" minValue="-4833.3333333333303" maxValue="219006.96982170769"/>
    </cacheField>
    <cacheField name="Aug - 2024" numFmtId="164">
      <sharedItems containsSemiMixedTypes="0" containsString="0" containsNumber="1" minValue="-4833.3333333333303" maxValue="231842.09157640766"/>
    </cacheField>
    <cacheField name="Sep - 2024" numFmtId="164">
      <sharedItems containsSemiMixedTypes="0" containsString="0" containsNumber="1" minValue="-4833.3333333333303" maxValue="220720.33984510787"/>
    </cacheField>
    <cacheField name="Oct - 2024" numFmtId="164">
      <sharedItems containsSemiMixedTypes="0" containsString="0" containsNumber="1" minValue="-4833.3333333333303" maxValue="206610.05519450764"/>
    </cacheField>
    <cacheField name="Nov - 2024" numFmtId="164">
      <sharedItems containsSemiMixedTypes="0" containsString="0" containsNumber="1" minValue="-4833.3333333333303" maxValue="208071.56525940789"/>
    </cacheField>
    <cacheField name="Dec - 2024" numFmtId="164">
      <sharedItems containsSemiMixedTypes="0" containsString="0" containsNumber="1" minValue="-4833.3333333333303" maxValue="217491.60377090779"/>
    </cacheField>
    <cacheField name="2024" numFmtId="164">
      <sharedItems containsSemiMixedTypes="0" containsString="0" containsNumber="1" minValue="-57999.999999999949" maxValue="2613494.3817533939"/>
    </cacheField>
    <cacheField name="Jan - 2025" numFmtId="164">
      <sharedItems containsSemiMixedTypes="0" containsString="0" containsNumber="1" minValue="-9382.2982618742371" maxValue="175472.83904509386"/>
    </cacheField>
    <cacheField name="Feb - 2025" numFmtId="164">
      <sharedItems containsSemiMixedTypes="0" containsString="0" containsNumber="1" minValue="-9382.2982618742371" maxValue="197548.57271006206"/>
    </cacheField>
    <cacheField name="Mar - 2025" numFmtId="164">
      <sharedItems containsSemiMixedTypes="0" containsString="0" containsNumber="1" minValue="-9382.2982618742371" maxValue="207808.89175808875"/>
    </cacheField>
    <cacheField name="Apr - 2025" numFmtId="164">
      <sharedItems containsSemiMixedTypes="0" containsString="0" containsNumber="1" minValue="-9382.2982618742371" maxValue="206380.05451097136"/>
    </cacheField>
    <cacheField name="May - 2025" numFmtId="164">
      <sharedItems containsSemiMixedTypes="0" containsString="0" containsNumber="1" minValue="-9382.2982618742371" maxValue="209727.12810676885"/>
    </cacheField>
    <cacheField name="Jun - 2025" numFmtId="164">
      <sharedItems containsSemiMixedTypes="0" containsString="0" containsNumber="1" minValue="-9382.2982618742371" maxValue="195724.44363696052"/>
    </cacheField>
    <cacheField name="Jul - 2025" numFmtId="164">
      <sharedItems containsSemiMixedTypes="0" containsString="0" containsNumber="1" minValue="-9382.2982618742371" maxValue="201506.99165060077"/>
    </cacheField>
    <cacheField name="Aug - 2025" numFmtId="164">
      <sharedItems containsSemiMixedTypes="0" containsString="0" containsNumber="1" minValue="-9382.2982618742371" maxValue="214771.63355301958"/>
    </cacheField>
    <cacheField name="Sep - 2025" numFmtId="164">
      <sharedItems containsSemiMixedTypes="0" containsString="0" containsNumber="1" minValue="-9382.2982618742371" maxValue="195486.166898834"/>
    </cacheField>
    <cacheField name="Oct - 2025" numFmtId="164">
      <sharedItems containsSemiMixedTypes="0" containsString="0" containsNumber="1" minValue="-9382.2982618742371" maxValue="202592.3890670879"/>
    </cacheField>
    <cacheField name="Nov - 2025" numFmtId="164">
      <sharedItems containsSemiMixedTypes="0" containsString="0" containsNumber="1" minValue="-9382.2982618742371" maxValue="207499.04512242461"/>
    </cacheField>
    <cacheField name="Dec - 2025" numFmtId="164">
      <sharedItems containsSemiMixedTypes="0" containsString="0" containsNumber="1" minValue="-9382.2982619183895" maxValue="196797.98737812485"/>
    </cacheField>
    <cacheField name="2025" numFmtId="164">
      <sharedItems containsSemiMixedTypes="0" containsString="0" containsNumber="1" minValue="-112587.579142535" maxValue="2411316.1434380356"/>
    </cacheField>
    <cacheField name="Jan - 2026" numFmtId="164">
      <sharedItems containsSemiMixedTypes="0" containsString="0" containsNumber="1" minValue="-8807.8233262389167" maxValue="174479.49209972317"/>
    </cacheField>
    <cacheField name="Feb - 2026" numFmtId="164">
      <sharedItems containsSemiMixedTypes="0" containsString="0" containsNumber="1" minValue="-8807.8233262389167" maxValue="177630.68715101338"/>
    </cacheField>
    <cacheField name="Mar - 2026" numFmtId="164">
      <sharedItems containsSemiMixedTypes="0" containsString="0" containsNumber="1" minValue="-8807.8233262389167" maxValue="202741.78072803613"/>
    </cacheField>
    <cacheField name="Apr - 2026" numFmtId="164">
      <sharedItems containsSemiMixedTypes="0" containsString="0" containsNumber="1" minValue="-8807.8233262389167" maxValue="186851.10136222024"/>
    </cacheField>
    <cacheField name="May - 2026" numFmtId="164">
      <sharedItems containsSemiMixedTypes="0" containsString="0" containsNumber="1" minValue="-8807.8233262389167" maxValue="192052.15818646862"/>
    </cacheField>
    <cacheField name="Jun - 2026" numFmtId="164">
      <sharedItems containsSemiMixedTypes="0" containsString="0" containsNumber="1" minValue="-8807.8233262389167" maxValue="179207.93459710441"/>
    </cacheField>
    <cacheField name="Jul - 2026" numFmtId="164">
      <sharedItems containsSemiMixedTypes="0" containsString="0" containsNumber="1" minValue="-8807.8233262389167" maxValue="180821.37209444595"/>
    </cacheField>
    <cacheField name="Aug - 2026" numFmtId="164">
      <sharedItems containsSemiMixedTypes="0" containsString="0" containsNumber="1" minValue="-8807.8233262389167" maxValue="212196.78882031358"/>
    </cacheField>
    <cacheField name="Sep - 2026" numFmtId="164">
      <sharedItems containsSemiMixedTypes="0" containsString="0" containsNumber="1" minValue="-8807.8233262389167" maxValue="198651.0391418683"/>
    </cacheField>
    <cacheField name="Oct - 2026" numFmtId="164">
      <sharedItems containsSemiMixedTypes="0" containsString="0" containsNumber="1" minValue="-8807.8233262389167" maxValue="193521.72207666561"/>
    </cacheField>
    <cacheField name="Nov - 2026" numFmtId="164">
      <sharedItems containsSemiMixedTypes="0" containsString="0" containsNumber="1" minValue="-8807.8233262389167" maxValue="196674.49322677794"/>
    </cacheField>
    <cacheField name="Dec - 2026" numFmtId="164">
      <sharedItems containsSemiMixedTypes="0" containsString="0" containsNumber="1" minValue="-8807.8233262389258" maxValue="183242.02528440356"/>
    </cacheField>
    <cacheField name="2026" numFmtId="164">
      <sharedItems containsSemiMixedTypes="0" containsString="0" containsNumber="1" minValue="-105693.87991486699" maxValue="2278070.5947690392"/>
    </cacheField>
    <cacheField name="Jan - 2027" numFmtId="164">
      <sharedItems containsSemiMixedTypes="0" containsString="0" containsNumber="1" minValue="-9069.9831503699988" maxValue="173449.79965292828"/>
    </cacheField>
    <cacheField name="Feb - 2027" numFmtId="164">
      <sharedItems containsSemiMixedTypes="0" containsString="0" containsNumber="1" minValue="-9069.9831503699988" maxValue="179507.2703240983"/>
    </cacheField>
    <cacheField name="Mar - 2027" numFmtId="164">
      <sharedItems containsSemiMixedTypes="0" containsString="0" containsNumber="1" minValue="-9069.9831503699988" maxValue="199923.0853127036"/>
    </cacheField>
    <cacheField name="Apr - 2027" numFmtId="164">
      <sharedItems containsSemiMixedTypes="0" containsString="0" containsNumber="1" minValue="-9069.9831503699988" maxValue="192466.58391509252"/>
    </cacheField>
    <cacheField name="May - 2027" numFmtId="164">
      <sharedItems containsSemiMixedTypes="0" containsString="0" containsNumber="1" minValue="-9069.9831503699988" maxValue="194773.9362189208"/>
    </cacheField>
    <cacheField name="Jun - 2027" numFmtId="164">
      <sharedItems containsSemiMixedTypes="0" containsString="0" containsNumber="1" minValue="-9069.9831503699988" maxValue="182736.28694277196"/>
    </cacheField>
    <cacheField name="Jul - 2027" numFmtId="164">
      <sharedItems containsSemiMixedTypes="0" containsString="0" containsNumber="1" minValue="-9069.9831503699988" maxValue="188701.22555934323"/>
    </cacheField>
    <cacheField name="Aug - 2027" numFmtId="164">
      <sharedItems containsSemiMixedTypes="0" containsString="0" containsNumber="1" minValue="-9069.9831503699988" maxValue="210689.05676759686"/>
    </cacheField>
    <cacheField name="Sep - 2027" numFmtId="164">
      <sharedItems containsSemiMixedTypes="0" containsString="0" containsNumber="1" minValue="-9069.9831503699988" maxValue="193887.19481787429"/>
    </cacheField>
    <cacheField name="Oct - 2027" numFmtId="164">
      <sharedItems containsSemiMixedTypes="0" containsString="0" containsNumber="1" minValue="-9069.9831503699988" maxValue="211365.65476680742"/>
    </cacheField>
    <cacheField name="Nov - 2027" numFmtId="164">
      <sharedItems containsSemiMixedTypes="0" containsString="0" containsNumber="1" minValue="-9069.9831503699988" maxValue="217098.09388070222"/>
    </cacheField>
    <cacheField name="Dec - 2027" numFmtId="164">
      <sharedItems containsSemiMixedTypes="0" containsString="0" containsNumber="1" minValue="-9069.9831503700116" maxValue="207150.03859533556"/>
    </cacheField>
    <cacheField name="2027" numFmtId="164">
      <sharedItems containsSemiMixedTypes="0" containsString="0" containsNumber="1" minValue="-108839.79780443999" maxValue="2351748.2267541736"/>
    </cacheField>
    <cacheField name="Jan - 2028" numFmtId="164">
      <sharedItems containsSemiMixedTypes="0" containsString="0" containsNumber="1" containsInteger="1" minValue="0" maxValue="0"/>
    </cacheField>
    <cacheField name="Feb - 2028" numFmtId="164">
      <sharedItems containsSemiMixedTypes="0" containsString="0" containsNumber="1" containsInteger="1" minValue="0" maxValue="0"/>
    </cacheField>
    <cacheField name="Mar - 2028" numFmtId="164">
      <sharedItems containsSemiMixedTypes="0" containsString="0" containsNumber="1" containsInteger="1" minValue="0" maxValue="0"/>
    </cacheField>
    <cacheField name="Apr - 2028" numFmtId="164">
      <sharedItems containsSemiMixedTypes="0" containsString="0" containsNumber="1" containsInteger="1" minValue="0" maxValue="0"/>
    </cacheField>
    <cacheField name="May - 2028" numFmtId="164">
      <sharedItems containsSemiMixedTypes="0" containsString="0" containsNumber="1" containsInteger="1" minValue="0" maxValue="0"/>
    </cacheField>
    <cacheField name="Jun - 2028" numFmtId="164">
      <sharedItems containsSemiMixedTypes="0" containsString="0" containsNumber="1" containsInteger="1" minValue="0" maxValue="0"/>
    </cacheField>
    <cacheField name="Jul - 2028" numFmtId="164">
      <sharedItems containsSemiMixedTypes="0" containsString="0" containsNumber="1" containsInteger="1" minValue="0" maxValue="0"/>
    </cacheField>
    <cacheField name="Aug - 2028" numFmtId="164">
      <sharedItems containsSemiMixedTypes="0" containsString="0" containsNumber="1" containsInteger="1" minValue="0" maxValue="0"/>
    </cacheField>
    <cacheField name="Sep - 2028" numFmtId="164">
      <sharedItems containsSemiMixedTypes="0" containsString="0" containsNumber="1" containsInteger="1" minValue="0" maxValue="0"/>
    </cacheField>
    <cacheField name="Oct - 2028" numFmtId="164">
      <sharedItems containsSemiMixedTypes="0" containsString="0" containsNumber="1" containsInteger="1" minValue="0" maxValue="0"/>
    </cacheField>
    <cacheField name="Nov - 2028" numFmtId="164">
      <sharedItems containsSemiMixedTypes="0" containsString="0" containsNumber="1" containsInteger="1" minValue="0" maxValue="0"/>
    </cacheField>
    <cacheField name="Dec - 2028" numFmtId="164">
      <sharedItems containsSemiMixedTypes="0" containsString="0" containsNumber="1" containsInteger="1" minValue="0" maxValue="0"/>
    </cacheField>
    <cacheField name="2028" numFmtId="164">
      <sharedItems containsSemiMixedTypes="0" containsString="0" containsNumber="1" containsInteger="1" minValue="0" maxValue="0"/>
    </cacheField>
    <cacheField name="Jan - 2029" numFmtId="164">
      <sharedItems containsSemiMixedTypes="0" containsString="0" containsNumber="1" containsInteger="1" minValue="0" maxValue="0"/>
    </cacheField>
    <cacheField name="Feb - 2029" numFmtId="164">
      <sharedItems containsSemiMixedTypes="0" containsString="0" containsNumber="1" containsInteger="1" minValue="0" maxValue="0"/>
    </cacheField>
    <cacheField name="Mar - 2029" numFmtId="164">
      <sharedItems containsSemiMixedTypes="0" containsString="0" containsNumber="1" containsInteger="1" minValue="0" maxValue="0"/>
    </cacheField>
    <cacheField name="Apr - 2029" numFmtId="164">
      <sharedItems containsSemiMixedTypes="0" containsString="0" containsNumber="1" containsInteger="1" minValue="0" maxValue="0"/>
    </cacheField>
    <cacheField name="May - 2029" numFmtId="164">
      <sharedItems containsSemiMixedTypes="0" containsString="0" containsNumber="1" containsInteger="1" minValue="0" maxValue="0"/>
    </cacheField>
    <cacheField name="Jun - 2029" numFmtId="164">
      <sharedItems containsSemiMixedTypes="0" containsString="0" containsNumber="1" containsInteger="1" minValue="0" maxValue="0"/>
    </cacheField>
    <cacheField name="Jul - 2029" numFmtId="164">
      <sharedItems containsSemiMixedTypes="0" containsString="0" containsNumber="1" containsInteger="1" minValue="0" maxValue="0"/>
    </cacheField>
    <cacheField name="Aug - 2029" numFmtId="164">
      <sharedItems containsSemiMixedTypes="0" containsString="0" containsNumber="1" containsInteger="1" minValue="0" maxValue="0"/>
    </cacheField>
    <cacheField name="Sep - 2029" numFmtId="164">
      <sharedItems containsSemiMixedTypes="0" containsString="0" containsNumber="1" containsInteger="1" minValue="0" maxValue="0"/>
    </cacheField>
    <cacheField name="Oct - 2029" numFmtId="164">
      <sharedItems containsSemiMixedTypes="0" containsString="0" containsNumber="1" containsInteger="1" minValue="0" maxValue="0"/>
    </cacheField>
    <cacheField name="Nov - 2029" numFmtId="164">
      <sharedItems containsSemiMixedTypes="0" containsString="0" containsNumber="1" containsInteger="1" minValue="0" maxValue="0"/>
    </cacheField>
    <cacheField name="Dec - 2029" numFmtId="164">
      <sharedItems containsSemiMixedTypes="0" containsString="0" containsNumber="1" containsInteger="1" minValue="0" maxValue="0"/>
    </cacheField>
    <cacheField name="2029" numFmtId="164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homas, Michael" refreshedDate="45344.552480324077" createdVersion="8" refreshedVersion="8" minRefreshableVersion="3" recordCount="10116" xr:uid="{627E3CB5-30D4-4F88-A981-B741882F1020}">
  <cacheSource type="worksheet">
    <worksheetSource ref="A5:CX10121" sheet="REG_FL_B2_CWIP_REPORT_NO_FILTE" r:id="rId2"/>
  </cacheSource>
  <cacheFields count="102">
    <cacheField name="Planning Entity" numFmtId="0">
      <sharedItems/>
    </cacheField>
    <cacheField name="PPLT: CWIP Amount Type" numFmtId="0">
      <sharedItems count="33">
        <s v="AFUDC Debt"/>
        <s v="AFUDC Equity"/>
        <s v="Beg Bal: AFUDC Debt"/>
        <s v="Beg Bal: AFUDC Equity"/>
        <s v="Beg Bal: Cash &amp; Overheads"/>
        <s v="Beg Bal: CPI"/>
        <s v="Beg Bal: CWIP"/>
        <s v="Beginning AFUDC Basis"/>
        <s v="Cash &amp; Overheads"/>
        <s v="Cash Removal"/>
        <s v="Cash Salvage"/>
        <s v="Close Activity %"/>
        <s v="Close BegBal %"/>
        <s v="Closed AFUDC Debt"/>
        <s v="Closed AFUDC Equity"/>
        <s v="Closed Cash &amp; Overheads"/>
        <s v="Closed Cash Removal"/>
        <s v="Closed Cash Salvage"/>
        <s v="Closed CPI"/>
        <s v="Closed CWIP"/>
        <s v="CPI"/>
        <s v="CPI - JSB"/>
        <s v="End Bal: AFUDC Debt"/>
        <s v="End Bal: AFUDC Equity"/>
        <s v="End Bal: Cash &amp; Overheads"/>
        <s v="End Bal: CPI"/>
        <s v="End Bal: CWIP"/>
        <s v="Ending AFUDC Basis"/>
        <s v="Initialize January and July"/>
        <s v="Project Book Depr - COR"/>
        <s v="Project Book Depr - Life"/>
        <s v="Project Depr and Amort Total"/>
        <s v="Project Ending Plant Blance"/>
      </sharedItems>
    </cacheField>
    <cacheField name="CAP B2: Model Project -&gt; Cap B2: Model Project Management Function of CAP B2: Model Project" numFmtId="0">
      <sharedItems/>
    </cacheField>
    <cacheField name="CAP B2: Model Project" numFmtId="0">
      <sharedItems/>
    </cacheField>
    <cacheField name="CAP B2: Model Project -&gt; AFUDC / IDC Eligibility of CAP B2: Model Project" numFmtId="0">
      <sharedItems/>
    </cacheField>
    <cacheField name="CAP B2: Model Project -&gt; CAP B2 Model Project Category I of CAP B2: Model Project" numFmtId="0">
      <sharedItems/>
    </cacheField>
    <cacheField name="CAP B2: Model Project -&gt; CAP B2: Model Project Category II of CAP B2: Model Project" numFmtId="0">
      <sharedItems/>
    </cacheField>
    <cacheField name="CAP B2: Model Project -&gt; CAP B2: Model Project Breakout of CAP B2: Model Project" numFmtId="0">
      <sharedItems/>
    </cacheField>
    <cacheField name="CAP B2: Model Project -&gt; PPLT: Project Class of CAP B2: Model Project" numFmtId="0">
      <sharedItems/>
    </cacheField>
    <cacheField name="CAP B2: Model Project -&gt; Recovery Clause of CAP B2: Model Project" numFmtId="0">
      <sharedItems/>
    </cacheField>
    <cacheField name="CAP B2: Model Depr Group" numFmtId="0">
      <sharedItems/>
    </cacheField>
    <cacheField name="a-Jan - 2022" numFmtId="164">
      <sharedItems containsSemiMixedTypes="0" containsString="0" containsNumber="1" minValue="-30265.21" maxValue="96064.46"/>
    </cacheField>
    <cacheField name="a-Feb - 2022" numFmtId="164">
      <sharedItems containsSemiMixedTypes="0" containsString="0" containsNumber="1" minValue="-30591.29" maxValue="98308.800000000003"/>
    </cacheField>
    <cacheField name="a-Mar - 2022" numFmtId="164">
      <sharedItems containsSemiMixedTypes="0" containsString="0" containsNumber="1" minValue="-31906.37" maxValue="99040.829999999987"/>
    </cacheField>
    <cacheField name="a-Apr - 2022" numFmtId="164">
      <sharedItems containsSemiMixedTypes="0" containsString="0" containsNumber="1" minValue="-32474.77" maxValue="100338.64"/>
    </cacheField>
    <cacheField name="a-May - 2022" numFmtId="164">
      <sharedItems containsSemiMixedTypes="0" containsString="0" containsNumber="1" minValue="-67838.16" maxValue="101409.78000000001"/>
    </cacheField>
    <cacheField name="a-Jun - 2022" numFmtId="164">
      <sharedItems containsSemiMixedTypes="0" containsString="0" containsNumber="1" minValue="-33410.879999999997" maxValue="104263.95"/>
    </cacheField>
    <cacheField name="a-Jul - 2022" numFmtId="164">
      <sharedItems containsSemiMixedTypes="0" containsString="0" containsNumber="1" minValue="-34105.439999999995" maxValue="110752.19"/>
    </cacheField>
    <cacheField name="a-Aug - 2022" numFmtId="164">
      <sharedItems containsSemiMixedTypes="0" containsString="0" containsNumber="1" minValue="-34700.49" maxValue="116857.46999999999"/>
    </cacheField>
    <cacheField name="a-Sep - 2022" numFmtId="164">
      <sharedItems containsSemiMixedTypes="0" containsString="0" containsNumber="1" minValue="-35562.050000000003" maxValue="123133.79000000002"/>
    </cacheField>
    <cacheField name="a-Oct - 2022" numFmtId="164">
      <sharedItems containsSemiMixedTypes="0" containsString="0" containsNumber="1" minValue="-52855.6" maxValue="135674.91"/>
    </cacheField>
    <cacheField name="a-Nov - 2022" numFmtId="164">
      <sharedItems containsSemiMixedTypes="0" containsString="0" containsNumber="1" minValue="-36838.83" maxValue="144677.47"/>
    </cacheField>
    <cacheField name="a-Dec - 2022" numFmtId="164">
      <sharedItems containsSemiMixedTypes="0" containsString="0" containsNumber="1" minValue="-37569.370000000003" maxValue="144677.47"/>
    </cacheField>
    <cacheField name="a-2022" numFmtId="164">
      <sharedItems containsSemiMixedTypes="0" containsString="0" containsNumber="1" minValue="-112840.13" maxValue="1277946.1599999999"/>
    </cacheField>
    <cacheField name="Jan - 2023" numFmtId="164">
      <sharedItems containsSemiMixedTypes="0" containsString="0" containsNumber="1" minValue="-37569.370000000003" maxValue="131205.94445681298"/>
    </cacheField>
    <cacheField name="Feb - 2023" numFmtId="164">
      <sharedItems containsSemiMixedTypes="0" containsString="0" containsNumber="1" minValue="-37569.370000000003" maxValue="134512.74863088332"/>
    </cacheField>
    <cacheField name="Mar - 2023" numFmtId="164">
      <sharedItems containsSemiMixedTypes="0" containsString="0" containsNumber="1" minValue="-37569.370000000003" maxValue="137966.99936303892"/>
    </cacheField>
    <cacheField name="Apr - 2023" numFmtId="164">
      <sharedItems containsSemiMixedTypes="0" containsString="0" containsNumber="1" minValue="-37569.370000000003" maxValue="143314.02436224636"/>
    </cacheField>
    <cacheField name="May - 2023" numFmtId="164">
      <sharedItems containsSemiMixedTypes="0" containsString="0" containsNumber="1" minValue="-37569.370000000003" maxValue="146718.19246933857"/>
    </cacheField>
    <cacheField name="Jun - 2023" numFmtId="164">
      <sharedItems containsSemiMixedTypes="0" containsString="0" containsNumber="1" minValue="-37569.370000000003" maxValue="150051.9082232333"/>
    </cacheField>
    <cacheField name="Jul - 2023" numFmtId="164">
      <sharedItems containsSemiMixedTypes="0" containsString="0" containsNumber="1" minValue="-37569.370000000003" maxValue="153433.159934408"/>
    </cacheField>
    <cacheField name="Aug - 2023" numFmtId="164">
      <sharedItems containsSemiMixedTypes="0" containsString="0" containsNumber="1" minValue="-37569.370000000003" maxValue="156911.06032903213"/>
    </cacheField>
    <cacheField name="Sep - 2023" numFmtId="164">
      <sharedItems containsSemiMixedTypes="0" containsString="0" containsNumber="1" minValue="-37569.370000000003" maxValue="160288.23956633583"/>
    </cacheField>
    <cacheField name="Oct - 2023" numFmtId="164">
      <sharedItems containsSemiMixedTypes="0" containsString="0" containsNumber="1" minValue="-37569.370000000003" maxValue="164401.17199640066"/>
    </cacheField>
    <cacheField name="Nov - 2023" numFmtId="164">
      <sharedItems containsSemiMixedTypes="0" containsString="0" containsNumber="1" minValue="-37569.370000000003" maxValue="168072.25453888858"/>
    </cacheField>
    <cacheField name="Dec - 2023" numFmtId="164">
      <sharedItems containsSemiMixedTypes="0" containsString="0" containsNumber="1" minValue="-37569.370000000003" maxValue="171710.01839559831"/>
    </cacheField>
    <cacheField name="2023" numFmtId="164">
      <sharedItems containsSemiMixedTypes="0" containsString="0" containsNumber="1" minValue="-37569.370000000003" maxValue="1774702.0738706188"/>
    </cacheField>
    <cacheField name="Jan - 2024" numFmtId="164">
      <sharedItems containsSemiMixedTypes="0" containsString="0" containsNumber="1" minValue="-37569.370000000003" maxValue="174208.73916529867"/>
    </cacheField>
    <cacheField name="Feb - 2024" numFmtId="164">
      <sharedItems containsSemiMixedTypes="0" containsString="0" containsNumber="1" minValue="-37569.370000000003" maxValue="174651.49982269117"/>
    </cacheField>
    <cacheField name="Mar - 2024" numFmtId="164">
      <sharedItems containsSemiMixedTypes="0" containsString="0" containsNumber="1" minValue="-37569.370000000003" maxValue="175018.09452533556"/>
    </cacheField>
    <cacheField name="Apr - 2024" numFmtId="164">
      <sharedItems containsSemiMixedTypes="0" containsString="0" containsNumber="1" minValue="-37569.370000000003" maxValue="175152.20420441616"/>
    </cacheField>
    <cacheField name="May - 2024" numFmtId="164">
      <sharedItems containsSemiMixedTypes="0" containsString="0" containsNumber="1" minValue="-37569.370000000003" maxValue="175237.86906893676"/>
    </cacheField>
    <cacheField name="Jun - 2024" numFmtId="164">
      <sharedItems containsSemiMixedTypes="0" containsString="0" containsNumber="1" minValue="-37569.370000000003" maxValue="175250.08819071486"/>
    </cacheField>
    <cacheField name="Jul - 2024" numFmtId="164">
      <sharedItems containsSemiMixedTypes="0" containsString="0" containsNumber="1" minValue="-37569.370000000003" maxValue="175250.08819071486"/>
    </cacheField>
    <cacheField name="Aug - 2024" numFmtId="164">
      <sharedItems containsSemiMixedTypes="0" containsString="0" containsNumber="1" minValue="-37569.370000000003" maxValue="175250.08819071486"/>
    </cacheField>
    <cacheField name="Sep - 2024" numFmtId="164">
      <sharedItems containsSemiMixedTypes="0" containsString="0" containsNumber="1" minValue="-37569.370000000003" maxValue="175250.08819071486"/>
    </cacheField>
    <cacheField name="Oct - 2024" numFmtId="164">
      <sharedItems containsSemiMixedTypes="0" containsString="0" containsNumber="1" minValue="-37569.370000000003" maxValue="179307.14064082436"/>
    </cacheField>
    <cacheField name="Nov - 2024" numFmtId="164">
      <sharedItems containsSemiMixedTypes="0" containsString="0" containsNumber="1" minValue="-37569.370000000003" maxValue="187890.69012046917"/>
    </cacheField>
    <cacheField name="Dec - 2024" numFmtId="164">
      <sharedItems containsSemiMixedTypes="0" containsString="0" containsNumber="1" minValue="-37569.370000000003" maxValue="196556.89439138037"/>
    </cacheField>
    <cacheField name="2024" numFmtId="164">
      <sharedItems containsSemiMixedTypes="0" containsString="0" containsNumber="1" minValue="-37569.370000000003" maxValue="1008713.5702752714"/>
    </cacheField>
    <cacheField name="Jan - 2025" numFmtId="164">
      <sharedItems containsSemiMixedTypes="0" containsString="0" containsNumber="1" minValue="-37569.370000000003" maxValue="203798.76254926514"/>
    </cacheField>
    <cacheField name="Feb - 2025" numFmtId="164">
      <sharedItems containsSemiMixedTypes="0" containsString="0" containsNumber="1" minValue="-37569.370000000003" maxValue="212449.69722595112"/>
    </cacheField>
    <cacheField name="Mar - 2025" numFmtId="164">
      <sharedItems containsSemiMixedTypes="0" containsString="0" containsNumber="1" minValue="-37569.370000000003" maxValue="223716.77816371113"/>
    </cacheField>
    <cacheField name="Apr - 2025" numFmtId="164">
      <sharedItems containsSemiMixedTypes="0" containsString="0" containsNumber="1" minValue="-37569.370000000003" maxValue="243475.33333333337"/>
    </cacheField>
    <cacheField name="May - 2025" numFmtId="164">
      <sharedItems containsSemiMixedTypes="0" containsString="0" containsNumber="1" minValue="-37569.370000000003" maxValue="270202.66666666669"/>
    </cacheField>
    <cacheField name="Jun - 2025" numFmtId="164">
      <sharedItems containsSemiMixedTypes="0" containsString="0" containsNumber="1" minValue="-37569.370000000003" maxValue="296930"/>
    </cacheField>
    <cacheField name="Jul - 2025" numFmtId="164">
      <sharedItems containsSemiMixedTypes="0" containsString="0" containsNumber="1" minValue="-37569.370000000003" maxValue="323657.33333333331"/>
    </cacheField>
    <cacheField name="Aug - 2025" numFmtId="164">
      <sharedItems containsSemiMixedTypes="0" containsString="0" containsNumber="1" minValue="-37569.370000000003" maxValue="350384.66666666663"/>
    </cacheField>
    <cacheField name="Sep - 2025" numFmtId="164">
      <sharedItems containsSemiMixedTypes="0" containsString="0" containsNumber="1" minValue="-37569.370000000003" maxValue="377111.99999999994"/>
    </cacheField>
    <cacheField name="Oct - 2025" numFmtId="164">
      <sharedItems containsSemiMixedTypes="0" containsString="0" containsNumber="1" minValue="-37569.370000000003" maxValue="403839.33333333326"/>
    </cacheField>
    <cacheField name="Nov - 2025" numFmtId="164">
      <sharedItems containsSemiMixedTypes="0" containsString="0" containsNumber="1" minValue="-37569.370000000003" maxValue="430566.66666666657"/>
    </cacheField>
    <cacheField name="Dec - 2025" numFmtId="164">
      <sharedItems containsSemiMixedTypes="0" containsString="0" containsNumber="1" minValue="-37569.370000000003" maxValue="457293.99999999988"/>
    </cacheField>
    <cacheField name="2025" numFmtId="164">
      <sharedItems containsSemiMixedTypes="0" containsString="0" containsNumber="1" minValue="-37569.370000000003" maxValue="1391673.2901363384"/>
    </cacheField>
    <cacheField name="Jan - 2026" numFmtId="164">
      <sharedItems containsSemiMixedTypes="0" containsString="0" containsNumber="1" minValue="-37569.370000000003" maxValue="457293.99999999988"/>
    </cacheField>
    <cacheField name="Feb - 2026" numFmtId="164">
      <sharedItems containsSemiMixedTypes="0" containsString="0" containsNumber="1" minValue="-37569.370000000003" maxValue="457293.99999999988"/>
    </cacheField>
    <cacheField name="Mar - 2026" numFmtId="164">
      <sharedItems containsSemiMixedTypes="0" containsString="0" containsNumber="1" minValue="-37569.370000000003" maxValue="457293.99999999988"/>
    </cacheField>
    <cacheField name="Apr - 2026" numFmtId="164">
      <sharedItems containsSemiMixedTypes="0" containsString="0" containsNumber="1" minValue="-37569.370000000003" maxValue="457293.99999999988"/>
    </cacheField>
    <cacheField name="May - 2026" numFmtId="164">
      <sharedItems containsSemiMixedTypes="0" containsString="0" containsNumber="1" minValue="-37569.370000000003" maxValue="457293.99999999988"/>
    </cacheField>
    <cacheField name="Jun - 2026" numFmtId="164">
      <sharedItems containsSemiMixedTypes="0" containsString="0" containsNumber="1" minValue="-37569.370000000003" maxValue="457293.99999999988"/>
    </cacheField>
    <cacheField name="Jul - 2026" numFmtId="164">
      <sharedItems containsSemiMixedTypes="0" containsString="0" containsNumber="1" minValue="-37569.370000000003" maxValue="457293.99999999988"/>
    </cacheField>
    <cacheField name="Aug - 2026" numFmtId="164">
      <sharedItems containsSemiMixedTypes="0" containsString="0" containsNumber="1" minValue="-37569.370000000003" maxValue="457293.99999999988"/>
    </cacheField>
    <cacheField name="Sep - 2026" numFmtId="164">
      <sharedItems containsSemiMixedTypes="0" containsString="0" containsNumber="1" minValue="-37569.370000000003" maxValue="457293.99999999988"/>
    </cacheField>
    <cacheField name="Oct - 2026" numFmtId="164">
      <sharedItems containsSemiMixedTypes="0" containsString="0" containsNumber="1" minValue="-37569.370000000003" maxValue="457293.99999999988"/>
    </cacheField>
    <cacheField name="Nov - 2026" numFmtId="164">
      <sharedItems containsSemiMixedTypes="0" containsString="0" containsNumber="1" minValue="-37569.370000000003" maxValue="457293.99999999988"/>
    </cacheField>
    <cacheField name="Dec - 2026" numFmtId="164">
      <sharedItems containsSemiMixedTypes="0" containsString="0" containsNumber="1" minValue="-37569.370000000003" maxValue="458182.00000000017"/>
    </cacheField>
    <cacheField name="2026" numFmtId="164">
      <sharedItems containsSemiMixedTypes="0" containsString="0" containsNumber="1" minValue="-37569.370000000003" maxValue="640092.91095606622"/>
    </cacheField>
    <cacheField name="Jan - 2027" numFmtId="164">
      <sharedItems containsSemiMixedTypes="0" containsString="0" containsNumber="1" minValue="-37569.370000000003" maxValue="458182.00000000017"/>
    </cacheField>
    <cacheField name="Feb - 2027" numFmtId="164">
      <sharedItems containsSemiMixedTypes="0" containsString="0" containsNumber="1" minValue="-37569.370000000003" maxValue="458182.00000000017"/>
    </cacheField>
    <cacheField name="Mar - 2027" numFmtId="164">
      <sharedItems containsSemiMixedTypes="0" containsString="0" containsNumber="1" minValue="-37569.370000000003" maxValue="458182.00000000017"/>
    </cacheField>
    <cacheField name="Apr - 2027" numFmtId="164">
      <sharedItems containsSemiMixedTypes="0" containsString="0" containsNumber="1" minValue="-37569.370000000003" maxValue="458182.00000000017"/>
    </cacheField>
    <cacheField name="May - 2027" numFmtId="164">
      <sharedItems containsSemiMixedTypes="0" containsString="0" containsNumber="1" minValue="-37569.370000000003" maxValue="463398.63567367493"/>
    </cacheField>
    <cacheField name="Jun - 2027" numFmtId="164">
      <sharedItems containsSemiMixedTypes="0" containsString="0" containsNumber="1" minValue="-37569.370000000003" maxValue="471064.49393719848"/>
    </cacheField>
    <cacheField name="Jul - 2027" numFmtId="164">
      <sharedItems containsSemiMixedTypes="0" containsString="0" containsNumber="1" minValue="-37569.370000000003" maxValue="480881.72612038674"/>
    </cacheField>
    <cacheField name="Aug - 2027" numFmtId="164">
      <sharedItems containsSemiMixedTypes="0" containsString="0" containsNumber="1" minValue="-37569.370000000003" maxValue="490984.66260721721"/>
    </cacheField>
    <cacheField name="Sep - 2027" numFmtId="164">
      <sharedItems containsSemiMixedTypes="0" containsString="0" containsNumber="1" minValue="-37569.370000000003" maxValue="499858.54084988672"/>
    </cacheField>
    <cacheField name="Oct - 2027" numFmtId="164">
      <sharedItems containsSemiMixedTypes="0" containsString="0" containsNumber="1" minValue="-37569.370000000003" maxValue="509767.57990228059"/>
    </cacheField>
    <cacheField name="Nov - 2027" numFmtId="164">
      <sharedItems containsSemiMixedTypes="0" containsString="0" containsNumber="1" minValue="-37569.370000000003" maxValue="520254.41533167695"/>
    </cacheField>
    <cacheField name="Dec - 2027" numFmtId="164">
      <sharedItems containsSemiMixedTypes="0" containsString="0" containsNumber="1" minValue="-37569.370000000003" maxValue="531957.45470738015"/>
    </cacheField>
    <cacheField name="2027" numFmtId="164">
      <sharedItems containsSemiMixedTypes="0" containsString="0" containsNumber="1" minValue="-37569.370000000003" maxValue="458182.00000000017"/>
    </cacheField>
    <cacheField name="Jan - 2028" numFmtId="164">
      <sharedItems containsSemiMixedTypes="0" containsString="0" containsNumber="1" minValue="-37569.370000000003" maxValue="531957.45470738015"/>
    </cacheField>
    <cacheField name="Feb - 2028" numFmtId="164">
      <sharedItems containsSemiMixedTypes="0" containsString="0" containsNumber="1" minValue="-37569.370000000003" maxValue="531957.45470738015"/>
    </cacheField>
    <cacheField name="Mar - 2028" numFmtId="164">
      <sharedItems containsSemiMixedTypes="0" containsString="0" containsNumber="1" minValue="-37569.370000000003" maxValue="531957.45470738015"/>
    </cacheField>
    <cacheField name="Apr - 2028" numFmtId="164">
      <sharedItems containsSemiMixedTypes="0" containsString="0" containsNumber="1" minValue="-37569.370000000003" maxValue="531957.45470738015"/>
    </cacheField>
    <cacheField name="May - 2028" numFmtId="164">
      <sharedItems containsSemiMixedTypes="0" containsString="0" containsNumber="1" minValue="-37569.370000000003" maxValue="531957.45470738015"/>
    </cacheField>
    <cacheField name="Jun - 2028" numFmtId="164">
      <sharedItems containsSemiMixedTypes="0" containsString="0" containsNumber="1" minValue="-37569.370000000003" maxValue="531957.45470738015"/>
    </cacheField>
    <cacheField name="Jul - 2028" numFmtId="164">
      <sharedItems containsSemiMixedTypes="0" containsString="0" containsNumber="1" minValue="-37569.370000000003" maxValue="531957.45470738015"/>
    </cacheField>
    <cacheField name="Aug - 2028" numFmtId="164">
      <sharedItems containsSemiMixedTypes="0" containsString="0" containsNumber="1" minValue="-37569.370000000003" maxValue="531957.45470738015"/>
    </cacheField>
    <cacheField name="Sep - 2028" numFmtId="164">
      <sharedItems containsSemiMixedTypes="0" containsString="0" containsNumber="1" minValue="-37569.370000000003" maxValue="531957.45470738015"/>
    </cacheField>
    <cacheField name="Oct - 2028" numFmtId="164">
      <sharedItems containsSemiMixedTypes="0" containsString="0" containsNumber="1" minValue="-37569.370000000003" maxValue="531957.45470738015"/>
    </cacheField>
    <cacheField name="Nov - 2028" numFmtId="164">
      <sharedItems containsSemiMixedTypes="0" containsString="0" containsNumber="1" minValue="-37569.370000000003" maxValue="531957.45470738015"/>
    </cacheField>
    <cacheField name="Dec - 2028" numFmtId="164">
      <sharedItems containsSemiMixedTypes="0" containsString="0" containsNumber="1" minValue="-37569.370000000003" maxValue="531957.45470738015"/>
    </cacheField>
    <cacheField name="2028" numFmtId="164">
      <sharedItems containsSemiMixedTypes="0" containsString="0" containsNumber="1" minValue="-37569.370000000003" maxValue="531957.454707380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12">
  <r>
    <s v="DE Florida"/>
    <x v="0"/>
    <s v="PEF Ash Strategy ECRC Crystal River ABSAT B2"/>
    <s v="PEF Ash Strategy ECRC Crystal River ABSAT"/>
    <s v="Elec - Other Production Plant"/>
    <n v="-1.9919503999999999"/>
    <n v="-3.9999999999999998E-7"/>
    <n v="-4.4000000000000002E-6"/>
    <n v="-4.4000000000000002E-6"/>
    <n v="154.9706156"/>
    <n v="154.94875880000001"/>
    <n v="51.651745599999998"/>
    <n v="-4.4000000000000002E-6"/>
    <n v="-4.4000000000000002E-6"/>
    <n v="-4.4000000000000002E-6"/>
    <n v="-4.4000000000000002E-6"/>
    <n v="-1.1999999999999999E-6"/>
    <n v="359.5791415999999"/>
    <n v="2.0999999999999998E-6"/>
    <n v="2.0999999999999998E-6"/>
    <n v="1.1999999999999999E-6"/>
    <n v="1.1999999999999999E-6"/>
    <n v="3.3000000000000002E-6"/>
    <n v="1.1999999999999999E-6"/>
    <n v="1.1999999999999999E-6"/>
    <n v="1.1999999999999999E-6"/>
    <n v="1.1999999999999999E-6"/>
    <n v="1.1999999999999999E-6"/>
    <n v="3.3000000000000002E-6"/>
    <n v="1.1999999999999999E-6"/>
    <n v="2.0399999999999998E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CCP PLUG"/>
    <s v="PEF Ash Strategy ECRC Crystal River ABSAT"/>
    <s v="Elec - Other Product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748"/>
    <n v="29.89555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748"/>
    <n v="29.89555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748"/>
    <n v="29.895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Customer Connect 5 year VS"/>
    <s v="PEF Customer Connect 5 yr"/>
    <s v="Elec - Intangible Plant"/>
    <n v="87.151889999999995"/>
    <n v="87.151889999999995"/>
    <n v="87.151889999999995"/>
    <n v="84.102239999999995"/>
    <n v="84.102239999999995"/>
    <n v="84.102239999999995"/>
    <n v="84.102239999999995"/>
    <n v="84.102239999999995"/>
    <n v="84.102239999999995"/>
    <n v="84.102239999999995"/>
    <n v="84.102239999999995"/>
    <n v="84.102239999999995"/>
    <n v="1018.37582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Customer Connect Dec 2024 5 year VS"/>
    <s v="PEF Customer Connect 5 yr"/>
    <s v="Elec - Intangible Plant"/>
    <n v="0"/>
    <n v="0"/>
    <n v="0"/>
    <n v="0"/>
    <n v="0"/>
    <n v="0"/>
    <n v="0"/>
    <n v="0"/>
    <n v="0"/>
    <n v="0"/>
    <n v="0"/>
    <n v="0"/>
    <n v="0"/>
    <n v="126.08333333333333"/>
    <n v="126.08333333333333"/>
    <n v="126.08333333333333"/>
    <n v="126.08333333333333"/>
    <n v="126.08333333333333"/>
    <n v="126.08333333333333"/>
    <n v="126.08333333333333"/>
    <n v="126.08333333333333"/>
    <n v="126.08333333333333"/>
    <n v="126.08333333333333"/>
    <n v="126.08333333333333"/>
    <n v="126.08333333333348"/>
    <n v="15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Customer Connect PLUG"/>
    <s v="PEF Customer Connect 5 yr"/>
    <s v="Elec - Intangible Plant"/>
    <n v="-84.033510833333338"/>
    <n v="-84.033510833333338"/>
    <n v="-84.033510833333338"/>
    <n v="-84.033510833333338"/>
    <n v="-84.033510833333338"/>
    <n v="-84.033510833333338"/>
    <n v="-84.033510833333338"/>
    <n v="-84.033510833333338"/>
    <n v="-84.033510833333338"/>
    <n v="-84.033510833333338"/>
    <n v="-84.033510833333338"/>
    <n v="-84.033510833333139"/>
    <n v="-1008.4021300000001"/>
    <n v="-125.22721749999999"/>
    <n v="-125.22721749999999"/>
    <n v="-125.22721749999999"/>
    <n v="-125.22721749999999"/>
    <n v="-125.22721749999999"/>
    <n v="-125.22721749999999"/>
    <n v="-125.22721749999999"/>
    <n v="-125.22721749999999"/>
    <n v="-125.22721749999999"/>
    <n v="-125.22721749999999"/>
    <n v="-125.22721749999999"/>
    <n v="-125.2272174999996"/>
    <n v="-1502.72660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Customer Maintenance Facilities VS"/>
    <s v="PEF Customer Connect 5 yr"/>
    <s v="Elec - General Plant"/>
    <n v="889"/>
    <n v="923"/>
    <n v="1149"/>
    <n v="934"/>
    <n v="934"/>
    <n v="1156"/>
    <n v="1115"/>
    <n v="927"/>
    <n v="1149"/>
    <n v="927"/>
    <n v="496"/>
    <n v="452"/>
    <n v="11051"/>
    <n v="495"/>
    <n v="528"/>
    <n v="533"/>
    <n v="540"/>
    <n v="540"/>
    <n v="540"/>
    <n v="721"/>
    <n v="533"/>
    <n v="533"/>
    <n v="533"/>
    <n v="527"/>
    <n v="483"/>
    <n v="6506"/>
    <n v="491"/>
    <n v="525"/>
    <n v="527"/>
    <n v="534"/>
    <n v="534"/>
    <n v="534"/>
    <n v="715"/>
    <n v="527"/>
    <n v="527"/>
    <n v="527"/>
    <n v="521"/>
    <n v="477"/>
    <n v="6439"/>
    <n v="491"/>
    <n v="525"/>
    <n v="527"/>
    <n v="534"/>
    <n v="534"/>
    <n v="534"/>
    <n v="715"/>
    <n v="527"/>
    <n v="527"/>
    <n v="527"/>
    <n v="521"/>
    <n v="477"/>
    <n v="6439"/>
    <n v="491"/>
    <n v="525"/>
    <n v="527"/>
    <n v="534"/>
    <n v="534"/>
    <n v="534"/>
    <n v="715"/>
    <n v="527"/>
    <n v="527"/>
    <n v="527"/>
    <n v="521"/>
    <n v="477"/>
    <n v="64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Customer Meters IK"/>
    <s v="PEF Distribution Meters 370.0"/>
    <s v="Elec - General Plant"/>
    <n v="1672"/>
    <n v="1672"/>
    <n v="1674"/>
    <n v="1674"/>
    <n v="1674"/>
    <n v="1716"/>
    <n v="1674"/>
    <n v="1674"/>
    <n v="1674"/>
    <n v="1674"/>
    <n v="1674"/>
    <n v="1720"/>
    <n v="20172"/>
    <n v="780"/>
    <n v="780"/>
    <n v="781"/>
    <n v="781"/>
    <n v="825"/>
    <n v="781"/>
    <n v="780"/>
    <n v="780"/>
    <n v="780"/>
    <n v="780"/>
    <n v="825"/>
    <n v="764"/>
    <n v="9437"/>
    <n v="1588"/>
    <n v="1588"/>
    <n v="1589"/>
    <n v="1589"/>
    <n v="1621"/>
    <n v="1589"/>
    <n v="1589"/>
    <n v="1589"/>
    <n v="1589"/>
    <n v="1589"/>
    <n v="1621"/>
    <n v="1591"/>
    <n v="19132"/>
    <n v="1588"/>
    <n v="1588"/>
    <n v="1589"/>
    <n v="1589"/>
    <n v="1621"/>
    <n v="1589"/>
    <n v="1589"/>
    <n v="1589"/>
    <n v="1589"/>
    <n v="1589"/>
    <n v="1621"/>
    <n v="1591"/>
    <n v="19132"/>
    <n v="1588"/>
    <n v="1588"/>
    <n v="1589"/>
    <n v="1589"/>
    <n v="1621"/>
    <n v="1589"/>
    <n v="1589"/>
    <n v="1589"/>
    <n v="1589"/>
    <n v="1589"/>
    <n v="1621"/>
    <n v="1591"/>
    <n v="19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Customer Services PLUG"/>
    <s v="PEF Distribution Meters 370.0"/>
    <s v="Elec - General Plant"/>
    <n v="7.6513041666398399E-2"/>
    <n v="7.6513041666398399E-2"/>
    <n v="7.6513041666398399E-2"/>
    <n v="7.6513041666398399E-2"/>
    <n v="7.6513041666398399E-2"/>
    <n v="7.6513041666398399E-2"/>
    <n v="7.6513041666398399E-2"/>
    <n v="7.6513041666398399E-2"/>
    <n v="7.6513041666398399E-2"/>
    <n v="7.6513041666398399E-2"/>
    <n v="7.6513041666398399E-2"/>
    <n v="7.6513041666398399E-2"/>
    <n v="0.91815649999678073"/>
    <n v="0.36785002500005098"/>
    <n v="0.36785002500005098"/>
    <n v="0.36785002500005098"/>
    <n v="0.36785002500005098"/>
    <n v="0.36785002500005098"/>
    <n v="0.36785002500005098"/>
    <n v="0.36785002500005098"/>
    <n v="0.36785002500005098"/>
    <n v="0.36785002500005098"/>
    <n v="0.36785002500005098"/>
    <n v="0.36785002500005098"/>
    <n v="0.36785002500005098"/>
    <n v="4.414200300000612"/>
    <n v="-799.11766666729363"/>
    <n v="-799.11766666729363"/>
    <n v="-799.11766666729363"/>
    <n v="-799.11766666729363"/>
    <n v="-799.11766666729363"/>
    <n v="-799.11766666729363"/>
    <n v="-799.11766666729363"/>
    <n v="-799.11766666729363"/>
    <n v="-799.11766666729363"/>
    <n v="-799.11766666729363"/>
    <n v="-799.11766666729363"/>
    <n v="-799.1176666597712"/>
    <n v="-9589.4120000000003"/>
    <n v="-775.84008348523548"/>
    <n v="-775.84008348523548"/>
    <n v="-775.84008348523548"/>
    <n v="-775.84008348523548"/>
    <n v="-775.84008348523548"/>
    <n v="-775.84008348523548"/>
    <n v="-775.84008348523548"/>
    <n v="-775.84008348523548"/>
    <n v="-775.84008348523548"/>
    <n v="-775.84008348523548"/>
    <n v="-775.84008348523548"/>
    <n v="-775.84008166241074"/>
    <n v="-9310.081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ES Exp Cust Sol TA"/>
    <s v="PEF Distribution General Plant Struct &amp; Improv 390.0"/>
    <s v="Elec - General Plant"/>
    <n v="401.27502750000002"/>
    <n v="401.27502750000002"/>
    <n v="403.33109789999997"/>
    <n v="403.33109789999997"/>
    <n v="403.33109789999997"/>
    <n v="403.33109789999997"/>
    <n v="819.74116479999998"/>
    <n v="819.74116479999998"/>
    <n v="819.74116479999998"/>
    <n v="819.74116479999998"/>
    <n v="819.74116479999998"/>
    <n v="819.74116479999998"/>
    <n v="7334.3214353999983"/>
    <n v="402.50748270000003"/>
    <n v="402.50748270000003"/>
    <n v="404.60632850000002"/>
    <n v="404.60632850000002"/>
    <n v="404.60632850000002"/>
    <n v="404.60632850000002"/>
    <n v="821.01639539999996"/>
    <n v="821.01639539999996"/>
    <n v="821.01639539999996"/>
    <n v="821.01639539999996"/>
    <n v="821.01639539999996"/>
    <n v="821.01639539999996"/>
    <n v="7349.5386517999996"/>
    <n v="470.38434579"/>
    <n v="470.38434579"/>
    <n v="470.38434579"/>
    <n v="470.38434579"/>
    <n v="470.38434579"/>
    <n v="470.38434579"/>
    <n v="957.44898752999995"/>
    <n v="957.44898752999995"/>
    <n v="957.44898752999995"/>
    <n v="957.44898752999995"/>
    <n v="957.44898752999995"/>
    <n v="957.44898761000059"/>
    <n v="8567"/>
    <n v="552.41471977200001"/>
    <n v="552.41471977200001"/>
    <n v="552.41471977200001"/>
    <n v="552.41471977200001"/>
    <n v="552.41471977200001"/>
    <n v="552.41471977200001"/>
    <n v="1124.4186140039999"/>
    <n v="1124.4186140039999"/>
    <n v="1124.4186140039999"/>
    <n v="1124.4186140039999"/>
    <n v="1124.4186140039999"/>
    <n v="1124.4186113480009"/>
    <n v="10061"/>
    <n v="624.39719616900004"/>
    <n v="624.39719616900004"/>
    <n v="624.39719616900004"/>
    <n v="624.39719616900004"/>
    <n v="624.39719616900004"/>
    <n v="624.39719616900004"/>
    <n v="1270.936136883"/>
    <n v="1270.936136883"/>
    <n v="1270.936136883"/>
    <n v="1270.936136883"/>
    <n v="1270.936136883"/>
    <n v="1270.9361385710017"/>
    <n v="113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ES PLUG"/>
    <s v="PEF Solar Growth Battery"/>
    <s v="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2.7366939169333"/>
    <n v="1832.7366939169333"/>
    <n v="1832.7366939169333"/>
    <n v="1832.7366939169333"/>
    <n v="1832.7366939169333"/>
    <n v="1832.7366939169333"/>
    <n v="1832.7366939169333"/>
    <n v="1832.7366939169333"/>
    <n v="1832.7366939169333"/>
    <n v="1832.7366939169333"/>
    <n v="1832.7366939169333"/>
    <n v="1832.7366939169333"/>
    <n v="21992.840327003199"/>
    <n v="1938.3958727993249"/>
    <n v="1938.3958727993249"/>
    <n v="1938.3958727993249"/>
    <n v="1938.3958727993249"/>
    <n v="1938.3958727993249"/>
    <n v="1938.3958727993249"/>
    <n v="1938.3958727993249"/>
    <n v="1938.3958727993249"/>
    <n v="1938.3958727993249"/>
    <n v="1938.3958727993249"/>
    <n v="1938.3958727993249"/>
    <n v="1938.3958727993304"/>
    <n v="23260.7504735918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 Maint_Cust Adds_Mthly_IK-362"/>
    <s v="PEF Distribution Station Equip 362.0"/>
    <s v="Elec - Distribut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300289497396614"/>
    <n v="4.5858498433644179"/>
    <n v="4.4560885044427945"/>
    <n v="4.4555589194781309"/>
    <n v="4.5110372853861413"/>
    <n v="4.5696345594671275"/>
    <n v="6.8802853844540097"/>
    <n v="4.6496670020355646"/>
    <n v="4.688851948559682"/>
    <n v="4.6339031676163351"/>
    <n v="4.5786461855870071"/>
    <n v="7.1154580098691369"/>
    <n v="59.75500976"/>
    <n v="4.7457829662237083"/>
    <n v="4.700499350770202"/>
    <n v="4.5674938860930858"/>
    <n v="4.5669510611276802"/>
    <n v="4.6238164256379752"/>
    <n v="4.6838786732436457"/>
    <n v="7.0522974121221784"/>
    <n v="4.7659119837930151"/>
    <n v="4.8060765818474183"/>
    <n v="4.7497540423025288"/>
    <n v="4.6931155964253257"/>
    <n v="7.2933495404132387"/>
    <n v="61.248927520000002"/>
    <n v="4.8644359630781944"/>
    <n v="4.8180201768701032"/>
    <n v="4.681689339521232"/>
    <n v="4.6811329429682988"/>
    <n v="4.7394200425146016"/>
    <n v="4.8009839529074139"/>
    <n v="7.2286173636692395"/>
    <n v="4.8850682418112195"/>
    <n v="4.9262370261001234"/>
    <n v="4.8685063231067538"/>
    <n v="4.8104518155621001"/>
    <n v="7.4756961718907178"/>
    <n v="62.7802593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 Maint_Cust Adds_Mthly_IK-364"/>
    <s v="PEF Distribution Poles Towers &amp; Fixtures 364.0"/>
    <s v="Elec - Distribut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422254049249236"/>
    <n v="3.1122427175754313"/>
    <n v="3.0241786082226056"/>
    <n v="3.0238191989515038"/>
    <n v="3.0614702660770479"/>
    <n v="3.101238018131165"/>
    <n v="4.6693892765790768"/>
    <n v="3.1555530077320082"/>
    <n v="3.1821463478159062"/>
    <n v="3.1448546899614636"/>
    <n v="3.1073538676951578"/>
    <n v="4.8289920363337018"/>
    <n v="40.553463440000002"/>
    <n v="3.220783274706434"/>
    <n v="3.1900509988503978"/>
    <n v="3.0997852241351445"/>
    <n v="3.099416829376664"/>
    <n v="3.1380091999566795"/>
    <n v="3.1787711740938058"/>
    <n v="4.7861273292260176"/>
    <n v="3.2344440770618954"/>
    <n v="3.2617022695602929"/>
    <n v="3.2234782937387574"/>
    <n v="3.1850399242463112"/>
    <n v="4.9497202850476043"/>
    <n v="41.567328879999998"/>
    <n v="3.3013085727410405"/>
    <n v="3.2698079354457161"/>
    <n v="3.1772853561611045"/>
    <n v="3.176907750879844"/>
    <n v="3.2164649992171501"/>
    <n v="3.2582460950510539"/>
    <n v="4.9057890067577441"/>
    <n v="3.3153109194002446"/>
    <n v="3.3432506150882717"/>
    <n v="3.3040709720322261"/>
    <n v="3.2646715750829958"/>
    <n v="5.0734720421426118"/>
    <n v="42.6065858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 Maint_Cust Adds_Mthly_IK-365"/>
    <s v="PEF Distribution O/H Conduct &amp; Devices 365.0"/>
    <s v="Elec - Distribut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581360851814257"/>
    <n v="4.0194139027202374"/>
    <n v="3.9056804514490624"/>
    <n v="3.9052162798685894"/>
    <n v="3.953842057608234"/>
    <n v="4.0052015015820626"/>
    <n v="6.0304448844902252"/>
    <n v="4.0753484805097857"/>
    <n v="4.1096933727797156"/>
    <n v="4.0615317666205435"/>
    <n v="4.0131000278202773"/>
    <n v="6.2365694093698352"/>
    <n v="52.374178219999997"/>
    <n v="4.1595923733381142"/>
    <n v="4.1199021087773184"/>
    <n v="4.003325240340474"/>
    <n v="4.0028494641403842"/>
    <n v="4.0526909209047446"/>
    <n v="4.1053343875032464"/>
    <n v="6.1812102952777037"/>
    <n v="4.1772350907906333"/>
    <n v="4.2124386297923895"/>
    <n v="4.1630729492281198"/>
    <n v="4.1134303825146166"/>
    <n v="6.3924880973922527"/>
    <n v="53.683569939999998"/>
    <n v="4.2635895650138123"/>
    <n v="4.2229069733976914"/>
    <n v="4.1034154763521675"/>
    <n v="4.1029278049026798"/>
    <n v="4.1540153865435405"/>
    <n v="4.2079750332373349"/>
    <n v="6.3357515229196615"/>
    <n v="4.2816733817145058"/>
    <n v="4.3177570716696811"/>
    <n v="4.2671571614783081"/>
    <n v="4.216273442492561"/>
    <n v="6.5523116002780455"/>
    <n v="55.02575441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 Maint_Cust Adds_Mthly_IK-366"/>
    <s v="PEF Distribution U/G Conduit 366.0"/>
    <s v="Elec - Distribut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865784101434429"/>
    <n v="1.4723936811860636"/>
    <n v="1.4307307872806139"/>
    <n v="1.4305607517185548"/>
    <n v="1.4483733705777797"/>
    <n v="1.4671873873987649"/>
    <n v="2.2090755412511895"/>
    <n v="1.4928836632805758"/>
    <n v="1.5054649011384236"/>
    <n v="1.4878223178412577"/>
    <n v="1.4700807794219082"/>
    <n v="2.284583178761423"/>
    <n v="19.18573477"/>
    <n v="1.5237439276079177"/>
    <n v="1.5092045703388415"/>
    <n v="1.4665000744563292"/>
    <n v="1.4663257878842944"/>
    <n v="1.4845837348828113"/>
    <n v="1.503868115504297"/>
    <n v="2.26430400081209"/>
    <n v="1.5302068165575897"/>
    <n v="1.5431025943092902"/>
    <n v="1.5250189338828084"/>
    <n v="1.5068338443857143"/>
    <n v="2.341699389378018"/>
    <n v="19.665391790000001"/>
    <n v="1.5618402301013643"/>
    <n v="1.5469373630964673"/>
    <n v="1.5031651790260034"/>
    <n v="1.5029865349803482"/>
    <n v="1.5217009630575833"/>
    <n v="1.5414674874200507"/>
    <n v="2.3209156194634457"/>
    <n v="1.5684647027449543"/>
    <n v="1.5816828978275568"/>
    <n v="1.5631471137959772"/>
    <n v="1.544507364787006"/>
    <n v="2.4002460136992418"/>
    <n v="20.15706146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 Maint_Cust Adds_Mthly_IK-367"/>
    <s v="PEF Distribution U/G Conduct &amp; Devices 367.0"/>
    <s v="Elec - Distribut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874232740014888"/>
    <n v="4.44460489158425"/>
    <n v="4.3188402238762267"/>
    <n v="4.3183269502181743"/>
    <n v="4.3720965730610528"/>
    <n v="4.4288890411770252"/>
    <n v="6.6683714294501852"/>
    <n v="4.5064564709610178"/>
    <n v="4.5444345144963032"/>
    <n v="4.491178165311478"/>
    <n v="4.4376231076862966"/>
    <n v="6.8963006981764892"/>
    <n v="57.914545339999997"/>
    <n v="4.5996120471751141"/>
    <n v="4.5557231747462703"/>
    <n v="4.4268143009054093"/>
    <n v="4.4262881950408808"/>
    <n v="4.4814020966942065"/>
    <n v="4.5396144169022135"/>
    <n v="6.8350854575362794"/>
    <n v="4.6191210875944826"/>
    <n v="4.658048609227019"/>
    <n v="4.6034608134382218"/>
    <n v="4.5485668412856279"/>
    <n v="7.0687131394542746"/>
    <n v="59.362450180000003"/>
    <n v="4.7146105116328334"/>
    <n v="4.6696243395003769"/>
    <n v="4.5374925150291956"/>
    <n v="4.5369532555843337"/>
    <n v="4.5934451025937904"/>
    <n v="4.6531128341207912"/>
    <n v="7.0059747247162587"/>
    <n v="4.7346073126868511"/>
    <n v="4.7745080914478093"/>
    <n v="4.7185555038832145"/>
    <n v="4.6622890850023335"/>
    <n v="7.2454434638022107"/>
    <n v="60.8466167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 Maint_Cust Adds_Mthly_IK-368"/>
    <s v="PEF Distribution Line Transformers 368.0"/>
    <s v="Elec - Distribut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892125546570111"/>
    <n v="3.3568731495245925"/>
    <n v="3.2618869704409721"/>
    <n v="3.2614993106594858"/>
    <n v="3.3021098503101736"/>
    <n v="3.3450034518707317"/>
    <n v="5.0364155079259074"/>
    <n v="3.4035877419642238"/>
    <n v="3.4322713882555846"/>
    <n v="3.3920485083863832"/>
    <n v="3.3516000232345151"/>
    <n v="5.2085634627704209"/>
    <n v="43.741071920000003"/>
    <n v="3.4739452788318279"/>
    <n v="3.4407973655722639"/>
    <n v="3.3434364644601731"/>
    <n v="3.3430391129084573"/>
    <n v="3.3846649449314352"/>
    <n v="3.4286309170356764"/>
    <n v="5.162329477374791"/>
    <n v="3.4886798560449317"/>
    <n v="3.5180806138925433"/>
    <n v="3.4768521334212812"/>
    <n v="3.4353924073748421"/>
    <n v="5.3387812681517772"/>
    <n v="44.834629839999998"/>
    <n v="3.5608000762752683"/>
    <n v="3.5268234063541142"/>
    <n v="3.4270283099204883"/>
    <n v="3.4266210238747696"/>
    <n v="3.4692875755748247"/>
    <n v="3.5143527750113979"/>
    <n v="5.2913968762845585"/>
    <n v="3.575903044069265"/>
    <n v="3.6060388730428086"/>
    <n v="3.5637796073884722"/>
    <n v="3.5212833146091698"/>
    <n v="5.4722602375948668"/>
    <n v="45.9555751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 Maint_Cust Adds_Mthly_IK-369"/>
    <s v="PEF Distribution O/H Services 369.1"/>
    <s v="Elec - Distribut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895896953524504"/>
    <n v="2.0696511147444858"/>
    <n v="2.01108820733955"/>
    <n v="2.0108491990532182"/>
    <n v="2.0358872761310844"/>
    <n v="2.0623329552887171"/>
    <n v="3.1051584334580711"/>
    <n v="2.0984525927899687"/>
    <n v="2.1161372468944224"/>
    <n v="2.0913381781028884"/>
    <n v="2.0664000143250445"/>
    <n v="3.2112947665201013"/>
    <n v="26.968179679999999"/>
    <n v="2.1418309237910593"/>
    <n v="2.1213938644881631"/>
    <n v="2.0613668427498846"/>
    <n v="2.0611218590864189"/>
    <n v="2.0867859058975764"/>
    <n v="2.1138927458415404"/>
    <n v="3.1827896025919689"/>
    <n v="2.1509153999675479"/>
    <n v="2.1690421830014195"/>
    <n v="2.1436231198537277"/>
    <n v="2.1180614842461485"/>
    <n v="3.2915794284845461"/>
    <n v="27.642403359999999"/>
    <n v="2.1953804981546847"/>
    <n v="2.1744324760980258"/>
    <n v="2.1129046722818083"/>
    <n v="2.112653563591965"/>
    <n v="2.1389592571213205"/>
    <n v="2.1667438161724362"/>
    <n v="3.2623649913934791"/>
    <n v="2.2046921023584902"/>
    <n v="2.2232720871391769"/>
    <n v="2.1972175022996652"/>
    <n v="2.1710167804357345"/>
    <n v="3.3738747329532153"/>
    <n v="28.33351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 Maint_Cust Adds_Mthly_IK-370"/>
    <s v="PEF Smart Grid - AMI Meters"/>
    <s v="Elec - Distribut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194990518021931"/>
    <n v="1.2078627577489789"/>
    <n v="1.17368503845321"/>
    <n v="1.1735455515581399"/>
    <n v="1.1881579471510832"/>
    <n v="1.2035918290891137"/>
    <n v="1.8121920172749582"/>
    <n v="1.2246715002715434"/>
    <n v="1.2349923871709163"/>
    <n v="1.2205194784730329"/>
    <n v="1.2059653929755818"/>
    <n v="1.8741339180312497"/>
    <n v="15.738816870000001"/>
    <n v="1.2499873953691438"/>
    <n v="1.2380601856892088"/>
    <n v="1.2030279991048558"/>
    <n v="1.2028850249382101"/>
    <n v="1.2178627408128833"/>
    <n v="1.233682480775488"/>
    <n v="1.8574981064845513"/>
    <n v="1.2552891587287212"/>
    <n v="1.26586807514049"/>
    <n v="1.2510333334324522"/>
    <n v="1.2361153854471267"/>
    <n v="1.920988604076868"/>
    <n v="16.13229849"/>
    <n v="1.2812392987002601"/>
    <n v="1.2690138876102086"/>
    <n v="1.2331058341869836"/>
    <n v="1.2329592854124247"/>
    <n v="1.2483114707660465"/>
    <n v="1.2645267323042018"/>
    <n v="1.9039388557886223"/>
    <n v="1.2866736155532663"/>
    <n v="1.29751702365053"/>
    <n v="1.2823113870714564"/>
    <n v="1.2670204639104907"/>
    <n v="1.9690167150455089"/>
    <n v="16.53563456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 Maint_OthT&amp;D_IK-362"/>
    <s v="PEF Distribution Station Equip 362.0"/>
    <s v="Elec - Distribution Plant"/>
    <n v="183.084796800064"/>
    <n v="183.07188327366401"/>
    <n v="179.54025299686401"/>
    <n v="178.805837281664"/>
    <n v="178.69241404166399"/>
    <n v="273.60866168537598"/>
    <n v="177.01623491366399"/>
    <n v="179.33913720006399"/>
    <n v="179.16616699526401"/>
    <n v="179.95259206086399"/>
    <n v="182.53959996006401"/>
    <n v="277.72369728891198"/>
    <n v="2352.5412744981277"/>
    <n v="210.01399364428801"/>
    <n v="210.069411833088"/>
    <n v="207.88163106348799"/>
    <n v="207.64156683148801"/>
    <n v="208.700809680752"/>
    <n v="300.753756440448"/>
    <n v="206.437640314688"/>
    <n v="208.49660138348801"/>
    <n v="207.338467433088"/>
    <n v="207.789526290688"/>
    <n v="210.93563204235201"/>
    <n v="300.42440159803198"/>
    <n v="2686.4834385558884"/>
    <n v="206.82000963109542"/>
    <n v="204.79714238878634"/>
    <n v="198.27188675527523"/>
    <n v="198.31340939161564"/>
    <n v="201.08286959444453"/>
    <n v="204.08324907287687"/>
    <n v="307.33146114058047"/>
    <n v="208.01985795124418"/>
    <n v="210.04052151286351"/>
    <n v="207.18645320189248"/>
    <n v="204.51667957526712"/>
    <n v="318.59683770405854"/>
    <n v="2669.0603779200001"/>
    <n v="211.99052368341418"/>
    <n v="209.9170846249593"/>
    <n v="203.22869716485064"/>
    <n v="203.27125786987247"/>
    <n v="206.10995476271799"/>
    <n v="209.18534392847798"/>
    <n v="315.01476819284022"/>
    <n v="213.22036829169312"/>
    <n v="215.29154857729384"/>
    <n v="212.36612836795246"/>
    <n v="209.62961022237266"/>
    <n v="326.56178119355491"/>
    <n v="2735.7870668800001"/>
    <n v="217.2902839001969"/>
    <n v="215.16500889340347"/>
    <n v="208.30941183750906"/>
    <n v="208.35303655957915"/>
    <n v="211.26270083624357"/>
    <n v="214.41497468943493"/>
    <n v="322.89013312500424"/>
    <n v="218.55087460700202"/>
    <n v="220.67383437165057"/>
    <n v="217.67527869675419"/>
    <n v="214.87034763465127"/>
    <n v="334.72582060857076"/>
    <n v="2804.18170576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 Maint_OthT&amp;D_IK-364"/>
    <s v="PEF Distribution Poles Towers &amp; Fixtures 364.0"/>
    <s v="Elec - Distribution Plant"/>
    <n v="124.252721960416"/>
    <n v="124.243958038816"/>
    <n v="121.847174239616"/>
    <n v="121.348754090816"/>
    <n v="121.27177803081599"/>
    <n v="185.687842794944"/>
    <n v="120.134218698816"/>
    <n v="121.710684560416"/>
    <n v="121.59329622921599"/>
    <n v="122.127013155616"/>
    <n v="123.88271750041601"/>
    <n v="188.48056170792799"/>
    <n v="1596.5807210078319"/>
    <n v="142.52854860787201"/>
    <n v="142.566158835072"/>
    <n v="141.081394832672"/>
    <n v="140.918472324672"/>
    <n v="141.63734035488801"/>
    <n v="204.11019118291199"/>
    <n v="140.10141296547201"/>
    <n v="141.49875191267199"/>
    <n v="140.71277023507201"/>
    <n v="141.01888680947201"/>
    <n v="143.154029705288"/>
    <n v="203.88667051720799"/>
    <n v="1823.2146282832718"/>
    <n v="140.36091254811473"/>
    <n v="138.98806911482848"/>
    <n v="134.55962509259388"/>
    <n v="134.58780493427585"/>
    <n v="136.46733275185983"/>
    <n v="138.50357674166887"/>
    <n v="208.57423040150292"/>
    <n v="141.17520418960439"/>
    <n v="142.54655206821292"/>
    <n v="140.60960392998933"/>
    <n v="138.7977296186084"/>
    <n v="216.21961508874028"/>
    <n v="1811.3902564800001"/>
    <n v="143.86994473518797"/>
    <n v="142.46278012439041"/>
    <n v="137.9236247058663"/>
    <n v="137.95250904547217"/>
    <n v="139.87902518401154"/>
    <n v="141.96617540954716"/>
    <n v="213.78860009022958"/>
    <n v="144.70459372209368"/>
    <n v="146.11022538924666"/>
    <n v="144.12485341821716"/>
    <n v="142.26768212805388"/>
    <n v="221.62512076768348"/>
    <n v="1856.67513472"/>
    <n v="147.4666914022086"/>
    <n v="146.02434769522696"/>
    <n v="141.37171345280595"/>
    <n v="141.4013199005102"/>
    <n v="143.37599891638303"/>
    <n v="145.5153278692483"/>
    <n v="219.13331219279476"/>
    <n v="148.32220660246631"/>
    <n v="149.76297904223307"/>
    <n v="147.72797279885611"/>
    <n v="145.8243722516282"/>
    <n v="227.16574531563833"/>
    <n v="1903.09198743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 Maint_OthT&amp;D_IK-365"/>
    <s v="PEF Distribution O/H Conduct &amp; Devices 365.0"/>
    <s v="Elec - Distribution Plant"/>
    <n v="160.47049135280801"/>
    <n v="160.459172882008"/>
    <n v="157.36376323740799"/>
    <n v="156.72006123300801"/>
    <n v="156.620647828008"/>
    <n v="239.81301094587201"/>
    <n v="155.15150733700801"/>
    <n v="157.18748890280801"/>
    <n v="157.035883667208"/>
    <n v="157.725170920408"/>
    <n v="159.99263624780801"/>
    <n v="243.419764738514"/>
    <n v="2061.9595992928662"/>
    <n v="184.07344214313599"/>
    <n v="184.122015176736"/>
    <n v="182.20446516053599"/>
    <n v="181.99405323153599"/>
    <n v="182.92246030549401"/>
    <n v="263.605192324656"/>
    <n v="180.938833556936"/>
    <n v="182.74347545053601"/>
    <n v="181.728392126736"/>
    <n v="182.12373700393599"/>
    <n v="184.88124142069401"/>
    <n v="263.31651880115402"/>
    <n v="2354.653826702086"/>
    <n v="181.27397330176811"/>
    <n v="179.50096699000187"/>
    <n v="173.78169921892828"/>
    <n v="173.81809305376498"/>
    <n v="176.2454745037673"/>
    <n v="178.87525249497196"/>
    <n v="269.37043074779285"/>
    <n v="182.32561851124663"/>
    <n v="184.09669333700512"/>
    <n v="181.59515442049911"/>
    <n v="179.25514643975364"/>
    <n v="279.24432822050039"/>
    <n v="2339.3828312400001"/>
    <n v="185.80583473987687"/>
    <n v="183.98850315191427"/>
    <n v="178.12625330462834"/>
    <n v="178.16355698776636"/>
    <n v="180.65162313612043"/>
    <n v="183.34714575272307"/>
    <n v="276.1047095051768"/>
    <n v="186.88377114982174"/>
    <n v="188.69912296449746"/>
    <n v="186.13504540802481"/>
    <n v="183.73653707149381"/>
    <n v="286.22545618795584"/>
    <n v="2397.8675593600001"/>
    <n v="190.45097808822339"/>
    <n v="188.58821323521082"/>
    <n v="182.57940722125454"/>
    <n v="182.61764349596504"/>
    <n v="185.16791126428146"/>
    <n v="187.93082190973882"/>
    <n v="283.00732349790013"/>
    <n v="191.55586289379644"/>
    <n v="193.41659847921679"/>
    <n v="190.78841901860983"/>
    <n v="188.32994800619738"/>
    <n v="293.38108810960466"/>
    <n v="2457.81421521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 Maint_OthT&amp;D_IK-366"/>
    <s v="PEF Distribution U/G Conduit 366.0"/>
    <s v="Elec - Distribution Plant"/>
    <n v="58.783629455228002"/>
    <n v="58.779483267427999"/>
    <n v="57.645571281328003"/>
    <n v="57.409770045927999"/>
    <n v="57.373352878428001"/>
    <n v="87.848420324152002"/>
    <n v="56.835176609927998"/>
    <n v="57.580998380228003"/>
    <n v="57.525462275628001"/>
    <n v="57.777962321827999"/>
    <n v="58.608581337727998"/>
    <n v="89.169648150499"/>
    <n v="755.33805632833105"/>
    <n v="67.429874017776001"/>
    <n v="67.447667315375995"/>
    <n v="66.745229448676"/>
    <n v="66.668151247175999"/>
    <n v="67.008245783928999"/>
    <n v="96.563983929095997"/>
    <n v="66.281602656076004"/>
    <n v="66.942679963675999"/>
    <n v="66.570834140375993"/>
    <n v="66.715657070576"/>
    <n v="67.725787447128994"/>
    <n v="96.458236901738999"/>
    <n v="862.55794992160088"/>
    <n v="66.404371212524183"/>
    <n v="65.754882666848488"/>
    <n v="63.659797679098908"/>
    <n v="63.673129486607394"/>
    <n v="64.562329055328803"/>
    <n v="65.525670624743171"/>
    <n v="98.675908908758643"/>
    <n v="66.789610403799813"/>
    <n v="67.438391406569792"/>
    <n v="66.522026438181726"/>
    <n v="65.664833561766926"/>
    <n v="102.29291989577223"/>
    <n v="856.96387133999997"/>
    <n v="68.064484927353675"/>
    <n v="67.398759124662917"/>
    <n v="65.251296872308799"/>
    <n v="65.264961975895304"/>
    <n v="66.176391593215925"/>
    <n v="67.163816766198082"/>
    <n v="101.14281322110305"/>
    <n v="68.459355124137645"/>
    <n v="69.124355695302796"/>
    <n v="68.185081541509717"/>
    <n v="67.306458785940791"/>
    <n v="104.85025013237134"/>
    <n v="878.38802576"/>
    <n v="69.766096127354771"/>
    <n v="69.083727188626227"/>
    <n v="66.882578409090044"/>
    <n v="66.896585140080873"/>
    <n v="67.830800485472466"/>
    <n v="68.842911274386367"/>
    <n v="103.67138217979479"/>
    <n v="70.170838073702583"/>
    <n v="70.85246365012722"/>
    <n v="69.889707655229032"/>
    <n v="68.989119342687957"/>
    <n v="107.47150474344755"/>
    <n v="900.34771426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 Maint_OthT&amp;D_IK-367"/>
    <s v="PEF Distribution U/G Conduct &amp; Devices 367.0"/>
    <s v="Elec - Distribution Plant"/>
    <n v="177.445754053576"/>
    <n v="177.433238265976"/>
    <n v="174.01038279977601"/>
    <n v="173.298587212976"/>
    <n v="173.18865742797601"/>
    <n v="265.18146857038403"/>
    <n v="171.56410490097599"/>
    <n v="173.81546140357599"/>
    <n v="173.64781871037599"/>
    <n v="174.410021750776"/>
    <n v="176.917349368576"/>
    <n v="269.169760380458"/>
    <n v="2280.0826048454019"/>
    <n v="203.545527074592"/>
    <n v="203.59923837379199"/>
    <n v="201.478841622392"/>
    <n v="201.24617140939199"/>
    <n v="202.27278939951799"/>
    <n v="291.49048981003199"/>
    <n v="200.07932603319199"/>
    <n v="202.074870752392"/>
    <n v="200.952407523792"/>
    <n v="201.38957369219199"/>
    <n v="204.438778853918"/>
    <n v="291.17127915253798"/>
    <n v="2603.7392936977417"/>
    <n v="200.44991830990128"/>
    <n v="198.48935572122309"/>
    <n v="192.16507906626276"/>
    <n v="192.205322798373"/>
    <n v="194.88948315795159"/>
    <n v="197.79745044034013"/>
    <n v="297.86560009147968"/>
    <n v="201.61281109859752"/>
    <n v="203.57123788032283"/>
    <n v="200.80507535666064"/>
    <n v="198.21753120985625"/>
    <n v="308.78400114903161"/>
    <n v="2586.8528662799999"/>
    <n v="205.46117965379239"/>
    <n v="203.45160286946989"/>
    <n v="196.96921887579728"/>
    <n v="197.01046870389777"/>
    <n v="199.76173325171536"/>
    <n v="202.7423999103591"/>
    <n v="305.31225998537707"/>
    <n v="206.65314483986458"/>
    <n v="208.66053242191771"/>
    <n v="205.82521565043828"/>
    <n v="203.17298272716633"/>
    <n v="316.50362303020393"/>
    <n v="2651.52436192"/>
    <n v="210.59770635839436"/>
    <n v="208.53789018172043"/>
    <n v="201.89344667612889"/>
    <n v="201.93572774937238"/>
    <n v="204.75577387356904"/>
    <n v="207.81095715825103"/>
    <n v="312.94506234395311"/>
    <n v="211.81947065795134"/>
    <n v="213.87704290232887"/>
    <n v="210.97084325001887"/>
    <n v="208.25230453963829"/>
    <n v="324.41620864867309"/>
    <n v="2717.812434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 Maint_OthT&amp;D_IK-368"/>
    <s v="PEF Distribution Line Transformers 368.0"/>
    <s v="Elec - Distribution Plant"/>
    <n v="134.01931145948799"/>
    <n v="134.009858670688"/>
    <n v="131.42468138508801"/>
    <n v="130.88708410668801"/>
    <n v="130.80405752668801"/>
    <n v="200.28339375699201"/>
    <n v="129.577083050688"/>
    <n v="131.277463259488"/>
    <n v="131.15084789788801"/>
    <n v="131.726516373088"/>
    <n v="133.62022367948799"/>
    <n v="203.29562769370401"/>
    <n v="1722.0761488599762"/>
    <n v="153.73166596569601"/>
    <n v="153.77223245529601"/>
    <n v="152.17076211209601"/>
    <n v="151.99503346809601"/>
    <n v="152.770406408984"/>
    <n v="220.15378699641599"/>
    <n v="151.113751102496"/>
    <n v="152.620924552096"/>
    <n v="151.77316265529601"/>
    <n v="152.10334079449601"/>
    <n v="154.40631151618399"/>
    <n v="219.91269702074399"/>
    <n v="1966.5240750478961"/>
    <n v="151.39364803224566"/>
    <n v="149.91289550813366"/>
    <n v="145.13636418284079"/>
    <n v="145.16675903391308"/>
    <n v="147.19402266248713"/>
    <n v="149.39032076503122"/>
    <n v="224.96871139376094"/>
    <n v="152.27194513027177"/>
    <n v="153.75108454519076"/>
    <n v="151.66188720832886"/>
    <n v="149.70759482880484"/>
    <n v="233.21504334899146"/>
    <n v="1953.77027664"/>
    <n v="155.17849934319366"/>
    <n v="153.66072790709347"/>
    <n v="148.76478297968919"/>
    <n v="148.79593770406808"/>
    <n v="150.87388305873813"/>
    <n v="153.12508876051567"/>
    <n v="230.59294420212549"/>
    <n v="156.0787539273235"/>
    <n v="157.59487192639313"/>
    <n v="155.45344451659207"/>
    <n v="153.45029469707134"/>
    <n v="239.04543593719654"/>
    <n v="2002.61466496"/>
    <n v="159.05795972203251"/>
    <n v="157.50224402061588"/>
    <n v="152.48390053643195"/>
    <n v="152.51583412849772"/>
    <n v="154.6457280888506"/>
    <n v="156.95321390263871"/>
    <n v="236.35776467956478"/>
    <n v="159.98072065855513"/>
    <n v="161.53474158703784"/>
    <n v="159.33977852103672"/>
    <n v="157.28654998319738"/>
    <n v="245.02156809154098"/>
    <n v="2052.68000392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 Maint_OthT&amp;D_IK-369"/>
    <s v="PEF Distribution O/H Services 369.1"/>
    <s v="Elec - Distribution Plant"/>
    <n v="82.628447666751995"/>
    <n v="82.622619631551999"/>
    <n v="81.028750929151997"/>
    <n v="80.697299975551999"/>
    <n v="80.646110655551993"/>
    <n v="123.482994647168"/>
    <n v="79.889630151551998"/>
    <n v="80.937984866752004"/>
    <n v="80.859921260351996"/>
    <n v="81.214844681152002"/>
    <n v="82.382393546751999"/>
    <n v="125.340161435216"/>
    <n v="1061.7311594475038"/>
    <n v="94.781929392384001"/>
    <n v="94.806940310784"/>
    <n v="93.819567617984006"/>
    <n v="93.711223641984006"/>
    <n v="94.189273124335998"/>
    <n v="135.73391378726399"/>
    <n v="93.167876619584007"/>
    <n v="94.097111377984007"/>
    <n v="93.574431110784005"/>
    <n v="93.777999587584006"/>
    <n v="95.197876273136004"/>
    <n v="135.58527184737599"/>
    <n v="1212.443414691184"/>
    <n v="93.340444651459762"/>
    <n v="92.42749948621784"/>
    <n v="89.482570398443301"/>
    <n v="89.501310081059401"/>
    <n v="90.751201942285093"/>
    <n v="92.105310546861631"/>
    <n v="138.70251379164264"/>
    <n v="93.88195113294951"/>
    <n v="94.793901749666574"/>
    <n v="93.505825196112355"/>
    <n v="92.300923127533949"/>
    <n v="143.78671845576764"/>
    <n v="1204.5801705599999"/>
    <n v="95.673962001066798"/>
    <n v="94.738193145726896"/>
    <n v="91.719640634094191"/>
    <n v="91.738848810027136"/>
    <n v="93.019988051251858"/>
    <n v="94.407949461370848"/>
    <n v="142.17008589905541"/>
    <n v="96.229006180755846"/>
    <n v="97.163755623791346"/>
    <n v="95.84347707037989"/>
    <n v="94.60845236962308"/>
    <n v="147.38139659285685"/>
    <n v="1234.69475584"/>
    <n v="98.065809753433598"/>
    <n v="97.106646689402368"/>
    <n v="94.012630405920547"/>
    <n v="94.032318785991279"/>
    <n v="95.345486490870087"/>
    <n v="96.76814691741663"/>
    <n v="145.72433611822851"/>
    <n v="98.634730030086615"/>
    <n v="99.592848196519668"/>
    <n v="98.239562697180332"/>
    <n v="96.97366239565568"/>
    <n v="151.06592919929471"/>
    <n v="1265.56210768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 Maint_OthT&amp;D_IK-370"/>
    <s v="PEF Smart Grid - AMI Meters"/>
    <s v="Elec - Distribution Plant"/>
    <n v="48.222535651667997"/>
    <n v="48.219134369868001"/>
    <n v="47.288941530768"/>
    <n v="47.095504453368001"/>
    <n v="47.065630010867999"/>
    <n v="72.065532875111998"/>
    <n v="46.624142737367997"/>
    <n v="47.235969826667997"/>
    <n v="47.190411364067998"/>
    <n v="47.397547136268003"/>
    <n v="48.078936759168002"/>
    <n v="73.149388304769005"/>
    <n v="619.63367501996095"/>
    <n v="55.315391954256"/>
    <n v="55.329988499856"/>
    <n v="54.753750942156003"/>
    <n v="54.690520645656001"/>
    <n v="54.969513642099002"/>
    <n v="79.215254329176005"/>
    <n v="54.373419551555997"/>
    <n v="54.915727407155998"/>
    <n v="54.610687574856001"/>
    <n v="54.729491551056"/>
    <n v="55.558141441299"/>
    <n v="79.128505861209007"/>
    <n v="707.59039340033098"/>
    <n v="54.47413145289817"/>
    <n v="53.941330316944871"/>
    <n v="52.22264925809715"/>
    <n v="52.233585866959807"/>
    <n v="52.963031433718662"/>
    <n v="53.753298615353039"/>
    <n v="80.947749899273376"/>
    <n v="54.790158394546125"/>
    <n v="55.322379105076223"/>
    <n v="54.570648686802485"/>
    <n v="53.867459475344361"/>
    <n v="83.914927034985681"/>
    <n v="703.00134953999998"/>
    <n v="55.835988377029757"/>
    <n v="55.289867177096909"/>
    <n v="53.528218977003633"/>
    <n v="53.539429001818206"/>
    <n v="54.287110756458766"/>
    <n v="55.09713467040843"/>
    <n v="82.971449052485539"/>
    <n v="56.159916013323347"/>
    <n v="56.70544227715866"/>
    <n v="55.934918548227152"/>
    <n v="55.214149559523257"/>
    <n v="86.012806149466314"/>
    <n v="720.57643055999995"/>
    <n v="57.231887329132199"/>
    <n v="56.672113106608265"/>
    <n v="54.866423725406513"/>
    <n v="54.877914000689401"/>
    <n v="55.644287789054907"/>
    <n v="56.474562289866675"/>
    <n v="85.045734153426494"/>
    <n v="57.56391315193958"/>
    <n v="58.123077564971609"/>
    <n v="57.333290753267704"/>
    <n v="56.594502549622248"/>
    <n v="88.163124956014371"/>
    <n v="738.59083137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Expansion Field Ops IK New Cust-362"/>
    <s v="PEF Distribution Station Equip 362.0"/>
    <s v="Elec - Distribution Plant"/>
    <n v="1582.29898333402"/>
    <n v="1590.9826057432999"/>
    <n v="1581.12792982939"/>
    <n v="1570.99420022507"/>
    <n v="1569.8835509778701"/>
    <n v="2337.4875464739398"/>
    <n v="1561.35624005979"/>
    <n v="1574.43750625179"/>
    <n v="1576.86684326266"/>
    <n v="1576.6760261637801"/>
    <n v="1588.1128672188299"/>
    <n v="2356.3654724877301"/>
    <n v="20466.589772028172"/>
    <n v="1633.93078849838"/>
    <n v="1601.6142741041399"/>
    <n v="1599.17218471197"/>
    <n v="1591.7370328326899"/>
    <n v="1633.64282721467"/>
    <n v="2321.82984898413"/>
    <n v="1585.2623776338601"/>
    <n v="1596.06834056346"/>
    <n v="1593.97952103694"/>
    <n v="1591.9332346491001"/>
    <n v="1640.8760691171699"/>
    <n v="2322.0779333021001"/>
    <n v="20712.124432648612"/>
    <n v="1597.0397036011541"/>
    <n v="1730.9079193852133"/>
    <n v="1823.3530686863523"/>
    <n v="1840.854421453444"/>
    <n v="1946.2424077800067"/>
    <n v="1780.9487399412553"/>
    <n v="1623.0304145094228"/>
    <n v="1494.1010592280502"/>
    <n v="1957.3296877102653"/>
    <n v="1542.2701813203473"/>
    <n v="1737.461218191271"/>
    <n v="2147.4837847532181"/>
    <n v="21221.02260656"/>
    <n v="1636.9656854793313"/>
    <n v="1774.1806057600952"/>
    <n v="1868.9368831737038"/>
    <n v="1886.8757696425857"/>
    <n v="1994.898454920442"/>
    <n v="1825.4724464943988"/>
    <n v="1663.6061639859788"/>
    <n v="1531.4535756873418"/>
    <n v="2006.2629167745911"/>
    <n v="1580.8269255088608"/>
    <n v="1780.8977369923493"/>
    <n v="2201.1708608603258"/>
    <n v="21751.548025280001"/>
    <n v="1677.8898421065285"/>
    <n v="1818.5351366089208"/>
    <n v="1915.6603217966401"/>
    <n v="1934.0476805860369"/>
    <n v="2044.7709339520427"/>
    <n v="1871.1092738156108"/>
    <n v="1705.1963328116603"/>
    <n v="1569.7399286357595"/>
    <n v="2056.4195074531422"/>
    <n v="1620.347612639863"/>
    <n v="1825.4201961814404"/>
    <n v="2256.2001577323535"/>
    <n v="22295.336924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Expansion Field Ops IK New Cust-364 "/>
    <s v="PEF Distribution Poles Towers &amp; Fixtures 364.0"/>
    <s v="Elec - Distribution Plant"/>
    <n v="1073.8464311110999"/>
    <n v="1079.7396769714201"/>
    <n v="1073.05168142105"/>
    <n v="1066.1743026929701"/>
    <n v="1065.42054708617"/>
    <n v="1586.3643255705799"/>
    <n v="1059.63338391865"/>
    <n v="1068.51114416665"/>
    <n v="1070.1598432472599"/>
    <n v="1070.03034290454"/>
    <n v="1077.79209405241"/>
    <n v="1599.1760594402299"/>
    <n v="13889.899832583029"/>
    <n v="1108.8869830495"/>
    <n v="1086.95498788694"/>
    <n v="1085.29763424779"/>
    <n v="1080.2516780824701"/>
    <n v="1108.6915546253699"/>
    <n v="1575.73803891683"/>
    <n v="1075.85757466006"/>
    <n v="1083.1911727024601"/>
    <n v="1081.77356995014"/>
    <n v="1080.3848328291799"/>
    <n v="1113.6004821315901"/>
    <n v="1575.90640435362"/>
    <n v="14056.534913435949"/>
    <n v="1083.8504000307541"/>
    <n v="1174.7016912677789"/>
    <n v="1237.4407151160906"/>
    <n v="1249.3182208255203"/>
    <n v="1320.8410582859217"/>
    <n v="1208.6625021701195"/>
    <n v="1101.4893117945007"/>
    <n v="1013.9898382483308"/>
    <n v="1328.3655755290192"/>
    <n v="1046.6803982457689"/>
    <n v="1179.1491671298081"/>
    <n v="1457.4159639963873"/>
    <n v="14401.90484264"/>
    <n v="1110.9466527617947"/>
    <n v="1204.0692256703765"/>
    <n v="1268.3767246940856"/>
    <n v="1280.5511679665847"/>
    <n v="1353.8620758837699"/>
    <n v="1238.8790566174898"/>
    <n v="1129.026537201325"/>
    <n v="1039.3395774033877"/>
    <n v="1361.5747060074755"/>
    <n v="1072.8474011814958"/>
    <n v="1208.6278883991258"/>
    <n v="1493.8513505330884"/>
    <n v="14761.952364319999"/>
    <n v="1138.7203289147992"/>
    <n v="1234.1709669704051"/>
    <n v="1300.0861540389485"/>
    <n v="1312.5649585010269"/>
    <n v="1387.7086397650805"/>
    <n v="1269.8510439993283"/>
    <n v="1157.2522106253589"/>
    <n v="1065.3230760385754"/>
    <n v="1395.61408571015"/>
    <n v="1099.6685957077432"/>
    <n v="1238.8435963077259"/>
    <n v="1531.1976515008573"/>
    <n v="15131.001308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Expansion Field Ops IK New Cust-365 "/>
    <s v="PEF Distribution O/H Conduct &amp; Devices 365.0"/>
    <s v="Elec - Distribution Plant"/>
    <n v="1386.8562532799499"/>
    <n v="1394.4672902371101"/>
    <n v="1385.82984620207"/>
    <n v="1376.9478166875299"/>
    <n v="1375.97435284163"/>
    <n v="2048.7652807314398"/>
    <n v="1368.5003200608701"/>
    <n v="1379.9658117348699"/>
    <n v="1382.0950813990301"/>
    <n v="1381.9278336856701"/>
    <n v="1391.9520166637501"/>
    <n v="2065.3114392115699"/>
    <n v="17938.59334273549"/>
    <n v="1432.1105905541001"/>
    <n v="1403.7857540068201"/>
    <n v="1401.6453071126"/>
    <n v="1395.1285318466901"/>
    <n v="1431.8581977312299"/>
    <n v="2035.0415939286199"/>
    <n v="1389.4536144354299"/>
    <n v="1398.9248442216301"/>
    <n v="1397.09403193342"/>
    <n v="1395.30049916694"/>
    <n v="1438.19800257825"/>
    <n v="2035.2590353169601"/>
    <n v="18153.800002832693"/>
    <n v="1399.7762262405979"/>
    <n v="1517.1092803163574"/>
    <n v="1598.135770723075"/>
    <n v="1613.4753878128627"/>
    <n v="1705.8460392491727"/>
    <n v="1560.9691485450417"/>
    <n v="1422.5566111931078"/>
    <n v="1309.5523784364398"/>
    <n v="1715.5638382650984"/>
    <n v="1351.7717370357466"/>
    <n v="1522.8531274176407"/>
    <n v="1882.2304425848597"/>
    <n v="18599.83998782"/>
    <n v="1434.77062250787"/>
    <n v="1555.0370021485332"/>
    <n v="1638.0891542719485"/>
    <n v="1653.8122616860931"/>
    <n v="1748.4921787887517"/>
    <n v="1599.9933667887526"/>
    <n v="1458.1205169313971"/>
    <n v="1342.2911791137678"/>
    <n v="1758.4529227148951"/>
    <n v="1385.5660213948784"/>
    <n v="1560.9244453888227"/>
    <n v="1929.2861874242917"/>
    <n v="19064.835859160001"/>
    <n v="1470.6399007709754"/>
    <n v="1593.9129409672382"/>
    <n v="1679.041397628906"/>
    <n v="1695.1575828675832"/>
    <n v="1792.2044987359029"/>
    <n v="1639.9932151214109"/>
    <n v="1494.573542761781"/>
    <n v="1375.8484704734044"/>
    <n v="1802.4142613483712"/>
    <n v="1420.2051841946063"/>
    <n v="1599.9475703406499"/>
    <n v="1977.5183643291712"/>
    <n v="19541.456929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Expansion Field Ops IK New Cust-366 "/>
    <s v="PEF Distribution U/G Conduit 366.0"/>
    <s v="Elec - Distribution Plant"/>
    <n v="508.03386599743197"/>
    <n v="510.82194480549202"/>
    <n v="507.65787205095899"/>
    <n v="504.40420262306901"/>
    <n v="504.04760286741902"/>
    <n v="750.50470705214695"/>
    <n v="501.30971149675901"/>
    <n v="505.509756055759"/>
    <n v="506.28975116821198"/>
    <n v="506.228484903452"/>
    <n v="509.90054855083901"/>
    <n v="756.56590397878097"/>
    <n v="6571.2743515503198"/>
    <n v="524.61145712424297"/>
    <n v="514.23548904476297"/>
    <n v="513.45139948388601"/>
    <n v="511.06417115770103"/>
    <n v="524.519000461019"/>
    <n v="745.47743934095604"/>
    <n v="508.98533261561198"/>
    <n v="512.45483817731201"/>
    <n v="511.78417411786302"/>
    <n v="511.12716631118298"/>
    <n v="526.84140089616096"/>
    <n v="745.55709257746696"/>
    <n v="6650.1089613081667"/>
    <n v="512.7667168579701"/>
    <n v="555.74821903630891"/>
    <n v="585.42988292337338"/>
    <n v="591.04909901344456"/>
    <n v="624.8863615580708"/>
    <n v="571.81498757533791"/>
    <n v="521.11163869753682"/>
    <n v="479.71587247759038"/>
    <n v="628.44619048148638"/>
    <n v="495.18168872092059"/>
    <n v="557.85230793641131"/>
    <n v="689.49958309154954"/>
    <n v="6813.5025483700001"/>
    <n v="525.5858813401303"/>
    <n v="569.64192078463702"/>
    <n v="600.06562606979389"/>
    <n v="605.82532252442695"/>
    <n v="640.50851640571159"/>
    <n v="586.1103584293769"/>
    <n v="534.13942616971417"/>
    <n v="491.70876607192366"/>
    <n v="644.15734102833574"/>
    <n v="507.56122761760298"/>
    <n v="571.79861189312919"/>
    <n v="706.73706672521803"/>
    <n v="6983.8400650599997"/>
    <n v="538.72553302605354"/>
    <n v="583.88297384665145"/>
    <n v="615.06727203324408"/>
    <n v="620.97096095022698"/>
    <n v="656.52123498555511"/>
    <n v="600.76312257828636"/>
    <n v="547.49291655209197"/>
    <n v="504.00148957626578"/>
    <n v="660.26128025604373"/>
    <n v="520.25026280091106"/>
    <n v="586.09358225194671"/>
    <n v="724.40550153272306"/>
    <n v="7158.43613038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Expansion Field Ops IK New Cust-367 "/>
    <s v="PEF Distribution U/G Conduct &amp; Devices 367.0"/>
    <s v="Elec - Distribution Plant"/>
    <n v="1533.5639066881399"/>
    <n v="1541.98007205666"/>
    <n v="1532.4289218297799"/>
    <n v="1522.6073128134001"/>
    <n v="1521.5308717511"/>
    <n v="2265.4925341936701"/>
    <n v="1513.2662034533801"/>
    <n v="1525.9445644313801"/>
    <n v="1528.2990774509001"/>
    <n v="1528.1141375509801"/>
    <n v="1539.1987219647399"/>
    <n v="2283.7890168893"/>
    <n v="19836.215341073428"/>
    <n v="1583.6054435097101"/>
    <n v="1552.28428323155"/>
    <n v="1549.9174106062101"/>
    <n v="1542.71126266394"/>
    <n v="1583.3263514823"/>
    <n v="2250.3170964381502"/>
    <n v="1536.4360279417001"/>
    <n v="1546.9091653830999"/>
    <n v="1544.88468185175"/>
    <n v="1542.9014214311901"/>
    <n v="1590.3368083092601"/>
    <n v="2250.5575397171101"/>
    <n v="20074.187492565969"/>
    <n v="1547.8506102747476"/>
    <n v="1677.5956623423347"/>
    <n v="1767.1934853895925"/>
    <n v="1784.155793527643"/>
    <n v="1886.2978120281055"/>
    <n v="1726.0952171509332"/>
    <n v="1573.0408028855629"/>
    <n v="1448.0824935807784"/>
    <n v="1897.043601858903"/>
    <n v="1494.7679985552854"/>
    <n v="1683.9471184353724"/>
    <n v="2081.3409205107419"/>
    <n v="20567.41151654"/>
    <n v="1586.5468651496915"/>
    <n v="1719.535542648727"/>
    <n v="1811.3733106712052"/>
    <n v="1828.7596763989354"/>
    <n v="1933.4552446768105"/>
    <n v="1769.2475860022387"/>
    <n v="1612.3668124068186"/>
    <n v="1484.2845462075495"/>
    <n v="1944.4696791813026"/>
    <n v="1532.1371884932846"/>
    <n v="1726.0457851014896"/>
    <n v="2133.3744255819474"/>
    <n v="21081.596662520002"/>
    <n v="1626.2105508223467"/>
    <n v="1762.523946436057"/>
    <n v="1856.6576594720336"/>
    <n v="1874.4786844968589"/>
    <n v="1981.791642908433"/>
    <n v="1813.4787913134512"/>
    <n v="1652.6759969894567"/>
    <n v="1521.391673001438"/>
    <n v="1993.0814383730358"/>
    <n v="1570.440631767902"/>
    <n v="1769.1969450077665"/>
    <n v="2186.7088107912205"/>
    <n v="21608.63677137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Expansion Field Ops IK New Cust-368 "/>
    <s v="PEF Distribution Line Transformers 368.0"/>
    <s v="Elec - Distribution Plant"/>
    <n v="1158.2535741678701"/>
    <n v="1164.6100445936299"/>
    <n v="1157.39635506986"/>
    <n v="1149.9783963544201"/>
    <n v="1149.16539358202"/>
    <n v="1711.0567179735101"/>
    <n v="1142.92334422666"/>
    <n v="1152.4989196906599"/>
    <n v="1154.2772108387501"/>
    <n v="1154.13753142979"/>
    <n v="1162.50937655434"/>
    <n v="1724.87548769318"/>
    <n v="14981.68235217469"/>
    <n v="1196.04840529793"/>
    <n v="1172.3924978518501"/>
    <n v="1170.60487187426"/>
    <n v="1165.1622903335001"/>
    <n v="1195.83761568762"/>
    <n v="1699.5951773469801"/>
    <n v="1160.42279886915"/>
    <n v="1168.3328369323499"/>
    <n v="1166.80380688945"/>
    <n v="1165.3059113921699"/>
    <n v="1201.1323977576601"/>
    <n v="1699.7767767482301"/>
    <n v="15161.415386981149"/>
    <n v="1169.0438812558809"/>
    <n v="1267.0363220224497"/>
    <n v="1334.7067975269704"/>
    <n v="1347.5179063052544"/>
    <n v="1424.662626186127"/>
    <n v="1303.6665416420046"/>
    <n v="1188.0692576997392"/>
    <n v="1093.6920962765864"/>
    <n v="1432.7785901994303"/>
    <n v="1128.9522199419491"/>
    <n v="1271.8333811400119"/>
    <n v="1571.9726773235943"/>
    <n v="15533.932297519999"/>
    <n v="1198.2699704461299"/>
    <n v="1298.7122215745965"/>
    <n v="1368.074458512843"/>
    <n v="1381.2058449246558"/>
    <n v="1460.2791822851161"/>
    <n v="1336.2581964389499"/>
    <n v="1217.7709811734753"/>
    <n v="1121.0343913477614"/>
    <n v="1468.5980453443158"/>
    <n v="1157.1760178682573"/>
    <n v="1303.6292071379225"/>
    <n v="1611.2719807059766"/>
    <n v="15922.280497760001"/>
    <n v="1228.226730314218"/>
    <n v="1331.1800386099985"/>
    <n v="1402.2763320856866"/>
    <n v="1415.7360032740323"/>
    <n v="1496.7861747684512"/>
    <n v="1369.6646631783128"/>
    <n v="1248.2152664823675"/>
    <n v="1149.0602610547105"/>
    <n v="1505.3130094777684"/>
    <n v="1186.1054285581401"/>
    <n v="1336.219948855932"/>
    <n v="1651.5537987803818"/>
    <n v="16320.337655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Expansion Field Ops IK New Cust-369 "/>
    <s v="PEF Distribution U/G Services 369.2"/>
    <s v="Elec - Distribution Plant"/>
    <n v="714.11122617868796"/>
    <n v="718.03025305772803"/>
    <n v="713.58271515585602"/>
    <n v="709.00923685009604"/>
    <n v="708.50798702049599"/>
    <n v="1054.93722461525"/>
    <n v="704.65950546305601"/>
    <n v="710.563243719056"/>
    <n v="711.65963375020795"/>
    <n v="711.57351561836799"/>
    <n v="716.73510434177604"/>
    <n v="1063.4570676003"/>
    <n v="9236.8267133708778"/>
    <n v="737.413302514512"/>
    <n v="722.82845732219198"/>
    <n v="721.726311982624"/>
    <n v="718.37073539358403"/>
    <n v="737.28334200289601"/>
    <n v="1047.8707108455001"/>
    <n v="715.44864291180795"/>
    <n v="720.32550848460801"/>
    <n v="719.38279823259199"/>
    <n v="718.459283715472"/>
    <n v="740.54779410622405"/>
    <n v="1047.9826743861299"/>
    <n v="9347.6395618981423"/>
    <n v="720.76389671415325"/>
    <n v="781.1802887657235"/>
    <n v="822.90193531737737"/>
    <n v="830.80051366188457"/>
    <n v="878.36342366362646"/>
    <n v="803.76433394469723"/>
    <n v="732.4938280554785"/>
    <n v="674.30640522315696"/>
    <n v="883.36725110039743"/>
    <n v="696.04572958826623"/>
    <n v="784.13787408632083"/>
    <n v="969.18616195891809"/>
    <n v="9577.3116420799997"/>
    <n v="738.78298929761513"/>
    <n v="800.70979074524269"/>
    <n v="843.47447818084754"/>
    <n v="851.57052093098912"/>
    <n v="900.32250336375512"/>
    <n v="823.85843690221247"/>
    <n v="750.80616884379708"/>
    <n v="691.16406083094898"/>
    <n v="905.45142645288308"/>
    <n v="713.44686815937337"/>
    <n v="803.74131567901748"/>
    <n v="993.41580765331673"/>
    <n v="9816.7443670400007"/>
    <n v="757.25257056966939"/>
    <n v="820.72754260165595"/>
    <n v="864.56134760169857"/>
    <n v="872.85979149225886"/>
    <n v="922.83057391739032"/>
    <n v="844.45490511745879"/>
    <n v="769.57632971093358"/>
    <n v="708.44316846981985"/>
    <n v="928.0877201291471"/>
    <n v="731.28304617869946"/>
    <n v="823.83485568560968"/>
    <n v="1018.2512142856594"/>
    <n v="10062.163065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Expansion Field Ops IK New Cust-370 "/>
    <s v="PEF Smart Grid - AMI Meters"/>
    <s v="Elec - Distribution Plant"/>
    <n v="416.76026884279202"/>
    <n v="419.04744013465199"/>
    <n v="416.45182614102902"/>
    <n v="413.78271245343899"/>
    <n v="413.49017957328903"/>
    <n v="615.66868748945706"/>
    <n v="411.24417902082899"/>
    <n v="414.68964164982901"/>
    <n v="415.32950248297198"/>
    <n v="415.27924334341202"/>
    <n v="418.29158235330902"/>
    <n v="620.64092699891103"/>
    <n v="5390.6761904839204"/>
    <n v="430.35952235163302"/>
    <n v="421.84770545175297"/>
    <n v="421.204485780666"/>
    <n v="419.24614798943099"/>
    <n v="430.28367649488899"/>
    <n v="611.54462099883597"/>
    <n v="417.54079453237199"/>
    <n v="420.38696713507198"/>
    <n v="419.83679488785299"/>
    <n v="419.29782540477299"/>
    <n v="432.18883340369098"/>
    <n v="611.60996369837699"/>
    <n v="5455.3473381293461"/>
    <n v="420.64281354905518"/>
    <n v="455.90223935119724"/>
    <n v="480.25128190368031"/>
    <n v="484.86094705619092"/>
    <n v="512.6189915072556"/>
    <n v="469.08244489244402"/>
    <n v="427.48848290714341"/>
    <n v="393.52989901449973"/>
    <n v="515.539259935117"/>
    <n v="406.21711962486006"/>
    <n v="457.62830667537759"/>
    <n v="565.62377205317898"/>
    <n v="5589.3855584700004"/>
    <n v="431.15888106639682"/>
    <n v="467.29979227709629"/>
    <n v="492.25756073007472"/>
    <n v="496.98246748047956"/>
    <n v="525.4344628566389"/>
    <n v="480.80950286847036"/>
    <n v="438.17569211252118"/>
    <n v="403.36814385033239"/>
    <n v="528.4277379756096"/>
    <n v="416.37254489085456"/>
    <n v="469.06901127280383"/>
    <n v="579.764361478723"/>
    <n v="5729.1201588599997"/>
    <n v="441.93785690962085"/>
    <n v="478.98229122050259"/>
    <n v="504.56400410572849"/>
    <n v="509.4070335667177"/>
    <n v="538.57032907913447"/>
    <n v="492.82974469624725"/>
    <n v="449.13008829401019"/>
    <n v="413.45235101715468"/>
    <n v="541.63843610257561"/>
    <n v="426.7818621988032"/>
    <n v="480.7957407067637"/>
    <n v="594.25847719274043"/>
    <n v="5872.34821508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HW-362"/>
    <s v="PEF Distribution Station Equip 362.0"/>
    <s v="Elec - Distribution Plant"/>
    <n v="235.73093453932799"/>
    <n v="218.42526724972799"/>
    <n v="232.115623780032"/>
    <n v="243.183502729536"/>
    <n v="243.474153443136"/>
    <n v="252.06611143200001"/>
    <n v="247.78931248224001"/>
    <n v="244.768204431936"/>
    <n v="231.27768443923199"/>
    <n v="226.35696150892801"/>
    <n v="235.826783063232"/>
    <n v="231.101617860288"/>
    <n v="2842.116156959617"/>
    <n v="337.765187245248"/>
    <n v="312.15982987564797"/>
    <n v="318.750313718592"/>
    <n v="334.76441159327999"/>
    <n v="337.06000349087998"/>
    <n v="347.36634559871999"/>
    <n v="342.207823084224"/>
    <n v="337.21102032288002"/>
    <n v="317.416014249792"/>
    <n v="310.02808897324797"/>
    <n v="323.56246733779199"/>
    <n v="313.88571258854398"/>
    <n v="3932.177218078848"/>
    <n v="332.99965634903191"/>
    <n v="344.47073077710212"/>
    <n v="357.16824066476033"/>
    <n v="355.1861473723273"/>
    <n v="346.01180827379761"/>
    <n v="341.69848942354071"/>
    <n v="337.65373387743426"/>
    <n v="334.59681019346243"/>
    <n v="334.13134178941374"/>
    <n v="347.92717311873776"/>
    <n v="340.28586325523264"/>
    <n v="330.80402426515957"/>
    <n v="4102.9340193600001"/>
    <n v="384.29455452227421"/>
    <n v="452.51116674735619"/>
    <n v="528.01552425690716"/>
    <n v="516.22964088646586"/>
    <n v="461.67384289987803"/>
    <n v="436.0256981160752"/>
    <n v="411.97212101462844"/>
    <n v="393.79487371907817"/>
    <n v="391.02794458847114"/>
    <n v="473.06647788323573"/>
    <n v="427.62491287134264"/>
    <n v="371.23913049428756"/>
    <n v="5247.4758879999999"/>
    <n v="459.96359477029262"/>
    <n v="475.80828568577647"/>
    <n v="493.34701937875366"/>
    <n v="490.6092064754215"/>
    <n v="477.93693516539247"/>
    <n v="471.97906221889565"/>
    <n v="466.39214864261197"/>
    <n v="462.1697010219923"/>
    <n v="461.52676185885451"/>
    <n v="480.58257783371965"/>
    <n v="470.02783915288586"/>
    <n v="456.93082683540342"/>
    <n v="5667.27395903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HW-364 "/>
    <s v="PEF Distribution Poles Towers &amp; Fixtures 364.0"/>
    <s v="Elec - Distribution Plant"/>
    <n v="159.981663025632"/>
    <n v="148.23696164323201"/>
    <n v="157.528088450208"/>
    <n v="165.03943898198401"/>
    <n v="165.23669262038399"/>
    <n v="171.067729308"/>
    <n v="168.16522773456001"/>
    <n v="166.11491604758399"/>
    <n v="156.95941073500799"/>
    <n v="153.619902328032"/>
    <n v="160.04671179100799"/>
    <n v="156.83992101187201"/>
    <n v="1928.836663677504"/>
    <n v="229.22844841411199"/>
    <n v="211.851061511712"/>
    <n v="216.32377345084799"/>
    <n v="227.19193555632"/>
    <n v="228.74986689072"/>
    <n v="235.74439119167999"/>
    <n v="232.24349720745599"/>
    <n v="228.85235629872"/>
    <n v="215.418234903648"/>
    <n v="210.40432964611199"/>
    <n v="219.58959997564801"/>
    <n v="213.02235278553599"/>
    <n v="2668.6198478325118"/>
    <n v="225.99426296676424"/>
    <n v="233.77924700918464"/>
    <n v="242.39656637832854"/>
    <n v="241.05139468155869"/>
    <n v="234.8251179775182"/>
    <n v="231.89783172986253"/>
    <n v="229.15280923180666"/>
    <n v="227.07819082985617"/>
    <n v="226.7622950416729"/>
    <n v="236.12500360259745"/>
    <n v="230.93913581631571"/>
    <n v="224.50417057453387"/>
    <n v="2784.5060258399999"/>
    <n v="260.80616888196681"/>
    <n v="307.10220164945468"/>
    <n v="358.34415130559785"/>
    <n v="350.34551834928232"/>
    <n v="313.32056315347353"/>
    <n v="295.91413805252688"/>
    <n v="279.5898856843562"/>
    <n v="267.25367594059367"/>
    <n v="265.37586586592687"/>
    <n v="321.05231331364388"/>
    <n v="290.2128430706021"/>
    <n v="251.94594673257507"/>
    <n v="3561.2632720000001"/>
    <n v="312.1598824795841"/>
    <n v="322.91307449377598"/>
    <n v="334.81594922275355"/>
    <n v="332.95789922950974"/>
    <n v="324.35770832774119"/>
    <n v="320.31432546015623"/>
    <n v="316.52269867659072"/>
    <n v="313.65708329307944"/>
    <n v="313.22074481784307"/>
    <n v="326.15320587106294"/>
    <n v="318.99010421764427"/>
    <n v="310.10165767025956"/>
    <n v="3846.16433375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HW-365 "/>
    <s v="PEF Distribution O/H Conduct &amp; Devices 365.0"/>
    <s v="Elec - Distribution Plant"/>
    <n v="206.613872663016"/>
    <n v="191.44577033181599"/>
    <n v="203.445118598904"/>
    <n v="213.145913008392"/>
    <n v="213.40066306759201"/>
    <n v="220.93135782900001"/>
    <n v="217.18282140828001"/>
    <n v="214.53487520119199"/>
    <n v="202.710680021304"/>
    <n v="198.397755954216"/>
    <n v="206.69788214930401"/>
    <n v="202.55636087013599"/>
    <n v="2491.0630711031517"/>
    <n v="296.04503763525599"/>
    <n v="273.60240804405601"/>
    <n v="279.378847153224"/>
    <n v="293.41491240516001"/>
    <n v="295.42695691236003"/>
    <n v="304.46027814384001"/>
    <n v="299.93892707032802"/>
    <n v="295.55932041635998"/>
    <n v="278.20935795962401"/>
    <n v="271.73397595125601"/>
    <n v="283.596612195624"/>
    <n v="275.11511282236802"/>
    <n v="3446.4817467094563"/>
    <n v="291.86813656078891"/>
    <n v="301.92232446710216"/>
    <n v="313.05146072659682"/>
    <n v="311.31419203961133"/>
    <n v="303.27305083777685"/>
    <n v="299.49250538911377"/>
    <n v="295.94735078736602"/>
    <n v="293.26801282938902"/>
    <n v="292.86003824705131"/>
    <n v="304.95183325532054"/>
    <n v="298.25436426932538"/>
    <n v="289.94370501055755"/>
    <n v="3596.1469744199999"/>
    <n v="336.82718099057502"/>
    <n v="396.61779972849882"/>
    <n v="462.79599453550469"/>
    <n v="452.4658823222718"/>
    <n v="404.64871857047945"/>
    <n v="382.16858658967175"/>
    <n v="361.08606415348623"/>
    <n v="345.15403781410731"/>
    <n v="342.72887480282913"/>
    <n v="414.63415573148546"/>
    <n v="374.80545125821214"/>
    <n v="325.38433950287799"/>
    <n v="4599.317086"/>
    <n v="403.149717219813"/>
    <n v="417.03730035604497"/>
    <n v="432.40968114685313"/>
    <n v="430.01003797872278"/>
    <n v="418.90302287305371"/>
    <n v="413.68105569799781"/>
    <n v="408.78422765764935"/>
    <n v="405.08332918746038"/>
    <n v="404.51980471562047"/>
    <n v="421.22188050815345"/>
    <n v="411.97084420248245"/>
    <n v="400.4915513361484"/>
    <n v="4967.26245287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HW-366 "/>
    <s v="PEF Distribution U/G Conduit 366.0"/>
    <s v="Elec - Distribution Plant"/>
    <n v="75.686895631355995"/>
    <n v="70.130508912156003"/>
    <n v="74.526116081363995"/>
    <n v="78.079715868972002"/>
    <n v="78.173036036171993"/>
    <n v="80.931683851499997"/>
    <n v="79.558518142980006"/>
    <n v="78.588521183772002"/>
    <n v="74.257076179763999"/>
    <n v="72.677163710556002"/>
    <n v="75.717670027764001"/>
    <n v="74.200545912275999"/>
    <n v="912.52745153863202"/>
    <n v="108.447364046196"/>
    <n v="100.226168916996"/>
    <n v="102.342196937484"/>
    <n v="107.48389527606"/>
    <n v="108.22094841126"/>
    <n v="111.53003909544"/>
    <n v="109.873775542548"/>
    <n v="108.26943587526"/>
    <n v="101.913789079884"/>
    <n v="99.541723952195994"/>
    <n v="103.887250705884"/>
    <n v="100.78030367668801"/>
    <n v="1262.5168915158958"/>
    <n v="106.91727958666233"/>
    <n v="110.60033465414274"/>
    <n v="114.6771653319807"/>
    <n v="114.04076821062182"/>
    <n v="111.09513340374335"/>
    <n v="109.71024213233628"/>
    <n v="108.41157935194676"/>
    <n v="107.43008295108726"/>
    <n v="107.28063350107838"/>
    <n v="111.71010580606365"/>
    <n v="109.25668566731048"/>
    <n v="106.21232087302656"/>
    <n v="1317.3423314700001"/>
    <n v="123.38669889323866"/>
    <n v="145.28922780780113"/>
    <n v="169.53165673511091"/>
    <n v="165.74752493957391"/>
    <n v="148.23111795478195"/>
    <n v="139.99618493174367"/>
    <n v="132.27322492568535"/>
    <n v="126.4369971874284"/>
    <n v="125.54861027827342"/>
    <n v="151.88898821536785"/>
    <n v="137.2989175693499"/>
    <n v="119.19495156164476"/>
    <n v="1684.8241009999999"/>
    <n v="147.68200304145628"/>
    <n v="152.76930933825199"/>
    <n v="158.40052744342228"/>
    <n v="157.52148897578229"/>
    <n v="153.45276172991331"/>
    <n v="151.53984814151389"/>
    <n v="149.74603968113442"/>
    <n v="148.39032473012483"/>
    <n v="148.18389416795489"/>
    <n v="154.30220680128986"/>
    <n v="150.91336262386545"/>
    <n v="146.70826240529072"/>
    <n v="1819.610029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HW-367 "/>
    <s v="PEF Distribution U/G Conduct &amp; Devices 367.0"/>
    <s v="Elec - Distribution Plant"/>
    <n v="228.47038183495201"/>
    <n v="211.697732028552"/>
    <n v="224.96642325928801"/>
    <n v="235.693409662824"/>
    <n v="235.975108285224"/>
    <n v="244.30243251300001"/>
    <n v="240.15735969516001"/>
    <n v="237.22930228442399"/>
    <n v="224.15429259208801"/>
    <n v="219.38512876135201"/>
    <n v="228.56327820808801"/>
    <n v="223.983648893592"/>
    <n v="2754.578498018544"/>
    <n v="327.361962278232"/>
    <n v="302.54525425183198"/>
    <n v="308.93275007632798"/>
    <n v="324.45361102452"/>
    <n v="326.67849830291999"/>
    <n v="336.66740332848002"/>
    <n v="331.66776418101603"/>
    <n v="326.82486379092001"/>
    <n v="307.63954725712802"/>
    <n v="300.47917133023202"/>
    <n v="313.59668854912798"/>
    <n v="304.21797948489598"/>
    <n v="3811.0654938556318"/>
    <n v="322.74321054065194"/>
    <n v="333.86097393373444"/>
    <n v="346.16739836655523"/>
    <n v="344.24635388319217"/>
    <n v="335.35458598255286"/>
    <n v="331.17411808333708"/>
    <n v="327.25394169302126"/>
    <n v="324.29117177620037"/>
    <n v="323.84003987782194"/>
    <n v="337.21095726590596"/>
    <n v="329.8050010402381"/>
    <n v="320.61520429678876"/>
    <n v="3976.5629567400001"/>
    <n v="372.45821716347007"/>
    <n v="438.57374617967196"/>
    <n v="511.75255669141603"/>
    <n v="500.32968052470028"/>
    <n v="447.45421035501511"/>
    <n v="422.59603277401573"/>
    <n v="399.28330992071892"/>
    <n v="381.66592492015229"/>
    <n v="378.98421767534188"/>
    <n v="458.49595025156538"/>
    <n v="414.4539931374772"/>
    <n v="359.80490240645486"/>
    <n v="5085.852742"/>
    <n v="445.79663815744726"/>
    <n v="461.15330990946802"/>
    <n v="478.15184763455255"/>
    <n v="475.49835983228536"/>
    <n v="463.2163966246286"/>
    <n v="457.44202717383956"/>
    <n v="452.02719148183712"/>
    <n v="447.93479596299653"/>
    <n v="447.31165943496302"/>
    <n v="465.78055305073752"/>
    <n v="455.55090210869827"/>
    <n v="442.857279988546"/>
    <n v="5492.72096135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HW-368 "/>
    <s v="PEF Distribution Line Transformers 368.0"/>
    <s v="Elec - Distribution Plant"/>
    <n v="172.55664090537601"/>
    <n v="159.88877522217601"/>
    <n v="169.910208939744"/>
    <n v="178.01197130371199"/>
    <n v="178.22472959491199"/>
    <n v="184.514101044"/>
    <n v="181.38345524208"/>
    <n v="179.17198368451201"/>
    <n v="169.29683166614399"/>
    <n v="165.69482914857599"/>
    <n v="172.62680267414399"/>
    <n v="169.16794973769601"/>
    <n v="2080.4482791630721"/>
    <n v="247.24640505801599"/>
    <n v="228.503110014816"/>
    <n v="233.32738883126399"/>
    <n v="245.04981695376"/>
    <n v="246.73020577296001"/>
    <n v="254.27451801024"/>
    <n v="250.498444586208"/>
    <n v="246.84075111696001"/>
    <n v="232.35067258166401"/>
    <n v="226.94266123401599"/>
    <n v="236.84991787766401"/>
    <n v="229.766467851648"/>
    <n v="2878.3803598892164"/>
    <n v="243.75800416065843"/>
    <n v="252.15490834615204"/>
    <n v="261.44957159583873"/>
    <n v="259.99866587923606"/>
    <n v="253.28298751286829"/>
    <n v="250.12560889640221"/>
    <n v="247.16482043779976"/>
    <n v="244.92713159377553"/>
    <n v="244.58640556896574"/>
    <n v="254.68504755389358"/>
    <n v="249.09155697218307"/>
    <n v="242.15078660222662"/>
    <n v="3003.3754951199999"/>
    <n v="281.30621709102968"/>
    <n v="331.24123933369134"/>
    <n v="386.51094049119069"/>
    <n v="377.88359402739184"/>
    <n v="337.94838034457621"/>
    <n v="319.17376462434123"/>
    <n v="301.56638324906544"/>
    <n v="288.26051509749624"/>
    <n v="286.23510423093421"/>
    <n v="346.28786632519666"/>
    <n v="313.02433291894641"/>
    <n v="271.7495582661395"/>
    <n v="3841.1878959999999"/>
    <n v="336.69646712863448"/>
    <n v="348.29488820944528"/>
    <n v="361.13336007869003"/>
    <n v="359.12926248772482"/>
    <n v="349.85307404782469"/>
    <n v="345.49187069283266"/>
    <n v="341.40221210968457"/>
    <n v="338.31135184886813"/>
    <n v="337.8407160262322"/>
    <n v="351.78970240241324"/>
    <n v="344.06356219108318"/>
    <n v="334.47646045656666"/>
    <n v="4148.48292768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HW-369 "/>
    <s v="PEF Distribution O/H Services 369.1"/>
    <s v="Elec - Distribution Plant"/>
    <n v="106.388304919104"/>
    <n v="98.578041866304005"/>
    <n v="104.75667017337599"/>
    <n v="109.75174170604799"/>
    <n v="109.88291599084801"/>
    <n v="113.760573576"/>
    <n v="111.83040097632001"/>
    <n v="110.466937309248"/>
    <n v="104.37849771897601"/>
    <n v="102.15771421190399"/>
    <n v="106.431562550976"/>
    <n v="104.29903668038401"/>
    <n v="1282.6823976794881"/>
    <n v="152.437633193664"/>
    <n v="140.88161670086399"/>
    <n v="143.85598409145601"/>
    <n v="151.08334579103999"/>
    <n v="152.11937498783999"/>
    <n v="156.77075546495999"/>
    <n v="154.44265004563201"/>
    <n v="152.18753076383999"/>
    <n v="143.25379813305599"/>
    <n v="139.91953549766399"/>
    <n v="146.02776891705599"/>
    <n v="141.66052905139199"/>
    <n v="1774.6405226384636"/>
    <n v="150.28688978326318"/>
    <n v="155.46392845401868"/>
    <n v="161.1944727132236"/>
    <n v="160.29992933907744"/>
    <n v="156.15943591018961"/>
    <n v="154.21278142484988"/>
    <n v="152.3873329015012"/>
    <n v="151.00770519315432"/>
    <n v="150.79763350868538"/>
    <n v="157.02386390540818"/>
    <n v="153.57524565202334"/>
    <n v="149.29597369460521"/>
    <n v="1851.7051924800001"/>
    <n v="173.43691580048448"/>
    <n v="204.22392199520817"/>
    <n v="238.29997834795216"/>
    <n v="232.98086248305361"/>
    <n v="208.35915179139286"/>
    <n v="196.78382480598481"/>
    <n v="185.92814606333357"/>
    <n v="177.72452810522324"/>
    <n v="176.47577854839551"/>
    <n v="213.50078976440696"/>
    <n v="192.99244585980153"/>
    <n v="167.5448404347635"/>
    <n v="2368.2511840000002"/>
    <n v="207.5872955229176"/>
    <n v="214.73820175319202"/>
    <n v="222.65365057483106"/>
    <n v="221.41804153378462"/>
    <n v="215.69888775880938"/>
    <n v="213.01002553994249"/>
    <n v="210.48858190221236"/>
    <n v="208.58293873388789"/>
    <n v="208.29277228684956"/>
    <n v="216.89289922554815"/>
    <n v="212.12941428322517"/>
    <n v="206.21856960479954"/>
    <n v="2557.71127871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HW-370 "/>
    <s v="PEF Smart Grid - AMI Meters"/>
    <s v="Elec - Distribution Plant"/>
    <n v="62.088953281236002"/>
    <n v="57.530829546036003"/>
    <n v="61.136719917084001"/>
    <n v="64.051878338532006"/>
    <n v="64.128432561731998"/>
    <n v="66.391460446500005"/>
    <n v="65.264998318379995"/>
    <n v="64.469271457331999"/>
    <n v="60.916015847483997"/>
    <n v="59.619951176435997"/>
    <n v="62.114198735484003"/>
    <n v="60.869641833755999"/>
    <n v="748.58235145999186"/>
    <n v="88.963660929276003"/>
    <n v="82.219489484076007"/>
    <n v="83.955350940803996"/>
    <n v="88.173289399859996"/>
    <n v="88.777923231060001"/>
    <n v="91.492501166639997"/>
    <n v="90.133802682587998"/>
    <n v="88.817699415060005"/>
    <n v="83.603911035204007"/>
    <n v="81.658012215276003"/>
    <n v="85.222819641203998"/>
    <n v="82.674068138928007"/>
    <n v="1035.6925282799759"/>
    <n v="87.708472144852379"/>
    <n v="90.729827851272177"/>
    <n v="94.074213261458212"/>
    <n v="93.552151538530637"/>
    <n v="91.135730830794344"/>
    <n v="89.999649759788539"/>
    <n v="88.934305329593016"/>
    <n v="88.129145021849254"/>
    <n v="88.006545728509451"/>
    <n v="91.640217009523539"/>
    <n v="89.627579457096346"/>
    <n v="87.130166636732156"/>
    <n v="1080.66800457"/>
    <n v="101.21898803224803"/>
    <n v="119.18649856591828"/>
    <n v="139.07352160386466"/>
    <n v="135.96924866066578"/>
    <n v="121.59984738106969"/>
    <n v="114.8444061983333"/>
    <n v="108.50895672575179"/>
    <n v="103.7212683372064"/>
    <n v="102.99248942722379"/>
    <n v="124.60054299454193"/>
    <n v="112.63173112619984"/>
    <n v="97.780331946976503"/>
    <n v="1382.127831"/>
    <n v="121.1493867046859"/>
    <n v="125.32270522111092"/>
    <n v="129.94221610118862"/>
    <n v="129.22110608743517"/>
    <n v="125.88336824291687"/>
    <n v="124.31412958633818"/>
    <n v="122.84259757590384"/>
    <n v="121.73045099420285"/>
    <n v="121.56110784142264"/>
    <n v="126.5802016235405"/>
    <n v="123.8001987438565"/>
    <n v="120.3505887573981"/>
    <n v="1492.698057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IK-362"/>
    <s v="PEF Distribution Station Equip 362.0"/>
    <s v="Elec - Distribution Plant"/>
    <n v="1364.8177736037601"/>
    <n v="1696.5400102608801"/>
    <n v="2105.08364242682"/>
    <n v="2283.5855584852502"/>
    <n v="2534.6777351385399"/>
    <n v="3209.1859970229598"/>
    <n v="2155.8729499494102"/>
    <n v="2018.83703683562"/>
    <n v="1383.76379615314"/>
    <n v="1490.1176412021"/>
    <n v="1186.68261881486"/>
    <n v="1174.7250309644"/>
    <n v="22603.889790857742"/>
    <n v="1480.2902076891801"/>
    <n v="1810.02107084933"/>
    <n v="2127.29402250053"/>
    <n v="2291.2892851647698"/>
    <n v="2665.5846916132"/>
    <n v="3066.76705301123"/>
    <n v="2079.0172017015502"/>
    <n v="1908.1835754256001"/>
    <n v="1432.5636701743799"/>
    <n v="1564.06001843643"/>
    <n v="1240.46977872154"/>
    <n v="1204.8832366613401"/>
    <n v="22870.42381194908"/>
    <n v="1530.7603504338406"/>
    <n v="1916.7331722473466"/>
    <n v="2051.5388546607442"/>
    <n v="2239.5553147402711"/>
    <n v="2365.1013501513462"/>
    <n v="2564.6631278509753"/>
    <n v="2161.1160804393603"/>
    <n v="1981.4494922459792"/>
    <n v="1715.0617084903804"/>
    <n v="1623.8816912138682"/>
    <n v="1348.5897809885107"/>
    <n v="1334.752901055781"/>
    <n v="22833.203824518401"/>
    <n v="1639.731656968265"/>
    <n v="2053.1809957087194"/>
    <n v="2197.5831844182785"/>
    <n v="2398.9841035994773"/>
    <n v="2533.4674723462931"/>
    <n v="2747.2355937391712"/>
    <n v="2314.9609607246953"/>
    <n v="2122.5043215932519"/>
    <n v="1837.1530045632053"/>
    <n v="1739.4820916937695"/>
    <n v="1444.5927839220799"/>
    <n v="1429.7708853003933"/>
    <n v="24458.647054577599"/>
    <n v="1771.7825246236469"/>
    <n v="2218.5277649710538"/>
    <n v="2374.558950552997"/>
    <n v="2592.1790882944092"/>
    <n v="2737.4926715173365"/>
    <n v="2968.4759669827708"/>
    <n v="2501.3893937874768"/>
    <n v="2293.4338368450944"/>
    <n v="1985.102607925018"/>
    <n v="1879.566061228064"/>
    <n v="1560.9287281084073"/>
    <n v="1544.913184533325"/>
    <n v="26428.350779369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IK-364 "/>
    <s v="PEF Distribution Poles Towers &amp; Fixtures 364.0"/>
    <s v="Elec - Distribution Plant"/>
    <n v="926.25016557443996"/>
    <n v="1151.37749214572"/>
    <n v="1428.6405922143001"/>
    <n v="1549.78308647411"/>
    <n v="1720.1898431105401"/>
    <n v="2177.9530707992399"/>
    <n v="1463.1093728911501"/>
    <n v="1370.1082853715"/>
    <n v="939.10811398538397"/>
    <n v="1011.28644320362"/>
    <n v="805.35657830661603"/>
    <n v="797.24141601860003"/>
    <n v="15340.40446009522"/>
    <n v="1004.6169360397"/>
    <n v="1228.39279279063"/>
    <n v="1443.71393652343"/>
    <n v="1555.0113141909901"/>
    <n v="1809.0314397357999"/>
    <n v="2081.2987239530098"/>
    <n v="1410.95028549009"/>
    <n v="1295.0119692664"/>
    <n v="972.22674144349605"/>
    <n v="1061.4683359668099"/>
    <n v="841.85988792998398"/>
    <n v="817.70864875873599"/>
    <n v="15521.291012089076"/>
    <n v="1038.8691116619123"/>
    <n v="1300.814257033237"/>
    <n v="1392.301771389152"/>
    <n v="1519.9014265574292"/>
    <n v="1605.1047689638481"/>
    <n v="1740.5397942189304"/>
    <n v="1466.6676871059674"/>
    <n v="1344.7347739501672"/>
    <n v="1163.9474677011381"/>
    <n v="1102.0670410735952"/>
    <n v="915.23684120430869"/>
    <n v="905.84627450991138"/>
    <n v="15496.0312153696"/>
    <n v="1112.8238129213034"/>
    <n v="1393.4162303645583"/>
    <n v="1491.4165303228215"/>
    <n v="1628.0997112912596"/>
    <n v="1719.3684835610113"/>
    <n v="1864.4448165808176"/>
    <n v="1571.0763844376322"/>
    <n v="1440.4633478043913"/>
    <n v="1246.8062092780808"/>
    <n v="1180.5206574873471"/>
    <n v="980.3904456507571"/>
    <n v="970.33138405442332"/>
    <n v="16599.158013754401"/>
    <n v="1202.4417387687106"/>
    <n v="1505.6308244066934"/>
    <n v="1611.5232843930814"/>
    <n v="1759.213835112587"/>
    <n v="1857.8326640314526"/>
    <n v="2014.5922841123547"/>
    <n v="1697.5983057753285"/>
    <n v="1556.4667402466871"/>
    <n v="1347.2140052937398"/>
    <n v="1275.5903455328485"/>
    <n v="1059.3432477382601"/>
    <n v="1048.474104490655"/>
    <n v="17935.92137990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IK-365 "/>
    <s v="PEF Distribution O/H Conduct &amp; Devices 365.0"/>
    <s v="Elec - Distribution Plant"/>
    <n v="1196.2379321774699"/>
    <n v="1486.98643363361"/>
    <n v="1845.0674897265501"/>
    <n v="2001.52116954026"/>
    <n v="2221.5988912661201"/>
    <n v="2812.7931034448702"/>
    <n v="1889.58339315528"/>
    <n v="1769.4739100376501"/>
    <n v="1212.84377603134"/>
    <n v="1306.0609850544599"/>
    <n v="1040.1057119396601"/>
    <n v="1029.6251038755499"/>
    <n v="19811.897899882824"/>
    <n v="1297.44741848795"/>
    <n v="1586.4505173267701"/>
    <n v="1864.5344835231699"/>
    <n v="2008.2733457291999"/>
    <n v="2336.33645546665"/>
    <n v="2687.9654917428002"/>
    <n v="1822.22072896809"/>
    <n v="1672.4881655482"/>
    <n v="1255.6159772136"/>
    <n v="1370.8701325859499"/>
    <n v="1087.24917840739"/>
    <n v="1056.05822214147"/>
    <n v="20045.510117141243"/>
    <n v="1341.6835797991821"/>
    <n v="1679.9817315178166"/>
    <n v="1798.1364580276843"/>
    <n v="1962.9294624644556"/>
    <n v="2072.9682769478522"/>
    <n v="2247.8805420971571"/>
    <n v="1894.1789015789939"/>
    <n v="1736.7044078417641"/>
    <n v="1503.2203649458966"/>
    <n v="1423.3027397271426"/>
    <n v="1182.0143920793691"/>
    <n v="1169.8866187174826"/>
    <n v="20012.887475744799"/>
    <n v="1437.1949461636584"/>
    <n v="1799.5757647612152"/>
    <n v="1926.1416543361238"/>
    <n v="2102.6658935126234"/>
    <n v="2220.5381179614378"/>
    <n v="2407.9019847326513"/>
    <n v="2029.0211384167224"/>
    <n v="1860.3363978740215"/>
    <n v="1610.2311632925373"/>
    <n v="1524.6243862527631"/>
    <n v="1266.1592764245097"/>
    <n v="1253.1681521139399"/>
    <n v="21437.558875842202"/>
    <n v="1552.9351276892955"/>
    <n v="1944.4991978964181"/>
    <n v="2081.2576915251161"/>
    <n v="2271.9977805002109"/>
    <n v="2399.3624907742455"/>
    <n v="2601.8151442193421"/>
    <n v="2192.4222660832011"/>
    <n v="2010.1530062356337"/>
    <n v="1739.9062972297907"/>
    <n v="1647.4054353333613"/>
    <n v="1368.1256136183051"/>
    <n v="1354.0882812362834"/>
    <n v="23163.968332341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IK-366 "/>
    <s v="PEF Distribution U/G Conduit 366.0"/>
    <s v="Elec - Distribution Plant"/>
    <n v="438.20646869464503"/>
    <n v="544.713602998135"/>
    <n v="675.88603189053197"/>
    <n v="733.19822096369603"/>
    <n v="813.81720041731296"/>
    <n v="1030.38375550055"/>
    <n v="692.19311956726597"/>
    <n v="648.19455453438195"/>
    <n v="444.28952959679702"/>
    <n v="478.43690353371699"/>
    <n v="381.01203685170299"/>
    <n v="377.17277534192499"/>
    <n v="7257.5041998906599"/>
    <n v="475.28157758521797"/>
    <n v="581.14933514198106"/>
    <n v="683.01719064938095"/>
    <n v="735.67168147198595"/>
    <n v="855.84792146577502"/>
    <n v="984.65684328001396"/>
    <n v="667.51679523302903"/>
    <n v="612.66668882869999"/>
    <n v="459.95786340749299"/>
    <n v="502.17782238853903"/>
    <n v="398.28165471547197"/>
    <n v="386.85576824853803"/>
    <n v="7343.0811424161266"/>
    <n v="491.48618999164421"/>
    <n v="615.41173560672507"/>
    <n v="658.69423323596072"/>
    <n v="719.06128781378152"/>
    <n v="759.37076055081604"/>
    <n v="823.44470769855229"/>
    <n v="693.87654847722456"/>
    <n v="636.19041434464191"/>
    <n v="550.66042471481444"/>
    <n v="521.38496086973623"/>
    <n v="432.99609447805244"/>
    <n v="428.55344256485023"/>
    <n v="7331.1308003468002"/>
    <n v="526.47396077616759"/>
    <n v="659.22148078772364"/>
    <n v="705.58515981507571"/>
    <n v="770.24960608266406"/>
    <n v="813.42861741770548"/>
    <n v="882.06384140641001"/>
    <n v="743.2720231115984"/>
    <n v="681.47934584601273"/>
    <n v="589.86067308874692"/>
    <n v="558.50115634558085"/>
    <n v="463.82008996905392"/>
    <n v="459.0611749109612"/>
    <n v="7853.0171295577002"/>
    <n v="568.87196109714569"/>
    <n v="712.30990421673425"/>
    <n v="762.40734298290681"/>
    <n v="832.27934635278211"/>
    <n v="878.93564977221013"/>
    <n v="953.09820552944768"/>
    <n v="803.1292047051578"/>
    <n v="736.36023963480022"/>
    <n v="637.36333204281755"/>
    <n v="603.47837073828646"/>
    <n v="501.17244884809952"/>
    <n v="496.03028633381109"/>
    <n v="8485.4362922542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IK-367 "/>
    <s v="PEF Distribution U/G Conduct &amp; Devices 367.0"/>
    <s v="Elec - Distribution Plant"/>
    <n v="1322.7811550475899"/>
    <n v="1644.2862906391699"/>
    <n v="2040.24670974834"/>
    <n v="2213.25073656323"/>
    <n v="2456.6092316536501"/>
    <n v="3110.34252484539"/>
    <n v="2089.4716979981699"/>
    <n v="1956.65651421504"/>
    <n v="1341.1436368939701"/>
    <n v="1444.2217655046099"/>
    <n v="1150.1325931930301"/>
    <n v="1138.54330107335"/>
    <n v="21907.686157375541"/>
    <n v="1434.6970186081601"/>
    <n v="1754.2721153437001"/>
    <n v="2061.7730063545"/>
    <n v="2220.7171871564101"/>
    <n v="2583.4842317000498"/>
    <n v="2972.31010842759"/>
    <n v="2014.9831198117199"/>
    <n v="1849.4111981553999"/>
    <n v="1388.4404665312099"/>
    <n v="1515.88670499814"/>
    <n v="1202.26309946582"/>
    <n v="1167.7726289276"/>
    <n v="22166.010885480304"/>
    <n v="1483.6126724092585"/>
    <n v="1857.6974659471848"/>
    <n v="1988.3511105131663"/>
    <n v="2170.5766317820376"/>
    <n v="2292.2558280414819"/>
    <n v="2485.6710691925609"/>
    <n v="2094.5533391811255"/>
    <n v="1920.4205123302741"/>
    <n v="1662.2375174265921"/>
    <n v="1573.8658601233476"/>
    <n v="1307.052987353062"/>
    <n v="1293.6422856655117"/>
    <n v="22129.937279965601"/>
    <n v="1589.2276442483487"/>
    <n v="1989.9426733387802"/>
    <n v="2129.8972501818512"/>
    <n v="2325.0949869454325"/>
    <n v="2455.4362451603565"/>
    <n v="2662.6202722131156"/>
    <n v="2243.6597711003478"/>
    <n v="2057.1308290462962"/>
    <n v="1780.568380904456"/>
    <n v="1685.9057486917704"/>
    <n v="1400.0990815383593"/>
    <n v="1385.7336999042855"/>
    <n v="23705.316583273401"/>
    <n v="1717.211322817393"/>
    <n v="2150.1967341066888"/>
    <n v="2301.4221327491264"/>
    <n v="2512.3395333945746"/>
    <n v="2653.1774336456706"/>
    <n v="2877.046404494195"/>
    <n v="2424.3461768535121"/>
    <n v="2222.7956862818087"/>
    <n v="1923.9611114277543"/>
    <n v="1821.6751082414669"/>
    <n v="1512.8518589424864"/>
    <n v="1497.3295968217244"/>
    <n v="25614.353099776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IK-368 "/>
    <s v="PEF Distribution Line Transformers 368.0"/>
    <s v="Elec - Distribution Plant"/>
    <n v="999.05585544491998"/>
    <n v="1241.87877973796"/>
    <n v="1540.9354859254699"/>
    <n v="1671.6000976380201"/>
    <n v="1855.4012718266499"/>
    <n v="2349.1458885913198"/>
    <n v="1578.11360307474"/>
    <n v="1477.8023864050699"/>
    <n v="1012.92447228991"/>
    <n v="1090.77620729823"/>
    <n v="868.65971546608796"/>
    <n v="859.90668015979998"/>
    <n v="16546.200443858175"/>
    <n v="1083.5824593965301"/>
    <n v="1324.9476848003801"/>
    <n v="1557.19363459078"/>
    <n v="1677.2392777518601"/>
    <n v="1951.2260507194001"/>
    <n v="2244.8942568401399"/>
    <n v="1521.8546747425801"/>
    <n v="1396.8033030951999"/>
    <n v="1048.6463106399301"/>
    <n v="1144.90252831354"/>
    <n v="908.03228086771196"/>
    <n v="881.98269101924802"/>
    <n v="16741.305152777299"/>
    <n v="1120.5269457663451"/>
    <n v="1403.0616658830088"/>
    <n v="1501.740338572572"/>
    <n v="1639.3696609593278"/>
    <n v="1731.270209319084"/>
    <n v="1877.3507824108065"/>
    <n v="1581.9516101099318"/>
    <n v="1450.4344505052027"/>
    <n v="1255.4367883064663"/>
    <n v="1188.6923980138813"/>
    <n v="987.17685492342525"/>
    <n v="977.0481650827478"/>
    <n v="16714.059869852801"/>
    <n v="1200.2946803125008"/>
    <n v="1502.9423969434295"/>
    <n v="1608.6457772477522"/>
    <n v="1756.0726143621932"/>
    <n v="1854.5153512644961"/>
    <n v="2010.9950641723176"/>
    <n v="1694.5671046117711"/>
    <n v="1553.6875410815928"/>
    <n v="1344.8084440684961"/>
    <n v="1273.3126742330812"/>
    <n v="1057.4517033874984"/>
    <n v="1046.6019731940723"/>
    <n v="17903.895324879199"/>
    <n v="1296.9568099383071"/>
    <n v="1623.9773520893127"/>
    <n v="1738.1932368781195"/>
    <n v="1897.4926518463328"/>
    <n v="2003.8631791081596"/>
    <n v="2172.9445160513114"/>
    <n v="1831.0339804650944"/>
    <n v="1678.8091041088728"/>
    <n v="1453.1085559281805"/>
    <n v="1375.8550888498451"/>
    <n v="1142.6104025823161"/>
    <n v="1130.8869161973525"/>
    <n v="19345.73179404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IK-369 "/>
    <s v="PEF Distribution O/H Services 369.1"/>
    <s v="Elec - Distribution Plant"/>
    <n v="615.95924922168001"/>
    <n v="765.66962359783997"/>
    <n v="950.05044996908805"/>
    <n v="1030.6105865136601"/>
    <n v="1143.9316112013901"/>
    <n v="1448.34558544728"/>
    <n v="972.97229663254404"/>
    <n v="911.12628334748797"/>
    <n v="624.50982502084798"/>
    <n v="672.50863908612803"/>
    <n v="535.56463660315205"/>
    <n v="530.16802836919999"/>
    <n v="10201.416815010301"/>
    <n v="668.07339601891204"/>
    <n v="816.88503874910396"/>
    <n v="960.07427095070398"/>
    <n v="1034.08737425302"/>
    <n v="1203.0115500676"/>
    <n v="1384.07014331498"/>
    <n v="938.28634081873599"/>
    <n v="861.18699890079995"/>
    <n v="646.53381558251203"/>
    <n v="705.87975429857602"/>
    <n v="559.83945136204795"/>
    <n v="543.77880198179196"/>
    <n v="10321.706936298784"/>
    <n v="690.85119964541616"/>
    <n v="865.0455383639611"/>
    <n v="925.88502077406815"/>
    <n v="1010.7391894636402"/>
    <n v="1067.3996779260513"/>
    <n v="1157.4643921630579"/>
    <n v="975.33858668431924"/>
    <n v="894.25281910847241"/>
    <n v="774.02869654984988"/>
    <n v="732.87801982810458"/>
    <n v="608.63535416331456"/>
    <n v="602.39059802094562"/>
    <n v="10304.909092691199"/>
    <n v="740.03130665883555"/>
    <n v="926.62613946888212"/>
    <n v="991.79664461891616"/>
    <n v="1082.6913862984893"/>
    <n v="1143.3854045390119"/>
    <n v="1239.8616185122605"/>
    <n v="1044.7706960764308"/>
    <n v="957.91261931346503"/>
    <n v="829.13001814749225"/>
    <n v="785.04991945197207"/>
    <n v="651.96270434417181"/>
    <n v="645.27339700687116"/>
    <n v="11038.491854436799"/>
    <n v="799.62750687925757"/>
    <n v="1001.2491945212313"/>
    <n v="1071.6680107068119"/>
    <n v="1169.8826876044996"/>
    <n v="1235.4645164426242"/>
    <n v="1339.7101527534451"/>
    <n v="1128.9081684070511"/>
    <n v="1035.055237119758"/>
    <n v="895.901515685042"/>
    <n v="848.2715585389991"/>
    <n v="704.46656399811957"/>
    <n v="697.23854983596175"/>
    <n v="11927.44366249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IK-370 "/>
    <s v="PEF Smart Grid - AMI Meters"/>
    <s v="Elec - Distribution Plant"/>
    <n v="359.47809373549501"/>
    <n v="446.85010748668498"/>
    <n v="554.45603769889203"/>
    <n v="601.47149262177595"/>
    <n v="667.60642928580296"/>
    <n v="845.26453784839498"/>
    <n v="567.83338653144597"/>
    <n v="531.73962385324205"/>
    <n v="364.46826912860701"/>
    <n v="392.48071021712701"/>
    <n v="312.55923972489302"/>
    <n v="309.40974169717498"/>
    <n v="5953.6176698295367"/>
    <n v="389.89227157435801"/>
    <n v="476.73977929811099"/>
    <n v="560.30600920751101"/>
    <n v="603.500570081766"/>
    <n v="702.08589173152495"/>
    <n v="807.75294363023397"/>
    <n v="547.59042193419896"/>
    <n v="502.59471077969999"/>
    <n v="377.32162290738302"/>
    <n v="411.95632471200901"/>
    <n v="326.72619013003202"/>
    <n v="317.35308366127799"/>
    <n v="6023.8198196481053"/>
    <n v="403.18555589062322"/>
    <n v="504.84658119575931"/>
    <n v="540.35292546816845"/>
    <n v="589.87440735935229"/>
    <n v="622.9418617539834"/>
    <n v="675.5042541974118"/>
    <n v="569.21436983206559"/>
    <n v="521.89215299048601"/>
    <n v="451.72852048881396"/>
    <n v="427.71269989264539"/>
    <n v="355.20381773813551"/>
    <n v="351.55933470335549"/>
    <n v="6014.0164815108001"/>
    <n v="431.88740774402237"/>
    <n v="540.78544748318802"/>
    <n v="578.81940669187952"/>
    <n v="631.86620891271127"/>
    <n v="667.28765928596113"/>
    <n v="723.59184748305688"/>
    <n v="609.73543085980236"/>
    <n v="559.04445430618102"/>
    <n v="483.88603427768192"/>
    <n v="458.16058268204364"/>
    <n v="380.48996007515785"/>
    <n v="376.58603387701442"/>
    <n v="6442.1404736786999"/>
    <n v="466.66816389986667"/>
    <n v="584.33598043294671"/>
    <n v="625.43289039491162"/>
    <n v="682.75165762284428"/>
    <n v="721.02566819124706"/>
    <n v="781.86414519862603"/>
    <n v="658.83864378070962"/>
    <n v="604.06542156953935"/>
    <n v="522.85434375755824"/>
    <n v="495.05717012765035"/>
    <n v="411.13157704252393"/>
    <n v="406.91325780177704"/>
    <n v="6960.9389198201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IK_Annual-362"/>
    <s v="PEF Distribution Station Equip 362.0"/>
    <s v="Elec - Distribution Plant"/>
    <n v="15.937601235680001"/>
    <n v="45.409787444768"/>
    <n v="23.960759013023999"/>
    <n v="36.272597053631998"/>
    <n v="73.331112949024003"/>
    <n v="64.675137504096"/>
    <n v="40.040926902880003"/>
    <n v="15.671392460288001"/>
    <n v="11.530924900416"/>
    <n v="28.147793875295999"/>
    <n v="15.902779686880001"/>
    <n v="28.141592245887999"/>
    <n v="399.022405271872"/>
    <n v="22.433475886671999"/>
    <n v="44.910960519551999"/>
    <n v="26.698917414528001"/>
    <n v="35.582125876032002"/>
    <n v="66.984291722256003"/>
    <n v="61.926148009872001"/>
    <n v="48.671378065615997"/>
    <n v="31.226571119296"/>
    <n v="13.320921061056"/>
    <n v="35.582881640448001"/>
    <n v="13.513354145856001"/>
    <n v="17.663052023808"/>
    <n v="418.51407748499207"/>
    <n v="27.842801034235464"/>
    <n v="49.588265683033832"/>
    <n v="30.258963723218258"/>
    <n v="42.339777448102964"/>
    <n v="49.588265627039604"/>
    <n v="56.83675382464105"/>
    <n v="32.675126486859888"/>
    <n v="23.010475525616808"/>
    <n v="15.761987328015463"/>
    <n v="37.507451920819605"/>
    <n v="25.426638270593834"/>
    <n v="30.258963527823255"/>
    <n v="421.09547040000001"/>
    <n v="28.538871047250854"/>
    <n v="50.827972302240646"/>
    <n v="31.015437802343936"/>
    <n v="43.398271864779353"/>
    <n v="50.827972244846556"/>
    <n v="58.257672644045201"/>
    <n v="33.492004633962324"/>
    <n v="23.585737403145295"/>
    <n v="16.156037003946761"/>
    <n v="38.44513820154247"/>
    <n v="26.062304215632462"/>
    <n v="31.015437796264109"/>
    <n v="431.62285716000002"/>
    <n v="29.395037220568948"/>
    <n v="52.352811545933136"/>
    <n v="31.945900981950903"/>
    <n v="44.700220084439771"/>
    <n v="52.352811486817231"/>
    <n v="60.005402908900059"/>
    <n v="34.496764822153921"/>
    <n v="24.293309559868067"/>
    <n v="16.640718137785345"/>
    <n v="39.598492404033628"/>
    <n v="26.84417338036593"/>
    <n v="31.945900814383037"/>
    <n v="444.5715433472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IK_Annual-364"/>
    <s v="PEF Distribution Poles Towers &amp; Fixtures 364.0"/>
    <s v="Elec - Distribution Plant"/>
    <n v="10.81624673192"/>
    <n v="30.817904010991999"/>
    <n v="16.261260244656"/>
    <n v="24.616838728607998"/>
    <n v="49.767050828655996"/>
    <n v="43.892567916624003"/>
    <n v="27.174261568719999"/>
    <n v="10.635580911871999"/>
    <n v="7.8256022927039997"/>
    <n v="19.102842329424"/>
    <n v="10.79261466472"/>
    <n v="19.098633518271999"/>
    <n v="270.80140374716797"/>
    <n v="15.224750993368"/>
    <n v="30.479369057088"/>
    <n v="18.119544714431999"/>
    <n v="24.148242074208"/>
    <n v="45.459703484663997"/>
    <n v="42.026932794167998"/>
    <n v="33.031422116503997"/>
    <n v="21.192291915424001"/>
    <n v="9.0404049368640003"/>
    <n v="24.148754982911999"/>
    <n v="9.1710019880640008"/>
    <n v="11.987244874751999"/>
    <n v="284.02966393244799"/>
    <n v="18.89585523195576"/>
    <n v="33.653679038909019"/>
    <n v="20.535613398949554"/>
    <n v="28.734404423924243"/>
    <n v="33.653679000907957"/>
    <n v="38.572953590558654"/>
    <n v="22.1753716166115"/>
    <n v="15.616338809298856"/>
    <n v="10.697064219648054"/>
    <n v="25.454887988600252"/>
    <n v="17.256097014293712"/>
    <n v="20.535613266342409"/>
    <n v="285.78155759999999"/>
    <n v="19.368251604040292"/>
    <n v="34.495020999361394"/>
    <n v="21.04900372445271"/>
    <n v="29.452764521270666"/>
    <n v="34.495020960410308"/>
    <n v="39.537277412533612"/>
    <n v="22.729755896799983"/>
    <n v="16.00674727232941"/>
    <n v="10.964490820206001"/>
    <n v="26.091260176576014"/>
    <n v="17.687499431692917"/>
    <n v="21.049003720326652"/>
    <n v="292.92609654"/>
    <n v="19.949299180597833"/>
    <n v="35.529871679987586"/>
    <n v="21.680473867090292"/>
    <n v="30.336347500151128"/>
    <n v="35.529871639867963"/>
    <n v="40.723395792957973"/>
    <n v="23.411648607075652"/>
    <n v="16.486949714000286"/>
    <n v="11.293425560910169"/>
    <n v="26.873998020180299"/>
    <n v="18.218124440612367"/>
    <n v="21.68047375336846"/>
    <n v="301.71387975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IK_Annual-365"/>
    <s v="PEF Distribution O/H Conduct &amp; Devices 365.0"/>
    <s v="Elec - Distribution Plant"/>
    <n v="13.969017340460001"/>
    <n v="39.800852014196003"/>
    <n v="21.001169071427999"/>
    <n v="31.792270978104"/>
    <n v="64.273385513427996"/>
    <n v="56.686580617212002"/>
    <n v="35.095143488860003"/>
    <n v="13.735690195136"/>
    <n v="10.106645755752"/>
    <n v="24.671028903612001"/>
    <n v="13.938496886859999"/>
    <n v="24.665593288336002"/>
    <n v="349.73587405338407"/>
    <n v="19.662533215233999"/>
    <n v="39.363639295344001"/>
    <n v="23.401115062416"/>
    <n v="31.187085560903999"/>
    <n v="58.710512251482001"/>
    <n v="54.277141370633998"/>
    <n v="42.659576816402001"/>
    <n v="27.369521109112"/>
    <n v="11.675544803832"/>
    <n v="31.187747974655998"/>
    <n v="11.844208899431999"/>
    <n v="15.481343544575999"/>
    <n v="366.81996990402405"/>
    <n v="24.403708230789967"/>
    <n v="43.46321212121115"/>
    <n v="26.521430841656475"/>
    <n v="37.110044141378097"/>
    <n v="43.463212072133274"/>
    <n v="49.816380019247674"/>
    <n v="28.639153517960086"/>
    <n v="20.168262894542075"/>
    <n v="13.815094947427571"/>
    <n v="32.874598788770875"/>
    <n v="22.285985554486359"/>
    <n v="26.521430670396398"/>
    <n v="369.08251380000002"/>
    <n v="25.013800925305254"/>
    <n v="44.549792404197134"/>
    <n v="27.184466600466777"/>
    <n v="38.037795227798199"/>
    <n v="44.549792353892315"/>
    <n v="51.061789496754628"/>
    <n v="29.355132342701332"/>
    <n v="20.672469457604461"/>
    <n v="14.160472314742037"/>
    <n v="33.696463743329097"/>
    <n v="22.843135183070704"/>
    <n v="27.184466595138019"/>
    <n v="378.30957664499999"/>
    <n v="25.764214989789501"/>
    <n v="45.886286241730744"/>
    <n v="28.000000638392827"/>
    <n v="39.178929140478971"/>
    <n v="45.886286189916774"/>
    <n v="52.593643256625832"/>
    <n v="30.23578635608137"/>
    <n v="21.292643571683769"/>
    <n v="14.585286504974604"/>
    <n v="34.707357705101884"/>
    <n v="23.528429272100954"/>
    <n v="28.000000491522826"/>
    <n v="389.6588643584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IK_Annual-366"/>
    <s v="PEF Distribution U/G Conduit 366.0"/>
    <s v="Elec - Distribution Plant"/>
    <n v="5.1171373146099999"/>
    <n v="14.579867719486"/>
    <n v="7.6931586013980002"/>
    <n v="11.646160368564001"/>
    <n v="23.544658248398001"/>
    <n v="20.765456140842002"/>
    <n v="12.85607025401"/>
    <n v="5.0316647997760002"/>
    <n v="3.702271452732"/>
    <n v="9.0375034632420004"/>
    <n v="5.1059570470100004"/>
    <n v="9.0355122859760009"/>
    <n v="128.11541769604401"/>
    <n v="7.2027888550189996"/>
    <n v="14.419707740904"/>
    <n v="8.5723079992559992"/>
    <n v="11.424468548364"/>
    <n v="21.506863774287002"/>
    <n v="19.882829168918999"/>
    <n v="15.627077197507001"/>
    <n v="10.026016457492"/>
    <n v="4.2769913250120002"/>
    <n v="11.424711204096001"/>
    <n v="4.3387764396120003"/>
    <n v="5.6711333948159997"/>
    <n v="134.37367210528402"/>
    <n v="8.9395784226665107"/>
    <n v="15.921465278311047"/>
    <n v="9.7153436128685993"/>
    <n v="13.594169653770146"/>
    <n v="15.921465260332813"/>
    <n v="18.248760872888258"/>
    <n v="10.491108827041693"/>
    <n v="7.3880480003131552"/>
    <n v="5.060752387757721"/>
    <n v="12.042639225424024"/>
    <n v="8.1638132084934689"/>
    <n v="9.7153435501325731"/>
    <n v="135.2024883"/>
    <n v="9.1630678791104323"/>
    <n v="16.319501902926188"/>
    <n v="9.9582271987098085"/>
    <n v="13.934023888845063"/>
    <n v="16.319501884498496"/>
    <n v="18.704979886294531"/>
    <n v="10.753386542879463"/>
    <n v="7.5727491969137759"/>
    <n v="5.1872711951177548"/>
    <n v="12.34370520050582"/>
    <n v="8.3679085349408311"/>
    <n v="9.9582271967578322"/>
    <n v="138.5825505075"/>
    <n v="9.4379599289368983"/>
    <n v="16.809086983974151"/>
    <n v="10.256974029291703"/>
    <n v="14.352044625968253"/>
    <n v="16.809086964993632"/>
    <n v="19.266129310345885"/>
    <n v="11.075988154953892"/>
    <n v="7.7999316839394472"/>
    <n v="5.3428893385872023"/>
    <n v="12.714016374643936"/>
    <n v="8.6189458032747606"/>
    <n v="10.25697397549024"/>
    <n v="142.7400271744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IK_Annual-367"/>
    <s v="PEF Distribution U/G Conduct &amp; Devices 367.0"/>
    <s v="Elec - Distribution Plant"/>
    <n v="15.44672041862"/>
    <n v="44.011158301412003"/>
    <n v="23.222763577716002"/>
    <n v="35.155394921688"/>
    <n v="71.072502251716003"/>
    <n v="62.683132316364002"/>
    <n v="38.807659573419997"/>
    <n v="15.188710918591999"/>
    <n v="11.175770460743999"/>
    <n v="27.280837057164"/>
    <n v="15.41297137942"/>
    <n v="27.274826438992001"/>
    <n v="386.732447615848"/>
    <n v="21.742521030298001"/>
    <n v="43.527695329967997"/>
    <n v="25.876586236752001"/>
    <n v="34.486190373287997"/>
    <n v="64.921164193554006"/>
    <n v="60.018812164098001"/>
    <n v="47.172291378794"/>
    <n v="30.264787440664001"/>
    <n v="12.910634436504001"/>
    <n v="34.486922860032003"/>
    <n v="13.097140549703999"/>
    <n v="17.119027030272001"/>
    <n v="405.62377302392798"/>
    <n v="26.985238047257994"/>
    <n v="48.060938702322211"/>
    <n v="29.32698251624786"/>
    <n v="41.035705132544294"/>
    <n v="48.060938648052669"/>
    <n v="55.086172181650923"/>
    <n v="31.668727057596946"/>
    <n v="22.301748982649602"/>
    <n v="15.276515449051447"/>
    <n v="36.352216049846014"/>
    <n v="24.643493505908907"/>
    <n v="29.326982326871189"/>
    <n v="408.12565860000001"/>
    <n v="27.659868985994436"/>
    <n v="49.262462147715603"/>
    <n v="30.060157065629088"/>
    <n v="42.06159774193312"/>
    <n v="49.262462092089315"/>
    <n v="56.463326460787648"/>
    <n v="32.460445219431939"/>
    <n v="22.859292696930758"/>
    <n v="15.658428328232535"/>
    <n v="37.261021434327311"/>
    <n v="25.259580832191585"/>
    <n v="30.060157059736639"/>
    <n v="418.328800065"/>
    <n v="28.489665096184297"/>
    <n v="50.740336084473874"/>
    <n v="30.961961821732071"/>
    <n v="43.323445735945654"/>
    <n v="50.740336027178799"/>
    <n v="58.157226337510338"/>
    <n v="33.434258623673095"/>
    <n v="23.545071511400533"/>
    <n v="16.128181201069104"/>
    <n v="38.3788521320635"/>
    <n v="26.017368294243273"/>
    <n v="30.961961659325482"/>
    <n v="430.8786645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IK_Annual-368"/>
    <s v="PEF Distribution Line Transformers 368.0"/>
    <s v="Elec - Distribution Plant"/>
    <n v="11.66643206456"/>
    <n v="33.240272011856"/>
    <n v="17.539437905808001"/>
    <n v="26.551786750944"/>
    <n v="53.678871417807997"/>
    <n v="47.342638757232002"/>
    <n v="29.310229726959999"/>
    <n v="11.471565437696"/>
    <n v="8.4407151366720008"/>
    <n v="20.604375787632002"/>
    <n v="11.640942454959999"/>
    <n v="20.599836152896"/>
    <n v="292.08710360502397"/>
    <n v="16.421456311623999"/>
    <n v="32.875127323584003"/>
    <n v="19.543788403775999"/>
    <n v="26.046357171743999"/>
    <n v="49.032955286952003"/>
    <n v="45.330359826024001"/>
    <n v="35.627778440071999"/>
    <n v="22.858061585632001"/>
    <n v="9.7510044515519994"/>
    <n v="26.046910396415999"/>
    <n v="9.8918667731519996"/>
    <n v="12.929473729535999"/>
    <n v="306.355139700064"/>
    <n v="20.381118961978423"/>
    <n v="36.298946386945552"/>
    <n v="22.149766417207648"/>
    <n v="30.99300389829385"/>
    <n v="36.298946345957475"/>
    <n v="41.604888807283757"/>
    <n v="23.918413927087506"/>
    <n v="16.843823955881263"/>
    <n v="11.537881494554876"/>
    <n v="27.45570887853393"/>
    <n v="18.612471452098461"/>
    <n v="22.149766274177239"/>
    <n v="308.2447368"/>
    <n v="20.890646926628552"/>
    <n v="37.206420029878906"/>
    <n v="22.703510567422846"/>
    <n v="31.767828981457896"/>
    <n v="37.206419987866127"/>
    <n v="42.64501100827858"/>
    <n v="24.516374264234038"/>
    <n v="17.264919547010287"/>
    <n v="11.826328526597726"/>
    <n v="28.142101587835299"/>
    <n v="19.077783229817253"/>
    <n v="22.70351056297244"/>
    <n v="315.95085521999999"/>
    <n v="21.517366365098908"/>
    <n v="38.322612685401474"/>
    <n v="23.384615917778664"/>
    <n v="32.720863897542934"/>
    <n v="38.322612642128313"/>
    <n v="43.924361401138043"/>
    <n v="25.251865528155829"/>
    <n v="17.782867158768827"/>
    <n v="12.18111839975899"/>
    <n v="28.986364676788394"/>
    <n v="19.650116754721637"/>
    <n v="23.384615795118009"/>
    <n v="325.4293812224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IK_Annual-369"/>
    <s v="PEF Distribution O/H Services 369.1"/>
    <s v="Elec - Distribution Plant"/>
    <n v="7.1928378142399998"/>
    <n v="20.494002293024"/>
    <n v="10.813788784032001"/>
    <n v="16.370274538176002"/>
    <n v="33.095244032031999"/>
    <n v="29.188694572128"/>
    <n v="18.070968703839998"/>
    <n v="7.0726944803840004"/>
    <n v="5.2040499338880002"/>
    <n v="12.703449733728"/>
    <n v="7.1771224158400004"/>
    <n v="12.700650861184"/>
    <n v="180.083778162496"/>
    <n v="10.124506898896"/>
    <n v="20.268875492736001"/>
    <n v="12.049553752704"/>
    <n v="16.058656301376001"/>
    <n v="30.230844613007999"/>
    <n v="27.948041396495999"/>
    <n v="21.965998737488"/>
    <n v="14.092940225728"/>
    <n v="6.011897481408"/>
    <n v="16.058997387264"/>
    <n v="6.0987449278080001"/>
    <n v="7.9715552317440004"/>
    <n v="188.88061244665602"/>
    <n v="12.565802668287501"/>
    <n v="22.379801531801068"/>
    <n v="13.656246963992688"/>
    <n v="19.108468568872901"/>
    <n v="22.379801506530129"/>
    <n v="25.651134452611075"/>
    <n v="14.746691293392322"/>
    <n v="10.384914017911743"/>
    <n v="7.1135810718308603"/>
    <n v="16.927579910073529"/>
    <n v="11.475358338887766"/>
    <n v="13.656246875808449"/>
    <n v="190.04562720000001"/>
    <n v="12.879947729199612"/>
    <n v="22.939296559775016"/>
    <n v="13.997653131794539"/>
    <n v="19.586180274282309"/>
    <n v="22.939296533872302"/>
    <n v="26.292412802096603"/>
    <n v="15.115358568926275"/>
    <n v="10.64453686357024"/>
    <n v="7.2914205953460023"/>
    <n v="17.350769400018734"/>
    <n v="11.762242292067771"/>
    <n v="13.997653129050576"/>
    <n v="194.79676788"/>
    <n v="13.266346179985851"/>
    <n v="23.62747549024758"/>
    <n v="14.417582746299631"/>
    <n v="20.173765711267073"/>
    <n v="23.627475463567787"/>
    <n v="27.081185224761839"/>
    <n v="15.568819348186327"/>
    <n v="10.963872985105581"/>
    <n v="7.5101632239115945"/>
    <n v="17.871292507493575"/>
    <n v="12.115109578099046"/>
    <n v="14.417582670674136"/>
    <n v="200.6406711296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IK_Annual-370"/>
    <s v="PEF Smart Grid - AMI Meters"/>
    <s v="Elec - Distribution Plant"/>
    <n v="4.1977900799099999"/>
    <n v="11.960442004266"/>
    <n v="6.3110022019379999"/>
    <n v="9.5538058602839993"/>
    <n v="19.314614158937999"/>
    <n v="17.034724775501999"/>
    <n v="10.546342781310001"/>
    <n v="4.1276735962559998"/>
    <n v="3.037119667092"/>
    <n v="7.4138214499019996"/>
    <n v="4.1886184643100002"/>
    <n v="7.4121880084559999"/>
    <n v="105.09814304816399"/>
    <n v="5.9087325088889999"/>
    <n v="11.829056440824001"/>
    <n v="7.0322032161359997"/>
    <n v="9.3719432940839997"/>
    <n v="17.642930773797001"/>
    <n v="16.310670969789001"/>
    <n v="12.819509347617"/>
    <n v="8.224737746652"/>
    <n v="3.5085851037719999"/>
    <n v="9.3721423541760007"/>
    <n v="3.5592698763719999"/>
    <n v="4.6522549704960001"/>
    <n v="110.23203660260401"/>
    <n v="7.3334896669871821"/>
    <n v="13.061007530930274"/>
    <n v="7.9698805276490869"/>
    <n v="11.151834904699838"/>
    <n v="13.061007516182027"/>
    <n v="14.970180132580367"/>
    <n v="8.6062714079753277"/>
    <n v="6.0607079112507982"/>
    <n v="4.1515352948525095"/>
    <n v="9.8790531440473863"/>
    <n v="6.6970987866609502"/>
    <n v="7.9698804761842439"/>
    <n v="110.91194729999999"/>
    <n v="7.5168269052798147"/>
    <n v="13.387532713180077"/>
    <n v="8.169127537164778"/>
    <n v="11.430630772174348"/>
    <n v="13.387532698063124"/>
    <n v="15.344434628990953"/>
    <n v="8.8214281892056849"/>
    <n v="6.2122256062370012"/>
    <n v="4.2553236753092243"/>
    <n v="10.126029468092565"/>
    <n v="6.8645262532389175"/>
    <n v="8.1691275355635042"/>
    <n v="113.6847459825"/>
    <n v="7.7423317234743614"/>
    <n v="13.789158714230961"/>
    <n v="8.414201375273576"/>
    <n v="11.773549712121952"/>
    <n v="13.789158698660499"/>
    <n v="15.804767690389273"/>
    <n v="9.0860710478334159"/>
    <n v="6.398592383544857"/>
    <n v="4.3829833918161372"/>
    <n v="10.429810367002307"/>
    <n v="7.0704620509145339"/>
    <n v="8.4142013311381305"/>
    <n v="117.0952884863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 Maintenance TB"/>
    <s v="PEF Distribution Gen. Plant Tool Shop/Gar. Eq. -New- 394.1"/>
    <s v="Elec - Distribution Plant"/>
    <n v="385.22915999999998"/>
    <n v="385.22915999999998"/>
    <n v="385.22915999999998"/>
    <n v="385.22915999999998"/>
    <n v="385.22915999999998"/>
    <n v="385.22915999999998"/>
    <n v="385.22915999999998"/>
    <n v="385.22915999999998"/>
    <n v="385.22915999999998"/>
    <n v="385.22915999999998"/>
    <n v="385.22915999999998"/>
    <n v="385.22915999999998"/>
    <n v="4622.7499199999993"/>
    <n v="401.109916"/>
    <n v="401.109916"/>
    <n v="401.109916"/>
    <n v="401.109916"/>
    <n v="401.109916"/>
    <n v="401.109916"/>
    <n v="401.109916"/>
    <n v="401.109916"/>
    <n v="401.109916"/>
    <n v="401.109916"/>
    <n v="401.109916"/>
    <n v="401.109916"/>
    <n v="4813.3189919999995"/>
    <n v="410.98132638543734"/>
    <n v="410.98132638543734"/>
    <n v="410.98132638543734"/>
    <n v="410.98132638543734"/>
    <n v="410.98132638543734"/>
    <n v="410.98132638543734"/>
    <n v="410.98132638543734"/>
    <n v="410.98132638543734"/>
    <n v="410.98132638543734"/>
    <n v="410.98132638543734"/>
    <n v="410.98132638543734"/>
    <n v="410.98240976018769"/>
    <n v="4931.777"/>
    <n v="421.09961017344591"/>
    <n v="421.09961017344591"/>
    <n v="421.09961017344591"/>
    <n v="421.09961017344591"/>
    <n v="421.09961017344591"/>
    <n v="421.09961017344591"/>
    <n v="421.09961017344591"/>
    <n v="421.09961017344591"/>
    <n v="421.09961017344591"/>
    <n v="421.09961017344591"/>
    <n v="421.09961017344591"/>
    <n v="421.10071809209421"/>
    <n v="5053.19643"/>
    <n v="431.47094507835538"/>
    <n v="431.47094507835538"/>
    <n v="431.47094507835538"/>
    <n v="431.47094507835538"/>
    <n v="431.47094507835538"/>
    <n v="431.47094507835538"/>
    <n v="431.47094507835538"/>
    <n v="431.47094507835538"/>
    <n v="431.47094507835538"/>
    <n v="431.47094507835538"/>
    <n v="431.47094507835538"/>
    <n v="431.470944138091"/>
    <n v="5177.65134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PP_Mthly-364"/>
    <s v="PEF Distribution Poles Towers &amp; Fixtures 364.0 SPP"/>
    <s v="Elec - Distribution Plant - SPP"/>
    <n v="-638.51543055153695"/>
    <n v="-311.40246936796899"/>
    <n v="872.76544892560798"/>
    <n v="1816.33578707275"/>
    <n v="2289.8617625849802"/>
    <n v="2383.3754463638802"/>
    <n v="2562.2757195858599"/>
    <n v="2692.8568698426998"/>
    <n v="2620.3075075137499"/>
    <n v="2532.1845609697398"/>
    <n v="1322.9260838069899"/>
    <n v="1528.6216555861199"/>
    <n v="19671.592942332874"/>
    <n v="-70.699631484321003"/>
    <n v="-68.553324664125"/>
    <n v="1488.0611507946201"/>
    <n v="1565.24879985445"/>
    <n v="1601.0162863458399"/>
    <n v="1613.22675286502"/>
    <n v="1692.31461793105"/>
    <n v="1688.7887665813901"/>
    <n v="1615.1946892419001"/>
    <n v="1558.0719524717099"/>
    <n v="437.60355001604501"/>
    <n v="387.34551897717898"/>
    <n v="13507.619128930757"/>
    <n v="156.45445816746837"/>
    <n v="146.93115520864006"/>
    <n v="1702.7652693548819"/>
    <n v="1706.9280485230558"/>
    <n v="1717.3969454008663"/>
    <n v="1727.9581346284338"/>
    <n v="1728.2902713307603"/>
    <n v="1730.6959982410931"/>
    <n v="1712.5630137124024"/>
    <n v="1682.683518702029"/>
    <n v="553.01796249853157"/>
    <n v="593.44493081983455"/>
    <n v="15159.129706588001"/>
    <n v="150.79605866457496"/>
    <n v="141.61717959343449"/>
    <n v="1641.1823252412112"/>
    <n v="1645.1945515401876"/>
    <n v="1655.2848257722578"/>
    <n v="1665.4640544691047"/>
    <n v="1665.7841789720133"/>
    <n v="1668.1028993239331"/>
    <n v="1650.6257201448941"/>
    <n v="1621.8268598552804"/>
    <n v="533.0172760320371"/>
    <n v="571.98214410327273"/>
    <n v="14610.8780737122"/>
    <n v="144.04389035773508"/>
    <n v="135.27601232273133"/>
    <n v="1567.6953960709413"/>
    <n v="1571.5279676263142"/>
    <n v="1581.1664314431755"/>
    <n v="1590.8898666265604"/>
    <n v="1591.1956569715214"/>
    <n v="1593.4105523945186"/>
    <n v="1576.7159457600856"/>
    <n v="1549.2066069171376"/>
    <n v="509.15045623519359"/>
    <n v="546.37059963718639"/>
    <n v="13956.649382363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PP_Mthly-365"/>
    <s v="PEF Distribution O/H Conduct &amp; Devices 365.0 SPP"/>
    <s v="Elec - Distribution Plant - SPP"/>
    <n v="-761.57611979299395"/>
    <n v="-371.41887723897798"/>
    <n v="1040.9730012445"/>
    <n v="2166.39707479766"/>
    <n v="2731.18542257541"/>
    <n v="2842.7219415572099"/>
    <n v="3056.1015552536401"/>
    <n v="3211.84953090524"/>
    <n v="3125.3177742518201"/>
    <n v="3020.2109460022002"/>
    <n v="1577.8928205515699"/>
    <n v="1823.23197434279"/>
    <n v="23462.887044450068"/>
    <n v="-84.325528312002007"/>
    <n v="-81.76556508825"/>
    <n v="1774.8542682170901"/>
    <n v="1866.91824577225"/>
    <n v="1909.57917810608"/>
    <n v="1924.1429603854001"/>
    <n v="2018.4733814179399"/>
    <n v="2014.2679948895"/>
    <n v="1926.49017593915"/>
    <n v="1858.35820897351"/>
    <n v="521.94261513928996"/>
    <n v="461.998384450998"/>
    <n v="16110.934319890956"/>
    <n v="186.60783040524845"/>
    <n v="175.24910707927896"/>
    <n v="2030.9381805126066"/>
    <n v="2035.9032495692991"/>
    <n v="2048.3898105531689"/>
    <n v="2060.9864513350235"/>
    <n v="2061.3826005412684"/>
    <n v="2064.2519817308216"/>
    <n v="2042.6242381605521"/>
    <n v="2006.9860863124147"/>
    <n v="659.60077690160813"/>
    <n v="707.81921015471016"/>
    <n v="18080.739523256001"/>
    <n v="179.85889101950821"/>
    <n v="168.91097218689723"/>
    <n v="1957.4863931642465"/>
    <n v="1962.2718933891442"/>
    <n v="1974.3068600158349"/>
    <n v="1986.4479252469951"/>
    <n v="1986.82974714996"/>
    <n v="1989.5953530601969"/>
    <n v="1968.7498078043773"/>
    <n v="1934.4005607472154"/>
    <n v="635.74537033893193"/>
    <n v="682.21991365309441"/>
    <n v="17426.823687776399"/>
    <n v="171.80538143576877"/>
    <n v="161.34767561815337"/>
    <n v="1869.8363729843827"/>
    <n v="1874.4075937165862"/>
    <n v="1885.9036727824862"/>
    <n v="1897.5010996945077"/>
    <n v="1897.8658248260126"/>
    <n v="1900.5075956921398"/>
    <n v="1880.5954477098405"/>
    <n v="1847.78425078076"/>
    <n v="607.27871292866666"/>
    <n v="651.6722718528963"/>
    <n v="16646.505900022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PP_Mthly-368"/>
    <s v="PEF Distribution Line Transformations 368.0 SPP"/>
    <s v="Elec - Distribution Plant - SPP"/>
    <n v="-665.03161195546897"/>
    <n v="-324.33434849305303"/>
    <n v="909.00953302989603"/>
    <n v="1891.76433102959"/>
    <n v="2384.9548284396101"/>
    <n v="2482.3519356789102"/>
    <n v="2668.6815549604898"/>
    <n v="2804.68546135206"/>
    <n v="2729.1232790344202"/>
    <n v="2637.3407748280501"/>
    <n v="1377.8643771414499"/>
    <n v="1592.10204647109"/>
    <n v="20488.512161517043"/>
    <n v="-73.635636103677001"/>
    <n v="-71.400197747625"/>
    <n v="1549.8571505882901"/>
    <n v="1630.2502377732999"/>
    <n v="1667.50307154808"/>
    <n v="1680.2206126495801"/>
    <n v="1762.59282775101"/>
    <n v="1758.9205553290999"/>
    <n v="1682.27027321895"/>
    <n v="1622.7753512547799"/>
    <n v="455.77629034466497"/>
    <n v="403.43115067182299"/>
    <n v="14068.561687278278"/>
    <n v="162.95167749173578"/>
    <n v="153.03289211112411"/>
    <n v="1773.4774723967544"/>
    <n v="1777.8131228884463"/>
    <n v="1788.7167706828932"/>
    <n v="1799.7165435311433"/>
    <n v="1800.0624731609826"/>
    <n v="1802.5681047691687"/>
    <n v="1783.6820961408996"/>
    <n v="1752.5617695514593"/>
    <n v="575.98361675151875"/>
    <n v="618.08943067987457"/>
    <n v="15788.655970156"/>
    <n v="157.05829674877265"/>
    <n v="147.49823844391415"/>
    <n v="1709.3371202090207"/>
    <n v="1713.5159656925698"/>
    <n v="1724.0252674518672"/>
    <n v="1734.6272177647579"/>
    <n v="1734.9606363542059"/>
    <n v="1737.37564820753"/>
    <n v="1719.1726791237106"/>
    <n v="1689.177863705803"/>
    <n v="555.15234451501294"/>
    <n v="595.73534029423718"/>
    <n v="15217.6366185114"/>
    <n v="150.02572532068106"/>
    <n v="140.89373604673264"/>
    <n v="1632.7984359026007"/>
    <n v="1636.790165964944"/>
    <n v="1646.8288945879503"/>
    <n v="1656.9561232567385"/>
    <n v="1657.2746124212897"/>
    <n v="1659.5814877182538"/>
    <n v="1642.1935897445589"/>
    <n v="1613.5418468434525"/>
    <n v="530.29438669238766"/>
    <n v="569.06020311511384"/>
    <n v="14536.239207614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2023-364"/>
    <s v="PEF Distribution Poles Towers &amp; Fixtures 364.0"/>
    <s v="Elec - Distribution Plant"/>
    <n v="1242.8964356786"/>
    <n v="1240.43860320623"/>
    <n v="1247.7992197061201"/>
    <n v="1290.8305366734301"/>
    <n v="1290.38586579923"/>
    <n v="1321.0624060816799"/>
    <n v="1302.3423399375299"/>
    <n v="1294.03672566503"/>
    <n v="1245.78427485462"/>
    <n v="1223.72430512347"/>
    <n v="1263.8778479459199"/>
    <n v="1240.04742792204"/>
    <n v="15203.2259885939"/>
    <n v="32.555505752713998"/>
    <n v="32.724869336739999"/>
    <n v="33.074919753728999"/>
    <n v="34.264220974788003"/>
    <n v="34.401114847288"/>
    <n v="35.181632228147997"/>
    <n v="34.729661068858"/>
    <n v="34.384217613788003"/>
    <n v="33.006134254429"/>
    <n v="32.448329800739998"/>
    <n v="33.452796312228998"/>
    <n v="32.717223377229999"/>
    <n v="402.94062532068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2023-365"/>
    <s v="PEF Distribution O/H Conduct &amp; Devices 365.0"/>
    <s v="Elec - Distribution Plant"/>
    <n v="1482.43910718185"/>
    <n v="1479.5075781570999"/>
    <n v="1488.28680178279"/>
    <n v="1539.61151820701"/>
    <n v="1539.0811461866101"/>
    <n v="1575.66995735567"/>
    <n v="1553.34198428851"/>
    <n v="1543.43563404621"/>
    <n v="1485.8835178397901"/>
    <n v="1459.5719436056499"/>
    <n v="1507.46425423039"/>
    <n v="1479.0410118991299"/>
    <n v="18133.33445478071"/>
    <n v="38.829908507668002"/>
    <n v="39.03191343188"/>
    <n v="39.449428852098002"/>
    <n v="40.867943371655997"/>
    <n v="41.031220716656001"/>
    <n v="41.962166735975998"/>
    <n v="41.423087450996"/>
    <n v="41.011066889656"/>
    <n v="39.367386365498"/>
    <n v="38.702076599880002"/>
    <n v="39.900133329097997"/>
    <n v="39.022793871259999"/>
    <n v="480.59912612232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2023-368"/>
    <s v="PEF Distribution Line Transformers 368.0"/>
    <s v="Elec - Distribution Plant"/>
    <n v="1294.5112687395499"/>
    <n v="1291.9513677366699"/>
    <n v="1299.6176549110901"/>
    <n v="1344.43597051956"/>
    <n v="1343.97283341416"/>
    <n v="1375.92330486265"/>
    <n v="1356.42583437396"/>
    <n v="1347.77530568876"/>
    <n v="1297.5190337055899"/>
    <n v="1274.54296057088"/>
    <n v="1316.36399422369"/>
    <n v="1291.54394777883"/>
    <n v="15834.583476525388"/>
    <n v="33.907466339617997"/>
    <n v="34.083863231380001"/>
    <n v="34.448450494173002"/>
    <n v="35.687140853556002"/>
    <n v="35.829719636055998"/>
    <n v="36.642650235875998"/>
    <n v="36.171909680146001"/>
    <n v="35.812120696556001"/>
    <n v="34.376808480073002"/>
    <n v="33.795839599380002"/>
    <n v="34.842019458673001"/>
    <n v="34.075899751510001"/>
    <n v="419.673888456997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2025-364"/>
    <s v="PEF Distribution Poles Towers &amp; Fixtures 364.0"/>
    <s v="Elec - Distribution Plant"/>
    <n v="144.140526172818"/>
    <n v="172.61168375301901"/>
    <n v="396.05026841398899"/>
    <n v="394.571956601956"/>
    <n v="432.08497570213501"/>
    <n v="439.25510896217997"/>
    <n v="417.04090817858003"/>
    <n v="368.979631431229"/>
    <n v="243.74522685608201"/>
    <n v="153.98459453572301"/>
    <n v="151.193512103389"/>
    <n v="99.590933813000007"/>
    <n v="3413.2493265240996"/>
    <n v="867.40941480529"/>
    <n v="899.42430505857999"/>
    <n v="1163.2766550395299"/>
    <n v="1179.3905098216601"/>
    <n v="1207.6731229069901"/>
    <n v="1209.5021279729399"/>
    <n v="1164.53039278611"/>
    <n v="1114.73263833739"/>
    <n v="1027.21403057883"/>
    <n v="932.32321067505904"/>
    <n v="952.66544394750395"/>
    <n v="866.30243180420803"/>
    <n v="12584.44428373409"/>
    <n v="666.44864957793902"/>
    <n v="792.37198071178909"/>
    <n v="1005.4522071993422"/>
    <n v="966.72566927425294"/>
    <n v="1003.2696043132659"/>
    <n v="1016.118329121642"/>
    <n v="941.0306472421845"/>
    <n v="859.10294426748328"/>
    <n v="745.99138247510848"/>
    <n v="732.45797444687889"/>
    <n v="712.5625758442186"/>
    <n v="656.33856561589528"/>
    <n v="10097.87053009"/>
    <n v="0"/>
    <n v="0"/>
    <n v="0"/>
    <n v="0"/>
    <n v="0"/>
    <n v="0"/>
    <n v="0"/>
    <n v="0"/>
    <n v="0"/>
    <n v="0"/>
    <n v="0"/>
    <n v="0"/>
    <n v="0"/>
    <n v="1.208047875562994"/>
    <n v="1.4363046403661057"/>
    <n v="1.8225476241215506"/>
    <n v="1.7523493997002966"/>
    <n v="1.8185912971316287"/>
    <n v="1.8418817257614748"/>
    <n v="1.7057729428374271"/>
    <n v="1.5572654958030261"/>
    <n v="1.3522321717630912"/>
    <n v="1.3277006420976267"/>
    <n v="1.2916369573251483"/>
    <n v="1.1897172275296306"/>
    <n v="18.304048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2025-365"/>
    <s v="PEF Distribution O/H Conduct &amp; Devices 365.0"/>
    <s v="Elec - Distribution Plant"/>
    <n v="171.92064181251601"/>
    <n v="205.879028217078"/>
    <n v="472.38079493421799"/>
    <n v="470.61756898887199"/>
    <n v="515.36044936586995"/>
    <n v="523.91247803316003"/>
    <n v="497.41694788996"/>
    <n v="440.092850607098"/>
    <n v="290.72209566928399"/>
    <n v="183.661951463126"/>
    <n v="180.33294541701801"/>
    <n v="118.78503370599999"/>
    <n v="4071.0827861041998"/>
    <n v="1034.5847019369801"/>
    <n v="1072.76980244996"/>
    <n v="1387.47425481251"/>
    <n v="1406.6937229924299"/>
    <n v="1440.4272268366999"/>
    <n v="1442.6087349327699"/>
    <n v="1388.96962466982"/>
    <n v="1329.57437939799"/>
    <n v="1225.18836377911"/>
    <n v="1112.0092940675599"/>
    <n v="1136.2720735436501"/>
    <n v="1033.2643707776999"/>
    <n v="15009.836550197182"/>
    <n v="794.89289107458944"/>
    <n v="945.08534896631193"/>
    <n v="1199.2323974610269"/>
    <n v="1153.0421175165964"/>
    <n v="1196.6291428527645"/>
    <n v="1211.9541945518265"/>
    <n v="1122.3949095700773"/>
    <n v="1024.6773304018941"/>
    <n v="889.76584633775508"/>
    <n v="873.62415283974258"/>
    <n v="849.89432620663922"/>
    <n v="782.83429680077643"/>
    <n v="12044.02695458"/>
    <n v="0"/>
    <n v="0"/>
    <n v="0"/>
    <n v="0"/>
    <n v="0"/>
    <n v="0"/>
    <n v="0"/>
    <n v="0"/>
    <n v="0"/>
    <n v="0"/>
    <n v="0"/>
    <n v="0"/>
    <n v="0"/>
    <n v="1.4408742053433838"/>
    <n v="1.7131227571209067"/>
    <n v="2.1738061154097745"/>
    <n v="2.0900786300380694"/>
    <n v="2.1690872879336403"/>
    <n v="2.1968664666590669"/>
    <n v="2.034525521069845"/>
    <n v="1.8573963244032423"/>
    <n v="1.6128470529538237"/>
    <n v="1.5835875765476333"/>
    <n v="1.5405733598187776"/>
    <n v="1.4190107027018364"/>
    <n v="21.831776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2025-368"/>
    <s v="PEF Distribution Line Transformers 368.0"/>
    <s v="Elec - Distribution Plant"/>
    <n v="150.12637421466599"/>
    <n v="179.77987812990301"/>
    <n v="412.49738975179298"/>
    <n v="410.957686809172"/>
    <n v="450.028541431995"/>
    <n v="457.49643500465999"/>
    <n v="434.35972593145999"/>
    <n v="384.30256706167302"/>
    <n v="253.86744527463401"/>
    <n v="160.37924570115101"/>
    <n v="157.472255579593"/>
    <n v="103.726732481"/>
    <n v="3554.9942773716998"/>
    <n v="903.43107425772996"/>
    <n v="936.77547449146005"/>
    <n v="1211.5850487479599"/>
    <n v="1228.3680774859099"/>
    <n v="1257.8252070563001"/>
    <n v="1259.73016679429"/>
    <n v="1212.8908515440701"/>
    <n v="1161.02510276461"/>
    <n v="1069.87203424206"/>
    <n v="971.04060135738303"/>
    <n v="992.22760410884803"/>
    <n v="902.27812061809595"/>
    <n v="13107.049363468717"/>
    <n v="694.12483787827409"/>
    <n v="825.27749587185042"/>
    <n v="1047.2064888398913"/>
    <n v="1006.8717205484912"/>
    <n v="1044.9332471198923"/>
    <n v="1058.3155520134624"/>
    <n v="980.10963915844854"/>
    <n v="894.77965374836685"/>
    <n v="776.97081049988469"/>
    <n v="762.87538895542718"/>
    <n v="742.15377696275311"/>
    <n v="683.59490373325934"/>
    <n v="10517.213515330001"/>
    <n v="0"/>
    <n v="0"/>
    <n v="0"/>
    <n v="0"/>
    <n v="0"/>
    <n v="0"/>
    <n v="0"/>
    <n v="0"/>
    <n v="0"/>
    <n v="0"/>
    <n v="0"/>
    <n v="0"/>
    <n v="0"/>
    <n v="1.2582155223893099"/>
    <n v="1.4959513028788025"/>
    <n v="1.8982341323971224"/>
    <n v="1.8251207257203892"/>
    <n v="1.894113507601461"/>
    <n v="1.9183711379636075"/>
    <n v="1.7766100481320117"/>
    <n v="1.6219354041639391"/>
    <n v="1.4083874843069586"/>
    <n v="1.3828372126352693"/>
    <n v="1.3452758800977307"/>
    <n v="1.2391236417134017"/>
    <n v="19.064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Annual-364"/>
    <s v="PEF Distribution Poles Towers &amp; Fixtures 364.0"/>
    <s v="Elec - Distribution Plant"/>
    <n v="771.98244293077005"/>
    <n v="774.34143954222998"/>
    <n v="776.297083019409"/>
    <n v="804.64054231598095"/>
    <n v="804.36022757008095"/>
    <n v="825.58319433937902"/>
    <n v="813.37825329284999"/>
    <n v="806.66455571018105"/>
    <n v="770.91434987880598"/>
    <n v="763.91150235323005"/>
    <n v="797.185037816776"/>
    <n v="785.73805162923702"/>
    <n v="9494.9966803989319"/>
    <n v="1413.9468263725801"/>
    <n v="1404.2831228212499"/>
    <n v="1419.3932923222601"/>
    <n v="1470.8723176393501"/>
    <n v="1476.8297528072501"/>
    <n v="1510.55810360706"/>
    <n v="1490.99445101115"/>
    <n v="1476.07419203735"/>
    <n v="1416.4082267429601"/>
    <n v="1392.2716385875499"/>
    <n v="1435.81812304766"/>
    <n v="1403.0724169330299"/>
    <n v="17310.52246392945"/>
    <n v="95.907456489649547"/>
    <n v="102.0591898872067"/>
    <n v="112.46392165462474"/>
    <n v="112.17612656438818"/>
    <n v="117.80136396869398"/>
    <n v="117.00571234082112"/>
    <n v="106.86822262492039"/>
    <n v="98.84274608425514"/>
    <n v="90.709373021655338"/>
    <n v="88.405934373527629"/>
    <n v="85.675051935700708"/>
    <n v="83.196662984556724"/>
    <n v="1211.1117619300001"/>
    <n v="0"/>
    <n v="0"/>
    <n v="0"/>
    <n v="0"/>
    <n v="0"/>
    <n v="0"/>
    <n v="0"/>
    <n v="0"/>
    <n v="0"/>
    <n v="0"/>
    <n v="0"/>
    <n v="0"/>
    <n v="0"/>
    <n v="2.7177942434900788"/>
    <n v="2.8921200595143088"/>
    <n v="3.1869659571906683"/>
    <n v="3.1788105137227873"/>
    <n v="3.3382166578877852"/>
    <n v="3.315669741378851"/>
    <n v="3.0283968618578694"/>
    <n v="2.8009735233415505"/>
    <n v="2.5704926483526847"/>
    <n v="2.5052185546873011"/>
    <n v="2.4278316982234855"/>
    <n v="2.3575995403526306"/>
    <n v="34.32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Annual-365"/>
    <s v="PEF Distribution O/H Conduct &amp; Devices 365.0"/>
    <s v="Elec - Distribution Plant"/>
    <n v="920.76614801257904"/>
    <n v="923.57979260126001"/>
    <n v="925.91234605225804"/>
    <n v="959.718422960922"/>
    <n v="959.38408332512199"/>
    <n v="984.69733952739796"/>
    <n v="970.14014764169997"/>
    <n v="962.132523221322"/>
    <n v="919.49220203857203"/>
    <n v="911.13969998326002"/>
    <n v="950.82602362971204"/>
    <n v="937.17286678039397"/>
    <n v="11324.961595774497"/>
    <n v="1686.4559352814699"/>
    <n v="1674.9297520425"/>
    <n v="1692.9520952896301"/>
    <n v="1754.35264173821"/>
    <n v="1761.4582497501799"/>
    <n v="1801.68704501507"/>
    <n v="1778.3529015941399"/>
    <n v="1760.5570702142099"/>
    <n v="1689.3917198430299"/>
    <n v="1660.6033017831001"/>
    <n v="1712.5424736166001"/>
    <n v="1673.4857075473501"/>
    <n v="20646.768893715489"/>
    <n v="114.39164204616254"/>
    <n v="121.72899526700117"/>
    <n v="134.13902463790072"/>
    <n v="133.7957629755654"/>
    <n v="140.50514895169624"/>
    <n v="139.556151871173"/>
    <n v="127.4648699492809"/>
    <n v="117.89264821291627"/>
    <n v="108.19173512379463"/>
    <n v="105.44435615081174"/>
    <n v="102.18715240741182"/>
    <n v="99.231105066285636"/>
    <n v="1444.52859266"/>
    <n v="0"/>
    <n v="0"/>
    <n v="0"/>
    <n v="0"/>
    <n v="0"/>
    <n v="0"/>
    <n v="0"/>
    <n v="0"/>
    <n v="0"/>
    <n v="0"/>
    <n v="0"/>
    <n v="0"/>
    <n v="0"/>
    <n v="3.2415930693562935"/>
    <n v="3.4495165935110674"/>
    <n v="3.8011879611008599"/>
    <n v="3.7914607239907148"/>
    <n v="3.9815891170343711"/>
    <n v="3.9546967470671492"/>
    <n v="3.6120579407999793"/>
    <n v="3.3408034410488576"/>
    <n v="3.0659021276868694"/>
    <n v="2.9880477977864164"/>
    <n v="2.8957462197058628"/>
    <n v="2.8119782609115589"/>
    <n v="40.93457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Annual-368"/>
    <s v="PEF Distribution Line Transformers 368.0"/>
    <s v="Elec - Distribution Plant"/>
    <n v="804.04122415665302"/>
    <n v="806.49818485650997"/>
    <n v="808.53504202833301"/>
    <n v="838.05554462309703"/>
    <n v="837.76358900479704"/>
    <n v="859.86790023322305"/>
    <n v="847.15611406544997"/>
    <n v="840.16361096849698"/>
    <n v="802.92877548262197"/>
    <n v="795.63511466350997"/>
    <n v="830.29042895351199"/>
    <n v="818.36807389036903"/>
    <n v="9889.303602926575"/>
    <n v="1472.6650166459499"/>
    <n v="1462.6000001362499"/>
    <n v="1478.33766268811"/>
    <n v="1531.9545019224399"/>
    <n v="1538.15933664258"/>
    <n v="1573.28835377787"/>
    <n v="1552.9122644947099"/>
    <n v="1537.37239904844"/>
    <n v="1475.2286337140099"/>
    <n v="1450.0897046293501"/>
    <n v="1495.4445815357501"/>
    <n v="1461.3390162196199"/>
    <n v="18029.391471455077"/>
    <n v="99.890288215536941"/>
    <n v="106.29748995561688"/>
    <n v="117.13430799973729"/>
    <n v="116.83456139438508"/>
    <n v="122.69340288766948"/>
    <n v="121.86470954789796"/>
    <n v="111.30623154663191"/>
    <n v="102.94747411466298"/>
    <n v="94.476339448765074"/>
    <n v="92.077243915738094"/>
    <n v="89.232953765819261"/>
    <n v="86.651642617538982"/>
    <n v="1261.40664541"/>
    <n v="0"/>
    <n v="0"/>
    <n v="0"/>
    <n v="0"/>
    <n v="0"/>
    <n v="0"/>
    <n v="0"/>
    <n v="0"/>
    <n v="0"/>
    <n v="0"/>
    <n v="0"/>
    <n v="0"/>
    <n v="0"/>
    <n v="2.830658430839001"/>
    <n v="3.0122236254904529"/>
    <n v="3.3193138432488434"/>
    <n v="3.3108197216408972"/>
    <n v="3.4768456623422606"/>
    <n v="3.4533624205706195"/>
    <n v="3.1541597122290175"/>
    <n v="2.9172919684390779"/>
    <n v="2.6772397152204634"/>
    <n v="2.6092549279276516"/>
    <n v="2.5286543606808367"/>
    <n v="2.4555056113708815"/>
    <n v="35.74533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GridMod_SPP_2025-364"/>
    <s v="PEF Distribution Poles Towers &amp; Fixtures 364.0 SPP"/>
    <s v="Elec - Distribution Plant - SPP"/>
    <n v="258.991860857436"/>
    <n v="258.54650358143601"/>
    <n v="263.3207637571"/>
    <n v="278.29038027655201"/>
    <n v="278.39317976775197"/>
    <n v="288.30804055132802"/>
    <n v="284.61619458280398"/>
    <n v="279.240409838152"/>
    <n v="262.92108002790002"/>
    <n v="255.72751941063601"/>
    <n v="213.64690436949999"/>
    <n v="259.50924283085197"/>
    <n v="3181.5120798514486"/>
    <n v="1193.39772500544"/>
    <n v="1191.90486292844"/>
    <n v="1182.1711427141599"/>
    <n v="1176.7367822641099"/>
    <n v="1181.40890597561"/>
    <n v="1168.73339348685"/>
    <n v="1171.3811810407101"/>
    <n v="1181.4999809820099"/>
    <n v="1179.7951566996601"/>
    <n v="1183.61298386514"/>
    <n v="1194.4906574853601"/>
    <n v="1175.5374406543499"/>
    <n v="14180.670213101839"/>
    <n v="2016.5576421730145"/>
    <n v="2216.9204170606504"/>
    <n v="2527.8927213569777"/>
    <n v="2429.9396557450505"/>
    <n v="2297.9788862225341"/>
    <n v="2237.6467358691025"/>
    <n v="2206.9118765510448"/>
    <n v="2052.9348712563897"/>
    <n v="2023.0502446277421"/>
    <n v="2218.1129647425287"/>
    <n v="2016.2642059515454"/>
    <n v="1882.3447784434211"/>
    <n v="26126.5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GridMod_SPP_2025-365"/>
    <s v="PEF Distribution O/H Conduct &amp; Devices 365.0 SPP"/>
    <s v="Elec - Distribution Plant - SPP"/>
    <n v="308.907204136632"/>
    <n v="308.37601342463199"/>
    <n v="314.0704138502"/>
    <n v="331.925115425424"/>
    <n v="332.047727399824"/>
    <n v="343.87347325113598"/>
    <n v="339.47010006224798"/>
    <n v="333.05824360462401"/>
    <n v="313.59369931980001"/>
    <n v="305.01372815503203"/>
    <n v="254.822941859"/>
    <n v="309.52430082202397"/>
    <n v="3794.6829613105756"/>
    <n v="1423.4005402099301"/>
    <n v="1421.61995973593"/>
    <n v="1410.0102655652699"/>
    <n v="1403.52854414231"/>
    <n v="1409.1011234053101"/>
    <n v="1393.98266713051"/>
    <n v="1397.14076116367"/>
    <n v="1409.2097512421101"/>
    <n v="1407.1763572162699"/>
    <n v="1411.7299918813301"/>
    <n v="1424.70411289967"/>
    <n v="1402.09805415605"/>
    <n v="16913.702128748359"/>
    <n v="2405.2075658351273"/>
    <n v="2644.1861360445814"/>
    <n v="3015.0919427601907"/>
    <n v="2898.2604425940717"/>
    <n v="2740.8669544976988"/>
    <n v="2668.9070256276223"/>
    <n v="2632.2486556308108"/>
    <n v="2448.5957560785705"/>
    <n v="2412.9514835984883"/>
    <n v="2645.608522713369"/>
    <n v="2404.8575758297825"/>
    <n v="2245.1279387896866"/>
    <n v="3116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GridMod_SPP_2025-368"/>
    <s v="PEF Distribution Line Transformations 368.0 SPP"/>
    <s v="Elec - Distribution Plant - SPP"/>
    <n v="269.74723940593202"/>
    <n v="269.283387393932"/>
    <n v="274.2559123927"/>
    <n v="289.847185098024"/>
    <n v="289.95425363242401"/>
    <n v="300.28085739753601"/>
    <n v="296.43569695494801"/>
    <n v="290.83666735722397"/>
    <n v="273.8396306523"/>
    <n v="266.347336834332"/>
    <n v="222.5192037715"/>
    <n v="270.28610714712403"/>
    <n v="3313.6334780379761"/>
    <n v="1242.95698238463"/>
    <n v="1241.4021249356299"/>
    <n v="1231.26418412057"/>
    <n v="1225.60414629358"/>
    <n v="1230.4702933190799"/>
    <n v="1217.2683938826301"/>
    <n v="1220.0261383956199"/>
    <n v="1230.56515047588"/>
    <n v="1228.7895284840699"/>
    <n v="1232.7659018535301"/>
    <n v="1244.09530201497"/>
    <n v="1224.3549985896"/>
    <n v="14769.563144749793"/>
    <n v="2100.3009719233282"/>
    <n v="2308.9843847020798"/>
    <n v="2632.8707042872975"/>
    <n v="2530.8498571738355"/>
    <n v="2393.4090388765612"/>
    <n v="2330.571423241131"/>
    <n v="2298.5602108921094"/>
    <n v="2138.1888695970015"/>
    <n v="2107.0631982841346"/>
    <n v="2310.2264563408717"/>
    <n v="2099.9953499226281"/>
    <n v="1960.5145347590224"/>
    <n v="27211.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SOG_SPP_2023-364"/>
    <s v="PEF Distribution Poles Towers &amp; Fixtures 364.0 SPP"/>
    <s v="Elec - Distribution Plant - SPP"/>
    <n v="4077.5601556102501"/>
    <n v="4079.1865011940499"/>
    <n v="4079.1645987619099"/>
    <n v="4194.2149423532701"/>
    <n v="4191.9444952533704"/>
    <n v="4268.8449220153398"/>
    <n v="4224.70994939513"/>
    <n v="4203.5888720162702"/>
    <n v="4072.41560278116"/>
    <n v="4022.1733958391401"/>
    <n v="4132.9426866515596"/>
    <n v="4062.1596178340601"/>
    <n v="49608.9057397055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SOG_SPP_2023-365"/>
    <s v="PEF Distribution O/H Conduct &amp; Devices 365.0 SPP"/>
    <s v="Elec - Distribution Plant - SPP"/>
    <n v="4863.4258358483403"/>
    <n v="4865.3656260239404"/>
    <n v="4865.3395023494204"/>
    <n v="5002.56342844542"/>
    <n v="4999.8553994616204"/>
    <n v="5091.5767985407601"/>
    <n v="5038.9357195832199"/>
    <n v="5013.7439898514103"/>
    <n v="4857.28977649224"/>
    <n v="4797.3644196693303"/>
    <n v="4929.4822082970404"/>
    <n v="4845.0571618255599"/>
    <n v="59169.999866388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SOG_SPP_2023-368"/>
    <s v="PEF Distribution Line Transformations 368.0 SPP"/>
    <s v="Elec - Distribution Plant - SPP"/>
    <n v="4246.8925156414098"/>
    <n v="4248.5863998820096"/>
    <n v="4248.5635878886696"/>
    <n v="4368.3917264013198"/>
    <n v="4366.0269924850199"/>
    <n v="4446.1209296439101"/>
    <n v="4400.1531259216499"/>
    <n v="4378.1549353323198"/>
    <n v="4241.5343205265899"/>
    <n v="4189.20566209153"/>
    <n v="4304.5749648513902"/>
    <n v="4230.8524264403804"/>
    <n v="51669.057587106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SPP_2024-364"/>
    <s v="PEF Distribution Poles Towers &amp; Fixtures 364.0 SPP"/>
    <s v="Elec - Distribution Plant - SPP"/>
    <n v="3987.1885445564299"/>
    <n v="4298.9264896813302"/>
    <n v="4603.1536907926602"/>
    <n v="5043.3532962995496"/>
    <n v="5040.3506903715497"/>
    <n v="5124.0030809053997"/>
    <n v="5230.2168236125599"/>
    <n v="5440.7756345747503"/>
    <n v="5290.7032751863599"/>
    <n v="5234.1923895601303"/>
    <n v="5085.59379621056"/>
    <n v="5161.20455706968"/>
    <n v="59539.662268820954"/>
    <n v="4549.8555692379796"/>
    <n v="4552.54330843758"/>
    <n v="4507.4284763775504"/>
    <n v="4495.0137587279296"/>
    <n v="4513.3616560537303"/>
    <n v="4463.8198728328098"/>
    <n v="4469.2011125547897"/>
    <n v="4509.7977002212301"/>
    <n v="4497.7275966554298"/>
    <n v="4510.0992951544004"/>
    <n v="4562.1129914221301"/>
    <n v="4475.2475474148996"/>
    <n v="54106.2088850904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SPP_2024-365"/>
    <s v="PEF Distribution O/H Conduct &amp; Devices 365.0 SPP"/>
    <s v="Elec - Distribution Plant - SPP"/>
    <n v="4755.6369593503096"/>
    <n v="5127.4559683841098"/>
    <n v="5490.3166922944401"/>
    <n v="6015.3556991149399"/>
    <n v="6011.7744027789404"/>
    <n v="6111.5490674869598"/>
    <n v="6238.23332000337"/>
    <n v="6489.3730020973398"/>
    <n v="6310.3772884738401"/>
    <n v="6242.9750943497102"/>
    <n v="6065.7371847942304"/>
    <n v="6155.9203614481603"/>
    <n v="71014.705040576358"/>
    <n v="5426.7464563005997"/>
    <n v="5429.9522018358002"/>
    <n v="5376.1424157266101"/>
    <n v="5361.3350171211496"/>
    <n v="5383.2190935007502"/>
    <n v="5324.1291526352197"/>
    <n v="5330.5475154046298"/>
    <n v="5378.9682586357403"/>
    <n v="5364.5718913761502"/>
    <n v="5379.3279797763098"/>
    <n v="5441.3662439815498"/>
    <n v="5337.7592759651498"/>
    <n v="64534.0655022596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SPP_2024-368"/>
    <s v="PEF Distribution Line Transformations 368.0 SPP"/>
    <s v="Elec - Distribution Plant - SPP"/>
    <n v="4152.7679646932602"/>
    <n v="4477.4517205345601"/>
    <n v="4794.3128272129097"/>
    <n v="5252.7929816855103"/>
    <n v="5249.6656839495099"/>
    <n v="5336.7919795076396"/>
    <n v="5447.4165519840699"/>
    <n v="5666.7194204279103"/>
    <n v="5510.4148766398102"/>
    <n v="5451.5572146901604"/>
    <n v="5296.7876392952103"/>
    <n v="5375.5383534821603"/>
    <n v="62012.217214102711"/>
    <n v="4738.8013485614201"/>
    <n v="4741.6007038266198"/>
    <n v="4694.6123491958397"/>
    <n v="4681.6820748509199"/>
    <n v="4700.7919211455201"/>
    <n v="4649.1927735319696"/>
    <n v="4654.7974846405796"/>
    <n v="4697.0799618430201"/>
    <n v="4684.50861266842"/>
    <n v="4697.3940813692898"/>
    <n v="4751.5677952963197"/>
    <n v="4661.0950150199496"/>
    <n v="56353.1241219498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SPP_2025-364"/>
    <s v="PEF Distribution Poles Towers &amp; Fixtures 364.0 SPP"/>
    <s v="Elec - Distribution Plant - SPP"/>
    <n v="159.87902729408401"/>
    <n v="159.913817352884"/>
    <n v="160.13310454761199"/>
    <n v="165.038168542184"/>
    <n v="164.96131627578399"/>
    <n v="168.70865034744"/>
    <n v="166.448240668024"/>
    <n v="165.42886102618399"/>
    <n v="159.86824002601199"/>
    <n v="157.69633140808401"/>
    <n v="147.790326320812"/>
    <n v="159.81568131261599"/>
    <n v="1935.6817651217198"/>
    <n v="6482.3887332732802"/>
    <n v="6485.9253845368803"/>
    <n v="6422.5884133601803"/>
    <n v="6395.2342088599698"/>
    <n v="6420.9125249331701"/>
    <n v="6351.1115805886702"/>
    <n v="6359.3837734009903"/>
    <n v="6416.13949397326"/>
    <n v="6399.4896159980299"/>
    <n v="6416.9057609725396"/>
    <n v="6489.2292400637298"/>
    <n v="6367.8236200694"/>
    <n v="77007.132350030079"/>
    <n v="7699.0996109555854"/>
    <n v="7817.6536817182905"/>
    <n v="8112.4342089894153"/>
    <n v="7959.1507692224768"/>
    <n v="7940.532952191701"/>
    <n v="7940.5109321173077"/>
    <n v="7996.1777114052738"/>
    <n v="7752.3279085918621"/>
    <n v="7706.3228958643276"/>
    <n v="7726.8309028170015"/>
    <n v="7504.172861576144"/>
    <n v="7503.2336474006152"/>
    <n v="93658.44808284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SPP_2025-365"/>
    <s v="PEF Distribution O/H Conduct &amp; Devices 365.0 SPP"/>
    <s v="Elec - Distribution Plant - SPP"/>
    <n v="190.692414649608"/>
    <n v="190.73390977520799"/>
    <n v="190.99546005714399"/>
    <n v="196.845874041808"/>
    <n v="196.754210085008"/>
    <n v="201.22376556527999"/>
    <n v="198.52770850788801"/>
    <n v="197.31186444980801"/>
    <n v="190.67954835794399"/>
    <n v="188.089049117608"/>
    <n v="176.27386571554399"/>
    <n v="190.616860035792"/>
    <n v="2308.7445303586401"/>
    <n v="7731.7355576070304"/>
    <n v="7735.9538255102398"/>
    <n v="7660.4099585334798"/>
    <n v="7627.7837948943297"/>
    <n v="7658.4110771527303"/>
    <n v="7575.1574394045401"/>
    <n v="7585.02392688903"/>
    <n v="7652.7181428489303"/>
    <n v="7632.8593440530203"/>
    <n v="7653.6320920193202"/>
    <n v="7739.8944310964198"/>
    <n v="7595.0903800549604"/>
    <n v="91848.669970064017"/>
    <n v="9182.9423801811263"/>
    <n v="9324.345304647868"/>
    <n v="9675.938703034115"/>
    <n v="9493.1130394704414"/>
    <n v="9470.907021925852"/>
    <n v="9470.88075793596"/>
    <n v="9537.2761616224234"/>
    <n v="9246.4293351353717"/>
    <n v="9191.5578043819187"/>
    <n v="9216.0183069984578"/>
    <n v="8950.4475173584306"/>
    <n v="8949.3272890080116"/>
    <n v="111709.1836216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SPP_2025-368"/>
    <s v="PEF Distribution Line Transformations 368.0 SPP"/>
    <s v="Elec - Distribution Plant - SPP"/>
    <n v="166.51846165630801"/>
    <n v="166.55469647190799"/>
    <n v="166.783090195244"/>
    <n v="171.89185101600799"/>
    <n v="171.81180723920801"/>
    <n v="175.71476008728001"/>
    <n v="173.360480424088"/>
    <n v="172.29876812400801"/>
    <n v="166.50722641604401"/>
    <n v="164.245123074308"/>
    <n v="153.92774276364401"/>
    <n v="166.45248505159199"/>
    <n v="2016.06649251964"/>
    <n v="6751.5884853196803"/>
    <n v="6755.2720061528898"/>
    <n v="6689.3047859063299"/>
    <n v="6660.8146197457099"/>
    <n v="6687.5593014141004"/>
    <n v="6614.8596730067902"/>
    <n v="6623.4753923099797"/>
    <n v="6682.5880566777996"/>
    <n v="6665.2467448489497"/>
    <n v="6683.3861451081402"/>
    <n v="6758.7130637398504"/>
    <n v="6632.2657277756398"/>
    <n v="80205.074002005858"/>
    <n v="8018.8267657945908"/>
    <n v="8142.3041337809791"/>
    <n v="8449.3262664409049"/>
    <n v="8289.6772929678064"/>
    <n v="8270.2863177796626"/>
    <n v="8270.2633832586325"/>
    <n v="8328.2418849375463"/>
    <n v="8074.2655208895294"/>
    <n v="8026.350018290339"/>
    <n v="8047.7096789487259"/>
    <n v="7815.8051250472754"/>
    <n v="7814.8269073140109"/>
    <n v="97547.88329544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SPP_Annual-364"/>
    <s v="PEF Distribution Poles Towers &amp; Fixtures 364.0 SPP"/>
    <s v="Elec - Distribution Plant - SPP"/>
    <n v="-16.209347340648002"/>
    <n v="-16.209347340648002"/>
    <n v="-16.209347340648002"/>
    <n v="-16.209347340648002"/>
    <n v="-16.209347340648002"/>
    <n v="-16.209347340648002"/>
    <n v="-16.209347340648002"/>
    <n v="-16.209347340648002"/>
    <n v="-16.209347340648002"/>
    <n v="-16.209347340648002"/>
    <n v="0"/>
    <n v="0"/>
    <n v="-162.09347340648006"/>
    <n v="-2.8942744093199999"/>
    <n v="-29.597011158120001"/>
    <n v="-29.597011158120001"/>
    <n v="-29.597011158120001"/>
    <n v="-29.597011158120001"/>
    <n v="-29.597011158120001"/>
    <n v="-29.597011158120001"/>
    <n v="-29.597011158120001"/>
    <n v="-29.597011158120001"/>
    <n v="-29.597011158120001"/>
    <n v="-29.597011158120001"/>
    <n v="-29.597011158120001"/>
    <n v="-328.46139714864"/>
    <n v="3687.9066251125"/>
    <n v="3687.9066251125"/>
    <n v="3687.9066251125"/>
    <n v="3687.9066251125"/>
    <n v="3687.9066251125"/>
    <n v="3687.9066251125"/>
    <n v="3687.9066251125"/>
    <n v="3687.9066251125"/>
    <n v="3687.9066251125"/>
    <n v="3687.9066251125"/>
    <n v="3687.9066251125"/>
    <n v="3687.9066251125041"/>
    <n v="44254.879501349998"/>
    <n v="13231.013075000001"/>
    <n v="13231.013075000001"/>
    <n v="13231.013075000001"/>
    <n v="13231.013075000001"/>
    <n v="13231.013075000001"/>
    <n v="13231.013075000001"/>
    <n v="13231.013075000001"/>
    <n v="13231.013075000001"/>
    <n v="13231.013075000001"/>
    <n v="13231.013075000001"/>
    <n v="13231.013075000001"/>
    <n v="13231.013075000024"/>
    <n v="158772.1569"/>
    <n v="12393.623491666667"/>
    <n v="12393.623491666667"/>
    <n v="12393.623491666667"/>
    <n v="12393.623491666667"/>
    <n v="12393.623491666667"/>
    <n v="12393.623491666667"/>
    <n v="12393.623491666667"/>
    <n v="12393.623491666667"/>
    <n v="12393.623491666667"/>
    <n v="12393.623491666667"/>
    <n v="12393.623491666667"/>
    <n v="12393.623491666658"/>
    <n v="148723.4819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SPP_Annual-365"/>
    <s v="PEF Distribution O/H Conduct &amp; Devices 365.0 SPP"/>
    <s v="Elec - Distribution Plant - SPP"/>
    <n v="-19.333364960975999"/>
    <n v="-19.333364960975999"/>
    <n v="-19.333364960975999"/>
    <n v="-19.333364960975999"/>
    <n v="-19.333364960975999"/>
    <n v="-19.333364960975999"/>
    <n v="-19.333364960975999"/>
    <n v="-19.333364960975999"/>
    <n v="-19.333364960975999"/>
    <n v="-19.333364960975999"/>
    <n v="0"/>
    <n v="0"/>
    <n v="-193.33364960975996"/>
    <n v="-3.45208614984"/>
    <n v="-35.30122505544"/>
    <n v="-35.30122505544"/>
    <n v="-35.30122505544"/>
    <n v="-35.30122505544"/>
    <n v="-35.30122505544"/>
    <n v="-35.30122505544"/>
    <n v="-35.30122505544"/>
    <n v="-35.30122505544"/>
    <n v="-35.30122505544"/>
    <n v="-35.30122505544"/>
    <n v="-35.30122505544"/>
    <n v="-391.76556175968"/>
    <n v="4398.6746182249999"/>
    <n v="4398.6746182249999"/>
    <n v="4398.6746182249999"/>
    <n v="4398.6746182249999"/>
    <n v="4398.6746182249999"/>
    <n v="4398.6746182249999"/>
    <n v="4398.6746182249999"/>
    <n v="4398.6746182249999"/>
    <n v="4398.6746182249999"/>
    <n v="4398.6746182249999"/>
    <n v="4398.6746182249999"/>
    <n v="4398.6746182250063"/>
    <n v="52784.095418700002"/>
    <n v="15781.018150000002"/>
    <n v="15781.018150000002"/>
    <n v="15781.018150000002"/>
    <n v="15781.018150000002"/>
    <n v="15781.018150000002"/>
    <n v="15781.018150000002"/>
    <n v="15781.018150000002"/>
    <n v="15781.018150000002"/>
    <n v="15781.018150000002"/>
    <n v="15781.018150000002"/>
    <n v="15781.018150000002"/>
    <n v="15781.018150000018"/>
    <n v="189372.21780000001"/>
    <n v="14782.238983333335"/>
    <n v="14782.238983333335"/>
    <n v="14782.238983333335"/>
    <n v="14782.238983333335"/>
    <n v="14782.238983333335"/>
    <n v="14782.238983333335"/>
    <n v="14782.238983333335"/>
    <n v="14782.238983333335"/>
    <n v="14782.238983333335"/>
    <n v="14782.238983333335"/>
    <n v="14782.238983333335"/>
    <n v="14782.238983333315"/>
    <n v="177386.867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IK_SubOpt_SPP_Annual-368"/>
    <s v="PEF Distribution Line Transformations 368.0 SPP"/>
    <s v="Elec - Distribution Plant - SPP"/>
    <n v="-16.882486898376001"/>
    <n v="-16.882486898376001"/>
    <n v="-16.882486898376001"/>
    <n v="-16.882486898376001"/>
    <n v="-16.882486898376001"/>
    <n v="-16.882486898376001"/>
    <n v="-16.882486898376001"/>
    <n v="-16.882486898376001"/>
    <n v="-16.882486898376001"/>
    <n v="-16.882486898376001"/>
    <n v="0"/>
    <n v="0"/>
    <n v="-168.82486898375998"/>
    <n v="-3.0144674408399998"/>
    <n v="-30.826111786439998"/>
    <n v="-30.826111786439998"/>
    <n v="-30.826111786439998"/>
    <n v="-30.826111786439998"/>
    <n v="-30.826111786439998"/>
    <n v="-30.826111786439998"/>
    <n v="-30.826111786439998"/>
    <n v="-30.826111786439998"/>
    <n v="-30.826111786439998"/>
    <n v="-30.826111786439998"/>
    <n v="-30.826111786439998"/>
    <n v="-342.10169709167997"/>
    <n v="3841.0575066625001"/>
    <n v="3841.0575066625001"/>
    <n v="3841.0575066625001"/>
    <n v="3841.0575066625001"/>
    <n v="3841.0575066625001"/>
    <n v="3841.0575066625001"/>
    <n v="3841.0575066625001"/>
    <n v="3841.0575066625001"/>
    <n v="3841.0575066625001"/>
    <n v="3841.0575066625001"/>
    <n v="3841.0575066625001"/>
    <n v="3841.0575066624951"/>
    <n v="46092.69007995"/>
    <n v="13780.468775000001"/>
    <n v="13780.468775000001"/>
    <n v="13780.468775000001"/>
    <n v="13780.468775000001"/>
    <n v="13780.468775000001"/>
    <n v="13780.468775000001"/>
    <n v="13780.468775000001"/>
    <n v="13780.468775000001"/>
    <n v="13780.468775000001"/>
    <n v="13780.468775000001"/>
    <n v="13780.468775000001"/>
    <n v="13780.468775000016"/>
    <n v="165365.62530000001"/>
    <n v="12908.304191666668"/>
    <n v="12908.304191666668"/>
    <n v="12908.304191666668"/>
    <n v="12908.304191666668"/>
    <n v="12908.304191666668"/>
    <n v="12908.304191666668"/>
    <n v="12908.304191666668"/>
    <n v="12908.304191666668"/>
    <n v="12908.304191666668"/>
    <n v="12908.304191666668"/>
    <n v="12908.304191666668"/>
    <n v="12908.304191666655"/>
    <n v="154899.6503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LA_Veg Mgmt_SPP-364"/>
    <s v="PEF Distribution Poles Towers &amp; Fixtures 364.0 SPP"/>
    <s v="Elec - T&amp;D Veg Mgmt - SPP"/>
    <n v="37.165747280962997"/>
    <n v="37.167871416262997"/>
    <n v="64.474229475116999"/>
    <n v="57.012383334417002"/>
    <n v="64.481953041316999"/>
    <n v="44.753679310361001"/>
    <n v="44.755621023560998"/>
    <n v="62.534019278625998"/>
    <n v="51.023467430124001"/>
    <n v="51.023300467524002"/>
    <n v="62.535070524626001"/>
    <n v="34.811549267383"/>
    <n v="611.73889185028202"/>
    <n v="46.636207917103"/>
    <n v="38.352021099056003"/>
    <n v="58.863233879709"/>
    <n v="58.865184868608999"/>
    <n v="66.549856296125995"/>
    <n v="46.172830058495002"/>
    <n v="56.390770722048003"/>
    <n v="52.627991094861002"/>
    <n v="52.627833407960999"/>
    <n v="64.464168154245996"/>
    <n v="52.628702231860998"/>
    <n v="35.944809739104002"/>
    <n v="630.12360946917897"/>
    <n v="43.469076403270506"/>
    <n v="43.469088422648554"/>
    <n v="53.262695734256368"/>
    <n v="51.276969893954494"/>
    <n v="53.26356753980464"/>
    <n v="44.458673145602255"/>
    <n v="44.458708803090204"/>
    <n v="47.940476842632826"/>
    <n v="45.271139733962947"/>
    <n v="45.270660561428159"/>
    <n v="47.94028453258548"/>
    <n v="41.992299379263613"/>
    <n v="562.07364099250003"/>
    <n v="44.773148866712745"/>
    <n v="44.773161246672188"/>
    <n v="54.860576816232161"/>
    <n v="52.815279192894003"/>
    <n v="54.861474775950313"/>
    <n v="45.792433515215194"/>
    <n v="45.792470242427918"/>
    <n v="49.378691336881076"/>
    <n v="46.629274104429243"/>
    <n v="46.628780556716521"/>
    <n v="49.378493257531538"/>
    <n v="43.252068629537234"/>
    <n v="578.93585254120001"/>
    <n v="46.116343203572988"/>
    <n v="46.116355954931173"/>
    <n v="56.506393962482385"/>
    <n v="54.39973741634342"/>
    <n v="56.507318860989486"/>
    <n v="47.166206388590545"/>
    <n v="47.166244217619543"/>
    <n v="50.860051934562399"/>
    <n v="48.028152193067278"/>
    <n v="48.027643838924597"/>
    <n v="50.859847912832954"/>
    <n v="44.549630873083288"/>
    <n v="596.3039267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LA_Veg Mgmt_SPP-365"/>
    <s v="PEF Distribution O/H Conduct &amp; Devices 365.0 SPP"/>
    <s v="Elec - T&amp;D Veg Mgmt - SPP"/>
    <n v="44.328679072005997"/>
    <n v="44.331212590606"/>
    <n v="76.900308372954001"/>
    <n v="68.000345179554003"/>
    <n v="76.909520497353995"/>
    <n v="53.379028610482003"/>
    <n v="53.381344548881998"/>
    <n v="74.586162649412003"/>
    <n v="60.857189168087999"/>
    <n v="60.856990026887999"/>
    <n v="74.587416501411994"/>
    <n v="41.520757912046001"/>
    <n v="729.63895512968395"/>
    <n v="55.624375806685997"/>
    <n v="45.743582719072002"/>
    <n v="70.207909020857997"/>
    <n v="70.210236022657995"/>
    <n v="79.375969484411996"/>
    <n v="55.071691416189999"/>
    <n v="67.258929547776006"/>
    <n v="62.770951699481998"/>
    <n v="62.770763621682001"/>
    <n v="76.888307939851998"/>
    <n v="62.771799893481997"/>
    <n v="42.872430982848002"/>
    <n v="751.56694815499793"/>
    <n v="51.846844969106748"/>
    <n v="51.846859304972092"/>
    <n v="63.527982576665067"/>
    <n v="61.159549007058857"/>
    <n v="63.529022404764532"/>
    <n v="53.027166087632828"/>
    <n v="53.02720861736676"/>
    <n v="57.180015686232238"/>
    <n v="53.996218865716386"/>
    <n v="53.995647342551493"/>
    <n v="57.179786312386753"/>
    <n v="50.085449610546107"/>
    <n v="670.40175078499999"/>
    <n v="53.402250522547128"/>
    <n v="53.402265288488493"/>
    <n v="65.433822304376292"/>
    <n v="62.994335718346129"/>
    <n v="65.43489332732284"/>
    <n v="54.617981279281516"/>
    <n v="54.618025084907636"/>
    <n v="58.895416382208388"/>
    <n v="55.616105644527345"/>
    <n v="55.615516975665244"/>
    <n v="58.895180127146638"/>
    <n v="51.588013419582239"/>
    <n v="690.51380607440001"/>
    <n v="55.004317884193107"/>
    <n v="55.00433309311267"/>
    <n v="67.396836784773967"/>
    <n v="64.884165608199211"/>
    <n v="67.397939938405813"/>
    <n v="56.256520560122944"/>
    <n v="56.256565679917721"/>
    <n v="60.662278703800034"/>
    <n v="57.284588653447216"/>
    <n v="57.283982324520949"/>
    <n v="60.662035361087113"/>
    <n v="53.135654042419219"/>
    <n v="711.229218633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LA_Veg Mgmt_SPP-368"/>
    <s v="PEF Distribution Line Transformations 368.0 SPP"/>
    <s v="Elec - T&amp;D Veg Mgmt - SPP"/>
    <n v="38.709161347030999"/>
    <n v="38.711373693131002"/>
    <n v="67.151706451929002"/>
    <n v="59.379985786029003"/>
    <n v="67.159750761328993"/>
    <n v="46.612203979157002"/>
    <n v="46.614226327556999"/>
    <n v="65.130923471962006"/>
    <n v="53.142363001787999"/>
    <n v="53.142189105588002"/>
    <n v="65.132018373961998"/>
    <n v="36.257198520571002"/>
    <n v="637.14310082003408"/>
    <n v="48.572909976211001"/>
    <n v="39.944698581871997"/>
    <n v="61.307698199432998"/>
    <n v="61.309730208733001"/>
    <n v="69.313529619462003"/>
    <n v="48.090289025315002"/>
    <n v="58.732558930175998"/>
    <n v="54.813519105657001"/>
    <n v="54.813354870357003"/>
    <n v="67.141227305902007"/>
    <n v="54.814259774657003"/>
    <n v="37.437520878047998"/>
    <n v="656.29129647582283"/>
    <n v="45.274254258369375"/>
    <n v="45.27426677688635"/>
    <n v="55.474581672442817"/>
    <n v="53.406392881238574"/>
    <n v="55.475489682212498"/>
    <n v="46.30494683876681"/>
    <n v="46.304983977034041"/>
    <n v="49.931342403160002"/>
    <n v="47.15115342840356"/>
    <n v="47.150654356857352"/>
    <n v="49.931142106887258"/>
    <n v="43.736149840241296"/>
    <n v="585.4153582225"/>
    <n v="46.632482064580138"/>
    <n v="46.632494958652678"/>
    <n v="57.138819341282897"/>
    <n v="55.008584878190248"/>
    <n v="57.139754591349252"/>
    <n v="47.694095426452229"/>
    <n v="47.694133678867622"/>
    <n v="51.429282872071546"/>
    <n v="48.565688217113617"/>
    <n v="48.565174173419052"/>
    <n v="51.429076566909835"/>
    <n v="45.048234615510864"/>
    <n v="602.97782138440004"/>
    <n v="48.031456392013453"/>
    <n v="48.031469672908123"/>
    <n v="58.852983756713407"/>
    <n v="56.658842265872302"/>
    <n v="58.853947064279055"/>
    <n v="49.124918151679637"/>
    <n v="49.124957551667386"/>
    <n v="52.972161209893976"/>
    <n v="50.022658723546897"/>
    <n v="50.022129258542975"/>
    <n v="52.971948715578009"/>
    <n v="46.399681846304816"/>
    <n v="621.0671546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LA_Veg Mgmt_SPP_Annual-364"/>
    <s v="PEF Distribution Poles Towers &amp; Fixtures 364.0 SPP"/>
    <s v="Elec - T&amp;D Veg Mgmt -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516793356620299"/>
    <n v="4.7578224246544858"/>
    <n v="13.821950233018152"/>
    <n v="14.9369208851483"/>
    <n v="15.51129970594269"/>
    <n v="4.8346110370601405"/>
    <n v="4.8499687595412739"/>
    <n v="5.2246971880808823"/>
    <n v="4.8837557489997625"/>
    <n v="4.6564614562790192"/>
    <n v="5.1356223976903168"/>
    <n v="4.429167153522954"/>
    <n v="87.793956325600007"/>
    <n v="4.8942297603423173"/>
    <n v="4.9005571420622198"/>
    <n v="14.236608869773994"/>
    <n v="15.38502865193578"/>
    <n v="15.976638842746473"/>
    <n v="4.9796494135609626"/>
    <n v="4.9954678678607136"/>
    <n v="5.3814381527745923"/>
    <n v="5.0302684673201608"/>
    <n v="4.7961553436838766"/>
    <n v="5.2896911178360435"/>
    <n v="4.5620422512028682"/>
    <n v="90.427775881100004"/>
    <n v="5.041056641019658"/>
    <n v="5.0475738441754716"/>
    <n v="14.663707100574273"/>
    <n v="15.84657947335395"/>
    <n v="16.455937968422344"/>
    <n v="5.1290388836231049"/>
    <n v="5.145331891512634"/>
    <n v="5.5428812840170982"/>
    <n v="5.1811765088695934"/>
    <n v="4.9400399921045937"/>
    <n v="5.4483818382578368"/>
    <n v="4.698903515169448"/>
    <n v="93.1406089410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LA_Veg Mgmt_SPP_Annual-365"/>
    <s v="PEF Distribution O/H Conduct &amp; Devices 365.0 SPP"/>
    <s v="Elec - T&amp;D Veg Mgmt -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674675940536439"/>
    <n v="5.6747946368384552"/>
    <n v="16.48584626583153"/>
    <n v="17.815704531275248"/>
    <n v="18.500783031655338"/>
    <n v="5.7663826716486239"/>
    <n v="5.784700278610666"/>
    <n v="6.2316498884843234"/>
    <n v="5.8249990139271404"/>
    <n v="5.5538984308890225"/>
    <n v="6.1254077681045116"/>
    <n v="5.2827978358814818"/>
    <n v="104.7144319472"/>
    <n v="5.8374916750834194"/>
    <n v="5.8450385292205631"/>
    <n v="16.980421808581358"/>
    <n v="18.350175834473564"/>
    <n v="19.055806696296813"/>
    <n v="5.9393742059348984"/>
    <n v="5.9582413412777742"/>
    <n v="6.4185994436437595"/>
    <n v="5.9997490390320811"/>
    <n v="5.7205154359576316"/>
    <n v="6.3091700586551154"/>
    <n v="5.4412818700430279"/>
    <n v="107.8558659382"/>
    <n v="6.0126164108646218"/>
    <n v="6.0203896706071705"/>
    <n v="17.489834420743872"/>
    <n v="18.900681064017185"/>
    <n v="19.627480849945854"/>
    <n v="6.1175554173890756"/>
    <n v="6.1369885667454644"/>
    <n v="6.6111574110411899"/>
    <n v="6.1797414953295027"/>
    <n v="5.8921308848550478"/>
    <n v="6.4984451447741653"/>
    <n v="5.6045203218868522"/>
    <n v="111.09154165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ribution_LA_Veg Mgmt_SPP_Annual-368"/>
    <s v="PEF Distribution Line Transformations 368.0 SPP"/>
    <s v="Elec - T&amp;D Veg Mgmt -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49006424733156"/>
    <n v="4.9554046230844619"/>
    <n v="14.395946290432613"/>
    <n v="15.557219291194109"/>
    <n v="16.155450837041055"/>
    <n v="5.0353821024757517"/>
    <n v="5.0513775983540059"/>
    <n v="5.4416676977835179"/>
    <n v="5.0865676892861762"/>
    <n v="4.8498343502879493"/>
    <n v="5.3488938216896162"/>
    <n v="4.6131010008375881"/>
    <n v="91.439851727199994"/>
    <n v="5.0974766639381528"/>
    <n v="5.1040668083000655"/>
    <n v="14.827824814299767"/>
    <n v="16.023936015986543"/>
    <n v="16.640114513825306"/>
    <n v="5.1864436128239513"/>
    <n v="5.2029189737287238"/>
    <n v="5.6049177798053007"/>
    <n v="5.2391647677192363"/>
    <n v="4.9953294263285271"/>
    <n v="5.5093606865575895"/>
    <n v="4.7514941173868408"/>
    <n v="94.183048180699998"/>
    <n v="5.2504009512195138"/>
    <n v="5.257188799895947"/>
    <n v="15.272659521970178"/>
    <n v="16.504654056742368"/>
    <n v="17.139317907988769"/>
    <n v="5.3420369083513348"/>
    <n v="5.3590065300424081"/>
    <n v="5.7730652993047169"/>
    <n v="5.396339697762782"/>
    <n v="5.1451892967348254"/>
    <n v="5.6746414934964617"/>
    <n v="4.8940389371906861"/>
    <n v="97.0085394007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_MajProj_OthT&amp;D_Mthly-362"/>
    <s v="PEF Distribution Station Equip 362.0"/>
    <s v="Elec - Distribution Plant"/>
    <n v="484.38687714176001"/>
    <n v="477.40984281535998"/>
    <n v="486.07894087092802"/>
    <n v="500.10136710755199"/>
    <n v="500.36468475715202"/>
    <n v="626.28542217675204"/>
    <n v="502.83751790353602"/>
    <n v="498.93118695715202"/>
    <n v="484.50042949812803"/>
    <n v="477.95911930175998"/>
    <n v="485.18793589332802"/>
    <n v="497.73719773337598"/>
    <n v="6021.7805221567851"/>
    <n v="1327.5128937767199"/>
    <n v="1355.3817557463201"/>
    <n v="1556.59634087211"/>
    <n v="1386.4982980085799"/>
    <n v="1386.0700409541801"/>
    <n v="1747.3183621661101"/>
    <n v="1393.58413372675"/>
    <n v="1365.7302731781799"/>
    <n v="1612.1226979345099"/>
    <n v="1326.1088718471201"/>
    <n v="1576.9189057297101"/>
    <n v="1457.4235222576799"/>
    <n v="17491.266096197971"/>
    <n v="856.58850180684749"/>
    <n v="974.74345307857334"/>
    <n v="1095.8256709053712"/>
    <n v="1066.3354977400816"/>
    <n v="1000.8480837522476"/>
    <n v="959.94804215923966"/>
    <n v="945.78211505509717"/>
    <n v="907.67967918750435"/>
    <n v="898.60497356539952"/>
    <n v="991.21050493952339"/>
    <n v="938.7532293409588"/>
    <n v="911.79661630915871"/>
    <n v="11548.116367840001"/>
    <n v="990.0507861346133"/>
    <n v="1126.615078260317"/>
    <n v="1266.5627248764924"/>
    <n v="1232.4777831991819"/>
    <n v="1156.786987018967"/>
    <n v="1109.5144422128183"/>
    <n v="1093.1413678180556"/>
    <n v="1049.1023146381658"/>
    <n v="1038.6137084799536"/>
    <n v="1145.647808218592"/>
    <n v="1085.017334151652"/>
    <n v="1053.8606963511902"/>
    <n v="13347.391031360001"/>
    <n v="1485.1785544897471"/>
    <n v="1690.0391139828953"/>
    <n v="1899.9750550643996"/>
    <n v="1848.8441180264967"/>
    <n v="1735.30009701925"/>
    <n v="1664.386391636159"/>
    <n v="1639.8250870013676"/>
    <n v="1573.7619534138821"/>
    <n v="1558.027959611924"/>
    <n v="1718.5901769821837"/>
    <n v="1627.6381964435586"/>
    <n v="1580.9000072081326"/>
    <n v="20022.46671087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_MajProj_OthT&amp;D_Mthly-364"/>
    <s v="PEF Distribution Poles Towers &amp; Fixtures 364.0"/>
    <s v="Elec - Distribution Plant"/>
    <n v="328.73503982144001"/>
    <n v="323.99999069984"/>
    <n v="329.88337943103198"/>
    <n v="339.39986937908799"/>
    <n v="339.57857310148802"/>
    <n v="425.03621157888801"/>
    <n v="341.25679136298402"/>
    <n v="338.60571240148801"/>
    <n v="328.81210350783198"/>
    <n v="324.37276386143998"/>
    <n v="329.27868807663202"/>
    <n v="337.79539710694399"/>
    <n v="4086.7545203290961"/>
    <n v="900.93275559868005"/>
    <n v="919.84629740108005"/>
    <n v="1056.40302049873"/>
    <n v="940.96391689574398"/>
    <n v="940.67327504214404"/>
    <n v="1185.83883765973"/>
    <n v="945.77280540388801"/>
    <n v="926.86944449814405"/>
    <n v="1094.08665740433"/>
    <n v="899.97989905628003"/>
    <n v="1070.1951760731299"/>
    <n v="989.09818212491996"/>
    <n v="11870.6602676568"/>
    <n v="581.33419491802761"/>
    <n v="661.52148826627786"/>
    <n v="743.69540663052771"/>
    <n v="723.68154228507467"/>
    <n v="679.2377130630183"/>
    <n v="651.48040287098308"/>
    <n v="641.86652431554569"/>
    <n v="616.00784324198594"/>
    <n v="609.84918400733784"/>
    <n v="672.69705309824315"/>
    <n v="637.09628561962609"/>
    <n v="618.8018526433525"/>
    <n v="7837.2694909600004"/>
    <n v="671.90999583987752"/>
    <n v="764.59101204542026"/>
    <n v="859.56818288611896"/>
    <n v="836.43602306023877"/>
    <n v="785.06754453488566"/>
    <n v="752.98545760675222"/>
    <n v="741.87367172410711"/>
    <n v="711.98603317738412"/>
    <n v="704.8678131639972"/>
    <n v="777.50780549297053"/>
    <n v="736.36019756354699"/>
    <n v="715.21536674470008"/>
    <n v="9058.3691038399993"/>
    <n v="1007.9344719928336"/>
    <n v="1146.9655798960935"/>
    <n v="1289.4411571838382"/>
    <n v="1254.7405254853797"/>
    <n v="1177.6824959872361"/>
    <n v="1129.5560481764455"/>
    <n v="1112.8872203485137"/>
    <n v="1068.0526720247483"/>
    <n v="1057.3746059516968"/>
    <n v="1166.3421057165244"/>
    <n v="1104.6164389919663"/>
    <n v="1072.896998964723"/>
    <n v="13588.490320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_MajProj_OthT&amp;D_Mthly-365"/>
    <s v="PEF Distribution O/H Conduct &amp; Devices 365.0"/>
    <s v="Elec - Distribution Plant"/>
    <n v="424.55627959472002"/>
    <n v="418.44103602391999"/>
    <n v="426.03934264946599"/>
    <n v="438.32974396884401"/>
    <n v="438.56053709504403"/>
    <n v="548.92777106749395"/>
    <n v="440.72793033014199"/>
    <n v="437.30410237004401"/>
    <n v="424.65580616786599"/>
    <n v="418.92246686471998"/>
    <n v="425.25839300726602"/>
    <n v="436.25759255187199"/>
    <n v="5277.981001691398"/>
    <n v="1163.5408841410899"/>
    <n v="1187.96743430729"/>
    <n v="1364.3283550764099"/>
    <n v="1215.2405171262701"/>
    <n v="1214.86515761447"/>
    <n v="1531.49273466316"/>
    <n v="1221.4511231362401"/>
    <n v="1197.03772144247"/>
    <n v="1412.99619618921"/>
    <n v="1162.31028447989"/>
    <n v="1382.1407132036099"/>
    <n v="1277.40518499321"/>
    <n v="15330.776306373318"/>
    <n v="750.78422771618773"/>
    <n v="854.34489150546642"/>
    <n v="960.47125113964535"/>
    <n v="934.6236512262476"/>
    <n v="877.22512505845816"/>
    <n v="841.37698318381297"/>
    <n v="828.96080596647403"/>
    <n v="795.56471457998998"/>
    <n v="787.61090030641685"/>
    <n v="868.77796268037207"/>
    <n v="822.80011559827255"/>
    <n v="799.17313501865647"/>
    <n v="10121.71376398"/>
    <n v="867.76149026045482"/>
    <n v="987.45760616783036"/>
    <n v="1110.1191706924449"/>
    <n v="1080.2443398256132"/>
    <n v="1013.9027349178671"/>
    <n v="972.46920998775943"/>
    <n v="958.1185083511117"/>
    <n v="919.51907996599027"/>
    <n v="910.32600761245146"/>
    <n v="1004.1394474870995"/>
    <n v="950.99794073982105"/>
    <n v="923.68971491155571"/>
    <n v="11698.745250919999"/>
    <n v="1301.7319654667297"/>
    <n v="1481.2885163941914"/>
    <n v="1665.2935468869891"/>
    <n v="1620.4782114074271"/>
    <n v="1520.9589440533787"/>
    <n v="1458.8043722628106"/>
    <n v="1437.2768358867804"/>
    <n v="1379.3737019708294"/>
    <n v="1365.5831428393587"/>
    <n v="1506.3130033435009"/>
    <n v="1426.5952481741224"/>
    <n v="1385.6300761738821"/>
    <n v="17549.32756485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_MajProj_OthT&amp;D_Mthly-366"/>
    <s v="PEF Distribution U/G Conduit 366.0"/>
    <s v="Elec - Distribution Plant"/>
    <n v="155.52366551751999"/>
    <n v="153.28352647972"/>
    <n v="156.066941906431"/>
    <n v="160.56916777315399"/>
    <n v="160.653712024854"/>
    <n v="201.08349155092901"/>
    <n v="161.44767258259699"/>
    <n v="160.19345423735399"/>
    <n v="155.56012414083099"/>
    <n v="153.45988446251999"/>
    <n v="155.78086404873099"/>
    <n v="159.81009624515201"/>
    <n v="1933.4326009697932"/>
    <n v="426.22886994831498"/>
    <n v="435.17681584001502"/>
    <n v="499.78143522814901"/>
    <n v="445.16750497555199"/>
    <n v="445.03000309425198"/>
    <n v="561.01717311927405"/>
    <n v="447.442577229054"/>
    <n v="438.49944789225202"/>
    <n v="517.60946276294897"/>
    <n v="425.77807607411501"/>
    <n v="506.30646703334901"/>
    <n v="467.93969673673502"/>
    <n v="5615.9775299340108"/>
    <n v="275.02764820396732"/>
    <n v="312.96404158698607"/>
    <n v="351.84030193601274"/>
    <n v="342.37179640077665"/>
    <n v="321.34554001507576"/>
    <n v="308.21363102138577"/>
    <n v="303.66533086575339"/>
    <n v="291.43165821499781"/>
    <n v="288.51801305150627"/>
    <n v="318.25117133086718"/>
    <n v="301.40854373473741"/>
    <n v="292.75349656793333"/>
    <n v="3707.7911729299999"/>
    <n v="317.87881665319253"/>
    <n v="361.72595680595498"/>
    <n v="406.65940155724439"/>
    <n v="395.71563879495329"/>
    <n v="371.41334939902919"/>
    <n v="356.23540013257661"/>
    <n v="350.97844403853435"/>
    <n v="336.83868241478422"/>
    <n v="333.47107162086468"/>
    <n v="367.83685713707513"/>
    <n v="348.37003420290398"/>
    <n v="338.3664714628876"/>
    <n v="4285.4901242200003"/>
    <n v="476.85109494545594"/>
    <n v="542.62633914766081"/>
    <n v="610.03115257598063"/>
    <n v="593.61437680285553"/>
    <n v="557.15842975316275"/>
    <n v="534.38993639164767"/>
    <n v="526.50395865989105"/>
    <n v="505.29285411526462"/>
    <n v="500.2410896996991"/>
    <n v="551.79332153635005"/>
    <n v="522.59107418623364"/>
    <n v="507.5846921957982"/>
    <n v="6428.67832000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_MajProj_OthT&amp;D_Mthly-367"/>
    <s v="PEF Distribution U/G Conduct &amp; Devices 367.0"/>
    <s v="Elec - Distribution Plant"/>
    <n v="469.46767929584001"/>
    <n v="462.70553880824002"/>
    <n v="471.10762717560198"/>
    <n v="484.69816030946799"/>
    <n v="484.95336773086802"/>
    <n v="606.99572511351801"/>
    <n v="487.35003719757401"/>
    <n v="483.564021905868"/>
    <n v="469.57773422040202"/>
    <n v="463.23789748583999"/>
    <n v="470.24406530220199"/>
    <n v="482.406807752384"/>
    <n v="5836.3086622978062"/>
    <n v="1286.62527183673"/>
    <n v="1313.6357681381301"/>
    <n v="1508.65290996676"/>
    <n v="1343.79391562918"/>
    <n v="1343.3788489645799"/>
    <n v="1693.50066070651"/>
    <n v="1350.6615064072701"/>
    <n v="1323.66554948058"/>
    <n v="1562.4690458283601"/>
    <n v="1285.2644940203299"/>
    <n v="1528.34953638516"/>
    <n v="1412.5346309603699"/>
    <n v="16952.532138323957"/>
    <n v="830.20543088963962"/>
    <n v="944.72118965288769"/>
    <n v="1062.0740546655943"/>
    <n v="1033.4921838278926"/>
    <n v="970.02179328104569"/>
    <n v="930.38147989544632"/>
    <n v="916.65186574507902"/>
    <n v="879.72299135478193"/>
    <n v="870.92778820262083"/>
    <n v="960.68105352785562"/>
    <n v="909.83947090126833"/>
    <n v="883.71312611588837"/>
    <n v="11192.432428059999"/>
    <n v="959.55705425853819"/>
    <n v="1091.9151430598758"/>
    <n v="1227.5523784604254"/>
    <n v="1194.5172587589873"/>
    <n v="1121.1577519192069"/>
    <n v="1075.3412094986029"/>
    <n v="1059.472428567942"/>
    <n v="1016.7897856839211"/>
    <n v="1006.6242303716058"/>
    <n v="1110.3616617122782"/>
    <n v="1051.5986165142574"/>
    <n v="1021.4016084343566"/>
    <n v="12936.289127239999"/>
    <n v="1439.4348034994323"/>
    <n v="1637.9856230674586"/>
    <n v="1841.4555016114305"/>
    <n v="1791.8994060932087"/>
    <n v="1681.8525601614363"/>
    <n v="1613.1230089132453"/>
    <n v="1589.3181966206068"/>
    <n v="1525.2898187352798"/>
    <n v="1510.0404346069415"/>
    <n v="1665.6573084912991"/>
    <n v="1577.5066643558116"/>
    <n v="1532.2080192638459"/>
    <n v="19405.77134541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_MajProj_OthT&amp;D_Mthly-368"/>
    <s v="PEF Distribution Line Transformers 368.0"/>
    <s v="Elec - Distribution Plant"/>
    <n v="354.57447526592"/>
    <n v="349.46723887712"/>
    <n v="355.81307737757601"/>
    <n v="366.07758836958402"/>
    <n v="366.27033867278402"/>
    <n v="458.44517144098398"/>
    <n v="368.080469286712"/>
    <n v="365.221008572784"/>
    <n v="354.65759635997603"/>
    <n v="349.86931298591998"/>
    <n v="355.160855698376"/>
    <n v="364.347000372992"/>
    <n v="4407.9841332807273"/>
    <n v="971.74843071123996"/>
    <n v="992.14862645443998"/>
    <n v="1139.4390657781"/>
    <n v="1014.92614617139"/>
    <n v="1014.6126591065899"/>
    <n v="1279.0488773011"/>
    <n v="1020.11302591598"/>
    <n v="999.72381131459201"/>
    <n v="1180.0847352789001"/>
    <n v="970.72067714803995"/>
    <n v="1154.3153209172999"/>
    <n v="1066.84389076356"/>
    <n v="12803.725266861231"/>
    <n v="627.02858578494704"/>
    <n v="713.5188104880807"/>
    <n v="802.15181413860648"/>
    <n v="780.56480761753062"/>
    <n v="732.62757697190102"/>
    <n v="702.68846947219754"/>
    <n v="692.31891487309974"/>
    <n v="664.42767371515538"/>
    <n v="657.78492772843833"/>
    <n v="725.57280399679746"/>
    <n v="687.17372291724041"/>
    <n v="667.44129957600489"/>
    <n v="8453.2994072799993"/>
    <n v="724.72388197576333"/>
    <n v="824.68986888741756"/>
    <n v="927.13249420468128"/>
    <n v="902.18208600821038"/>
    <n v="846.77591048085822"/>
    <n v="812.17208746230699"/>
    <n v="800.1868860954346"/>
    <n v="767.95000085071581"/>
    <n v="760.27227009391811"/>
    <n v="838.62195614307575"/>
    <n v="794.24003842007244"/>
    <n v="771.43316849754592"/>
    <n v="9770.3806491199994"/>
    <n v="1087.1607623678165"/>
    <n v="1237.1200796259163"/>
    <n v="1390.7946105869389"/>
    <n v="1353.3664183182998"/>
    <n v="1270.2514258028252"/>
    <n v="1218.3421130986148"/>
    <n v="1200.3630717296198"/>
    <n v="1152.0044104371743"/>
    <n v="1140.4870203933147"/>
    <n v="1258.0196511440283"/>
    <n v="1191.4421852882811"/>
    <n v="1157.2295141671711"/>
    <n v="14656.58126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_MajProj_OthT&amp;D_Mthly-369"/>
    <s v="PEF Distribution O/H Services 369.1"/>
    <s v="Elec - Distribution Plant"/>
    <n v="218.60982685568001"/>
    <n v="215.46100442048001"/>
    <n v="219.37347627790399"/>
    <n v="225.701971776736"/>
    <n v="225.820810309536"/>
    <n v="282.65040645233597"/>
    <n v="226.93683068804799"/>
    <n v="225.173854909536"/>
    <n v="218.66107444750401"/>
    <n v="215.70889973568001"/>
    <n v="218.971354641104"/>
    <n v="224.634992711168"/>
    <n v="2717.7045032257115"/>
    <n v="599.12309261895996"/>
    <n v="611.70065691176001"/>
    <n v="702.51130371281602"/>
    <n v="625.743939744768"/>
    <n v="625.55066200556803"/>
    <n v="788.58652585481605"/>
    <n v="628.94186560233595"/>
    <n v="616.37107163756798"/>
    <n v="727.57103979601595"/>
    <n v="598.48944004615998"/>
    <n v="711.68313018961601"/>
    <n v="657.75337626023997"/>
    <n v="7894.026104380624"/>
    <n v="386.58905288996732"/>
    <n v="439.91385308287721"/>
    <n v="494.55976510801355"/>
    <n v="481.25048289200964"/>
    <n v="451.69519783229993"/>
    <n v="433.2364999753388"/>
    <n v="426.84324074882863"/>
    <n v="409.64713717776505"/>
    <n v="405.55160957693209"/>
    <n v="447.3456385544153"/>
    <n v="423.67101713694404"/>
    <n v="411.50516214460913"/>
    <n v="5211.8086571200001"/>
    <n v="446.82224302265104"/>
    <n v="508.45540788547595"/>
    <n v="571.6155227427364"/>
    <n v="556.23256430581193"/>
    <n v="522.0723658603788"/>
    <n v="500.73767798427826"/>
    <n v="493.34830571297499"/>
    <n v="473.47293285532868"/>
    <n v="468.73929434361884"/>
    <n v="517.04511581753411"/>
    <n v="489.68182819884026"/>
    <n v="475.62044975037134"/>
    <n v="6023.8437084799998"/>
    <n v="670.27956777564611"/>
    <n v="762.7356881904152"/>
    <n v="857.48239148969253"/>
    <n v="834.40636317368558"/>
    <n v="783.16253320174189"/>
    <n v="751.15829529388088"/>
    <n v="740.07347279570592"/>
    <n v="710.25835831464906"/>
    <n v="703.15741106956261"/>
    <n v="775.62113829932377"/>
    <n v="734.57337739578031"/>
    <n v="713.47985083991625"/>
    <n v="9036.38844783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Dist_MajProj_OthT&amp;D_Mthly-370"/>
    <s v="PEF Distribution Meters 370.0"/>
    <s v="Elec - Distribution Plant"/>
    <n v="127.58221250712"/>
    <n v="125.74453787532001"/>
    <n v="128.02788361106099"/>
    <n v="131.72123751557399"/>
    <n v="131.79059250827399"/>
    <n v="164.956739319099"/>
    <n v="132.441909748407"/>
    <n v="131.413024845774"/>
    <n v="127.612120957461"/>
    <n v="125.88921130212"/>
    <n v="127.793202632361"/>
    <n v="131.098541126112"/>
    <n v="1586.0712139486832"/>
    <n v="349.65239586826499"/>
    <n v="356.99274970096502"/>
    <n v="409.99047356691898"/>
    <n v="365.18850704851201"/>
    <n v="365.07570881821198"/>
    <n v="460.22457072929399"/>
    <n v="367.05483877847399"/>
    <n v="359.71843615621202"/>
    <n v="424.61550950571899"/>
    <n v="349.28259182806499"/>
    <n v="415.343215168119"/>
    <n v="383.86943640328502"/>
    <n v="4607.0084335720412"/>
    <n v="225.61605490541339"/>
    <n v="256.73677847015489"/>
    <n v="288.62851207112851"/>
    <n v="280.86112257897889"/>
    <n v="263.61245305011226"/>
    <n v="252.83982884348714"/>
    <n v="249.10867837792225"/>
    <n v="239.07291296127289"/>
    <n v="236.68273462293499"/>
    <n v="261.07402006160015"/>
    <n v="247.25734665696169"/>
    <n v="240.15726923003285"/>
    <n v="3041.6477118299999"/>
    <n v="260.76856279593477"/>
    <n v="296.73810565736574"/>
    <n v="333.59878713538922"/>
    <n v="324.62118580558467"/>
    <n v="304.68505685824414"/>
    <n v="292.23398491179051"/>
    <n v="287.92149595842841"/>
    <n v="276.32209038707424"/>
    <n v="273.55950609148562"/>
    <n v="301.75111883488137"/>
    <n v="285.78171422908383"/>
    <n v="277.57539615473797"/>
    <n v="3515.5570048200002"/>
    <n v="391.17980872647604"/>
    <n v="445.13784241600592"/>
    <n v="500.43267617779082"/>
    <n v="486.96534586250385"/>
    <n v="457.05909096447823"/>
    <n v="438.38119555319423"/>
    <n v="431.91201619421076"/>
    <n v="414.51170841135149"/>
    <n v="410.3675463054891"/>
    <n v="452.65788054828045"/>
    <n v="428.70212233803898"/>
    <n v="416.39179381218037"/>
    <n v="5273.699027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ERC Interconnection"/>
    <s v="PEF Distribution Easements 360.1"/>
    <s v="Elec - Transmission Plant"/>
    <n v="235.90321"/>
    <n v="241.57503"/>
    <n v="297.99527"/>
    <n v="320.97494999999998"/>
    <n v="1322.65743"/>
    <n v="1258.9655"/>
    <n v="1311.5505000000001"/>
    <n v="658.89362000000006"/>
    <n v="634.88454999999999"/>
    <n v="654.06408999999996"/>
    <n v="628.49959999999999"/>
    <n v="646.21241999999995"/>
    <n v="8212.17617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 Rotables Bartow CC BG"/>
    <s v="PEF Bartow 343.1 CC"/>
    <s v="Elec - Production Base"/>
    <n v="0"/>
    <n v="-790.43344000000002"/>
    <n v="0"/>
    <n v="0"/>
    <n v="225.97970000000001"/>
    <n v="225.97154"/>
    <n v="795.19872999999995"/>
    <n v="1892.5710099999999"/>
    <n v="6985.6379699999998"/>
    <n v="7377.1358799999998"/>
    <n v="1075.0934999999999"/>
    <n v="438.33508999999998"/>
    <n v="18225.489979999998"/>
    <n v="168.33575999999999"/>
    <n v="446.01335"/>
    <n v="943.32020999999997"/>
    <n v="30876.708989999999"/>
    <n v="457.72262000000001"/>
    <n v="167.43227999999999"/>
    <n v="350.36093"/>
    <n v="749.16899000000001"/>
    <n v="15611.376850000001"/>
    <n v="426.73147"/>
    <n v="214.62231"/>
    <n v="237.68581"/>
    <n v="50649.479570000003"/>
    <n v="0"/>
    <n v="0"/>
    <n v="0"/>
    <n v="0"/>
    <n v="0"/>
    <n v="0"/>
    <n v="0"/>
    <n v="0"/>
    <n v="0"/>
    <n v="0"/>
    <n v="0"/>
    <n v="0"/>
    <n v="0"/>
    <n v="2.4109773074325598"/>
    <n v="6.3879954304538504"/>
    <n v="13.510638618630511"/>
    <n v="442.22953401635471"/>
    <n v="6.5557006420892199"/>
    <n v="2.3980372774726799"/>
    <n v="5.0180202450208302"/>
    <n v="10.729921166614689"/>
    <n v="223.59286774912235"/>
    <n v="6.1118320346035704"/>
    <n v="3.0739132260356099"/>
    <n v="3.4042322861694174"/>
    <n v="725.42367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 Rotables Citrus 1&amp;2 BG"/>
    <s v="PEF CITRUS CC 343.1"/>
    <s v="Elec - Production Base"/>
    <n v="0"/>
    <n v="0"/>
    <n v="0"/>
    <n v="0"/>
    <n v="0"/>
    <n v="0"/>
    <n v="0"/>
    <n v="0"/>
    <n v="0"/>
    <n v="0"/>
    <n v="0"/>
    <n v="0"/>
    <n v="0"/>
    <n v="0"/>
    <n v="0"/>
    <n v="48.147489999999998"/>
    <n v="37.822740000000003"/>
    <n v="49.678730000000002"/>
    <n v="15.49155"/>
    <n v="0"/>
    <n v="0"/>
    <n v="42.984459999999999"/>
    <n v="42.984360000000002"/>
    <n v="54.84046"/>
    <n v="20.653040000000001"/>
    <n v="312.60282999999993"/>
    <n v="0"/>
    <n v="0"/>
    <n v="7118.3603605150201"/>
    <n v="5591.8988329831082"/>
    <n v="7344.7463698051206"/>
    <n v="2290.3465049359056"/>
    <n v="0"/>
    <n v="0"/>
    <n v="6355.0327583461458"/>
    <n v="6355.0179738571505"/>
    <n v="8107.8817736170577"/>
    <n v="3053.4464259404849"/>
    <n v="46216.731"/>
    <n v="0"/>
    <n v="0"/>
    <n v="8550.9998291381962"/>
    <n v="6717.3230271720995"/>
    <n v="8822.948231399032"/>
    <n v="2751.3010834642846"/>
    <n v="0"/>
    <n v="0"/>
    <n v="7634.0451000788953"/>
    <n v="7634.027340067254"/>
    <n v="9739.6720803069911"/>
    <n v="3667.9823083732481"/>
    <n v="55518.298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 Rotables Debary 7-10 BG"/>
    <s v="D OTH 343.1 DEBARY (NEW)-50222"/>
    <s v="Elec - Production Base"/>
    <n v="0"/>
    <n v="0"/>
    <n v="0"/>
    <n v="865.73873000000003"/>
    <n v="369.54376999999999"/>
    <n v="311.15451000000002"/>
    <n v="180.65075999999999"/>
    <n v="0"/>
    <n v="0"/>
    <n v="0"/>
    <n v="0"/>
    <n v="0"/>
    <n v="1727.0877700000001"/>
    <n v="123.05314"/>
    <n v="123.05372"/>
    <n v="1102.6773900000001"/>
    <n v="-329.31108999999998"/>
    <n v="301.46699999999998"/>
    <n v="301.46659"/>
    <n v="0"/>
    <n v="0"/>
    <n v="0"/>
    <n v="0"/>
    <n v="0"/>
    <n v="0"/>
    <n v="1622.4067500000001"/>
    <n v="0"/>
    <n v="0"/>
    <n v="0"/>
    <n v="0"/>
    <n v="0"/>
    <n v="0"/>
    <n v="0"/>
    <n v="0"/>
    <n v="0"/>
    <n v="0"/>
    <n v="0"/>
    <n v="0"/>
    <n v="0"/>
    <n v="162.73450431342286"/>
    <n v="162.73527134799428"/>
    <n v="1458.2615159537486"/>
    <n v="-435.50515652069492"/>
    <n v="398.68208817633302"/>
    <n v="398.6815459622394"/>
    <n v="0"/>
    <n v="0"/>
    <n v="0"/>
    <n v="0"/>
    <n v="0"/>
    <n v="7.6695687312167138E-7"/>
    <n v="2145.589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 Rotables Hines 1 BG"/>
    <s v="PEF Hines 1 343.1"/>
    <s v="Elec - Production Ba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.26891500000005"/>
    <n v="422.26891500000005"/>
    <n v="422.26891500000005"/>
    <n v="422.26891500000005"/>
    <n v="422.26891500000005"/>
    <n v="422.26891500000005"/>
    <n v="422.26891500000005"/>
    <n v="422.26891500000005"/>
    <n v="422.26891500000005"/>
    <n v="422.26891500000005"/>
    <n v="422.26891500000005"/>
    <n v="422.26891500000056"/>
    <n v="5067.22698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 Rotables Hines 2 BG"/>
    <s v="PEF Hines 2 343.1"/>
    <s v="Elec - Production Ba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.88646666666665"/>
    <n v="412.88646666666665"/>
    <n v="412.88646666666665"/>
    <n v="412.88646666666665"/>
    <n v="412.88646666666665"/>
    <n v="412.88646666666665"/>
    <n v="412.88646666666665"/>
    <n v="412.88646666666665"/>
    <n v="412.88646666666665"/>
    <n v="412.88646666666665"/>
    <n v="412.88646666666665"/>
    <n v="412.88646666666591"/>
    <n v="4954.6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 Rotables Hines 3 BG"/>
    <s v="PEF Hines 3 343.1"/>
    <s v="Elec - Production Ba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.10793583333333"/>
    <n v="342.10793583333333"/>
    <n v="342.10793583333333"/>
    <n v="342.10793583333333"/>
    <n v="342.10793583333333"/>
    <n v="342.10793583333333"/>
    <n v="342.10793583333333"/>
    <n v="342.10793583333333"/>
    <n v="342.10793583333333"/>
    <n v="342.10793583333333"/>
    <n v="342.10793583333333"/>
    <n v="342.10793583333407"/>
    <n v="4105.29522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 Rotables Hines 4 BG"/>
    <s v="PEF Hines 4 343.1"/>
    <s v="Elec - Production Base"/>
    <n v="0"/>
    <n v="5697.8512499999997"/>
    <n v="0"/>
    <n v="0"/>
    <n v="0"/>
    <n v="0"/>
    <n v="0"/>
    <n v="0"/>
    <n v="95.808670000000006"/>
    <n v="6395.2982099999999"/>
    <n v="2631.44452"/>
    <n v="403.65449000000001"/>
    <n v="15224.0571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 Rotables IC 12-14 BG"/>
    <s v="D OTH 343.1 INTER CITY 12-50222"/>
    <s v="Elec - Production Base"/>
    <n v="0"/>
    <n v="0"/>
    <n v="591.95613000000003"/>
    <n v="727.30020999999999"/>
    <n v="90.778769999999994"/>
    <n v="0"/>
    <n v="0"/>
    <n v="0"/>
    <n v="0"/>
    <n v="0"/>
    <n v="0"/>
    <n v="0"/>
    <n v="1410.0351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.90495916666669"/>
    <n v="458.90495916666669"/>
    <n v="458.90495916666669"/>
    <n v="458.90495916666669"/>
    <n v="458.90495916666669"/>
    <n v="458.90495916666669"/>
    <n v="458.90495916666669"/>
    <n v="458.90495916666669"/>
    <n v="458.90495916666669"/>
    <n v="458.90495916666669"/>
    <n v="458.90495916666669"/>
    <n v="458.90495916666805"/>
    <n v="5506.85951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 Rotables IC 7-10 BG"/>
    <s v="D OTH 343.1 INTER CITY 7-10-50222"/>
    <s v="Elec - Production Base"/>
    <n v="0"/>
    <n v="0"/>
    <n v="0"/>
    <n v="0"/>
    <n v="0"/>
    <n v="0"/>
    <n v="0"/>
    <n v="134.19042999999999"/>
    <n v="2198.4734800000001"/>
    <n v="126.8548"/>
    <n v="0"/>
    <n v="0"/>
    <n v="2459.51871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 Rotables Tiger Bay BG"/>
    <s v="PEF Tiger Bay 343.1"/>
    <s v="Elec - Production Bas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2.64317499999999"/>
    <n v="482.64317499999999"/>
    <n v="482.64317499999999"/>
    <n v="482.64317499999999"/>
    <n v="482.64317499999999"/>
    <n v="482.64317499999999"/>
    <n v="482.64317499999999"/>
    <n v="482.64317499999999"/>
    <n v="482.64317499999999"/>
    <n v="482.64317499999999"/>
    <n v="482.64317499999999"/>
    <n v="482.64317499999925"/>
    <n v="5791.7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Anclote BA-311"/>
    <s v="PEF Anclote Struct &amp; Improv 311"/>
    <s v="Elec - Production Intermediate"/>
    <n v="2.9146554324"/>
    <n v="4.4042175729000004"/>
    <n v="16.5972155537"/>
    <n v="28.011447671500001"/>
    <n v="94.194185782999995"/>
    <n v="137.22121739319999"/>
    <n v="60.7590942936"/>
    <n v="60.585431226899999"/>
    <n v="4.5567314120000004"/>
    <n v="5.8588936431"/>
    <n v="37.009417207699997"/>
    <n v="6.1029635529000004"/>
    <n v="458.21547074289998"/>
    <n v="24.909513628399999"/>
    <n v="38.7621636764"/>
    <n v="79.197698396999996"/>
    <n v="51.668840894500001"/>
    <n v="100.50502239719999"/>
    <n v="9.4485500126000002"/>
    <n v="16.210794567200001"/>
    <n v="35.992270249900002"/>
    <n v="10.8253579592"/>
    <n v="15.858374828700001"/>
    <n v="37.217427552799997"/>
    <n v="15.6468675079"/>
    <n v="436.24288167180003"/>
    <n v="88.96688976766923"/>
    <n v="138.44305410374807"/>
    <n v="282.86272499137482"/>
    <n v="184.54057918831739"/>
    <n v="358.96402403113325"/>
    <n v="33.746468115575496"/>
    <n v="57.898520012132856"/>
    <n v="128.55009485854396"/>
    <n v="38.663879296047469"/>
    <n v="56.639816671119682"/>
    <n v="132.9258701683793"/>
    <n v="55.884396556858746"/>
    <n v="1558.0863177609001"/>
    <n v="16.147574125303407"/>
    <n v="25.127544461895472"/>
    <n v="51.339850488326213"/>
    <n v="33.494288598281138"/>
    <n v="65.15230780233864"/>
    <n v="6.1250156860206406"/>
    <n v="10.508635809150544"/>
    <n v="23.331963059109473"/>
    <n v="7.017530437841522"/>
    <n v="10.280179969524649"/>
    <n v="24.126170391250195"/>
    <n v="10.143070602058117"/>
    <n v="282.79413143110003"/>
    <n v="24.190911325214994"/>
    <n v="37.643933087484065"/>
    <n v="76.912962961212557"/>
    <n v="50.178271924604289"/>
    <n v="97.605602454534193"/>
    <n v="9.1759734419731096"/>
    <n v="15.743137330441774"/>
    <n v="34.953946953657599"/>
    <n v="10.513062533511155"/>
    <n v="15.40088437558725"/>
    <n v="36.143760296303626"/>
    <n v="15.195478593275482"/>
    <n v="423.6579252778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Anclote BA-312"/>
    <s v="PEF Anclote Boiler 312"/>
    <s v="Elec - Production Intermediate"/>
    <n v="14.5921853808"/>
    <n v="22.049659306799999"/>
    <n v="83.093748740400002"/>
    <n v="140.23895677799999"/>
    <n v="471.58199403600003"/>
    <n v="686.99628097439995"/>
    <n v="304.18963341120002"/>
    <n v="303.32019147480003"/>
    <n v="22.813217903999998"/>
    <n v="29.3324765652"/>
    <n v="185.2871769084"/>
    <n v="30.554409466799999"/>
    <n v="2294.0499309467996"/>
    <n v="124.7091634128"/>
    <n v="194.0622798288"/>
    <n v="396.50227052399998"/>
    <n v="258.67939529400002"/>
    <n v="503.17711734239998"/>
    <n v="47.304045559199999"/>
    <n v="81.1591369824"/>
    <n v="180.19484359079999"/>
    <n v="54.197017046399999"/>
    <n v="79.394752040399993"/>
    <n v="186.3285780576"/>
    <n v="78.335843326800003"/>
    <n v="2184.0444430056"/>
    <n v="445.41160296743556"/>
    <n v="693.11339093779043"/>
    <n v="1416.1486378489803"/>
    <n v="923.90006443360937"/>
    <n v="1797.1488243421918"/>
    <n v="168.95126374655237"/>
    <n v="289.86820462524372"/>
    <n v="643.58441620342614"/>
    <n v="193.57022032763277"/>
    <n v="283.56652234495692"/>
    <n v="665.49167968165727"/>
    <n v="279.78452114332413"/>
    <n v="7800.5393486027997"/>
    <n v="80.842624643494958"/>
    <n v="125.80073200980445"/>
    <n v="257.0323090065346"/>
    <n v="167.6887301980945"/>
    <n v="326.18420101062361"/>
    <n v="30.664813191014325"/>
    <n v="52.61135162730735"/>
    <n v="116.81117653627965"/>
    <n v="35.133176953294424"/>
    <n v="51.467590369599321"/>
    <n v="120.78736545129154"/>
    <n v="50.781154063861322"/>
    <n v="1415.8052250612"/>
    <n v="121.11149011441253"/>
    <n v="188.46387259666062"/>
    <n v="385.06377160077022"/>
    <n v="251.21688068942589"/>
    <n v="488.66120824733082"/>
    <n v="45.939394422453056"/>
    <n v="78.817816969890131"/>
    <n v="174.99649120391206"/>
    <n v="52.633513966560791"/>
    <n v="77.1043319010045"/>
    <n v="180.9532765828767"/>
    <n v="76.075970462302848"/>
    <n v="2121.0380187576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Anclote BA-314"/>
    <s v="PEF Anclote Turbogenerator 314"/>
    <s v="Elec - Production Intermediate"/>
    <n v="10.3291569684"/>
    <n v="15.607970028900001"/>
    <n v="58.818357321699999"/>
    <n v="99.268900431500001"/>
    <n v="333.81185290299999"/>
    <n v="486.29401544119997"/>
    <n v="215.3222693976"/>
    <n v="214.7068302429"/>
    <n v="16.148459092"/>
    <n v="20.763151427099999"/>
    <n v="131.15652553570001"/>
    <n v="21.628103208900001"/>
    <n v="1623.8555919988999"/>
    <n v="88.276052604399993"/>
    <n v="137.3680293724"/>
    <n v="280.66626647700002"/>
    <n v="183.1076023745"/>
    <n v="356.17663100520002"/>
    <n v="33.484423276599998"/>
    <n v="57.448931975199997"/>
    <n v="127.5518899859"/>
    <n v="38.363650247199999"/>
    <n v="56.200002596700003"/>
    <n v="131.89368694480001"/>
    <n v="55.450448363900001"/>
    <n v="1545.9876152238"/>
    <n v="315.28700071552078"/>
    <n v="490.62404465587542"/>
    <n v="1002.4284361254475"/>
    <n v="653.98763376500051"/>
    <n v="1272.1214689768642"/>
    <n v="119.5930614713732"/>
    <n v="205.18476894228473"/>
    <n v="455.56469328631931"/>
    <n v="137.01972240584811"/>
    <n v="200.72408921958112"/>
    <n v="471.07186766148072"/>
    <n v="198.0469793113034"/>
    <n v="5521.6537665368996"/>
    <n v="57.224887012388109"/>
    <n v="89.048725311468971"/>
    <n v="181.9417034800058"/>
    <n v="118.6993703031503"/>
    <n v="230.8912424648868"/>
    <n v="21.70625307936465"/>
    <n v="37.241228444998789"/>
    <n v="82.68542008068755"/>
    <n v="24.869208420737319"/>
    <n v="36.431610882108892"/>
    <n v="85.499986807149881"/>
    <n v="35.94571324815297"/>
    <n v="1002.1853495351"/>
    <n v="85.729420194633548"/>
    <n v="133.40516667810607"/>
    <n v="272.56946344320812"/>
    <n v="177.82522124253842"/>
    <n v="345.90146661623345"/>
    <n v="32.518447623829616"/>
    <n v="55.791616001521987"/>
    <n v="123.87220826722664"/>
    <n v="37.256916176134446"/>
    <n v="54.578716372189078"/>
    <n v="128.08875086182343"/>
    <n v="53.850785192355261"/>
    <n v="1501.38817866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Anclote BA-315"/>
    <s v="PEF Anclote Access. Elec Equip 315"/>
    <s v="Elec - Production Intermediate"/>
    <n v="2.5172728668"/>
    <n v="3.8037489003"/>
    <n v="14.3343600459"/>
    <n v="24.192381850499999"/>
    <n v="81.351800780999994"/>
    <n v="118.5125498724"/>
    <n v="52.475231815199997"/>
    <n v="52.325245878300002"/>
    <n v="3.9354690840000002"/>
    <n v="5.0600952117000002"/>
    <n v="31.9635730239"/>
    <n v="5.2708887603000001"/>
    <n v="395.74261809029997"/>
    <n v="21.5133638388"/>
    <n v="33.477350974799997"/>
    <n v="68.399926479000001"/>
    <n v="44.624338711500002"/>
    <n v="86.802221300400006"/>
    <n v="8.1603397482000002"/>
    <n v="14.000623490400001"/>
    <n v="31.085103339300002"/>
    <n v="9.3494344344000009"/>
    <n v="13.696252470899999"/>
    <n v="32.143223349599999"/>
    <n v="13.5135819453"/>
    <n v="376.76576008260002"/>
    <n v="76.837191513691565"/>
    <n v="119.56780201813656"/>
    <n v="244.29737207858716"/>
    <n v="159.38041514286138"/>
    <n v="310.02306063563049"/>
    <n v="29.145492668998042"/>
    <n v="50.004666704087093"/>
    <n v="111.02364355484798"/>
    <n v="33.392466634393443"/>
    <n v="48.917574304600976"/>
    <n v="114.80282799504501"/>
    <n v="48.265147765420352"/>
    <n v="1345.6576610162999"/>
    <n v="13.946022489799953"/>
    <n v="21.701668464857292"/>
    <n v="44.340202681665126"/>
    <n v="28.92769517245997"/>
    <n v="56.269476939571639"/>
    <n v="5.2899343173639926"/>
    <n v="9.0758940131991466"/>
    <n v="20.150895671916199"/>
    <n v="6.0607640844104003"/>
    <n v="8.878585720781631"/>
    <n v="20.836821200398049"/>
    <n v="8.760169771276594"/>
    <n v="244.23813052770001"/>
    <n v="20.892735389989468"/>
    <n v="32.511579347384675"/>
    <n v="66.426690652771157"/>
    <n v="43.33699311918658"/>
    <n v="84.298106724797634"/>
    <n v="7.9249261216913345"/>
    <n v="13.596726391632208"/>
    <n v="30.188344486935378"/>
    <n v="9.0797172003237367"/>
    <n v="13.301136021923222"/>
    <n v="31.215939313653276"/>
    <n v="13.123735154311362"/>
    <n v="365.8966299246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Anclote BA-316.1"/>
    <s v="PEF Anclote Misc 316.1"/>
    <s v="Elec - Production Intermediate"/>
    <n v="0.64380935159999997"/>
    <n v="0.97283419110000002"/>
    <n v="3.6661083382999999"/>
    <n v="6.1873632685000004"/>
    <n v="20.806266496999999"/>
    <n v="30.310376318799999"/>
    <n v="13.420891082400001"/>
    <n v="13.382531177100001"/>
    <n v="1.006522508"/>
    <n v="1.2941531529000001"/>
    <n v="8.1748973242999998"/>
    <n v="1.3480650111000001"/>
    <n v="101.21381822110001"/>
    <n v="5.5021865156"/>
    <n v="8.5620561475999999"/>
    <n v="17.493738123"/>
    <n v="11.4129727255"/>
    <n v="22.200247954799998"/>
    <n v="2.0870614033999999"/>
    <n v="3.5807529848000001"/>
    <n v="7.9502228340999999"/>
    <n v="2.3911803128"/>
    <n v="3.5029080633"/>
    <n v="8.2208440952000004"/>
    <n v="3.4561888560999998"/>
    <n v="96.360360016199991"/>
    <n v="19.651625018339782"/>
    <n v="30.580264104379957"/>
    <n v="62.480684867285497"/>
    <n v="40.762605867716175"/>
    <n v="79.290468777269353"/>
    <n v="7.4541544481601942"/>
    <n v="12.789027551334675"/>
    <n v="28.395038500605747"/>
    <n v="8.5403464104956495"/>
    <n v="12.510996408158627"/>
    <n v="29.361590166938615"/>
    <n v="12.344133962415754"/>
    <n v="344.16093608310001"/>
    <n v="3.5667884141502895"/>
    <n v="5.5503466816289366"/>
    <n v="11.340303037780872"/>
    <n v="7.3984512834871765"/>
    <n v="14.391294619319085"/>
    <n v="1.3529360395474712"/>
    <n v="2.321220522769933"/>
    <n v="5.153726180343547"/>
    <n v="1.5500809017756929"/>
    <n v="2.2707576089229708"/>
    <n v="5.3291562163805866"/>
    <n v="2.2404719387934335"/>
    <n v="62.465533444899997"/>
    <n v="5.3434566438872215"/>
    <n v="8.3150536023295114"/>
    <n v="16.989069878808728"/>
    <n v="11.083725490524632"/>
    <n v="21.559803924073968"/>
    <n v="2.0268527958075238"/>
    <n v="3.4774536036719734"/>
    <n v="7.7208707670686838"/>
    <n v="2.3221983284167469"/>
    <n v="3.4018543920126256"/>
    <n v="7.9836850085528699"/>
    <n v="3.3564829350455057"/>
    <n v="93.5805073701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Bartow CC BG-341"/>
    <s v="PEF Bartow 341 CC"/>
    <s v="Elec - Production Base"/>
    <n v="34.416385746800003"/>
    <n v="142.1818778482"/>
    <n v="118.3375519624"/>
    <n v="122.4730742648"/>
    <n v="245.15913365719999"/>
    <n v="45.146658410800001"/>
    <n v="91.094862520199996"/>
    <n v="243.05112398380001"/>
    <n v="84.343614833800004"/>
    <n v="306.91314646559999"/>
    <n v="309.44893876399999"/>
    <n v="41.148871244399999"/>
    <n v="1783.7152397020002"/>
    <n v="14.2625478648"/>
    <n v="494.05111309599999"/>
    <n v="72.016235692199999"/>
    <n v="24.481214247800001"/>
    <n v="510.32225612600001"/>
    <n v="13.7293422102"/>
    <n v="476.88590158480002"/>
    <n v="93.199810170600003"/>
    <n v="343.18908201059998"/>
    <n v="238.24198146539999"/>
    <n v="206.06430843379999"/>
    <n v="4.7685113986000003"/>
    <n v="2491.2123043007996"/>
    <n v="4.6549686826860155"/>
    <n v="161.24695818086889"/>
    <n v="23.504448501763306"/>
    <n v="7.9901071476077181"/>
    <n v="166.55748628244922"/>
    <n v="4.4809425796977953"/>
    <n v="155.64462662175669"/>
    <n v="30.418281620435298"/>
    <n v="112.00904944493291"/>
    <n v="77.756721529365436"/>
    <n v="67.254666660650088"/>
    <n v="1.5563330871865446"/>
    <n v="813.07459033939995"/>
    <n v="7.0644225323106573"/>
    <n v="244.70984066474753"/>
    <n v="35.670563418179754"/>
    <n v="12.125858800958927"/>
    <n v="252.76914609440846"/>
    <n v="6.8003189460216928"/>
    <n v="236.20769167137763"/>
    <n v="46.163059028268172"/>
    <n v="169.98594548328899"/>
    <n v="118.00430315541736"/>
    <n v="102.0662897964734"/>
    <n v="2.361904612347189"/>
    <n v="1233.9293442037999"/>
    <n v="14.340106359247118"/>
    <n v="496.73772006656918"/>
    <n v="72.407853716481682"/>
    <n v="24.614340961013898"/>
    <n v="513.0973441567769"/>
    <n v="13.804001178686296"/>
    <n v="479.47916562854471"/>
    <n v="93.70662262992424"/>
    <n v="345.05531438112348"/>
    <n v="239.53752063355645"/>
    <n v="207.18486821546816"/>
    <n v="4.7944423190078851"/>
    <n v="2504.75930024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Bartow CC BG-342"/>
    <s v="PEF Bartow 342 CC"/>
    <s v="Elec - Production Base"/>
    <n v="15.8505991674"/>
    <n v="65.482412105099996"/>
    <n v="54.500815873199997"/>
    <n v="56.405446616399999"/>
    <n v="112.90898435459999"/>
    <n v="20.7924676194"/>
    <n v="41.954090201100001"/>
    <n v="111.93813237089999"/>
    <n v="38.844777045900003"/>
    <n v="141.35003308079999"/>
    <n v="142.517902002"/>
    <n v="18.9512713242"/>
    <n v="821.49693176100016"/>
    <n v="6.5686714164"/>
    <n v="227.53714522800001"/>
    <n v="33.167355047100003"/>
    <n v="11.2749176229"/>
    <n v="235.03088289300001"/>
    <n v="6.3231014960999996"/>
    <n v="219.63164087640001"/>
    <n v="42.923531958300003"/>
    <n v="158.05705507830001"/>
    <n v="109.7232632397"/>
    <n v="94.903711845900006"/>
    <n v="2.1961563122999999"/>
    <n v="1147.3374330144002"/>
    <n v="2.1438637766580819"/>
    <n v="74.262908368439142"/>
    <n v="10.825064392093696"/>
    <n v="3.6798746571778902"/>
    <n v="76.708692563346645"/>
    <n v="2.063715383871445"/>
    <n v="71.68273296595315"/>
    <n v="14.00925689506604"/>
    <n v="51.586199635683563"/>
    <n v="35.811157935074839"/>
    <n v="30.974396068715116"/>
    <n v="0.71677520462031907"/>
    <n v="374.46463784669999"/>
    <n v="3.2535470381057214"/>
    <n v="112.70206073442446"/>
    <n v="16.428215530140587"/>
    <n v="5.5846110288428603"/>
    <n v="116.41380492723481"/>
    <n v="3.1319131130405817"/>
    <n v="108.78636323071578"/>
    <n v="21.260574843078587"/>
    <n v="78.287682668644052"/>
    <n v="54.347336850116143"/>
    <n v="47.00702333968961"/>
    <n v="1.0877842768668415"/>
    <n v="568.29091758089999"/>
    <n v="6.6043912800879703"/>
    <n v="228.77447242801824"/>
    <n v="33.347716238286239"/>
    <n v="11.336229644015496"/>
    <n v="236.30896038648532"/>
    <n v="6.3574859719259615"/>
    <n v="220.8259786315331"/>
    <n v="43.156946390741957"/>
    <n v="158.91655559285201"/>
    <n v="110.31992879927358"/>
    <n v="95.419789974295071"/>
    <n v="2.2080988976852041"/>
    <n v="1153.5765542352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Bartow CC BG-343"/>
    <s v="PEF Bartow 343 CC"/>
    <s v="Elec - Production Base"/>
    <n v="185.36141165820001"/>
    <n v="765.76993830929996"/>
    <n v="637.34803082760004"/>
    <n v="659.62132406520004"/>
    <n v="1320.3897535878"/>
    <n v="243.1530258942"/>
    <n v="490.6230548373"/>
    <n v="1309.0363345587"/>
    <n v="454.26186308370001"/>
    <n v="1652.9874607944"/>
    <n v="1666.644851886"/>
    <n v="221.6215531206"/>
    <n v="9606.8186026229996"/>
    <n v="76.815910465200005"/>
    <n v="2660.8840460040001"/>
    <n v="387.86847661529998"/>
    <n v="131.85209119469999"/>
    <n v="2748.517944099"/>
    <n v="73.944146022300004"/>
    <n v="2568.4348312451998"/>
    <n v="501.95998227690001"/>
    <n v="1848.3641244369001"/>
    <n v="1283.1350254371"/>
    <n v="1109.8309794837"/>
    <n v="25.6824760989"/>
    <n v="13417.290033379199"/>
    <n v="25.070952324725685"/>
    <n v="868.45155717071907"/>
    <n v="126.59137965814446"/>
    <n v="43.033500120463621"/>
    <n v="897.05325267708099"/>
    <n v="24.133674240019452"/>
    <n v="838.27825268679669"/>
    <n v="163.82823178650642"/>
    <n v="603.2636801653797"/>
    <n v="418.78585899848133"/>
    <n v="362.22339104793696"/>
    <n v="8.3821729618457539"/>
    <n v="4379.0959038380997"/>
    <n v="38.047903773883426"/>
    <n v="1317.969929962454"/>
    <n v="192.11622157192724"/>
    <n v="65.308028607354288"/>
    <n v="1361.3761214904371"/>
    <n v="36.625482083858422"/>
    <n v="1272.1786504500224"/>
    <n v="248.6272048114817"/>
    <n v="915.51841174275353"/>
    <n v="635.55320351045623"/>
    <n v="549.71349108464494"/>
    <n v="12.720858499426868"/>
    <n v="6645.7555075887003"/>
    <n v="77.23362870332555"/>
    <n v="2675.3537019492578"/>
    <n v="389.97767164657654"/>
    <n v="132.56909139548483"/>
    <n v="2763.4641455579495"/>
    <n v="74.346247855228569"/>
    <n v="2582.4017564036812"/>
    <n v="504.68959699000334"/>
    <n v="1858.415367737909"/>
    <n v="1290.1126020726797"/>
    <n v="1115.8661437948372"/>
    <n v="25.822136086668252"/>
    <n v="13490.25209019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Bartow CC BG-344"/>
    <s v="PEF Bartow 344 CC"/>
    <s v="Elec - Production Base"/>
    <n v="18.055996289799999"/>
    <n v="74.5934066927"/>
    <n v="62.083869436400001"/>
    <n v="64.253503862800002"/>
    <n v="128.61874690420001"/>
    <n v="23.685459093799999"/>
    <n v="47.791436084700003"/>
    <n v="127.5128139593"/>
    <n v="44.249503934300002"/>
    <n v="161.0169840216"/>
    <n v="162.34734615400001"/>
    <n v="21.588085163399999"/>
    <n v="935.79715159700004"/>
    <n v="7.4826134627999998"/>
    <n v="259.19587055599999"/>
    <n v="37.782145226700003"/>
    <n v="12.843670363299999"/>
    <n v="267.73226076100002"/>
    <n v="7.2028757997000001"/>
    <n v="250.1904218828"/>
    <n v="48.895762589100002"/>
    <n v="180.04856282910001"/>
    <n v="124.98977565689999"/>
    <n v="108.1082835343"/>
    <n v="2.5017218470999998"/>
    <n v="1306.9739645088002"/>
    <n v="2.4421535103095122"/>
    <n v="84.595590602537641"/>
    <n v="12.331226121879848"/>
    <n v="4.1918795911253817"/>
    <n v="87.381672685776977"/>
    <n v="2.3508535495001235"/>
    <n v="81.656418587505101"/>
    <n v="15.958456071516411"/>
    <n v="58.763723654212505"/>
    <n v="40.793797633784777"/>
    <n v="35.284065579412065"/>
    <n v="0.81650480833963002"/>
    <n v="426.56634239589999"/>
    <n v="3.7062342330597775"/>
    <n v="128.38303265272577"/>
    <n v="18.713980180025558"/>
    <n v="6.3616343427668109"/>
    <n v="132.61121599559331"/>
    <n v="3.567676587604522"/>
    <n v="123.92251864614136"/>
    <n v="24.218697125038133"/>
    <n v="89.180357970906002"/>
    <n v="61.909035876980752"/>
    <n v="53.547416728676311"/>
    <n v="1.2391347897815876"/>
    <n v="647.36093512929995"/>
    <n v="7.523303263823335"/>
    <n v="260.60535515004278"/>
    <n v="37.987601245396156"/>
    <n v="12.913513125336303"/>
    <n v="269.18816550231162"/>
    <n v="7.2420444116485738"/>
    <n v="251.55093563043195"/>
    <n v="49.161653492128181"/>
    <n v="181.02765124953967"/>
    <n v="125.66945918281174"/>
    <n v="108.69616697473886"/>
    <n v="2.5153260821909953"/>
    <n v="1314.0811753104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Bartow CC BG-345"/>
    <s v="PEF Bartow 345 CC"/>
    <s v="Elec - Production Base"/>
    <n v="14.883659976800001"/>
    <n v="61.487767493200003"/>
    <n v="51.176085102400002"/>
    <n v="52.964527044800001"/>
    <n v="106.02116132720001"/>
    <n v="19.5240580408"/>
    <n v="39.394751365200001"/>
    <n v="105.10953453880001"/>
    <n v="36.475116638800003"/>
    <n v="132.72721162560001"/>
    <n v="133.823836664"/>
    <n v="17.7951808344"/>
    <n v="771.3828906519999"/>
    <n v="6.1679606447999999"/>
    <n v="213.656623696"/>
    <n v="31.144036237200002"/>
    <n v="10.5871102028"/>
    <n v="220.693218476"/>
    <n v="5.9373713052000001"/>
    <n v="206.23338136480001"/>
    <n v="40.305053955600002"/>
    <n v="148.4150497956"/>
    <n v="103.02977978040001"/>
    <n v="89.114270238800003"/>
    <n v="2.0621834836000001"/>
    <n v="1077.3460391807998"/>
    <n v="2.0130809663008593"/>
    <n v="69.73262432358942"/>
    <n v="10.164699513079414"/>
    <n v="3.4553900818667413"/>
    <n v="72.029207559919271"/>
    <n v="1.9378218916548509"/>
    <n v="67.309848189669694"/>
    <n v="13.154645698356015"/>
    <n v="48.439270135097374"/>
    <n v="33.626558368680655"/>
    <n v="29.084855039527636"/>
    <n v="0.67304953665808398"/>
    <n v="351.6210513044"/>
    <n v="3.0550698634336539"/>
    <n v="105.82686073506873"/>
    <n v="15.426039823093033"/>
    <n v="5.243931209044546"/>
    <n v="109.31217620505251"/>
    <n v="2.9408560117556379"/>
    <n v="102.15003378350029"/>
    <n v="19.963609169204364"/>
    <n v="73.51187402481311"/>
    <n v="51.031968809443086"/>
    <n v="44.139438801050964"/>
    <n v="1.0214258233401097"/>
    <n v="533.62328425880003"/>
    <n v="6.2015014781738467"/>
    <n v="214.8184698275326"/>
    <n v="31.31339479672674"/>
    <n v="10.644681987004239"/>
    <n v="221.89332899776247"/>
    <n v="5.9696582138063743"/>
    <n v="207.35486055035761"/>
    <n v="40.52422933247086"/>
    <n v="149.22211792427913"/>
    <n v="103.59004675925497"/>
    <n v="89.598865887417077"/>
    <n v="2.0733975316140913"/>
    <n v="1083.2045532863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Bartow CC BG-346"/>
    <s v="PEF Bartow 346 CC"/>
    <s v="Elec - Production Base"/>
    <n v="8.4918871609999993"/>
    <n v="35.081907551500002"/>
    <n v="29.198566798000002"/>
    <n v="30.218964146000001"/>
    <n v="60.490480169000001"/>
    <n v="11.139470941000001"/>
    <n v="22.4767149915"/>
    <n v="59.970350588499997"/>
    <n v="20.810914463500001"/>
    <n v="75.727644011999999"/>
    <n v="76.353324529999995"/>
    <n v="10.153058313000001"/>
    <n v="440.11328366499998"/>
    <n v="3.5191361460000001"/>
    <n v="121.90200142"/>
    <n v="17.769261181499999"/>
    <n v="6.0404863684999999"/>
    <n v="125.916737645"/>
    <n v="3.3875731665000002"/>
    <n v="117.666663046"/>
    <n v="22.9960890495"/>
    <n v="84.678355849499994"/>
    <n v="58.7837444205"/>
    <n v="50.844236463500003"/>
    <n v="1.1765808595"/>
    <n v="614.68086561600001"/>
    <n v="1.1485653688965252"/>
    <n v="39.786018903909451"/>
    <n v="5.7994795248675368"/>
    <n v="1.971476284609375"/>
    <n v="41.096336777950967"/>
    <n v="1.1056262282059044"/>
    <n v="38.403701545297395"/>
    <n v="7.5053963264075181"/>
    <n v="27.637074267325662"/>
    <n v="19.185666679077848"/>
    <n v="16.594393279253946"/>
    <n v="0.38400908969788361"/>
    <n v="200.6177442755"/>
    <n v="1.7430731815756049"/>
    <n v="60.379621770846178"/>
    <n v="8.801342527509334"/>
    <n v="2.9919302225840534"/>
    <n v="62.36817201572709"/>
    <n v="1.6779083536915544"/>
    <n v="58.281804457637449"/>
    <n v="11.390257279153273"/>
    <n v="41.942273619890578"/>
    <n v="29.116341102185977"/>
    <n v="25.183801177442518"/>
    <n v="0.58277553025635598"/>
    <n v="304.45930123850002"/>
    <n v="3.5382729021971033"/>
    <n v="122.56489389824783"/>
    <n v="17.865888877879275"/>
    <n v="6.0733340078495885"/>
    <n v="126.60146190955733"/>
    <n v="3.4059944946605616"/>
    <n v="118.30652412264446"/>
    <n v="23.121139781091433"/>
    <n v="85.138829381592629"/>
    <n v="59.103405308472915"/>
    <n v="51.120722997939943"/>
    <n v="1.1829790458668867"/>
    <n v="618.023446727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Citrus CC BA-341"/>
    <s v="PEF Citrus CC Struct &amp; Improv 341"/>
    <s v="Elec - Production Base"/>
    <n v="1.4047421268"/>
    <n v="1.4048064199999999"/>
    <n v="21.743972714800002"/>
    <n v="42.841661546799997"/>
    <n v="106.37992215600001"/>
    <n v="315.70984035959998"/>
    <n v="44.3495587544"/>
    <n v="107.6895976704"/>
    <n v="24.033769275200001"/>
    <n v="45.139585919200002"/>
    <n v="65.583133663599995"/>
    <n v="22.389155936400002"/>
    <n v="798.66974654319995"/>
    <n v="195.36032433400001"/>
    <n v="70.194799495200002"/>
    <n v="87.858363968800006"/>
    <n v="84.756638333200002"/>
    <n v="124.3239633156"/>
    <n v="55.272410149199999"/>
    <n v="65.7821220772"/>
    <n v="106.5002137736"/>
    <n v="44.675495530799999"/>
    <n v="57.449097698000003"/>
    <n v="83.393479512799999"/>
    <n v="39.232394834799997"/>
    <n v="1014.7993030232"/>
    <n v="300.66564709056632"/>
    <n v="108.03199106351902"/>
    <n v="135.2167690397327"/>
    <n v="130.4431163110923"/>
    <n v="191.33846653142146"/>
    <n v="85.065967311522115"/>
    <n v="101.24074255485755"/>
    <n v="163.90715872675403"/>
    <n v="68.756984401268966"/>
    <n v="88.415957503261524"/>
    <n v="128.34517226733618"/>
    <n v="60.379882345467877"/>
    <n v="1561.8078551468"/>
    <n v="345.91467623066086"/>
    <n v="124.29039224436009"/>
    <n v="155.56637526084285"/>
    <n v="150.07430606689249"/>
    <n v="220.13417342870255"/>
    <n v="97.868069816268715"/>
    <n v="116.4770868275029"/>
    <n v="188.57455878813505"/>
    <n v="79.104647397902895"/>
    <n v="101.72222071034267"/>
    <n v="147.66062947407792"/>
    <n v="69.466823160710646"/>
    <n v="1796.8539594064"/>
    <n v="328.82850700192353"/>
    <n v="118.15117115511899"/>
    <n v="147.88230286769695"/>
    <n v="142.66150988754097"/>
    <n v="209.26082806730778"/>
    <n v="93.033957482001611"/>
    <n v="110.72379749473696"/>
    <n v="179.26007448004495"/>
    <n v="75.197338789467608"/>
    <n v="96.697735781518958"/>
    <n v="140.36705485299524"/>
    <n v="66.035567442046158"/>
    <n v="1708.0998453023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Citrus CC BA-342"/>
    <s v="PEF Citrus CC 342"/>
    <s v="Elec - Production Base"/>
    <n v="2.8364197008000001"/>
    <n v="2.8365495200000002"/>
    <n v="43.904878628799999"/>
    <n v="86.5047972208"/>
    <n v="214.79964273600001"/>
    <n v="637.47330833759997"/>
    <n v="89.5495050464"/>
    <n v="217.4441063424"/>
    <n v="48.528377811200002"/>
    <n v="91.144707875199998"/>
    <n v="132.4238013616"/>
    <n v="45.2076162384"/>
    <n v="1612.6537108192001"/>
    <n v="394.46661570399999"/>
    <n v="141.7355601312"/>
    <n v="177.4013818528"/>
    <n v="171.1384560592"/>
    <n v="251.0317958736"/>
    <n v="111.6046497552"/>
    <n v="132.8255937232"/>
    <n v="215.04253252160001"/>
    <n v="90.207628324799998"/>
    <n v="115.999762088"/>
    <n v="168.38600031679999"/>
    <n v="79.217057348799997"/>
    <n v="2049.0570336991996"/>
    <n v="607.09645456719602"/>
    <n v="218.13545840420431"/>
    <n v="273.02627312566284"/>
    <n v="263.38743451893748"/>
    <n v="386.34578235856839"/>
    <n v="171.7630452926274"/>
    <n v="204.42274153219256"/>
    <n v="330.9571808555217"/>
    <n v="138.83236033336678"/>
    <n v="178.52726058599367"/>
    <n v="259.1513190758551"/>
    <n v="121.9175281706739"/>
    <n v="3153.5628388208002"/>
    <n v="698.46214742030895"/>
    <n v="250.96401001737402"/>
    <n v="314.11568226907997"/>
    <n v="303.02623534307094"/>
    <n v="444.48934393023558"/>
    <n v="197.61272621509198"/>
    <n v="235.18758173923473"/>
    <n v="380.76496989150741"/>
    <n v="159.72609920610321"/>
    <n v="205.39493002121714"/>
    <n v="298.15260073882177"/>
    <n v="140.26564876635393"/>
    <n v="3628.1619755584002"/>
    <n v="663.96218754369215"/>
    <n v="238.56785038574253"/>
    <n v="298.60019803715051"/>
    <n v="288.05850516683972"/>
    <n v="422.53416054941175"/>
    <n v="187.85180910496697"/>
    <n v="223.5706857292646"/>
    <n v="361.95739924190821"/>
    <n v="151.83656069036311"/>
    <n v="195.24961739294616"/>
    <n v="283.42559971150854"/>
    <n v="133.33734418060521"/>
    <n v="3448.9519177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Citrus CC BA-343"/>
    <s v="PEF Citrus CC 343"/>
    <s v="Elec - Production Base"/>
    <n v="8.6246130827999998"/>
    <n v="8.6250078200000004"/>
    <n v="133.50019763079999"/>
    <n v="263.03244390280003"/>
    <n v="653.13458667600003"/>
    <n v="1938.3452432915999"/>
    <n v="272.29039220240003"/>
    <n v="661.17552483839995"/>
    <n v="147.5587276592"/>
    <n v="277.14087578319999"/>
    <n v="402.65693027560002"/>
    <n v="137.46139132440001"/>
    <n v="4903.5459344872006"/>
    <n v="1199.4423581139999"/>
    <n v="430.9709052792"/>
    <n v="539.41885906480002"/>
    <n v="520.37537557719997"/>
    <n v="763.30456676760002"/>
    <n v="339.35278411320002"/>
    <n v="403.87864780119997"/>
    <n v="653.87313408559999"/>
    <n v="274.29152716679999"/>
    <n v="352.71686535800001"/>
    <n v="512.00606908880002"/>
    <n v="240.87284015079999"/>
    <n v="6230.5039325672005"/>
    <n v="1845.9792897027723"/>
    <n v="663.27769753004236"/>
    <n v="830.18248903135589"/>
    <n v="800.87397254942823"/>
    <n v="1174.7495929726165"/>
    <n v="522.27454461501009"/>
    <n v="621.58186623197025"/>
    <n v="1006.3311967012755"/>
    <n v="422.14323603430205"/>
    <n v="542.84228347875739"/>
    <n v="787.9933481974133"/>
    <n v="370.71083245785485"/>
    <n v="9588.9403495028"/>
    <n v="2123.7921076287639"/>
    <n v="763.09845242483527"/>
    <n v="955.1217762471673"/>
    <n v="921.40244020811144"/>
    <n v="1351.5449105591329"/>
    <n v="600.87486466186829"/>
    <n v="715.12755810016267"/>
    <n v="1157.7801902419512"/>
    <n v="485.67417737545298"/>
    <n v="624.53796950505921"/>
    <n v="906.58333118953465"/>
    <n v="426.50139155236138"/>
    <n v="11032.039169694401"/>
    <n v="2018.8891536604133"/>
    <n v="725.40583574145376"/>
    <n v="907.94432636027864"/>
    <n v="875.89052902609058"/>
    <n v="1284.7864679463844"/>
    <n v="571.19514787511537"/>
    <n v="679.80442405168014"/>
    <n v="1100.5925956717724"/>
    <n v="461.6847032222044"/>
    <n v="593.68943323301073"/>
    <n v="861.80339763641803"/>
    <n v="405.43471148557728"/>
    <n v="10487.120725910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Citrus CC BA-344"/>
    <s v="PEF Citrus CC 344"/>
    <s v="Elec - Production Base"/>
    <n v="0.2075786094"/>
    <n v="0.20758810999999999"/>
    <n v="3.2131047634000001"/>
    <n v="6.3307082193999999"/>
    <n v="15.719750897999999"/>
    <n v="46.6524128418"/>
    <n v="6.5535300451999996"/>
    <n v="15.9132815232"/>
    <n v="3.5514677816"/>
    <n v="6.6702722836000001"/>
    <n v="9.6912133738000001"/>
    <n v="3.3084434262000002"/>
    <n v="118.01935187559999"/>
    <n v="28.868376396999999"/>
    <n v="10.3726787916"/>
    <n v="12.9828220204"/>
    <n v="12.5244803206"/>
    <n v="18.371340139800001"/>
    <n v="8.1675987485999997"/>
    <n v="9.7206178726000001"/>
    <n v="15.7375263788"/>
    <n v="6.6016936914000004"/>
    <n v="8.4892476590000001"/>
    <n v="12.3230464724"/>
    <n v="5.7973672234000002"/>
    <n v="149.95679571559998"/>
    <n v="44.429333844771051"/>
    <n v="15.963876962074819"/>
    <n v="19.98096899732607"/>
    <n v="19.275566791280625"/>
    <n v="28.274066855101673"/>
    <n v="12.570189834070275"/>
    <n v="14.960334821049187"/>
    <n v="24.220545130735434"/>
    <n v="10.160212993017861"/>
    <n v="13.065217563529059"/>
    <n v="18.965553801071561"/>
    <n v="8.9223294253723964"/>
    <n v="230.7881970194"/>
    <n v="51.115778542629961"/>
    <n v="18.366379345821446"/>
    <n v="22.988028357636011"/>
    <n v="22.176465819388657"/>
    <n v="32.529205702574011"/>
    <n v="14.461955293817116"/>
    <n v="17.211807953459683"/>
    <n v="27.865644472861142"/>
    <n v="11.689286161966059"/>
    <n v="15.031482801924334"/>
    <n v="21.81979706067554"/>
    <n v="10.265105798446029"/>
    <n v="265.52093731119999"/>
    <n v="48.59095695380654"/>
    <n v="17.459187234051555"/>
    <n v="21.85255371679807"/>
    <n v="21.081077638654971"/>
    <n v="30.922452500983994"/>
    <n v="13.747618977644674"/>
    <n v="16.361644940343581"/>
    <n v="26.489244019664834"/>
    <n v="11.11190354350407"/>
    <n v="14.289015145705907"/>
    <n v="20.742026238177079"/>
    <n v="9.7580694698647221"/>
    <n v="252.4057503791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Citrus CC BA-345"/>
    <s v="PEF Citrus CC 345"/>
    <s v="Elec - Production Base"/>
    <n v="1.4927214951000001"/>
    <n v="1.4927898150000001"/>
    <n v="23.1058034361"/>
    <n v="45.524846060100003"/>
    <n v="113.042524617"/>
    <n v="335.48283056970001"/>
    <n v="47.127183265799999"/>
    <n v="114.43422545280001"/>
    <n v="25.539010556400001"/>
    <n v="47.9666900394"/>
    <n v="69.690622547700002"/>
    <n v="23.791394652299999"/>
    <n v="848.69064250739996"/>
    <n v="207.59579275050001"/>
    <n v="74.591118221399995"/>
    <n v="93.360956376600001"/>
    <n v="90.064968849899998"/>
    <n v="132.1104057867"/>
    <n v="58.734135711900002"/>
    <n v="69.902073657900004"/>
    <n v="113.17035013020001"/>
    <n v="47.473533548100001"/>
    <n v="61.047149773500003"/>
    <n v="88.616435034600002"/>
    <n v="41.689530026100002"/>
    <n v="1078.3564498674002"/>
    <n v="319.49641552547985"/>
    <n v="114.7980630340458"/>
    <n v="143.68543079388851"/>
    <n v="138.6128029412472"/>
    <n v="203.32204493756822"/>
    <n v="90.393671183367132"/>
    <n v="107.58147684784102"/>
    <n v="174.17270712137463"/>
    <n v="73.063252390552279"/>
    <n v="93.953472140554169"/>
    <n v="136.38346411109075"/>
    <n v="64.161490233090717"/>
    <n v="1659.6242912601001"/>
    <n v="367.57940324343986"/>
    <n v="132.07473215045226"/>
    <n v="165.30953819662511"/>
    <n v="159.47349926678851"/>
    <n v="233.92123451984992"/>
    <n v="103.99757272993874"/>
    <n v="123.7720773634897"/>
    <n v="200.38503292649156"/>
    <n v="84.058992238059176"/>
    <n v="108.09311010664487"/>
    <n v="156.90865347511178"/>
    <n v="73.817548537908579"/>
    <n v="1909.3913947548001"/>
    <n v="349.42312274891771"/>
    <n v="125.55101003217469"/>
    <n v="157.14421033158669"/>
    <n v="151.59643771605414"/>
    <n v="222.36688868302807"/>
    <n v="98.86069867069304"/>
    <n v="117.65845800894463"/>
    <n v="190.48718002011447"/>
    <n v="79.906967865381532"/>
    <n v="102.75394036725186"/>
    <n v="149.15828036014929"/>
    <n v="70.171392372504215"/>
    <n v="1815.0785871768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Citrus CC BA-346"/>
    <s v="PEF Citrus CC 346"/>
    <s v="Elec - Production Base"/>
    <n v="7.2754985100000003E-2"/>
    <n v="7.2758315000000004E-2"/>
    <n v="1.1261728260999999"/>
    <n v="2.2188730501"/>
    <n v="5.5096729169999996"/>
    <n v="16.351374599700002"/>
    <n v="2.2969706857999999"/>
    <n v="5.5775041728000003"/>
    <n v="1.2447669163999999"/>
    <n v="2.3378880994000002"/>
    <n v="3.3967087776999998"/>
    <n v="1.1595884222999999"/>
    <n v="41.365033767399993"/>
    <n v="10.1181827005"/>
    <n v="3.6355580814000001"/>
    <n v="4.5503967165999999"/>
    <n v="4.3897508599000004"/>
    <n v="6.4390381166999999"/>
    <n v="2.8626915219"/>
    <n v="3.4070148679000001"/>
    <n v="5.5159031102"/>
    <n v="2.3138517380999999"/>
    <n v="2.9754274234999998"/>
    <n v="4.3191495745999999"/>
    <n v="2.0319404160999999"/>
    <n v="52.558905127399996"/>
    <n v="15.572199521051632"/>
    <n v="5.5952375529980154"/>
    <n v="7.0032028150007442"/>
    <n v="6.7559638189467348"/>
    <n v="9.9098809781280188"/>
    <n v="4.4057717542545323"/>
    <n v="5.2435024020179446"/>
    <n v="8.4891473413085397"/>
    <n v="3.5610901675104918"/>
    <n v="4.579275831504896"/>
    <n v="6.6473062335208501"/>
    <n v="3.1272198338575947"/>
    <n v="80.8897982501"/>
    <n v="17.915755949003589"/>
    <n v="6.4372993898965154"/>
    <n v="8.0571580350811693"/>
    <n v="7.7727105163865735"/>
    <n v="11.401280136938846"/>
    <n v="5.0688235409217954"/>
    <n v="6.0326294449008904"/>
    <n v="9.7667315253963238"/>
    <n v="4.0970206082490348"/>
    <n v="5.2684393177407571"/>
    <n v="7.6477003802226688"/>
    <n v="3.5978544300618154"/>
    <n v="93.063403274799995"/>
    <n v="17.030822007081699"/>
    <n v="6.1193343126400723"/>
    <n v="7.6591813802881807"/>
    <n v="7.3887839114326663"/>
    <n v="10.838123337791993"/>
    <n v="4.8184531959727801"/>
    <n v="5.7346527047607614"/>
    <n v="9.2843119025200433"/>
    <n v="3.8946516651068572"/>
    <n v="5.008209116654327"/>
    <n v="7.2699485475134056"/>
    <n v="3.4201414150371932"/>
    <n v="88.4666134967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CR 4&amp;5-311"/>
    <s v="PEF CR4&amp;5 Struct &amp; Improv 311"/>
    <s v="Elec - Production Base"/>
    <n v="5.1477978880000004"/>
    <n v="124.0675408896"/>
    <n v="157.2397233152"/>
    <n v="49.223754963200001"/>
    <n v="418.601631392"/>
    <n v="51.942023654400003"/>
    <n v="38.559050259199999"/>
    <n v="392.24874188159998"/>
    <n v="212.88029450880001"/>
    <n v="1072.0712291903999"/>
    <n v="995.97050356479997"/>
    <n v="139.55098629759999"/>
    <n v="3657.5032778047998"/>
    <n v="143.995184704"/>
    <n v="519.37172335360003"/>
    <n v="210.01262835200001"/>
    <n v="64.926940447999996"/>
    <n v="102.1494003008"/>
    <n v="78.719498681600001"/>
    <n v="19.469889158400001"/>
    <n v="319.64447038719999"/>
    <n v="87.555337574399999"/>
    <n v="80.632132307199996"/>
    <n v="134.89784217600001"/>
    <n v="80.631955571199995"/>
    <n v="1842.0070030144002"/>
    <n v="94.357924495426801"/>
    <n v="340.33664360373115"/>
    <n v="137.61818334313838"/>
    <n v="42.545668156230185"/>
    <n v="66.936998071493605"/>
    <n v="51.583728498873391"/>
    <n v="12.758331710321441"/>
    <n v="209.45831531919464"/>
    <n v="57.373723635269215"/>
    <n v="52.8370491540242"/>
    <n v="88.396569877002449"/>
    <n v="52.836932877694608"/>
    <n v="1207.0400687424001"/>
    <n v="65.23834073792834"/>
    <n v="235.30612865588404"/>
    <n v="95.148149820839762"/>
    <n v="29.415746594060533"/>
    <n v="46.279723844220399"/>
    <n v="35.664591758855273"/>
    <n v="8.8210120752052621"/>
    <n v="144.81786260409254"/>
    <n v="39.667749708746868"/>
    <n v="36.531127986647938"/>
    <n v="61.116706164721499"/>
    <n v="36.531048311197537"/>
    <n v="834.53818826240001"/>
    <n v="70.589284310769813"/>
    <n v="254.6062794957013"/>
    <n v="102.95233942763612"/>
    <n v="31.828468904245092"/>
    <n v="50.075654091004502"/>
    <n v="38.589853436136274"/>
    <n v="9.5445243125778934"/>
    <n v="156.69603427996242"/>
    <n v="42.921356222219998"/>
    <n v="39.527464225395299"/>
    <n v="66.129587276445235"/>
    <n v="39.527376865906035"/>
    <n v="902.988222847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CR 4&amp;5-312"/>
    <s v="PEF CR4&amp;5 Boiler 312"/>
    <s v="Elec - Production Base"/>
    <n v="19.085876603999999"/>
    <n v="459.99043231680002"/>
    <n v="582.97897892159995"/>
    <n v="182.50104873059999"/>
    <n v="1551.9993707609999"/>
    <n v="192.57924953520001"/>
    <n v="142.96079434859999"/>
    <n v="1454.2939036278001"/>
    <n v="789.27089229540002"/>
    <n v="3974.7907039482002"/>
    <n v="3692.6411148684001"/>
    <n v="517.39655720580004"/>
    <n v="13560.488923163401"/>
    <n v="533.873781882"/>
    <n v="1925.6126287787999"/>
    <n v="778.63878831600005"/>
    <n v="240.72187770900001"/>
    <n v="378.72715513140002"/>
    <n v="291.85890177779999"/>
    <n v="72.186187192199995"/>
    <n v="1185.1077007475999"/>
    <n v="324.61848839520002"/>
    <n v="298.95014548260002"/>
    <n v="500.14464940800002"/>
    <n v="298.94949021960002"/>
    <n v="6829.3897950402015"/>
    <n v="349.83962904358395"/>
    <n v="1261.8256048440142"/>
    <n v="510.23053408459441"/>
    <n v="157.74150231450218"/>
    <n v="248.17432875770143"/>
    <n v="191.25084129638145"/>
    <n v="47.302545669814627"/>
    <n v="776.58362795922415"/>
    <n v="212.71771608736992"/>
    <n v="195.89762889175583"/>
    <n v="327.73742512738914"/>
    <n v="195.89719778786821"/>
    <n v="4475.1985818641997"/>
    <n v="241.87641944457911"/>
    <n v="872.41648436900539"/>
    <n v="352.76945328655688"/>
    <n v="109.06125724506545"/>
    <n v="171.58581548374633"/>
    <n v="132.22935559072732"/>
    <n v="32.704614993183199"/>
    <n v="536.92392666771616"/>
    <n v="147.0713871390243"/>
    <n v="135.44210867007789"/>
    <n v="226.59512624260992"/>
    <n v="135.44181326690796"/>
    <n v="3094.1177623991998"/>
    <n v="261.71547508899124"/>
    <n v="943.97335303046191"/>
    <n v="381.70411682040515"/>
    <n v="118.00662015436782"/>
    <n v="185.65953357908904"/>
    <n v="143.0749996159411"/>
    <n v="35.387095071930609"/>
    <n v="580.96320789420952"/>
    <n v="159.13439617418376"/>
    <n v="146.55126737464468"/>
    <n v="245.18078799749532"/>
    <n v="146.55094348227976"/>
    <n v="3347.901796283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CR 4&amp;5-314"/>
    <s v="PEF CR4&amp;5 Turbogenerator 314"/>
    <s v="Elec - Production Base"/>
    <n v="3.835464194"/>
    <n v="92.438868244800005"/>
    <n v="117.1544302576"/>
    <n v="36.675089769099998"/>
    <n v="311.88706388349999"/>
    <n v="38.700387277200001"/>
    <n v="28.729149792099999"/>
    <n v="292.25234505330002"/>
    <n v="158.6104903419"/>
    <n v="798.7669489827"/>
    <n v="742.0666638074"/>
    <n v="103.97510213629999"/>
    <n v="2725.0920037398996"/>
    <n v="107.28633622700001"/>
    <n v="386.96772710179999"/>
    <n v="156.47388142599999"/>
    <n v="48.375045161499997"/>
    <n v="76.108342987900002"/>
    <n v="58.651451578299998"/>
    <n v="14.5064092167"/>
    <n v="238.1571591686"/>
    <n v="65.234760487200006"/>
    <n v="60.076495441100001"/>
    <n v="100.50818908799999"/>
    <n v="60.076363760600003"/>
    <n v="1372.4221616446998"/>
    <n v="70.303156552824831"/>
    <n v="253.57425424396342"/>
    <n v="102.53503073350157"/>
    <n v="31.699454868541036"/>
    <n v="49.872676616837062"/>
    <n v="38.4334326939384"/>
    <n v="9.5058363818406129"/>
    <n v="156.06088001532913"/>
    <n v="42.747378095883505"/>
    <n v="39.367242956310449"/>
    <n v="65.861536527298455"/>
    <n v="39.367156322431697"/>
    <n v="899.3280360087"/>
    <n v="48.607059838067926"/>
    <n v="175.31928228810847"/>
    <n v="70.891928879702434"/>
    <n v="21.916758438457293"/>
    <n v="34.481583693581754"/>
    <n v="26.57257873382866"/>
    <n v="6.5722619079817717"/>
    <n v="107.89928795852687"/>
    <n v="29.555207289531513"/>
    <n v="27.218207942047989"/>
    <n v="45.536158033018793"/>
    <n v="27.218148578346472"/>
    <n v="621.78846358119995"/>
    <n v="52.593881567333902"/>
    <n v="189.69922475971899"/>
    <n v="76.706587973026657"/>
    <n v="23.714402835559511"/>
    <n v="37.309813329092648"/>
    <n v="28.75210028176004"/>
    <n v="7.1113283866468251"/>
    <n v="116.74934445728425"/>
    <n v="31.979368368753626"/>
    <n v="29.450684936471156"/>
    <n v="49.271099930721221"/>
    <n v="29.450619847631174"/>
    <n v="672.788456674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CR 4&amp;5-315"/>
    <s v="PEF CR4&amp;5 Access. Elec Equip 315"/>
    <s v="Elec - Production Base"/>
    <n v="2.066214504"/>
    <n v="49.798021996800003"/>
    <n v="63.1126170816"/>
    <n v="19.757348415599999"/>
    <n v="168.01762248599999"/>
    <n v="20.8484025552"/>
    <n v="15.4767670836"/>
    <n v="157.44014378279999"/>
    <n v="85.445536460400007"/>
    <n v="430.30615639320001"/>
    <n v="399.76097445840003"/>
    <n v="56.012741410799997"/>
    <n v="1468.0425466283998"/>
    <n v="57.796546331999998"/>
    <n v="208.46455340879999"/>
    <n v="84.294517416000005"/>
    <n v="26.060266733999999"/>
    <n v="41.000555396400003"/>
    <n v="31.596300682799999"/>
    <n v="7.8147915371999996"/>
    <n v="128.29836275759999"/>
    <n v="35.142814915199999"/>
    <n v="32.363990367600003"/>
    <n v="54.145070208"/>
    <n v="32.363919429600003"/>
    <n v="739.34168918519981"/>
    <n v="37.873225872807957"/>
    <n v="136.60375262516681"/>
    <n v="55.236956194524886"/>
    <n v="17.076909105483075"/>
    <n v="26.867060300083818"/>
    <n v="20.704590645103888"/>
    <n v="5.1209178371513575"/>
    <n v="84.072028178260396"/>
    <n v="23.028569206266564"/>
    <n v="21.207646392858098"/>
    <n v="35.480467329433729"/>
    <n v="21.207599722059399"/>
    <n v="484.47972340920001"/>
    <n v="26.185256061397567"/>
    <n v="94.446780251850797"/>
    <n v="38.19040519187223"/>
    <n v="11.806843155268119"/>
    <n v="18.575678130439226"/>
    <n v="14.31499417317171"/>
    <n v="3.5405630691591461"/>
    <n v="58.126751411195883"/>
    <n v="15.921775013800726"/>
    <n v="14.662803034564726"/>
    <n v="24.530921271914121"/>
    <n v="14.662771054565781"/>
    <n v="334.96554181919998"/>
    <n v="28.333008840515735"/>
    <n v="102.19344250671091"/>
    <n v="41.322837759809268"/>
    <n v="12.775257599636397"/>
    <n v="20.099282262287691"/>
    <n v="15.48913081122485"/>
    <n v="3.8309652005570491"/>
    <n v="62.894392086230162"/>
    <n v="17.227702152882504"/>
    <n v="15.865467461191223"/>
    <n v="26.542983105968631"/>
    <n v="15.865432396985625"/>
    <n v="362.439902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CR 4&amp;5-316.1"/>
    <s v="PEF CR4&amp;5 Misc 316.1"/>
    <s v="Elec - Production Base"/>
    <n v="0.44804681000000002"/>
    <n v="10.798416552000001"/>
    <n v="13.685610424"/>
    <n v="4.2842681215000002"/>
    <n v="36.433661477500003"/>
    <n v="4.5208569780000003"/>
    <n v="3.3560485165"/>
    <n v="34.139995654499998"/>
    <n v="18.5283763935"/>
    <n v="93.309431485499999"/>
    <n v="86.685883301000004"/>
    <n v="12.1460429495"/>
    <n v="318.33663866349997"/>
    <n v="12.532850855"/>
    <n v="45.204347357000003"/>
    <n v="18.27878449"/>
    <n v="5.6510199475"/>
    <n v="8.8907361834999996"/>
    <n v="6.8514772795000001"/>
    <n v="1.6945928955"/>
    <n v="27.820766938999999"/>
    <n v="7.6205186280000001"/>
    <n v="7.0179464014999997"/>
    <n v="11.74104912"/>
    <n v="7.0179310189999997"/>
    <n v="160.32202111550004"/>
    <n v="8.2125926441183612"/>
    <n v="29.621743279435965"/>
    <n v="11.977818357752954"/>
    <n v="3.7030301716300631"/>
    <n v="5.8259685227387203"/>
    <n v="4.4896721869563638"/>
    <n v="1.1104417749299496"/>
    <n v="18.230538969975058"/>
    <n v="4.99361366003264"/>
    <n v="4.5987569516780811"/>
    <n v="7.693736624869806"/>
    <n v="4.5987468313820443"/>
    <n v="105.0566599755"/>
    <n v="5.6781231690271516"/>
    <n v="20.480244681610628"/>
    <n v="8.2813711672724715"/>
    <n v="2.560246480531053"/>
    <n v="4.0280296715650481"/>
    <n v="3.1041246985933326"/>
    <n v="0.76775087275283438"/>
    <n v="12.60445393981675"/>
    <n v="3.4525459436379609"/>
    <n v="3.1795450630013802"/>
    <n v="5.319390121870069"/>
    <n v="3.1795381283213118"/>
    <n v="72.635363937999998"/>
    <n v="6.1438510881224913"/>
    <n v="22.160064131487786"/>
    <n v="8.960621272664385"/>
    <n v="2.7702416198145827"/>
    <n v="4.3584145225357416"/>
    <n v="3.3587295201960337"/>
    <n v="0.83072291575134349"/>
    <n v="13.638289580569447"/>
    <n v="3.735728782411615"/>
    <n v="3.4403359725644078"/>
    <n v="5.7556942347904148"/>
    <n v="3.4403283690917448"/>
    <n v="78.59302200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Debary 7-10 BG-341"/>
    <s v="PEF Debary new 341"/>
    <s v="Elec - Production Peaking"/>
    <n v="2.839070268"/>
    <n v="2.8390869416000002"/>
    <n v="16.048260555199999"/>
    <n v="40.8666905328"/>
    <n v="67.471974316800001"/>
    <n v="56.099561046399998"/>
    <n v="13.1647992792"/>
    <n v="2.288973876"/>
    <n v="2.1202385152000001"/>
    <n v="2.1202385152000001"/>
    <n v="1.6957904496"/>
    <n v="1.6957845648000001"/>
    <n v="209.25046886079997"/>
    <n v="0"/>
    <n v="0"/>
    <n v="41.144007809599998"/>
    <n v="47.098852622400003"/>
    <n v="27.6217515568"/>
    <n v="10.260070336"/>
    <n v="1.2269847232"/>
    <n v="0"/>
    <n v="0"/>
    <n v="0"/>
    <n v="0"/>
    <n v="0"/>
    <n v="127.351667048"/>
    <n v="0"/>
    <n v="0"/>
    <n v="0"/>
    <n v="0"/>
    <n v="0"/>
    <n v="0"/>
    <n v="0"/>
    <n v="0"/>
    <n v="0"/>
    <n v="0"/>
    <n v="0"/>
    <n v="0"/>
    <n v="0"/>
    <n v="0"/>
    <n v="0"/>
    <n v="38.858349720172136"/>
    <n v="44.482387206650166"/>
    <n v="26.087290446882655"/>
    <n v="9.6900963832897951"/>
    <n v="1.1588224874945097"/>
    <n v="0"/>
    <n v="0"/>
    <n v="0"/>
    <n v="0"/>
    <n v="2.1910736336394621E-8"/>
    <n v="120.2769462664"/>
    <n v="8.6310759528795258E-2"/>
    <n v="8.6310759528795258E-2"/>
    <n v="2.9386799465280182"/>
    <n v="3.2939229149571982"/>
    <n v="2.2711146828036668"/>
    <n v="0.83690124603120486"/>
    <n v="0.17574397360136659"/>
    <n v="0.38226668713150808"/>
    <n v="0.33753505374340259"/>
    <n v="0.46698112822794441"/>
    <n v="0.79697850812268656"/>
    <n v="8.6310739795411706E-2"/>
    <n v="11.75905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Debary 7-10 BG-342"/>
    <s v="PEF Debary new 342"/>
    <s v="Elec - Production Peaking"/>
    <n v="3.4093158254999998"/>
    <n v="3.4093358481"/>
    <n v="19.271657098199999"/>
    <n v="49.075028659799997"/>
    <n v="81.024155128800004"/>
    <n v="67.367519372399997"/>
    <n v="15.809034044700001"/>
    <n v="2.7487290285000001"/>
    <n v="2.5461020832000001"/>
    <n v="2.5461020832000001"/>
    <n v="2.0364008885999998"/>
    <n v="2.0363938217999999"/>
    <n v="251.27977388280001"/>
    <n v="0"/>
    <n v="0"/>
    <n v="49.408046898599999"/>
    <n v="56.558960663400001"/>
    <n v="33.169758343799998"/>
    <n v="12.320871576"/>
    <n v="1.4734325112"/>
    <n v="0"/>
    <n v="0"/>
    <n v="0"/>
    <n v="0"/>
    <n v="0"/>
    <n v="152.93106999299999"/>
    <n v="0"/>
    <n v="0"/>
    <n v="0"/>
    <n v="0"/>
    <n v="0"/>
    <n v="0"/>
    <n v="0"/>
    <n v="0"/>
    <n v="0"/>
    <n v="0"/>
    <n v="0"/>
    <n v="0"/>
    <n v="0"/>
    <n v="0"/>
    <n v="0"/>
    <n v="46.663299653771148"/>
    <n v="53.416961309127821"/>
    <n v="31.327090832318916"/>
    <n v="11.636414682135726"/>
    <n v="1.3915794512347406"/>
    <n v="0"/>
    <n v="0"/>
    <n v="0"/>
    <n v="0"/>
    <n v="2.6311624878871953E-8"/>
    <n v="144.43534595489999"/>
    <n v="0.10364683174247062"/>
    <n v="0.10364683174247062"/>
    <n v="3.5289327498171881"/>
    <n v="3.9555285575413799"/>
    <n v="2.7272827012705587"/>
    <n v="1.0049982540533822"/>
    <n v="0.21104328314405507"/>
    <n v="0.459047414461144"/>
    <n v="0.40533114426894301"/>
    <n v="0.5607772969278878"/>
    <n v="0.95705677698501068"/>
    <n v="0.10364680804550552"/>
    <n v="14.1209386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Debary 7-10 BG-343"/>
    <s v="PEF Debary new 343"/>
    <s v="Elec - Production Peaking"/>
    <n v="37.936671205499998"/>
    <n v="37.936894004099997"/>
    <n v="214.4425909302"/>
    <n v="546.07531890780001"/>
    <n v="901.58462581679998"/>
    <n v="749.62237679639998"/>
    <n v="175.9127512167"/>
    <n v="30.5860866885"/>
    <n v="28.3313845152"/>
    <n v="28.3313845152"/>
    <n v="22.6597578246"/>
    <n v="22.659679189799999"/>
    <n v="2796.0795216108008"/>
    <n v="0"/>
    <n v="0"/>
    <n v="549.78093143460001"/>
    <n v="629.35169524740002"/>
    <n v="369.09171243179998"/>
    <n v="137.098725336"/>
    <n v="16.3954082232"/>
    <n v="0"/>
    <n v="0"/>
    <n v="0"/>
    <n v="0"/>
    <n v="0"/>
    <n v="1701.7184726730002"/>
    <n v="0"/>
    <n v="0"/>
    <n v="0"/>
    <n v="0"/>
    <n v="0"/>
    <n v="0"/>
    <n v="0"/>
    <n v="0"/>
    <n v="0"/>
    <n v="0"/>
    <n v="0"/>
    <n v="0"/>
    <n v="0"/>
    <n v="0"/>
    <n v="0"/>
    <n v="519.23915147087268"/>
    <n v="594.38954960533829"/>
    <n v="348.58769488045954"/>
    <n v="129.48252975134523"/>
    <n v="15.484600078105164"/>
    <n v="0"/>
    <n v="0"/>
    <n v="0"/>
    <n v="0"/>
    <n v="2.9277907742653042E-7"/>
    <n v="1607.1835260789001"/>
    <n v="1.1533152041522077"/>
    <n v="1.1533152041522077"/>
    <n v="39.267691316483372"/>
    <n v="44.014574774516788"/>
    <n v="30.347445768646359"/>
    <n v="11.182973440289294"/>
    <n v="2.3483537614445202"/>
    <n v="5.1079840418108873"/>
    <n v="4.5102639756834009"/>
    <n v="6.2399686687701825"/>
    <n v="10.649511553583096"/>
    <n v="1.153314940467709"/>
    <n v="157.12871265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Debary 7-10 BG-344"/>
    <s v="PEF Debary new 344"/>
    <s v="Elec - Production Peaking"/>
    <n v="9.7908557040000002"/>
    <n v="9.7909132048000007"/>
    <n v="55.3442460256"/>
    <n v="140.93341563839999"/>
    <n v="232.68475319039999"/>
    <n v="193.46569665920001"/>
    <n v="45.4003028976"/>
    <n v="7.8937859279999998"/>
    <n v="7.3118829056000001"/>
    <n v="7.3118829056000001"/>
    <n v="5.8481256288000001"/>
    <n v="5.8481053343999996"/>
    <n v="721.62396602239983"/>
    <n v="0"/>
    <n v="0"/>
    <n v="141.88977570879999"/>
    <n v="162.4257331872"/>
    <n v="95.256741910399995"/>
    <n v="35.383015808000003"/>
    <n v="4.2313959295999997"/>
    <n v="0"/>
    <n v="0"/>
    <n v="0"/>
    <n v="0"/>
    <n v="0"/>
    <n v="439.186662544"/>
    <n v="0"/>
    <n v="0"/>
    <n v="0"/>
    <n v="0"/>
    <n v="0"/>
    <n v="0"/>
    <n v="0"/>
    <n v="0"/>
    <n v="0"/>
    <n v="0"/>
    <n v="0"/>
    <n v="0"/>
    <n v="0"/>
    <n v="0"/>
    <n v="0"/>
    <n v="134.0074246467274"/>
    <n v="153.40255555441837"/>
    <n v="89.964978800505605"/>
    <n v="33.417396010235933"/>
    <n v="3.9963307317510495"/>
    <n v="0"/>
    <n v="0"/>
    <n v="0"/>
    <n v="0"/>
    <n v="7.5561558787740069E-8"/>
    <n v="414.7886858192"/>
    <n v="0.29765243987581252"/>
    <n v="0.29765243987581252"/>
    <n v="10.134370973833981"/>
    <n v="11.359466626785498"/>
    <n v="7.8321964754436424"/>
    <n v="2.8861488321532898"/>
    <n v="0.60607301825985072"/>
    <n v="1.3182900107602131"/>
    <n v="1.1640279014902966"/>
    <n v="1.6104373655365007"/>
    <n v="2.7484707441620859"/>
    <n v="0.29765237182301973"/>
    <n v="40.5524392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Debary 7-10 BG-345"/>
    <s v="PEF Debary new 345"/>
    <s v="Elec - Production Peaking"/>
    <n v="3.362422536"/>
    <n v="3.3624422832"/>
    <n v="19.006585910399998"/>
    <n v="48.4000282656"/>
    <n v="79.909711833599999"/>
    <n v="66.440915692800004"/>
    <n v="15.5915893584"/>
    <n v="2.710921752"/>
    <n v="2.5110818304000002"/>
    <n v="2.5110818304000002"/>
    <n v="2.0083912991999999"/>
    <n v="2.0083843296000001"/>
    <n v="247.82355692159999"/>
    <n v="0"/>
    <n v="0"/>
    <n v="48.728466019199999"/>
    <n v="55.781022844799999"/>
    <n v="32.713526313599999"/>
    <n v="12.151404672"/>
    <n v="1.4531662463999999"/>
    <n v="0"/>
    <n v="0"/>
    <n v="0"/>
    <n v="0"/>
    <n v="0"/>
    <n v="150.827586096"/>
    <n v="0"/>
    <n v="0"/>
    <n v="0"/>
    <n v="0"/>
    <n v="0"/>
    <n v="0"/>
    <n v="0"/>
    <n v="0"/>
    <n v="0"/>
    <n v="0"/>
    <n v="0"/>
    <n v="0"/>
    <n v="0"/>
    <n v="0"/>
    <n v="0"/>
    <n v="46.021471283597016"/>
    <n v="52.682239986995143"/>
    <n v="30.896203694024159"/>
    <n v="11.476362111367685"/>
    <n v="1.3724390308662544"/>
    <n v="0"/>
    <n v="0"/>
    <n v="0"/>
    <n v="0"/>
    <n v="2.5949759674404049E-8"/>
    <n v="142.4487161328"/>
    <n v="0.10222122580408675"/>
    <n v="0.10222122580408675"/>
    <n v="3.480394194419806"/>
    <n v="3.9011224082527369"/>
    <n v="2.6897704073661681"/>
    <n v="0.99117504831754388"/>
    <n v="0.20814049728318415"/>
    <n v="0.45273346632540806"/>
    <n v="0.39975603428663964"/>
    <n v="0.55306410945103957"/>
    <n v="0.94389298025623292"/>
    <n v="0.10222120243306776"/>
    <n v="13.9267128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Debary 7-10 BG-346"/>
    <s v="PEF Debary new 346"/>
    <s v="Elec - Production Peaking"/>
    <n v="0.554614461"/>
    <n v="0.55461771820000005"/>
    <n v="3.1350394804000001"/>
    <n v="7.9833379956000003"/>
    <n v="13.180699713599999"/>
    <n v="10.9590904328"/>
    <n v="2.5717532034000001"/>
    <n v="0.44715272700000003"/>
    <n v="0.41419015040000001"/>
    <n v="0.41419015040000001"/>
    <n v="0.33127390919999999"/>
    <n v="0.33127275960000002"/>
    <n v="40.877232701600008"/>
    <n v="0"/>
    <n v="0"/>
    <n v="8.0375121291999996"/>
    <n v="9.2007954347999998"/>
    <n v="5.3959294436"/>
    <n v="2.004312272"/>
    <n v="0.2396923664"/>
    <n v="0"/>
    <n v="0"/>
    <n v="0"/>
    <n v="0"/>
    <n v="0"/>
    <n v="24.878241645999999"/>
    <n v="0"/>
    <n v="0"/>
    <n v="0"/>
    <n v="0"/>
    <n v="0"/>
    <n v="0"/>
    <n v="0"/>
    <n v="0"/>
    <n v="0"/>
    <n v="0"/>
    <n v="0"/>
    <n v="0"/>
    <n v="0"/>
    <n v="0"/>
    <n v="0"/>
    <n v="7.5910071435409678"/>
    <n v="8.6896669951000938"/>
    <n v="5.0961713393380066"/>
    <n v="1.8929674419232509"/>
    <n v="0.22637682361740216"/>
    <n v="0"/>
    <n v="0"/>
    <n v="0"/>
    <n v="0"/>
    <n v="0"/>
    <n v="23.496189747799999"/>
    <n v="1.68608702342141E-2"/>
    <n v="1.68608702342141E-2"/>
    <n v="0.57407328482337672"/>
    <n v="0.64347025948796821"/>
    <n v="0.44366392049875863"/>
    <n v="0.16348927277689523"/>
    <n v="3.4331714255731824E-2"/>
    <n v="7.4676077951057226E-2"/>
    <n v="6.5937720531439523E-2"/>
    <n v="9.1225106207660944E-2"/>
    <n v="0.15569033661939963"/>
    <n v="1.6860866379283745E-2"/>
    <n v="2.2971403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Debary BG-341"/>
    <s v="PEF Debary new 341"/>
    <s v="Elec - Production Peaking"/>
    <n v="21.052878302500002"/>
    <n v="16.571659217200001"/>
    <n v="36.307705260600002"/>
    <n v="14.7603076594"/>
    <n v="46.298995717399997"/>
    <n v="0"/>
    <n v="0"/>
    <n v="48.5243870125"/>
    <n v="0"/>
    <n v="0"/>
    <n v="34.660276437500002"/>
    <n v="0"/>
    <n v="218.17620960710002"/>
    <n v="0"/>
    <n v="0"/>
    <n v="2.5108231749999899"/>
    <n v="0"/>
    <n v="7.5324695249999998"/>
    <n v="0"/>
    <n v="0"/>
    <n v="8.7878811124999991"/>
    <n v="7.4616959775999998"/>
    <n v="11.678674646899999"/>
    <n v="21.1022965045"/>
    <n v="0"/>
    <n v="59.073840941499995"/>
    <n v="0.18429289511282587"/>
    <n v="0.18429289511282587"/>
    <n v="6.2747430113272173"/>
    <n v="7.0332666934000772"/>
    <n v="4.8493409432632548"/>
    <n v="1.7869724979440811"/>
    <n v="0.3752529333590483"/>
    <n v="0.81622540296556045"/>
    <n v="0.72071329919975902"/>
    <n v="0.99710979898710794"/>
    <n v="1.7017284682291471"/>
    <n v="0.1842929110990994"/>
    <n v="25.108231750000002"/>
    <n v="0.18429289511282587"/>
    <n v="0.18429289511282587"/>
    <n v="6.2747430113272173"/>
    <n v="7.0332666934000772"/>
    <n v="4.8493409432632548"/>
    <n v="1.7869724979440811"/>
    <n v="0.3752529333590483"/>
    <n v="0.81622540296556045"/>
    <n v="0.72071329919975902"/>
    <n v="0.99710979898710794"/>
    <n v="1.7017284682291471"/>
    <n v="0.1842929110990994"/>
    <n v="25.108231750000002"/>
    <n v="0.18429289511282587"/>
    <n v="0.18429289511282587"/>
    <n v="6.2747430113272173"/>
    <n v="7.0332666934000772"/>
    <n v="4.8493409432632548"/>
    <n v="1.7869724979440811"/>
    <n v="0.3752529333590483"/>
    <n v="0.81622540296556045"/>
    <n v="0.72071329919975902"/>
    <n v="0.99710979898710794"/>
    <n v="1.7017284682291471"/>
    <n v="0.1842929110990994"/>
    <n v="25.10823175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Debary BG-342"/>
    <s v="PEF Debary new 342"/>
    <s v="Elec - Production Peaking"/>
    <n v="34.690555734999997"/>
    <n v="27.306483200799999"/>
    <n v="59.827186328400003"/>
    <n v="24.3217705516"/>
    <n v="76.2906557636"/>
    <n v="0"/>
    <n v="0"/>
    <n v="79.957615675"/>
    <n v="0"/>
    <n v="0"/>
    <n v="57.112582625000002"/>
    <n v="0"/>
    <n v="359.50684987940002"/>
    <n v="0"/>
    <n v="0"/>
    <n v="4.1372894499999902"/>
    <n v="0"/>
    <n v="12.411868350000001"/>
    <n v="0"/>
    <n v="0"/>
    <n v="14.480513074999999"/>
    <n v="12.295248966400001"/>
    <n v="19.243910876600001"/>
    <n v="34.771986163000001"/>
    <n v="0"/>
    <n v="97.340816880999995"/>
    <n v="0.30367453122629839"/>
    <n v="0.30367453122629839"/>
    <n v="10.33940913112105"/>
    <n v="11.589290866586264"/>
    <n v="7.9906571373812767"/>
    <n v="2.9445412710850087"/>
    <n v="0.61833506147558437"/>
    <n v="1.344961597509313"/>
    <n v="1.1875784638851932"/>
    <n v="1.643019664991336"/>
    <n v="2.8040776859442151"/>
    <n v="0.30367455756816497"/>
    <n v="41.372894500000001"/>
    <n v="0.30367453122629839"/>
    <n v="0.30367453122629839"/>
    <n v="10.33940913112105"/>
    <n v="11.589290866586264"/>
    <n v="7.9906571373812767"/>
    <n v="2.9445412710850087"/>
    <n v="0.61833506147558437"/>
    <n v="1.344961597509313"/>
    <n v="1.1875784638851932"/>
    <n v="1.643019664991336"/>
    <n v="2.8040776859442151"/>
    <n v="0.30367455756816497"/>
    <n v="41.372894500000001"/>
    <n v="0.30367453122629839"/>
    <n v="0.30367453122629839"/>
    <n v="10.33940913112105"/>
    <n v="11.589290866586264"/>
    <n v="7.9906571373812767"/>
    <n v="2.9445412710850087"/>
    <n v="0.61833506147558437"/>
    <n v="1.344961597509313"/>
    <n v="1.1875784638851932"/>
    <n v="1.643019664991336"/>
    <n v="2.8040776859442151"/>
    <n v="0.30367455756816497"/>
    <n v="41.3728945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Debary BG-343"/>
    <s v="PEF Debary new 343"/>
    <s v="Elec - Production Peaking"/>
    <n v="88.681740372500002"/>
    <n v="69.805351986800005"/>
    <n v="152.94015598140001"/>
    <n v="62.175335498599999"/>
    <n v="195.02680150059999"/>
    <n v="0"/>
    <n v="0"/>
    <n v="204.4008913625"/>
    <n v="0"/>
    <n v="0"/>
    <n v="146.00063668749999"/>
    <n v="0"/>
    <n v="919.03091338989998"/>
    <n v="0"/>
    <n v="0"/>
    <n v="10.576424075"/>
    <n v="0"/>
    <n v="31.729272224999999"/>
    <n v="0"/>
    <n v="0"/>
    <n v="37.017484262499998"/>
    <n v="31.431150454400001"/>
    <n v="49.194470136100001"/>
    <n v="88.889906310499995"/>
    <n v="0"/>
    <n v="248.83870746349999"/>
    <n v="0.77630309937008879"/>
    <n v="0.77630309937008879"/>
    <n v="26.431308946891214"/>
    <n v="29.626463513095647"/>
    <n v="20.427040347121462"/>
    <n v="7.5273237625021965"/>
    <n v="1.5806904277888916"/>
    <n v="3.4382134466922478"/>
    <n v="3.0358846312739605"/>
    <n v="4.2001588118309661"/>
    <n v="7.1682474973537929"/>
    <n v="0.77630316670945376"/>
    <n v="105.76424075"/>
    <n v="0.77630309937008879"/>
    <n v="0.77630309937008879"/>
    <n v="26.431308946891214"/>
    <n v="29.626463513095647"/>
    <n v="20.427040347121462"/>
    <n v="7.5273237625021965"/>
    <n v="1.5806904277888916"/>
    <n v="3.4382134466922478"/>
    <n v="3.0358846312739605"/>
    <n v="4.2001588118309661"/>
    <n v="7.1682474973537929"/>
    <n v="0.77630316670945376"/>
    <n v="105.76424075"/>
    <n v="0.77630309937008879"/>
    <n v="0.77630309937008879"/>
    <n v="26.431308946891214"/>
    <n v="29.626463513095647"/>
    <n v="20.427040347121462"/>
    <n v="7.5273237625021965"/>
    <n v="1.5806904277888916"/>
    <n v="3.4382134466922478"/>
    <n v="3.0358846312739605"/>
    <n v="4.2001588118309661"/>
    <n v="7.1682474973537929"/>
    <n v="0.77630316670945376"/>
    <n v="105.764240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Debary BG-344"/>
    <s v="PEF Debary new 344"/>
    <s v="Elec - Production Peaking"/>
    <n v="26.4689219025"/>
    <n v="20.834868625199999"/>
    <n v="45.6481912446"/>
    <n v="18.5575304754"/>
    <n v="58.209831653400002"/>
    <n v="0"/>
    <n v="0"/>
    <n v="61.007725012500003"/>
    <n v="0"/>
    <n v="0"/>
    <n v="43.576946437499998"/>
    <n v="0"/>
    <n v="274.30401535110002"/>
    <n v="0"/>
    <n v="0"/>
    <n v="3.15675517499999"/>
    <n v="0"/>
    <n v="9.4702655249999896"/>
    <n v="0"/>
    <n v="0"/>
    <n v="11.048643112500001"/>
    <n v="9.3812848415999994"/>
    <n v="14.683119462900001"/>
    <n v="26.531053384500002"/>
    <n v="0"/>
    <n v="74.271121501499991"/>
    <n v="0.23170391135295532"/>
    <n v="0.23170391135295532"/>
    <n v="7.8889774756051159"/>
    <n v="8.8426382441471159"/>
    <n v="6.0968778169676021"/>
    <n v="2.2466873560172775"/>
    <n v="0.47179014878859449"/>
    <n v="1.0262067796861063"/>
    <n v="0.90612332226069714"/>
    <n v="1.2536253246888873"/>
    <n v="2.1395135276808874"/>
    <n v="0.23170393145180057"/>
    <n v="31.56755175"/>
    <n v="0.23170391135295532"/>
    <n v="0.23170391135295532"/>
    <n v="7.8889774756051159"/>
    <n v="8.8426382441471159"/>
    <n v="6.0968778169676021"/>
    <n v="2.2466873560172775"/>
    <n v="0.47179014878859449"/>
    <n v="1.0262067796861063"/>
    <n v="0.90612332226069714"/>
    <n v="1.2536253246888873"/>
    <n v="2.1395135276808874"/>
    <n v="0.23170393145180057"/>
    <n v="31.56755175"/>
    <n v="0.23170391135295532"/>
    <n v="0.23170391135295532"/>
    <n v="7.8889774756051159"/>
    <n v="8.8426382441471159"/>
    <n v="6.0968778169676021"/>
    <n v="2.2466873560172775"/>
    <n v="0.47179014878859449"/>
    <n v="1.0262067796861063"/>
    <n v="0.90612332226069714"/>
    <n v="1.2536253246888873"/>
    <n v="2.1395135276808874"/>
    <n v="0.23170393145180057"/>
    <n v="31.567551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Debary BG-345"/>
    <s v="PEF Debary new 345"/>
    <s v="Elec - Production Peaking"/>
    <n v="23.521957002499999"/>
    <n v="18.5151811532"/>
    <n v="40.565867988599997"/>
    <n v="16.491394531400001"/>
    <n v="51.728935629399999"/>
    <n v="0"/>
    <n v="0"/>
    <n v="54.2153205125"/>
    <n v="0"/>
    <n v="0"/>
    <n v="38.725228937499999"/>
    <n v="0"/>
    <n v="243.76388575509998"/>
    <n v="0"/>
    <n v="0"/>
    <n v="2.8052921749999902"/>
    <n v="0"/>
    <n v="8.4158765249999892"/>
    <n v="0"/>
    <n v="0"/>
    <n v="9.8185226125000007"/>
    <n v="8.3368026656000005"/>
    <n v="13.048348018900001"/>
    <n v="23.577170964499999"/>
    <n v="0"/>
    <n v="66.002012961499986"/>
    <n v="0.20590674075170842"/>
    <n v="0.20590674075170842"/>
    <n v="7.0106440171009661"/>
    <n v="7.8581272532994939"/>
    <n v="5.418070988628461"/>
    <n v="1.9965483891245102"/>
    <n v="0.41926254627545984"/>
    <n v="0.9119522070587498"/>
    <n v="0.80523845677165862"/>
    <n v="1.1140507004099807"/>
    <n v="1.9013069512144987"/>
    <n v="0.20590675861280872"/>
    <n v="28.052921749999999"/>
    <n v="0.20590674075170842"/>
    <n v="0.20590674075170842"/>
    <n v="7.0106440171009661"/>
    <n v="7.8581272532994939"/>
    <n v="5.418070988628461"/>
    <n v="1.9965483891245102"/>
    <n v="0.41926254627545984"/>
    <n v="0.9119522070587498"/>
    <n v="0.80523845677165862"/>
    <n v="1.1140507004099807"/>
    <n v="1.9013069512144987"/>
    <n v="0.20590675861280872"/>
    <n v="28.052921749999999"/>
    <n v="0.20590674075170842"/>
    <n v="0.20590674075170842"/>
    <n v="7.0106440171009661"/>
    <n v="7.8581272532994939"/>
    <n v="5.418070988628461"/>
    <n v="1.9965483891245102"/>
    <n v="0.41926254627545984"/>
    <n v="0.9119522070587498"/>
    <n v="0.80523845677165862"/>
    <n v="1.1140507004099807"/>
    <n v="1.9013069512144987"/>
    <n v="0.20590675861280872"/>
    <n v="28.0529217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Debary BG-346"/>
    <s v="PEF Debary new 346"/>
    <s v="Elec - Production Peaking"/>
    <n v="4.703196685"/>
    <n v="3.7020958168"/>
    <n v="8.1111131963999998"/>
    <n v="3.2974412836"/>
    <n v="10.3431597356"/>
    <n v="0"/>
    <n v="0"/>
    <n v="10.840310425"/>
    <n v="0"/>
    <n v="0"/>
    <n v="7.7430788750000001"/>
    <n v="0"/>
    <n v="48.740396017400002"/>
    <n v="0"/>
    <n v="0"/>
    <n v="0.56091594999999905"/>
    <n v="0"/>
    <n v="1.6827478499999999"/>
    <n v="0"/>
    <n v="0"/>
    <n v="1.963205825"/>
    <n v="1.6669370943999999"/>
    <n v="2.6090068585999999"/>
    <n v="4.7142366730000003"/>
    <n v="0"/>
    <n v="13.197050250999999"/>
    <n v="4.1170889837935772E-2"/>
    <n v="4.1170889837935772E-2"/>
    <n v="1.4017727222883665"/>
    <n v="1.5712263245825246"/>
    <n v="1.0833390057682559"/>
    <n v="0.39920827013562105"/>
    <n v="8.3831214281100339E-2"/>
    <n v="0.18234412199041464"/>
    <n v="0.16100679208453847"/>
    <n v="0.22275355577485559"/>
    <n v="0.38016482000919705"/>
    <n v="4.1170893409253395E-2"/>
    <n v="5.6091594999999996"/>
    <n v="4.1170889837935772E-2"/>
    <n v="4.1170889837935772E-2"/>
    <n v="1.4017727222883665"/>
    <n v="1.5712263245825246"/>
    <n v="1.0833390057682559"/>
    <n v="0.39920827013562105"/>
    <n v="8.3831214281100339E-2"/>
    <n v="0.18234412199041464"/>
    <n v="0.16100679208453847"/>
    <n v="0.22275355577485559"/>
    <n v="0.38016482000919705"/>
    <n v="4.1170893409253395E-2"/>
    <n v="5.6091594999999996"/>
    <n v="4.1170889837935772E-2"/>
    <n v="4.1170889837935772E-2"/>
    <n v="1.4017727222883665"/>
    <n v="1.5712263245825246"/>
    <n v="1.0833390057682559"/>
    <n v="0.39920827013562105"/>
    <n v="8.3831214281100339E-2"/>
    <n v="0.18234412199041464"/>
    <n v="0.16100679208453847"/>
    <n v="0.22275355577485559"/>
    <n v="0.38016482000919705"/>
    <n v="4.1170893409253395E-2"/>
    <n v="5.6091594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1 BG-341"/>
    <s v="PEF Hines 1 341"/>
    <s v="Elec - Production Base"/>
    <n v="65.475716488000003"/>
    <n v="288.291532088"/>
    <n v="453.39940833600002"/>
    <n v="114.703624644"/>
    <n v="221.942375242"/>
    <n v="128.27642291800001"/>
    <n v="118.36323265199999"/>
    <n v="637.69213612999999"/>
    <n v="56.473164916000002"/>
    <n v="56.473067546000003"/>
    <n v="609.47556096000005"/>
    <n v="100.22865587"/>
    <n v="2850.7948977900001"/>
    <n v="196.16089644199999"/>
    <n v="590.81353538200005"/>
    <n v="505.25067401199999"/>
    <n v="310.45655127200001"/>
    <n v="618.49852278200001"/>
    <n v="135.70334812999999"/>
    <n v="481.91069403400002"/>
    <n v="182.08305346"/>
    <n v="75.330252564000006"/>
    <n v="444.49222993000001"/>
    <n v="135.34989503"/>
    <n v="55.831829171999999"/>
    <n v="3731.8814822100003"/>
    <n v="34.006512051614948"/>
    <n v="102.42361232869767"/>
    <n v="87.5904089271732"/>
    <n v="53.820841175935854"/>
    <n v="107.22309007754288"/>
    <n v="23.525573278524586"/>
    <n v="83.54418297285315"/>
    <n v="31.565972954824691"/>
    <n v="13.059275258901062"/>
    <n v="77.05730677282601"/>
    <n v="23.464298542719202"/>
    <n v="9.6790230083867073"/>
    <n v="646.96009734999996"/>
    <n v="42.794467444935407"/>
    <n v="128.89189978497026"/>
    <n v="110.22550321047949"/>
    <n v="67.729211160109159"/>
    <n v="134.93165752207386"/>
    <n v="29.60504677054794"/>
    <n v="105.13365243159964"/>
    <n v="39.723244769491309"/>
    <n v="16.434050309930321"/>
    <n v="96.970439105280164"/>
    <n v="29.527937430941442"/>
    <n v="12.180271911640943"/>
    <n v="814.14738185199997"/>
    <n v="61.502657765697037"/>
    <n v="185.23876740482032"/>
    <n v="158.41209870712279"/>
    <n v="97.337967812794915"/>
    <n v="193.91888834734101"/>
    <n v="42.547300349263935"/>
    <n v="151.09427529337432"/>
    <n v="57.088807835840257"/>
    <n v="23.618421545178258"/>
    <n v="139.36240093080593"/>
    <n v="42.436481600778293"/>
    <n v="17.505048362982961"/>
    <n v="1170.0631159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1 BG-342"/>
    <s v="PEF Hines 1 342"/>
    <s v="Elec - Production Base"/>
    <n v="18.729201946"/>
    <n v="82.465234645999999"/>
    <n v="129.694023012"/>
    <n v="32.810749772999998"/>
    <n v="63.486186776499999"/>
    <n v="36.693222443499998"/>
    <n v="33.857573559000002"/>
    <n v="182.4106010225"/>
    <n v="16.154039496999999"/>
    <n v="16.154011644499999"/>
    <n v="174.33930432"/>
    <n v="28.6702129775"/>
    <n v="815.4643616175"/>
    <n v="56.1114446765"/>
    <n v="169.00106803150001"/>
    <n v="144.52597717899999"/>
    <n v="88.805495473999997"/>
    <n v="176.9203050815"/>
    <n v="38.817680022499999"/>
    <n v="137.84962109049999"/>
    <n v="52.084504944999999"/>
    <n v="21.548072912999999"/>
    <n v="127.1461418725"/>
    <n v="38.716575447499999"/>
    <n v="15.970586648999999"/>
    <n v="1067.4974733825002"/>
    <n v="9.7274969386628882"/>
    <n v="29.298076023262318"/>
    <n v="25.055066906070572"/>
    <n v="15.395347425826778"/>
    <n v="30.670957341940671"/>
    <n v="6.7294446928222866"/>
    <n v="23.897651804985028"/>
    <n v="9.0293854547011883"/>
    <n v="3.7355804061676268"/>
    <n v="22.042093426005305"/>
    <n v="6.7119171732678096"/>
    <n v="2.7686657937875623"/>
    <n v="185.06168338750001"/>
    <n v="12.241274566191469"/>
    <n v="36.869278409786219"/>
    <n v="31.52979180620191"/>
    <n v="19.373809734383695"/>
    <n v="38.596939418029805"/>
    <n v="8.4684663158743607"/>
    <n v="30.073277748291353"/>
    <n v="11.362757265505358"/>
    <n v="4.7009282762384128"/>
    <n v="27.73820637958114"/>
    <n v="8.4464093385570145"/>
    <n v="3.4841432003592558"/>
    <n v="232.885282459"/>
    <n v="17.592716189987438"/>
    <n v="52.987190809723302"/>
    <n v="45.313474162885257"/>
    <n v="27.843337254861563"/>
    <n v="55.470122601358895"/>
    <n v="12.170572896969023"/>
    <n v="43.220224942063354"/>
    <n v="16.330142962388216"/>
    <n v="6.7560037597522591"/>
    <n v="39.864344992556973"/>
    <n v="12.138873408500332"/>
    <n v="5.0072851959533295"/>
    <n v="334.694289176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1 BG-343"/>
    <s v="PEF Hines 1 343"/>
    <s v="Elec - Production Base"/>
    <n v="247.32162495040001"/>
    <n v="1088.9644894303999"/>
    <n v="1712.6269773888"/>
    <n v="433.27035359519999"/>
    <n v="838.34361553359997"/>
    <n v="484.53892619440001"/>
    <n v="447.09380216160002"/>
    <n v="2408.756464004"/>
    <n v="213.31625925279999"/>
    <n v="213.31589145679999"/>
    <n v="2302.1739079680001"/>
    <n v="378.59400959599998"/>
    <n v="10768.316321532"/>
    <n v="740.95915649359995"/>
    <n v="2231.6817814455999"/>
    <n v="1908.4849224495999"/>
    <n v="1172.6884844576"/>
    <n v="2336.2563693656002"/>
    <n v="512.59267360399997"/>
    <n v="1820.3227444071999"/>
    <n v="687.78287696799998"/>
    <n v="284.54519433119998"/>
    <n v="1678.981865044"/>
    <n v="511.25757412399997"/>
    <n v="210.89373977759999"/>
    <n v="14096.447382468001"/>
    <n v="128.45290239843661"/>
    <n v="386.88502536762542"/>
    <n v="330.85552060982434"/>
    <n v="203.29762864480335"/>
    <n v="405.01410740638761"/>
    <n v="88.863220186384197"/>
    <n v="315.57169888757824"/>
    <n v="119.23424657381845"/>
    <n v="49.328840537360328"/>
    <n v="291.06880149756921"/>
    <n v="88.631766938666445"/>
    <n v="36.560603331545735"/>
    <n v="2443.76436238"/>
    <n v="161.64767329133679"/>
    <n v="486.86376885398909"/>
    <n v="416.35513175312224"/>
    <n v="255.83375729530152"/>
    <n v="509.67776430100309"/>
    <n v="111.8272340764142"/>
    <n v="397.12166817020255"/>
    <n v="150.04673444839094"/>
    <n v="62.076388700740807"/>
    <n v="366.28673740541871"/>
    <n v="111.53596873113422"/>
    <n v="46.008578494545873"/>
    <n v="3075.2814055215999"/>
    <n v="232.31417803833119"/>
    <n v="699.70296494221316"/>
    <n v="598.37050689211185"/>
    <n v="367.67500472090705"/>
    <n v="732.49041243297359"/>
    <n v="160.71404826186586"/>
    <n v="570.72887004007293"/>
    <n v="215.64172914440488"/>
    <n v="89.213936229129942"/>
    <n v="526.41402498456102"/>
    <n v="160.29545226291313"/>
    <n v="66.121872935314059"/>
    <n v="4419.6830008848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1 BG-344"/>
    <s v="PEF Hines 1 344"/>
    <s v="Elec - Production Base"/>
    <n v="46.654726154400002"/>
    <n v="205.42215043440001"/>
    <n v="323.06977867680001"/>
    <n v="81.732075397200006"/>
    <n v="158.14505429459999"/>
    <n v="91.403373713400001"/>
    <n v="84.339729327599997"/>
    <n v="454.387574169"/>
    <n v="40.239957430799997"/>
    <n v="40.239888049800001"/>
    <n v="434.28185164799999"/>
    <n v="71.417935431000004"/>
    <n v="2031.3340947269996"/>
    <n v="139.7744598546"/>
    <n v="420.98422407660001"/>
    <n v="360.01640149560001"/>
    <n v="221.21583633360001"/>
    <n v="440.71116369660001"/>
    <n v="96.695429769"/>
    <n v="343.38549720420002"/>
    <n v="129.743291898"/>
    <n v="53.676576493200002"/>
    <n v="316.72296810900002"/>
    <n v="96.443576738999994"/>
    <n v="39.782973603599999"/>
    <n v="2659.1523992730004"/>
    <n v="24.231342432505873"/>
    <n v="72.981951802170826"/>
    <n v="62.412551728214069"/>
    <n v="38.350043972759636"/>
    <n v="76.401819992502851"/>
    <n v="16.763148810078199"/>
    <n v="59.529413154354771"/>
    <n v="22.492336136168142"/>
    <n v="9.3053874575106761"/>
    <n v="54.907189084989639"/>
    <n v="16.719487492989639"/>
    <n v="6.8967884907557391"/>
    <n v="460.991460555"/>
    <n v="30.493200634662252"/>
    <n v="91.841931796046225"/>
    <n v="78.54118967080494"/>
    <n v="48.260453933444936"/>
    <n v="96.145561574807488"/>
    <n v="21.095078052658792"/>
    <n v="74.912991058404188"/>
    <n v="28.304800712253019"/>
    <n v="11.710083645406959"/>
    <n v="69.096292857794424"/>
    <n v="21.040133787574696"/>
    <n v="8.6790535637419453"/>
    <n v="580.12077128759995"/>
    <n v="43.823722896598809"/>
    <n v="131.99189608004355"/>
    <n v="112.87655150866679"/>
    <n v="69.358175462868687"/>
    <n v="138.17691683708398"/>
    <n v="30.317081704141739"/>
    <n v="107.6622359466941"/>
    <n v="40.678633834429831"/>
    <n v="16.829307848680422"/>
    <n v="99.302688086476806"/>
    <n v="30.238117797510512"/>
    <n v="12.473223379604747"/>
    <n v="833.7285513827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1 BG-345"/>
    <s v="PEF Hines 1 345"/>
    <s v="Elec - Production Base"/>
    <n v="48.105856853600002"/>
    <n v="211.8115221736"/>
    <n v="333.11841709919997"/>
    <n v="84.274238506800003"/>
    <n v="163.06393737740001"/>
    <n v="94.246349174599999"/>
    <n v="86.962999904399993"/>
    <n v="468.52067091100002"/>
    <n v="41.491565625200003"/>
    <n v="41.491494086199999"/>
    <n v="447.78958771200001"/>
    <n v="73.639291489000001"/>
    <n v="2094.5159309129999"/>
    <n v="144.12195101739999"/>
    <n v="434.07835583539998"/>
    <n v="371.21421349640002"/>
    <n v="228.09644881840001"/>
    <n v="454.4188746154"/>
    <n v="99.703007310999993"/>
    <n v="354.06602793979999"/>
    <n v="133.77877746199999"/>
    <n v="55.346112130800002"/>
    <n v="326.574197771"/>
    <n v="99.443320740999994"/>
    <n v="41.020367948400001"/>
    <n v="2741.8616550870001"/>
    <n v="24.985024809083722"/>
    <n v="75.251954425210045"/>
    <n v="64.353807787214166"/>
    <n v="39.542869024188917"/>
    <n v="78.778192883407002"/>
    <n v="17.28454335804016"/>
    <n v="61.380993177518135"/>
    <n v="23.191929128224338"/>
    <n v="9.5948186581752388"/>
    <n v="56.615001224414087"/>
    <n v="17.239524016099303"/>
    <n v="7.111303553424932"/>
    <n v="475.329962045"/>
    <n v="31.441649445858417"/>
    <n v="94.698547999558244"/>
    <n v="80.984104695229462"/>
    <n v="49.761528573308503"/>
    <n v="99.136036227499645"/>
    <n v="21.751211265463994"/>
    <n v="77.243055985459662"/>
    <n v="29.185182372030798"/>
    <n v="12.074309593530916"/>
    <n v="71.245437436095685"/>
    <n v="21.694558035042824"/>
    <n v="8.9490035153218059"/>
    <n v="598.16462514440002"/>
    <n v="45.186799156826545"/>
    <n v="136.09732136565103"/>
    <n v="116.38742045197553"/>
    <n v="71.515465537224358"/>
    <n v="142.47471863490222"/>
    <n v="31.260052579706201"/>
    <n v="111.01092081968477"/>
    <n v="41.943886451352327"/>
    <n v="17.352760181991449"/>
    <n v="102.39136079068426"/>
    <n v="31.178632610024422"/>
    <n v="12.86118573317674"/>
    <n v="859.6605243131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1 BG-346"/>
    <s v="PEF Hines 1 346"/>
    <s v="Elec - Production Base"/>
    <n v="10.8004336076"/>
    <n v="47.554631227599998"/>
    <n v="74.789715487199999"/>
    <n v="18.9207380838"/>
    <n v="36.6101207759"/>
    <n v="21.1596155561"/>
    <n v="19.524402395399999"/>
    <n v="105.1894037635"/>
    <n v="9.3154332782000004"/>
    <n v="9.3154172167000002"/>
    <n v="100.53498739200001"/>
    <n v="16.533044636500001"/>
    <n v="470.24794342049989"/>
    <n v="32.357381515900002"/>
    <n v="97.456625228899995"/>
    <n v="83.342751367399998"/>
    <n v="51.210823644400001"/>
    <n v="102.0233544589"/>
    <n v="22.3847111635"/>
    <n v="79.492745324300003"/>
    <n v="30.035195266999999"/>
    <n v="12.4259715678"/>
    <n v="73.320447273499994"/>
    <n v="22.326407918499999"/>
    <n v="9.2096428493999998"/>
    <n v="615.58605757949999"/>
    <n v="5.6094853991682605"/>
    <n v="16.895109884126299"/>
    <n v="14.448324463220626"/>
    <n v="8.8779238014511002"/>
    <n v="17.686799438024597"/>
    <n v="3.8806202651024204"/>
    <n v="13.780886256736991"/>
    <n v="5.2069104920808957"/>
    <n v="2.1541701712112498"/>
    <n v="12.710854808788589"/>
    <n v="3.8705127969999435"/>
    <n v="1.5965865055890447"/>
    <n v="106.7181842825"/>
    <n v="7.0590873869449524"/>
    <n v="21.261140478548832"/>
    <n v="18.182057305280029"/>
    <n v="11.172154925008661"/>
    <n v="22.257418273500967"/>
    <n v="4.8834493037399174"/>
    <n v="17.34213986371714"/>
    <n v="6.5524791605749684"/>
    <n v="2.7108503548623384"/>
    <n v="15.995591123441073"/>
    <n v="4.8707298659450133"/>
    <n v="2.0091756938361129"/>
    <n v="134.29627373540001"/>
    <n v="10.145064575369652"/>
    <n v="30.555740604626905"/>
    <n v="26.130593852156235"/>
    <n v="16.05621618594234"/>
    <n v="31.987554947014662"/>
    <n v="7.018316366023444"/>
    <n v="24.923494943252869"/>
    <n v="9.4169855916129013"/>
    <n v="3.8959358903962267"/>
    <n v="22.988283891857243"/>
    <n v="7.0000364509695032"/>
    <n v="2.887514986978033"/>
    <n v="193.00573828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2 BG-341"/>
    <s v="PEF Hines 2 341"/>
    <s v="Elec - Production Base"/>
    <n v="264.56444499999998"/>
    <n v="0"/>
    <n v="283.65053085549999"/>
    <n v="15.7379349345"/>
    <n v="0"/>
    <n v="11.241513835999999"/>
    <n v="0"/>
    <n v="0"/>
    <n v="6.9712453114999997"/>
    <n v="230.86875117849999"/>
    <n v="0"/>
    <n v="0"/>
    <n v="813.03442111599986"/>
    <n v="1.394249219"/>
    <n v="1.394249219"/>
    <n v="17.4691204935"/>
    <n v="51.576186288999999"/>
    <n v="18.2792563595"/>
    <n v="0"/>
    <n v="0"/>
    <n v="0"/>
    <n v="0"/>
    <n v="0"/>
    <n v="0"/>
    <n v="0"/>
    <n v="90.113061579999993"/>
    <n v="20.617204135457008"/>
    <n v="20.617204135457008"/>
    <n v="258.32140938167879"/>
    <n v="762.67337772750932"/>
    <n v="270.30114463930869"/>
    <n v="0"/>
    <n v="0"/>
    <n v="0"/>
    <n v="0"/>
    <n v="0"/>
    <n v="0"/>
    <n v="0"/>
    <n v="1332.5303400170001"/>
    <n v="1.0090198384663598"/>
    <n v="1.0090198384663598"/>
    <n v="12.642423533967024"/>
    <n v="37.325748115077594"/>
    <n v="13.228719835594807"/>
    <n v="0"/>
    <n v="0"/>
    <n v="0"/>
    <n v="0"/>
    <n v="0"/>
    <n v="0"/>
    <n v="3.7427867027872708E-8"/>
    <n v="65.214931199000006"/>
    <n v="7.4673307293299214"/>
    <n v="7.4673307293299214"/>
    <n v="93.561250383228383"/>
    <n v="276.23213664320815"/>
    <n v="97.900182307789933"/>
    <n v="0"/>
    <n v="0"/>
    <n v="0"/>
    <n v="0"/>
    <n v="0"/>
    <n v="0"/>
    <n v="2.1113692127983086E-8"/>
    <n v="482.628230814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2 BG-342"/>
    <s v="PEF Hines 2 342"/>
    <s v="Elec - Production Base"/>
    <n v="174.339021"/>
    <n v="0"/>
    <n v="186.91610603789999"/>
    <n v="10.3707668241"/>
    <n v="0"/>
    <n v="7.4077774007999997"/>
    <n v="0"/>
    <n v="0"/>
    <n v="4.5938148746999996"/>
    <n v="152.1346984473"/>
    <n v="0"/>
    <n v="0"/>
    <n v="535.76218458480002"/>
    <n v="0.91876307820000003"/>
    <n v="0.91876307820000003"/>
    <n v="11.5115595543"/>
    <n v="33.9869623242"/>
    <n v="12.0454116891"/>
    <n v="0"/>
    <n v="0"/>
    <n v="0"/>
    <n v="0"/>
    <n v="0"/>
    <n v="0"/>
    <n v="0"/>
    <n v="59.381459724000003"/>
    <n v="13.586040198004406"/>
    <n v="13.586040198004406"/>
    <n v="170.22507168316628"/>
    <n v="502.57596033275433"/>
    <n v="178.11931203225919"/>
    <n v="0"/>
    <n v="0"/>
    <n v="0"/>
    <n v="0"/>
    <n v="0"/>
    <n v="0"/>
    <n v="0"/>
    <n v="878.09242444259996"/>
    <n v="0.66490994588408614"/>
    <n v="0.66490994588408614"/>
    <n v="8.3309295093646138"/>
    <n v="24.596405554326179"/>
    <n v="8.7172789420773444"/>
    <n v="0"/>
    <n v="0"/>
    <n v="0"/>
    <n v="0"/>
    <n v="0"/>
    <n v="0"/>
    <n v="2.4663691533532983E-8"/>
    <n v="42.974433922199999"/>
    <n v="4.9207183861557606"/>
    <n v="4.9207183861557606"/>
    <n v="61.653699518648139"/>
    <n v="182.02763516131253"/>
    <n v="64.512908903014605"/>
    <n v="0"/>
    <n v="0"/>
    <n v="0"/>
    <n v="0"/>
    <n v="0"/>
    <n v="0"/>
    <n v="1.3913222574046813E-8"/>
    <n v="318.0356803692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2 BG-343"/>
    <s v="PEF Hines 2 343"/>
    <s v="Elec - Production Base"/>
    <n v="2121.9182799999999"/>
    <n v="0"/>
    <n v="2274.9967273719999"/>
    <n v="126.224866788"/>
    <n v="0"/>
    <n v="90.161675743999993"/>
    <n v="0"/>
    <n v="0"/>
    <n v="55.912323596"/>
    <n v="1851.6646233639999"/>
    <n v="0"/>
    <n v="0"/>
    <n v="6520.8784968639993"/>
    <n v="11.182465976"/>
    <n v="11.182465976"/>
    <n v="140.10970412399999"/>
    <n v="413.66273725600001"/>
    <n v="146.60733498799999"/>
    <n v="0"/>
    <n v="0"/>
    <n v="0"/>
    <n v="0"/>
    <n v="0"/>
    <n v="0"/>
    <n v="0"/>
    <n v="722.74470831999997"/>
    <n v="165.35866086434183"/>
    <n v="165.35866086434183"/>
    <n v="2071.8465048557368"/>
    <n v="6116.9617174724544"/>
    <n v="2167.9290273304605"/>
    <n v="0"/>
    <n v="0"/>
    <n v="0"/>
    <n v="0"/>
    <n v="0"/>
    <n v="0"/>
    <n v="-1.9334038370288908E-8"/>
    <n v="10687.454571368"/>
    <n v="8.0927640905202356"/>
    <n v="8.0927640905202356"/>
    <n v="101.39756156662257"/>
    <n v="299.36822100210287"/>
    <n v="106.09990484604693"/>
    <n v="0"/>
    <n v="0"/>
    <n v="0"/>
    <n v="0"/>
    <n v="0"/>
    <n v="0"/>
    <n v="3.0018713914614636E-7"/>
    <n v="523.05121589600003"/>
    <n v="59.891137591715669"/>
    <n v="59.891137591715669"/>
    <n v="750.40063485412531"/>
    <n v="2215.4980812583535"/>
    <n v="785.20069639074916"/>
    <n v="0"/>
    <n v="0"/>
    <n v="0"/>
    <n v="0"/>
    <n v="0"/>
    <n v="0"/>
    <n v="1.6934063751250505E-7"/>
    <n v="3870.881687856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2 BG-344"/>
    <s v="PEF Hines 2 344"/>
    <s v="Elec - Production Base"/>
    <n v="513.35970099999997"/>
    <n v="0"/>
    <n v="550.39425916990001"/>
    <n v="30.537820652099999"/>
    <n v="0"/>
    <n v="21.812984664799998"/>
    <n v="0"/>
    <n v="0"/>
    <n v="13.526974150699999"/>
    <n v="447.9767229313"/>
    <n v="0"/>
    <n v="0"/>
    <n v="1577.6084625688"/>
    <n v="2.7053951342000002"/>
    <n v="2.7053951342000002"/>
    <n v="33.897005598299998"/>
    <n v="100.0782080602"/>
    <n v="35.468989717100001"/>
    <n v="0"/>
    <n v="0"/>
    <n v="0"/>
    <n v="0"/>
    <n v="0"/>
    <n v="0"/>
    <n v="0"/>
    <n v="174.85499364399999"/>
    <n v="40.005533436037382"/>
    <n v="40.005533436037382"/>
    <n v="501.24574177787656"/>
    <n v="1479.8881125196328"/>
    <n v="524.49116808569374"/>
    <n v="0"/>
    <n v="0"/>
    <n v="0"/>
    <n v="0"/>
    <n v="0"/>
    <n v="0"/>
    <n v="0"/>
    <n v="2585.6360892506"/>
    <n v="1.9578977159162816"/>
    <n v="1.9578977159162816"/>
    <n v="24.531303763484452"/>
    <n v="72.426719667329237"/>
    <n v="25.668950562928888"/>
    <n v="0"/>
    <n v="0"/>
    <n v="0"/>
    <n v="0"/>
    <n v="0"/>
    <n v="0"/>
    <n v="7.2624857239134144E-8"/>
    <n v="126.5427694982"/>
    <n v="14.489576142693402"/>
    <n v="14.489576142693402"/>
    <n v="181.54584423436134"/>
    <n v="535.99963923250721"/>
    <n v="189.96508891197581"/>
    <n v="0"/>
    <n v="0"/>
    <n v="0"/>
    <n v="0"/>
    <n v="0"/>
    <n v="0"/>
    <n v="4.0968870962387882E-8"/>
    <n v="936.4897247052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2 BG-345"/>
    <s v="PEF Hines 2 345"/>
    <s v="Elec - Production Base"/>
    <n v="261.491648"/>
    <n v="0"/>
    <n v="280.35605755519998"/>
    <n v="15.555145900799999"/>
    <n v="0"/>
    <n v="11.110948710400001"/>
    <n v="0"/>
    <n v="0"/>
    <n v="6.8902774335999997"/>
    <n v="228.1873145024"/>
    <n v="0"/>
    <n v="0"/>
    <n v="803.59139210239994"/>
    <n v="1.3780556416"/>
    <n v="1.3780556416"/>
    <n v="17.266224518400001"/>
    <n v="50.977152089599997"/>
    <n v="18.066951020800001"/>
    <n v="0"/>
    <n v="0"/>
    <n v="0"/>
    <n v="0"/>
    <n v="0"/>
    <n v="0"/>
    <n v="0"/>
    <n v="89.06643891200001"/>
    <n v="20.377744585191966"/>
    <n v="20.377744585191966"/>
    <n v="255.3211224316172"/>
    <n v="753.81526957521783"/>
    <n v="267.16171845396383"/>
    <n v="0"/>
    <n v="0"/>
    <n v="0"/>
    <n v="0"/>
    <n v="0"/>
    <n v="0"/>
    <n v="0"/>
    <n v="1317.0535996287999"/>
    <n v="0.99730052700491245"/>
    <n v="0.99730052700491245"/>
    <n v="12.4955874725004"/>
    <n v="36.892226343734634"/>
    <n v="13.07507420636199"/>
    <n v="0"/>
    <n v="0"/>
    <n v="0"/>
    <n v="0"/>
    <n v="0"/>
    <n v="0"/>
    <n v="3.6993156982134678E-8"/>
    <n v="64.457489113600005"/>
    <n v="7.3806010424927777"/>
    <n v="7.3806010424927777"/>
    <n v="92.474578553633776"/>
    <n v="273.02382465411665"/>
    <n v="96.763115735995569"/>
    <n v="0"/>
    <n v="0"/>
    <n v="0"/>
    <n v="0"/>
    <n v="0"/>
    <n v="0"/>
    <n v="2.086846961901756E-8"/>
    <n v="477.0227210496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2 BG-346"/>
    <s v="PEF Hines 2 346"/>
    <s v="Elec - Production Base"/>
    <n v="41.026904999999999"/>
    <n v="0"/>
    <n v="43.986649009499999"/>
    <n v="2.4405349004999999"/>
    <n v="0"/>
    <n v="1.7432596440000001"/>
    <n v="0"/>
    <n v="0"/>
    <n v="1.0810546335"/>
    <n v="35.801599576500003"/>
    <n v="0"/>
    <n v="0"/>
    <n v="126.080002764"/>
    <n v="0.21621095100000001"/>
    <n v="0.21621095100000001"/>
    <n v="2.7089957115000001"/>
    <n v="7.9980939810000002"/>
    <n v="2.8346262255000001"/>
    <n v="0"/>
    <n v="0"/>
    <n v="0"/>
    <n v="0"/>
    <n v="0"/>
    <n v="0"/>
    <n v="0"/>
    <n v="13.974137819999999"/>
    <n v="3.1971797095826755"/>
    <n v="3.1971797095826755"/>
    <n v="40.058776311262257"/>
    <n v="118.27034511026469"/>
    <n v="41.916514452681568"/>
    <n v="0"/>
    <n v="0"/>
    <n v="0"/>
    <n v="0"/>
    <n v="0"/>
    <n v="0"/>
    <n v="0"/>
    <n v="206.639995293"/>
    <n v="0.15647212555668499"/>
    <n v="0.15647212555668499"/>
    <n v="1.9605034580433867"/>
    <n v="5.7882302437548532"/>
    <n v="2.0514224122843254"/>
    <n v="0"/>
    <n v="0"/>
    <n v="0"/>
    <n v="0"/>
    <n v="0"/>
    <n v="0"/>
    <n v="0"/>
    <n v="10.113100371"/>
    <n v="1.1579842802981308"/>
    <n v="1.1579842802981308"/>
    <n v="14.508860142389597"/>
    <n v="42.836253480727237"/>
    <n v="15.181713019012735"/>
    <n v="0"/>
    <n v="0"/>
    <n v="0"/>
    <n v="0"/>
    <n v="0"/>
    <n v="0"/>
    <n v="0"/>
    <n v="74.842795206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3 BG-341"/>
    <s v="PEF Hines 3 341"/>
    <s v="Elec - Production Base"/>
    <n v="24.4116210776"/>
    <n v="20.047588996799998"/>
    <n v="58.734298715199998"/>
    <n v="42.812076956799999"/>
    <n v="6.585106476"/>
    <n v="0"/>
    <n v="0"/>
    <n v="0"/>
    <n v="0"/>
    <n v="0"/>
    <n v="0"/>
    <n v="0"/>
    <n v="152.59069222240001"/>
    <n v="0"/>
    <n v="0"/>
    <n v="173.9136010352"/>
    <n v="33.342913115199998"/>
    <n v="13.152174592"/>
    <n v="13.305685952799999"/>
    <n v="1.2661432855999999"/>
    <n v="0.80560506239999996"/>
    <n v="0.96453051919999999"/>
    <n v="8.1414924087999996"/>
    <n v="24.649376496799999"/>
    <n v="0"/>
    <n v="269.54152246799998"/>
    <n v="0"/>
    <n v="0"/>
    <n v="81.928965616043612"/>
    <n v="15.70751433984192"/>
    <n v="6.1958584809366126"/>
    <n v="6.2681761543433616"/>
    <n v="0.59646749359132201"/>
    <n v="0.3795125226814286"/>
    <n v="0.4543807228002098"/>
    <n v="3.8353760008042732"/>
    <n v="11.612075809151325"/>
    <n v="0"/>
    <n v="126.9783271368"/>
    <n v="0"/>
    <n v="0"/>
    <n v="516.94805800120616"/>
    <n v="99.109868810760346"/>
    <n v="39.094073570767442"/>
    <n v="39.550377156998287"/>
    <n v="3.7635372319713514"/>
    <n v="2.3946141649917885"/>
    <n v="2.8670108365039044"/>
    <n v="24.200112382865779"/>
    <n v="73.268837141623393"/>
    <n v="-1.1288420864730142E-8"/>
    <n v="801.19648928640004"/>
    <n v="0"/>
    <n v="0"/>
    <n v="221.06682837963078"/>
    <n v="42.383183416591841"/>
    <n v="16.718126161737782"/>
    <n v="16.913259086651625"/>
    <n v="1.6094329526596658"/>
    <n v="1.0240289144222636"/>
    <n v="1.2260438602024335"/>
    <n v="10.348896776198517"/>
    <n v="31.332566580460167"/>
    <n v="-7.1755096087144921E-8"/>
    <n v="342.6223660567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3 BG-342"/>
    <s v="PEF Hines 3 342"/>
    <s v="Elec - Production Base"/>
    <n v="32.4812276587"/>
    <n v="26.674603056599999"/>
    <n v="78.149751787400007"/>
    <n v="56.9642144516"/>
    <n v="8.7619065495000008"/>
    <n v="0"/>
    <n v="0"/>
    <n v="0"/>
    <n v="0"/>
    <n v="0"/>
    <n v="0"/>
    <n v="0"/>
    <n v="203.03170350380003"/>
    <n v="0"/>
    <n v="0"/>
    <n v="231.40320137739999"/>
    <n v="44.364884587399999"/>
    <n v="17.499811904000001"/>
    <n v="17.704068616099999"/>
    <n v="1.6846848547"/>
    <n v="1.0719092088"/>
    <n v="1.2833697229000001"/>
    <n v="10.8327778631"/>
    <n v="32.797576494099999"/>
    <n v="0"/>
    <n v="358.64228462849991"/>
    <n v="0"/>
    <n v="0"/>
    <n v="109.01174385581382"/>
    <n v="20.89985534360342"/>
    <n v="8.2439871248474592"/>
    <n v="8.3402104279294313"/>
    <n v="0.79363825895738693"/>
    <n v="0.50496575419377876"/>
    <n v="0.60458269666248932"/>
    <n v="5.1032137785044496"/>
    <n v="15.450611688103782"/>
    <n v="0"/>
    <n v="168.9528089241"/>
    <n v="0"/>
    <n v="0"/>
    <n v="687.83254935361413"/>
    <n v="131.87203757722304"/>
    <n v="52.017172465586434"/>
    <n v="52.624313655380064"/>
    <n v="5.0076276886759459"/>
    <n v="3.1861877423296847"/>
    <n v="3.8147418143358562"/>
    <n v="32.199801773724232"/>
    <n v="97.488887440950606"/>
    <n v="-1.5020077626104467E-8"/>
    <n v="1066.0433194968"/>
    <n v="0"/>
    <n v="0"/>
    <n v="294.14359487065633"/>
    <n v="56.393544086180064"/>
    <n v="22.244539195496159"/>
    <n v="22.504176068348094"/>
    <n v="2.1414537760755636"/>
    <n v="1.3625361541008754"/>
    <n v="1.631329997143385"/>
    <n v="13.769870961684541"/>
    <n v="41.689989574889715"/>
    <n v="-9.5474661065964028E-8"/>
    <n v="455.8810345891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3 BG-343"/>
    <s v="PEF Hines 3 343"/>
    <s v="Elec - Production Base"/>
    <n v="241.42319770890001"/>
    <n v="198.2643031602"/>
    <n v="580.86360450780001"/>
    <n v="423.39787622519998"/>
    <n v="65.124616576500003"/>
    <n v="0"/>
    <n v="0"/>
    <n v="0"/>
    <n v="0"/>
    <n v="0"/>
    <n v="0"/>
    <n v="0"/>
    <n v="1509.0735981786002"/>
    <n v="0"/>
    <n v="0"/>
    <n v="1719.9504102378"/>
    <n v="329.75084610779999"/>
    <n v="130.07083948799999"/>
    <n v="131.58901820669999"/>
    <n v="12.5217559209"/>
    <n v="7.9671788136000004"/>
    <n v="9.5389012263000001"/>
    <n v="80.516780315700004"/>
    <n v="243.7745234727"/>
    <n v="0"/>
    <n v="2665.6802537895001"/>
    <n v="0"/>
    <n v="0"/>
    <n v="810.2515109968424"/>
    <n v="155.34233994245903"/>
    <n v="61.275077237377175"/>
    <n v="61.990276113733067"/>
    <n v="5.8988745226905293"/>
    <n v="3.7532586019203342"/>
    <n v="4.4936813793315187"/>
    <n v="37.930653420627884"/>
    <n v="114.83975050128423"/>
    <n v="-3.356581146363169E-8"/>
    <n v="1255.7754226827001"/>
    <n v="0"/>
    <n v="0"/>
    <n v="5112.4525001977863"/>
    <n v="980.16519987519541"/>
    <n v="386.62800077550514"/>
    <n v="391.14069866491218"/>
    <n v="37.220190758767679"/>
    <n v="23.681975365487762"/>
    <n v="28.353828769280984"/>
    <n v="239.331443733871"/>
    <n v="724.60558432043274"/>
    <n v="-1.1164138413732871E-7"/>
    <n v="7923.5794223495996"/>
    <n v="0"/>
    <n v="0"/>
    <n v="2186.280888316252"/>
    <n v="419.15625500616687"/>
    <n v="165.33697065169926"/>
    <n v="167.26677345181798"/>
    <n v="15.91678195782373"/>
    <n v="10.127321503160985"/>
    <n v="12.12518530910015"/>
    <n v="102.34731009985045"/>
    <n v="309.86915585146357"/>
    <n v="-7.096350600477308E-7"/>
    <n v="3388.4266414376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3 BG-344"/>
    <s v="PEF Hines 3 344"/>
    <s v="Elec - Production Base"/>
    <n v="117.8794546394"/>
    <n v="96.806305909200006"/>
    <n v="283.6176704188"/>
    <n v="206.7320423992"/>
    <n v="31.798329069000001"/>
    <n v="0"/>
    <n v="0"/>
    <n v="0"/>
    <n v="0"/>
    <n v="0"/>
    <n v="0"/>
    <n v="0"/>
    <n v="736.83380243559998"/>
    <n v="0"/>
    <n v="0"/>
    <n v="839.79840499880004"/>
    <n v="161.00710401879999"/>
    <n v="63.509554047999998"/>
    <n v="64.250833598200003"/>
    <n v="6.1139847914000001"/>
    <n v="3.8901261456"/>
    <n v="4.6575494197999996"/>
    <n v="39.313844912199997"/>
    <n v="119.0275340342"/>
    <n v="0"/>
    <n v="1301.5689359670002"/>
    <n v="0"/>
    <n v="0"/>
    <n v="395.62066588241771"/>
    <n v="75.848843394514859"/>
    <n v="29.91871848387359"/>
    <n v="30.267927898311051"/>
    <n v="2.8802373521679874"/>
    <n v="1.8325996893160021"/>
    <n v="2.1941251517906575"/>
    <n v="18.520360850869785"/>
    <n v="56.072686007327711"/>
    <n v="-1.638932189962361E-8"/>
    <n v="613.15616469420002"/>
    <n v="0"/>
    <n v="0"/>
    <n v="2496.2518859509555"/>
    <n v="478.58424672645754"/>
    <n v="188.77845340567262"/>
    <n v="190.98186372913742"/>
    <n v="18.17346398297758"/>
    <n v="11.563173578014831"/>
    <n v="13.844294599609466"/>
    <n v="116.85811609299599"/>
    <n v="353.80241799028886"/>
    <n v="-5.4509655456058681E-8"/>
    <n v="3868.8379160016002"/>
    <n v="0"/>
    <n v="0"/>
    <n v="1067.4931044282248"/>
    <n v="204.66099040075281"/>
    <n v="80.728911376830396"/>
    <n v="81.67117419083668"/>
    <n v="7.7716706373214226"/>
    <n v="4.9448567788002435"/>
    <n v="5.9203516696096647"/>
    <n v="49.973015074247627"/>
    <n v="151.29949171406903"/>
    <n v="-3.464924702711869E-7"/>
    <n v="1654.4635659242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3 BG-345"/>
    <s v="PEF Hines 3 345"/>
    <s v="Elec - Production Base"/>
    <n v="50.389057108400003"/>
    <n v="41.381074351199999"/>
    <n v="121.2359442568"/>
    <n v="88.370214491200002"/>
    <n v="13.592596134000001"/>
    <n v="0"/>
    <n v="0"/>
    <n v="0"/>
    <n v="0"/>
    <n v="0"/>
    <n v="0"/>
    <n v="0"/>
    <n v="314.96888634160001"/>
    <n v="0"/>
    <n v="0"/>
    <n v="358.98240213679998"/>
    <n v="68.824513856799996"/>
    <n v="27.147958528"/>
    <n v="27.464827805199999"/>
    <n v="2.6134997804000002"/>
    <n v="1.6628834016"/>
    <n v="1.9909281428000001"/>
    <n v="16.805198009200002"/>
    <n v="50.879818101200001"/>
    <n v="0"/>
    <n v="556.37202976200001"/>
    <n v="0"/>
    <n v="0"/>
    <n v="169.113034899886"/>
    <n v="32.422543123429492"/>
    <n v="12.789132923169777"/>
    <n v="12.938406884274436"/>
    <n v="1.2311937213156268"/>
    <n v="0.78336781150084689"/>
    <n v="0.93790642241063404"/>
    <n v="7.9167614359723446"/>
    <n v="23.968975646246669"/>
    <n v="0"/>
    <n v="262.1013228612"/>
    <n v="0"/>
    <n v="0"/>
    <n v="1067.0542990117633"/>
    <n v="204.57686212792959"/>
    <n v="80.695726821885501"/>
    <n v="81.637602307838051"/>
    <n v="7.7684760020057801"/>
    <n v="4.9428241380935605"/>
    <n v="5.9179180404188019"/>
    <n v="49.952473087043657"/>
    <n v="151.23729830392278"/>
    <n v="-2.3301254259422421E-8"/>
    <n v="1653.7834798176"/>
    <n v="0"/>
    <n v="0"/>
    <n v="456.31336831684217"/>
    <n v="87.48491723780279"/>
    <n v="34.508589627512841"/>
    <n v="34.911371731411506"/>
    <n v="3.3220984671978107"/>
    <n v="2.1137412908978876"/>
    <n v="2.5307288644518549"/>
    <n v="21.36159450481162"/>
    <n v="64.674872748384161"/>
    <n v="-1.4811257642577402E-7"/>
    <n v="707.2212826411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3 BG-346"/>
    <s v="PEF Hines 3 346"/>
    <s v="Elec - Production Base"/>
    <n v="5.0464518070000004"/>
    <n v="4.144304526"/>
    <n v="12.141750313999999"/>
    <n v="8.8502554759999992"/>
    <n v="1.3612951950000001"/>
    <n v="0"/>
    <n v="0"/>
    <n v="0"/>
    <n v="0"/>
    <n v="0"/>
    <n v="0"/>
    <n v="0"/>
    <n v="31.544057317999997"/>
    <n v="0"/>
    <n v="0"/>
    <n v="35.952000214000002"/>
    <n v="6.8927583139999999"/>
    <n v="2.71886144"/>
    <n v="2.7505958210000001"/>
    <n v="0.261741367"/>
    <n v="0.16653736799999999"/>
    <n v="0.199390969"/>
    <n v="1.683036491"/>
    <n v="5.0956014009999997"/>
    <n v="0"/>
    <n v="55.720523384999993"/>
    <n v="0"/>
    <n v="0"/>
    <n v="16.936629290797271"/>
    <n v="3.247109803638109"/>
    <n v="1.2808285499617804"/>
    <n v="1.2957783008399144"/>
    <n v="0.12330375157316742"/>
    <n v="7.8454095685689451E-2"/>
    <n v="9.3931099960630704E-2"/>
    <n v="0.79286173123272263"/>
    <n v="2.4004870780123491"/>
    <n v="0"/>
    <n v="26.249383700999999"/>
    <n v="0"/>
    <n v="0"/>
    <n v="106.86522837351055"/>
    <n v="20.488322957402158"/>
    <n v="8.0816574035396371"/>
    <n v="8.1759860042481005"/>
    <n v="0.77801098110690603"/>
    <n v="0.49502263457133189"/>
    <n v="0.59267805159566811"/>
    <n v="5.0027280235058695"/>
    <n v="15.146378620853367"/>
    <n v="0"/>
    <n v="165.626013048"/>
    <n v="0"/>
    <n v="0"/>
    <n v="45.699672790997859"/>
    <n v="8.7615931715133826"/>
    <n v="3.4560268533731509"/>
    <n v="3.4963653830597443"/>
    <n v="0.33270735304208698"/>
    <n v="0.21169067589486518"/>
    <n v="0.25345187991047219"/>
    <n v="2.1393584912156904"/>
    <n v="6.4771727668261931"/>
    <n v="-1.4833460681984434E-8"/>
    <n v="70.828039351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4 BG-341"/>
    <s v="PEF Hines 4 341"/>
    <s v="Elec - Production Base"/>
    <n v="3.1915343075"/>
    <n v="303.89434093"/>
    <n v="3.2454417000000002"/>
    <n v="3.2454297825"/>
    <n v="3.2454802900000002"/>
    <n v="12.744416735"/>
    <n v="24.094538180000001"/>
    <n v="26.024871837500001"/>
    <n v="28.509293767500001"/>
    <n v="72.070691377499998"/>
    <n v="63.593664099999998"/>
    <n v="25.916941850000001"/>
    <n v="569.77664485750006"/>
    <n v="0"/>
    <n v="0"/>
    <n v="1.0098741950000001"/>
    <n v="21.5284864825"/>
    <n v="12.220462145000001"/>
    <n v="21.45645541"/>
    <n v="21.456169389999999"/>
    <n v="21.456126260000001"/>
    <n v="11.9175"/>
    <n v="22.022707477499999"/>
    <n v="72.757213719999996"/>
    <n v="21.71998425"/>
    <n v="227.54497933000002"/>
    <n v="0"/>
    <n v="0"/>
    <n v="1.7586434617663085"/>
    <n v="37.490741105799792"/>
    <n v="21.281300143595537"/>
    <n v="37.365302734046828"/>
    <n v="37.364804645071558"/>
    <n v="37.364729536416561"/>
    <n v="20.753707302719999"/>
    <n v="38.3514013007307"/>
    <n v="126.70290897472823"/>
    <n v="37.824224500124501"/>
    <n v="396.257763705"/>
    <n v="0"/>
    <n v="0"/>
    <n v="1.8597097504211897"/>
    <n v="39.645271085787108"/>
    <n v="22.504300751748136"/>
    <n v="39.512623981301438"/>
    <n v="39.51209726798858"/>
    <n v="39.512017842965214"/>
    <n v="21.946388035635"/>
    <n v="40.555391977889279"/>
    <n v="133.98431253960536"/>
    <n v="39.997919326658689"/>
    <n v="419.03003256"/>
    <n v="0"/>
    <n v="0"/>
    <n v="3.2201324081034715"/>
    <n v="68.646745666885522"/>
    <n v="38.966740996007097"/>
    <n v="68.417063997528984"/>
    <n v="68.416151980689733"/>
    <n v="68.416014454340953"/>
    <n v="38.000701635487502"/>
    <n v="70.222642001938084"/>
    <n v="231.99707744100002"/>
    <n v="69.257364570518689"/>
    <n v="725.5606351525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4 BG-342"/>
    <s v="PEF Hines 4 342"/>
    <s v="Elec - Production Base"/>
    <n v="1.7799482085"/>
    <n v="169.484685294"/>
    <n v="1.8100128600000001"/>
    <n v="1.8100062134999999"/>
    <n v="1.810034382"/>
    <n v="7.1076791129999997"/>
    <n v="13.437746843999999"/>
    <n v="14.5143117825"/>
    <n v="15.8998968765"/>
    <n v="40.194491314499999"/>
    <n v="35.466774780000001"/>
    <n v="14.454118230000001"/>
    <n v="317.76970589849998"/>
    <n v="0"/>
    <n v="0"/>
    <n v="0.56321618100000004"/>
    <n v="12.006636073499999"/>
    <n v="6.8154647910000001"/>
    <n v="11.966463678"/>
    <n v="11.966304162"/>
    <n v="11.966280107999999"/>
    <n v="6.6464999999999996"/>
    <n v="12.2822676945"/>
    <n v="40.577371176"/>
    <n v="12.11343615"/>
    <n v="126.903940014"/>
    <n v="0"/>
    <n v="0"/>
    <n v="0.98081172801592353"/>
    <n v="20.908933145349138"/>
    <n v="11.868777965547114"/>
    <n v="20.838975004979421"/>
    <n v="20.838697216150042"/>
    <n v="20.83865532735831"/>
    <n v="11.574534557375999"/>
    <n v="21.38893129811677"/>
    <n v="70.663384476654599"/>
    <n v="21.094919919452707"/>
    <n v="220.99662063900001"/>
    <n v="0"/>
    <n v="0"/>
    <n v="1.0371773321732274"/>
    <n v="22.110534446963204"/>
    <n v="12.550856718816362"/>
    <n v="22.036555929659745"/>
    <n v="22.036262176772485"/>
    <n v="22.036217880702186"/>
    <n v="12.239703635732999"/>
    <n v="22.618117288109172"/>
    <n v="74.72429060578871"/>
    <n v="22.3072096332819"/>
    <n v="233.69692564799999"/>
    <n v="0"/>
    <n v="0"/>
    <n v="1.7958976337704824"/>
    <n v="38.284925116421618"/>
    <n v="21.732111938742285"/>
    <n v="38.15682952461308"/>
    <n v="38.15632088438467"/>
    <n v="38.156244184667685"/>
    <n v="21.193342850452499"/>
    <n v="39.163817081257093"/>
    <n v="129.38691631731541"/>
    <n v="38.625472927875137"/>
    <n v="404.6518784594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4 BG-343"/>
    <s v="PEF Hines 4 343"/>
    <s v="Elec - Production Base"/>
    <n v="32.289891418400003"/>
    <n v="3074.6074852575998"/>
    <n v="32.835291744000003"/>
    <n v="32.835171170400002"/>
    <n v="32.835682172799999"/>
    <n v="128.93981167519999"/>
    <n v="243.77304037760001"/>
    <n v="263.30291478800001"/>
    <n v="288.4386979656"/>
    <n v="729.16490152079996"/>
    <n v="643.39979171200002"/>
    <n v="262.21094859200002"/>
    <n v="5764.6336283943992"/>
    <n v="0"/>
    <n v="0"/>
    <n v="10.2172575824"/>
    <n v="217.8113797144"/>
    <n v="123.6387761264"/>
    <n v="217.0826156512"/>
    <n v="217.07972188479999"/>
    <n v="217.07928552320001"/>
    <n v="120.5736"/>
    <n v="222.8115898728"/>
    <n v="736.11069303039994"/>
    <n v="219.74883095999999"/>
    <n v="2302.1537503455997"/>
    <n v="0"/>
    <n v="0"/>
    <n v="17.792823436259802"/>
    <n v="379.30720552081073"/>
    <n v="215.3105073206487"/>
    <n v="378.03810075383836"/>
    <n v="378.0330614099434"/>
    <n v="378.03230150887987"/>
    <n v="209.9726622895104"/>
    <n v="388.01481182074957"/>
    <n v="1281.8985412674883"/>
    <n v="382.68117601747099"/>
    <n v="4009.0811913456"/>
    <n v="0"/>
    <n v="0"/>
    <n v="18.815347141882469"/>
    <n v="401.10535412538371"/>
    <n v="227.68404087442661"/>
    <n v="399.76331603707547"/>
    <n v="399.75798709054317"/>
    <n v="399.75718351924064"/>
    <n v="222.03943884652321"/>
    <n v="410.31337194757543"/>
    <n v="1355.5670993434326"/>
    <n v="404.67322221311679"/>
    <n v="4239.4763611392"/>
    <n v="0"/>
    <n v="0"/>
    <n v="32.579228606813906"/>
    <n v="694.52362100614971"/>
    <n v="394.24042308841297"/>
    <n v="692.19984960037425"/>
    <n v="692.19062240057826"/>
    <n v="692.18923099743438"/>
    <n v="384.46665816795598"/>
    <n v="710.46752655211924"/>
    <n v="2347.1972155687149"/>
    <n v="700.70147034024649"/>
    <n v="7340.7558463287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4 BG-344"/>
    <s v="PEF Hines 4 344"/>
    <s v="Elec - Production Base"/>
    <n v="10.814099242099999"/>
    <n v="1029.7064813643999"/>
    <n v="10.996757435999999"/>
    <n v="10.9967170551"/>
    <n v="10.9968881932"/>
    <n v="43.182799893800002"/>
    <n v="81.641211394400003"/>
    <n v="88.181896134499993"/>
    <n v="96.600036978899993"/>
    <n v="244.2021717177"/>
    <n v="215.478866428"/>
    <n v="87.816189398000006"/>
    <n v="1930.6141152360997"/>
    <n v="0"/>
    <n v="0"/>
    <n v="3.4218274705999998"/>
    <n v="72.946478691099998"/>
    <n v="41.407447856600001"/>
    <n v="72.7024107628"/>
    <n v="72.701441621200004"/>
    <n v="72.701295480799999"/>
    <n v="40.380899999999997"/>
    <n v="74.6210823057"/>
    <n v="246.52836345759999"/>
    <n v="73.595343990000003"/>
    <n v="771.00659163639989"/>
    <n v="0"/>
    <n v="0"/>
    <n v="5.958934824018387"/>
    <n v="127.03250409223335"/>
    <n v="72.108919905057022"/>
    <n v="126.60747247101082"/>
    <n v="126.60578476124776"/>
    <n v="126.60553026533111"/>
    <n v="70.321240127577596"/>
    <n v="129.94873931484591"/>
    <n v="429.31634126432584"/>
    <n v="128.16246923575227"/>
    <n v="1342.6679362614"/>
    <n v="0"/>
    <n v="0"/>
    <n v="6.3013848089601856"/>
    <n v="134.33284893543617"/>
    <n v="76.252898529579724"/>
    <n v="133.88339146016656"/>
    <n v="133.88160676055548"/>
    <n v="133.88133763918557"/>
    <n v="74.362483795105803"/>
    <n v="137.41667530270183"/>
    <n v="453.98843098221516"/>
    <n v="135.52775167089339"/>
    <n v="1419.8288098848"/>
    <n v="0"/>
    <n v="0"/>
    <n v="10.911000189501614"/>
    <n v="232.60057663939062"/>
    <n v="132.03373790523707"/>
    <n v="231.82233015127485"/>
    <n v="231.81923990073705"/>
    <n v="231.8187739105766"/>
    <n v="128.7604390746765"/>
    <n v="237.94029657361537"/>
    <n v="786.09194750889674"/>
    <n v="234.66957944079377"/>
    <n v="2458.4679212946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4 BG-345"/>
    <s v="PEF Hines 4 345"/>
    <s v="Elec - Production Base"/>
    <n v="6.1277458704000001"/>
    <n v="583.47713458559997"/>
    <n v="6.2312480639999999"/>
    <n v="6.2312251824000002"/>
    <n v="6.2313221568000001"/>
    <n v="24.469280131200001"/>
    <n v="46.261513305599998"/>
    <n v="49.967753928"/>
    <n v="54.737844033599998"/>
    <n v="138.37572744479999"/>
    <n v="122.099835072"/>
    <n v="49.760528352000001"/>
    <n v="1093.9711581263998"/>
    <n v="0"/>
    <n v="0"/>
    <n v="1.9389584544"/>
    <n v="41.334694046400003"/>
    <n v="23.463287318399999"/>
    <n v="41.196394387200002"/>
    <n v="41.195845228800003"/>
    <n v="41.195762419200001"/>
    <n v="22.881599999999999"/>
    <n v="42.283598356799999"/>
    <n v="139.6938503424"/>
    <n v="41.702369760000003"/>
    <n v="436.88636031359999"/>
    <n v="0"/>
    <n v="0"/>
    <n v="3.3765954465913124"/>
    <n v="71.982222923135609"/>
    <n v="40.860096275703434"/>
    <n v="71.741381249369908"/>
    <n v="71.7404249185374"/>
    <n v="71.740280709919801"/>
    <n v="39.8471180212224"/>
    <n v="73.634690497402943"/>
    <n v="243.2695852314782"/>
    <n v="72.622511040238919"/>
    <n v="760.81490631359998"/>
    <n v="0"/>
    <n v="0"/>
    <n v="3.5706427208086842"/>
    <n v="76.118920484711239"/>
    <n v="43.208257443356423"/>
    <n v="75.864238044098755"/>
    <n v="75.863226754538076"/>
    <n v="75.863074258493214"/>
    <n v="42.137065028419201"/>
    <n v="77.866352597547404"/>
    <n v="257.24988007604225"/>
    <n v="76.796005107184783"/>
    <n v="804.53766251520005"/>
    <n v="0"/>
    <n v="0"/>
    <n v="6.1826542235586652"/>
    <n v="131.80175168042021"/>
    <n v="74.81614271233363"/>
    <n v="131.36076287525563"/>
    <n v="131.35901180292427"/>
    <n v="131.35874775233464"/>
    <n v="72.961347140135999"/>
    <n v="134.82747264372111"/>
    <n v="445.43438868672001"/>
    <n v="132.97413997539593"/>
    <n v="1393.0764194927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Hines 4 BG-346"/>
    <s v="PEF Hines 4 346"/>
    <s v="Elec - Production Base"/>
    <n v="2.0352709530999999"/>
    <n v="193.7962325684"/>
    <n v="2.0696481960000002"/>
    <n v="2.0696405961000002"/>
    <n v="2.0696728052000002"/>
    <n v="8.1272324517999994"/>
    <n v="15.3653098984"/>
    <n v="16.5963015295"/>
    <n v="18.180640377900001"/>
    <n v="45.960146624700002"/>
    <n v="40.554267908"/>
    <n v="16.527473577999999"/>
    <n v="363.3518374871"/>
    <n v="0"/>
    <n v="0"/>
    <n v="0.64400611659999996"/>
    <n v="13.7289149921"/>
    <n v="7.7931017626000001"/>
    <n v="13.682980110800001"/>
    <n v="13.682797713199999"/>
    <n v="13.682770208799999"/>
    <n v="7.5998999999999999"/>
    <n v="14.044084292699999"/>
    <n v="46.397948273600001"/>
    <n v="13.851034889999999"/>
    <n v="145.10753836040001"/>
    <n v="0"/>
    <n v="0"/>
    <n v="1.1215032049572282"/>
    <n v="23.90819243381312"/>
    <n v="13.571281977034758"/>
    <n v="23.828199223703166"/>
    <n v="23.827881587755765"/>
    <n v="23.827833690271635"/>
    <n v="13.234831141593601"/>
    <n v="24.457043402175223"/>
    <n v="80.799617194632859"/>
    <n v="24.120857879462648"/>
    <n v="252.69724173540001"/>
    <n v="0"/>
    <n v="0"/>
    <n v="1.1859541122069226"/>
    <n v="25.282156133826174"/>
    <n v="14.351200778956214"/>
    <n v="25.197565848163858"/>
    <n v="25.197229958211572"/>
    <n v="25.197179308139404"/>
    <n v="13.995414678583799"/>
    <n v="25.862548646340315"/>
    <n v="85.443035608957132"/>
    <n v="25.507043179414609"/>
    <n v="267.21932825279998"/>
    <n v="0"/>
    <n v="0"/>
    <n v="2.0535082264187601"/>
    <n v="43.776664769772466"/>
    <n v="24.849451218422853"/>
    <n v="43.630194644415397"/>
    <n v="43.629613042839843"/>
    <n v="43.629525341014961"/>
    <n v="24.233398981291501"/>
    <n v="44.781628441412138"/>
    <n v="147.94668251259543"/>
    <n v="44.1660620935167"/>
    <n v="462.6967292717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1-6 341"/>
    <s v="PEF Inter City old P1-6 341"/>
    <s v="Elec - Production Intermediate"/>
    <n v="0.12803333759999999"/>
    <n v="15.4755704376"/>
    <n v="13.0347605808"/>
    <n v="77.820577027200002"/>
    <n v="56.924360287200003"/>
    <n v="10.144400616"/>
    <n v="9.7431646032000003"/>
    <n v="39.459072340799999"/>
    <n v="0"/>
    <n v="0"/>
    <n v="28.0875105"/>
    <n v="0"/>
    <n v="250.8174497304"/>
    <n v="6.3348193439999996"/>
    <n v="6.3348202008000003"/>
    <n v="26.295969974399998"/>
    <n v="11.494244462399999"/>
    <n v="12.5279128296"/>
    <n v="6.4238614272000003"/>
    <n v="6.3172292399999996"/>
    <n v="13.225516819199999"/>
    <n v="6.1041259439999997"/>
    <n v="6.1041105216"/>
    <n v="10.449241488"/>
    <n v="5.3625209904000002"/>
    <n v="116.97437324160001"/>
    <n v="6.3866778348726525"/>
    <n v="6.3866786986866417"/>
    <n v="26.511235674154573"/>
    <n v="11.588339359061255"/>
    <n v="12.630469606336266"/>
    <n v="6.4764488398947533"/>
    <n v="6.3689437336727011"/>
    <n v="13.333784364967379"/>
    <n v="6.154095918258581"/>
    <n v="6.1540803696067741"/>
    <n v="10.534781716522037"/>
    <n v="5.4064199391663976"/>
    <n v="117.9319560552"/>
    <n v="1.1018966449572385"/>
    <n v="1.1018967939914879"/>
    <n v="4.5739964341890227"/>
    <n v="1.9993418472829743"/>
    <n v="2.1791410876346191"/>
    <n v="1.1173848802817412"/>
    <n v="1.0988369718190603"/>
    <n v="2.3004843263138857"/>
    <n v="1.0617691733325674"/>
    <n v="1.06176649071608"/>
    <n v="1.8175710328473076"/>
    <n v="0.93277231663401494"/>
    <n v="20.346858000000001"/>
    <n v="1.0672122484197892"/>
    <n v="1.067212392762888"/>
    <n v="4.4300207656811574"/>
    <n v="1.9364085714966861"/>
    <n v="2.1105482718379061"/>
    <n v="1.0822129606193971"/>
    <n v="1.0642488846014415"/>
    <n v="2.2280719898509185"/>
    <n v="1.0283478690681045"/>
    <n v="1.0283452708923262"/>
    <n v="1.7603593563014515"/>
    <n v="0.90341141846793249"/>
    <n v="19.7063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1-6 342"/>
    <s v="PEF Inter City old P1-6 342"/>
    <s v="Elec - Production Intermediate"/>
    <n v="0.15357126639999999"/>
    <n v="18.5623759789"/>
    <n v="15.6347145762"/>
    <n v="93.342912010800006"/>
    <n v="68.278670713300002"/>
    <n v="12.167834399"/>
    <n v="11.686566599800001"/>
    <n v="47.329701966199998"/>
    <n v="0"/>
    <n v="0"/>
    <n v="33.689932937499997"/>
    <n v="0"/>
    <n v="300.8462804481"/>
    <n v="7.5983821660000004"/>
    <n v="7.5983831937000001"/>
    <n v="31.5410461516"/>
    <n v="13.786922308599999"/>
    <n v="15.0267693919"/>
    <n v="7.7051848608000002"/>
    <n v="7.5772834849999997"/>
    <n v="15.863519648800001"/>
    <n v="7.3216739410000002"/>
    <n v="7.3216554424"/>
    <n v="12.533479782000001"/>
    <n v="6.4321461506000004"/>
    <n v="140.30644652240002"/>
    <n v="7.6605845131870032"/>
    <n v="7.6605855493000252"/>
    <n v="31.799249419151089"/>
    <n v="13.899785666791844"/>
    <n v="15.149782463155674"/>
    <n v="7.7682615228289427"/>
    <n v="7.6393131128564828"/>
    <n v="15.993382576887225"/>
    <n v="7.3816110821595986"/>
    <n v="7.3815924321252124"/>
    <n v="12.636082131267155"/>
    <n v="6.484801320589753"/>
    <n v="141.45503179030001"/>
    <n v="1.3216843861140921"/>
    <n v="1.3216845648751776"/>
    <n v="5.4863400273296667"/>
    <n v="2.3981368072510652"/>
    <n v="2.6137993648017019"/>
    <n v="1.3402619531577327"/>
    <n v="1.3180144210299349"/>
    <n v="2.759346104286625"/>
    <n v="1.2735529638584029"/>
    <n v="1.2735497461588647"/>
    <n v="2.1801094193010946"/>
    <n v="1.1188259918356458"/>
    <n v="24.40530575"/>
    <n v="1.2800817316771911"/>
    <n v="1.2800819048114145"/>
    <n v="5.3136465229814727"/>
    <n v="2.3226506640139406"/>
    <n v="2.5315248120539406"/>
    <n v="1.2980745327130654"/>
    <n v="1.2765272860701464"/>
    <n v="2.6724901773690348"/>
    <n v="1.2334653420183135"/>
    <n v="1.2334622256022918"/>
    <n v="2.1114861233321682"/>
    <n v="1.0836086773570237"/>
    <n v="23.63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1-6 343"/>
    <s v="PEF Inter City old P1-6 343"/>
    <s v="Elec - Production Intermediate"/>
    <n v="0.85303257200000004"/>
    <n v="103.1072523845"/>
    <n v="86.845157301"/>
    <n v="518.48595233399999"/>
    <n v="379.26320109649998"/>
    <n v="67.587897894999998"/>
    <n v="64.914630179"/>
    <n v="262.89929325100002"/>
    <n v="0"/>
    <n v="0"/>
    <n v="187.13533343750001"/>
    <n v="0"/>
    <n v="1671.0917504505001"/>
    <n v="42.206251430000002"/>
    <n v="42.2062571385"/>
    <n v="175.199048318"/>
    <n v="76.581342802999998"/>
    <n v="83.468242749500007"/>
    <n v="42.799501583999998"/>
    <n v="42.089055924999997"/>
    <n v="88.116086323999994"/>
    <n v="40.669237805000002"/>
    <n v="40.669135052000001"/>
    <n v="69.618925110000006"/>
    <n v="35.728234213"/>
    <n v="779.35131845199987"/>
    <n v="42.551762862243855"/>
    <n v="42.551768617475133"/>
    <n v="176.63327362968181"/>
    <n v="77.208257739497171"/>
    <n v="84.151535653327002"/>
    <n v="43.149869517436038"/>
    <n v="42.433607964134701"/>
    <n v="88.837427693062878"/>
    <n v="41.002166841012034"/>
    <n v="41.002063246849055"/>
    <n v="70.188843871108844"/>
    <n v="36.020714545671467"/>
    <n v="785.73129218149995"/>
    <n v="7.3414764212633008"/>
    <n v="7.341477414216163"/>
    <n v="30.474624935303495"/>
    <n v="13.320778402444979"/>
    <n v="14.518705530768235"/>
    <n v="7.4446680544915029"/>
    <n v="7.3210910990068925"/>
    <n v="15.327164772132138"/>
    <n v="7.0741238631757248"/>
    <n v="7.0741059900242087"/>
    <n v="12.109715500710616"/>
    <n v="6.2146717664627431"/>
    <n v="135.56260374999999"/>
    <n v="7.1103887956400165"/>
    <n v="7.1103897573377051"/>
    <n v="29.51537528115183"/>
    <n v="12.901480310911337"/>
    <n v="14.061700291534416"/>
    <n v="7.2103322662182876"/>
    <n v="7.0906451420953891"/>
    <n v="14.844711664407059"/>
    <n v="6.8514516930150267"/>
    <n v="6.8514343824566337"/>
    <n v="11.728538031567268"/>
    <n v="6.0190523836650414"/>
    <n v="131.29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1-6 344"/>
    <s v="PEF Inter City old P1-6 344"/>
    <s v="Elec - Production Intermediate"/>
    <n v="0.13556471040000001"/>
    <n v="16.385898110399999"/>
    <n v="13.8015112032"/>
    <n v="82.398258028800001"/>
    <n v="60.272852068799999"/>
    <n v="10.741130064"/>
    <n v="10.3162919328"/>
    <n v="41.7801942432"/>
    <n v="0"/>
    <n v="0"/>
    <n v="29.739716999999999"/>
    <n v="0"/>
    <n v="265.57141736159997"/>
    <n v="6.7074557759999998"/>
    <n v="6.7074566832000002"/>
    <n v="27.842791737599999"/>
    <n v="12.170376489600001"/>
    <n v="13.2648488784"/>
    <n v="6.8017356288000004"/>
    <n v="6.6888309599999998"/>
    <n v="14.0034883968"/>
    <n v="6.4631921759999997"/>
    <n v="6.4631758464000004"/>
    <n v="11.063902752000001"/>
    <n v="5.6779634015999996"/>
    <n v="123.8552187264"/>
    <n v="6.7623647663357493"/>
    <n v="6.7623656809623265"/>
    <n v="28.070720125575431"/>
    <n v="12.270006380182506"/>
    <n v="13.373438406708988"/>
    <n v="6.8574164187120914"/>
    <n v="6.7435874827122717"/>
    <n v="14.118124621730164"/>
    <n v="6.5161015605090862"/>
    <n v="6.5160850972307021"/>
    <n v="11.154474758670393"/>
    <n v="5.7244446414702992"/>
    <n v="124.86912994079999"/>
    <n v="1.1667140946606056"/>
    <n v="1.1667142524615755"/>
    <n v="4.8430550479648478"/>
    <n v="2.1169501912407962"/>
    <n v="2.3073258574954791"/>
    <n v="1.1831134026512553"/>
    <n v="1.1634744407495934"/>
    <n v="2.4358069337441139"/>
    <n v="1.1242261835286007"/>
    <n v="1.1242233431111435"/>
    <n v="1.9244869759559728"/>
    <n v="0.98764127643601185"/>
    <n v="21.543731999999999"/>
    <n v="1.1299894395033061"/>
    <n v="1.1299895923371754"/>
    <n v="4.6906102224859314"/>
    <n v="2.0503149580553148"/>
    <n v="2.2346981701813124"/>
    <n v="1.1458725465381854"/>
    <n v="1.1268517601662322"/>
    <n v="2.3591350480774431"/>
    <n v="1.0888389201897577"/>
    <n v="1.0888361691801101"/>
    <n v="1.8639099066721252"/>
    <n v="0.9565532666131098"/>
    <n v="20.8656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1-6 345"/>
    <s v="PEF Inter City old P1-6 345"/>
    <s v="Elec - Production Intermediate"/>
    <n v="0.17078583280000001"/>
    <n v="20.643124945299999"/>
    <n v="17.3872874274"/>
    <n v="103.8061828716"/>
    <n v="75.9323662141"/>
    <n v="13.531787423000001"/>
    <n v="12.9965719246"/>
    <n v="52.635123457399999"/>
    <n v="0"/>
    <n v="0"/>
    <n v="37.466404937500002"/>
    <n v="0"/>
    <n v="334.56963503370002"/>
    <n v="8.4501225820000005"/>
    <n v="8.4501237248999992"/>
    <n v="35.076638753200001"/>
    <n v="15.3323669422"/>
    <n v="16.711194646300001"/>
    <n v="8.5688973215999997"/>
    <n v="8.4266588450000004"/>
    <n v="17.6417403976"/>
    <n v="8.1423967570000002"/>
    <n v="8.1423761847999998"/>
    <n v="13.938419814"/>
    <n v="7.1531573762000003"/>
    <n v="156.0340933448"/>
    <n v="8.5192974993883688"/>
    <n v="8.5192986516444478"/>
    <n v="35.363785308113052"/>
    <n v="15.457881715068988"/>
    <n v="16.847996864007609"/>
    <n v="8.6390445601257166"/>
    <n v="8.4956416820897882"/>
    <n v="17.786160306630737"/>
    <n v="8.2090525501607523"/>
    <n v="8.2090318095513339"/>
    <n v="14.052523370463396"/>
    <n v="7.2117149258558015"/>
    <n v="157.31142924310001"/>
    <n v="1.4698385568646453"/>
    <n v="1.4698387556639489"/>
    <n v="6.1013311445315521"/>
    <n v="2.6669558791546581"/>
    <n v="2.9067931244836678"/>
    <n v="1.4904985757166223"/>
    <n v="1.4657572071568674"/>
    <n v="3.0686549212700043"/>
    <n v="1.4163118443064791"/>
    <n v="1.41630826591901"/>
    <n v="2.4244887178351866"/>
    <n v="1.2442407570973621"/>
    <n v="27.14101775"/>
    <n v="1.4235724541538013"/>
    <n v="1.4235726466955003"/>
    <n v="5.9092795671066707"/>
    <n v="2.5830081190050915"/>
    <n v="2.8152960082674405"/>
    <n v="1.4435821576702954"/>
    <n v="1.4196195730753822"/>
    <n v="2.9720628818868051"/>
    <n v="1.3717306017249495"/>
    <n v="1.3717271359743692"/>
    <n v="2.3481730956079936"/>
    <n v="1.2050757588317005"/>
    <n v="26.28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1-6 346"/>
    <s v="PEF Inter City old P1-6 346"/>
    <s v="Elec - Production Intermediate"/>
    <n v="5.33322808E-2"/>
    <n v="6.4463481432999998"/>
    <n v="5.4296289114"/>
    <n v="32.416157727600002"/>
    <n v="23.711839620100001"/>
    <n v="4.2256496029999999"/>
    <n v="4.0585147605999996"/>
    <n v="16.436674741400001"/>
    <n v="0"/>
    <n v="0"/>
    <n v="11.6998511875"/>
    <n v="0"/>
    <n v="104.47799697570001"/>
    <n v="2.6387687020000001"/>
    <n v="2.6387690588999999"/>
    <n v="10.9535850652"/>
    <n v="4.7879269942000002"/>
    <n v="5.2185015042999998"/>
    <n v="2.6758591776"/>
    <n v="2.6314415449999999"/>
    <n v="5.5090884135999998"/>
    <n v="2.5426733769999998"/>
    <n v="2.5426669527999999"/>
    <n v="4.3526310539999997"/>
    <n v="2.2337578682000001"/>
    <n v="48.725669712799998"/>
    <n v="2.6603703539519721"/>
    <n v="2.660370713773649"/>
    <n v="11.043253982383014"/>
    <n v="4.827122219011394"/>
    <n v="5.2612215248615941"/>
    <n v="2.6977644619029379"/>
    <n v="2.652983214925055"/>
    <n v="5.5541872547348943"/>
    <n v="2.5634883674445468"/>
    <n v="2.5634818906543626"/>
    <n v="4.3882628321973804"/>
    <n v="2.252043973259191"/>
    <n v="49.124550789099999"/>
    <n v="0.45899499601451732"/>
    <n v="0.4589950580947269"/>
    <n v="1.9052980011228551"/>
    <n v="0.83282575314576734"/>
    <n v="0.90772111832025637"/>
    <n v="0.46544661971586537"/>
    <n v="0.45772048931165105"/>
    <n v="0.95826663872715423"/>
    <n v="0.44227989958262526"/>
    <n v="0.44227878213885263"/>
    <n v="0.75710912887862292"/>
    <n v="0.38854626494710587"/>
    <n v="8.4754827499999994"/>
    <n v="0.44454721225609561"/>
    <n v="0.4445472723822067"/>
    <n v="1.845324943127457"/>
    <n v="0.80661090005505054"/>
    <n v="0.87914878410241448"/>
    <n v="0.45079575822252904"/>
    <n v="0.44331282319590859"/>
    <n v="0.92810328335409986"/>
    <n v="0.42835825685154821"/>
    <n v="0.42835717458154904"/>
    <n v="0.7332776076843931"/>
    <n v="0.37631598418674894"/>
    <n v="8.2087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11 341"/>
    <s v="PEF Inter City Siemens P11 341"/>
    <s v="Elec - Production Intermediate"/>
    <n v="0"/>
    <n v="0"/>
    <n v="0"/>
    <n v="0"/>
    <n v="0"/>
    <n v="0"/>
    <n v="0"/>
    <n v="0"/>
    <n v="0"/>
    <n v="0"/>
    <n v="0"/>
    <n v="0"/>
    <n v="0"/>
    <n v="0.62586852719999997"/>
    <n v="0.62586742399999995"/>
    <n v="0.62586852719999997"/>
    <n v="0.62586852719999997"/>
    <n v="0.62586742399999995"/>
    <n v="0.62586852719999997"/>
    <n v="0.62586852719999997"/>
    <n v="0.62586742399999995"/>
    <n v="0.62586852719999997"/>
    <n v="0.62586852719999997"/>
    <n v="0.62586742399999995"/>
    <n v="0.62586852719999997"/>
    <n v="7.5104179135999987"/>
    <n v="0"/>
    <n v="0"/>
    <n v="0"/>
    <n v="0"/>
    <n v="0"/>
    <n v="0"/>
    <n v="0"/>
    <n v="0"/>
    <n v="0"/>
    <n v="0"/>
    <n v="0"/>
    <n v="0"/>
    <n v="0"/>
    <n v="5.2250711651058852"/>
    <n v="5.2250619550269972"/>
    <n v="5.2250711651058852"/>
    <n v="5.2250711651058852"/>
    <n v="5.2250619550269972"/>
    <n v="5.2250711651058852"/>
    <n v="5.2250711651058852"/>
    <n v="5.2250619550269972"/>
    <n v="5.2250711651058852"/>
    <n v="5.2250711651058852"/>
    <n v="5.2250619550269972"/>
    <n v="5.225071165350812"/>
    <n v="62.7008171411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11 342"/>
    <s v="PEF Inter City Siemens P11 342"/>
    <s v="Elec - Production Intermediate"/>
    <n v="0"/>
    <n v="0"/>
    <n v="0"/>
    <n v="0"/>
    <n v="0"/>
    <n v="0"/>
    <n v="0"/>
    <n v="0"/>
    <n v="0"/>
    <n v="0"/>
    <n v="0"/>
    <n v="0"/>
    <n v="0"/>
    <n v="0.59557358579999997"/>
    <n v="0.59557253600000004"/>
    <n v="0.59557358579999997"/>
    <n v="0.59557358579999997"/>
    <n v="0.59557253600000004"/>
    <n v="0.59557358579999997"/>
    <n v="0.59557358579999997"/>
    <n v="0.59557253600000004"/>
    <n v="0.59557358579999997"/>
    <n v="0.59557358579999997"/>
    <n v="0.59557253600000004"/>
    <n v="0.59557358579999997"/>
    <n v="7.1468788303999986"/>
    <n v="0"/>
    <n v="0"/>
    <n v="0"/>
    <n v="0"/>
    <n v="0"/>
    <n v="0"/>
    <n v="0"/>
    <n v="0"/>
    <n v="0"/>
    <n v="0"/>
    <n v="0"/>
    <n v="0"/>
    <n v="0"/>
    <n v="4.9721534709283528"/>
    <n v="4.9721447066600266"/>
    <n v="4.9721534709283528"/>
    <n v="4.9721534709283528"/>
    <n v="4.9721447066600266"/>
    <n v="4.9721534709283528"/>
    <n v="4.9721534709283528"/>
    <n v="4.9721447066600266"/>
    <n v="4.9721534709283528"/>
    <n v="4.9721534709283528"/>
    <n v="4.9721447066600266"/>
    <n v="4.9721534711614197"/>
    <n v="59.6658065943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11 343"/>
    <s v="PEF Inter City Siemens P11 343"/>
    <s v="Elec - Production Intermediate"/>
    <n v="0"/>
    <n v="0"/>
    <n v="0"/>
    <n v="0"/>
    <n v="0"/>
    <n v="0"/>
    <n v="0"/>
    <n v="0"/>
    <n v="0"/>
    <n v="0"/>
    <n v="0"/>
    <n v="0"/>
    <n v="0"/>
    <n v="7.4127296502000002"/>
    <n v="7.412716584"/>
    <n v="7.4127296502000002"/>
    <n v="7.4127296502000002"/>
    <n v="7.412716584"/>
    <n v="7.4127296502000002"/>
    <n v="7.4127296502000002"/>
    <n v="7.412716584"/>
    <n v="7.4127296502000002"/>
    <n v="7.4127296502000002"/>
    <n v="7.412716584"/>
    <n v="7.4127296502000002"/>
    <n v="88.952703537600016"/>
    <n v="0"/>
    <n v="0"/>
    <n v="0"/>
    <n v="0"/>
    <n v="0"/>
    <n v="0"/>
    <n v="0"/>
    <n v="0"/>
    <n v="0"/>
    <n v="0"/>
    <n v="0"/>
    <n v="0"/>
    <n v="0"/>
    <n v="61.885265461844199"/>
    <n v="61.885156378511375"/>
    <n v="61.885265461844199"/>
    <n v="61.885265461844199"/>
    <n v="61.885156378511375"/>
    <n v="61.885265461844199"/>
    <n v="61.885265461844199"/>
    <n v="61.885156378511375"/>
    <n v="61.885265461844199"/>
    <n v="61.885265461844199"/>
    <n v="61.885156378511375"/>
    <n v="61.885265464744975"/>
    <n v="742.6227492117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11 344"/>
    <s v="PEF Inter City Siemens P11 344"/>
    <s v="Elec - Production Intermediate"/>
    <n v="0"/>
    <n v="0"/>
    <n v="0"/>
    <n v="0"/>
    <n v="0"/>
    <n v="0"/>
    <n v="0"/>
    <n v="0"/>
    <n v="0"/>
    <n v="0"/>
    <n v="0"/>
    <n v="0"/>
    <n v="0"/>
    <n v="1.2306327131999999"/>
    <n v="1.230630544"/>
    <n v="1.2306327131999999"/>
    <n v="1.2306327131999999"/>
    <n v="1.230630544"/>
    <n v="1.2306327131999999"/>
    <n v="1.2306327131999999"/>
    <n v="1.230630544"/>
    <n v="1.2306327131999999"/>
    <n v="1.2306327131999999"/>
    <n v="1.230630544"/>
    <n v="1.2306327131999999"/>
    <n v="14.767583881600002"/>
    <n v="0"/>
    <n v="0"/>
    <n v="0"/>
    <n v="0"/>
    <n v="0"/>
    <n v="0"/>
    <n v="0"/>
    <n v="0"/>
    <n v="0"/>
    <n v="0"/>
    <n v="0"/>
    <n v="0"/>
    <n v="0"/>
    <n v="10.273952475840906"/>
    <n v="10.27393436624779"/>
    <n v="10.273952475840906"/>
    <n v="10.273952475840906"/>
    <n v="10.27393436624779"/>
    <n v="10.273952475840906"/>
    <n v="10.273952475840906"/>
    <n v="10.27393436624779"/>
    <n v="10.273952475840906"/>
    <n v="10.273952475840906"/>
    <n v="10.27393436624779"/>
    <n v="10.273952476322506"/>
    <n v="123.28735727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11 345"/>
    <s v="PEF Inter City Siemens P11 345"/>
    <s v="Elec - Production Intermediate"/>
    <n v="0"/>
    <n v="0"/>
    <n v="0"/>
    <n v="0"/>
    <n v="0"/>
    <n v="0"/>
    <n v="0"/>
    <n v="0"/>
    <n v="0"/>
    <n v="0"/>
    <n v="0"/>
    <n v="0"/>
    <n v="0"/>
    <n v="1.405821438"/>
    <n v="1.40581896"/>
    <n v="1.405821438"/>
    <n v="1.405821438"/>
    <n v="1.40581896"/>
    <n v="1.405821438"/>
    <n v="1.405821438"/>
    <n v="1.40581896"/>
    <n v="1.405821438"/>
    <n v="1.405821438"/>
    <n v="1.40581896"/>
    <n v="1.405821438"/>
    <n v="16.869847344"/>
    <n v="0"/>
    <n v="0"/>
    <n v="0"/>
    <n v="0"/>
    <n v="0"/>
    <n v="0"/>
    <n v="0"/>
    <n v="0"/>
    <n v="0"/>
    <n v="0"/>
    <n v="0"/>
    <n v="0"/>
    <n v="0"/>
    <n v="11.736517718575403"/>
    <n v="11.736497030961656"/>
    <n v="11.736517718575403"/>
    <n v="11.736517718575403"/>
    <n v="11.736497030961656"/>
    <n v="11.736517718575403"/>
    <n v="11.736517718575403"/>
    <n v="11.736497030961656"/>
    <n v="11.736517718575403"/>
    <n v="11.736517718575403"/>
    <n v="11.736497030961656"/>
    <n v="11.736517719125601"/>
    <n v="140.838129873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11 346"/>
    <s v="PEF Inter City Siemens P11 346"/>
    <s v="Elec - Production Intermediate"/>
    <n v="0"/>
    <n v="0"/>
    <n v="0"/>
    <n v="0"/>
    <n v="0"/>
    <n v="0"/>
    <n v="0"/>
    <n v="0"/>
    <n v="0"/>
    <n v="0"/>
    <n v="0"/>
    <n v="0"/>
    <n v="0"/>
    <n v="7.5794085600000005E-2"/>
    <n v="7.5793951999999998E-2"/>
    <n v="7.5794085600000005E-2"/>
    <n v="7.5794085600000005E-2"/>
    <n v="7.5793951999999998E-2"/>
    <n v="7.5794085600000005E-2"/>
    <n v="7.5794085600000005E-2"/>
    <n v="7.5793951999999998E-2"/>
    <n v="7.5794085600000005E-2"/>
    <n v="7.5794085600000005E-2"/>
    <n v="7.5793951999999998E-2"/>
    <n v="7.5794085600000005E-2"/>
    <n v="0.90952849279999992"/>
    <n v="0"/>
    <n v="0"/>
    <n v="0"/>
    <n v="0"/>
    <n v="0"/>
    <n v="0"/>
    <n v="0"/>
    <n v="0"/>
    <n v="0"/>
    <n v="0"/>
    <n v="0"/>
    <n v="0"/>
    <n v="0"/>
    <n v="0.63276786408461416"/>
    <n v="0.63276674872335636"/>
    <n v="0.63276786408461416"/>
    <n v="0.63276786408461416"/>
    <n v="0.63276674872335636"/>
    <n v="0.63276786408461416"/>
    <n v="0.63276786408461416"/>
    <n v="0.63276674872335636"/>
    <n v="0.63276786408461416"/>
    <n v="0.63276786408461416"/>
    <n v="0.63276674872335636"/>
    <n v="0.63276786411427643"/>
    <n v="7.5932099076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12-14 341"/>
    <s v="PEF Inter City P12-14 341"/>
    <s v="Elec - Production Intermediate"/>
    <n v="0"/>
    <n v="0"/>
    <n v="1.8479122750000001"/>
    <n v="7.2412450000000003E-2"/>
    <n v="0"/>
    <n v="0"/>
    <n v="0"/>
    <n v="0"/>
    <n v="0"/>
    <n v="1.142681375"/>
    <n v="2.285440575"/>
    <n v="0"/>
    <n v="5.3484466749999999"/>
    <n v="0.14343202499999999"/>
    <n v="0.14343202499999999"/>
    <n v="0.14343175"/>
    <n v="0.14343243750000001"/>
    <n v="0.14343230000000001"/>
    <n v="0.14343243750000001"/>
    <n v="0.14343078749999999"/>
    <n v="0.143430375"/>
    <n v="0.14343064999999999"/>
    <n v="0.143430375"/>
    <n v="0.1434305125"/>
    <n v="0.1434302375"/>
    <n v="1.7211759124999999"/>
    <n v="8.2879540880111122"/>
    <n v="8.2879540880111122"/>
    <n v="8.2879381976451061"/>
    <n v="8.2879779235601205"/>
    <n v="8.2879699783771184"/>
    <n v="8.2879779235601205"/>
    <n v="8.2878825813640855"/>
    <n v="8.2878587458150772"/>
    <n v="8.2878746361810833"/>
    <n v="8.2878587458150772"/>
    <n v="8.2878666909980794"/>
    <n v="8.2878508006619143"/>
    <n v="99.454964399999994"/>
    <n v="9.1324027541866055"/>
    <n v="9.1324027541866055"/>
    <n v="9.1323852447722516"/>
    <n v="9.1324290183081374"/>
    <n v="9.1324202636009595"/>
    <n v="9.1324290183081374"/>
    <n v="9.1323239618220118"/>
    <n v="9.1322976977004799"/>
    <n v="9.1323152071148339"/>
    <n v="9.1322976977004799"/>
    <n v="9.132306452407656"/>
    <n v="9.1322889423918383"/>
    <n v="109.5882990125"/>
    <n v="3.6345218217941162"/>
    <n v="3.6345218217941162"/>
    <n v="3.6345148533817202"/>
    <n v="3.63453227441271"/>
    <n v="3.6345287902065122"/>
    <n v="3.63453227441271"/>
    <n v="3.634490463938334"/>
    <n v="3.6344800113197402"/>
    <n v="3.6344869797321362"/>
    <n v="3.6344800113197402"/>
    <n v="3.634483495525938"/>
    <n v="3.6344765271622279"/>
    <n v="43.614049325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12-14 342"/>
    <s v="PEF Inter City P12-14 342"/>
    <s v="Elec - Production Intermediate"/>
    <n v="0"/>
    <n v="0"/>
    <n v="6.9320229195999996"/>
    <n v="0.2716388488"/>
    <n v="0"/>
    <n v="0"/>
    <n v="0"/>
    <n v="0"/>
    <n v="0"/>
    <n v="4.2865094780000002"/>
    <n v="8.5733108988000009"/>
    <n v="0"/>
    <n v="20.063482145199998"/>
    <n v="0.53805264360000005"/>
    <n v="0.53805264360000005"/>
    <n v="0.53805161199999996"/>
    <n v="0.53805419099999996"/>
    <n v="0.53805367520000003"/>
    <n v="0.53805419099999996"/>
    <n v="0.53804800139999998"/>
    <n v="0.53804645399999995"/>
    <n v="0.53804748560000004"/>
    <n v="0.53804645399999995"/>
    <n v="0.5380469698"/>
    <n v="0.53804593820000002"/>
    <n v="6.4566002594"/>
    <n v="31.090376135244593"/>
    <n v="31.090376135244593"/>
    <n v="31.090316526147969"/>
    <n v="31.090465548889529"/>
    <n v="31.090435744341217"/>
    <n v="31.090465548889529"/>
    <n v="31.090107894309785"/>
    <n v="31.090018480664849"/>
    <n v="31.090078089761473"/>
    <n v="31.090018480664849"/>
    <n v="31.090048285213161"/>
    <n v="31.089988676228415"/>
    <n v="373.08269554560002"/>
    <n v="34.258133386250556"/>
    <n v="34.258133386250556"/>
    <n v="34.258067703662014"/>
    <n v="34.258231910133361"/>
    <n v="34.25819906883909"/>
    <n v="34.258231910133361"/>
    <n v="34.257837814602134"/>
    <n v="34.257739290719329"/>
    <n v="34.257804973307863"/>
    <n v="34.257739290719329"/>
    <n v="34.257772132013592"/>
    <n v="34.2577064471688"/>
    <n v="411.0955973138"/>
    <n v="13.634082586773856"/>
    <n v="13.634082586773856"/>
    <n v="13.634056446358482"/>
    <n v="13.634121797396915"/>
    <n v="13.634108727189229"/>
    <n v="13.634121797396915"/>
    <n v="13.633964954904673"/>
    <n v="13.633925744281614"/>
    <n v="13.633951884696987"/>
    <n v="13.633925744281614"/>
    <n v="13.6339388144893"/>
    <n v="13.63391267425655"/>
    <n v="163.6081937588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12-14 343"/>
    <s v="PEF Inter City P12-14 343"/>
    <s v="Elec - Production Intermediate"/>
    <n v="0"/>
    <n v="0"/>
    <n v="90.481848601199999"/>
    <n v="3.5456295336000001"/>
    <n v="0"/>
    <n v="0"/>
    <n v="0"/>
    <n v="0"/>
    <n v="0"/>
    <n v="55.950666366"/>
    <n v="111.90514338360001"/>
    <n v="0"/>
    <n v="261.88328788440003"/>
    <n v="7.0230578291999999"/>
    <n v="7.0230578291999999"/>
    <n v="7.0230443640000004"/>
    <n v="7.0230780270000004"/>
    <n v="7.0230712944000002"/>
    <n v="7.0230780270000004"/>
    <n v="7.0229972358000001"/>
    <n v="7.0229770379999996"/>
    <n v="7.0229905032"/>
    <n v="7.0229770379999996"/>
    <n v="7.0229837705999998"/>
    <n v="7.0229703054000003"/>
    <n v="84.276283261800003"/>
    <n v="405.81439776686261"/>
    <n v="405.81439776686261"/>
    <n v="405.81361970520322"/>
    <n v="405.81556485935175"/>
    <n v="405.81517582852206"/>
    <n v="405.81556485935175"/>
    <n v="405.81089648939525"/>
    <n v="405.80972939690611"/>
    <n v="405.8105074585655"/>
    <n v="405.80972939690611"/>
    <n v="405.8101184277358"/>
    <n v="405.80934036753661"/>
    <n v="4869.7490423232002"/>
    <n v="447.16228932972172"/>
    <n v="447.16228932972172"/>
    <n v="447.16143199239025"/>
    <n v="447.16357533571897"/>
    <n v="447.16314666705324"/>
    <n v="447.16357533571897"/>
    <n v="447.15843131173"/>
    <n v="447.15714530573274"/>
    <n v="447.15800264306421"/>
    <n v="447.15714530573274"/>
    <n v="447.15757397439847"/>
    <n v="447.15671660761654"/>
    <n v="5365.9213231386002"/>
    <n v="177.96204812662592"/>
    <n v="177.96204812662592"/>
    <n v="177.9617069227474"/>
    <n v="177.96255993244372"/>
    <n v="177.96238933050446"/>
    <n v="177.96255993244372"/>
    <n v="177.96051270917258"/>
    <n v="177.96000090335477"/>
    <n v="177.96034210723329"/>
    <n v="177.96000090335477"/>
    <n v="177.96017150529403"/>
    <n v="177.95983030379921"/>
    <n v="2135.5341708035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12-14 344"/>
    <s v="PEF Inter City P12-14 344"/>
    <s v="Elec - Production Intermediate"/>
    <n v="0"/>
    <n v="0"/>
    <n v="22.7340247592"/>
    <n v="0.89085745760000001"/>
    <n v="0"/>
    <n v="0"/>
    <n v="0"/>
    <n v="0"/>
    <n v="0"/>
    <n v="14.057889555999999"/>
    <n v="28.116736557599999"/>
    <n v="0"/>
    <n v="65.799508330399988"/>
    <n v="1.7645790072"/>
    <n v="1.7645790072"/>
    <n v="1.7645756239999999"/>
    <n v="1.7645840820000001"/>
    <n v="1.7645823904"/>
    <n v="1.7645840820000001"/>
    <n v="1.7645637828"/>
    <n v="1.764558708"/>
    <n v="1.7645620912"/>
    <n v="1.764558708"/>
    <n v="1.7645603996000001"/>
    <n v="1.7645570164"/>
    <n v="21.174844898800004"/>
    <n v="101.96293189294252"/>
    <n v="101.96293189294252"/>
    <n v="101.96273640099244"/>
    <n v="101.96322513086764"/>
    <n v="101.9631273848926"/>
    <n v="101.96322513086764"/>
    <n v="101.96205217916719"/>
    <n v="101.96175894124207"/>
    <n v="101.96195443319215"/>
    <n v="101.96175894124207"/>
    <n v="101.96185668721711"/>
    <n v="101.96166119563395"/>
    <n v="1223.5492202112"/>
    <n v="112.35179999259681"/>
    <n v="112.35179999259681"/>
    <n v="112.35158458223083"/>
    <n v="112.35212310814578"/>
    <n v="112.35201540296279"/>
    <n v="112.35212310814578"/>
    <n v="112.35083064594991"/>
    <n v="112.35050753040095"/>
    <n v="112.35072294076693"/>
    <n v="112.35050753040095"/>
    <n v="112.35061523558394"/>
    <n v="112.35039981781847"/>
    <n v="1348.2150298875999"/>
    <n v="44.713869918159467"/>
    <n v="44.713869918159467"/>
    <n v="44.713784188949219"/>
    <n v="44.713998511974836"/>
    <n v="44.713955647369716"/>
    <n v="44.713998511974836"/>
    <n v="44.713484136713355"/>
    <n v="44.713355542897979"/>
    <n v="44.713441272108227"/>
    <n v="44.713355542897979"/>
    <n v="44.713398407503107"/>
    <n v="44.713312678891782"/>
    <n v="536.5638242776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12-14 345"/>
    <s v="PEF Inter City P12-14 345"/>
    <s v="Elec - Production Intermediate"/>
    <n v="0"/>
    <n v="0"/>
    <n v="12.1868134616"/>
    <n v="0.47755352480000002"/>
    <n v="0"/>
    <n v="0"/>
    <n v="0"/>
    <n v="0"/>
    <n v="0"/>
    <n v="7.5358797879999999"/>
    <n v="15.072272824800001"/>
    <n v="0"/>
    <n v="35.272519599200002"/>
    <n v="0.94592116559999995"/>
    <n v="0.94592116559999995"/>
    <n v="0.94591935199999999"/>
    <n v="0.94592388599999999"/>
    <n v="0.94592297920000001"/>
    <n v="0.94592388599999999"/>
    <n v="0.94591300440000003"/>
    <n v="0.94591028399999999"/>
    <n v="0.94591209759999995"/>
    <n v="0.94591028399999999"/>
    <n v="0.94591119079999997"/>
    <n v="0.94590937720000001"/>
    <n v="11.350998672399999"/>
    <n v="54.658303760061642"/>
    <n v="54.658303760061642"/>
    <n v="54.658198964542414"/>
    <n v="54.658460953340487"/>
    <n v="54.658408555580877"/>
    <n v="54.658460953340487"/>
    <n v="54.657832180225114"/>
    <n v="54.657674986946269"/>
    <n v="54.657779782465497"/>
    <n v="54.657674986946269"/>
    <n v="54.657727384705879"/>
    <n v="54.657622589383436"/>
    <n v="655.89644885760003"/>
    <n v="60.22736594542846"/>
    <n v="60.22736594542846"/>
    <n v="60.227250472432559"/>
    <n v="60.227539154922319"/>
    <n v="60.227481418424368"/>
    <n v="60.227539154922319"/>
    <n v="60.226846316946904"/>
    <n v="60.226673107453053"/>
    <n v="60.226788580448954"/>
    <n v="60.226673107453053"/>
    <n v="60.226730843951003"/>
    <n v="60.22661536698854"/>
    <n v="722.72486941479997"/>
    <n v="23.969341003657487"/>
    <n v="23.969341003657487"/>
    <n v="23.969295047611226"/>
    <n v="23.969409937726876"/>
    <n v="23.969386959703748"/>
    <n v="23.969409937726876"/>
    <n v="23.969134201449318"/>
    <n v="23.969065267379928"/>
    <n v="23.969111223426189"/>
    <n v="23.969065267379928"/>
    <n v="23.969088245403057"/>
    <n v="23.969042289677873"/>
    <n v="287.63069038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12-14 346"/>
    <s v="PEF Inter City P12-14 346"/>
    <s v="Elec - Production Intermediate"/>
    <n v="0"/>
    <n v="0"/>
    <n v="0.21099798340000001"/>
    <n v="8.2681852E-3"/>
    <n v="0"/>
    <n v="0"/>
    <n v="0"/>
    <n v="0"/>
    <n v="0"/>
    <n v="0.130473437"/>
    <n v="0.2609557602"/>
    <n v="0"/>
    <n v="0.61069536580000006"/>
    <n v="1.6377329400000001E-2"/>
    <n v="1.6377329400000001E-2"/>
    <n v="1.6377297999999998E-2"/>
    <n v="1.6377376499999999E-2"/>
    <n v="1.6377360800000001E-2"/>
    <n v="1.6377376499999999E-2"/>
    <n v="1.6377188099999999E-2"/>
    <n v="1.6377141000000001E-2"/>
    <n v="1.6377172400000001E-2"/>
    <n v="1.6377141000000001E-2"/>
    <n v="1.6377156699999999E-2"/>
    <n v="1.63771253E-2"/>
    <n v="0.19652699510000002"/>
    <n v="0.94633366677654152"/>
    <n v="0.94633366677654152"/>
    <n v="0.94633185238565942"/>
    <n v="0.94633638836286471"/>
    <n v="0.94633548116742361"/>
    <n v="0.94633638836286471"/>
    <n v="0.94632550201757193"/>
    <n v="0.94632278043124884"/>
    <n v="0.94632459482213094"/>
    <n v="0.94632278043124884"/>
    <n v="0.94632368762668984"/>
    <n v="0.94632187323921357"/>
    <n v="11.355948662399999"/>
    <n v="1.0427543508416706"/>
    <n v="1.0427543508416706"/>
    <n v="1.0427523515849042"/>
    <n v="1.0427573497268199"/>
    <n v="1.0427563500984369"/>
    <n v="1.0427573497268199"/>
    <n v="1.0427453541862224"/>
    <n v="1.0427423553010728"/>
    <n v="1.0427443545578392"/>
    <n v="1.0427423553010728"/>
    <n v="1.042743354929456"/>
    <n v="1.0427413556040133"/>
    <n v="12.512991232699999"/>
    <n v="0.41499630983394631"/>
    <n v="0.41499630983394631"/>
    <n v="0.41499551416794911"/>
    <n v="0.41499750333294216"/>
    <n v="0.41499710549994356"/>
    <n v="0.41499750333294216"/>
    <n v="0.41499272933695885"/>
    <n v="0.41499153583796305"/>
    <n v="0.41499233150396025"/>
    <n v="0.41499153583796305"/>
    <n v="0.41499193367096165"/>
    <n v="0.41499113801052356"/>
    <n v="4.9799314501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7-10 341"/>
    <s v="PEF Inter City new P7-10 341"/>
    <s v="Elec - Production Intermediate"/>
    <n v="0"/>
    <n v="17.956385617799999"/>
    <n v="93.269101025400005"/>
    <n v="102.6338284313"/>
    <n v="86.737840453399997"/>
    <n v="85.960655660599997"/>
    <n v="61.552451748999999"/>
    <n v="8.4346515831000008"/>
    <n v="0"/>
    <n v="0"/>
    <n v="0"/>
    <n v="0"/>
    <n v="456.54491452059995"/>
    <n v="3.4427338755000001"/>
    <n v="3.4427322252999999"/>
    <n v="6.9017428484999996"/>
    <n v="8.2024750438999998"/>
    <n v="14.8749094008"/>
    <n v="7.4779794868999998"/>
    <n v="3.4991905178999998"/>
    <n v="3.4427025216999998"/>
    <n v="3.4427091225000002"/>
    <n v="3.4427041719"/>
    <n v="3.4427049969999999"/>
    <n v="3.4427016965999999"/>
    <n v="65.055285908499982"/>
    <n v="8.6487353248515717"/>
    <n v="8.6487311792674095"/>
    <n v="17.338356473514668"/>
    <n v="20.60601784187817"/>
    <n v="37.368312231215242"/>
    <n v="18.78596129870029"/>
    <n v="8.7905640502497793"/>
    <n v="8.6486565587524673"/>
    <n v="8.6486731410891213"/>
    <n v="8.6486607043366313"/>
    <n v="8.6486627771287132"/>
    <n v="8.6486545134159201"/>
    <n v="163.42998609439999"/>
    <n v="3.8912651979721558"/>
    <n v="3.8912633327783701"/>
    <n v="7.8009258696537502"/>
    <n v="9.2711219716126436"/>
    <n v="16.812864243221664"/>
    <n v="8.4522366179981105"/>
    <n v="3.95507720776149"/>
    <n v="3.8912297592902312"/>
    <n v="3.8912372200653733"/>
    <n v="3.8912316244840168"/>
    <n v="3.8912325570809094"/>
    <n v="3.8912288309812908"/>
    <n v="73.5309144329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7-10 342"/>
    <s v="PEF Inter City new P7-10 342"/>
    <s v="Elec - Production Intermediate"/>
    <n v="0"/>
    <n v="14.1413881644"/>
    <n v="73.453232149200005"/>
    <n v="80.828338037400002"/>
    <n v="68.3095972932"/>
    <n v="67.697532478799999"/>
    <n v="48.475073502000001"/>
    <n v="6.6426331338000004"/>
    <n v="0"/>
    <n v="0"/>
    <n v="0"/>
    <n v="0"/>
    <n v="359.54779475880002"/>
    <n v="2.7112937490000002"/>
    <n v="2.7112924494000001"/>
    <n v="5.435404803"/>
    <n v="6.4597846122"/>
    <n v="11.7145995984"/>
    <n v="5.8892147261999996"/>
    <n v="2.7557556642000001"/>
    <n v="2.7112690565999999"/>
    <n v="2.7112742550000002"/>
    <n v="2.7112703562"/>
    <n v="2.711271006"/>
    <n v="2.7112684067999999"/>
    <n v="51.233698683000007"/>
    <n v="6.8112328373391726"/>
    <n v="6.8112295725220724"/>
    <n v="13.654664933329089"/>
    <n v="16.228081921770009"/>
    <n v="29.429074400489228"/>
    <n v="14.794712946182825"/>
    <n v="6.9229287599712839"/>
    <n v="6.8111708058142693"/>
    <n v="6.8111838650826702"/>
    <n v="6.8111740706313695"/>
    <n v="6.8111757030399191"/>
    <n v="6.8111691950280857"/>
    <n v="128.7077990112"/>
    <n v="3.0645305122316167"/>
    <n v="3.0645290433152161"/>
    <n v="6.143548212460316"/>
    <n v="7.3013877798495894"/>
    <n v="13.240818307169357"/>
    <n v="6.6564820680828651"/>
    <n v="3.114785080115642"/>
    <n v="3.0645026028200126"/>
    <n v="3.0645084784856134"/>
    <n v="3.0645040717364127"/>
    <n v="3.0645048061946127"/>
    <n v="3.0645018717387416"/>
    <n v="57.9086028342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7-10 343"/>
    <s v="PEF Inter City new P7-10 343"/>
    <s v="Elec - Production Intermediate"/>
    <n v="0"/>
    <n v="139.3007256102"/>
    <n v="723.5561613786"/>
    <n v="796.20515380669997"/>
    <n v="672.88842923059997"/>
    <n v="666.85924229540001"/>
    <n v="477.50707599100002"/>
    <n v="65.433718722899997"/>
    <n v="0"/>
    <n v="0"/>
    <n v="0"/>
    <n v="0"/>
    <n v="3541.7505070353991"/>
    <n v="26.707787254500001"/>
    <n v="26.707774452700001"/>
    <n v="53.541832261499998"/>
    <n v="63.632556670100001"/>
    <n v="115.39547640719999"/>
    <n v="58.012118407099997"/>
    <n v="27.1457624361"/>
    <n v="26.707544020299999"/>
    <n v="26.707595227500001"/>
    <n v="26.707556822099999"/>
    <n v="26.707563223000001"/>
    <n v="26.7075376194"/>
    <n v="504.6811048015"/>
    <n v="67.09452180443877"/>
    <n v="67.094489644131329"/>
    <n v="134.50622464103748"/>
    <n v="159.85584729617983"/>
    <n v="289.89313993550553"/>
    <n v="145.73634671779263"/>
    <n v="68.194790242690345"/>
    <n v="67.093910758597346"/>
    <n v="67.094039399827125"/>
    <n v="67.093942918904787"/>
    <n v="67.093958999058515"/>
    <n v="67.093894891436321"/>
    <n v="1267.8451072496"/>
    <n v="30.187370507453608"/>
    <n v="30.187356037790657"/>
    <n v="60.517448065769834"/>
    <n v="71.92282708531738"/>
    <n v="130.4295997266241"/>
    <n v="65.570138611252091"/>
    <n v="30.682406616362286"/>
    <n v="30.187095583857523"/>
    <n v="30.187153462509329"/>
    <n v="30.187110053520474"/>
    <n v="30.187117288351949"/>
    <n v="30.187088382290653"/>
    <n v="570.4327114210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7-10 344"/>
    <s v="PEF Inter City new P7-10 344"/>
    <s v="Elec - Production Intermediate"/>
    <n v="0"/>
    <n v="31.745218398599999"/>
    <n v="164.8910891598"/>
    <n v="181.4470555481"/>
    <n v="153.34442839580001"/>
    <n v="151.9704380222"/>
    <n v="108.819005413"/>
    <n v="14.9116789047"/>
    <n v="0"/>
    <n v="0"/>
    <n v="0"/>
    <n v="0"/>
    <n v="807.12891384220006"/>
    <n v="6.0864330434999996"/>
    <n v="6.0864301260999998"/>
    <n v="12.201638944500001"/>
    <n v="14.5012123943"/>
    <n v="26.2974552696"/>
    <n v="13.2203716853"/>
    <n v="6.1862431322999996"/>
    <n v="6.0863776128999998"/>
    <n v="6.0863892824999999"/>
    <n v="6.0863805302999996"/>
    <n v="6.0863819890000004"/>
    <n v="6.0863761541999999"/>
    <n v="115.01169016449998"/>
    <n v="15.290159033282013"/>
    <n v="15.290151704275081"/>
    <n v="30.65260039742558"/>
    <n v="36.429521543991868"/>
    <n v="66.063697796235203"/>
    <n v="33.211830985837004"/>
    <n v="15.540899018421225"/>
    <n v="15.290019782150315"/>
    <n v="15.29004909817804"/>
    <n v="15.290027111157245"/>
    <n v="15.290030775660712"/>
    <n v="15.290016166185694"/>
    <n v="288.9290034128"/>
    <n v="6.8793946725027073"/>
    <n v="6.8793913750137055"/>
    <n v="13.791310830279876"/>
    <n v="16.390480693238835"/>
    <n v="29.723579046888183"/>
    <n v="14.942767609591375"/>
    <n v="6.992208366212199"/>
    <n v="6.8793320202116837"/>
    <n v="6.8793452101676884"/>
    <n v="6.8793353177006855"/>
    <n v="6.8793369664451856"/>
    <n v="6.8793303790478859"/>
    <n v="129.9958124872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7-10 345"/>
    <s v="PEF Inter City new P7-10 345"/>
    <s v="Elec - Production Intermediate"/>
    <n v="0"/>
    <n v="12.5614177416"/>
    <n v="65.246546008799996"/>
    <n v="71.797655763600005"/>
    <n v="60.677592424799997"/>
    <n v="60.133911583200003"/>
    <n v="43.059114227999999"/>
    <n v="5.9004737532"/>
    <n v="0"/>
    <n v="0"/>
    <n v="0"/>
    <n v="0"/>
    <n v="319.3767115032"/>
    <n v="2.408369886"/>
    <n v="2.4083687316"/>
    <n v="4.8281250419999999"/>
    <n v="5.7380542908000001"/>
    <n v="10.4057662176"/>
    <n v="5.2312322868000001"/>
    <n v="2.4478642187999999"/>
    <n v="2.4083479524000002"/>
    <n v="2.4083525699999999"/>
    <n v="2.4083491067999998"/>
    <n v="2.408349684"/>
    <n v="2.4083473752"/>
    <n v="45.509527362000007"/>
    <n v="6.050236370748185"/>
    <n v="6.0502334706982772"/>
    <n v="12.129074483714296"/>
    <n v="14.414972122569482"/>
    <n v="26.141061471164026"/>
    <n v="13.14174871119841"/>
    <n v="6.1494528782016387"/>
    <n v="6.0501812697999329"/>
    <n v="6.0501928699995648"/>
    <n v="6.0501841698498406"/>
    <n v="6.050185619874795"/>
    <n v="6.0501798389815491"/>
    <n v="114.32770327679999"/>
    <n v="2.722140676608324"/>
    <n v="2.7221393718090843"/>
    <n v="5.4571499357219055"/>
    <n v="6.4856279263299212"/>
    <n v="11.761465569249236"/>
    <n v="5.9127753919628034"/>
    <n v="2.7667804682098316"/>
    <n v="2.7221158854227627"/>
    <n v="2.7221211046197231"/>
    <n v="2.7221171902220029"/>
    <n v="2.722117842621623"/>
    <n v="2.7221152360227876"/>
    <n v="51.4386665987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Inter City BG P7-10 346"/>
    <s v="PEF Inter City new P7-10 346"/>
    <s v="Elec - Production Intermediate"/>
    <n v="0"/>
    <n v="1.9216444673999999"/>
    <n v="9.9814102782000003"/>
    <n v="10.983598412899999"/>
    <n v="9.2824522022"/>
    <n v="9.1992799598000001"/>
    <n v="6.5871791169999998"/>
    <n v="0.90265390229999998"/>
    <n v="0"/>
    <n v="0"/>
    <n v="0"/>
    <n v="0"/>
    <n v="48.858218339800004"/>
    <n v="0.36843219150000001"/>
    <n v="0.36843201489999999"/>
    <n v="0.73860610049999997"/>
    <n v="0.87780698869999996"/>
    <n v="1.5918731064"/>
    <n v="0.80027340769999999"/>
    <n v="0.37447403070000002"/>
    <n v="0.36842883609999999"/>
    <n v="0.36842954249999998"/>
    <n v="0.3684290127"/>
    <n v="0.36842910099999998"/>
    <n v="0.36842874780000001"/>
    <n v="6.9620430805000009"/>
    <n v="0.92556457300253769"/>
    <n v="0.92556412935318411"/>
    <n v="1.8555046377546298"/>
    <n v="2.2052010367686856"/>
    <n v="3.9990570476503522"/>
    <n v="2.0104234428253975"/>
    <n v="0.9407427046867719"/>
    <n v="0.92555614366481986"/>
    <n v="0.92555791826223421"/>
    <n v="0.92555658731417345"/>
    <n v="0.9255568091388503"/>
    <n v="0.92555592477836512"/>
    <n v="17.489840955199998"/>
    <n v="0.41643281660518888"/>
    <n v="0.41643261699712775"/>
    <n v="0.83483426771352098"/>
    <n v="0.99217073093370078"/>
    <n v="1.7992678616852174"/>
    <n v="0.9045358058044275"/>
    <n v="0.42326180759343057"/>
    <n v="0.41642902405202692"/>
    <n v="0.41642982248427157"/>
    <n v="0.41642922366008811"/>
    <n v="0.41642932346411865"/>
    <n v="0.41642892470688064"/>
    <n v="7.8690822256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Osprey BG-341"/>
    <s v="PEF Osprey CC 341"/>
    <s v="Elec - Production Base"/>
    <n v="269.73718887500002"/>
    <n v="295.22730619039999"/>
    <n v="1197.2939607978001"/>
    <n v="1069.9453362198001"/>
    <n v="1709.9924699389001"/>
    <n v="471.65399738180002"/>
    <n v="0"/>
    <n v="170.1591596932"/>
    <n v="13.982493657299999"/>
    <n v="4.1946640026999997"/>
    <n v="116.54848642499999"/>
    <n v="106.3961061282"/>
    <n v="5425.1311693101006"/>
    <n v="46.890602384399998"/>
    <n v="33.102105874300001"/>
    <n v="223.452198409"/>
    <n v="76.0733128679"/>
    <n v="38.400696135300002"/>
    <n v="6.4337589588000004"/>
    <n v="3.6023591635000001"/>
    <n v="34.963949658499999"/>
    <n v="2.7348905735"/>
    <n v="1.9758750902"/>
    <n v="24.5319685471"/>
    <n v="1.9758606974999999"/>
    <n v="494.13757836000008"/>
    <n v="24.112784743878322"/>
    <n v="17.022258468183239"/>
    <n v="114.90692136160645"/>
    <n v="39.119553272099708"/>
    <n v="19.746978559474041"/>
    <n v="3.3084634655739706"/>
    <n v="1.852458843832457"/>
    <n v="17.979683540847226"/>
    <n v="1.4063762106585114"/>
    <n v="1.016063951156114"/>
    <n v="12.615194662472767"/>
    <n v="1.0160565564171975"/>
    <n v="254.1027936362"/>
    <n v="13.198375410193412"/>
    <n v="9.3173044913223375"/>
    <n v="62.8954598761174"/>
    <n v="21.412481198187297"/>
    <n v="10.808707455954298"/>
    <n v="1.8109207755707539"/>
    <n v="1.0139619920524015"/>
    <n v="9.84136074075073"/>
    <n v="0.76979417323205357"/>
    <n v="0.55615282973599323"/>
    <n v="6.9050537628282136"/>
    <n v="0.55614862675511745"/>
    <n v="139.08572133269999"/>
    <n v="90.476538548784021"/>
    <n v="63.871304822017514"/>
    <n v="431.15636001913384"/>
    <n v="146.78527624367035"/>
    <n v="74.095061430507343"/>
    <n v="12.414091755048823"/>
    <n v="6.9508381455855677"/>
    <n v="67.46377692403999"/>
    <n v="5.2770367582716435"/>
    <n v="3.8124982336660569"/>
    <n v="47.335019920061349"/>
    <n v="3.812470640313677"/>
    <n v="953.4502734410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Osprey BG-342"/>
    <s v="PEF Osprey CC 342"/>
    <s v="Elec - Production Base"/>
    <n v="52.318073499999997"/>
    <n v="57.262122323200003"/>
    <n v="232.22646348239999"/>
    <n v="207.52599585839999"/>
    <n v="331.6691780612"/>
    <n v="91.481744154400005"/>
    <n v="0"/>
    <n v="33.0039749456"/>
    <n v="2.7120366084"/>
    <n v="0.81359467159999999"/>
    <n v="22.605678900000001"/>
    <n v="20.6365289256"/>
    <n v="1052.2553914308"/>
    <n v="9.0948748752000004"/>
    <n v="6.4204658443999998"/>
    <n v="43.340662772000002"/>
    <n v="14.755136993200001"/>
    <n v="7.4481774323999996"/>
    <n v="1.2478882704000001"/>
    <n v="0.69871155799999995"/>
    <n v="6.7815880179999999"/>
    <n v="0.53045783800000001"/>
    <n v="0.38323962160000002"/>
    <n v="4.7582068268000004"/>
    <n v="0.38323682999999997"/>
    <n v="95.842646880000004"/>
    <n v="4.676902172004608"/>
    <n v="3.3016276820735739"/>
    <n v="22.287281863240434"/>
    <n v="7.58760655849101"/>
    <n v="3.8301128590624227"/>
    <n v="0.6417077136670879"/>
    <n v="0.35930187584280132"/>
    <n v="3.4873293108748964"/>
    <n v="0.27277993911318243"/>
    <n v="0.19707519270514967"/>
    <n v="2.4468360640990903"/>
    <n v="0.19707375842573782"/>
    <n v="49.285634989599998"/>
    <n v="2.5599494740455877"/>
    <n v="1.8071791406737747"/>
    <n v="12.199168035891065"/>
    <n v="4.1531528144725911"/>
    <n v="2.096450821183101"/>
    <n v="0.35124517547668727"/>
    <n v="0.19666749789917692"/>
    <n v="1.9088247961730418"/>
    <n v="0.14930884503912406"/>
    <n v="0.10787109017008613"/>
    <n v="1.3393003456134875"/>
    <n v="0.10787027496227708"/>
    <n v="26.9769883116"/>
    <n v="17.548778548346416"/>
    <n v="12.388442372949072"/>
    <n v="83.626845180502201"/>
    <n v="28.470389653215182"/>
    <n v="14.371436456634564"/>
    <n v="2.4078302572411219"/>
    <n v="1.3481806587517748"/>
    <n v="13.085236242063687"/>
    <n v="1.0235310827288222"/>
    <n v="0.73947001390303169"/>
    <n v="9.1810738505522416"/>
    <n v="0.73946466191185323"/>
    <n v="184.9306789787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Osprey BG-343"/>
    <s v="PEF Osprey CC 343"/>
    <s v="Elec - Production Base"/>
    <n v="683.08670237499996"/>
    <n v="747.63827664159999"/>
    <n v="3032.0460699762002"/>
    <n v="2709.5464088141998"/>
    <n v="4330.4118436481003"/>
    <n v="1194.4240061122"/>
    <n v="0"/>
    <n v="430.91373406280002"/>
    <n v="35.409487001700001"/>
    <n v="10.622633138299999"/>
    <n v="295.14922132499998"/>
    <n v="269.4391736778"/>
    <n v="13738.6875567729"/>
    <n v="118.7464994676"/>
    <n v="83.828293894699996"/>
    <n v="565.87386406099995"/>
    <n v="192.64925478910001"/>
    <n v="97.246527263700003"/>
    <n v="16.292952445200001"/>
    <n v="9.1226710415000003"/>
    <n v="88.543256396499999"/>
    <n v="6.9258799314999999"/>
    <n v="5.0037371758000004"/>
    <n v="62.125143245899999"/>
    <n v="5.0037007275000001"/>
    <n v="1251.3617804400003"/>
    <n v="61.063595585282833"/>
    <n v="43.107435250222899"/>
    <n v="290.99209612263445"/>
    <n v="99.066972390689159"/>
    <n v="50.007559292507842"/>
    <n v="8.3784049505846543"/>
    <n v="4.6911959311080302"/>
    <n v="45.532033572704357"/>
    <n v="3.5615292501715885"/>
    <n v="2.5730963412649044"/>
    <n v="31.946917507917636"/>
    <n v="2.5730776147115648"/>
    <n v="643.49391380980001"/>
    <n v="33.423773611855495"/>
    <n v="23.595288534539311"/>
    <n v="159.27745247262084"/>
    <n v="54.225304387355401"/>
    <n v="27.372140874669732"/>
    <n v="4.5860042732937885"/>
    <n v="2.5677733069489075"/>
    <n v="24.922416828468936"/>
    <n v="1.9494388797247117"/>
    <n v="1.4084101790537147"/>
    <n v="17.486466824410403"/>
    <n v="1.4083995353587966"/>
    <n v="352.22286970829998"/>
    <n v="229.12421018902947"/>
    <n v="161.74869757198726"/>
    <n v="1091.867151881537"/>
    <n v="371.72134374454896"/>
    <n v="187.63949971426908"/>
    <n v="31.43764134009227"/>
    <n v="17.602411915884193"/>
    <n v="170.84633046339371"/>
    <n v="13.363650939470173"/>
    <n v="9.6548305300694484"/>
    <n v="119.87194942938935"/>
    <n v="9.6547606522299247"/>
    <n v="2414.5324783719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Osprey BG-344"/>
    <s v="PEF Osprey CC 344"/>
    <s v="Elec - Production Base"/>
    <n v="118.94883962500001"/>
    <n v="130.18948422880001"/>
    <n v="527.98328595659996"/>
    <n v="471.8250261906"/>
    <n v="754.07332935830004"/>
    <n v="207.99021420459999"/>
    <n v="0"/>
    <n v="75.036870820399997"/>
    <n v="6.1660070030999998"/>
    <n v="1.8497650168999999"/>
    <n v="51.395609475000001"/>
    <n v="46.918607765399997"/>
    <n v="2392.3770396446998"/>
    <n v="20.677841146799999"/>
    <n v="14.5973831021"/>
    <n v="98.538061522999996"/>
    <n v="33.5468473213"/>
    <n v="16.933958069100001"/>
    <n v="2.8371622236"/>
    <n v="1.5885701345000001"/>
    <n v="15.4184198995"/>
    <n v="1.2060334045000001"/>
    <n v="0.87132237940000001"/>
    <n v="10.818119683700001"/>
    <n v="0.8713160325"/>
    <n v="217.90503491999999"/>
    <n v="10.633267801796835"/>
    <n v="7.5064840003412971"/>
    <n v="50.671711297392427"/>
    <n v="17.250960046599292"/>
    <n v="8.7080324205413699"/>
    <n v="1.4589678635455081"/>
    <n v="0.81689822173186555"/>
    <n v="7.9286897847800111"/>
    <n v="0.62018448042608454"/>
    <n v="0.44806438622306721"/>
    <n v="5.5630548127348174"/>
    <n v="0.44806112528743824"/>
    <n v="112.05437624140001"/>
    <n v="5.820226148739053"/>
    <n v="4.1087495658197382"/>
    <n v="27.73567115883257"/>
    <n v="9.4424866020117797"/>
    <n v="4.7664291864762234"/>
    <n v="0.7985807437430098"/>
    <n v="0.44713746325271747"/>
    <n v="4.3398481511787788"/>
    <n v="0.33946421714386604"/>
    <n v="0.24525255129693352"/>
    <n v="3.0449940405409959"/>
    <n v="0.24525069786432852"/>
    <n v="61.334090526899999"/>
    <n v="39.898388941288104"/>
    <n v="28.165999748126687"/>
    <n v="190.13154595075565"/>
    <n v="64.729444078661501"/>
    <n v="32.674477019133796"/>
    <n v="5.4743723526592909"/>
    <n v="3.0651840604068061"/>
    <n v="29.750209881341888"/>
    <n v="2.3270702926535183"/>
    <n v="1.6812373661130362"/>
    <n v="20.873820612577028"/>
    <n v="1.6812251979826556"/>
    <n v="420.4529755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Osprey BG-345"/>
    <s v="PEF Osprey CC 345"/>
    <s v="Elec - Production Base"/>
    <n v="154.67153625"/>
    <n v="169.28796945600001"/>
    <n v="686.54714254199996"/>
    <n v="613.523443122"/>
    <n v="980.53651187100002"/>
    <n v="270.45380230199999"/>
    <n v="0"/>
    <n v="97.571931948"/>
    <n v="8.0177812470000003"/>
    <n v="2.405286153"/>
    <n v="66.830730750000001"/>
    <n v="61.009196598000003"/>
    <n v="3110.8553322389998"/>
    <n v="26.887807116000001"/>
    <n v="18.981266876999999"/>
    <n v="128.13099650999999"/>
    <n v="43.621631180999998"/>
    <n v="22.019561667000001"/>
    <n v="3.6892183319999998"/>
    <n v="2.0656492649999998"/>
    <n v="20.048877314999999"/>
    <n v="1.568229165"/>
    <n v="1.132997778"/>
    <n v="14.067015669"/>
    <n v="1.1329895249999999"/>
    <n v="283.3462404"/>
    <n v="13.826649099281427"/>
    <n v="9.760830083161343"/>
    <n v="65.889431586661161"/>
    <n v="22.431765628036359"/>
    <n v="11.323227334088756"/>
    <n v="1.8971248606155884"/>
    <n v="1.0622289659444903"/>
    <n v="10.309832641728944"/>
    <n v="0.80643818509137932"/>
    <n v="0.58262701153302776"/>
    <n v="7.2337505505838209"/>
    <n v="0.58262277127371931"/>
    <n v="145.70652871799999"/>
    <n v="7.56815554137349"/>
    <n v="5.3426885828846045"/>
    <n v="36.065243516337929"/>
    <n v="12.278252678694043"/>
    <n v="6.1978824427654873"/>
    <n v="1.0384103858751612"/>
    <n v="0.58142171520343433"/>
    <n v="5.6431906586961293"/>
    <n v="0.44141205692358892"/>
    <n v="0.3189067585519848"/>
    <n v="3.9594661671973466"/>
    <n v="0.31890434849680105"/>
    <n v="79.753934853000004"/>
    <n v="51.880666771565757"/>
    <n v="36.62480831922506"/>
    <n v="247.23182163443354"/>
    <n v="84.168980444184299"/>
    <n v="42.487270768235078"/>
    <n v="7.1184349881827549"/>
    <n v="3.9857196506227246"/>
    <n v="38.684788188046859"/>
    <n v="3.0259356733632936"/>
    <n v="2.1861463048938674"/>
    <n v="27.142643103814176"/>
    <n v="2.1861304824326453"/>
    <n v="546.723346329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Osprey BG-346"/>
    <s v="PEF Osprey CC 346"/>
    <s v="Elec - Production Base"/>
    <n v="33.125159375000003"/>
    <n v="36.255481160000002"/>
    <n v="147.03405724500001"/>
    <n v="131.39496979500001"/>
    <n v="209.99615712249999"/>
    <n v="57.921615844999998"/>
    <n v="0"/>
    <n v="20.896448530000001"/>
    <n v="1.7171244825"/>
    <n v="0.51512701750000001"/>
    <n v="14.312773125"/>
    <n v="13.066006905"/>
    <n v="666.23492060250021"/>
    <n v="5.7584150100000002"/>
    <n v="4.0651144075000003"/>
    <n v="27.441116725000001"/>
    <n v="9.3422068475"/>
    <n v="4.7158094325000004"/>
    <n v="0.79009976999999998"/>
    <n v="0.44238883750000002"/>
    <n v="4.2937587124999999"/>
    <n v="0.33585908749999999"/>
    <n v="0.242647955"/>
    <n v="3.0126560274999998"/>
    <n v="0.2426461875"/>
    <n v="60.682718999999999"/>
    <n v="2.9611780301684143"/>
    <n v="2.0904237455455803"/>
    <n v="14.111180216820987"/>
    <n v="4.8040889067677535"/>
    <n v="2.4250338438145982"/>
    <n v="0.40629688490707044"/>
    <n v="0.22749178447920596"/>
    <n v="2.2080006293779122"/>
    <n v="0.17271046796910372"/>
    <n v="0.124778049543757"/>
    <n v="1.549212904175076"/>
    <n v="0.12477714143054186"/>
    <n v="31.205172605000001"/>
    <n v="1.6208305972831265"/>
    <n v="1.1442144759782551"/>
    <n v="7.7238965121928134"/>
    <n v="2.6295664133759509"/>
    <n v="1.3273666809145763"/>
    <n v="0.22239068908691959"/>
    <n v="0.12451991780226222"/>
    <n v="1.2085713666842854"/>
    <n v="9.4534812869555729E-2"/>
    <n v="6.8298521233567569E-2"/>
    <n v="0.84797727499349451"/>
    <n v="6.8298005085193125E-2"/>
    <n v="17.080465267499999"/>
    <n v="11.110999457014719"/>
    <n v="7.8437354542869624"/>
    <n v="52.948290892870631"/>
    <n v="18.026011503101387"/>
    <n v="9.0992670644439002"/>
    <n v="1.5245163990807002"/>
    <n v="0.8535998403581323"/>
    <n v="8.2849101081270842"/>
    <n v="0.64804814039375025"/>
    <n v="0.46819503137039997"/>
    <n v="5.8129918436921795"/>
    <n v="0.46819164276016068"/>
    <n v="117.08875737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Other BA"/>
    <s v="PEF CR1&amp;2 Turbogenerator 314"/>
    <s v="Elec - Production Base"/>
    <n v="133.58217999999999"/>
    <n v="133.58222000000001"/>
    <n v="494.95722000000001"/>
    <n v="133.58222000000001"/>
    <n v="1217.70722"/>
    <n v="133.58222000000001"/>
    <n v="133.58222000000001"/>
    <n v="1398.39472"/>
    <n v="133.58222000000001"/>
    <n v="133.58222000000001"/>
    <n v="1037.01972"/>
    <n v="587.88221999999996"/>
    <n v="5671.0366000000013"/>
    <n v="2171.3125199999999"/>
    <n v="2171.3125199999999"/>
    <n v="2377.8125199999999"/>
    <n v="2171.3125199999999"/>
    <n v="2790.8125199999999"/>
    <n v="2171.3125199999999"/>
    <n v="2171.3125199999999"/>
    <n v="2894.0625199999999"/>
    <n v="2171.3125199999999"/>
    <n v="2171.3125199999999"/>
    <n v="2687.5625199999999"/>
    <n v="2171.3125199999999"/>
    <n v="28120.750239999998"/>
    <n v="2403.3983417428094"/>
    <n v="2403.3983417428094"/>
    <n v="2631.9705776593091"/>
    <n v="2403.3983417428094"/>
    <n v="3089.1150494923095"/>
    <n v="2403.3983417428094"/>
    <n v="2403.3983417428094"/>
    <n v="3203.4011674505591"/>
    <n v="2403.3983417428094"/>
    <n v="2403.3983417428094"/>
    <n v="2974.8289315340594"/>
    <n v="2403.3983416640949"/>
    <n v="31126.50246"/>
    <n v="2695.3100963334891"/>
    <n v="2695.3100963334891"/>
    <n v="2951.6442397449891"/>
    <n v="2695.3100963334891"/>
    <n v="3464.3125265679887"/>
    <n v="2695.3100963334891"/>
    <n v="2695.3100963334891"/>
    <n v="3592.4795982737387"/>
    <n v="2695.3100963334891"/>
    <n v="2695.3100963334891"/>
    <n v="3336.1454548622387"/>
    <n v="2695.3100862166211"/>
    <n v="34907.062579999998"/>
    <n v="2653.4553420550892"/>
    <n v="2653.4553420550892"/>
    <n v="2905.808940667589"/>
    <n v="2653.4553420550892"/>
    <n v="3410.5161378925891"/>
    <n v="2653.4553420550892"/>
    <n v="2653.4553420550892"/>
    <n v="3536.692937198839"/>
    <n v="2653.4553420550892"/>
    <n v="2653.4553420550892"/>
    <n v="3284.3393385863392"/>
    <n v="2653.4553312690259"/>
    <n v="34365.0000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Suwannee BG-341"/>
    <s v="PEF Suwannee 341"/>
    <s v="Elec - Production Intermediate"/>
    <n v="5.9618614240000003"/>
    <n v="34.184826266400002"/>
    <n v="117.2014727832"/>
    <n v="14.7242054192"/>
    <n v="16.927656773599999"/>
    <n v="8.9545971624000007"/>
    <n v="37.912477977599998"/>
    <n v="11.815455977599999"/>
    <n v="22.162041732799999"/>
    <n v="0"/>
    <n v="5.7728828152"/>
    <n v="8.3920000000000005E-7"/>
    <n v="275.61747917119999"/>
    <n v="3.3595643248"/>
    <n v="3.3605201735999999"/>
    <n v="5.0058556936"/>
    <n v="5.7826494247999998"/>
    <n v="8.6403410992000005"/>
    <n v="3.7094763176000001"/>
    <n v="3.6873508095999998"/>
    <n v="25.936413386400002"/>
    <n v="17.061175171999999"/>
    <n v="16.1047573944"/>
    <n v="17.547184424800001"/>
    <n v="3.3595248824000001"/>
    <n v="113.55481310319999"/>
    <n v="0.53032602789425898"/>
    <n v="0.53044798635311941"/>
    <n v="0.76193446819963695"/>
    <n v="0.85470719348686786"/>
    <n v="1.2718819814114495"/>
    <n v="0.5781978516505375"/>
    <n v="0.5753157123497642"/>
    <n v="3.6079674536559261"/>
    <n v="2.4112703237902893"/>
    <n v="2.2886417427494061"/>
    <n v="2.5219897144515393"/>
    <n v="0.530325544007205"/>
    <n v="16.463006"/>
    <n v="7.1630511420996443"/>
    <n v="7.16508914261893"/>
    <n v="10.673169755534335"/>
    <n v="12.329400351380793"/>
    <n v="18.422390284918727"/>
    <n v="7.909111421749035"/>
    <n v="7.8619368092021027"/>
    <n v="55.299984631334908"/>
    <n v="36.376761533992074"/>
    <n v="34.337547876557515"/>
    <n v="37.412999806806596"/>
    <n v="7.1629669974053343"/>
    <n v="242.1144097536"/>
    <n v="0.51363295468075854"/>
    <n v="0.51375107425301769"/>
    <n v="0.73795105574664288"/>
    <n v="0.82780357381420389"/>
    <n v="1.2318469502836418"/>
    <n v="0.55999791696542423"/>
    <n v="0.55720649876795103"/>
    <n v="3.4943994564468324"/>
    <n v="2.3353707640187333"/>
    <n v="2.2166021630159998"/>
    <n v="2.4426050402461303"/>
    <n v="0.51363255176066325"/>
    <n v="15.9448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Suwannee BG-342"/>
    <s v="PEF Suwannee 342"/>
    <s v="Elec - Production Intermediate"/>
    <n v="8.1620383580000002"/>
    <n v="46.800461031300003"/>
    <n v="160.4537322219"/>
    <n v="20.1580548214"/>
    <n v="23.174672148700001"/>
    <n v="12.2592191133"/>
    <n v="51.903772579200002"/>
    <n v="16.175854829199999"/>
    <n v="30.340764712599999"/>
    <n v="0"/>
    <n v="7.9033187159000002"/>
    <n v="1.1488999999999999E-6"/>
    <n v="377.33188968039997"/>
    <n v="4.5993844766"/>
    <n v="4.6006930736999996"/>
    <n v="6.8532264136999999"/>
    <n v="7.9166896141"/>
    <n v="11.8289893814"/>
    <n v="5.0784286717000002"/>
    <n v="5.0481379231999997"/>
    <n v="35.5080378213"/>
    <n v="23.357464436499999"/>
    <n v="22.048088382300001"/>
    <n v="24.0228314891"/>
    <n v="4.5993304782999997"/>
    <n v="155.46130216190002"/>
    <n v="0.72603857655828663"/>
    <n v="0.72620554280397853"/>
    <n v="1.0431202460850368"/>
    <n v="1.170129998328244"/>
    <n v="1.7412597812721811"/>
    <n v="0.79157711125036057"/>
    <n v="0.7876313416571068"/>
    <n v="4.9394587792007787"/>
    <n v="3.3011302133015534"/>
    <n v="3.1332465422364071"/>
    <n v="3.4527097032094538"/>
    <n v="0.72603791409661156"/>
    <n v="22.538545750000001"/>
    <n v="9.8065174656318899"/>
    <n v="9.8093075738261302"/>
    <n v="14.612017078328643"/>
    <n v="16.879466234153231"/>
    <n v="25.221025021857869"/>
    <n v="10.827905281753415"/>
    <n v="10.763321258451258"/>
    <n v="75.707998502074204"/>
    <n v="49.801312352721041"/>
    <n v="47.009543321469167"/>
    <n v="51.219966012917183"/>
    <n v="9.8064022680160292"/>
    <n v="331.46478237119999"/>
    <n v="0.70318505914290219"/>
    <n v="0.7033467697918161"/>
    <n v="1.0102859484596258"/>
    <n v="1.1332978145318622"/>
    <n v="1.6864501444004718"/>
    <n v="0.76666063727547173"/>
    <n v="0.76283906867790618"/>
    <n v="4.7839794274449066"/>
    <n v="3.1972205323893266"/>
    <n v="3.0346213359021479"/>
    <n v="3.3440287544551701"/>
    <n v="0.70318450752839112"/>
    <n v="21.82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Suwannee BG-343"/>
    <s v="PEF Suwannee 343"/>
    <s v="Elec - Production Intermediate"/>
    <n v="36.804122132000003"/>
    <n v="211.03182907019999"/>
    <n v="723.51519292260002"/>
    <n v="90.8963519956"/>
    <n v="104.4988306498"/>
    <n v="55.279058698199997"/>
    <n v="234.0435931968"/>
    <n v="72.939884696799993"/>
    <n v="136.8120512404"/>
    <n v="0"/>
    <n v="35.6375079986"/>
    <n v="5.1806E-6"/>
    <n v="1701.4584277816002"/>
    <n v="20.739464896400001"/>
    <n v="20.7453655998"/>
    <n v="30.902449959799998"/>
    <n v="35.697799821399997"/>
    <n v="53.339074235600002"/>
    <n v="22.8995626918"/>
    <n v="22.762976172799998"/>
    <n v="160.1122297302"/>
    <n v="105.323074471"/>
    <n v="99.418858624199999"/>
    <n v="108.32333607140001"/>
    <n v="20.739221408199999"/>
    <n v="701.00341368260001"/>
    <n v="3.2738405864025242"/>
    <n v="3.2745934677084962"/>
    <n v="4.7036197640074349"/>
    <n v="5.2763299411082789"/>
    <n v="7.8516584758104804"/>
    <n v="3.5693658129894836"/>
    <n v="3.5515736170152388"/>
    <n v="22.272922057209119"/>
    <n v="14.88539923668729"/>
    <n v="14.128381092096728"/>
    <n v="15.568898849723123"/>
    <n v="3.2738375992417872"/>
    <n v="101.6304205"/>
    <n v="44.219378868876809"/>
    <n v="44.231959976467621"/>
    <n v="65.888254570449448"/>
    <n v="76.11259706906975"/>
    <n v="113.72620961636076"/>
    <n v="48.825003135740047"/>
    <n v="48.53378197539611"/>
    <n v="341.38119683161773"/>
    <n v="224.56321592349778"/>
    <n v="211.97461931517381"/>
    <n v="230.9601844603697"/>
    <n v="44.218859421780735"/>
    <n v="1494.6352611648001"/>
    <n v="3.170789901119087"/>
    <n v="3.1715190839790082"/>
    <n v="4.555563917303453"/>
    <n v="5.1102468952596096"/>
    <n v="7.6045118096275433"/>
    <n v="3.4570128796843145"/>
    <n v="3.4397807286907134"/>
    <n v="21.571837254609701"/>
    <n v="14.41685150151984"/>
    <n v="13.683662018256303"/>
    <n v="15.078836596161942"/>
    <n v="3.1707874137884744"/>
    <n v="98.4313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Suwannee BG-344"/>
    <s v="PEF Suwannee 344"/>
    <s v="Elec - Production Intermediate"/>
    <n v="9.2766904760000006"/>
    <n v="53.191785198600002"/>
    <n v="182.36616201179999"/>
    <n v="22.9109478508"/>
    <n v="26.339530761399999"/>
    <n v="13.933404402600001"/>
    <n v="58.9920325824"/>
    <n v="18.384917082400001"/>
    <n v="34.484263697199999"/>
    <n v="0"/>
    <n v="8.9826386798000009"/>
    <n v="1.3058000000000001E-6"/>
    <n v="428.86237404880001"/>
    <n v="5.2275013051999997"/>
    <n v="5.2289886114000002"/>
    <n v="7.7891400914000002"/>
    <n v="8.9978355802000003"/>
    <n v="13.444420170800001"/>
    <n v="5.7719663674000001"/>
    <n v="5.7375389504000003"/>
    <n v="40.357207578599997"/>
    <n v="26.547286153000002"/>
    <n v="25.0590946206"/>
    <n v="27.3035193302"/>
    <n v="5.2274399326000003"/>
    <n v="176.69193869179998"/>
    <n v="0.82519033272679143"/>
    <n v="0.82538010078634805"/>
    <n v="1.185574390580417"/>
    <n v="1.3299292817625739"/>
    <n v="1.9790556379016571"/>
    <n v="0.89967916430561468"/>
    <n v="0.89519453906854396"/>
    <n v="5.614017994499414"/>
    <n v="3.7519504156403238"/>
    <n v="3.5611396421379582"/>
    <n v="3.9242304207945904"/>
    <n v="0.82518957979576868"/>
    <n v="25.616531500000001"/>
    <n v="11.145748547847612"/>
    <n v="11.148919688312439"/>
    <n v="16.607513187293534"/>
    <n v="19.184617467627547"/>
    <n v="28.665344654488646"/>
    <n v="12.306622610247723"/>
    <n v="12.233218643298505"/>
    <n v="86.047092387508485"/>
    <n v="56.602449012257928"/>
    <n v="53.429420897531934"/>
    <n v="58.214841691763652"/>
    <n v="11.145617618222047"/>
    <n v="376.73140640640003"/>
    <n v="0.79921581532666175"/>
    <n v="0.79939961005670945"/>
    <n v="1.1482560636248407"/>
    <n v="1.2880670956703852"/>
    <n v="1.9167609004770965"/>
    <n v="0.87135996183680997"/>
    <n v="0.8670164991553746"/>
    <n v="5.4373055412634335"/>
    <n v="3.6338502665105601"/>
    <n v="3.449045644025611"/>
    <n v="3.8007074136718266"/>
    <n v="0.79921518838068906"/>
    <n v="24.8101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Suwannee BG-345"/>
    <s v="PEF Suwannee 345"/>
    <s v="Elec - Production Intermediate"/>
    <n v="8.1783780640000003"/>
    <n v="46.894151570399998"/>
    <n v="160.77494693520001"/>
    <n v="20.198409531199999"/>
    <n v="23.2210658696"/>
    <n v="12.283761026400001"/>
    <n v="52.007679513600003"/>
    <n v="16.2082375136"/>
    <n v="30.401504340799999"/>
    <n v="0"/>
    <n v="7.9191404872"/>
    <n v="1.1512000000000001E-6"/>
    <n v="378.08727600320009"/>
    <n v="4.6085920527999997"/>
    <n v="4.6099032696000002"/>
    <n v="6.8669459895999996"/>
    <n v="7.9325381528000003"/>
    <n v="11.852670011200001"/>
    <n v="5.0885952536000003"/>
    <n v="5.0582438655999997"/>
    <n v="35.579121890400003"/>
    <n v="23.404224092"/>
    <n v="22.092226778400001"/>
    <n v="24.070923152799999"/>
    <n v="4.6085379464000003"/>
    <n v="155.77252245519998"/>
    <n v="0.72749204398459366"/>
    <n v="0.72765934448249647"/>
    <n v="1.0452084840221902"/>
    <n v="1.1724724989776958"/>
    <n v="1.7447456351297195"/>
    <n v="0.7931617812441597"/>
    <n v="0.78920811255606349"/>
    <n v="4.9493471552057944"/>
    <n v="3.3077387949801969"/>
    <n v="3.1395190350966589"/>
    <n v="3.4596217341237039"/>
    <n v="0.72749138019672799"/>
    <n v="22.583666000000001"/>
    <n v="9.8261492788192459"/>
    <n v="9.8289449725725841"/>
    <n v="14.641269092672934"/>
    <n v="16.913257488691094"/>
    <n v="25.271515367014345"/>
    <n v="10.849581826403108"/>
    <n v="10.78486851138401"/>
    <n v="75.859559470439393"/>
    <n v="49.901010340719345"/>
    <n v="47.103652425515982"/>
    <n v="51.32250402478045"/>
    <n v="9.8260338505874643"/>
    <n v="332.12834664960002"/>
    <n v="0.70459277577274704"/>
    <n v="0.70475481015261443"/>
    <n v="1.0123084549279495"/>
    <n v="1.1355665802846895"/>
    <n v="1.6898262740306582"/>
    <n v="0.76819542660938556"/>
    <n v="0.76436620755679829"/>
    <n v="4.7935565470228712"/>
    <n v="3.2036210957320854"/>
    <n v="3.0406963894947796"/>
    <n v="3.3507232153614694"/>
    <n v="0.70459222305395386"/>
    <n v="21.8728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Suwannee BG-346"/>
    <s v="PEF Suwannee 346"/>
    <s v="Elec - Production Intermediate"/>
    <n v="2.6591095459999998"/>
    <n v="15.2471168631"/>
    <n v="52.274203125299998"/>
    <n v="6.5672903818000004"/>
    <n v="7.5500737968999996"/>
    <n v="3.9939295971000002"/>
    <n v="16.909724150399999"/>
    <n v="5.2699299004000002"/>
    <n v="9.8847142762000004"/>
    <n v="0"/>
    <n v="2.5748213032999998"/>
    <n v="3.7430000000000001E-7"/>
    <n v="122.93091331479999"/>
    <n v="1.4984329441999999"/>
    <n v="1.4988592719"/>
    <n v="2.2327118519"/>
    <n v="2.5791774067"/>
    <n v="3.8537651018000001"/>
    <n v="1.6545006979000001"/>
    <n v="1.6446322784"/>
    <n v="11.568159593100001"/>
    <n v="7.6096256755000002"/>
    <n v="7.1830442001000003"/>
    <n v="7.8263955317000002"/>
    <n v="1.4984153521000001"/>
    <n v="50.647719905299994"/>
    <n v="0.23653602507247515"/>
    <n v="0.23659042098662128"/>
    <n v="0.33983802603327468"/>
    <n v="0.3812165187346695"/>
    <n v="0.56728482559855287"/>
    <n v="0.25788781681696399"/>
    <n v="0.25660232499108288"/>
    <n v="1.6092257124683189"/>
    <n v="1.0754748357896871"/>
    <n v="1.020780033735823"/>
    <n v="1.124857900523369"/>
    <n v="0.23653580924916007"/>
    <n v="7.3428302499999996"/>
    <n v="3.1948642069684188"/>
    <n v="3.1957731959988864"/>
    <n v="4.7604473778556979"/>
    <n v="5.4991593797924576"/>
    <n v="8.2167548661166343"/>
    <n v="3.5276220271218586"/>
    <n v="3.5065812055342556"/>
    <n v="24.664900199605167"/>
    <n v="16.224763872942365"/>
    <n v="15.315233758574211"/>
    <n v="16.686946887139786"/>
    <n v="3.1948266767502673"/>
    <n v="107.9878736544"/>
    <n v="0.22909058023952328"/>
    <n v="0.22914326393339435"/>
    <n v="0.32914094395372784"/>
    <n v="0.36921696577532948"/>
    <n v="0.54942840025162898"/>
    <n v="0.24977028160171388"/>
    <n v="0.2485252532040563"/>
    <n v="1.5585721121878566"/>
    <n v="1.0416221126932936"/>
    <n v="0.98864893900963868"/>
    <n v="1.0894507466207417"/>
    <n v="0.22909040052909546"/>
    <n v="7.1116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Tiger Bay BG-341"/>
    <s v="PEF Tiger Bay 341"/>
    <s v="Elec - Production Intermediate"/>
    <n v="25.479925341000001"/>
    <n v="0"/>
    <n v="0"/>
    <n v="6.5084213438000003"/>
    <n v="50.504558392200003"/>
    <n v="0"/>
    <n v="0"/>
    <n v="0"/>
    <n v="336.28300290829998"/>
    <n v="0"/>
    <n v="0"/>
    <n v="0"/>
    <n v="418.77590798529997"/>
    <n v="62.759188426000001"/>
    <n v="4.3692818750000004"/>
    <n v="4.3692818750000004"/>
    <n v="6.6709019240999998"/>
    <n v="4.6024783832000002"/>
    <n v="14.5859434263"/>
    <n v="14.5858113957"/>
    <n v="11.4402162047"/>
    <n v="9.7989861335999997"/>
    <n v="19.974213774300001"/>
    <n v="19.345380802400001"/>
    <n v="8.8552838784999999"/>
    <n v="181.35696809880002"/>
    <n v="478.94441766781409"/>
    <n v="33.344012498119966"/>
    <n v="33.344012498119966"/>
    <n v="50.908740496611451"/>
    <n v="35.123642997225431"/>
    <n v="111.31208601720573"/>
    <n v="111.31107843058109"/>
    <n v="87.305585454065337"/>
    <n v="74.780599067589947"/>
    <n v="152.43247123541994"/>
    <n v="147.63355574447016"/>
    <n v="67.578770295076993"/>
    <n v="1384.0189724023001"/>
    <n v="0"/>
    <n v="0"/>
    <n v="0"/>
    <n v="0"/>
    <n v="0"/>
    <n v="0"/>
    <n v="0"/>
    <n v="0"/>
    <n v="0"/>
    <n v="0"/>
    <n v="0"/>
    <n v="0"/>
    <n v="0"/>
    <n v="148.55559473419206"/>
    <n v="10.342410151898143"/>
    <n v="10.342410151898143"/>
    <n v="15.790513351150798"/>
    <n v="10.894403363321445"/>
    <n v="34.525996189517322"/>
    <n v="34.525683663418782"/>
    <n v="27.079829500677139"/>
    <n v="23.19491773838779"/>
    <n v="47.280426675494361"/>
    <n v="45.791932982826197"/>
    <n v="20.961105322217804"/>
    <n v="429.2852238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Tiger Bay BG-342"/>
    <s v="PEF Tiger Bay 342"/>
    <s v="Elec - Production Intermediate"/>
    <n v="12.421595315999999"/>
    <n v="0"/>
    <n v="0"/>
    <n v="3.1728890488000001"/>
    <n v="24.621233287199999"/>
    <n v="0"/>
    <n v="0"/>
    <n v="0"/>
    <n v="163.9397022508"/>
    <n v="0"/>
    <n v="0"/>
    <n v="0"/>
    <n v="204.15541990279999"/>
    <n v="30.595428775999999"/>
    <n v="2.1300474999999999"/>
    <n v="2.1300474999999999"/>
    <n v="3.2520991715999998"/>
    <n v="2.2437320031999999"/>
    <n v="7.1107228188000002"/>
    <n v="7.1106584532000001"/>
    <n v="5.5771645371999998"/>
    <n v="4.7770563935999997"/>
    <n v="9.7375324667999994"/>
    <n v="9.4309731423999992"/>
    <n v="4.3169966659999996"/>
    <n v="88.412459428799991"/>
    <n v="233.4878793994684"/>
    <n v="16.255378456577418"/>
    <n v="16.255378456577418"/>
    <n v="24.818274152421438"/>
    <n v="17.122957524257359"/>
    <n v="54.26521733408056"/>
    <n v="54.264726130392575"/>
    <n v="42.561924213797319"/>
    <n v="36.4559286055268"/>
    <n v="74.311617689766948"/>
    <n v="71.972121581105199"/>
    <n v="32.944999850828481"/>
    <n v="674.71640339479995"/>
    <n v="0"/>
    <n v="0"/>
    <n v="0"/>
    <n v="0"/>
    <n v="0"/>
    <n v="0"/>
    <n v="0"/>
    <n v="0"/>
    <n v="0"/>
    <n v="0"/>
    <n v="0"/>
    <n v="0"/>
    <n v="0"/>
    <n v="72.421620354850404"/>
    <n v="5.0419784116183299"/>
    <n v="5.0419784116183299"/>
    <n v="7.6979568838953378"/>
    <n v="5.3110779555815304"/>
    <n v="16.831601616110174"/>
    <n v="16.83144925802161"/>
    <n v="13.20155686415713"/>
    <n v="11.307642297936791"/>
    <n v="23.049452408943079"/>
    <n v="22.32380403936207"/>
    <n v="10.218647197905227"/>
    <n v="209.278765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Tiger Bay BG-343"/>
    <s v="PEF Tiger Bay 343"/>
    <s v="Elec - Production Intermediate"/>
    <n v="65.094458051999993"/>
    <n v="0"/>
    <n v="0"/>
    <n v="16.627292053600002"/>
    <n v="129.02576493839999"/>
    <n v="0"/>
    <n v="0"/>
    <n v="0"/>
    <n v="859.11397044759997"/>
    <n v="0"/>
    <n v="0"/>
    <n v="0"/>
    <n v="1069.8614854916"/>
    <n v="160.33309767200001"/>
    <n v="11.162357500000001"/>
    <n v="11.162357500000001"/>
    <n v="17.042386885199999"/>
    <n v="11.7581127904"/>
    <n v="37.263220743600002"/>
    <n v="37.262883440400003"/>
    <n v="29.226721188399999"/>
    <n v="25.033813219199999"/>
    <n v="51.028823799599998"/>
    <n v="49.422322172800001"/>
    <n v="22.622904001999999"/>
    <n v="463.31900091360001"/>
    <n v="1223.5760854036128"/>
    <n v="85.185117059650253"/>
    <n v="85.185117059650253"/>
    <n v="130.05834312255365"/>
    <n v="89.731601451646284"/>
    <n v="284.37288637845126"/>
    <n v="284.37031226159678"/>
    <n v="223.04263823333147"/>
    <n v="191.04461665261766"/>
    <n v="389.42457530008267"/>
    <n v="377.16461774761433"/>
    <n v="172.64585234479182"/>
    <n v="3535.8017630156"/>
    <n v="0"/>
    <n v="0"/>
    <n v="0"/>
    <n v="0"/>
    <n v="0"/>
    <n v="0"/>
    <n v="0"/>
    <n v="0"/>
    <n v="0"/>
    <n v="0"/>
    <n v="0"/>
    <n v="0"/>
    <n v="0"/>
    <n v="379.52018306170032"/>
    <n v="26.42211759961501"/>
    <n v="26.42211759961501"/>
    <n v="40.340577737175231"/>
    <n v="27.832313997960217"/>
    <n v="88.204772211229809"/>
    <n v="88.203973789855368"/>
    <n v="69.181789267281985"/>
    <n v="59.256869065920817"/>
    <n v="120.7889626723624"/>
    <n v="116.98625568082566"/>
    <n v="53.550070216458153"/>
    <n v="1096.7100029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Tiger Bay BG-344"/>
    <s v="PEF Tiger Bay 344"/>
    <s v="Elec - Production Intermediate"/>
    <n v="23.828629889999998"/>
    <n v="0"/>
    <n v="0"/>
    <n v="6.0866255020000004"/>
    <n v="47.231473938000001"/>
    <n v="0"/>
    <n v="0"/>
    <n v="0"/>
    <n v="314.489273707"/>
    <n v="0"/>
    <n v="0"/>
    <n v="0"/>
    <n v="391.63600303700002"/>
    <n v="58.691909539999997"/>
    <n v="4.0861187499999998"/>
    <n v="4.0861187499999998"/>
    <n v="6.2385760890000004"/>
    <n v="4.3042023279999997"/>
    <n v="13.640661927"/>
    <n v="13.640538453"/>
    <n v="10.698802063"/>
    <n v="9.1639363439999997"/>
    <n v="18.679730846999998"/>
    <n v="18.091651096"/>
    <n v="8.2813932650000002"/>
    <n v="169.60363945199998"/>
    <n v="447.90512977382269"/>
    <n v="31.183063617016543"/>
    <n v="31.183063617016543"/>
    <n v="47.609461928360567"/>
    <n v="32.847360350096217"/>
    <n v="104.09820533185838"/>
    <n v="104.09726304460912"/>
    <n v="81.647510943336343"/>
    <n v="69.934240163050077"/>
    <n v="142.55367281010797"/>
    <n v="138.06576401222679"/>
    <n v="63.199145375498802"/>
    <n v="1294.3238809669999"/>
    <n v="0"/>
    <n v="0"/>
    <n v="0"/>
    <n v="0"/>
    <n v="0"/>
    <n v="0"/>
    <n v="0"/>
    <n v="0"/>
    <n v="0"/>
    <n v="0"/>
    <n v="0"/>
    <n v="0"/>
    <n v="0"/>
    <n v="138.92804777233181"/>
    <n v="9.6721422995538244"/>
    <n v="9.6721422995538244"/>
    <n v="14.767166441112845"/>
    <n v="10.188362098504074"/>
    <n v="32.28844565960059"/>
    <n v="32.288153387600836"/>
    <n v="25.32484793499847"/>
    <n v="21.6917083829786"/>
    <n v="44.216290794179464"/>
    <n v="42.824262959658455"/>
    <n v="19.602664219927192"/>
    <n v="401.46423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Tiger Bay BG-345"/>
    <s v="PEF Tiger Bay 345"/>
    <s v="Elec - Production Intermediate"/>
    <n v="19.839629939999998"/>
    <n v="0"/>
    <n v="0"/>
    <n v="5.0677020920000002"/>
    <n v="39.324752148000002"/>
    <n v="0"/>
    <n v="0"/>
    <n v="0"/>
    <n v="261.84261702200001"/>
    <n v="0"/>
    <n v="0"/>
    <n v="0"/>
    <n v="326.07470120200003"/>
    <n v="48.866668840000003"/>
    <n v="3.4020874999999999"/>
    <n v="3.4020874999999999"/>
    <n v="5.1942155940000001"/>
    <n v="3.5836630880000002"/>
    <n v="11.357165141999999"/>
    <n v="11.357062338"/>
    <n v="8.9077833979999994"/>
    <n v="7.6298598240000004"/>
    <n v="15.552675462"/>
    <n v="15.063042416"/>
    <n v="6.8950576899999998"/>
    <n v="141.21136879199997"/>
    <n v="372.92416995697937"/>
    <n v="25.962904514989138"/>
    <n v="25.962904514989138"/>
    <n v="39.639463563852956"/>
    <n v="27.348591877085795"/>
    <n v="86.671784350846082"/>
    <n v="86.670999805934827"/>
    <n v="67.979418460718449"/>
    <n v="58.226992125647513"/>
    <n v="118.68966567512463"/>
    <n v="114.95304925338907"/>
    <n v="52.619376882443021"/>
    <n v="1077.6493209820001"/>
    <n v="0"/>
    <n v="0"/>
    <n v="0"/>
    <n v="0"/>
    <n v="0"/>
    <n v="0"/>
    <n v="0"/>
    <n v="0"/>
    <n v="0"/>
    <n v="0"/>
    <n v="0"/>
    <n v="0"/>
    <n v="0"/>
    <n v="115.67098355270582"/>
    <n v="8.0529902405634495"/>
    <n v="8.0529902405634495"/>
    <n v="12.295088673017517"/>
    <n v="8.4827929537766078"/>
    <n v="26.883241553603018"/>
    <n v="26.882998209006885"/>
    <n v="21.08537560222867"/>
    <n v="18.060436922783193"/>
    <n v="36.814321709872729"/>
    <n v="35.655324435142042"/>
    <n v="16.32110640673659"/>
    <n v="334.257650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Tiger Bay BG-346"/>
    <s v="PEF Tiger Bay 346"/>
    <s v="Elec - Production Intermediate"/>
    <n v="3.8640614609999999"/>
    <n v="0"/>
    <n v="0"/>
    <n v="0.98700995979999995"/>
    <n v="7.6590772962000004"/>
    <n v="0"/>
    <n v="0"/>
    <n v="0"/>
    <n v="50.997723664299997"/>
    <n v="0"/>
    <n v="0"/>
    <n v="0"/>
    <n v="63.507872381299997"/>
    <n v="9.5175067460000005"/>
    <n v="0.66260687500000004"/>
    <n v="0.66260687500000004"/>
    <n v="1.0116503361"/>
    <n v="0.69797140719999995"/>
    <n v="2.2119759423000001"/>
    <n v="2.2119559196999998"/>
    <n v="1.7349226087"/>
    <n v="1.4860280856000001"/>
    <n v="3.0291136502999998"/>
    <n v="2.9337503703999999"/>
    <n v="1.3429144985000001"/>
    <n v="27.503003314800004"/>
    <n v="72.632499565976175"/>
    <n v="5.0566597792091894"/>
    <n v="5.0566597792091894"/>
    <n v="7.720372000638128"/>
    <n v="5.3265428944217934"/>
    <n v="16.880612323871159"/>
    <n v="16.880459522142239"/>
    <n v="13.239997510520809"/>
    <n v="11.340568193212228"/>
    <n v="23.11656842094423"/>
    <n v="22.388807089032607"/>
    <n v="10.248402159122293"/>
    <n v="209.8881492383"/>
    <n v="0"/>
    <n v="0"/>
    <n v="0"/>
    <n v="0"/>
    <n v="0"/>
    <n v="0"/>
    <n v="0"/>
    <n v="0"/>
    <n v="0"/>
    <n v="0"/>
    <n v="0"/>
    <n v="0"/>
    <n v="0"/>
    <n v="22.528635415765997"/>
    <n v="1.5684389945012425"/>
    <n v="1.5684389945012425"/>
    <n v="2.3946504266795121"/>
    <n v="1.6521494318926064"/>
    <n v="5.2359090339984027"/>
    <n v="5.2358616390379877"/>
    <n v="4.1066888597056899"/>
    <n v="3.5175372974798522"/>
    <n v="7.1701338261944843"/>
    <n v="6.9444019594089239"/>
    <n v="3.1787769458340662"/>
    <n v="65.101622825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Univ of Florida BG-341"/>
    <s v="PEF Univ of Florida 341"/>
    <s v="Elec - Production Base"/>
    <n v="0"/>
    <n v="0"/>
    <n v="80.381720724800005"/>
    <n v="34.149486753799998"/>
    <n v="18.303870501399999"/>
    <n v="9.0971796497999993"/>
    <n v="0"/>
    <n v="14.1055866391"/>
    <n v="0"/>
    <n v="0"/>
    <n v="10.506695093399999"/>
    <n v="0"/>
    <n v="166.54453936230001"/>
    <n v="223.92756271050001"/>
    <n v="15.087400222399999"/>
    <n v="36.907155542399998"/>
    <n v="51.514203518800002"/>
    <n v="8.7390283750000002"/>
    <n v="0"/>
    <n v="0"/>
    <n v="9.8512683499999998"/>
    <n v="0.70692295409999995"/>
    <n v="31.263110524799998"/>
    <n v="9.8161983578999994"/>
    <n v="0"/>
    <n v="387.81285055590001"/>
    <n v="211.60589281439161"/>
    <n v="14.257212268399785"/>
    <n v="34.876330118797711"/>
    <n v="48.679621643141353"/>
    <n v="8.2581611626475588"/>
    <n v="0"/>
    <n v="0"/>
    <n v="9.3091998560754305"/>
    <n v="0.66802434252683196"/>
    <n v="29.542850083658358"/>
    <n v="9.2760595990231618"/>
    <n v="1.8143816760129994E-7"/>
    <n v="366.47335207010002"/>
    <n v="148.32481989140413"/>
    <n v="9.993570659767995"/>
    <n v="24.446509095478262"/>
    <n v="34.121904719042732"/>
    <n v="5.7885451619170656"/>
    <n v="0"/>
    <n v="0"/>
    <n v="6.5252690916156011"/>
    <n v="0.4682506189715484"/>
    <n v="20.708014599484525"/>
    <n v="6.502039480223142"/>
    <n v="1.6239499700532178E-7"/>
    <n v="256.87892348029999"/>
    <n v="16.629519920090502"/>
    <n v="1.1447853183009447"/>
    <n v="2.6480416039647254"/>
    <n v="3.8558497064462314"/>
    <n v="0.66788190083240628"/>
    <n v="1.9438846882195566E-2"/>
    <n v="1.9438846882195566E-2"/>
    <n v="0.7504110167897059"/>
    <n v="7.3265757945649643E-2"/>
    <n v="2.3410387736102343"/>
    <n v="0.74912891798103265"/>
    <n v="1.9438740274182464E-2"/>
    <n v="28.918239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Univ of Florida BG-342"/>
    <s v="PEF Univ of Florida 342"/>
    <s v="Elec - Production Base"/>
    <n v="0"/>
    <n v="0"/>
    <n v="55.957461441600003"/>
    <n v="23.7730490346"/>
    <n v="12.742177183800001"/>
    <n v="6.3329706665999996"/>
    <n v="0"/>
    <n v="9.8195561547000008"/>
    <n v="0"/>
    <n v="0"/>
    <n v="7.3142000478"/>
    <n v="0"/>
    <n v="115.93941452910001"/>
    <n v="155.88641102849999"/>
    <n v="10.5030423408"/>
    <n v="25.692790780799999"/>
    <n v="35.861437539599997"/>
    <n v="6.0836448750000001"/>
    <n v="0"/>
    <n v="0"/>
    <n v="6.8579269500000004"/>
    <n v="0.49212200969999997"/>
    <n v="21.763708041600001"/>
    <n v="6.8335130942999998"/>
    <n v="0"/>
    <n v="269.97459666029999"/>
    <n v="147.30872244594045"/>
    <n v="9.9251098207399373"/>
    <n v="24.279038570581577"/>
    <n v="33.888153009485563"/>
    <n v="5.748890800925551"/>
    <n v="0"/>
    <n v="0"/>
    <n v="6.4805678119524392"/>
    <n v="0.4650428735778771"/>
    <n v="20.566154587447656"/>
    <n v="6.4574973347413822"/>
    <n v="1.2630755463760579E-7"/>
    <n v="255.11917738170001"/>
    <n v="103.25581879892212"/>
    <n v="6.9569902188637682"/>
    <n v="17.018354145159442"/>
    <n v="23.753847894931756"/>
    <n v="4.0296760231085536"/>
    <n v="0"/>
    <n v="0"/>
    <n v="4.5425438805950966"/>
    <n v="0.32597107551122217"/>
    <n v="14.415813919311049"/>
    <n v="4.5263726656462744"/>
    <n v="1.1305070302114473E-7"/>
    <n v="178.82538873510001"/>
    <n v="11.576583722394538"/>
    <n v="0.79693840502683866"/>
    <n v="1.8434251545437716"/>
    <n v="2.6842366563882303"/>
    <n v="0.46494371327685807"/>
    <n v="1.3532287130350323E-2"/>
    <n v="1.3532287130350323E-2"/>
    <n v="0.52239607660459542"/>
    <n v="5.1003708159837846E-2"/>
    <n v="1.6297061785487323"/>
    <n v="0.52150354788035624"/>
    <n v="1.3532212915535524E-2"/>
    <n v="20.13133394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Univ of Florida BG-343"/>
    <s v="PEF Univ of Florida 343"/>
    <s v="Elec - Production Base"/>
    <n v="0"/>
    <n v="0"/>
    <n v="267.8572370192"/>
    <n v="113.79685686019999"/>
    <n v="60.994267540599999"/>
    <n v="30.314670844199998"/>
    <n v="0"/>
    <n v="47.004262033899998"/>
    <n v="0"/>
    <n v="0"/>
    <n v="35.011620708599999"/>
    <n v="0"/>
    <n v="554.97891500670005"/>
    <n v="746.19724110449999"/>
    <n v="50.2759744496"/>
    <n v="122.9862787296"/>
    <n v="171.6615680452"/>
    <n v="29.121197875"/>
    <n v="0"/>
    <n v="0"/>
    <n v="32.827532150000003"/>
    <n v="2.3556901688999998"/>
    <n v="104.1785412192"/>
    <n v="32.710667879100001"/>
    <n v="0"/>
    <n v="1292.3146916211001"/>
    <n v="705.13755210961187"/>
    <n v="47.509526436793124"/>
    <n v="116.21892811892036"/>
    <n v="162.21584751978241"/>
    <n v="27.518796710749854"/>
    <n v="0"/>
    <n v="0"/>
    <n v="31.021189019390743"/>
    <n v="2.2260677307894254"/>
    <n v="98.446091048156759"/>
    <n v="30.910755234096221"/>
    <n v="6.0460911299742293E-7"/>
    <n v="1221.2047545329001"/>
    <n v="494.26506523173015"/>
    <n v="33.301728312662455"/>
    <n v="81.463476049465257"/>
    <n v="113.70494482404511"/>
    <n v="19.289257550735528"/>
    <n v="0"/>
    <n v="0"/>
    <n v="21.744253966283686"/>
    <n v="1.5603586972174912"/>
    <n v="69.005633678352453"/>
    <n v="21.666845577056531"/>
    <n v="5.4115139391797129E-7"/>
    <n v="856.00156442870002"/>
    <n v="55.414803497443692"/>
    <n v="3.8147856201046682"/>
    <n v="8.8241095258246194"/>
    <n v="12.848906933281512"/>
    <n v="2.225593070153137"/>
    <n v="6.4776366688275452E-2"/>
    <n v="6.4776366688275452E-2"/>
    <n v="2.5006061051395743"/>
    <n v="0.24414460544615371"/>
    <n v="7.8010793001173848"/>
    <n v="2.4963337476759593"/>
    <n v="6.4776011436748604E-2"/>
    <n v="96.3646911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Univ of Florida BG-344"/>
    <s v="PEF Univ of Florida 344"/>
    <s v="Elec - Production Base"/>
    <n v="0"/>
    <n v="0"/>
    <n v="51.460180166400001"/>
    <n v="21.862417538399999"/>
    <n v="11.7180929352"/>
    <n v="5.8239920663999998"/>
    <n v="0"/>
    <n v="9.0303619188000006"/>
    <n v="0"/>
    <n v="0"/>
    <n v="6.7263603912000001"/>
    <n v="0"/>
    <n v="106.6214050164"/>
    <n v="143.35787561399999"/>
    <n v="9.6589165632"/>
    <n v="23.6278703232"/>
    <n v="32.979266558399999"/>
    <n v="5.5947044999999997"/>
    <n v="0"/>
    <n v="0"/>
    <n v="6.3067577999999997"/>
    <n v="0.45257033880000003"/>
    <n v="20.014566566399999"/>
    <n v="6.2843060772000001"/>
    <n v="0"/>
    <n v="248.27683434119999"/>
    <n v="135.46957281222862"/>
    <n v="9.1274322742396965"/>
    <n v="22.32774087532621"/>
    <n v="31.164574204186668"/>
    <n v="5.2868544918060794"/>
    <n v="0"/>
    <n v="0"/>
    <n v="5.9597268816723075"/>
    <n v="0.42766754321751566"/>
    <n v="18.913260057456764"/>
    <n v="5.9385105705098571"/>
    <n v="1.1615625794547668E-7"/>
    <n v="234.61533982680001"/>
    <n v="94.957185364228565"/>
    <n v="6.3978593891763138"/>
    <n v="15.650595074966006"/>
    <n v="21.844759587498146"/>
    <n v="3.7058123942560877"/>
    <n v="0"/>
    <n v="0"/>
    <n v="4.1774612444341352"/>
    <n v="0.29977289610161123"/>
    <n v="13.257220081494674"/>
    <n v="4.1625897042795756"/>
    <n v="1.0396485095043317E-7"/>
    <n v="164.4532558404"/>
    <n v="10.646177805752915"/>
    <n v="0.73288874884013944"/>
    <n v="1.6952697304737459"/>
    <n v="2.4685055109434186"/>
    <n v="0.42757635239462388"/>
    <n v="1.244470202634289E-2"/>
    <n v="1.244470202634289E-2"/>
    <n v="0.48041128971422331"/>
    <n v="4.6904558274126991E-2"/>
    <n v="1.498727272571839"/>
    <n v="0.47959049320612995"/>
    <n v="1.2444633776151903E-2"/>
    <n v="18.5133857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Univ of Florida BG-345"/>
    <s v="PEF Univ of Florida 345"/>
    <s v="Elec - Production Base"/>
    <n v="0"/>
    <n v="0"/>
    <n v="53.3771397808"/>
    <n v="22.676821439800001"/>
    <n v="12.1546073594"/>
    <n v="6.0409434557999999"/>
    <n v="0"/>
    <n v="9.3667548161000003"/>
    <n v="0"/>
    <n v="0"/>
    <n v="6.9769261913999996"/>
    <n v="0"/>
    <n v="110.5931930433"/>
    <n v="148.69814564550001"/>
    <n v="10.0187239504"/>
    <n v="24.508039670399999"/>
    <n v="34.207787754800002"/>
    <n v="5.8031146250000001"/>
    <n v="0"/>
    <n v="0"/>
    <n v="6.5416928499999996"/>
    <n v="0.46942918109999998"/>
    <n v="20.7601355808"/>
    <n v="6.5184047709000001"/>
    <n v="0"/>
    <n v="257.52547402890002"/>
    <n v="140.51599315551809"/>
    <n v="9.4674411703669765"/>
    <n v="23.159478685034362"/>
    <n v="32.325495715852981"/>
    <n v="5.4837967977838336"/>
    <n v="0"/>
    <n v="0"/>
    <n v="6.1817345720472305"/>
    <n v="0.44359872352210639"/>
    <n v="19.61780395119272"/>
    <n v="6.1597279252984398"/>
    <n v="1.2048326425428968E-7"/>
    <n v="243.3550708171"/>
    <n v="98.494465817808745"/>
    <n v="6.6361880935843223"/>
    <n v="16.233600392923023"/>
    <n v="22.658505706926874"/>
    <n v="3.8438587958691595"/>
    <n v="0"/>
    <n v="0"/>
    <n v="4.3330771880706891"/>
    <n v="0.3109398320404349"/>
    <n v="13.751069022817102"/>
    <n v="4.3176516634219437"/>
    <n v="1.0783773518596718E-7"/>
    <n v="170.57935662130001"/>
    <n v="11.04276197695788"/>
    <n v="0.76018982180241423"/>
    <n v="1.7584207648915153"/>
    <n v="2.5604605984907427"/>
    <n v="0.44350413572073299"/>
    <n v="1.2908283597969751E-2"/>
    <n v="1.2908283597969751E-2"/>
    <n v="0.49830724417272104"/>
    <n v="4.8651814961764489E-2"/>
    <n v="1.5545568410892836"/>
    <n v="0.49745587191163643"/>
    <n v="1.2908212805367469E-2"/>
    <n v="19.20303385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Maintenance Univ of Florida BG-346"/>
    <s v="PEF Univ of Florida 346"/>
    <s v="Elec - Production Base"/>
    <n v="0"/>
    <n v="0"/>
    <n v="13.2985808672"/>
    <n v="5.6497883731999998"/>
    <n v="3.0282444796000001"/>
    <n v="1.5050633172000001"/>
    <n v="0"/>
    <n v="2.3336684374000001"/>
    <n v="0"/>
    <n v="0"/>
    <n v="1.7382575676000001"/>
    <n v="0"/>
    <n v="27.553603042200002"/>
    <n v="37.047213896999999"/>
    <n v="2.4961024736000001"/>
    <n v="6.1060249536000004"/>
    <n v="8.5226565831999999"/>
    <n v="1.44580975"/>
    <n v="0"/>
    <n v="0"/>
    <n v="1.6298219"/>
    <n v="0.11695534740000001"/>
    <n v="5.1722580671999996"/>
    <n v="1.6240198206000001"/>
    <n v="0"/>
    <n v="64.1608627926"/>
    <n v="35.008681727561317"/>
    <n v="2.3587538134606443"/>
    <n v="5.7700394101279464"/>
    <n v="8.0536952825679311"/>
    <n v="1.3662537084996222"/>
    <n v="0"/>
    <n v="0"/>
    <n v="1.540140544126847"/>
    <n v="0.1105198502874335"/>
    <n v="4.8876532791600615"/>
    <n v="1.5346577255905496"/>
    <n v="3.0017645258340053E-8"/>
    <n v="60.630395371399999"/>
    <n v="24.539280748815056"/>
    <n v="1.6533647995171432"/>
    <n v="4.0445001076800091"/>
    <n v="5.6452251227943853"/>
    <n v="0.95767340192610628"/>
    <n v="0"/>
    <n v="0"/>
    <n v="1.0795591076257924"/>
    <n v="7.7468716349441955E-2"/>
    <n v="3.4259929280841903"/>
    <n v="1.0757159345407836"/>
    <n v="2.6867098767979769E-8"/>
    <n v="42.498780894200003"/>
    <n v="2.7512351495581528"/>
    <n v="0.18939654431049482"/>
    <n v="0.43809954666932166"/>
    <n v="0.6379227599332058"/>
    <n v="0.11049628432772152"/>
    <n v="3.2160182053460207E-3"/>
    <n v="3.2160182053460207E-3"/>
    <n v="0.12415013637966021"/>
    <n v="1.2121295713147313E-2"/>
    <n v="0.38730812382946628"/>
    <n v="0.1239380223003255"/>
    <n v="3.2160005678116832E-3"/>
    <n v="4.7843159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Recv-Env Anclote BA-311"/>
    <s v="PEF Anclote Struct &amp; Improv 311"/>
    <s v="Elec - Production Intermediat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0294644945"/>
    <n v="10.60294644945"/>
    <n v="10.60294644945"/>
    <n v="10.60294644945"/>
    <n v="10.60294644945"/>
    <n v="10.60294644945"/>
    <n v="10.60294644945"/>
    <n v="10.60294644945"/>
    <n v="10.60294644945"/>
    <n v="10.60294644945"/>
    <n v="10.60294644945"/>
    <n v="10.602946449449988"/>
    <n v="127.23535739339999"/>
    <n v="32.60406140165"/>
    <n v="32.60406140165"/>
    <n v="32.60406140165"/>
    <n v="32.60406140165"/>
    <n v="32.60406140165"/>
    <n v="32.60406140165"/>
    <n v="32.60406140165"/>
    <n v="32.60406140165"/>
    <n v="32.60406140165"/>
    <n v="32.60406140165"/>
    <n v="32.60406140165"/>
    <n v="32.604061401649915"/>
    <n v="391.2487368198"/>
    <n v="50.128744211100006"/>
    <n v="50.128744211100006"/>
    <n v="50.128744211100006"/>
    <n v="50.128744211100006"/>
    <n v="50.128744211100006"/>
    <n v="50.128744211100006"/>
    <n v="50.128744211100006"/>
    <n v="50.128744211100006"/>
    <n v="50.128744211100006"/>
    <n v="50.128744211100006"/>
    <n v="50.128744211100006"/>
    <n v="50.128744211099956"/>
    <n v="601.5449305332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Recv-Env Anclote BA-312"/>
    <s v="PEF Anclote Boiler 312"/>
    <s v="Elec - Production Intermediat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.083516649399996"/>
    <n v="53.083516649399996"/>
    <n v="53.083516649399996"/>
    <n v="53.083516649399996"/>
    <n v="53.083516649399996"/>
    <n v="53.083516649399996"/>
    <n v="53.083516649399996"/>
    <n v="53.083516649399996"/>
    <n v="53.083516649399996"/>
    <n v="53.083516649399996"/>
    <n v="53.083516649399996"/>
    <n v="53.083516649400053"/>
    <n v="637.00219979279996"/>
    <n v="163.23181905179999"/>
    <n v="163.23181905179999"/>
    <n v="163.23181905179999"/>
    <n v="163.23181905179999"/>
    <n v="163.23181905179999"/>
    <n v="163.23181905179999"/>
    <n v="163.23181905179999"/>
    <n v="163.23181905179999"/>
    <n v="163.23181905179999"/>
    <n v="163.23181905179999"/>
    <n v="163.23181905179999"/>
    <n v="163.23181905180036"/>
    <n v="1958.7818286216"/>
    <n v="250.96892082119999"/>
    <n v="250.96892082119999"/>
    <n v="250.96892082119999"/>
    <n v="250.96892082119999"/>
    <n v="250.96892082119999"/>
    <n v="250.96892082119999"/>
    <n v="250.96892082119999"/>
    <n v="250.96892082119999"/>
    <n v="250.96892082119999"/>
    <n v="250.96892082119999"/>
    <n v="250.96892082119999"/>
    <n v="250.9689208212003"/>
    <n v="3011.62704985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Recv-Env Anclote BA-314"/>
    <s v="PEF Anclote Turbogenerator 314"/>
    <s v="Elec - Production Intermediat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.57545299745"/>
    <n v="37.57545299745"/>
    <n v="37.57545299745"/>
    <n v="37.57545299745"/>
    <n v="37.57545299745"/>
    <n v="37.57545299745"/>
    <n v="37.57545299745"/>
    <n v="37.57545299745"/>
    <n v="37.57545299745"/>
    <n v="37.57545299745"/>
    <n v="37.57545299745"/>
    <n v="37.5754529974501"/>
    <n v="450.9054359694"/>
    <n v="115.54452175765"/>
    <n v="115.54452175765"/>
    <n v="115.54452175765"/>
    <n v="115.54452175765"/>
    <n v="115.54452175765"/>
    <n v="115.54452175765"/>
    <n v="115.54452175765"/>
    <n v="115.54452175765"/>
    <n v="115.54452175765"/>
    <n v="115.54452175765"/>
    <n v="115.54452175765"/>
    <n v="115.54452175764982"/>
    <n v="1386.5342610918001"/>
    <n v="177.64970151509999"/>
    <n v="177.64970151509999"/>
    <n v="177.64970151509999"/>
    <n v="177.64970151509999"/>
    <n v="177.64970151509999"/>
    <n v="177.64970151509999"/>
    <n v="177.64970151509999"/>
    <n v="177.64970151509999"/>
    <n v="177.64970151509999"/>
    <n v="177.64970151509999"/>
    <n v="177.64970151509999"/>
    <n v="177.64970151510033"/>
    <n v="2131.7964181811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Recv-Env Anclote BA-315"/>
    <s v="PEF Anclote Access. Elec Equip 315"/>
    <s v="Elec - Production Intermediat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1573463911499999"/>
    <n v="9.1573463911499999"/>
    <n v="9.1573463911499999"/>
    <n v="9.1573463911499999"/>
    <n v="9.1573463911499999"/>
    <n v="9.1573463911499999"/>
    <n v="9.1573463911499999"/>
    <n v="9.1573463911499999"/>
    <n v="9.1573463911499999"/>
    <n v="9.1573463911499999"/>
    <n v="9.1573463911499999"/>
    <n v="9.1573463911499999"/>
    <n v="109.8881566938"/>
    <n v="28.158841076550001"/>
    <n v="28.158841076550001"/>
    <n v="28.158841076550001"/>
    <n v="28.158841076550001"/>
    <n v="28.158841076550001"/>
    <n v="28.158841076550001"/>
    <n v="28.158841076550001"/>
    <n v="28.158841076550001"/>
    <n v="28.158841076550001"/>
    <n v="28.158841076550001"/>
    <n v="28.158841076550001"/>
    <n v="28.158841076550004"/>
    <n v="337.9060929186"/>
    <n v="43.294217987700002"/>
    <n v="43.294217987700002"/>
    <n v="43.294217987700002"/>
    <n v="43.294217987700002"/>
    <n v="43.294217987700002"/>
    <n v="43.294217987700002"/>
    <n v="43.294217987700002"/>
    <n v="43.294217987700002"/>
    <n v="43.294217987700002"/>
    <n v="43.294217987700002"/>
    <n v="43.294217987700002"/>
    <n v="43.294217987700051"/>
    <n v="519.5306158524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Recv-Env Anclote BA-316.1"/>
    <s v="PEF Anclote Misc 316.1"/>
    <s v="Elec - Production Intermediat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4205251255"/>
    <n v="2.34205251255"/>
    <n v="2.34205251255"/>
    <n v="2.34205251255"/>
    <n v="2.34205251255"/>
    <n v="2.34205251255"/>
    <n v="2.34205251255"/>
    <n v="2.34205251255"/>
    <n v="2.34205251255"/>
    <n v="2.34205251255"/>
    <n v="2.34205251255"/>
    <n v="2.3420525125499942"/>
    <n v="28.104630150599998"/>
    <n v="7.2018117123499925"/>
    <n v="7.2018117123499925"/>
    <n v="7.2018117123499925"/>
    <n v="7.2018117123499925"/>
    <n v="7.2018117123499925"/>
    <n v="7.2018117123499925"/>
    <n v="7.2018117123499925"/>
    <n v="7.2018117123499925"/>
    <n v="7.2018117123499925"/>
    <n v="7.2018117123499925"/>
    <n v="7.2018117123499925"/>
    <n v="7.2018117123499934"/>
    <n v="86.421740548199907"/>
    <n v="11.072785464900001"/>
    <n v="11.072785464900001"/>
    <n v="11.072785464900001"/>
    <n v="11.072785464900001"/>
    <n v="11.072785464900001"/>
    <n v="11.072785464900001"/>
    <n v="11.072785464900001"/>
    <n v="11.072785464900001"/>
    <n v="11.072785464900001"/>
    <n v="11.072785464900001"/>
    <n v="11.072785464900001"/>
    <n v="11.072785464900022"/>
    <n v="132.8734255788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Fossil Hydro Reg Solar - 344"/>
    <s v="PEF Solar Growth Charlie Creek"/>
    <s v="Elec - Production Solar"/>
    <n v="207.63575"/>
    <n v="45.43"/>
    <n v="499.94760000000002"/>
    <n v="479.28158000000002"/>
    <n v="22.715"/>
    <n v="249.96825999999999"/>
    <n v="239.65232"/>
    <n v="0"/>
    <n v="0"/>
    <n v="0"/>
    <n v="0"/>
    <n v="0"/>
    <n v="1744.6305099999997"/>
    <n v="207.63575"/>
    <n v="45.43"/>
    <n v="497.35852999999997"/>
    <n v="481.88499000000002"/>
    <n v="22.715"/>
    <n v="250.49680000000001"/>
    <n v="239.63363000000001"/>
    <n v="0"/>
    <n v="0"/>
    <n v="0"/>
    <n v="0"/>
    <n v="0"/>
    <n v="1745.1546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Grid Solutions - H&amp;R_Mthly-364"/>
    <s v="PEF Distribution Poles Towers &amp; Fixtures 364.0 SPP"/>
    <s v="Elec - Distribution Plant"/>
    <n v="2.5183525500000001E-2"/>
    <n v="2.5183525500000001E-2"/>
    <n v="2.5183525500000001E-2"/>
    <n v="2.5183525500000001E-2"/>
    <n v="5.3908327745999998"/>
    <n v="-1.7376478000000001E-2"/>
    <n v="2.6479371709000001"/>
    <n v="3.2184916616999999"/>
    <n v="9.5050787853000003"/>
    <n v="40.329816030000003"/>
    <n v="2.6346450928"/>
    <n v="3.1306878855"/>
    <n v="66.940847024800007"/>
    <n v="77.9742890829"/>
    <n v="158.6423682137"/>
    <n v="2.9446111597"/>
    <n v="2.9895983046999999"/>
    <n v="2.9735111490000001"/>
    <n v="2.9742717563999999"/>
    <n v="2.9374657788"/>
    <n v="2.9248291835"/>
    <n v="2.9160605551000001"/>
    <n v="2.9141930475"/>
    <n v="2.9065344112"/>
    <n v="2.8659161209000001"/>
    <n v="265.96364876340004"/>
    <n v="36.795223838316829"/>
    <n v="32.261378492472687"/>
    <n v="39.233056345390004"/>
    <n v="40.511389713442192"/>
    <n v="43.078326348668959"/>
    <n v="38.289880919240332"/>
    <n v="50.112220600826689"/>
    <n v="58.560737902576214"/>
    <n v="61.74932313632246"/>
    <n v="60.359125845052247"/>
    <n v="75.086565811801563"/>
    <n v="56.533259471889892"/>
    <n v="592.570488426"/>
    <n v="38.724709482462998"/>
    <n v="33.953116173839099"/>
    <n v="41.290378223007657"/>
    <n v="42.635745451022977"/>
    <n v="45.337288344085451"/>
    <n v="40.297744110245183"/>
    <n v="52.740029325960514"/>
    <n v="61.63157404125905"/>
    <n v="64.98736384102952"/>
    <n v="63.524266715589967"/>
    <n v="79.023991262417738"/>
    <n v="59.497777514279733"/>
    <n v="623.6439844852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Grid Solutions - H&amp;R_Mthly-365"/>
    <s v="PEF Distribution O/H Conduct &amp; Devices 365.0 SPP"/>
    <s v="Elec - Distribution Plant"/>
    <n v="3.0037131000000002E-2"/>
    <n v="3.0037131000000002E-2"/>
    <n v="3.0037131000000002E-2"/>
    <n v="3.0037131000000002E-2"/>
    <n v="6.4298046851999997"/>
    <n v="-2.0725436E-2"/>
    <n v="3.1582724858"/>
    <n v="3.8387895954000002"/>
    <n v="11.3369868186"/>
    <n v="48.10255686"/>
    <n v="3.1424186336000002"/>
    <n v="3.7340634509999999"/>
    <n v="79.842315617599994"/>
    <n v="93.002226229800002"/>
    <n v="189.21741501939999"/>
    <n v="3.5121242713999998"/>
    <n v="3.5657817613999998"/>
    <n v="3.5465941380000001"/>
    <n v="3.5475013367999999"/>
    <n v="3.5036017656"/>
    <n v="3.488529727"/>
    <n v="3.4780711262000001"/>
    <n v="3.475843695"/>
    <n v="3.4667090144000001"/>
    <n v="3.4182623857999999"/>
    <n v="317.22266047080001"/>
    <n v="43.886744872390658"/>
    <n v="38.4790942800675"/>
    <n v="46.794419350732184"/>
    <n v="48.319125128636735"/>
    <n v="51.38078589495818"/>
    <n v="45.669466300324927"/>
    <n v="59.770318293517995"/>
    <n v="69.847113178666973"/>
    <n v="73.650232498505687"/>
    <n v="71.992103331732508"/>
    <n v="89.557953815052741"/>
    <n v="67.428880067413843"/>
    <n v="706.77623701200002"/>
    <n v="46.188099107159651"/>
    <n v="40.496879532288801"/>
    <n v="49.248247618230607"/>
    <n v="50.852906651017925"/>
    <n v="54.075116257096965"/>
    <n v="48.064303738724519"/>
    <n v="62.904582990483782"/>
    <n v="73.509789692213516"/>
    <n v="77.512338812040625"/>
    <n v="75.767259870549751"/>
    <n v="94.254236869738321"/>
    <n v="70.964747862855575"/>
    <n v="743.8385090023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Grid Solutions - H&amp;R_Mthly-368"/>
    <s v="PEF Distribution Line Transformations 368.0 SPP"/>
    <s v="Elec - Distribution Plant"/>
    <n v="2.6229343499999998E-2"/>
    <n v="2.6229343499999998E-2"/>
    <n v="2.6229343499999998E-2"/>
    <n v="2.6229343499999998E-2"/>
    <n v="5.6147025401999997"/>
    <n v="-1.8098085999999999E-2"/>
    <n v="2.7579003432999998"/>
    <n v="3.3521487428999999"/>
    <n v="9.8998043961000004"/>
    <n v="42.004627110000001"/>
    <n v="2.7440562736"/>
    <n v="3.2606986634999999"/>
    <n v="69.720757357599993"/>
    <n v="81.212394687300005"/>
    <n v="165.2304467669"/>
    <n v="3.0668945689"/>
    <n v="3.1137499338999999"/>
    <n v="3.096994713"/>
    <n v="3.0977869068000001"/>
    <n v="3.0594524555999998"/>
    <n v="3.0462910894999999"/>
    <n v="3.0371583187"/>
    <n v="3.0352132575000002"/>
    <n v="3.0272365743999998"/>
    <n v="2.9849314933"/>
    <n v="277.00855076580001"/>
    <n v="38.323250857573655"/>
    <n v="33.601124602771606"/>
    <n v="40.862321339325057"/>
    <n v="42.193741160515522"/>
    <n v="44.867277188983657"/>
    <n v="39.879977853174303"/>
    <n v="52.193274038889314"/>
    <n v="60.992640210765551"/>
    <n v="64.313640575665147"/>
    <n v="62.86571136156482"/>
    <n v="78.20475043945288"/>
    <n v="58.88096493331841"/>
    <n v="617.17867456199997"/>
    <n v="40.33286391745397"/>
    <n v="35.363116535015287"/>
    <n v="43.005079398283016"/>
    <n v="44.406316852397993"/>
    <n v="47.220049048953172"/>
    <n v="41.971223311951412"/>
    <n v="54.930210045082418"/>
    <n v="64.191001612298692"/>
    <n v="67.686150191554447"/>
    <n v="66.162293768949496"/>
    <n v="82.305688755251992"/>
    <n v="61.968593075208105"/>
    <n v="649.5425865124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Grid Solutions Advanced DMS VS"/>
    <s v="PEF Grid Solutions Advanced DMS - 303"/>
    <s v="Elec - Intangible Plant"/>
    <n v="1076.2697641"/>
    <n v="817.51959609999994"/>
    <n v="1116.4569300999999"/>
    <n v="731.14625209999997"/>
    <n v="546.58611410000003"/>
    <n v="552.74877409999999"/>
    <n v="395.2943861"/>
    <n v="432.89066609999998"/>
    <n v="516.72592010000005"/>
    <n v="345.1610301"/>
    <n v="408.59786009999999"/>
    <n v="408.6439881"/>
    <n v="7348.0412811999995"/>
    <n v="475.77229999999997"/>
    <n v="472.81641999999999"/>
    <n v="1492.7671399999999"/>
    <n v="647.09536000000003"/>
    <n v="498.58035000000001"/>
    <n v="474.0326"/>
    <n v="624.36969999999997"/>
    <n v="568.59079999999994"/>
    <n v="837.78396999999995"/>
    <n v="625.65544999999997"/>
    <n v="475.75776000000002"/>
    <n v="470.78314"/>
    <n v="7664.0049899999995"/>
    <n v="138.10807699618579"/>
    <n v="154.4728910581654"/>
    <n v="154.40066931393679"/>
    <n v="149.88486911827323"/>
    <n v="155.9745418039615"/>
    <n v="181.02336157605743"/>
    <n v="711.5533574084335"/>
    <n v="196.52437665838269"/>
    <n v="193.95292243477448"/>
    <n v="392.1525945095317"/>
    <n v="229.19412250185849"/>
    <n v="570.77230662043939"/>
    <n v="3228.0140900000001"/>
    <n v="87.886960441661316"/>
    <n v="98.300933305392277"/>
    <n v="98.25497401237989"/>
    <n v="95.38128290183252"/>
    <n v="99.256529260121397"/>
    <n v="115.19668772370858"/>
    <n v="452.80669411111563"/>
    <n v="125.06097031294151"/>
    <n v="123.42459030864936"/>
    <n v="249.55165773328309"/>
    <n v="145.85080913362094"/>
    <n v="363.21875075529374"/>
    <n v="2054.1908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Grid Solutions Communications Quarterly RR "/>
    <s v="PEF RUSD Communication"/>
    <s v="Elec - Distribution Plant"/>
    <n v="2628.7293921"/>
    <n v="2448.2021221"/>
    <n v="4852.7760119000004"/>
    <n v="2746.0748918999998"/>
    <n v="1999.0942818999999"/>
    <n v="2922.9022235000002"/>
    <n v="2027.1554019"/>
    <n v="4780.9315819000003"/>
    <n v="2338.4541819000001"/>
    <n v="2868.1834819000001"/>
    <n v="2486.9275919000002"/>
    <n v="2588.0441968999999"/>
    <n v="34687.475359799995"/>
    <n v="1218.9174058000001"/>
    <n v="705.31399580000004"/>
    <n v="860.34879939999996"/>
    <n v="76.096999400000101"/>
    <n v="1306.5499354999999"/>
    <n v="1315.0212594"/>
    <n v="2036.5138093999999"/>
    <n v="2613.8209993999999"/>
    <n v="2643.2647694000002"/>
    <n v="2165.1999894"/>
    <n v="3720.3608355000001"/>
    <n v="12601.1140918"/>
    <n v="31262.522890200002"/>
    <n v="2379.6418871374676"/>
    <n v="2101.067742487297"/>
    <n v="2529.7384227240855"/>
    <n v="2608.58846121744"/>
    <n v="2766.1712211416575"/>
    <n v="2472.1318112356544"/>
    <n v="3198.4418198470762"/>
    <n v="3717.63384005034"/>
    <n v="3913.6274519348513"/>
    <n v="3828.328955134461"/>
    <n v="4732.9669762749936"/>
    <n v="3593.1678808146753"/>
    <n v="37841.50647"/>
    <n v="2588.5443992339451"/>
    <n v="2285.514961988235"/>
    <n v="2751.8175155113413"/>
    <n v="2837.5895918160154"/>
    <n v="3009.0061284060421"/>
    <n v="2689.1537708810092"/>
    <n v="3479.2246277863974"/>
    <n v="4043.9951519936299"/>
    <n v="4257.1945283668429"/>
    <n v="4164.4079005346484"/>
    <n v="5148.4617178820527"/>
    <n v="3908.6026555998324"/>
    <n v="41163.512949999997"/>
    <n v="1853.3793378556611"/>
    <n v="1636.4124208812268"/>
    <n v="1970.2817252458035"/>
    <n v="2031.6939204683804"/>
    <n v="2154.4269387533882"/>
    <n v="1925.4149307782675"/>
    <n v="2491.100032437605"/>
    <n v="2895.4717018999354"/>
    <n v="3048.12093562788"/>
    <n v="2981.6863715136292"/>
    <n v="3686.2618900751077"/>
    <n v="2798.5316444631135"/>
    <n v="29472.78184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Grid Solutions Dist Energy Enablement &amp; Storage VS"/>
    <s v="PEF Grid Solutions Ent Sys Intang-5 Year"/>
    <s v="Elec - Intangible Plant"/>
    <n v="381.60872010000003"/>
    <n v="364.88798009999999"/>
    <n v="393.08389010000002"/>
    <n v="345.72896009999999"/>
    <n v="376.16035010000002"/>
    <n v="383.18364009999999"/>
    <n v="355.29664009999999"/>
    <n v="387.16642009999998"/>
    <n v="357.77438009999997"/>
    <n v="379.24315009999998"/>
    <n v="354.97514009999998"/>
    <n v="343.47314010000002"/>
    <n v="4422.5824112"/>
    <n v="324.93901"/>
    <n v="281.32976000000002"/>
    <n v="274.63179000000002"/>
    <n v="283.06142999999997"/>
    <n v="282.88729999999998"/>
    <n v="269.65161999999998"/>
    <n v="282.47744999999998"/>
    <n v="282.33726999999999"/>
    <n v="269.00089000000003"/>
    <n v="288.83711"/>
    <n v="262.27985000000001"/>
    <n v="268.45350000000002"/>
    <n v="3369.8869800000002"/>
    <n v="74.951747892511747"/>
    <n v="74.832833887024691"/>
    <n v="75.178423543982575"/>
    <n v="74.499301403133373"/>
    <n v="74.935581303856779"/>
    <n v="74.929457489446008"/>
    <n v="74.598071135347539"/>
    <n v="74.956240668542918"/>
    <n v="74.502823688606526"/>
    <n v="74.770495830228214"/>
    <n v="74.454696866339816"/>
    <n v="74.384016290979616"/>
    <n v="896.99369000000002"/>
    <n v="1.4225992201704913"/>
    <n v="1.4203422084765702"/>
    <n v="1.4269015695363325"/>
    <n v="1.4140116949818646"/>
    <n v="1.4222923750726777"/>
    <n v="1.4221761438459195"/>
    <n v="1.4158863643254778"/>
    <n v="1.4226844939614043"/>
    <n v="1.4140785486671783"/>
    <n v="1.4191590196453665"/>
    <n v="1.4131650919199907"/>
    <n v="1.411823269396729"/>
    <n v="17.025120000000001"/>
    <n v="1.4225992201704913"/>
    <n v="1.4203422084765702"/>
    <n v="1.4269015695363325"/>
    <n v="1.4140116949818646"/>
    <n v="1.4222923750726777"/>
    <n v="1.4221761438459195"/>
    <n v="1.4158863643254778"/>
    <n v="1.4226844939614043"/>
    <n v="1.4140785486671783"/>
    <n v="1.4191590196453665"/>
    <n v="1.4131650919199907"/>
    <n v="1.411823269396729"/>
    <n v="17.0251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Grid Solutions Ent App VS - 303"/>
    <s v="PEF Grid Solutions Advanced DMS - 303"/>
    <s v="Elec - Intangible Plant"/>
    <n v="295.47287230000001"/>
    <n v="236.46789229999999"/>
    <n v="263.80188229999999"/>
    <n v="245.9065923"/>
    <n v="306.85452229999999"/>
    <n v="234.21073229999999"/>
    <n v="174.1170223"/>
    <n v="212.28395230000001"/>
    <n v="144.05216229999999"/>
    <n v="89.227702300000004"/>
    <n v="-102.74896769999999"/>
    <n v="-24.486837699999899"/>
    <n v="2075.1595276000007"/>
    <n v="1110.99251"/>
    <n v="996.39000999999996"/>
    <n v="925.71617000000003"/>
    <n v="921.18627000000004"/>
    <n v="919.05760999999995"/>
    <n v="911.55868999999996"/>
    <n v="907.00954000000002"/>
    <n v="888.04602999999997"/>
    <n v="882.78853000000004"/>
    <n v="963.66048999999998"/>
    <n v="847.05781999999999"/>
    <n v="835.24210000000005"/>
    <n v="11108.70577"/>
    <n v="306.61357711456969"/>
    <n v="276.65363500910524"/>
    <n v="322.31322809758888"/>
    <n v="330.35410786702658"/>
    <n v="347.50063601114005"/>
    <n v="315.62023096380028"/>
    <n v="393.86849300511858"/>
    <n v="449.58036506542055"/>
    <n v="470.54943777615017"/>
    <n v="461.20296206752874"/>
    <n v="558.87577364618801"/>
    <n v="436.03755337636358"/>
    <n v="4669.17"/>
    <n v="271.22066911824254"/>
    <n v="244.71905225881821"/>
    <n v="285.1080836437456"/>
    <n v="292.22079147583003"/>
    <n v="307.38806775910933"/>
    <n v="279.18767014439715"/>
    <n v="348.40360698549756"/>
    <n v="397.6845662966337"/>
    <n v="416.23314455893308"/>
    <n v="407.9655478678626"/>
    <n v="494.36382664051251"/>
    <n v="385.70502325041798"/>
    <n v="4130.2000500000004"/>
    <n v="29.813123507270006"/>
    <n v="26.900012278907418"/>
    <n v="31.339656148722113"/>
    <n v="32.121499353218496"/>
    <n v="33.788716982952891"/>
    <n v="30.688872344360824"/>
    <n v="38.297227859535425"/>
    <n v="43.714290398597015"/>
    <n v="45.753187568255981"/>
    <n v="44.844396648815682"/>
    <n v="54.341469877927132"/>
    <n v="42.397477031437006"/>
    <n v="453.99993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IGS Exp Electrification OU"/>
    <s v="PEF Distribution Install - EV Charging Station 370.7"/>
    <s v="Elec - Distribution Plant"/>
    <n v="988.914083333333"/>
    <n v="988.914083333333"/>
    <n v="988.914083333333"/>
    <n v="988.914083333333"/>
    <n v="988.914083333333"/>
    <n v="988.914083333333"/>
    <n v="988.914083333333"/>
    <n v="988.914083333333"/>
    <n v="988.914083333333"/>
    <n v="988.914083333333"/>
    <n v="988.914083333333"/>
    <n v="988.914083333333"/>
    <n v="11866.968999999996"/>
    <n v="764.47982638888902"/>
    <n v="764.47982638888902"/>
    <n v="764.47982638888902"/>
    <n v="764.47982638888902"/>
    <n v="764.47982638888902"/>
    <n v="764.47982638888902"/>
    <n v="764.47982638888902"/>
    <n v="764.47982638888902"/>
    <n v="764.47982638888902"/>
    <n v="764.47982638888902"/>
    <n v="764.47982638888902"/>
    <n v="764.47982638888902"/>
    <n v="9173.7579166666674"/>
    <n v="350.88036130202613"/>
    <n v="350.88036130202613"/>
    <n v="350.88036130202613"/>
    <n v="350.88036130202613"/>
    <n v="350.88036130202613"/>
    <n v="350.88036130202613"/>
    <n v="350.88036130202613"/>
    <n v="350.88036130202613"/>
    <n v="350.88036130202613"/>
    <n v="350.88036130202613"/>
    <n v="350.88036130202613"/>
    <n v="350.88035901104195"/>
    <n v="4210.5643333333301"/>
    <n v="287.87519451751342"/>
    <n v="287.87519451751342"/>
    <n v="287.87519451751342"/>
    <n v="287.87519451751342"/>
    <n v="287.87519451751342"/>
    <n v="287.87519451751342"/>
    <n v="287.87519451751342"/>
    <n v="287.87519451751342"/>
    <n v="287.87519451751342"/>
    <n v="287.87519451751342"/>
    <n v="287.87519451751342"/>
    <n v="287.87519364068203"/>
    <n v="3454.5023333333302"/>
    <n v="289.49719442308208"/>
    <n v="289.49719442308208"/>
    <n v="289.49719442308208"/>
    <n v="289.49719442308208"/>
    <n v="289.49719442308208"/>
    <n v="289.49719442308208"/>
    <n v="289.49719442308208"/>
    <n v="289.49719442308208"/>
    <n v="289.49719442308208"/>
    <n v="289.49719442308208"/>
    <n v="289.49719442308208"/>
    <n v="289.49719467942805"/>
    <n v="3473.9663333333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IGS Exp Outdoor Lighting IK"/>
    <s v="D DIS 373-ZZ-STREET LIGHT&amp;SIG-50226"/>
    <s v="Elec - General Plant"/>
    <n v="5935.2768886000003"/>
    <n v="5105.2799086000005"/>
    <n v="5750.5303671000001"/>
    <n v="5192.6634971000003"/>
    <n v="4566.7640770999997"/>
    <n v="5156.3794871"/>
    <n v="4412.5568470999997"/>
    <n v="4666.5449771000003"/>
    <n v="5224.4117570999997"/>
    <n v="5900.2019571000001"/>
    <n v="4875.1780570999999"/>
    <n v="4725.5063270999999"/>
    <n v="61511.294148200002"/>
    <n v="5871.9276571"/>
    <n v="5040.7513471000002"/>
    <n v="5686.9592888999996"/>
    <n v="5128.2995189000003"/>
    <n v="4501.5111288999997"/>
    <n v="5091.9640189000002"/>
    <n v="4347.0848389000002"/>
    <n v="4601.4337588999997"/>
    <n v="5160.0930589"/>
    <n v="5836.8431589000002"/>
    <n v="4810.3632889"/>
    <n v="4660.4790488999997"/>
    <n v="60737.710113199995"/>
    <n v="5080"/>
    <n v="5080"/>
    <n v="5080"/>
    <n v="5080"/>
    <n v="5080"/>
    <n v="5080"/>
    <n v="5080"/>
    <n v="5080"/>
    <n v="5080"/>
    <n v="5080"/>
    <n v="5080"/>
    <n v="5080"/>
    <n v="60960"/>
    <n v="5959.1290953045127"/>
    <n v="5125.8745435041437"/>
    <n v="5773.7170683029553"/>
    <n v="5213.6606469557419"/>
    <n v="4585.3048787270218"/>
    <n v="5177.2343801828301"/>
    <n v="4430.4924409525156"/>
    <n v="4685.4774685504672"/>
    <n v="5245.5337372414206"/>
    <n v="5923.976034454794"/>
    <n v="4894.9293064843405"/>
    <n v="4744.6703993393603"/>
    <n v="61760.000000000102"/>
    <n v="6078.7748250762806"/>
    <n v="5228.7904210875513"/>
    <n v="5889.6401471765339"/>
    <n v="5318.3390694082582"/>
    <n v="4677.3673495457233"/>
    <n v="5281.1814462238308"/>
    <n v="4519.446630879992"/>
    <n v="4779.5511766524814"/>
    <n v="5350.8520986995072"/>
    <n v="6042.9159708880043"/>
    <n v="4993.2083300948543"/>
    <n v="4839.9325342669908"/>
    <n v="6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IGS Expansion PLUG"/>
    <s v="PEF Solar Growth Battery"/>
    <s v="Battery"/>
    <n v="-800.67200000000003"/>
    <n v="-800.67200000000003"/>
    <n v="-800.67200000000003"/>
    <n v="-800.67200000000003"/>
    <n v="-800.67200000000003"/>
    <n v="-800.67200000000003"/>
    <n v="-800.67200000000003"/>
    <n v="-800.67200000000003"/>
    <n v="-800.67200000000003"/>
    <n v="-800.67200000000003"/>
    <n v="-800.67200000000003"/>
    <n v="-800.67200000000003"/>
    <n v="-9608.0640000000021"/>
    <n v="263.15699999999998"/>
    <n v="263.15699999999998"/>
    <n v="263.15699999999998"/>
    <n v="263.15699999999998"/>
    <n v="263.15699999999998"/>
    <n v="263.15699999999998"/>
    <n v="263.15699999999998"/>
    <n v="263.15699999999998"/>
    <n v="263.15699999999998"/>
    <n v="263.15699999999998"/>
    <n v="263.15699999999998"/>
    <n v="263.15699999999998"/>
    <n v="3157.8840000000005"/>
    <n v="5762.3699999806504"/>
    <n v="5762.3699999806504"/>
    <n v="5762.3699999806504"/>
    <n v="5762.3699999806504"/>
    <n v="5762.3699999806504"/>
    <n v="5762.3699999806504"/>
    <n v="5762.3699999806504"/>
    <n v="5762.3699999806504"/>
    <n v="5762.3699999806504"/>
    <n v="5762.3699999806504"/>
    <n v="5762.3699999806504"/>
    <n v="5762.3700002128608"/>
    <n v="69148.44"/>
    <n v="-7840.4584999820427"/>
    <n v="-7840.4584999820427"/>
    <n v="-7840.4584999820427"/>
    <n v="-7840.4584999820427"/>
    <n v="-7840.4584999820427"/>
    <n v="-7840.4584999820427"/>
    <n v="-7840.4584999820427"/>
    <n v="-7840.4584999820427"/>
    <n v="-7840.4584999820427"/>
    <n v="-7840.4584999820427"/>
    <n v="-7840.4584999820427"/>
    <n v="-7840.4585001975356"/>
    <n v="-94085.501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IGS Maint Outdoor Lighting IK"/>
    <s v="PEF Distribution Poles Towers &amp; Fixtures 364.0"/>
    <s v="Elec - General Plant"/>
    <n v="1780.82698"/>
    <n v="1516.2812899999999"/>
    <n v="1721.5571199999999"/>
    <n v="1543.7477899999999"/>
    <n v="1344.2542699999999"/>
    <n v="1532.1828800000001"/>
    <n v="1295.10365"/>
    <n v="1376.0574899999999"/>
    <n v="1553.86697"/>
    <n v="1769.26215"/>
    <n v="1442.55531"/>
    <n v="1394.8503900000001"/>
    <n v="18270.546289999998"/>
    <n v="1783.5249200000001"/>
    <n v="1515.14429"/>
    <n v="1723.39606"/>
    <n v="1543.0089399999999"/>
    <n v="1340.62366"/>
    <n v="1531.27646"/>
    <n v="1290.7605100000001"/>
    <n v="1372.8878"/>
    <n v="1553.2748799999999"/>
    <n v="1771.79241"/>
    <n v="1440.3496399999999"/>
    <n v="1391.9531500000001"/>
    <n v="18257.992720000002"/>
    <n v="1724.4278716842757"/>
    <n v="1463.0610168591022"/>
    <n v="1665.8703561845152"/>
    <n v="1490.1974811570776"/>
    <n v="1293.1010918550203"/>
    <n v="1478.7715521225878"/>
    <n v="1244.5410842946471"/>
    <n v="1324.5222106949554"/>
    <n v="1500.1950663972075"/>
    <n v="1713.0020199505286"/>
    <n v="1390.2209910246531"/>
    <n v="1343.0892577754294"/>
    <n v="17631"/>
    <n v="1865.2693531325435"/>
    <n v="1582.555537011101"/>
    <n v="1801.9291921140341"/>
    <n v="1611.9083536980352"/>
    <n v="1398.7142499521183"/>
    <n v="1599.5492196286673"/>
    <n v="1346.1881365799304"/>
    <n v="1432.7016674461433"/>
    <n v="1622.7224849585853"/>
    <n v="1852.9103026774039"/>
    <n v="1503.7663512751515"/>
    <n v="1452.7851515262882"/>
    <n v="19071"/>
    <n v="1959.1636729082934"/>
    <n v="1662.2185494363339"/>
    <n v="1892.635081584353"/>
    <n v="1693.0489343638515"/>
    <n v="1469.1230211246805"/>
    <n v="1680.0676636124476"/>
    <n v="1413.9528372447867"/>
    <n v="1504.82130436642"/>
    <n v="1704.4074296311169"/>
    <n v="1946.1824899801086"/>
    <n v="1579.4632571496397"/>
    <n v="1525.9157585979701"/>
    <n v="200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Other Savoy Exp ISOP OU"/>
    <s v="PEF Other Esamann ISOP"/>
    <s v="Elec - General Plant"/>
    <n v="20.0376899"/>
    <n v="20.0376899"/>
    <n v="20.739032999999999"/>
    <n v="20.739032999999999"/>
    <n v="20.739032999999999"/>
    <n v="20.739032999999999"/>
    <n v="20.739032999999999"/>
    <n v="20.739032999999999"/>
    <n v="20.739032999999999"/>
    <n v="20.739032999999999"/>
    <n v="20.739032999999999"/>
    <n v="20.739032999999999"/>
    <n v="247.4657098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Other Savoy Exp Other OU"/>
    <s v="PEF Other Esamann ISOP"/>
    <s v="Elec - General Plant"/>
    <n v="46.025089899999998"/>
    <n v="46.025089899999998"/>
    <n v="46.769708999999999"/>
    <n v="46.769708999999999"/>
    <n v="46.769708999999999"/>
    <n v="46.769708999999999"/>
    <n v="46.769708999999999"/>
    <n v="46.769708999999999"/>
    <n v="46.769708999999999"/>
    <n v="46.769708999999999"/>
    <n v="46.769708999999999"/>
    <n v="46.769708999999999"/>
    <n v="559.74726979999991"/>
    <n v="46.025089899999998"/>
    <n v="46.025089899999998"/>
    <n v="46.769708999999999"/>
    <n v="46.769708999999999"/>
    <n v="46.769708999999999"/>
    <n v="46.769708999999999"/>
    <n v="46.769708999999999"/>
    <n v="46.769708999999999"/>
    <n v="46.769708999999999"/>
    <n v="46.769708999999999"/>
    <n v="46.769708999999999"/>
    <n v="46.769708999999999"/>
    <n v="559.7472697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Other Savoy Exp SEEM"/>
    <s v="PEF Other Esamann ISOP"/>
    <s v="Elec - General Plant"/>
    <n v="34.4247114"/>
    <n v="34.4247114"/>
    <n v="66.133396000000005"/>
    <n v="34.951923000000001"/>
    <n v="34.951923000000001"/>
    <n v="34.951923000000001"/>
    <n v="19.361186499999999"/>
    <n v="0"/>
    <n v="0"/>
    <n v="0"/>
    <n v="0"/>
    <n v="0"/>
    <n v="259.19977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Other Yates Maintenance SA"/>
    <s v="PEF Distribution General Plant Struct &amp; Improv 390.0"/>
    <s v="Elec - General Plant"/>
    <n v="536.93719999999996"/>
    <n v="344.38623999999999"/>
    <n v="590.21427000000006"/>
    <n v="332.01508000000001"/>
    <n v="451.19700999999998"/>
    <n v="756.09645"/>
    <n v="970.51688000000001"/>
    <n v="1084.72893"/>
    <n v="1175.2522200000001"/>
    <n v="1221.3089600000001"/>
    <n v="2041.8808100000001"/>
    <n v="5492.3162199999997"/>
    <n v="14996.850269999999"/>
    <n v="1407.1845000000001"/>
    <n v="902.51619000000005"/>
    <n v="1546.9053699999999"/>
    <n v="870.24761000000001"/>
    <n v="1182.46975"/>
    <n v="1981.8012200000001"/>
    <n v="2543.4698199999998"/>
    <n v="2842.91104"/>
    <n v="3080.26179"/>
    <n v="3200.94517"/>
    <n v="5351.4435599999997"/>
    <n v="14394.5273"/>
    <n v="39304.683319999996"/>
    <n v="743.11445013183129"/>
    <n v="1718.3108383991419"/>
    <n v="1232.2205611881639"/>
    <n v="1096.8664585777378"/>
    <n v="1159.35880191146"/>
    <n v="1011.8404055172127"/>
    <n v="1124.2749936396401"/>
    <n v="1491.702187866839"/>
    <n v="1692.9516733786891"/>
    <n v="2178.2038242715334"/>
    <n v="3069.832885349475"/>
    <n v="6724.3589197682741"/>
    <n v="23243.036"/>
    <n v="78.058629778670223"/>
    <n v="259.91539654060153"/>
    <n v="155.99724423201999"/>
    <n v="155.99724423201999"/>
    <n v="155.99724423201999"/>
    <n v="104.03816763390198"/>
    <n v="104.03816763390198"/>
    <n v="155.99724423201999"/>
    <n v="181.97678297490623"/>
    <n v="259.91539654060153"/>
    <n v="337.85401276926029"/>
    <n v="649.60846920007634"/>
    <n v="2599.39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Other Yates Maintenance TC-392.1"/>
    <s v="PEF Distribution General Plant Cars 392.1"/>
    <s v="Elec - General Plant"/>
    <n v="20.744793620387998"/>
    <n v="18.505217540987999"/>
    <n v="18.524133100170001"/>
    <n v="20.763714595770001"/>
    <n v="18.524171969369998"/>
    <n v="18.557255412486001"/>
    <n v="20.763732437369999"/>
    <n v="18.524120356169998"/>
    <n v="18.52410856797"/>
    <n v="20.763701214569998"/>
    <n v="18.524125772369999"/>
    <n v="18.557242031285998"/>
    <n v="231.276316618908"/>
    <n v="20.76554335977"/>
    <n v="18.52595358057"/>
    <n v="18.545628392226"/>
    <n v="20.785233782826001"/>
    <n v="18.580048027812001"/>
    <n v="18.545642092026"/>
    <n v="20.785204790226"/>
    <n v="18.545606090225998"/>
    <n v="18.545605134426001"/>
    <n v="20.785194913626"/>
    <n v="18.580010751612001"/>
    <n v="18.545597169425999"/>
    <n v="231.53526808477199"/>
    <n v="12.956053792632375"/>
    <n v="12.956053792632375"/>
    <n v="12.956053792632375"/>
    <n v="12.956053792632375"/>
    <n v="12.956053792632375"/>
    <n v="12.956053792632375"/>
    <n v="12.956053792632375"/>
    <n v="12.956053792632375"/>
    <n v="12.956053792632375"/>
    <n v="12.956053792632375"/>
    <n v="12.956053792632375"/>
    <n v="12.956053737043874"/>
    <n v="155.47264545600001"/>
    <n v="12.17219591337741"/>
    <n v="12.17219591337741"/>
    <n v="12.17219591337741"/>
    <n v="12.17219591337741"/>
    <n v="12.17219591337741"/>
    <n v="12.17219591337741"/>
    <n v="12.17219591337741"/>
    <n v="12.17219591337741"/>
    <n v="12.17219591337741"/>
    <n v="12.17219591337741"/>
    <n v="12.17219591337741"/>
    <n v="12.172195940648493"/>
    <n v="146.06635098780001"/>
    <n v="11.952715725538779"/>
    <n v="11.952715725538779"/>
    <n v="11.952715725538779"/>
    <n v="11.952715725538779"/>
    <n v="11.952715725538779"/>
    <n v="11.952715725538779"/>
    <n v="11.952715725538779"/>
    <n v="11.952715725538779"/>
    <n v="11.952715725538779"/>
    <n v="11.952715725538779"/>
    <n v="11.952715725538779"/>
    <n v="11.952715670473452"/>
    <n v="143.4325886514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Other Yates Maintenance TC-392.2"/>
    <s v="PEF Distribution General Plant Light Trucks 392.2"/>
    <s v="Elec - General Plant"/>
    <n v="140.212927125372"/>
    <n v="125.075754716772"/>
    <n v="125.20360394823"/>
    <n v="140.34081296463"/>
    <n v="125.20386666303"/>
    <n v="125.427475848234"/>
    <n v="140.34093355503001"/>
    <n v="125.20351781223"/>
    <n v="125.20343813642999"/>
    <n v="140.34072252183"/>
    <n v="125.20355442003"/>
    <n v="125.42738540543399"/>
    <n v="1563.1839931172522"/>
    <n v="140.35317348063001"/>
    <n v="125.21590847583001"/>
    <n v="125.34888945329401"/>
    <n v="140.48625997469401"/>
    <n v="125.581529890428"/>
    <n v="125.348982049494"/>
    <n v="140.48606401529401"/>
    <n v="125.348738715294"/>
    <n v="125.34873225509401"/>
    <n v="140.48599725989399"/>
    <n v="125.58127794262801"/>
    <n v="125.348678420094"/>
    <n v="1564.9342319326684"/>
    <n v="87.569260003309978"/>
    <n v="87.569260003309978"/>
    <n v="87.569260003309978"/>
    <n v="87.569260003309978"/>
    <n v="87.569260003309978"/>
    <n v="87.569260003309978"/>
    <n v="87.569260003309978"/>
    <n v="87.569260003309978"/>
    <n v="87.569260003309978"/>
    <n v="87.569260003309978"/>
    <n v="87.569260003309978"/>
    <n v="87.569259627590213"/>
    <n v="1050.831119664"/>
    <n v="82.271207406989689"/>
    <n v="82.271207406989689"/>
    <n v="82.271207406989689"/>
    <n v="82.271207406989689"/>
    <n v="82.271207406989689"/>
    <n v="82.271207406989689"/>
    <n v="82.271207406989689"/>
    <n v="82.271207406989689"/>
    <n v="82.271207406989689"/>
    <n v="82.271207406989689"/>
    <n v="82.271207406989689"/>
    <n v="82.271207591313441"/>
    <n v="987.25448906819997"/>
    <n v="80.787752804065306"/>
    <n v="80.787752804065306"/>
    <n v="80.787752804065306"/>
    <n v="80.787752804065306"/>
    <n v="80.787752804065306"/>
    <n v="80.787752804065306"/>
    <n v="80.787752804065306"/>
    <n v="80.787752804065306"/>
    <n v="80.787752804065306"/>
    <n v="80.787752804065306"/>
    <n v="80.787752804065306"/>
    <n v="80.787752431881472"/>
    <n v="969.4530332765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Other Yates Maintenance TC-392.3"/>
    <s v="PEF Distribution General Plant Heavy Trucks 392.3"/>
    <s v="Elec - General Plant"/>
    <n v="69.168845771934002"/>
    <n v="61.701483345234003"/>
    <n v="61.764553020435002"/>
    <n v="69.231933506234995"/>
    <n v="61.764682621035"/>
    <n v="61.874991916772998"/>
    <n v="69.231992995035"/>
    <n v="61.764510528434997"/>
    <n v="61.764471223335001"/>
    <n v="69.231888889635002"/>
    <n v="61.764528587534997"/>
    <n v="61.874947300172998"/>
    <n v="771.13882970579402"/>
    <n v="69.238031108235006"/>
    <n v="61.770623002634998"/>
    <n v="61.836224234343"/>
    <n v="69.303684392643007"/>
    <n v="61.950988763166002"/>
    <n v="61.836269913243001"/>
    <n v="69.303587723343"/>
    <n v="61.836149873342997"/>
    <n v="61.836146686443001"/>
    <n v="69.303554792043002"/>
    <n v="61.950864474066002"/>
    <n v="61.836120128943001"/>
    <n v="772.00224509244595"/>
    <n v="43.199045649445615"/>
    <n v="43.199045649445615"/>
    <n v="43.199045649445615"/>
    <n v="43.199045649445615"/>
    <n v="43.199045649445615"/>
    <n v="43.199045649445615"/>
    <n v="43.199045649445615"/>
    <n v="43.199045649445615"/>
    <n v="43.199045649445615"/>
    <n v="43.199045649445615"/>
    <n v="43.199045649445615"/>
    <n v="43.199045464098162"/>
    <n v="518.38854760799995"/>
    <n v="40.585447955997559"/>
    <n v="40.585447955997559"/>
    <n v="40.585447955997559"/>
    <n v="40.585447955997559"/>
    <n v="40.585447955997559"/>
    <n v="40.585447955997559"/>
    <n v="40.585447955997559"/>
    <n v="40.585447955997559"/>
    <n v="40.585447955997559"/>
    <n v="40.585447955997559"/>
    <n v="40.585447955997559"/>
    <n v="40.585448046926899"/>
    <n v="487.02537556290002"/>
    <n v="39.853640663025253"/>
    <n v="39.853640663025253"/>
    <n v="39.853640663025253"/>
    <n v="39.853640663025253"/>
    <n v="39.853640663025253"/>
    <n v="39.853640663025253"/>
    <n v="39.853640663025253"/>
    <n v="39.853640663025253"/>
    <n v="39.853640663025253"/>
    <n v="39.853640663025253"/>
    <n v="39.853640663025253"/>
    <n v="39.853640479422211"/>
    <n v="478.2436877727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Other Yates Maintenance TC-392.4"/>
    <s v="PEF Distribution General Plant Special Equip 392.4"/>
    <s v="Elec - General Plant"/>
    <n v="144.30849372525401"/>
    <n v="128.729170232554"/>
    <n v="128.86075389173499"/>
    <n v="144.44011506153501"/>
    <n v="128.86102428033499"/>
    <n v="129.091165005313"/>
    <n v="144.44023917433501"/>
    <n v="128.860665239735"/>
    <n v="128.86058323663499"/>
    <n v="144.44002197693499"/>
    <n v="128.86070291683501"/>
    <n v="129.09107192071301"/>
    <n v="1608.8440066619139"/>
    <n v="144.45283662353501"/>
    <n v="128.87341782993499"/>
    <n v="129.01028313148299"/>
    <n v="144.589810523783"/>
    <n v="129.24971890784599"/>
    <n v="129.01037843238299"/>
    <n v="144.58960884048301"/>
    <n v="129.010127990483"/>
    <n v="129.01012134158299"/>
    <n v="144.589540135183"/>
    <n v="129.24945960074601"/>
    <n v="129.010065934083"/>
    <n v="1610.6453692915261"/>
    <n v="90.12712498622453"/>
    <n v="90.12712498622453"/>
    <n v="90.12712498622453"/>
    <n v="90.12712498622453"/>
    <n v="90.12712498622453"/>
    <n v="90.12712498622453"/>
    <n v="90.12712498622453"/>
    <n v="90.12712498622453"/>
    <n v="90.12712498622453"/>
    <n v="90.12712498622453"/>
    <n v="90.12712498622453"/>
    <n v="90.127124599530021"/>
    <n v="1081.5254994479999"/>
    <n v="84.674318276266007"/>
    <n v="84.674318276266007"/>
    <n v="84.674318276266007"/>
    <n v="84.674318276266007"/>
    <n v="84.674318276266007"/>
    <n v="84.674318276266007"/>
    <n v="84.674318276266007"/>
    <n v="84.674318276266007"/>
    <n v="84.674318276266007"/>
    <n v="84.674318276266007"/>
    <n v="84.674318276266007"/>
    <n v="84.67431846597367"/>
    <n v="1016.0918195048999"/>
    <n v="83.147532525146246"/>
    <n v="83.147532525146246"/>
    <n v="83.147532525146246"/>
    <n v="83.147532525146246"/>
    <n v="83.147532525146246"/>
    <n v="83.147532525146246"/>
    <n v="83.147532525146246"/>
    <n v="83.147532525146246"/>
    <n v="83.147532525146246"/>
    <n v="83.147532525146246"/>
    <n v="83.147532525146246"/>
    <n v="83.147532142091109"/>
    <n v="997.7703899186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Other Yates Maintenance TC-392.5"/>
    <s v="PEF Distribution General Plant Trailers 392.5"/>
    <s v="Elec - General Plant"/>
    <n v="149.550037624944"/>
    <n v="133.40484509774399"/>
    <n v="133.54120811196"/>
    <n v="149.68643968475999"/>
    <n v="133.54148832156"/>
    <n v="133.77998817136799"/>
    <n v="149.68656830556"/>
    <n v="133.54111623995999"/>
    <n v="133.54103125835999"/>
    <n v="149.68634321915999"/>
    <n v="133.54115528556"/>
    <n v="133.77989170576799"/>
    <n v="1667.2801130267042"/>
    <n v="149.69962331676001"/>
    <n v="133.55433202716"/>
    <n v="133.69616852248799"/>
    <n v="149.84157235528801"/>
    <n v="133.94430103665599"/>
    <n v="133.69626728488799"/>
    <n v="149.84136334648801"/>
    <n v="133.69600774648799"/>
    <n v="133.69600085608801"/>
    <n v="149.84129214568799"/>
    <n v="133.94403231105599"/>
    <n v="133.69594343608799"/>
    <n v="1669.1469043851357"/>
    <n v="93.400704177394971"/>
    <n v="93.400704177394971"/>
    <n v="93.400704177394971"/>
    <n v="93.400704177394971"/>
    <n v="93.400704177394971"/>
    <n v="93.400704177394971"/>
    <n v="93.400704177394971"/>
    <n v="93.400704177394971"/>
    <n v="93.400704177394971"/>
    <n v="93.400704177394971"/>
    <n v="93.400704177394971"/>
    <n v="93.400703776655064"/>
    <n v="1120.8084497279999"/>
    <n v="87.749841725816808"/>
    <n v="87.749841725816808"/>
    <n v="87.749841725816808"/>
    <n v="87.749841725816808"/>
    <n v="87.749841725816808"/>
    <n v="87.749841725816808"/>
    <n v="87.749841725816808"/>
    <n v="87.749841725816808"/>
    <n v="87.749841725816808"/>
    <n v="87.749841725816808"/>
    <n v="87.749841725816808"/>
    <n v="87.749841922414817"/>
    <n v="1052.9981009063999"/>
    <n v="86.167600371680692"/>
    <n v="86.167600371680692"/>
    <n v="86.167600371680692"/>
    <n v="86.167600371680692"/>
    <n v="86.167600371680692"/>
    <n v="86.167600371680692"/>
    <n v="86.167600371680692"/>
    <n v="86.167600371680692"/>
    <n v="86.167600371680692"/>
    <n v="86.167600371680692"/>
    <n v="86.167600371680692"/>
    <n v="86.167599974712402"/>
    <n v="1034.01120406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Other Yates Maintenance TC-396"/>
    <s v="PEF Distribution Gen. Plant Power Oper Equip 396.0"/>
    <s v="Elec - General Plant"/>
    <n v="127.138367932108"/>
    <n v="113.412704866708"/>
    <n v="113.52863242747"/>
    <n v="127.25432868707"/>
    <n v="113.52887064466999"/>
    <n v="113.731628745826"/>
    <n v="127.25443803267"/>
    <n v="113.52855432347"/>
    <n v="113.52848207727"/>
    <n v="127.25424667787"/>
    <n v="113.52858751767"/>
    <n v="113.731546736626"/>
    <n v="1417.4203886694281"/>
    <n v="127.26553661107"/>
    <n v="113.53978958387"/>
    <n v="113.66037036616601"/>
    <n v="127.386213070766"/>
    <n v="113.871317574092"/>
    <n v="113.66045432796599"/>
    <n v="127.38603538416599"/>
    <n v="113.660233684166"/>
    <n v="113.660227826366"/>
    <n v="127.385974853566"/>
    <n v="113.87108911989201"/>
    <n v="113.660179011366"/>
    <n v="1419.007421413452"/>
    <n v="79.403611536390386"/>
    <n v="79.403611536390386"/>
    <n v="79.403611536390386"/>
    <n v="79.403611536390386"/>
    <n v="79.403611536390386"/>
    <n v="79.403611536390386"/>
    <n v="79.403611536390386"/>
    <n v="79.403611536390386"/>
    <n v="79.403611536390386"/>
    <n v="79.403611536390386"/>
    <n v="79.403611536390386"/>
    <n v="79.403611195705821"/>
    <n v="952.84333809600002"/>
    <n v="74.599591150221997"/>
    <n v="74.599591150221997"/>
    <n v="74.599591150221997"/>
    <n v="74.599591150221997"/>
    <n v="74.599591150221997"/>
    <n v="74.599591150221997"/>
    <n v="74.599591150221997"/>
    <n v="74.599591150221997"/>
    <n v="74.599591150221997"/>
    <n v="74.599591150221997"/>
    <n v="74.599591150221997"/>
    <n v="74.599591317358204"/>
    <n v="895.19509396980004"/>
    <n v="73.254465554573187"/>
    <n v="73.254465554573187"/>
    <n v="73.254465554573187"/>
    <n v="73.254465554573187"/>
    <n v="73.254465554573187"/>
    <n v="73.254465554573187"/>
    <n v="73.254465554573187"/>
    <n v="73.254465554573187"/>
    <n v="73.254465554573187"/>
    <n v="73.254465554573187"/>
    <n v="73.254465554573187"/>
    <n v="73.254465217094776"/>
    <n v="879.0535863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Other Yates Maintenance VS - 303"/>
    <s v="PEF Other Yates Maintenance VS"/>
    <s v="Elec - Intangible Plant"/>
    <n v="2906.6579299999999"/>
    <n v="748.91258000000005"/>
    <n v="748.84166000000005"/>
    <n v="1106.01729"/>
    <n v="1128.9837399999999"/>
    <n v="1163.0809400000001"/>
    <n v="1117.4779100000001"/>
    <n v="1117.4262100000001"/>
    <n v="948.88855000000001"/>
    <n v="798.82033000000001"/>
    <n v="698.80439999999999"/>
    <n v="698.78337999999997"/>
    <n v="13182.694919999998"/>
    <n v="731.33290999999997"/>
    <n v="731.34518000000003"/>
    <n v="731.32232999999997"/>
    <n v="731.35037"/>
    <n v="731.36425999999994"/>
    <n v="731.35610999999994"/>
    <n v="731.27715999999998"/>
    <n v="731.26541999999995"/>
    <n v="731.26278000000002"/>
    <n v="731.25259000000005"/>
    <n v="731.27665999999999"/>
    <n v="731.24332000000004"/>
    <n v="8775.649089999999"/>
    <n v="950.66666676499995"/>
    <n v="950.66666676499995"/>
    <n v="950.66666676499995"/>
    <n v="950.66666676499995"/>
    <n v="950.66666676499995"/>
    <n v="950.66666676499995"/>
    <n v="950.66666676499995"/>
    <n v="950.66666676499995"/>
    <n v="950.66666676499995"/>
    <n v="950.66666676499995"/>
    <n v="950.66666676499995"/>
    <n v="950.66666558500037"/>
    <n v="11408"/>
    <n v="1006.249999375"/>
    <n v="1006.249999375"/>
    <n v="1006.249999375"/>
    <n v="1006.249999375"/>
    <n v="1006.249999375"/>
    <n v="1006.249999375"/>
    <n v="1006.249999375"/>
    <n v="1006.249999375"/>
    <n v="1006.249999375"/>
    <n v="1006.249999375"/>
    <n v="1006.249999375"/>
    <n v="1006.2500068749996"/>
    <n v="12075"/>
    <n v="910.01971160227606"/>
    <n v="913.43424240109277"/>
    <n v="807.90666881888387"/>
    <n v="801.96209919938417"/>
    <n v="850.72053439431954"/>
    <n v="964.22101965204718"/>
    <n v="982.19207096540561"/>
    <n v="1791.9170882744738"/>
    <n v="1072.9803717217899"/>
    <n v="993.75610172449149"/>
    <n v="957.08981381956687"/>
    <n v="1028.8002774262695"/>
    <n v="120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OthJamil_Network Upgrades_Solar"/>
    <s v="PEF Transmission (Excl. ECC) 353.1"/>
    <s v="Elec - Transmission Plant"/>
    <n v="2334.8098126"/>
    <n v="2187.4413574999999"/>
    <n v="1568.0742389"/>
    <n v="920.08150250000006"/>
    <n v="427.08272290000002"/>
    <n v="351.32814999999999"/>
    <n v="330.60934450000002"/>
    <n v="287.91570960000001"/>
    <n v="266.49059999999997"/>
    <n v="518.16403479999997"/>
    <n v="545.82364389999998"/>
    <n v="539.37951410000005"/>
    <n v="10277.2006312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Reg Oth Capital Challenge CC"/>
    <s v="PEF Model Depr Group Other Capital Challenge"/>
    <s v="Elec - General Plant"/>
    <n v="-3750"/>
    <n v="-3750"/>
    <n v="-3750"/>
    <n v="-3750"/>
    <n v="-3750"/>
    <n v="-3750"/>
    <n v="-3750"/>
    <n v="-3750"/>
    <n v="-3750"/>
    <n v="-3750"/>
    <n v="-3750"/>
    <n v="-3750"/>
    <n v="-45000"/>
    <n v="-4833.3333333333303"/>
    <n v="-4833.3333333333303"/>
    <n v="-4833.3333333333303"/>
    <n v="-4833.3333333333303"/>
    <n v="-4833.3333333333303"/>
    <n v="-4833.3333333333303"/>
    <n v="-4833.3333333333303"/>
    <n v="-4833.3333333333303"/>
    <n v="-4833.3333333333303"/>
    <n v="-4833.3333333333303"/>
    <n v="-4833.3333333333303"/>
    <n v="-4833.3333333333303"/>
    <n v="-57999.999999999949"/>
    <n v="-4916.6666651666628"/>
    <n v="-4916.6666651666628"/>
    <n v="-4916.6666651666628"/>
    <n v="-4916.6666651666628"/>
    <n v="-4916.6666651666628"/>
    <n v="-4916.6666651666628"/>
    <n v="-4916.6666651666628"/>
    <n v="-4916.6666651666628"/>
    <n v="-4916.6666651666628"/>
    <n v="-4916.6666651666628"/>
    <n v="-4916.6666651666628"/>
    <n v="-4916.6666831667171"/>
    <n v="-59000"/>
    <n v="208.33333199999984"/>
    <n v="208.33333199999984"/>
    <n v="208.33333199999984"/>
    <n v="208.33333199999984"/>
    <n v="208.33333199999984"/>
    <n v="208.33333199999984"/>
    <n v="208.33333199999984"/>
    <n v="208.33333199999984"/>
    <n v="208.33333199999984"/>
    <n v="208.33333199999984"/>
    <n v="208.33333199999984"/>
    <n v="208.33334800000148"/>
    <n v="2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Reg Other Facilities Maint SA"/>
    <s v="D GEN 390 5Z-STRUCT &amp; IMPROVE-50220"/>
    <s v="Elec - General Plant"/>
    <n v="239.73047339999999"/>
    <n v="1801.8516334000001"/>
    <n v="1252.0220841"/>
    <n v="1735.9052841"/>
    <n v="1376.9461341000001"/>
    <n v="1865.7457941"/>
    <n v="1405.8452141"/>
    <n v="1095.5395641"/>
    <n v="2400.2080940999999"/>
    <n v="3368.5699740999999"/>
    <n v="2842.8812340999998"/>
    <n v="5999.1855641000002"/>
    <n v="25384.431047800001"/>
    <n v="182.6136741"/>
    <n v="202.7940341"/>
    <n v="201.97413470000001"/>
    <n v="208.22521470000001"/>
    <n v="203.58797469999999"/>
    <n v="209.9025647"/>
    <n v="203.9613147"/>
    <n v="199.9526147"/>
    <n v="216.80705470000001"/>
    <n v="229.31689470000001"/>
    <n v="222.52575469999999"/>
    <n v="263.30066470000003"/>
    <n v="2544.9618952000005"/>
    <n v="1"/>
    <n v="21"/>
    <n v="14"/>
    <n v="20"/>
    <n v="15"/>
    <n v="22"/>
    <n v="16"/>
    <n v="12"/>
    <n v="29"/>
    <n v="41"/>
    <n v="34"/>
    <n v="75"/>
    <n v="300"/>
    <n v="1"/>
    <n v="21"/>
    <n v="14"/>
    <n v="20"/>
    <n v="15"/>
    <n v="22"/>
    <n v="16"/>
    <n v="12"/>
    <n v="29"/>
    <n v="41"/>
    <n v="34"/>
    <n v="75"/>
    <n v="300"/>
    <n v="1"/>
    <n v="21"/>
    <n v="14"/>
    <n v="20"/>
    <n v="15"/>
    <n v="22"/>
    <n v="16"/>
    <n v="12"/>
    <n v="29"/>
    <n v="41"/>
    <n v="34"/>
    <n v="75"/>
    <n v="3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Reg Other IT Spend TD"/>
    <s v="PEF Reg Other IT-Office Equip"/>
    <s v="Elec - General Plant"/>
    <n v="545.96923000000004"/>
    <n v="545.96923000000004"/>
    <n v="545.96923000000004"/>
    <n v="666.66666999999995"/>
    <n v="666.66666999999995"/>
    <n v="666.66666999999995"/>
    <n v="0"/>
    <n v="0"/>
    <n v="0"/>
    <n v="1187.7516700000001"/>
    <n v="1187.7516700000001"/>
    <n v="1187.7516700000001"/>
    <n v="7201.1627100000005"/>
    <n v="0"/>
    <n v="0"/>
    <n v="0"/>
    <n v="0"/>
    <n v="0"/>
    <n v="0"/>
    <n v="0"/>
    <n v="0"/>
    <n v="0"/>
    <n v="2175.3020000000001"/>
    <n v="2175.3020000000001"/>
    <n v="2175.3020000000001"/>
    <n v="6525.9060000000009"/>
    <n v="0"/>
    <n v="0"/>
    <n v="0"/>
    <n v="0"/>
    <n v="0"/>
    <n v="0"/>
    <n v="0"/>
    <n v="0"/>
    <n v="0"/>
    <n v="2535.7440009058059"/>
    <n v="2535.7440009058059"/>
    <n v="2535.7439981883881"/>
    <n v="7607.232"/>
    <n v="0"/>
    <n v="0"/>
    <n v="0"/>
    <n v="0"/>
    <n v="0"/>
    <n v="0"/>
    <n v="0"/>
    <n v="0"/>
    <n v="0"/>
    <n v="2683.3333341244938"/>
    <n v="2683.3333341244938"/>
    <n v="2683.3333317510123"/>
    <n v="8050"/>
    <n v="0"/>
    <n v="0"/>
    <n v="0"/>
    <n v="0"/>
    <n v="0"/>
    <n v="0"/>
    <n v="0"/>
    <n v="0"/>
    <n v="0"/>
    <n v="2683.3333341244938"/>
    <n v="2683.3333341244938"/>
    <n v="2683.3333317510123"/>
    <n v="80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Reg Other Plug"/>
    <s v="PEF Transmission (Excl. ECC) 353.1"/>
    <s v="Elec - Transmission Plant"/>
    <n v="43.945112866670598"/>
    <n v="49.273787266670801"/>
    <n v="80.794691566670096"/>
    <n v="89.778761766669504"/>
    <n v="91.694373266670496"/>
    <n v="69.827235966669804"/>
    <n v="80.396782966670301"/>
    <n v="80.700843166670197"/>
    <n v="75.0866620666702"/>
    <n v="71.338773266669705"/>
    <n v="61.319987066670798"/>
    <n v="55.778493466669701"/>
    <n v="849.9355047000422"/>
    <n v="29.580158566660899"/>
    <n v="10.3540335666603"/>
    <n v="60.359975166660703"/>
    <n v="76.739396166660299"/>
    <n v="74.238014366660494"/>
    <n v="67.438720066660593"/>
    <n v="62.221312066660197"/>
    <n v="47.887674166660901"/>
    <n v="66.342044166660799"/>
    <n v="76.229426166660303"/>
    <n v="77.596043166660607"/>
    <n v="84.162040466666198"/>
    <n v="733.14883809993228"/>
    <n v="605.37630925445853"/>
    <n v="605.37630925445853"/>
    <n v="605.37630925445853"/>
    <n v="605.37630925445853"/>
    <n v="605.37630925445853"/>
    <n v="605.37630925445853"/>
    <n v="605.37630925445853"/>
    <n v="605.37630925445853"/>
    <n v="605.37630925445853"/>
    <n v="605.37630925445853"/>
    <n v="605.37630925445853"/>
    <n v="605.37629793976612"/>
    <n v="7264.5156997388103"/>
    <n v="490.12875254431054"/>
    <n v="490.12875254431054"/>
    <n v="490.12875254431054"/>
    <n v="490.12875254431054"/>
    <n v="490.12875254431054"/>
    <n v="490.12875254431054"/>
    <n v="490.12875254431054"/>
    <n v="490.12875254431054"/>
    <n v="490.12875254431054"/>
    <n v="490.12875254431054"/>
    <n v="490.12875254431054"/>
    <n v="490.12877609678526"/>
    <n v="5881.5450540842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RRE Maint Bartow CT 1&amp;3 BG-341"/>
    <s v="PEF Bartow CT 1&amp;3-341"/>
    <s v="Elec - Production Base"/>
    <n v="0.28678663739999999"/>
    <n v="23.546156901"/>
    <n v="0.41861471160000002"/>
    <n v="14.9991748986"/>
    <n v="27.303083365799999"/>
    <n v="27.3012324432"/>
    <n v="0"/>
    <n v="0"/>
    <n v="0"/>
    <n v="0"/>
    <n v="0"/>
    <n v="0"/>
    <n v="93.85504895759999"/>
    <n v="1.594641939"/>
    <n v="1.5988055076000001"/>
    <n v="1.7063507988"/>
    <n v="1.7063507988"/>
    <n v="1.7063507988"/>
    <n v="1.7063507988"/>
    <n v="1.7063507988"/>
    <n v="1.7063507988"/>
    <n v="13.541771174999999"/>
    <n v="1.5988055076000001"/>
    <n v="1.5988055076000001"/>
    <n v="1.5946451622"/>
    <n v="31.765579591800002"/>
    <n v="2.6002012034603195"/>
    <n v="2.6069902611287756"/>
    <n v="2.7823521331362886"/>
    <n v="2.7823521331362886"/>
    <n v="2.7823521331362886"/>
    <n v="2.7823521331362886"/>
    <n v="2.7823521331362886"/>
    <n v="2.7823521331362886"/>
    <n v="22.081025743183631"/>
    <n v="2.6069902611287756"/>
    <n v="2.6069902611287756"/>
    <n v="2.6002064613519806"/>
    <n v="51.796516990199997"/>
    <n v="0.99908558269122572"/>
    <n v="1.0016941691450691"/>
    <n v="1.0690741541413433"/>
    <n v="1.0690741541413433"/>
    <n v="1.0690741541413433"/>
    <n v="1.0690741541413433"/>
    <n v="1.0690741541413433"/>
    <n v="1.0690741541413433"/>
    <n v="8.4842797710001285"/>
    <n v="1.0016941691450691"/>
    <n v="1.0016941691450691"/>
    <n v="0.99908760362537663"/>
    <n v="19.9019803895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RRE Maint Bartow CT 1&amp;3 BG-342"/>
    <s v="PEF Bartow CT 1&amp;3-342"/>
    <s v="Elec - Production Base"/>
    <n v="0.50185882029999995"/>
    <n v="41.204313534500002"/>
    <n v="0.73254977020000001"/>
    <n v="26.2476253717"/>
    <n v="47.778701730100003"/>
    <n v="47.775462730400001"/>
    <n v="0"/>
    <n v="0"/>
    <n v="0"/>
    <n v="0"/>
    <n v="0"/>
    <n v="0"/>
    <n v="164.2405119572"/>
    <n v="2.7905244455"/>
    <n v="2.7978104321999999"/>
    <n v="2.9860080186000002"/>
    <n v="2.9860080186000002"/>
    <n v="2.9860080186000002"/>
    <n v="2.9860080186000002"/>
    <n v="2.9860080186000002"/>
    <n v="2.9860080186000002"/>
    <n v="23.6972592875"/>
    <n v="2.7978104321999999"/>
    <n v="2.7978104321999999"/>
    <n v="2.7905300859"/>
    <n v="55.587793227100008"/>
    <n v="4.5501907632159302"/>
    <n v="4.5620711928737725"/>
    <n v="4.8689435876588236"/>
    <n v="4.8689435876588236"/>
    <n v="4.8689435876588236"/>
    <n v="4.8689435876588236"/>
    <n v="4.8689435876588236"/>
    <n v="4.8689435876588236"/>
    <n v="38.640424919909705"/>
    <n v="4.5620711928737725"/>
    <n v="4.5620711928737725"/>
    <n v="4.5501999642000897"/>
    <n v="90.640690751899996"/>
    <n v="1.7483377763128536"/>
    <n v="1.7529026407439339"/>
    <n v="1.8708134335501467"/>
    <n v="1.8708134335501467"/>
    <n v="1.8708134335501467"/>
    <n v="1.8708134335501467"/>
    <n v="1.8708134335501467"/>
    <n v="1.8708134335501467"/>
    <n v="14.846963148532241"/>
    <n v="1.7529026407439339"/>
    <n v="1.7529026407439339"/>
    <n v="1.7483413128222196"/>
    <n v="34.8272307611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RRE Maint Bartow CT 1&amp;3 BG-343"/>
    <s v="PEF Bartow CT 1&amp;3-343"/>
    <s v="Elec - Production Base"/>
    <n v="1.5330877627999999"/>
    <n v="125.871711922"/>
    <n v="2.2378068151999999"/>
    <n v="80.181739629199996"/>
    <n v="145.9552766276"/>
    <n v="145.9453820704"/>
    <n v="0"/>
    <n v="0"/>
    <n v="0"/>
    <n v="0"/>
    <n v="0"/>
    <n v="0"/>
    <n v="501.7250048272"/>
    <n v="8.5245465580000008"/>
    <n v="8.5468039271999992"/>
    <n v="9.1217134536"/>
    <n v="9.1217134536"/>
    <n v="9.1217134536"/>
    <n v="9.1217134536"/>
    <n v="9.1217134536"/>
    <n v="9.1217134536"/>
    <n v="72.390833349999994"/>
    <n v="8.5468039271999992"/>
    <n v="8.5468039271999992"/>
    <n v="8.5245637884000001"/>
    <n v="169.8106361996"/>
    <n v="13.900008319714162"/>
    <n v="13.936300879670283"/>
    <n v="14.873740442663038"/>
    <n v="14.873740442663038"/>
    <n v="14.873740442663038"/>
    <n v="14.873740442663038"/>
    <n v="14.873740442663038"/>
    <n v="14.873740442663038"/>
    <n v="118.03949676264311"/>
    <n v="13.936300879670283"/>
    <n v="13.936300879670283"/>
    <n v="13.900036427053692"/>
    <n v="276.8908868044"/>
    <n v="5.3408551203781638"/>
    <n v="5.3547999540944398"/>
    <n v="5.7149960615279847"/>
    <n v="5.7149960615279847"/>
    <n v="5.7149960615279847"/>
    <n v="5.7149960615279847"/>
    <n v="5.7149960615279847"/>
    <n v="5.7149960615279847"/>
    <n v="45.354782255597108"/>
    <n v="5.3547999540944398"/>
    <n v="5.3547999540944398"/>
    <n v="5.3408659237734923"/>
    <n v="106.3908795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RRE Maint Bartow CT 1&amp;3 BG-344"/>
    <s v="PEF Bartow CT 1&amp;3-344"/>
    <s v="Elec - Production Base"/>
    <n v="0.68223046070000004"/>
    <n v="56.013437780499999"/>
    <n v="0.99583338379999997"/>
    <n v="35.681209187299999"/>
    <n v="64.950707996899993"/>
    <n v="64.946304877599999"/>
    <n v="0"/>
    <n v="0"/>
    <n v="0"/>
    <n v="0"/>
    <n v="0"/>
    <n v="0"/>
    <n v="223.26972368680001"/>
    <n v="3.7934588395"/>
    <n v="3.8033634618000001"/>
    <n v="4.0592006033999999"/>
    <n v="4.0592006033999999"/>
    <n v="4.0592006033999999"/>
    <n v="4.0592006033999999"/>
    <n v="4.0592006033999999"/>
    <n v="4.0592006033999999"/>
    <n v="32.214223337500002"/>
    <n v="3.8033634618000001"/>
    <n v="3.8033634618000001"/>
    <n v="3.7934665071000002"/>
    <n v="75.566442689900015"/>
    <n v="6.1855617856950689"/>
    <n v="6.2017121265298458"/>
    <n v="6.6188766493037372"/>
    <n v="6.6188766493037372"/>
    <n v="6.6188766493037372"/>
    <n v="6.6188766493037372"/>
    <n v="6.6188766493037372"/>
    <n v="6.6188766493037372"/>
    <n v="52.528069306414373"/>
    <n v="6.2017121265298458"/>
    <n v="6.2017121265298458"/>
    <n v="6.1855742935786111"/>
    <n v="123.21760166110001"/>
    <n v="2.3767028461911277"/>
    <n v="2.3829083554656032"/>
    <n v="2.5431971284109469"/>
    <n v="2.5431971284109469"/>
    <n v="2.5431971284109469"/>
    <n v="2.5431971284109469"/>
    <n v="2.5431971284109469"/>
    <n v="2.5431971284109469"/>
    <n v="20.183067625999186"/>
    <n v="2.3829083554656032"/>
    <n v="2.3829083554656032"/>
    <n v="2.3767076537471965"/>
    <n v="47.3443859627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RRE Maint Bartow CT 1&amp;3 BG-345"/>
    <s v="PEF Bartow CT 1&amp;3-345"/>
    <s v="Elec - Production Base"/>
    <n v="0.52331977119999995"/>
    <n v="42.966330487999997"/>
    <n v="0.76387574079999998"/>
    <n v="27.370050596799999"/>
    <n v="49.821858750399997"/>
    <n v="49.818481241599997"/>
    <n v="0"/>
    <n v="0"/>
    <n v="0"/>
    <n v="0"/>
    <n v="0"/>
    <n v="0"/>
    <n v="171.26391658879999"/>
    <n v="2.9098554320000001"/>
    <n v="2.9174529888"/>
    <n v="3.1136984544000001"/>
    <n v="3.1136984544000001"/>
    <n v="3.1136984544000001"/>
    <n v="3.1136984544000001"/>
    <n v="3.1136984544000001"/>
    <n v="3.1136984544000001"/>
    <n v="24.710623399999999"/>
    <n v="2.9174529888"/>
    <n v="2.9174529888"/>
    <n v="2.9098613136"/>
    <n v="57.964889838400005"/>
    <n v="4.7447702278084556"/>
    <n v="4.7571586993841537"/>
    <n v="5.0771538552539077"/>
    <n v="5.0771538552539077"/>
    <n v="5.0771538552539077"/>
    <n v="5.0771538552539077"/>
    <n v="5.0771538552539077"/>
    <n v="5.0771538552539077"/>
    <n v="40.292802497862013"/>
    <n v="4.7571586993841537"/>
    <n v="4.7571586993841537"/>
    <n v="4.7447798222536335"/>
    <n v="94.516751777600007"/>
    <n v="1.8231018128433587"/>
    <n v="1.8278618842279841"/>
    <n v="1.9508148873782962"/>
    <n v="1.9508148873782962"/>
    <n v="1.9508148873782962"/>
    <n v="1.9508148873782962"/>
    <n v="1.9508148873782962"/>
    <n v="1.9508148873782962"/>
    <n v="15.4818627144187"/>
    <n v="1.8278618842279841"/>
    <n v="1.8278618842279841"/>
    <n v="1.8231055005842052"/>
    <n v="36.3165450047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RRE Maint Bartow CT 1&amp;3 BG-346"/>
    <s v="PEF Bartow CT 1&amp;3-346"/>
    <s v="Elec - Production Base"/>
    <n v="3.1746547600000001E-2"/>
    <n v="2.6064993740000002"/>
    <n v="4.6339578399999998E-2"/>
    <n v="1.6603703164000001"/>
    <n v="3.0223815292"/>
    <n v="3.0221766367999998"/>
    <n v="0"/>
    <n v="0"/>
    <n v="0"/>
    <n v="0"/>
    <n v="0"/>
    <n v="0"/>
    <n v="10.3895139824"/>
    <n v="0.17652278599999999"/>
    <n v="0.17698368240000001"/>
    <n v="0.1888886712"/>
    <n v="0.1888886712"/>
    <n v="0.1888886712"/>
    <n v="0.1888886712"/>
    <n v="0.1888886712"/>
    <n v="0.1888886712"/>
    <n v="1.4990394499999999"/>
    <n v="0.17698368240000001"/>
    <n v="0.17698368240000001"/>
    <n v="0.1765231428"/>
    <n v="3.5163684531999992"/>
    <n v="0.28783562589806466"/>
    <n v="0.28858715722597017"/>
    <n v="0.3079992681506043"/>
    <n v="0.3079992681506043"/>
    <n v="0.3079992681506043"/>
    <n v="0.3079992681506043"/>
    <n v="0.3079992681506043"/>
    <n v="0.3079992681506043"/>
    <n v="2.4443131003871681"/>
    <n v="0.28858715722597017"/>
    <n v="0.28858715722597017"/>
    <n v="0.28783620793322928"/>
    <n v="5.7337420147999998"/>
    <n v="0.11059621987597089"/>
    <n v="0.11088498372764975"/>
    <n v="0.1183437758121219"/>
    <n v="0.1183437758121219"/>
    <n v="0.1183437758121219"/>
    <n v="0.1183437758121219"/>
    <n v="0.1183437758121219"/>
    <n v="0.1183437758121219"/>
    <n v="0.93918808088013328"/>
    <n v="0.11088498372764975"/>
    <n v="0.11088498372764975"/>
    <n v="0.11059644358821519"/>
    <n v="2.203098350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RRE Maint Bartow CT 2&amp;4 BG-341"/>
    <s v="PEF Bartow CT 2&amp;4-341"/>
    <s v="Elec - Production Base"/>
    <n v="0"/>
    <n v="5.0735049459999999"/>
    <n v="0"/>
    <n v="5.4984888170000001"/>
    <n v="1.8413264195000001"/>
    <n v="11.790761292499999"/>
    <n v="0"/>
    <n v="0"/>
    <n v="0"/>
    <n v="0"/>
    <n v="0"/>
    <n v="0"/>
    <n v="24.204081474999999"/>
    <n v="0"/>
    <n v="0"/>
    <n v="2.9188833315"/>
    <n v="5.0152904525000004"/>
    <n v="8.0295517440000008"/>
    <n v="2.9537704665"/>
    <n v="0"/>
    <n v="12.980546368500001"/>
    <n v="0.29902698350000001"/>
    <n v="6.6129061000000003E-2"/>
    <n v="0"/>
    <n v="0"/>
    <n v="32.263198407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RRE Maint Bartow CT 2&amp;4 BG-342"/>
    <s v="PEF Bartow CT 2&amp;4-342"/>
    <s v="Elec - Production Base"/>
    <n v="0"/>
    <n v="1.3981555240000001"/>
    <n v="0"/>
    <n v="1.5152724980000001"/>
    <n v="0.50743238300000004"/>
    <n v="3.249295745"/>
    <n v="0"/>
    <n v="0"/>
    <n v="0"/>
    <n v="0"/>
    <n v="0"/>
    <n v="0"/>
    <n v="6.6701561500000004"/>
    <n v="0"/>
    <n v="0"/>
    <n v="0.80438531099999999"/>
    <n v="1.3821127849999999"/>
    <n v="2.2127823360000001"/>
    <n v="0.81399950099999996"/>
    <n v="0"/>
    <n v="3.5771764890000002"/>
    <n v="8.2405799000000002E-2"/>
    <n v="1.8223834000000001E-2"/>
    <n v="0"/>
    <n v="0"/>
    <n v="8.8910860549999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RRE Maint Bartow CT 2&amp;4 BG-343"/>
    <s v="PEF Bartow CT 2&amp;4-343"/>
    <s v="Elec - Production Base"/>
    <n v="0"/>
    <n v="110.12897298199999"/>
    <n v="0"/>
    <n v="119.353963939"/>
    <n v="39.969092306500002"/>
    <n v="255.9383395975"/>
    <n v="0"/>
    <n v="0"/>
    <n v="0"/>
    <n v="0"/>
    <n v="0"/>
    <n v="0"/>
    <n v="525.390368825"/>
    <n v="0"/>
    <n v="0"/>
    <n v="63.359280610500001"/>
    <n v="108.8653293175"/>
    <n v="174.29494924799999"/>
    <n v="64.1165646555"/>
    <n v="0"/>
    <n v="281.76462928950002"/>
    <n v="6.4908844945000004"/>
    <n v="1.4354426870000001"/>
    <n v="0"/>
    <n v="0"/>
    <n v="700.327080302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RRE Maint Bartow CT 2&amp;4 BG-344"/>
    <s v="PEF Bartow CT 2&amp;4-344"/>
    <s v="Elec - Production Base"/>
    <n v="0"/>
    <n v="19.539569526000001"/>
    <n v="0"/>
    <n v="21.176308227"/>
    <n v="7.0914931545000002"/>
    <n v="45.409712317500002"/>
    <n v="0"/>
    <n v="0"/>
    <n v="0"/>
    <n v="0"/>
    <n v="0"/>
    <n v="0"/>
    <n v="93.21708322500001"/>
    <n v="0"/>
    <n v="0"/>
    <n v="11.2414838265"/>
    <n v="19.315368277499999"/>
    <n v="30.924180864"/>
    <n v="11.3758445115"/>
    <n v="0"/>
    <n v="49.991926873499999"/>
    <n v="1.1516414385"/>
    <n v="0.25468259100000001"/>
    <n v="0"/>
    <n v="0"/>
    <n v="124.255128382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RRE Maint Bartow CT 2&amp;4 BG-345"/>
    <s v="PEF Bartow CT 2&amp;4-345"/>
    <s v="Elec - Production Base"/>
    <n v="0"/>
    <n v="2.24950765"/>
    <n v="0"/>
    <n v="2.437938425"/>
    <n v="0.81641348749999998"/>
    <n v="5.2278273124999997"/>
    <n v="0"/>
    <n v="0"/>
    <n v="0"/>
    <n v="0"/>
    <n v="0"/>
    <n v="0"/>
    <n v="10.731686875000001"/>
    <n v="0"/>
    <n v="0"/>
    <n v="1.2941842875"/>
    <n v="2.2236963125"/>
    <n v="3.5601696"/>
    <n v="1.3096526625"/>
    <n v="0"/>
    <n v="5.7553582125"/>
    <n v="0.13258358749999999"/>
    <n v="2.9320525E-2"/>
    <n v="0"/>
    <n v="0"/>
    <n v="14.3049651874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RRE Maint Bartow CT 2&amp;4 BG-346"/>
    <s v="PEF Bartow CT 2&amp;4-346"/>
    <s v="Elec - Production Base"/>
    <n v="0"/>
    <n v="4.1529372000000002E-2"/>
    <n v="0"/>
    <n v="4.5008093999999998E-2"/>
    <n v="1.5072248999999999E-2"/>
    <n v="9.6513735000000003E-2"/>
    <n v="0"/>
    <n v="0"/>
    <n v="0"/>
    <n v="0"/>
    <n v="0"/>
    <n v="0"/>
    <n v="0.19812345000000001"/>
    <n v="0"/>
    <n v="0"/>
    <n v="2.3892633E-2"/>
    <n v="4.1052854999999999E-2"/>
    <n v="6.5726207999999994E-2"/>
    <n v="2.4178202999999999E-2"/>
    <n v="0"/>
    <n v="0.106252767"/>
    <n v="2.447697E-3"/>
    <n v="5.4130200000000002E-4"/>
    <n v="0"/>
    <n v="0"/>
    <n v="0.264091665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RRE Maint Maint VS-343"/>
    <s v="PEF RUSD Communication"/>
    <s v="Elec - Production Base"/>
    <n v="35.329000000000001"/>
    <n v="35.329000000000001"/>
    <n v="35.329000000000001"/>
    <n v="35.329000000000001"/>
    <n v="35.329000000000001"/>
    <n v="35.329000000000001"/>
    <n v="35.329000000000001"/>
    <n v="35.329000000000001"/>
    <n v="35.329000000000001"/>
    <n v="35.329000000000001"/>
    <n v="35.329000000000001"/>
    <n v="35.329000000000001"/>
    <n v="423.948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Solar 2018 - Hamilton 344"/>
    <s v="PEF Solar Growth Hamilton"/>
    <s v="Elec - Production Solar (Sobra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.907145833333331"/>
    <n v="25.907145833333331"/>
    <n v="25.907145833333331"/>
    <n v="25.907145833333331"/>
    <n v="25.907145833333331"/>
    <n v="25.907145833333331"/>
    <n v="25.907145833333331"/>
    <n v="25.907145833333331"/>
    <n v="25.907145833333331"/>
    <n v="25.907145833333331"/>
    <n v="25.907145833333331"/>
    <n v="25.907145833333232"/>
    <n v="310.88574999999997"/>
    <n v="34.511312499999995"/>
    <n v="34.511312499999995"/>
    <n v="34.511312499999995"/>
    <n v="34.511312499999995"/>
    <n v="34.511312499999995"/>
    <n v="34.511312499999995"/>
    <n v="34.511312499999995"/>
    <n v="34.511312499999995"/>
    <n v="34.511312499999995"/>
    <n v="34.511312499999995"/>
    <n v="34.511312499999995"/>
    <n v="34.511312500000088"/>
    <n v="414.13574999999997"/>
    <n v="34.511312499999995"/>
    <n v="34.511312499999995"/>
    <n v="34.511312499999995"/>
    <n v="34.511312499999995"/>
    <n v="34.511312499999995"/>
    <n v="34.511312499999995"/>
    <n v="34.511312499999995"/>
    <n v="34.511312499999995"/>
    <n v="34.511312499999995"/>
    <n v="34.511312499999995"/>
    <n v="34.511312499999995"/>
    <n v="34.511312500000088"/>
    <n v="414.13574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Solar Exp Battery BY - Bartow 2025"/>
    <s v="PEF Solar Growth Battery"/>
    <s v="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58"/>
    <n v="40000"/>
    <n v="10416.666666666666"/>
    <n v="10416.666666666666"/>
    <n v="10416.666666666666"/>
    <n v="10416.666666666666"/>
    <n v="10416.666666666666"/>
    <n v="10416.666666666666"/>
    <n v="10416.666666666666"/>
    <n v="10416.666666666666"/>
    <n v="10416.666666666666"/>
    <n v="10416.666666666666"/>
    <n v="10416.666666666666"/>
    <n v="10416.666666666657"/>
    <n v="12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Solar Exp Battery BY - Vision FL"/>
    <s v="PEF Solar Growth Battery"/>
    <s v="Elec - Production Solar"/>
    <n v="1926.9166666666699"/>
    <n v="1926.9166666666699"/>
    <n v="1926.9166666666699"/>
    <n v="1926.9166666666699"/>
    <n v="1926.9166666666699"/>
    <n v="1926.9166666666699"/>
    <n v="1926.9166666666699"/>
    <n v="1926.9166666666699"/>
    <n v="1926.9166666666699"/>
    <n v="1926.9166666666699"/>
    <n v="1926.9166666666699"/>
    <n v="1926.9166666666699"/>
    <n v="23123.000000000044"/>
    <n v="1916.6666666666699"/>
    <n v="1916.6666666666699"/>
    <n v="1916.6666666666699"/>
    <n v="1916.6666666666699"/>
    <n v="1916.6666666666699"/>
    <n v="1916.6666666666699"/>
    <n v="1916.6666666666699"/>
    <n v="1916.6666666666699"/>
    <n v="1916.6666666666699"/>
    <n v="1916.6666666666699"/>
    <n v="1916.6666666666699"/>
    <n v="1916.6666666666599"/>
    <n v="23000.0000000000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Solar Growth 2022 BY - Hardeetown 344"/>
    <s v="PEF Other Solar Growth 344"/>
    <s v="Elec - Production Solar (CEC)"/>
    <n v="1025.08341666667"/>
    <n v="1025.08341666667"/>
    <n v="1025.08341666667"/>
    <n v="1025.08341666667"/>
    <n v="1025.08341666667"/>
    <n v="1025.08341666667"/>
    <n v="1025.08341666667"/>
    <n v="1025.08341666667"/>
    <n v="1025.08341666667"/>
    <n v="1025.08341666667"/>
    <n v="1025.08341666667"/>
    <n v="1025.08341666667"/>
    <n v="12301.001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Solar Growth 2023 BY - Bay Ranch 344"/>
    <s v="PEF Other Solar Growth 344"/>
    <s v="Elec - Production Solar (CEC)"/>
    <n v="1872.8033333333301"/>
    <n v="1872.8033333333301"/>
    <n v="1872.8033333333301"/>
    <n v="1872.8033333333301"/>
    <n v="1872.8033333333301"/>
    <n v="1872.8033333333301"/>
    <n v="1872.8033333333301"/>
    <n v="1872.8033333333301"/>
    <n v="1872.8033333333301"/>
    <n v="1872.8033333333301"/>
    <n v="1872.8033333333301"/>
    <n v="1872.8033333333301"/>
    <n v="22473.6399999999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Solar Growth 2023 BY - Hildreth 344"/>
    <s v="PEF Other Solar Growth 344"/>
    <s v="Elec - Production Solar (CEC)"/>
    <n v="763.3075"/>
    <n v="763.3075"/>
    <n v="763.3075"/>
    <n v="763.3075"/>
    <n v="763.3075"/>
    <n v="763.3075"/>
    <n v="763.3075"/>
    <n v="763.3075"/>
    <n v="763.3075"/>
    <n v="763.3075"/>
    <n v="763.3075"/>
    <n v="763.3075"/>
    <n v="9159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Solar Growth 2023 BY- High Springs 344"/>
    <s v="PEF Other Solar Growth 344"/>
    <s v="Elec - Production Solar (CEC)"/>
    <n v="1583.3333333333301"/>
    <n v="1583.3333333333301"/>
    <n v="1583.3333333333301"/>
    <n v="1583.3333333333301"/>
    <n v="1583.3333333333301"/>
    <n v="1583.3333333333301"/>
    <n v="1583.3333333333301"/>
    <n v="1583.3333333333301"/>
    <n v="1583.3333333333301"/>
    <n v="1583.3333333333301"/>
    <n v="1583.3333333333301"/>
    <n v="1583.3333333333301"/>
    <n v="18999.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Solar Growth 2024 BY 344"/>
    <s v="PEF Other Solar Growth 344"/>
    <s v="Elec - Production Solar (CEC)"/>
    <n v="33241.8415526635"/>
    <n v="33241.8415526635"/>
    <n v="33241.8415526635"/>
    <n v="33241.8415526635"/>
    <n v="33241.8415526635"/>
    <n v="33241.8415526635"/>
    <n v="33241.8415526635"/>
    <n v="33241.8415526635"/>
    <n v="33241.8415526635"/>
    <n v="33241.8415526635"/>
    <n v="33241.8415526635"/>
    <n v="33241.8415526635"/>
    <n v="398902.09863196191"/>
    <n v="19737.681395279898"/>
    <n v="19737.681395279898"/>
    <n v="19737.681395279898"/>
    <n v="19737.681395279898"/>
    <n v="19737.681395279898"/>
    <n v="19737.681395279898"/>
    <n v="19737.681395279898"/>
    <n v="19737.681395279898"/>
    <n v="19737.681395279898"/>
    <n v="19737.681395279898"/>
    <n v="19737.681395279898"/>
    <n v="19737.681395279898"/>
    <n v="236852.17674335872"/>
    <n v="1871.183099752853"/>
    <n v="1871.183099752853"/>
    <n v="1871.183099752853"/>
    <n v="1871.183099752853"/>
    <n v="1871.183099752853"/>
    <n v="1871.183099752853"/>
    <n v="1871.183099752853"/>
    <n v="1871.183099752853"/>
    <n v="1871.183099752853"/>
    <n v="1871.183099752853"/>
    <n v="1871.183099752853"/>
    <n v="1871.1831666431208"/>
    <n v="22454.19726392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Solar Growth 2025 BY 344"/>
    <s v="PEF Other Solar Growth 344"/>
    <s v="Elec - Production Solar (CEC)"/>
    <n v="1809.14849444161"/>
    <n v="1809.14849444161"/>
    <n v="1809.14849444161"/>
    <n v="1809.14849444161"/>
    <n v="1809.14849444161"/>
    <n v="1809.14849444161"/>
    <n v="1809.14849444161"/>
    <n v="1809.14849444161"/>
    <n v="1809.14849444161"/>
    <n v="1809.14849444161"/>
    <n v="1809.14849444161"/>
    <n v="1809.14849444161"/>
    <n v="21709.781933299324"/>
    <n v="18091.484944416101"/>
    <n v="18091.484944416101"/>
    <n v="18091.484944416101"/>
    <n v="18091.484944416101"/>
    <n v="18091.484944416101"/>
    <n v="18091.484944416101"/>
    <n v="18091.484944416101"/>
    <n v="18091.484944416101"/>
    <n v="18091.484944416101"/>
    <n v="18091.484944416101"/>
    <n v="18091.484944416101"/>
    <n v="18091.484944416101"/>
    <n v="217097.81933299315"/>
    <n v="16282.336449974489"/>
    <n v="16282.336449974489"/>
    <n v="16282.336449974489"/>
    <n v="16282.336449974489"/>
    <n v="16282.336449974489"/>
    <n v="16282.336449974489"/>
    <n v="16282.336449974489"/>
    <n v="16282.336449974489"/>
    <n v="16282.336449974489"/>
    <n v="16282.336449974489"/>
    <n v="16282.336449974489"/>
    <n v="16282.336449974624"/>
    <n v="195388.0373996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Solar Growth 2026 BY 344"/>
    <s v="PEF Other Solar Growth 344"/>
    <s v="Elec - Production Solar (CEC)"/>
    <n v="0"/>
    <n v="0"/>
    <n v="0"/>
    <n v="0"/>
    <n v="0"/>
    <n v="0"/>
    <n v="0"/>
    <n v="0"/>
    <n v="0"/>
    <n v="0"/>
    <n v="0"/>
    <n v="0"/>
    <n v="0"/>
    <n v="1782.1667365706301"/>
    <n v="1782.1667365706301"/>
    <n v="1782.1667365706301"/>
    <n v="1782.1667365706301"/>
    <n v="1782.1667365706301"/>
    <n v="1782.1667365706301"/>
    <n v="1782.1667365706301"/>
    <n v="1782.1667365706301"/>
    <n v="1782.1667365706301"/>
    <n v="1782.1667365706301"/>
    <n v="1782.1667365706301"/>
    <n v="1782.1667365706301"/>
    <n v="21386.000838847565"/>
    <n v="17821.6673657063"/>
    <n v="17821.6673657063"/>
    <n v="17821.6673657063"/>
    <n v="17821.6673657063"/>
    <n v="17821.6673657063"/>
    <n v="17821.6673657063"/>
    <n v="17821.6673657063"/>
    <n v="17821.6673657063"/>
    <n v="17821.6673657063"/>
    <n v="17821.6673657063"/>
    <n v="17821.6673657063"/>
    <n v="17821.667365706759"/>
    <n v="213860.00838847601"/>
    <n v="16039.500629135669"/>
    <n v="16039.500629135669"/>
    <n v="16039.500629135669"/>
    <n v="16039.500629135669"/>
    <n v="16039.500629135669"/>
    <n v="16039.500629135669"/>
    <n v="16039.500629135669"/>
    <n v="16039.500629135669"/>
    <n v="16039.500629135669"/>
    <n v="16039.500629135669"/>
    <n v="16039.500629135669"/>
    <n v="16039.50062913564"/>
    <n v="192474.0075496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Solar Growth 2027 BY 344"/>
    <s v="PEF Other Solar Growth 344"/>
    <s v="Elec - Production Solar (CEC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5.3432963351581"/>
    <n v="1755.3432963351581"/>
    <n v="1755.3432963351581"/>
    <n v="1755.3432963351581"/>
    <n v="1755.3432963351581"/>
    <n v="1755.3432963351581"/>
    <n v="1755.3432963351581"/>
    <n v="1755.3432963351581"/>
    <n v="1755.3432963351581"/>
    <n v="1755.3432963351581"/>
    <n v="1755.3432963351581"/>
    <n v="1755.3432963351552"/>
    <n v="21064.119556021898"/>
    <n v="17553.432963351584"/>
    <n v="17553.432963351584"/>
    <n v="17553.432963351584"/>
    <n v="17553.432963351584"/>
    <n v="17553.432963351584"/>
    <n v="17553.432963351584"/>
    <n v="17553.432963351584"/>
    <n v="17553.432963351584"/>
    <n v="17553.432963351584"/>
    <n v="17553.432963351584"/>
    <n v="17553.432963351584"/>
    <n v="17553.432963351603"/>
    <n v="210641.195560219"/>
    <n v="15798.089667016417"/>
    <n v="15798.089667016417"/>
    <n v="15798.089667016417"/>
    <n v="15798.089667016417"/>
    <n v="15798.089667016417"/>
    <n v="15798.089667016417"/>
    <n v="15798.089667016417"/>
    <n v="15798.089667016417"/>
    <n v="15798.089667016417"/>
    <n v="15798.089667016417"/>
    <n v="15798.089667016417"/>
    <n v="15798.089667016437"/>
    <n v="189577.07600419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Solar Growth 2028 BY 344"/>
    <s v="PEF Other Solar Growth 344"/>
    <s v="Elec - Production Solar (CEC)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8.6813400878916"/>
    <n v="1728.6813400878916"/>
    <n v="1728.6813400878916"/>
    <n v="1728.6813400878916"/>
    <n v="1728.6813400878916"/>
    <n v="1728.6813400878916"/>
    <n v="1728.6813400878916"/>
    <n v="1728.6813400878916"/>
    <n v="1728.6813400878916"/>
    <n v="1728.6813400878916"/>
    <n v="1728.6813400878916"/>
    <n v="1728.6813400878927"/>
    <n v="20744.176081054698"/>
    <n v="17286.813400878917"/>
    <n v="17286.813400878917"/>
    <n v="17286.813400878917"/>
    <n v="17286.813400878917"/>
    <n v="17286.813400878917"/>
    <n v="17286.813400878917"/>
    <n v="17286.813400878917"/>
    <n v="17286.813400878917"/>
    <n v="17286.813400878917"/>
    <n v="17286.813400878917"/>
    <n v="17286.813400878917"/>
    <n v="17286.81340087892"/>
    <n v="207441.76081054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Solar Growth Battery BY - 2024 Dixie County"/>
    <s v="PEF Solar Growth Battery"/>
    <s v="Battery"/>
    <n v="0"/>
    <n v="0"/>
    <n v="0"/>
    <n v="0"/>
    <n v="0"/>
    <n v="0"/>
    <n v="0"/>
    <n v="0"/>
    <n v="0"/>
    <n v="0"/>
    <n v="0"/>
    <n v="0"/>
    <n v="0"/>
    <n v="325"/>
    <n v="325"/>
    <n v="325"/>
    <n v="325"/>
    <n v="325"/>
    <n v="325"/>
    <n v="325"/>
    <n v="325"/>
    <n v="325"/>
    <n v="325"/>
    <n v="325"/>
    <n v="325"/>
    <n v="3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Solar Growth Battery BY - 2024 J Hopkins"/>
    <s v="PEF Solar Growth Battery"/>
    <s v="Battery"/>
    <n v="708.33"/>
    <n v="708.33"/>
    <n v="708.33"/>
    <n v="708.33"/>
    <n v="708.33"/>
    <n v="708.33"/>
    <n v="708.33"/>
    <n v="708.33"/>
    <n v="708.33"/>
    <n v="708.33"/>
    <n v="708.33"/>
    <n v="708.33"/>
    <n v="8499.96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Solar Growth Battery BY - CR Powerline"/>
    <s v="PEF Solar Growth Battery"/>
    <s v="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83.333333333333"/>
    <n v="4583.333333333333"/>
    <n v="4583.333333333333"/>
    <n v="4583.333333333333"/>
    <n v="4583.333333333333"/>
    <n v="4583.333333333333"/>
    <n v="4583.333333333333"/>
    <n v="4583.333333333333"/>
    <n v="4583.333333333333"/>
    <n v="4583.333333333333"/>
    <n v="4583.333333333333"/>
    <n v="4583.3333333333285"/>
    <n v="55000"/>
    <n v="6416.666666666667"/>
    <n v="6416.666666666667"/>
    <n v="6416.666666666667"/>
    <n v="6416.666666666667"/>
    <n v="6416.666666666667"/>
    <n v="6416.666666666667"/>
    <n v="6416.666666666667"/>
    <n v="6416.666666666667"/>
    <n v="6416.666666666667"/>
    <n v="6416.666666666667"/>
    <n v="6416.666666666667"/>
    <n v="6416.6666666666715"/>
    <n v="77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Solar Growth PLUG"/>
    <s v="PEF Other Solar Growth 344"/>
    <s v="Elec - Production Solar (CEC)"/>
    <n v="280.55099428652198"/>
    <n v="280.55099428652198"/>
    <n v="280.55099428652198"/>
    <n v="280.55099428652198"/>
    <n v="280.55099428652198"/>
    <n v="280.55099428652198"/>
    <n v="280.55099428652198"/>
    <n v="280.55099428652198"/>
    <n v="280.55099428652198"/>
    <n v="280.55099428652198"/>
    <n v="280.55099428652198"/>
    <n v="280.55099428652198"/>
    <n v="3366.6119314382636"/>
    <n v="12.1662691605836"/>
    <n v="12.1662691605836"/>
    <n v="12.1662691605836"/>
    <n v="12.1662691605836"/>
    <n v="12.1662691605836"/>
    <n v="12.1662691605836"/>
    <n v="12.1662691605836"/>
    <n v="12.1662691605836"/>
    <n v="12.1662691605836"/>
    <n v="12.1662691605836"/>
    <n v="12.1662691605836"/>
    <n v="12.1662691605836"/>
    <n v="145.99522992700318"/>
    <n v="-9382.2982618742371"/>
    <n v="-9382.2982618742371"/>
    <n v="-9382.2982618742371"/>
    <n v="-9382.2982618742371"/>
    <n v="-9382.2982618742371"/>
    <n v="-9382.2982618742371"/>
    <n v="-9382.2982618742371"/>
    <n v="-9382.2982618742371"/>
    <n v="-9382.2982618742371"/>
    <n v="-9382.2982618742371"/>
    <n v="-9382.2982618742371"/>
    <n v="-9382.2982619183895"/>
    <n v="-112587.579142535"/>
    <n v="-6183.4627929741391"/>
    <n v="-6183.4627929741391"/>
    <n v="-6183.4627929741391"/>
    <n v="-6183.4627929741391"/>
    <n v="-6183.4627929741391"/>
    <n v="-6183.4627929741391"/>
    <n v="-6183.4627929741391"/>
    <n v="-6183.4627929741391"/>
    <n v="-6183.4627929741391"/>
    <n v="-6183.4627929741391"/>
    <n v="-6183.4627929741391"/>
    <n v="-6183.4627929374692"/>
    <n v="-74201.553515652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EE 2023"/>
    <s v="PEF Transmission Easements 350.1"/>
    <s v="Elec - Transmission Plant"/>
    <n v="33.2439173"/>
    <n v="28.807865199999998"/>
    <n v="59.9943648"/>
    <n v="49.655685699999999"/>
    <n v="57.419325000000001"/>
    <n v="57.387464999999999"/>
    <n v="52.252145499999997"/>
    <n v="59.994414800000001"/>
    <n v="52.2287155"/>
    <n v="57.408355"/>
    <n v="52.221585500000003"/>
    <n v="49.657575700000002"/>
    <n v="610.271415000000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EE 2024"/>
    <s v="PEF Transmission Easements 350.1"/>
    <s v="Elec - Transmission Plant"/>
    <n v="2.1363748"/>
    <n v="2.1454447999999999"/>
    <n v="2.4629004999999999"/>
    <n v="2.0495195000000002"/>
    <n v="2.3765252000000001"/>
    <n v="2.3344352000000002"/>
    <n v="2.1408648000000001"/>
    <n v="5.9446764999999999"/>
    <n v="4.3583255999999997"/>
    <n v="4.3031974000000002"/>
    <n v="2.3721329999999998"/>
    <n v="2.2405062999999998"/>
    <n v="34.864903599999998"/>
    <n v="2.4843896000000001"/>
    <n v="2.8939007000000001"/>
    <n v="2.7332638999999999"/>
    <n v="2.6332662"/>
    <n v="2.6276761999999998"/>
    <n v="2.3754729999999999"/>
    <n v="2.6015662000000002"/>
    <n v="143.68462539999999"/>
    <n v="153.2355795"/>
    <n v="124.239154"/>
    <n v="0.97206499999999996"/>
    <n v="0"/>
    <n v="440.4809596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EE 2025"/>
    <s v="PEF Transmission Easements 350.1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05"/>
    <n v="24.035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89993"/>
    <n v="93.289884717708006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927"/>
    <n v="1117.83542865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EE 2026"/>
    <s v="PEF Transmission Easements 350.1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3.971681348021001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63"/>
    <n v="684.222223802535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EE 2028"/>
    <s v="PEF Transmission Easements 350.1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604"/>
    <n v="46.3670053756469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622"/>
    <n v="56.594298839498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EE DEC 2027"/>
    <s v="PEF Transmission Easements 350.1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89999999999"/>
    <n v="18.976680000000002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1"/>
    <n v="121.619664"/>
    <n v="120.792672"/>
    <n v="120.792672"/>
    <n v="120.792672"/>
    <n v="120.792672"/>
    <n v="120.792672"/>
    <n v="120.792672"/>
    <n v="120.792672"/>
    <n v="120.792672"/>
    <n v="120.792672"/>
    <n v="120.792672"/>
    <n v="120.792672"/>
    <n v="120.79267199999981"/>
    <n v="1449.5120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EE JUL 2024"/>
    <s v="PEF Transmission Easements 350.1"/>
    <s v="Elec - Transmission Plant"/>
    <n v="22.5268333"/>
    <n v="22.5268333"/>
    <n v="22.5268333"/>
    <n v="22.5268333"/>
    <n v="22.5268333"/>
    <n v="22.5268333"/>
    <n v="22.5268333"/>
    <n v="22.5268333"/>
    <n v="22.5268333"/>
    <n v="22.5268333"/>
    <n v="22.5268333"/>
    <n v="22.5268333"/>
    <n v="270.32199959999997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91.700999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EE MAR 2027"/>
    <s v="PEF Transmission Easements 350.1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027"/>
    <n v="13.01008497726600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68"/>
    <n v="243.29022366593699"/>
    <n v="36.877581401093998"/>
    <n v="36.877581401093998"/>
    <n v="36.877581401093998"/>
    <n v="36.877581401093998"/>
    <n v="36.877581401093998"/>
    <n v="36.877581401093998"/>
    <n v="36.877581401093998"/>
    <n v="36.877581401093998"/>
    <n v="36.877581401093998"/>
    <n v="36.877581401093998"/>
    <n v="36.877581401093998"/>
    <n v="36.877581401094005"/>
    <n v="442.530976813128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EE_DeLand West to Dona Vista"/>
    <s v="PEF Transmission Easements 350.1"/>
    <s v="Elec - Transmission Plant"/>
    <n v="51.04954"/>
    <n v="46.30603"/>
    <n v="51.176369999999999"/>
    <n v="54.7425894"/>
    <n v="76.740436500000001"/>
    <n v="72.949279399999995"/>
    <n v="76.043599999999998"/>
    <n v="76.075999999999993"/>
    <n v="73.254919999999998"/>
    <n v="75.432209999999998"/>
    <n v="72.402559999999994"/>
    <n v="74.384619999999998"/>
    <n v="800.55815529999995"/>
    <n v="74.625029999999995"/>
    <n v="68.722939999999994"/>
    <n v="74.479830000000007"/>
    <n v="73.066270000000003"/>
    <n v="75.340670000000003"/>
    <n v="72.50403"/>
    <n v="74.592600000000004"/>
    <n v="73.699770000000001"/>
    <n v="72.436750000000004"/>
    <n v="75.461299999999994"/>
    <n v="73.112350000000006"/>
    <n v="75.952259999999995"/>
    <n v="883.99379999999985"/>
    <n v="628.31980808977607"/>
    <n v="578.62602496997579"/>
    <n v="627.09726873354884"/>
    <n v="615.19552815236068"/>
    <n v="634.34527685623914"/>
    <n v="610.46164022092012"/>
    <n v="628.04675746083365"/>
    <n v="620.52940337391669"/>
    <n v="609.89516330709796"/>
    <n v="635.36094436685676"/>
    <n v="615.58350758441964"/>
    <n v="639.49467688405457"/>
    <n v="7442.9560000000001"/>
    <n v="884.93598173464045"/>
    <n v="814.94643789879603"/>
    <n v="883.21413713976563"/>
    <n v="866.45152938817318"/>
    <n v="893.42235133433883"/>
    <n v="859.78424354091146"/>
    <n v="884.55141272491744"/>
    <n v="873.96384723151471"/>
    <n v="858.98640811155076"/>
    <n v="894.85283420954374"/>
    <n v="866.99796601993512"/>
    <n v="900.67485066591325"/>
    <n v="10482.781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EE_Ross Prairie-Shaw"/>
    <s v="PEF Transmission Easements 350.1"/>
    <s v="Elec - Transmission Plant"/>
    <n v="13.71011"/>
    <n v="12.436170000000001"/>
    <n v="13.74418"/>
    <n v="13.39836"/>
    <n v="13.86487"/>
    <n v="23.557780000000001"/>
    <n v="46.19312"/>
    <n v="46.212829999999997"/>
    <n v="44.49915"/>
    <n v="45.821759999999998"/>
    <n v="43.981409999999997"/>
    <n v="59.991454099999999"/>
    <n v="377.41119409999993"/>
    <n v="160.44812999999999"/>
    <n v="10196.8436958"/>
    <n v="244.18120999999999"/>
    <n v="236.39349999999999"/>
    <n v="234.81001000000001"/>
    <n v="225.96903"/>
    <n v="232.47845000000001"/>
    <n v="282.55291999999997"/>
    <n v="762.59535000000005"/>
    <n v="695.78178000000003"/>
    <n v="114.15969"/>
    <n v="118.59411"/>
    <n v="13504.807875800001"/>
    <n v="302.51646333430057"/>
    <n v="19225.609497761518"/>
    <n v="460.39075719916553"/>
    <n v="445.70744187057198"/>
    <n v="442.72185522319114"/>
    <n v="426.05265501494137"/>
    <n v="438.32582215473639"/>
    <n v="532.73858700116705"/>
    <n v="1437.8332002821292"/>
    <n v="1311.8597476832194"/>
    <n v="215.24205781731527"/>
    <n v="223.60291898994547"/>
    <n v="25462.601004332198"/>
    <n v="74.139413349644457"/>
    <n v="4711.7283923759815"/>
    <n v="112.83055564690181"/>
    <n v="109.232032867377"/>
    <n v="108.50033833379142"/>
    <n v="104.41512356291226"/>
    <n v="107.4229777525899"/>
    <n v="130.56124573735465"/>
    <n v="352.37787983048969"/>
    <n v="321.50485635807274"/>
    <n v="52.750583286805977"/>
    <n v="54.799631330528427"/>
    <n v="6240.2630304324503"/>
    <n v="2.5605917066699999E-3"/>
    <n v="0.16273142854127221"/>
    <n v="3.8968879303900002E-3"/>
    <n v="3.7726038665E-3"/>
    <n v="3.7473329495899999E-3"/>
    <n v="3.6062397497699998E-3"/>
    <n v="3.7101235835500001E-3"/>
    <n v="4.5092620502799998E-3"/>
    <n v="1.217025919065E-2"/>
    <n v="1.110398142702E-2"/>
    <n v="1.82187449271E-3"/>
    <n v="1.8877912115977669E-3"/>
    <n v="0.2155183766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FF  Plug to Guidance"/>
    <s v="PEF Transmission (Excl. ECC) 353.1"/>
    <s v="Elec - Transmission Plant"/>
    <n v="-24001.8499486"/>
    <n v="-12977.799370000001"/>
    <n v="-16656.8686929"/>
    <n v="-14911.884311399999"/>
    <n v="-27065.688465700001"/>
    <n v="12840.64817"/>
    <n v="925.04300569999998"/>
    <n v="925.42728569999997"/>
    <n v="920.93251569999995"/>
    <n v="-4588.9869386"/>
    <n v="13657.410745699999"/>
    <n v="18107.6406843"/>
    <n v="-52825.975320100013"/>
    <n v="3451.8502400000002"/>
    <n v="3401.9691400000002"/>
    <n v="3445.61978"/>
    <n v="3489.4695499999998"/>
    <n v="3482.5560799999998"/>
    <n v="3464.5399900000002"/>
    <n v="3450.4583299999999"/>
    <n v="3412.1497599999998"/>
    <n v="3461.5602399999998"/>
    <n v="3487.7297899999999"/>
    <n v="3491.51082"/>
    <n v="3508.7973200000001"/>
    <n v="41548.2110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FF  Plug to Guidance2"/>
    <s v="PEF Transmission (Excl. ECC) 353.1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647.9754269065252"/>
    <n v="-3647.9754269065252"/>
    <n v="-3647.9754269065252"/>
    <n v="-3647.9754269065252"/>
    <n v="-3647.9754269065252"/>
    <n v="-3647.9754269065252"/>
    <n v="-3647.9754269065252"/>
    <n v="-3647.9754269065252"/>
    <n v="-3647.9754269065252"/>
    <n v="-3647.9754269065252"/>
    <n v="-3647.9754269065252"/>
    <n v="-3647.9754269065379"/>
    <n v="-43775.705122878302"/>
    <n v="-8807.8233262389167"/>
    <n v="-8807.8233262389167"/>
    <n v="-8807.8233262389167"/>
    <n v="-8807.8233262389167"/>
    <n v="-8807.8233262389167"/>
    <n v="-8807.8233262389167"/>
    <n v="-8807.8233262389167"/>
    <n v="-8807.8233262389167"/>
    <n v="-8807.8233262389167"/>
    <n v="-8807.8233262389167"/>
    <n v="-8807.8233262389167"/>
    <n v="-8807.8233262389258"/>
    <n v="-105693.87991486699"/>
    <n v="-9069.9831503699988"/>
    <n v="-9069.9831503699988"/>
    <n v="-9069.9831503699988"/>
    <n v="-9069.9831503699988"/>
    <n v="-9069.9831503699988"/>
    <n v="-9069.9831503699988"/>
    <n v="-9069.9831503699988"/>
    <n v="-9069.9831503699988"/>
    <n v="-9069.9831503699988"/>
    <n v="-9069.9831503699988"/>
    <n v="-9069.9831503699988"/>
    <n v="-9069.9831503700116"/>
    <n v="-108839.79780443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FF  Tallahassee"/>
    <s v="PEF Transmission (Excl. ECC) 353.1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348406069518003"/>
    <n v="21.348406069518003"/>
    <n v="21.348406069518003"/>
    <n v="21.348406069518003"/>
    <n v="21.348406069518003"/>
    <n v="21.348406069518003"/>
    <n v="21.348406069518003"/>
    <n v="21.348406069518003"/>
    <n v="21.348406069518003"/>
    <n v="21.348406069518003"/>
    <n v="21.348406069518003"/>
    <n v="21.348406069517978"/>
    <n v="256.18087283421602"/>
    <n v="113.77215311083417"/>
    <n v="113.77215311083417"/>
    <n v="113.77215311083417"/>
    <n v="113.77215311083417"/>
    <n v="113.77215311083417"/>
    <n v="113.77215311083417"/>
    <n v="113.77215311083417"/>
    <n v="113.77215311083417"/>
    <n v="113.77215311083417"/>
    <n v="113.77215311083417"/>
    <n v="113.77215311083417"/>
    <n v="113.7721531108341"/>
    <n v="1365.2658373300101"/>
    <n v="1300.6838675020915"/>
    <n v="1300.6838675020915"/>
    <n v="1300.6838675020915"/>
    <n v="1300.6838675020915"/>
    <n v="1300.6838675020915"/>
    <n v="1300.6838675020915"/>
    <n v="1300.6838675020915"/>
    <n v="1300.6838675020915"/>
    <n v="1300.6838675020915"/>
    <n v="1300.6838675020915"/>
    <n v="1300.6838675020915"/>
    <n v="1300.6838675020917"/>
    <n v="15608.206410025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FF - Moss Park"/>
    <s v="PEF Transmission (Excl. ECC) 353.1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.15396985442416"/>
    <n v="193.15396985442416"/>
    <n v="193.15396985442416"/>
    <n v="193.15396985442416"/>
    <n v="193.15396985442416"/>
    <n v="193.15396985442416"/>
    <n v="193.15396985442416"/>
    <n v="193.15396985442416"/>
    <n v="193.15396985442416"/>
    <n v="193.15396985442416"/>
    <n v="193.15396985442416"/>
    <n v="193.1539698544243"/>
    <n v="2317.8476382530898"/>
    <n v="243.83592334194"/>
    <n v="243.83592334194"/>
    <n v="243.83592334194"/>
    <n v="243.83592334194"/>
    <n v="243.83592334194"/>
    <n v="243.83592334194"/>
    <n v="243.83592334194"/>
    <n v="243.83592334194"/>
    <n v="243.83592334194"/>
    <n v="243.83592334194"/>
    <n v="243.83592334194"/>
    <n v="243.83592334193963"/>
    <n v="2926.03108010328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FF - New County"/>
    <s v="PEF Transmission (Excl. ECC) 353.1"/>
    <s v="Elec - Transmission Plant"/>
    <n v="0"/>
    <n v="0"/>
    <n v="0"/>
    <n v="0"/>
    <n v="0"/>
    <n v="0"/>
    <n v="0"/>
    <n v="0"/>
    <n v="0"/>
    <n v="0"/>
    <n v="0"/>
    <n v="0"/>
    <n v="0"/>
    <n v="86.242585500000004"/>
    <n v="43.867290599999997"/>
    <n v="29.2592657"/>
    <n v="80.3054281"/>
    <n v="131.42260669999999"/>
    <n v="89.495698000000004"/>
    <n v="153.2568421"/>
    <n v="182.4051585"/>
    <n v="95.349195600000002"/>
    <n v="37.196175500000003"/>
    <n v="25.663944900000001"/>
    <n v="26.611267999999999"/>
    <n v="981.07545920000007"/>
    <n v="37.361167799214684"/>
    <n v="19.00375777815141"/>
    <n v="12.675412375009406"/>
    <n v="34.78913064859205"/>
    <n v="56.933613864450948"/>
    <n v="38.770449319215295"/>
    <n v="66.392427370766256"/>
    <n v="79.019775377221862"/>
    <n v="41.306244191064316"/>
    <n v="16.113762664786275"/>
    <n v="11.117882728581925"/>
    <n v="11.528272848546521"/>
    <n v="425.01189696560101"/>
    <n v="679.42644350917658"/>
    <n v="345.59025643707696"/>
    <n v="230.50699047329744"/>
    <n v="632.65301117931926"/>
    <n v="1035.3585035653446"/>
    <n v="705.05474121611678"/>
    <n v="1207.3704721138079"/>
    <n v="1437.0033945397272"/>
    <n v="751.16909450689911"/>
    <n v="293.03464275323898"/>
    <n v="202.18274659474895"/>
    <n v="209.6458386428958"/>
    <n v="7728.99613553165"/>
    <n v="301.36463715242138"/>
    <n v="153.28912088945694"/>
    <n v="102.24308489715662"/>
    <n v="280.61793440464936"/>
    <n v="459.2409417244441"/>
    <n v="312.73225864121019"/>
    <n v="535.53812589016638"/>
    <n v="637.39351142345345"/>
    <n v="333.18662199394817"/>
    <n v="129.97768872566195"/>
    <n v="89.679656492768714"/>
    <n v="92.989966624622866"/>
    <n v="3428.2535488599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FF Brookridge Bank &amp; Spare"/>
    <s v="PEF Transmission (Excl. ECC) 353.1"/>
    <s v="Elec - Transmission Plant"/>
    <n v="4360.8316433"/>
    <n v="1782.8048507999999"/>
    <n v="1435.9935637000001"/>
    <n v="781.21384969999997"/>
    <n v="249.2775389"/>
    <n v="180.24139819999999"/>
    <n v="187.73447530000001"/>
    <n v="181.51015910000001"/>
    <n v="225.403064"/>
    <n v="300.83465740000003"/>
    <n v="85.385041799999996"/>
    <n v="4.9899852999999998"/>
    <n v="9776.22022750000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FF Stations"/>
    <s v="PEF Transmission (Excl. ECC) 353.1"/>
    <s v="Elec - Transmission Plant"/>
    <n v="4788.2905885999999"/>
    <n v="5164.9135145"/>
    <n v="3731.7859183"/>
    <n v="3822.2770110000001"/>
    <n v="7020.0062052000003"/>
    <n v="1525.2613503"/>
    <n v="2476.05476215"/>
    <n v="3730.24931345"/>
    <n v="5037.6798287499996"/>
    <n v="6926.5440513499998"/>
    <n v="3007.5711285500001"/>
    <n v="2102.322928"/>
    <n v="49332.956600149999"/>
    <n v="1859.08537695"/>
    <n v="897.47913215000005"/>
    <n v="472.33754025000002"/>
    <n v="810.96404285000006"/>
    <n v="396.64511414999998"/>
    <n v="5175.0410438500003"/>
    <n v="3930.3759200499999"/>
    <n v="2351.02644745"/>
    <n v="1740.00944835"/>
    <n v="2282.0046793500001"/>
    <n v="2449.8287369499999"/>
    <n v="1514.9045793499999"/>
    <n v="23879.702061700002"/>
    <n v="2358.9497277146429"/>
    <n v="1138.7901710507381"/>
    <n v="599.33800016765372"/>
    <n v="1029.0132082077175"/>
    <n v="503.29366021830134"/>
    <n v="6566.4879153263237"/>
    <n v="4987.1616018135646"/>
    <n v="2983.1621865375255"/>
    <n v="2207.8570813891843"/>
    <n v="2895.5820876972034"/>
    <n v="3108.5300888422494"/>
    <n v="1922.2268037961912"/>
    <n v="30300.3925327613"/>
    <n v="1044.8904549672579"/>
    <n v="504.42405192510665"/>
    <n v="265.47515969365389"/>
    <n v="455.79864066587902"/>
    <n v="222.93257691299675"/>
    <n v="2908.6082101586503"/>
    <n v="2209.0498554891551"/>
    <n v="1321.3836894066192"/>
    <n v="977.96437252201417"/>
    <n v="1282.5903195233202"/>
    <n v="1376.9150654840496"/>
    <n v="851.4452029205986"/>
    <n v="13421.477599669301"/>
    <n v="415.12079941151615"/>
    <n v="200.40083118962738"/>
    <n v="105.46967865581929"/>
    <n v="181.08261510517016"/>
    <n v="88.568087786668912"/>
    <n v="1155.5505743554652"/>
    <n v="877.62553250549854"/>
    <n v="524.96780965714049"/>
    <n v="388.53197499066221"/>
    <n v="509.55573019822123"/>
    <n v="547.0296718553235"/>
    <n v="338.26763764165662"/>
    <n v="5332.17094335277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FF Stations - Keystone Sub"/>
    <s v="PEF Transmission (Excl. ECC) 353.1"/>
    <s v="Elec - Transmission Plant"/>
    <n v="1771.8971141"/>
    <n v="421.16995589999999"/>
    <n v="181.31913"/>
    <n v="550.97846000000004"/>
    <n v="200.54942"/>
    <n v="3140.2682300000001"/>
    <n v="164.16085000000001"/>
    <n v="90.914209999999997"/>
    <n v="21.890170000000001"/>
    <n v="13.18126"/>
    <n v="14.18357"/>
    <n v="14.57183"/>
    <n v="6585.0842000000002"/>
    <n v="6.7698"/>
    <n v="0.18309"/>
    <n v="0"/>
    <n v="0"/>
    <n v="0"/>
    <n v="0"/>
    <n v="0"/>
    <n v="0"/>
    <n v="0"/>
    <n v="0"/>
    <n v="0"/>
    <n v="0"/>
    <n v="6.95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FF Stations - Mondon Hill"/>
    <s v="PEF Transmission (Excl. ECC) 353.1"/>
    <s v="Elec - Transmission Plant"/>
    <n v="174.32918470000001"/>
    <n v="158.1305294"/>
    <n v="196.9187943"/>
    <n v="170.36484440000001"/>
    <n v="176.29701929999999"/>
    <n v="167.58783930000001"/>
    <n v="174.6966194"/>
    <n v="244.55231430000001"/>
    <n v="234.76059939999999"/>
    <n v="222.21942000000001"/>
    <n v="150.12774999999999"/>
    <n v="157.57482999999999"/>
    <n v="2227.5597445000003"/>
    <n v="7639.86535"/>
    <n v="8268.6849000000002"/>
    <n v="7660.6718600000004"/>
    <n v="6367.4505600000002"/>
    <n v="6693.3145199999999"/>
    <n v="8750.0965300000007"/>
    <n v="6272.3057799999997"/>
    <n v="10306.44204"/>
    <n v="4776.87111"/>
    <n v="5091.70201"/>
    <n v="4144.1912400000001"/>
    <n v="4206.7310500000003"/>
    <n v="80178.326950000002"/>
    <n v="2036.9286911121708"/>
    <n v="2204.5835546795297"/>
    <n v="2042.4760895595678"/>
    <n v="1697.679493121205"/>
    <n v="1784.560821405797"/>
    <n v="2332.936754174345"/>
    <n v="1672.3121439189636"/>
    <n v="2747.8871070104201"/>
    <n v="1273.6017419081663"/>
    <n v="1357.5414533663879"/>
    <n v="1104.9176459911985"/>
    <n v="1121.591902949549"/>
    <n v="21377.017399197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FF Stations - Williston Sub"/>
    <s v="PEF Transmission (Excl. ECC) 353.1"/>
    <s v="Elec - Transmission Plant"/>
    <n v="11368.1352575"/>
    <n v="5656.1632179999997"/>
    <n v="3404.9624656999999"/>
    <n v="2217.4539114999998"/>
    <n v="2200.0895326"/>
    <n v="1339.1998412"/>
    <n v="277.6264127"/>
    <n v="283.11118019999998"/>
    <n v="257.40801069999998"/>
    <n v="269.42178999999999"/>
    <n v="254.64206909999999"/>
    <n v="104.8853936"/>
    <n v="27633.0990827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FF Sumter County Industrial Park Sub"/>
    <s v="PEF Transmission (Excl. ECC) 353.1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.252053645725"/>
    <n v="158.252053645725"/>
    <n v="158.252053645725"/>
    <n v="158.252053645725"/>
    <n v="158.252053645725"/>
    <n v="158.252053645725"/>
    <n v="158.252053645725"/>
    <n v="158.252053645725"/>
    <n v="158.252053645725"/>
    <n v="158.252053645725"/>
    <n v="158.252053645725"/>
    <n v="158.25205364572503"/>
    <n v="1899.0246437487001"/>
    <n v="80.153973904475251"/>
    <n v="80.153973904475251"/>
    <n v="80.153973904475251"/>
    <n v="80.153973904475251"/>
    <n v="80.153973904475251"/>
    <n v="80.153973904475251"/>
    <n v="80.153973904475251"/>
    <n v="80.153973904475251"/>
    <n v="80.153973904475251"/>
    <n v="80.153973904475251"/>
    <n v="80.153973904475251"/>
    <n v="80.153973904475151"/>
    <n v="961.84768685370295"/>
    <n v="667.00143486619163"/>
    <n v="667.00143486619163"/>
    <n v="667.00143486619163"/>
    <n v="667.00143486619163"/>
    <n v="667.00143486619163"/>
    <n v="667.00143486619163"/>
    <n v="667.00143486619163"/>
    <n v="667.00143486619163"/>
    <n v="667.00143486619163"/>
    <n v="667.00143486619163"/>
    <n v="667.00143486619163"/>
    <n v="667.00143486619163"/>
    <n v="8004.0172183942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- Disston to Largo 355"/>
    <s v="PEF Transmission Poles &amp; Fixtures 355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6.5764578958001"/>
    <n v="2258.8638329331002"/>
    <n v="204.24742196490001"/>
    <n v="196.63100716619999"/>
    <n v="556.48960157939996"/>
    <n v="6002.8083215394008"/>
    <n v="0"/>
    <n v="0"/>
    <n v="0"/>
    <n v="0"/>
    <n v="0"/>
    <n v="0"/>
    <n v="0"/>
    <n v="1275.6317898880072"/>
    <n v="1034.0568643480171"/>
    <n v="93.499858481485518"/>
    <n v="90.013235742437573"/>
    <n v="254.74837311358215"/>
    <n v="2747.9501215735299"/>
    <n v="0"/>
    <n v="0"/>
    <n v="0"/>
    <n v="0"/>
    <n v="0"/>
    <n v="0"/>
    <n v="0"/>
    <n v="14789.728526444418"/>
    <n v="11988.898697763092"/>
    <n v="1084.041284612033"/>
    <n v="1043.6172341976305"/>
    <n v="2953.5633604459254"/>
    <n v="31859.849103463101"/>
    <n v="0"/>
    <n v="0"/>
    <n v="0"/>
    <n v="0"/>
    <n v="0"/>
    <n v="0"/>
    <n v="0"/>
    <n v="725.93568941569595"/>
    <n v="588.4603916788667"/>
    <n v="53.2088371935182"/>
    <n v="51.224672247279734"/>
    <n v="144.97203772578928"/>
    <n v="1563.80162826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- Disston to Largo 356"/>
    <s v="PEF Transmission O/H Conduct.&amp; Devices 356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5.3126139041999"/>
    <n v="1058.1168321668999"/>
    <n v="95.675370935100005"/>
    <n v="92.107623033799996"/>
    <n v="260.67574582060001"/>
    <n v="2811.8881858606001"/>
    <n v="0"/>
    <n v="0"/>
    <n v="0"/>
    <n v="0"/>
    <n v="0"/>
    <n v="0"/>
    <n v="0"/>
    <n v="597.54264460245861"/>
    <n v="484.38199666228701"/>
    <n v="43.798024751239176"/>
    <n v="42.164790311068408"/>
    <n v="119.33146993132686"/>
    <n v="1287.21892625838"/>
    <n v="0"/>
    <n v="0"/>
    <n v="0"/>
    <n v="0"/>
    <n v="0"/>
    <n v="0"/>
    <n v="0"/>
    <n v="6927.9345079820405"/>
    <n v="5615.9452049727261"/>
    <n v="507.79613772575408"/>
    <n v="488.860349058802"/>
    <n v="1383.5340851427773"/>
    <n v="14924.0702848821"/>
    <n v="0"/>
    <n v="0"/>
    <n v="0"/>
    <n v="0"/>
    <n v="0"/>
    <n v="0"/>
    <n v="0"/>
    <n v="340.049170225561"/>
    <n v="275.65178406102569"/>
    <n v="24.924550755847733"/>
    <n v="23.995110788373328"/>
    <n v="67.90907494056728"/>
    <n v="732.529690771375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40th Street to 16th Street 355"/>
    <s v="PEF Transmission Poles &amp; Fixtures 355.0"/>
    <s v="Elec - Transmission Plant"/>
    <n v="1029.5019831744"/>
    <n v="1014.9666549561"/>
    <n v="3739.3511376135002"/>
    <n v="1014.2016626634"/>
    <n v="926.67389621999996"/>
    <n v="873.32383191810004"/>
    <n v="792.13830966060004"/>
    <n v="595.62788117160005"/>
    <n v="492.59094432000001"/>
    <n v="712.06329744000004"/>
    <n v="764.00163954840002"/>
    <n v="603.53310888750002"/>
    <n v="12557.9743475736"/>
    <n v="296.93012312280001"/>
    <n v="269.1674854506"/>
    <n v="287.02350797999998"/>
    <n v="243.86988595139999"/>
    <n v="219.6958417251"/>
    <n v="36.791998285200002"/>
    <n v="33.531869253899998"/>
    <n v="32.957560229999999"/>
    <n v="32.392759259999998"/>
    <n v="33.745245689999997"/>
    <n v="32.50389165"/>
    <n v="30.127589820000001"/>
    <n v="1548.737758418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40th Street to 16th Street 356"/>
    <s v="PEF Transmission O/H Conduct.&amp; Devices 356.0"/>
    <s v="Elec - Transmission Plant"/>
    <n v="482.24835922559998"/>
    <n v="475.43959314390003"/>
    <n v="1751.6196958865"/>
    <n v="475.0812487366"/>
    <n v="434.08072378000003"/>
    <n v="409.09001818190001"/>
    <n v="371.06038293939997"/>
    <n v="279.0092424284"/>
    <n v="230.74377568"/>
    <n v="333.55094256000001"/>
    <n v="357.88035685160003"/>
    <n v="282.71227861249997"/>
    <n v="5882.5166180264005"/>
    <n v="139.09061567719999"/>
    <n v="126.08579714939999"/>
    <n v="134.45007201999999"/>
    <n v="114.2356734486"/>
    <n v="102.9118553749"/>
    <n v="17.234430914800001"/>
    <n v="15.707292646100001"/>
    <n v="15.43826977"/>
    <n v="15.173700739999999"/>
    <n v="15.80724431"/>
    <n v="15.22575835"/>
    <n v="14.11263018"/>
    <n v="725.47334058099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Archer to Haile Tap 355"/>
    <s v="PEF Transmission Poles &amp; Fixtures 355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.12316628616503"/>
    <n v="357.12316628616503"/>
    <n v="357.12316628616503"/>
    <n v="357.12316628616503"/>
    <n v="357.12316628616503"/>
    <n v="357.12316628616503"/>
    <n v="357.12316628616503"/>
    <n v="357.12316628616503"/>
    <n v="357.12316628616503"/>
    <n v="357.12316628616503"/>
    <n v="357.12316628616503"/>
    <n v="357.12316628616463"/>
    <n v="4285.4779954339801"/>
    <n v="315.96604277990417"/>
    <n v="315.96604277990417"/>
    <n v="315.96604277990417"/>
    <n v="315.96604277990417"/>
    <n v="315.96604277990417"/>
    <n v="315.96604277990417"/>
    <n v="315.96604277990417"/>
    <n v="315.96604277990417"/>
    <n v="315.96604277990417"/>
    <n v="315.96604277990417"/>
    <n v="315.96604277990417"/>
    <n v="315.96604277990446"/>
    <n v="3791.5925133588498"/>
    <n v="1671.0129113592584"/>
    <n v="1671.0129113592584"/>
    <n v="1671.0129113592584"/>
    <n v="1671.0129113592584"/>
    <n v="1671.0129113592584"/>
    <n v="1671.0129113592584"/>
    <n v="1671.0129113592584"/>
    <n v="1671.0129113592584"/>
    <n v="1671.0129113592584"/>
    <n v="1671.0129113592584"/>
    <n v="1671.0129113592584"/>
    <n v="1671.012911359252"/>
    <n v="20052.154936311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Archer to Haile Tap 356"/>
    <s v="PEF Transmission O/H Conduct.&amp; Devices 356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5"/>
    <n v="2007.44123427818"/>
    <n v="148.00758832127667"/>
    <n v="148.00758832127667"/>
    <n v="148.00758832127667"/>
    <n v="148.00758832127667"/>
    <n v="148.00758832127667"/>
    <n v="148.00758832127667"/>
    <n v="148.00758832127667"/>
    <n v="148.00758832127667"/>
    <n v="148.00758832127667"/>
    <n v="148.00758832127667"/>
    <n v="148.00758832127667"/>
    <n v="148.00758832127667"/>
    <n v="1776.0910598553201"/>
    <n v="782.75054144435342"/>
    <n v="782.75054144435342"/>
    <n v="782.75054144435342"/>
    <n v="782.75054144435342"/>
    <n v="782.75054144435342"/>
    <n v="782.75054144435342"/>
    <n v="782.75054144435342"/>
    <n v="782.75054144435342"/>
    <n v="782.75054144435342"/>
    <n v="782.75054144435342"/>
    <n v="782.75054144435342"/>
    <n v="782.75054144435489"/>
    <n v="9393.0064973322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Archer to Williston 355"/>
    <s v="PEF Transmission Poles &amp; Fixtures 355.0"/>
    <s v="Elec - Transmission Plant"/>
    <n v="52.073617446599997"/>
    <n v="46.2920495499"/>
    <n v="35.307737469899998"/>
    <n v="32.657458443899998"/>
    <n v="38.8427849073"/>
    <n v="69.395383558500001"/>
    <n v="83.599403233800004"/>
    <n v="85.866957399599997"/>
    <n v="82.128319700399999"/>
    <n v="84.607955244600006"/>
    <n v="81.172704135000004"/>
    <n v="154.19440840319999"/>
    <n v="846.1387794927"/>
    <n v="524.34639749339999"/>
    <n v="6684.0135045240004"/>
    <n v="1064.6903309249999"/>
    <n v="859.37750822700002"/>
    <n v="988.92303167010004"/>
    <n v="1001.5892082924"/>
    <n v="1070.7782158905"/>
    <n v="965.24682595620004"/>
    <n v="850.35091226969996"/>
    <n v="885.92375970269995"/>
    <n v="857.75228742599995"/>
    <n v="1599.3311003985"/>
    <n v="17352.323082775496"/>
    <n v="88.435068415796962"/>
    <n v="1127.310484806241"/>
    <n v="179.56824478454632"/>
    <n v="144.94065201622456"/>
    <n v="166.78950476588989"/>
    <n v="168.9257532487905"/>
    <n v="180.59501358853771"/>
    <n v="162.79632986825635"/>
    <n v="143.41824691367853"/>
    <n v="149.41788229120903"/>
    <n v="144.6665459798061"/>
    <n v="269.73954199839363"/>
    <n v="2926.6032686773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Archer to Williston 356"/>
    <s v="PEF Transmission O/H Conduct.&amp; Devices 356.0"/>
    <s v="Elec - Transmission Plant"/>
    <n v="24.392781153400001"/>
    <n v="21.684528350099999"/>
    <n v="16.539160430100001"/>
    <n v="15.297693456099999"/>
    <n v="18.195078392700001"/>
    <n v="32.506794941499997"/>
    <n v="39.160366566199997"/>
    <n v="40.222554200399998"/>
    <n v="38.471268699600003"/>
    <n v="39.632801355399998"/>
    <n v="38.023630865000001"/>
    <n v="72.229098796800002"/>
    <n v="396.35575720730003"/>
    <n v="245.61894390660001"/>
    <n v="3130.9842994760002"/>
    <n v="498.73159407499998"/>
    <n v="402.55715877300003"/>
    <n v="463.2400104299"/>
    <n v="469.17321210760002"/>
    <n v="501.58333460950001"/>
    <n v="452.14939424379997"/>
    <n v="398.32884143029997"/>
    <n v="414.9921869973"/>
    <n v="401.79585857400002"/>
    <n v="749.17271810149998"/>
    <n v="8128.3275527244996"/>
    <n v="41.425531313713989"/>
    <n v="528.0646764364036"/>
    <n v="84.114934047386598"/>
    <n v="67.894372970889336"/>
    <n v="78.129004435123164"/>
    <n v="79.129684708317427"/>
    <n v="84.595902106818698"/>
    <n v="76.258486384689832"/>
    <n v="67.181234604204775"/>
    <n v="69.99163649177045"/>
    <n v="67.765973814329143"/>
    <n v="126.3537649008631"/>
    <n v="1370.9052022145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Baker Tap to Miccosukee Tap 355"/>
    <s v="PEF Transmission Poles &amp; Fixtures 355.0"/>
    <s v="Elec - Transmission Plant"/>
    <n v="4.6873161899999998"/>
    <n v="0.53278716000000004"/>
    <n v="0.90126264"/>
    <n v="1.14950076"/>
    <n v="1.39797042"/>
    <n v="0.25077824999999998"/>
    <n v="0.88000862999999996"/>
    <n v="0.83156229000000004"/>
    <n v="-0.96890637000000002"/>
    <n v="-1.4509590299999999"/>
    <n v="-1.7768243399999999"/>
    <n v="-1.8876639"/>
    <n v="4.5468327000000004"/>
    <n v="-60.261894300000002"/>
    <n v="-60.759330749999997"/>
    <n v="-60.102410910000003"/>
    <n v="-59.51974731"/>
    <n v="-59.436855989999998"/>
    <n v="-58.13280228"/>
    <n v="-58.132693320000001"/>
    <n v="-37.084086540000001"/>
    <n v="429.337131"/>
    <n v="20.693070299999999"/>
    <n v="10.327201560000001"/>
    <n v="17.90833872"/>
    <n v="24.835920180000016"/>
    <n v="-1.6523811417060001E-3"/>
    <n v="-1.6660208491650001E-3"/>
    <n v="-1.6480081071521999E-3"/>
    <n v="-1.6320314712402E-3"/>
    <n v="-1.6297585912458E-3"/>
    <n v="-1.5940014385176001E-3"/>
    <n v="-1.5939984508344001E-3"/>
    <n v="-1.0168456529268E-3"/>
    <n v="1.1772424132019999E-2"/>
    <n v="5.6740398762600004E-4"/>
    <n v="2.8317186677519998E-4"/>
    <n v="4.9104571636680232E-4"/>
    <n v="6.8099999999999996E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Baker Tap to Miccosukee Tap 356"/>
    <s v="PEF Transmission O/H Conduct.&amp; Devices 356.0"/>
    <s v="Elec - Transmission Plant"/>
    <n v="2.1956738100000002"/>
    <n v="0.24957283999999999"/>
    <n v="0.42217736"/>
    <n v="0.53845924000000001"/>
    <n v="0.65484958000000004"/>
    <n v="0.11747175"/>
    <n v="0.41222136999999998"/>
    <n v="0.38952771000000003"/>
    <n v="-0.45386363000000002"/>
    <n v="-0.67967096999999999"/>
    <n v="-0.83231566000000001"/>
    <n v="-0.88423609999999997"/>
    <n v="2.1298673000000008"/>
    <n v="-28.2284057"/>
    <n v="-28.461419249999999"/>
    <n v="-28.15369909"/>
    <n v="-27.880762690000001"/>
    <n v="-27.841934009999999"/>
    <n v="-27.231077719999998"/>
    <n v="-27.231026679999999"/>
    <n v="-17.371253459999998"/>
    <n v="201.11386899999999"/>
    <n v="9.6932296999999998"/>
    <n v="4.8375584399999996"/>
    <n v="8.3887812799999999"/>
    <n v="11.633859820000009"/>
    <n v="-7.7402288429399997E-4"/>
    <n v="-7.8041211583499998E-4"/>
    <n v="-7.7197442904780003E-4"/>
    <n v="-7.6449051295980001E-4"/>
    <n v="-7.6342583055420004E-4"/>
    <n v="-7.466761510824E-4"/>
    <n v="-7.4667475156560002E-4"/>
    <n v="-4.7631976987320003E-4"/>
    <n v="5.51454228798E-3"/>
    <n v="2.65788358374E-4"/>
    <n v="1.3264585242479999E-4"/>
    <n v="2.300199464331998E-4"/>
    <n v="3.19E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Bithlo to Lockwood 355"/>
    <s v="PEF Transmission Poles &amp; Fixtures 355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.17485084499998"/>
    <n v="180.0705951045"/>
    <n v="52.726137345600002"/>
    <n v="43.607225505000002"/>
    <n v="46.147135882500002"/>
    <n v="610.72594468260002"/>
    <n v="0"/>
    <n v="0"/>
    <n v="0"/>
    <n v="0"/>
    <n v="0"/>
    <n v="0"/>
    <n v="0"/>
    <n v="785.83997286033855"/>
    <n v="491.04448620319471"/>
    <n v="143.78182627387903"/>
    <n v="118.91496016005811"/>
    <n v="125.84118243425951"/>
    <n v="1665.42242793173"/>
    <n v="0"/>
    <n v="0"/>
    <n v="0"/>
    <n v="0"/>
    <n v="0"/>
    <n v="0"/>
    <n v="0"/>
    <n v="287.18374404835708"/>
    <n v="179.45128640993389"/>
    <n v="52.544798714103457"/>
    <n v="43.4572491366458"/>
    <n v="45.988424236310721"/>
    <n v="608.62550254535097"/>
    <n v="0"/>
    <n v="0"/>
    <n v="0"/>
    <n v="0"/>
    <n v="0"/>
    <n v="0"/>
    <n v="0"/>
    <n v="10331.082500883304"/>
    <n v="6455.5396439099786"/>
    <n v="1890.2346033078513"/>
    <n v="1563.3211677069362"/>
    <n v="1654.3770789201299"/>
    <n v="21894.554994728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Bithlo to Lockwood 356"/>
    <s v="PEF Transmission O/H Conduct.&amp; Devices 356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.98939415500001"/>
    <n v="84.350249395500001"/>
    <n v="24.698440254400001"/>
    <n v="20.426879495000001"/>
    <n v="21.616646617499999"/>
    <n v="286.08160991739999"/>
    <n v="0"/>
    <n v="0"/>
    <n v="0"/>
    <n v="0"/>
    <n v="0"/>
    <n v="0"/>
    <n v="0"/>
    <n v="368.11006070844053"/>
    <n v="230.01937018916169"/>
    <n v="67.351545640774461"/>
    <n v="55.703189854711511"/>
    <n v="58.947631712965858"/>
    <n v="780.13179810605402"/>
    <n v="0"/>
    <n v="0"/>
    <n v="0"/>
    <n v="0"/>
    <n v="0"/>
    <n v="0"/>
    <n v="0"/>
    <n v="134.52513120620546"/>
    <n v="84.060147378515282"/>
    <n v="24.613496020262854"/>
    <n v="20.356626247562424"/>
    <n v="21.542301514512985"/>
    <n v="285.09770236705901"/>
    <n v="0"/>
    <n v="0"/>
    <n v="0"/>
    <n v="0"/>
    <n v="0"/>
    <n v="0"/>
    <n v="0"/>
    <n v="4839.3763844078912"/>
    <n v="3023.960567411576"/>
    <n v="885.44029141733415"/>
    <n v="732.3046292195487"/>
    <n v="774.95783873055188"/>
    <n v="10256.039711186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Bronson to Newberry 355"/>
    <s v="PEF Transmission Poles &amp; Fixtures 355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.56559861195582"/>
    <n v="117.56559861195582"/>
    <n v="117.56559861195582"/>
    <n v="117.56559861195582"/>
    <n v="117.56559861195582"/>
    <n v="117.56559861195582"/>
    <n v="117.56559861195582"/>
    <n v="117.56559861195582"/>
    <n v="117.56559861195582"/>
    <n v="117.56559861195582"/>
    <n v="117.56559861195582"/>
    <n v="117.56559861195569"/>
    <n v="1410.7871833434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Bronson to Newberry 356"/>
    <s v="PEF Transmission O/H Conduct.&amp; Devices 356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071110069330331"/>
    <n v="55.071110069330331"/>
    <n v="55.071110069330331"/>
    <n v="55.071110069330331"/>
    <n v="55.071110069330331"/>
    <n v="55.071110069330331"/>
    <n v="55.071110069330331"/>
    <n v="55.071110069330331"/>
    <n v="55.071110069330331"/>
    <n v="55.071110069330331"/>
    <n v="55.071110069330331"/>
    <n v="55.07111006933053"/>
    <n v="660.85332083196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Brookridge-Twin County Ranch 355"/>
    <s v="PEF Transmission Poles &amp; Fixtures 355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.441845908591915"/>
    <n v="75.441845908591915"/>
    <n v="75.441845908591915"/>
    <n v="75.441845908591915"/>
    <n v="75.441845908591915"/>
    <n v="75.441845908591915"/>
    <n v="75.441845908591915"/>
    <n v="75.441845908591915"/>
    <n v="75.441845908591915"/>
    <n v="75.441845908591915"/>
    <n v="75.441845908591915"/>
    <n v="75.441845908592086"/>
    <n v="905.30215090310298"/>
    <n v="270.60599991158165"/>
    <n v="270.60599991158165"/>
    <n v="270.60599991158165"/>
    <n v="270.60599991158165"/>
    <n v="270.60599991158165"/>
    <n v="270.60599991158165"/>
    <n v="270.60599991158165"/>
    <n v="270.60599991158165"/>
    <n v="270.60599991158165"/>
    <n v="270.60599991158165"/>
    <n v="270.60599991158165"/>
    <n v="270.60599991158233"/>
    <n v="3247.2719989389798"/>
    <n v="746.18407979929589"/>
    <n v="746.18407979929589"/>
    <n v="746.18407979929589"/>
    <n v="746.18407979929589"/>
    <n v="746.18407979929589"/>
    <n v="746.18407979929589"/>
    <n v="746.18407979929589"/>
    <n v="746.18407979929589"/>
    <n v="746.18407979929589"/>
    <n v="746.18407979929589"/>
    <n v="746.18407979929589"/>
    <n v="746.18407979929725"/>
    <n v="8954.20895759155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Brookridge-Twin County Ranch 356"/>
    <s v="PEF Transmission O/H Conduct.&amp; Devices 356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.339131930750085"/>
    <n v="35.339131930750085"/>
    <n v="35.339131930750085"/>
    <n v="35.339131930750085"/>
    <n v="35.339131930750085"/>
    <n v="35.339131930750085"/>
    <n v="35.339131930750085"/>
    <n v="35.339131930750085"/>
    <n v="35.339131930750085"/>
    <n v="35.339131930750085"/>
    <n v="35.339131930750085"/>
    <n v="35.33913193075"/>
    <n v="424.06958316900102"/>
    <n v="126.75963872510168"/>
    <n v="126.75963872510168"/>
    <n v="126.75963872510168"/>
    <n v="126.75963872510168"/>
    <n v="126.75963872510168"/>
    <n v="126.75963872510168"/>
    <n v="126.75963872510168"/>
    <n v="126.75963872510168"/>
    <n v="126.75963872510168"/>
    <n v="126.75963872510168"/>
    <n v="126.75963872510168"/>
    <n v="126.75963872510169"/>
    <n v="1521.1156647012201"/>
    <n v="349.53409905429584"/>
    <n v="349.53409905429584"/>
    <n v="349.53409905429584"/>
    <n v="349.53409905429584"/>
    <n v="349.53409905429584"/>
    <n v="349.53409905429584"/>
    <n v="349.53409905429584"/>
    <n v="349.53409905429584"/>
    <n v="349.53409905429584"/>
    <n v="349.53409905429584"/>
    <n v="349.53409905429584"/>
    <n v="349.53409905429544"/>
    <n v="4194.40918865154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Burnham Tap to Jasper South 355"/>
    <s v="PEF Transmission Poles &amp; Fixtures 355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.3296106767975"/>
    <n v="206.3296106767975"/>
    <n v="206.3296106767975"/>
    <n v="206.3296106767975"/>
    <n v="206.3296106767975"/>
    <n v="206.3296106767975"/>
    <n v="206.3296106767975"/>
    <n v="206.3296106767975"/>
    <n v="206.3296106767975"/>
    <n v="206.3296106767975"/>
    <n v="206.3296106767975"/>
    <n v="206.32961067679753"/>
    <n v="2475.9553281215699"/>
    <n v="109.06744651933667"/>
    <n v="109.06744651933667"/>
    <n v="109.06744651933667"/>
    <n v="109.06744651933667"/>
    <n v="109.06744651933667"/>
    <n v="109.06744651933667"/>
    <n v="109.06744651933667"/>
    <n v="109.06744651933667"/>
    <n v="109.06744651933667"/>
    <n v="109.06744651933667"/>
    <n v="109.06744651933667"/>
    <n v="109.06744651933627"/>
    <n v="1308.80935823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Burnham Tap to Jasper South 356"/>
    <s v="PEF Transmission O/H Conduct.&amp; Devices 356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.650728055650845"/>
    <n v="96.650728055650845"/>
    <n v="96.650728055650845"/>
    <n v="96.650728055650845"/>
    <n v="96.650728055650845"/>
    <n v="96.650728055650845"/>
    <n v="96.650728055650845"/>
    <n v="96.650728055650845"/>
    <n v="96.650728055650845"/>
    <n v="96.650728055650845"/>
    <n v="96.650728055650845"/>
    <n v="96.650728055650916"/>
    <n v="1159.8087366678101"/>
    <n v="51.09033104209734"/>
    <n v="51.09033104209734"/>
    <n v="51.09033104209734"/>
    <n v="51.09033104209734"/>
    <n v="51.09033104209734"/>
    <n v="51.09033104209734"/>
    <n v="51.09033104209734"/>
    <n v="51.09033104209734"/>
    <n v="51.09033104209734"/>
    <n v="51.09033104209734"/>
    <n v="51.09033104209734"/>
    <n v="51.090331042097432"/>
    <n v="613.083972505168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Citrus CC to Powerline 355"/>
    <s v="PEF Transmission Poles &amp; Fixtures 355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760205618696084"/>
    <n v="17.760205618696084"/>
    <n v="17.760205618696084"/>
    <n v="17.760205618696084"/>
    <n v="17.760205618696084"/>
    <n v="17.760205618696084"/>
    <n v="17.760205618696084"/>
    <n v="17.760205618696084"/>
    <n v="17.760205618696084"/>
    <n v="17.760205618696084"/>
    <n v="17.760205618696084"/>
    <n v="17.760205618696034"/>
    <n v="213.1224674243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Citrus CC to Powerline 356"/>
    <s v="PEF Transmission O/H Conduct.&amp; Devices 356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193914719002091"/>
    <n v="8.3193914719002091"/>
    <n v="8.3193914719002091"/>
    <n v="8.3193914719002091"/>
    <n v="8.3193914719002091"/>
    <n v="8.3193914719002091"/>
    <n v="8.3193914719002091"/>
    <n v="8.3193914719002091"/>
    <n v="8.3193914719002091"/>
    <n v="8.3193914719002091"/>
    <n v="8.3193914719002091"/>
    <n v="8.319391471900218"/>
    <n v="99.832697662802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Crystal River to Bronson 355"/>
    <s v="PEF Transmission Poles &amp; Fixtures 355.0"/>
    <s v="Elec - Transmission Plant"/>
    <n v="2292.6836787000002"/>
    <n v="1982.9949448499999"/>
    <n v="3816.68483466"/>
    <n v="4649.3412192599999"/>
    <n v="5819.4185781300002"/>
    <n v="3477.2777307000001"/>
    <n v="4662.3011532"/>
    <n v="2862.0356218799998"/>
    <n v="4524.5583477"/>
    <n v="3373.1330136000001"/>
    <n v="3237.6548940299999"/>
    <n v="2796.6234199199998"/>
    <n v="43494.707436629993"/>
    <n v="1795.8461613899999"/>
    <n v="1671.96729009"/>
    <n v="1769.58106737"/>
    <n v="1742.9871525000001"/>
    <n v="1471.87321419"/>
    <n v="320.19158573999999"/>
    <n v="138.33773391"/>
    <n v="118.35020685000001"/>
    <n v="208.59792039000001"/>
    <n v="421.55812248000001"/>
    <n v="24.055344359999999"/>
    <n v="0.75330858000000001"/>
    <n v="9684.09910785000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Crystal River to Bronson 356"/>
    <s v="PEF Transmission O/H Conduct.&amp; Devices 356.0"/>
    <s v="Elec - Transmission Plant"/>
    <n v="1073.9590212999999"/>
    <n v="928.89190514999996"/>
    <n v="1787.8450253399999"/>
    <n v="2177.88524074"/>
    <n v="2725.9831518699998"/>
    <n v="1628.8569692999999"/>
    <n v="2183.9560468"/>
    <n v="1340.6598581200001"/>
    <n v="2119.4333523"/>
    <n v="1580.0725864000001"/>
    <n v="1516.61073597"/>
    <n v="1310.0189000800001"/>
    <n v="20374.172793370002"/>
    <n v="841.22602860999996"/>
    <n v="783.19759991000001"/>
    <n v="828.92270263"/>
    <n v="816.46534750000001"/>
    <n v="689.46777581000003"/>
    <n v="149.98695426"/>
    <n v="64.801376090000005"/>
    <n v="55.438643149999997"/>
    <n v="97.713269609999998"/>
    <n v="197.46995752000001"/>
    <n v="11.268215639999999"/>
    <n v="0.35287141999999999"/>
    <n v="4536.3107421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Disston to 40th Street  355"/>
    <s v="PEF Transmission Poles &amp; Fixtures 355.0"/>
    <s v="Elec - Transmission Plant"/>
    <n v="362.51554506000002"/>
    <n v="306.7073499"/>
    <n v="375.75368112000001"/>
    <n v="300.91855707000002"/>
    <n v="312.01020836999999"/>
    <n v="278.61772067999999"/>
    <n v="290.43604664999998"/>
    <n v="354.69268470269998"/>
    <n v="403.75886307119998"/>
    <n v="537.37135848900004"/>
    <n v="513.42651577679999"/>
    <n v="504.35090818139997"/>
    <n v="4540.5594390710994"/>
    <n v="404.71257558209999"/>
    <n v="311.45077368"/>
    <n v="1432.9089834201"/>
    <n v="2074.3714869183"/>
    <n v="2105.4109856556001"/>
    <n v="1977.0714026861999"/>
    <n v="4244.4647789381997"/>
    <n v="4493.2534670081996"/>
    <n v="4173.5464522661996"/>
    <n v="4360.8529325127001"/>
    <n v="8889.3067882367995"/>
    <n v="4501.5761133336"/>
    <n v="38968.926740237999"/>
    <n v="364.98042679332224"/>
    <n v="280.87448515613772"/>
    <n v="1292.234943706515"/>
    <n v="1870.7226716006835"/>
    <n v="1898.7149065350595"/>
    <n v="1782.9749009291641"/>
    <n v="3827.7697803137044"/>
    <n v="4052.1339514110246"/>
    <n v="3763.8137712893099"/>
    <n v="3932.731673094549"/>
    <n v="8016.6102592709785"/>
    <n v="4059.6395279469543"/>
    <n v="35143.201298047403"/>
    <n v="104.4114408226469"/>
    <n v="80.350910713571594"/>
    <n v="369.6749262397372"/>
    <n v="535.16527238877222"/>
    <n v="543.1731253222099"/>
    <n v="510.062909379107"/>
    <n v="1095.0257289447959"/>
    <n v="1159.2105033971411"/>
    <n v="1076.7295723257325"/>
    <n v="1125.052606147518"/>
    <n v="2293.3444268179314"/>
    <n v="1161.3576471236356"/>
    <n v="10053.559069622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Disston to 40th Street  356"/>
    <s v="PEF Transmission O/H Conduct.&amp; Devices 356.0"/>
    <s v="Elec - Transmission Plant"/>
    <n v="169.81271494000001"/>
    <n v="143.67055010000001"/>
    <n v="176.01383888000001"/>
    <n v="140.95891293"/>
    <n v="146.15456162999999"/>
    <n v="130.51255932000001"/>
    <n v="136.04860335000001"/>
    <n v="166.14826199730001"/>
    <n v="189.1322721288"/>
    <n v="251.720210511"/>
    <n v="240.5037570232"/>
    <n v="236.2524812186"/>
    <n v="2126.9287240289"/>
    <n v="189.57901851790001"/>
    <n v="145.89250632"/>
    <n v="671.21580867989996"/>
    <n v="971.69530738169999"/>
    <n v="986.23510194439996"/>
    <n v="926.11714751379998"/>
    <n v="1988.2294632618"/>
    <n v="2104.7692451918001"/>
    <n v="1955.0092779337999"/>
    <n v="2042.7490241872999"/>
    <n v="4164.0071445632002"/>
    <n v="2108.6678122663998"/>
    <n v="18254.166857762"/>
    <n v="170.96733648615242"/>
    <n v="131.56969275302194"/>
    <n v="605.32003970980657"/>
    <n v="876.30034102880768"/>
    <n v="889.41270952229661"/>
    <n v="835.19675975976998"/>
    <n v="1793.0375329222786"/>
    <n v="1898.1361681352671"/>
    <n v="1763.0786975643023"/>
    <n v="1842.2047044304861"/>
    <n v="3755.2109731386813"/>
    <n v="1901.6519962042294"/>
    <n v="16462.086951655099"/>
    <n v="48.909323968317707"/>
    <n v="37.638679174198735"/>
    <n v="173.16637514019996"/>
    <n v="250.68681628783898"/>
    <n v="254.43792507751095"/>
    <n v="238.9281469778783"/>
    <n v="512.94156759675468"/>
    <n v="543.00756326532746"/>
    <n v="504.37112125096718"/>
    <n v="527.00702108819121"/>
    <n v="1074.2685347355657"/>
    <n v="544.01334718418912"/>
    <n v="4709.3764217469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Eustis to Eustis South 355"/>
    <s v="PEF Transmission Poles &amp; Fixtures 355.0"/>
    <s v="Elec - Transmission Plant"/>
    <n v="294.97442112570002"/>
    <n v="282.20987739029999"/>
    <n v="478.8653389941"/>
    <n v="397.80176361090003"/>
    <n v="307.88503970160002"/>
    <n v="256.26325485900003"/>
    <n v="282.43665202469998"/>
    <n v="231.40684808789999"/>
    <n v="63.550300902899998"/>
    <n v="65.439243720899995"/>
    <n v="61.428112452299999"/>
    <n v="60.268359373499997"/>
    <n v="2782.5292122437995"/>
    <n v="57.116453840699997"/>
    <n v="38.827259128800002"/>
    <n v="3128.0068105403998"/>
    <n v="512.49860451719996"/>
    <n v="532.03189095719995"/>
    <n v="494.77304694629998"/>
    <n v="420.4094283645"/>
    <n v="453.0438062202"/>
    <n v="424.93921692840001"/>
    <n v="570.75231119670002"/>
    <n v="536.22237957929997"/>
    <n v="415.92475107929999"/>
    <n v="7584.545959299001"/>
    <n v="22.856293104042987"/>
    <n v="15.53750548921693"/>
    <n v="1251.7345823421631"/>
    <n v="205.08658245710467"/>
    <n v="212.90321829733134"/>
    <n v="197.99334553446533"/>
    <n v="168.23525398131426"/>
    <n v="181.29455397949542"/>
    <n v="170.04793961135354"/>
    <n v="228.39797006490508"/>
    <n v="214.58012625914225"/>
    <n v="166.44062274779526"/>
    <n v="3035.1079938683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Eustis to Eustis South 356"/>
    <s v="PEF Transmission O/H Conduct.&amp; Devices 356.0"/>
    <s v="Elec - Transmission Plant"/>
    <n v="138.17450857430001"/>
    <n v="132.19522890970001"/>
    <n v="224.31430710590001"/>
    <n v="186.34179528909999"/>
    <n v="144.22221389840001"/>
    <n v="120.041084141"/>
    <n v="132.30145667529999"/>
    <n v="108.3976278121"/>
    <n v="29.768789997100001"/>
    <n v="30.653625179100001"/>
    <n v="28.774695847699999"/>
    <n v="28.231434126500002"/>
    <n v="1303.4167675561998"/>
    <n v="26.754990859300001"/>
    <n v="18.1878056712"/>
    <n v="1465.2484178596001"/>
    <n v="240.06909668279999"/>
    <n v="249.21905024279999"/>
    <n v="231.7659353537"/>
    <n v="196.9318761355"/>
    <n v="212.21875797979999"/>
    <n v="199.05375947159999"/>
    <n v="267.35680950329998"/>
    <n v="251.1819957207"/>
    <n v="194.83112422069999"/>
    <n v="3552.8196197010002"/>
    <n v="10.706545521570797"/>
    <n v="7.2782147592660795"/>
    <n v="586.34850479757711"/>
    <n v="96.068457861698079"/>
    <n v="99.729995061451831"/>
    <n v="92.74578153523413"/>
    <n v="78.806234978031199"/>
    <n v="84.923586959558065"/>
    <n v="79.655349098416721"/>
    <n v="106.98818274699666"/>
    <n v="100.51550701419438"/>
    <n v="77.965578056604727"/>
    <n v="1421.7319383905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Fort Meade to Dry Prairie 355"/>
    <s v="PEF Transmission Poles &amp; Fixtures 355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79672154547001"/>
    <n v="156.79672154547001"/>
    <n v="156.79672154547001"/>
    <n v="156.79672154547001"/>
    <n v="156.79672154547001"/>
    <n v="156.79672154547001"/>
    <n v="156.79672154547001"/>
    <n v="156.79672154547001"/>
    <n v="156.79672154547001"/>
    <n v="156.79672154547001"/>
    <n v="156.79672154547001"/>
    <n v="156.79672154546961"/>
    <n v="1881.5606585456401"/>
    <n v="172.17807421582498"/>
    <n v="172.17807421582498"/>
    <n v="172.17807421582498"/>
    <n v="172.17807421582498"/>
    <n v="172.17807421582498"/>
    <n v="172.17807421582498"/>
    <n v="172.17807421582498"/>
    <n v="172.17807421582498"/>
    <n v="172.17807421582498"/>
    <n v="172.17807421582498"/>
    <n v="172.17807421582498"/>
    <n v="172.17807421582461"/>
    <n v="2066.1368905898998"/>
    <n v="355.39690165637495"/>
    <n v="355.39690165637495"/>
    <n v="355.39690165637495"/>
    <n v="355.39690165637495"/>
    <n v="355.39690165637495"/>
    <n v="355.39690165637495"/>
    <n v="355.39690165637495"/>
    <n v="355.39690165637495"/>
    <n v="355.39690165637495"/>
    <n v="355.39690165637495"/>
    <n v="355.39690165637495"/>
    <n v="355.39690165637421"/>
    <n v="4264.7628198764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Fort Meade to Dry Prairie 356"/>
    <s v="PEF Transmission O/H Conduct.&amp; Devices 356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448097170345008"/>
    <n v="73.448097170345008"/>
    <n v="73.448097170345008"/>
    <n v="73.448097170345008"/>
    <n v="73.448097170345008"/>
    <n v="73.448097170345008"/>
    <n v="73.448097170345008"/>
    <n v="73.448097170345008"/>
    <n v="73.448097170345008"/>
    <n v="73.448097170345008"/>
    <n v="73.448097170345008"/>
    <n v="73.448097170344909"/>
    <n v="881.37716604414004"/>
    <n v="80.653165454989832"/>
    <n v="80.653165454989832"/>
    <n v="80.653165454989832"/>
    <n v="80.653165454989832"/>
    <n v="80.653165454989832"/>
    <n v="80.653165454989832"/>
    <n v="80.653165454989832"/>
    <n v="80.653165454989832"/>
    <n v="80.653165454989832"/>
    <n v="80.653165454989832"/>
    <n v="80.653165454989832"/>
    <n v="80.653165454990017"/>
    <n v="967.83798545987804"/>
    <n v="166.47813748661335"/>
    <n v="166.47813748661335"/>
    <n v="166.47813748661335"/>
    <n v="166.47813748661335"/>
    <n v="166.47813748661335"/>
    <n v="166.47813748661335"/>
    <n v="166.47813748661335"/>
    <n v="166.47813748661335"/>
    <n v="166.47813748661335"/>
    <n v="166.47813748661335"/>
    <n v="166.47813748661335"/>
    <n v="166.47813748661315"/>
    <n v="1997.7376498393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Ft White-Perry 355"/>
    <s v="PEF Transmission Poles &amp; Fixtures 355.0"/>
    <s v="Elec - Transmission Plant"/>
    <n v="3612.0413134035002"/>
    <n v="2016.8321416797"/>
    <n v="1261.4013043800001"/>
    <n v="2122.79880366"/>
    <n v="2486.80958637"/>
    <n v="1206.49253316"/>
    <n v="256.00700885999998"/>
    <n v="82.251282149999994"/>
    <n v="57.602378190000003"/>
    <n v="21.57540114"/>
    <n v="3.1267978799999998"/>
    <n v="0"/>
    <n v="13126.938550873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Ft White-Perry 356"/>
    <s v="PEF Transmission O/H Conduct.&amp; Devices 356.0"/>
    <s v="Elec - Transmission Plant"/>
    <n v="1691.9841100965"/>
    <n v="944.74222202030001"/>
    <n v="590.87667562000001"/>
    <n v="994.38005634000001"/>
    <n v="1164.8931836300001"/>
    <n v="565.15582684000003"/>
    <n v="119.92105114"/>
    <n v="38.528867849999997"/>
    <n v="26.982611810000002"/>
    <n v="10.106538860000001"/>
    <n v="1.46468212"/>
    <n v="0"/>
    <n v="6149.0358263268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Ginnie to Haile Tap 355"/>
    <s v="PEF Transmission Poles &amp; Fixtures 355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879564214"/>
    <n v="3.6888920793"/>
    <n v="52.646551259100001"/>
    <n v="130.81124175630001"/>
    <n v="108.18762614400001"/>
    <n v="114.4890397491"/>
    <n v="411.01130740920007"/>
    <n v="0"/>
    <n v="0"/>
    <n v="0"/>
    <n v="0"/>
    <n v="0"/>
    <n v="0"/>
    <n v="8.9524080003452848"/>
    <n v="27.799392610897737"/>
    <n v="396.74301025883994"/>
    <n v="985.79003921212473"/>
    <n v="815.29907358764194"/>
    <n v="862.7863590234806"/>
    <n v="3097.37028269333"/>
    <n v="0"/>
    <n v="0"/>
    <n v="0"/>
    <n v="0"/>
    <n v="0"/>
    <n v="0"/>
    <n v="6.0394657791211799"/>
    <n v="18.754002313946771"/>
    <n v="267.65042807157261"/>
    <n v="665.03282770295175"/>
    <n v="550.01635922891933"/>
    <n v="582.05219078548839"/>
    <n v="2089.5452738819999"/>
    <n v="0"/>
    <n v="0"/>
    <n v="0"/>
    <n v="0"/>
    <n v="0"/>
    <n v="0"/>
    <n v="47.298354383013503"/>
    <n v="146.87283279449005"/>
    <n v="2096.1166534727208"/>
    <n v="5208.2352167262179"/>
    <n v="4307.4784470506238"/>
    <n v="4558.3685372249347"/>
    <n v="16364.370041652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Ginnie to Haile Tap 356"/>
    <s v="PEF Transmission O/H Conduct.&amp; Devices 356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64729786"/>
    <n v="1.7279832207000001"/>
    <n v="24.661159840900002"/>
    <n v="61.275750543699999"/>
    <n v="50.678197855999997"/>
    <n v="53.629961350899997"/>
    <n v="192.52952579079999"/>
    <n v="0"/>
    <n v="0"/>
    <n v="0"/>
    <n v="0"/>
    <n v="0"/>
    <n v="0"/>
    <n v="4.1935655684436801"/>
    <n v="13.022035598937412"/>
    <n v="185.84584474679875"/>
    <n v="461.77242659128899"/>
    <n v="381.90955135750039"/>
    <n v="404.15396259690056"/>
    <n v="1450.8973864598699"/>
    <n v="0"/>
    <n v="0"/>
    <n v="0"/>
    <n v="0"/>
    <n v="0"/>
    <n v="0"/>
    <n v="2.8290595940376746"/>
    <n v="8.7849144466211744"/>
    <n v="125.3751638103255"/>
    <n v="311.52051694161764"/>
    <n v="257.64349279592551"/>
    <n v="272.64999832682861"/>
    <n v="978.80314591535603"/>
    <n v="0"/>
    <n v="0"/>
    <n v="0"/>
    <n v="0"/>
    <n v="0"/>
    <n v="0"/>
    <n v="22.155910496595165"/>
    <n v="68.799462057918248"/>
    <n v="981.88136924786784"/>
    <n v="2439.6872747953944"/>
    <n v="2017.7468790149032"/>
    <n v="2135.271018171431"/>
    <n v="7665.541913784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Haines City East-Green Island 355"/>
    <s v="PEF Transmission Poles &amp; Fixtures 355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.0679905463"/>
    <n v="144.74476543949999"/>
    <n v="37.447568859900002"/>
    <n v="319.26032484569998"/>
    <n v="0"/>
    <n v="0"/>
    <n v="0"/>
    <n v="0"/>
    <n v="0"/>
    <n v="0"/>
    <n v="0"/>
    <n v="0"/>
    <n v="0"/>
    <n v="1693.166612133796"/>
    <n v="1787.9958927428424"/>
    <n v="462.58045396521175"/>
    <n v="3943.7429588418499"/>
    <n v="0"/>
    <n v="0"/>
    <n v="0"/>
    <n v="0"/>
    <n v="0"/>
    <n v="0"/>
    <n v="0"/>
    <n v="0"/>
    <n v="0"/>
    <n v="3254.9705069385582"/>
    <n v="3437.2718288313004"/>
    <n v="889.27204440742116"/>
    <n v="7581.5143801772801"/>
    <n v="0"/>
    <n v="0"/>
    <n v="0"/>
    <n v="0"/>
    <n v="0"/>
    <n v="0"/>
    <n v="0"/>
    <n v="0"/>
    <n v="0"/>
    <n v="11536.180563242073"/>
    <n v="12182.288096870821"/>
    <n v="3151.7345099729064"/>
    <n v="26870.203170085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Haines City East-Green Island 356"/>
    <s v="PEF Transmission O/H Conduct.&amp; Devices 356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.206591753699996"/>
    <n v="67.802614060500005"/>
    <n v="17.541519040099999"/>
    <n v="149.55072485430003"/>
    <n v="0"/>
    <n v="0"/>
    <n v="0"/>
    <n v="0"/>
    <n v="0"/>
    <n v="0"/>
    <n v="0"/>
    <n v="0"/>
    <n v="0"/>
    <n v="793.12797249732876"/>
    <n v="837.54873683548715"/>
    <n v="216.68599825977412"/>
    <n v="1847.3627075925899"/>
    <n v="0"/>
    <n v="0"/>
    <n v="0"/>
    <n v="0"/>
    <n v="0"/>
    <n v="0"/>
    <n v="0"/>
    <n v="0"/>
    <n v="0"/>
    <n v="1524.7218674205581"/>
    <n v="1610.1170534466737"/>
    <n v="416.56061992065861"/>
    <n v="3551.3995407878901"/>
    <n v="0"/>
    <n v="0"/>
    <n v="0"/>
    <n v="0"/>
    <n v="0"/>
    <n v="0"/>
    <n v="0"/>
    <n v="0"/>
    <n v="0"/>
    <n v="5403.8790009900458"/>
    <n v="5706.5343654945555"/>
    <n v="1476.3631551855979"/>
    <n v="12586.776521670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Lake Talquin-Brickyard  355"/>
    <s v="PEF Transmission Poles &amp; Fixtures 355.0"/>
    <s v="Elec - Transmission Plant"/>
    <n v="1182.2580079617001"/>
    <n v="1072.4144717516999"/>
    <n v="1336.8517474101"/>
    <n v="1400.9312444238001"/>
    <n v="747.9708056385"/>
    <n v="36.959149462799999"/>
    <n v="87.881930572200005"/>
    <n v="18.042611558099999"/>
    <n v="14.467726642200001"/>
    <n v="11.3876130828"/>
    <n v="10.9302380922"/>
    <n v="11.076290391600001"/>
    <n v="5931.1718369877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Lake Talquin-Brickyard  356"/>
    <s v="PEF Transmission O/H Conduct.&amp; Devices 356.0"/>
    <s v="Elec - Transmission Plant"/>
    <n v="553.80367773830005"/>
    <n v="502.34980394830001"/>
    <n v="626.21983468990004"/>
    <n v="656.23651537620003"/>
    <n v="350.3710528615"/>
    <n v="17.3127293372"/>
    <n v="41.166425627800002"/>
    <n v="8.4516785418999998"/>
    <n v="6.7770995577999997"/>
    <n v="5.3342857172000002"/>
    <n v="5.1200381078000001"/>
    <n v="5.1884532084000003"/>
    <n v="2778.3315947123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Lines - Deland W - Dona Vista 355"/>
    <s v="PEF Transmission Poles &amp; Fixtures 355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.37749024999999"/>
    <n v="132.37749024999999"/>
    <n v="132.37749024999999"/>
    <n v="132.37749024999999"/>
    <n v="132.37749024999999"/>
    <n v="132.37749024999999"/>
    <n v="132.37749024999999"/>
    <n v="132.37749024999999"/>
    <n v="132.37749024999999"/>
    <n v="132.37749024999999"/>
    <n v="132.37749024999999"/>
    <n v="132.37749025000039"/>
    <n v="1588.5298829999999"/>
    <n v="389.86063925000002"/>
    <n v="389.86063925000002"/>
    <n v="389.86063925000002"/>
    <n v="389.86063925000002"/>
    <n v="389.86063925000002"/>
    <n v="389.86063925000002"/>
    <n v="389.86063925000002"/>
    <n v="389.86063925000002"/>
    <n v="389.86063925000002"/>
    <n v="389.86063925000002"/>
    <n v="389.86063925000002"/>
    <n v="389.86063924999962"/>
    <n v="4678.3276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Lines - Deland W - Dona Vista 356"/>
    <s v="PEF Transmission O/H Conduct.&amp; Devices 356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.009426416666663"/>
    <n v="62.009426416666663"/>
    <n v="62.009426416666663"/>
    <n v="62.009426416666663"/>
    <n v="62.009426416666663"/>
    <n v="62.009426416666663"/>
    <n v="62.009426416666663"/>
    <n v="62.009426416666663"/>
    <n v="62.009426416666663"/>
    <n v="62.009426416666663"/>
    <n v="62.009426416666663"/>
    <n v="62.009426416666656"/>
    <n v="744.11311699999999"/>
    <n v="182.62194408333335"/>
    <n v="182.62194408333335"/>
    <n v="182.62194408333335"/>
    <n v="182.62194408333335"/>
    <n v="182.62194408333335"/>
    <n v="182.62194408333335"/>
    <n v="182.62194408333335"/>
    <n v="182.62194408333335"/>
    <n v="182.62194408333335"/>
    <n v="182.62194408333335"/>
    <n v="182.62194408333335"/>
    <n v="182.62194408333335"/>
    <n v="2191.463329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Lines - Osprey to Kathleen 355"/>
    <s v="PEF Transmission Poles &amp; Fixtures 355.0"/>
    <s v="Elec - Transmission Plant"/>
    <n v="4783.2070032299998"/>
    <n v="981.21871380000005"/>
    <n v="1969.9337666399999"/>
    <n v="2559.8604495599998"/>
    <n v="2652.92031855"/>
    <n v="2522.10585042"/>
    <n v="2407.4444298899998"/>
    <n v="2385.9352696199999"/>
    <n v="5923.7624400599998"/>
    <n v="3981.50178942"/>
    <n v="3867.7437971099998"/>
    <n v="6868.1387746500004"/>
    <n v="40903.77260294999"/>
    <n v="2599.4337500000001"/>
    <n v="2599.4337500000001"/>
    <n v="2599.4337500000001"/>
    <n v="2599.4337500000001"/>
    <n v="2599.4337500000001"/>
    <n v="2599.4337500000001"/>
    <n v="2599.4337500000001"/>
    <n v="2599.4337500000001"/>
    <n v="2599.4337500000001"/>
    <n v="2599.4337500000001"/>
    <n v="2599.4337500000001"/>
    <n v="2599.4337500000001"/>
    <n v="31193.205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Lines - Osprey to Kathleen 356"/>
    <s v="PEF Transmission O/H Conduct.&amp; Devices 356.0"/>
    <s v="Elec - Transmission Plant"/>
    <n v="2240.5918267699999"/>
    <n v="459.63108620000003"/>
    <n v="922.77367335999998"/>
    <n v="1199.1123104400001"/>
    <n v="1242.70423145"/>
    <n v="1181.4269695800001"/>
    <n v="1127.7162601099999"/>
    <n v="1117.6407503800001"/>
    <n v="2774.8608199400001"/>
    <n v="1865.0500305800001"/>
    <n v="1811.7625128899999"/>
    <n v="3217.2338753499998"/>
    <n v="19160.504347049999"/>
    <n v="1217.6495833333299"/>
    <n v="1217.6495833333299"/>
    <n v="1217.6495833333299"/>
    <n v="1217.6495833333299"/>
    <n v="1217.6495833333299"/>
    <n v="1217.6495833333299"/>
    <n v="1217.6495833333299"/>
    <n v="1217.6495833333299"/>
    <n v="1217.6495833333299"/>
    <n v="1217.6495833333299"/>
    <n v="1217.6495833333299"/>
    <n v="1217.6495833333299"/>
    <n v="14611.794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Lines 355"/>
    <s v="PEF Transmission Poles &amp; Fixtures 355.0"/>
    <s v="Elec - Transmission Plant"/>
    <n v="4845.6968326140004"/>
    <n v="4945.7068101353998"/>
    <n v="6490.6361861720998"/>
    <n v="3068.4315816837002"/>
    <n v="3854.0150143062001"/>
    <n v="1927.3641593154"/>
    <n v="5731.0334734103999"/>
    <n v="3711.9437692649999"/>
    <n v="3088.7748948783001"/>
    <n v="7086.0835249821002"/>
    <n v="2516.2282217529"/>
    <n v="2365.1916074214"/>
    <n v="49631.106075936899"/>
    <n v="3280.6110445817999"/>
    <n v="2685.3828672348"/>
    <n v="2388.7079230520999"/>
    <n v="2371.4701524336001"/>
    <n v="2383.5377609733"/>
    <n v="1813.2462830894999"/>
    <n v="1880.8189832231999"/>
    <n v="2417.3173799340002"/>
    <n v="2337.3089055675"/>
    <n v="2149.0236368919"/>
    <n v="1654.6927447905"/>
    <n v="1349.8690041165"/>
    <n v="26711.9866858887"/>
    <n v="5061.6176966580115"/>
    <n v="4143.2468702886417"/>
    <n v="3685.510452522723"/>
    <n v="3658.9144910911982"/>
    <n v="3677.5334678948543"/>
    <n v="2797.6371932428056"/>
    <n v="2901.894348437289"/>
    <n v="3729.651660144506"/>
    <n v="3606.2074894602274"/>
    <n v="3315.7042767973212"/>
    <n v="2553.0067312904753"/>
    <n v="2082.6976282889518"/>
    <n v="41213.622306117002"/>
    <n v="7270.4227706033862"/>
    <n v="5951.2903176916934"/>
    <n v="5293.8054039541212"/>
    <n v="5255.6034109973016"/>
    <n v="5282.3473970174264"/>
    <n v="4018.4791449320937"/>
    <n v="4168.2323741466935"/>
    <n v="5357.2090942856212"/>
    <n v="5179.895957808757"/>
    <n v="4762.6220151970201"/>
    <n v="3667.0960521047223"/>
    <n v="2991.5519506433629"/>
    <n v="59198.555889382202"/>
    <n v="3800.1324643197513"/>
    <n v="3110.6432534149722"/>
    <n v="2766.9865164784401"/>
    <n v="2747.0189522504138"/>
    <n v="2760.9976014579011"/>
    <n v="2100.394095043936"/>
    <n v="2178.6676873687311"/>
    <n v="2800.1266005682696"/>
    <n v="2707.4478901911334"/>
    <n v="2489.3455451328746"/>
    <n v="1916.7318321194987"/>
    <n v="1563.6358365037813"/>
    <n v="30942.12827484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Lines 356"/>
    <s v="PEF Transmission O/H Conduct.&amp; Devices 356.0"/>
    <s v="Elec - Transmission Plant"/>
    <n v="2269.8638613859998"/>
    <n v="2316.7114132646002"/>
    <n v="3040.4007979278999"/>
    <n v="1437.3416660163"/>
    <n v="1805.3315558938"/>
    <n v="902.83284408459997"/>
    <n v="2684.5810249895999"/>
    <n v="1738.781295735"/>
    <n v="1446.8710594217"/>
    <n v="3319.3254691179"/>
    <n v="1178.6737191471"/>
    <n v="1107.9238219786"/>
    <n v="23248.638528963096"/>
    <n v="1536.7326332181999"/>
    <n v="1257.9106235652"/>
    <n v="1118.9395410479001"/>
    <n v="1110.8648731664"/>
    <n v="1116.5176883267"/>
    <n v="849.3767464105"/>
    <n v="881.02974397679998"/>
    <n v="1132.341034066"/>
    <n v="1094.8627619325"/>
    <n v="1006.6645230081"/>
    <n v="775.10570570949994"/>
    <n v="632.31749238350005"/>
    <n v="12512.663366811299"/>
    <n v="2371.0074085666747"/>
    <n v="1940.8160816770583"/>
    <n v="1726.3991693902328"/>
    <n v="1713.9408555919124"/>
    <n v="1722.6625202033165"/>
    <n v="1310.493780682019"/>
    <n v="1359.3308328215787"/>
    <n v="1747.0761814773823"/>
    <n v="1689.2513790569933"/>
    <n v="1553.1713132134294"/>
    <n v="1195.9018315442902"/>
    <n v="975.59551163611104"/>
    <n v="19305.646865860999"/>
    <n v="3405.6752772723644"/>
    <n v="2787.7556701081503"/>
    <n v="2479.7708133059687"/>
    <n v="2461.8759003056375"/>
    <n v="2474.4035530815845"/>
    <n v="1882.3712881546812"/>
    <n v="1952.5200107970561"/>
    <n v="2509.4709266917962"/>
    <n v="2426.4123502804605"/>
    <n v="2230.94922591461"/>
    <n v="1717.7733342458243"/>
    <n v="1401.3290341486681"/>
    <n v="27730.307384306801"/>
    <n v="1780.0914186754783"/>
    <n v="1457.1148279579677"/>
    <n v="1296.1361215222062"/>
    <n v="1286.782739747257"/>
    <n v="1293.3307413584"/>
    <n v="983.88504598974384"/>
    <n v="1020.5506494429152"/>
    <n v="1311.6598907214068"/>
    <n v="1268.246515375876"/>
    <n v="1166.0810997024773"/>
    <n v="897.85235601486067"/>
    <n v="732.45202914051151"/>
    <n v="14494.18343564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Lines Osprey Plant-Haines City 355"/>
    <s v="PEF Transmission Poles &amp; Fixtures 355.0"/>
    <s v="Elec - Transmission Plant"/>
    <n v="2765.1094246943999"/>
    <n v="2639.0549490744002"/>
    <n v="2767.0678379567998"/>
    <n v="4640.1891596762998"/>
    <n v="2672.2685041506002"/>
    <n v="2576.7207446706002"/>
    <n v="2604.2709196044002"/>
    <n v="2680.8908155367999"/>
    <n v="2559.6453573444001"/>
    <n v="3274.7642133906002"/>
    <n v="2810.4808522044"/>
    <n v="2753.8136027163"/>
    <n v="34744.276381020005"/>
    <n v="1625.2865464424999"/>
    <n v="442.76065739249998"/>
    <n v="366.5947026444"/>
    <n v="134.10967908059999"/>
    <n v="85.664864520600005"/>
    <n v="12.2191217781"/>
    <n v="0"/>
    <n v="0"/>
    <n v="0"/>
    <n v="0"/>
    <n v="0"/>
    <n v="0"/>
    <n v="2666.6355718587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Lines Osprey Plant-Haines City 356"/>
    <s v="PEF Transmission O/H Conduct.&amp; Devices 356.0"/>
    <s v="Elec - Transmission Plant"/>
    <n v="1295.2568377056"/>
    <n v="1236.2092933255999"/>
    <n v="1296.1742148431999"/>
    <n v="2173.5981526237001"/>
    <n v="1251.7674784494"/>
    <n v="1207.0101579294001"/>
    <n v="1219.9154527956"/>
    <n v="1255.8064172632"/>
    <n v="1199.0115550556"/>
    <n v="1533.9938092094001"/>
    <n v="1316.5101201955999"/>
    <n v="1289.9655495837001"/>
    <n v="16275.21903898"/>
    <n v="761.33099605749999"/>
    <n v="207.40183510750001"/>
    <n v="171.72350975559999"/>
    <n v="62.820833519399997"/>
    <n v="40.127888079400002"/>
    <n v="5.7237883218999999"/>
    <n v="0"/>
    <n v="0"/>
    <n v="0"/>
    <n v="0"/>
    <n v="0"/>
    <n v="0"/>
    <n v="1249.1288508412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Martin West to Williston 355"/>
    <s v="PEF Transmission Poles &amp; Fixtures 355.0"/>
    <s v="Elec - Transmission Plant"/>
    <n v="176.0031332865"/>
    <n v="160.20101547389999"/>
    <n v="226.54822988910001"/>
    <n v="360.49327674300002"/>
    <n v="11945.7681588861"/>
    <n v="1678.8886364502"/>
    <n v="1519.8570370365001"/>
    <n v="1101.4816712280001"/>
    <n v="1044.2593797723"/>
    <n v="1058.4336945"/>
    <n v="1016.17850937"/>
    <n v="1051.7296104300001"/>
    <n v="21339.842353065596"/>
    <n v="1071.1337043599999"/>
    <n v="986.65671188490001"/>
    <n v="1095.4167933708"/>
    <n v="1059.2662963365001"/>
    <n v="1092.5053615365"/>
    <n v="1051.6269202608"/>
    <n v="2381.4867121662"/>
    <n v="734.61705368879996"/>
    <n v="719.27700520409996"/>
    <n v="749.5759451115"/>
    <n v="726.50139922020003"/>
    <n v="754.98993208980005"/>
    <n v="12423.053835230101"/>
    <n v="111.05285988212081"/>
    <n v="102.29446532277341"/>
    <n v="113.57047880349788"/>
    <n v="109.82247230769083"/>
    <n v="113.26862775517888"/>
    <n v="109.03043807567266"/>
    <n v="246.90746736920798"/>
    <n v="76.163530657513377"/>
    <n v="74.573107120263003"/>
    <n v="77.714436642821283"/>
    <n v="75.322116896668604"/>
    <n v="78.275743908211098"/>
    <n v="1287.99574474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Martin West to Williston 356"/>
    <s v="PEF Transmission O/H Conduct.&amp; Devices 356.0"/>
    <s v="Elec - Transmission Plant"/>
    <n v="82.444933213499993"/>
    <n v="75.042766426100002"/>
    <n v="106.1217112109"/>
    <n v="168.865426257"/>
    <n v="5595.7416192138999"/>
    <n v="786.43975774980004"/>
    <n v="711.94477946350003"/>
    <n v="515.96571677199995"/>
    <n v="489.16114852769999"/>
    <n v="495.80080550000002"/>
    <n v="476.00726063000002"/>
    <n v="492.66041956999999"/>
    <n v="9996.1963445344009"/>
    <n v="501.74985564000002"/>
    <n v="462.17840101510001"/>
    <n v="513.12475342920004"/>
    <n v="496.19082016350001"/>
    <n v="511.76095496350001"/>
    <n v="492.61231653919998"/>
    <n v="1115.5569180338"/>
    <n v="344.11577111119999"/>
    <n v="336.93005089590002"/>
    <n v="351.1229463885"/>
    <n v="340.31416497980001"/>
    <n v="353.65901371019999"/>
    <n v="5819.3159668699009"/>
    <n v="52.020355803812834"/>
    <n v="47.917671715073006"/>
    <n v="53.199680966689897"/>
    <n v="51.444006851913912"/>
    <n v="53.058285248020653"/>
    <n v="51.07299522193771"/>
    <n v="115.65856400995206"/>
    <n v="35.677189838100979"/>
    <n v="34.932189678948454"/>
    <n v="36.403678838560928"/>
    <n v="35.283047415620089"/>
    <n v="36.666611316768467"/>
    <n v="603.334276905398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New Cust 355"/>
    <s v="PEF Transmission Poles &amp; Fixtures 355.0"/>
    <s v="Elec - Transmission Plant"/>
    <n v="108.0900671736"/>
    <n v="177.3700767336"/>
    <n v="453.27123427409998"/>
    <n v="385.86236326379998"/>
    <n v="106.75161220379999"/>
    <n v="104.3685003738"/>
    <n v="150.009273054"/>
    <n v="150.06992972399999"/>
    <n v="149.23140761400001"/>
    <n v="222.32201873100001"/>
    <n v="-1214.431235499"/>
    <n v="102.7354078938"/>
    <n v="895.65065554050045"/>
    <n v="125.81473529039999"/>
    <n v="123.9817761204"/>
    <n v="125.58594653039999"/>
    <n v="127.1967226404"/>
    <n v="126.9425325804"/>
    <n v="126.2806823004"/>
    <n v="125.7643344804"/>
    <n v="124.3569526404"/>
    <n v="126.1724714004"/>
    <n v="127.1341319304"/>
    <n v="127.2727222404"/>
    <n v="127.90833359040001"/>
    <n v="1514.4113417447998"/>
    <n v="60.961309195910744"/>
    <n v="65.452692501304824"/>
    <n v="173.83583542725651"/>
    <n v="222.273854089498"/>
    <n v="116.93722890985278"/>
    <n v="88.88328472459817"/>
    <n v="127.40056458610385"/>
    <n v="126.71276759914123"/>
    <n v="127.80562290391359"/>
    <n v="189.09434884579596"/>
    <n v="190.2557131661797"/>
    <n v="89.317966050444511"/>
    <n v="1578.931188"/>
    <n v="62.790136872786732"/>
    <n v="67.416260822775016"/>
    <n v="179.05087741463484"/>
    <n v="228.94202742052673"/>
    <n v="120.445323527707"/>
    <n v="91.549766354669487"/>
    <n v="131.22255728340511"/>
    <n v="130.51412651769951"/>
    <n v="131.63976727367938"/>
    <n v="194.76714333251988"/>
    <n v="195.96334836154438"/>
    <n v="91.997488818051806"/>
    <n v="1626.298824"/>
    <n v="88.202094464343332"/>
    <n v="105.3637736731162"/>
    <n v="137.22704080544548"/>
    <n v="97.738422912828298"/>
    <n v="98.152161519469161"/>
    <n v="93.400353627482829"/>
    <n v="119.61256339892587"/>
    <n v="123.09356736165888"/>
    <n v="108.1187960200556"/>
    <n v="120.73113274295341"/>
    <n v="127.77096886847923"/>
    <n v="142.58912460524175"/>
    <n v="13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New Cust 356"/>
    <s v="PEF Transmission O/H Conduct.&amp; Devices 356.0"/>
    <s v="Elec - Transmission Plant"/>
    <n v="50.632498426399998"/>
    <n v="83.085248866399994"/>
    <n v="212.3252918259"/>
    <n v="180.74903653620001"/>
    <n v="50.005527596199997"/>
    <n v="48.889209426199997"/>
    <n v="70.268660945999997"/>
    <n v="70.297074276000004"/>
    <n v="69.904286385999995"/>
    <n v="104.142032269"/>
    <n v="-568.87454350099995"/>
    <n v="48.124221906199999"/>
    <n v="419.54854495949985"/>
    <n v="58.935243109600002"/>
    <n v="58.076632279599998"/>
    <n v="58.828071869600002"/>
    <n v="59.5826057596"/>
    <n v="59.463535819599997"/>
    <n v="59.153506099600001"/>
    <n v="58.9116339196"/>
    <n v="58.2523757596"/>
    <n v="59.102816999600002"/>
    <n v="59.553286469600003"/>
    <n v="59.6182061596"/>
    <n v="59.915944809599999"/>
    <n v="709.39385905519998"/>
    <n v="47.897027832068019"/>
    <n v="57.216459889771762"/>
    <n v="74.519402659172258"/>
    <n v="53.075609949496922"/>
    <n v="53.30028544816674"/>
    <n v="50.719876488069779"/>
    <n v="64.954084287640299"/>
    <n v="66.844399304524202"/>
    <n v="58.712539805228616"/>
    <n v="65.561509171690261"/>
    <n v="69.384402821611516"/>
    <n v="77.43121434255977"/>
    <n v="739.61681199999998"/>
    <n v="49.333929561942455"/>
    <n v="58.932942809780009"/>
    <n v="76.754970573022717"/>
    <n v="54.667868158460614"/>
    <n v="54.899283879380363"/>
    <n v="52.241463141008836"/>
    <n v="66.902694468684402"/>
    <n v="68.849718576731348"/>
    <n v="60.473904838300065"/>
    <n v="67.52834198378612"/>
    <n v="71.465921716483905"/>
    <n v="79.754136292419162"/>
    <n v="761.80517599999996"/>
    <n v="41.31639960958222"/>
    <n v="49.355424084763605"/>
    <n v="64.281095472741569"/>
    <n v="45.783490321868094"/>
    <n v="45.977297393114156"/>
    <n v="43.751413813754922"/>
    <n v="56.029967289658465"/>
    <n v="57.660569733288156"/>
    <n v="50.645955844930583"/>
    <n v="56.553937364173393"/>
    <n v="59.851599220329973"/>
    <n v="66.792849851794813"/>
    <n v="6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New Port Richey 355"/>
    <s v="PEF Transmission Poles &amp; Fixtures 355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074264774303671"/>
    <n v="73.074264774303671"/>
    <n v="73.074264774303671"/>
    <n v="73.074264774303671"/>
    <n v="73.074264774303671"/>
    <n v="73.074264774303671"/>
    <n v="73.074264774303671"/>
    <n v="73.074264774303671"/>
    <n v="73.074264774303671"/>
    <n v="73.074264774303671"/>
    <n v="73.074264774303671"/>
    <n v="73.074264774303742"/>
    <n v="876.891177291644"/>
    <n v="140.89137840001584"/>
    <n v="140.89137840001584"/>
    <n v="140.89137840001584"/>
    <n v="140.89137840001584"/>
    <n v="140.89137840001584"/>
    <n v="140.89137840001584"/>
    <n v="140.89137840001584"/>
    <n v="140.89137840001584"/>
    <n v="140.89137840001584"/>
    <n v="140.89137840001584"/>
    <n v="140.89137840001584"/>
    <n v="140.89137840001581"/>
    <n v="1690.69654080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New Port Richey 356"/>
    <s v="PEF Transmission O/H Conduct.&amp; Devices 356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.230088785613582"/>
    <n v="34.230088785613582"/>
    <n v="34.230088785613582"/>
    <n v="34.230088785613582"/>
    <n v="34.230088785613582"/>
    <n v="34.230088785613582"/>
    <n v="34.230088785613582"/>
    <n v="34.230088785613582"/>
    <n v="34.230088785613582"/>
    <n v="34.230088785613582"/>
    <n v="34.230088785613582"/>
    <n v="34.230088785613589"/>
    <n v="410.76106542736301"/>
    <n v="65.997576666086502"/>
    <n v="65.997576666086502"/>
    <n v="65.997576666086502"/>
    <n v="65.997576666086502"/>
    <n v="65.997576666086502"/>
    <n v="65.997576666086502"/>
    <n v="65.997576666086502"/>
    <n v="65.997576666086502"/>
    <n v="65.997576666086502"/>
    <n v="65.997576666086502"/>
    <n v="65.997576666086502"/>
    <n v="65.997576666086502"/>
    <n v="791.970919993038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New Source to Alachua 355"/>
    <s v="PEF Transmission Poles &amp; Fixtures 355.0"/>
    <s v="Elec - Transmission Plant"/>
    <n v="3.6053269778999999"/>
    <n v="4.0255483791"/>
    <n v="4.6211797853999999"/>
    <n v="3.8454756351000001"/>
    <n v="109.8303303261"/>
    <n v="108.9975586482"/>
    <n v="12.644517213"/>
    <n v="23.7074343309"/>
    <n v="80.887275038699997"/>
    <n v="156.9347547186"/>
    <n v="150.00418972950001"/>
    <n v="436.47495752190002"/>
    <n v="1095.5785483044001"/>
    <n v="701.32723308209995"/>
    <n v="502.5275799858"/>
    <n v="240.9513979356"/>
    <n v="190.96790766390001"/>
    <n v="259.22711020949998"/>
    <n v="231.11664232140001"/>
    <n v="374.71340118299997"/>
    <n v="535.10368296900003"/>
    <n v="168.45387210210001"/>
    <n v="420.20866248210001"/>
    <n v="486.03494676449998"/>
    <n v="283.77403653059997"/>
    <n v="4394.4064732295992"/>
    <n v="2489.690635520481"/>
    <n v="1783.9578316146076"/>
    <n v="855.37023340658777"/>
    <n v="677.9303425967114"/>
    <n v="920.24846365273743"/>
    <n v="820.45714604835041"/>
    <n v="1330.2213316734742"/>
    <n v="1899.6020198241499"/>
    <n v="598.00619184093034"/>
    <n v="1491.7281442909546"/>
    <n v="1725.4094785074672"/>
    <n v="1007.3893156656486"/>
    <n v="15600.0111346421"/>
    <n v="4610.8280717968973"/>
    <n v="3303.8333082660179"/>
    <n v="1584.1185357336797"/>
    <n v="1255.5054872166227"/>
    <n v="1704.2709598941667"/>
    <n v="1519.4606055604377"/>
    <n v="2463.5277051202338"/>
    <n v="3518.002676029756"/>
    <n v="1107.4884956026256"/>
    <n v="2762.6331983002892"/>
    <n v="3195.4036157522551"/>
    <n v="1865.653051706624"/>
    <n v="28890.725710979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New Source to Alachua 356"/>
    <s v="PEF Transmission O/H Conduct.&amp; Devices 356.0"/>
    <s v="Elec - Transmission Plant"/>
    <n v="1.6888389221"/>
    <n v="1.8856827209"/>
    <n v="2.1646936146"/>
    <n v="1.8013314649000001"/>
    <n v="51.4476877739"/>
    <n v="51.057593551799997"/>
    <n v="5.923055787"/>
    <n v="11.1052445691"/>
    <n v="37.8899276613"/>
    <n v="73.512755881399997"/>
    <n v="70.266279770500006"/>
    <n v="204.45743237810001"/>
    <n v="513.20052409560003"/>
    <n v="328.52186101789999"/>
    <n v="235.39838181420001"/>
    <n v="112.8685696644"/>
    <n v="89.454864236099993"/>
    <n v="121.4294392905"/>
    <n v="108.2616870786"/>
    <n v="175.52654181700001"/>
    <n v="250.657966031"/>
    <n v="78.908641997900006"/>
    <n v="196.83783161790001"/>
    <n v="227.6727577355"/>
    <n v="132.9279260694"/>
    <n v="2058.4664683704"/>
    <n v="1166.2427499721489"/>
    <n v="835.65719278276038"/>
    <n v="400.68003591292438"/>
    <n v="317.56208412386331"/>
    <n v="431.07086623380798"/>
    <n v="384.32574095363259"/>
    <n v="623.11395712751585"/>
    <n v="889.82825891909522"/>
    <n v="280.12331159655912"/>
    <n v="698.76839651808302"/>
    <n v="808.23145909527466"/>
    <n v="471.89014933531507"/>
    <n v="7307.4942025709797"/>
    <n v="2159.8445740135244"/>
    <n v="1547.6106098925989"/>
    <n v="742.04671497656955"/>
    <n v="588.11490517195693"/>
    <n v="798.32956858478587"/>
    <n v="711.75907955033722"/>
    <n v="1153.9872803720332"/>
    <n v="1647.9337058054218"/>
    <n v="518.77948619271297"/>
    <n v="1294.0969019938211"/>
    <n v="1496.8190211820404"/>
    <n v="873.92558516069766"/>
    <n v="13533.24743289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Powerline to Holder 355"/>
    <s v="PEF Transmission Poles &amp; Fixtures 355.0"/>
    <s v="Elec - Transmission Plant"/>
    <n v="96.277587179999998"/>
    <n v="37.132886999999997"/>
    <n v="54.705233939999999"/>
    <n v="122.96298759"/>
    <n v="125.02248822"/>
    <n v="75.269370510000002"/>
    <n v="0"/>
    <n v="0"/>
    <n v="0"/>
    <n v="0"/>
    <n v="0"/>
    <n v="0"/>
    <n v="511.37055443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Powerline to Holder 356"/>
    <s v="PEF Transmission O/H Conduct.&amp; Devices 356.0"/>
    <s v="Elec - Transmission Plant"/>
    <n v="45.099192819999999"/>
    <n v="17.394113000000001"/>
    <n v="25.625506059999999"/>
    <n v="57.599402410000003"/>
    <n v="58.564131779999997"/>
    <n v="35.258339489999997"/>
    <n v="0"/>
    <n v="0"/>
    <n v="0"/>
    <n v="0"/>
    <n v="0"/>
    <n v="0"/>
    <n v="239.54068556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Rio Pinar to Econ to Winter Park East  355"/>
    <s v="PEF Transmission Poles &amp; Fixtures 355.0"/>
    <s v="Elec - Transmission Plant"/>
    <n v="645.5047124061"/>
    <n v="386.33553009960002"/>
    <n v="259.47321673139999"/>
    <n v="11.49261048"/>
    <n v="9.8635835699999994"/>
    <n v="3.4395130799999998"/>
    <n v="0"/>
    <n v="0"/>
    <n v="0"/>
    <n v="0"/>
    <n v="0"/>
    <n v="0"/>
    <n v="1316.10916636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Rio Pinar to Econ to Winter Park East  356"/>
    <s v="PEF Transmission O/H Conduct.&amp; Devices 356.0"/>
    <s v="Elec - Transmission Plant"/>
    <n v="302.37298569389998"/>
    <n v="180.97068150039999"/>
    <n v="121.5447226686"/>
    <n v="5.3834695200000002"/>
    <n v="4.6203864299999999"/>
    <n v="1.6111669200000001"/>
    <n v="0"/>
    <n v="0"/>
    <n v="0"/>
    <n v="0"/>
    <n v="0"/>
    <n v="0"/>
    <n v="616.5034127328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Ross Prairie-Shaw 355"/>
    <s v="PEF Transmission Poles &amp; Fixtures 355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.9648981403875"/>
    <n v="515.9648981403875"/>
    <n v="515.9648981403875"/>
    <n v="515.9648981403875"/>
    <n v="515.9648981403875"/>
    <n v="515.9648981403875"/>
    <n v="515.9648981403875"/>
    <n v="515.9648981403875"/>
    <n v="515.9648981403875"/>
    <n v="515.9648981403875"/>
    <n v="515.9648981403875"/>
    <n v="515.96489814038614"/>
    <n v="6191.57877768465"/>
    <n v="2040.7254339064084"/>
    <n v="2040.7254339064084"/>
    <n v="2040.7254339064084"/>
    <n v="2040.7254339064084"/>
    <n v="2040.7254339064084"/>
    <n v="2040.7254339064084"/>
    <n v="2040.7254339064084"/>
    <n v="2040.7254339064084"/>
    <n v="2040.7254339064084"/>
    <n v="2040.7254339064084"/>
    <n v="2040.7254339064084"/>
    <n v="2040.725433906402"/>
    <n v="24488.705206876901"/>
    <n v="1512.6618777352585"/>
    <n v="1512.6618777352585"/>
    <n v="1512.6618777352585"/>
    <n v="1512.6618777352585"/>
    <n v="1512.6618777352585"/>
    <n v="1512.6618777352585"/>
    <n v="1512.6618777352585"/>
    <n v="1512.6618777352585"/>
    <n v="1512.6618777352585"/>
    <n v="1512.6618777352585"/>
    <n v="1512.6618777352585"/>
    <n v="1512.6618777352596"/>
    <n v="18151.9425328231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Ross Prairie-Shaw 356"/>
    <s v="PEF Transmission O/H Conduct.&amp; Devices 356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.692808380005"/>
    <n v="241.692808380005"/>
    <n v="241.692808380005"/>
    <n v="241.692808380005"/>
    <n v="241.692808380005"/>
    <n v="241.692808380005"/>
    <n v="241.692808380005"/>
    <n v="241.692808380005"/>
    <n v="241.692808380005"/>
    <n v="241.692808380005"/>
    <n v="241.692808380005"/>
    <n v="241.69280838000532"/>
    <n v="2900.3137005600602"/>
    <n v="955.93452777700838"/>
    <n v="955.93452777700838"/>
    <n v="955.93452777700838"/>
    <n v="955.93452777700838"/>
    <n v="955.93452777700838"/>
    <n v="955.93452777700838"/>
    <n v="955.93452777700838"/>
    <n v="955.93452777700838"/>
    <n v="955.93452777700838"/>
    <n v="955.93452777700838"/>
    <n v="955.93452777700838"/>
    <n v="955.93452777700986"/>
    <n v="11471.2143333241"/>
    <n v="708.57435976145086"/>
    <n v="708.57435976145086"/>
    <n v="708.57435976145086"/>
    <n v="708.57435976145086"/>
    <n v="708.57435976145086"/>
    <n v="708.57435976145086"/>
    <n v="708.57435976145086"/>
    <n v="708.57435976145086"/>
    <n v="708.57435976145086"/>
    <n v="708.57435976145086"/>
    <n v="708.57435976145086"/>
    <n v="708.57435976145007"/>
    <n v="8502.8923171374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Silver Springs to Martin West 355"/>
    <s v="PEF Transmission Poles &amp; Fixtures 355.0"/>
    <s v="Elec - Transmission Plant"/>
    <n v="87.094976369999998"/>
    <n v="27.127430700000001"/>
    <n v="13.565690249999999"/>
    <n v="3.7359387599999998"/>
    <n v="6.9903083700000002"/>
    <n v="-8.3553728700000001"/>
    <n v="-3.9477569999999997E-2"/>
    <n v="416.29471433999998"/>
    <n v="750.24273161999997"/>
    <n v="808.3738399806"/>
    <n v="510.35177694179998"/>
    <n v="462.77416644120001"/>
    <n v="3078.1567233336"/>
    <n v="451.41262346849999"/>
    <n v="466.74651305729998"/>
    <n v="193.56912016320001"/>
    <n v="16.3722416148"/>
    <n v="8.7729830448000001"/>
    <n v="1.3259347848"/>
    <n v="1.12456935"/>
    <n v="0.79902465479999996"/>
    <n v="0"/>
    <n v="0"/>
    <n v="0"/>
    <n v="0"/>
    <n v="1140.12301013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Silver Springs to Martin West 356"/>
    <s v="PEF Transmission O/H Conduct.&amp; Devices 356.0"/>
    <s v="Elec - Transmission Plant"/>
    <n v="40.797793630000001"/>
    <n v="12.7072693"/>
    <n v="6.35455975"/>
    <n v="1.7500212399999999"/>
    <n v="3.2744616299999998"/>
    <n v="-3.9138971300000001"/>
    <n v="-1.8492430000000001E-2"/>
    <n v="195.00442566000001"/>
    <n v="351.43528837999997"/>
    <n v="378.6655726194"/>
    <n v="239.06346085819999"/>
    <n v="216.77673875880001"/>
    <n v="1441.8972022664002"/>
    <n v="211.45466503150001"/>
    <n v="218.63750024270001"/>
    <n v="90.673347036799996"/>
    <n v="7.6692291851999999"/>
    <n v="4.1095177551999997"/>
    <n v="0.62110601519999997"/>
    <n v="0.52678064999999996"/>
    <n v="0.37428614519999998"/>
    <n v="0"/>
    <n v="0"/>
    <n v="0"/>
    <n v="0"/>
    <n v="534.06643206180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Tarpon Spring to Odessa 355"/>
    <s v="PEF Transmission Poles &amp; Fixtures 355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40901716918833"/>
    <n v="156.40901716918833"/>
    <n v="156.40901716918833"/>
    <n v="156.40901716918833"/>
    <n v="156.40901716918833"/>
    <n v="156.40901716918833"/>
    <n v="156.40901716918833"/>
    <n v="156.40901716918833"/>
    <n v="156.40901716918833"/>
    <n v="156.40901716918833"/>
    <n v="156.40901716918833"/>
    <n v="156.4090171691887"/>
    <n v="1876.9082060302601"/>
    <n v="258.75696920314834"/>
    <n v="258.75696920314834"/>
    <n v="258.75696920314834"/>
    <n v="258.75696920314834"/>
    <n v="258.75696920314834"/>
    <n v="258.75696920314834"/>
    <n v="258.75696920314834"/>
    <n v="258.75696920314834"/>
    <n v="258.75696920314834"/>
    <n v="258.75696920314834"/>
    <n v="258.75696920314834"/>
    <n v="258.75696920314795"/>
    <n v="3105.0836304377799"/>
    <n v="1346.282906125025"/>
    <n v="1346.282906125025"/>
    <n v="1346.282906125025"/>
    <n v="1346.282906125025"/>
    <n v="1346.282906125025"/>
    <n v="1346.282906125025"/>
    <n v="1346.282906125025"/>
    <n v="1346.282906125025"/>
    <n v="1346.282906125025"/>
    <n v="1346.282906125025"/>
    <n v="1346.282906125025"/>
    <n v="1346.282906125025"/>
    <n v="16155.3948735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Tarpon Spring to Odessa 356"/>
    <s v="PEF Transmission O/H Conduct.&amp; Devices 356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266485281895839"/>
    <n v="73.266485281895839"/>
    <n v="73.266485281895839"/>
    <n v="73.266485281895839"/>
    <n v="73.266485281895839"/>
    <n v="73.266485281895839"/>
    <n v="73.266485281895839"/>
    <n v="73.266485281895839"/>
    <n v="73.266485281895839"/>
    <n v="73.266485281895839"/>
    <n v="73.266485281895839"/>
    <n v="73.266485281895825"/>
    <n v="879.19782338275002"/>
    <n v="121.20921171190083"/>
    <n v="121.20921171190083"/>
    <n v="121.20921171190083"/>
    <n v="121.20921171190083"/>
    <n v="121.20921171190083"/>
    <n v="121.20921171190083"/>
    <n v="121.20921171190083"/>
    <n v="121.20921171190083"/>
    <n v="121.20921171190083"/>
    <n v="121.20921171190083"/>
    <n v="121.20921171190083"/>
    <n v="121.20921171190071"/>
    <n v="1454.5105405428101"/>
    <n v="630.63766087207421"/>
    <n v="630.63766087207421"/>
    <n v="630.63766087207421"/>
    <n v="630.63766087207421"/>
    <n v="630.63766087207421"/>
    <n v="630.63766087207421"/>
    <n v="630.63766087207421"/>
    <n v="630.63766087207421"/>
    <n v="630.63766087207421"/>
    <n v="630.63766087207421"/>
    <n v="630.63766087207421"/>
    <n v="630.63766087207478"/>
    <n v="7567.651930464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W Lake Wales-Lake Wales 355"/>
    <s v="PEF Transmission Poles &amp; Fixtures 355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.2659346518225"/>
    <n v="214.2659346518225"/>
    <n v="214.2659346518225"/>
    <n v="214.2659346518225"/>
    <n v="214.2659346518225"/>
    <n v="214.2659346518225"/>
    <n v="214.2659346518225"/>
    <n v="214.2659346518225"/>
    <n v="214.2659346518225"/>
    <n v="214.2659346518225"/>
    <n v="214.2659346518225"/>
    <n v="214.26593465182214"/>
    <n v="2571.19121582187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W Lake Wales-Lake Wales 356"/>
    <s v="PEF Transmission O/H Conduct.&amp; Devices 356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.36833062251333"/>
    <n v="100.36833062251333"/>
    <n v="100.36833062251333"/>
    <n v="100.36833062251333"/>
    <n v="100.36833062251333"/>
    <n v="100.36833062251333"/>
    <n v="100.36833062251333"/>
    <n v="100.36833062251333"/>
    <n v="100.36833062251333"/>
    <n v="100.36833062251333"/>
    <n v="100.36833062251333"/>
    <n v="100.36833062251344"/>
    <n v="1204.41996747015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Waukeenah 355"/>
    <s v="PEF Transmission Poles &amp; Fixtures 355.0"/>
    <s v="Elec - Transmission Plant"/>
    <n v="0"/>
    <n v="0"/>
    <n v="0"/>
    <n v="0"/>
    <n v="0"/>
    <n v="0"/>
    <n v="0"/>
    <n v="0"/>
    <n v="0"/>
    <n v="0"/>
    <n v="0"/>
    <n v="0"/>
    <n v="0"/>
    <n v="0"/>
    <n v="31.061332005899999"/>
    <n v="314.91493800659998"/>
    <n v="325.33609979250002"/>
    <n v="233.4000909591"/>
    <n v="17.0294906502"/>
    <n v="18.650376477599998"/>
    <n v="18.427144677600001"/>
    <n v="17.013718690200001"/>
    <n v="19.725227856299998"/>
    <n v="16.313771431500001"/>
    <n v="17.2639725702"/>
    <n v="1029.1361631177001"/>
    <n v="0"/>
    <n v="5.7864200743335843"/>
    <n v="58.66554977883046"/>
    <n v="60.606909529415397"/>
    <n v="43.480137021184021"/>
    <n v="3.1724262995313928"/>
    <n v="3.4743813569670698"/>
    <n v="3.4327954723532268"/>
    <n v="3.1694881388002867"/>
    <n v="3.6746155772333942"/>
    <n v="3.039094861784764"/>
    <n v="3.2161081997783754"/>
    <n v="191.71792631021199"/>
    <n v="0"/>
    <n v="4.3301259857429253"/>
    <n v="43.900929815308167"/>
    <n v="45.353698918776921"/>
    <n v="32.537297458614823"/>
    <n v="2.3740076560268104"/>
    <n v="2.599968340514327"/>
    <n v="2.5688485605306299"/>
    <n v="2.3718089552811654"/>
    <n v="2.7498087235615323"/>
    <n v="2.2742323345177451"/>
    <n v="2.4066959619489978"/>
    <n v="143.467422710824"/>
    <n v="0"/>
    <n v="252.6719116225797"/>
    <n v="2561.7111130172943"/>
    <n v="2646.4832299783884"/>
    <n v="1898.619387742867"/>
    <n v="138.52831410216294"/>
    <n v="151.71359284208663"/>
    <n v="149.89768856501843"/>
    <n v="138.40001531309369"/>
    <n v="160.45709271886938"/>
    <n v="132.70621532225235"/>
    <n v="140.43573387771721"/>
    <n v="8371.6242951023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GG Waukeenah 356"/>
    <s v="PEF Transmission O/H Conduct.&amp; Devices 356.0"/>
    <s v="Elec - Transmission Plant"/>
    <n v="0"/>
    <n v="0"/>
    <n v="0"/>
    <n v="0"/>
    <n v="0"/>
    <n v="0"/>
    <n v="0"/>
    <n v="0"/>
    <n v="0"/>
    <n v="0"/>
    <n v="0"/>
    <n v="0"/>
    <n v="0"/>
    <n v="0"/>
    <n v="14.5500218941"/>
    <n v="147.51522059339999"/>
    <n v="152.3967927075"/>
    <n v="109.3313201409"/>
    <n v="7.9771035497999998"/>
    <n v="8.7363731223999999"/>
    <n v="8.6318049224000006"/>
    <n v="7.9697155098000003"/>
    <n v="9.2398644437000002"/>
    <n v="7.6418400684999996"/>
    <n v="8.0869416298000001"/>
    <n v="482.07699858230001"/>
    <n v="0"/>
    <n v="2.7105257029550853"/>
    <n v="27.480631981566692"/>
    <n v="28.390020763411911"/>
    <n v="20.367347591421002"/>
    <n v="1.4860557849493603"/>
    <n v="1.627500224482372"/>
    <n v="1.6080201992374146"/>
    <n v="1.4846794658991065"/>
    <n v="1.7212956962370818"/>
    <n v="1.4235995020695149"/>
    <n v="1.5065176442426633"/>
    <n v="89.806194556472207"/>
    <n v="0"/>
    <n v="2.0283556379618108"/>
    <n v="20.564459047112049"/>
    <n v="21.244977907620907"/>
    <n v="15.241406592214579"/>
    <n v="1.1120535128818687"/>
    <n v="1.2179000009164027"/>
    <n v="1.2033226003072997"/>
    <n v="1.1110235781713536"/>
    <n v="1.2880895489223625"/>
    <n v="1.0653158806331289"/>
    <n v="1.1273656561848355"/>
    <n v="67.204269962926602"/>
    <n v="0"/>
    <n v="118.35879560587802"/>
    <n v="1199.9792144677194"/>
    <n v="1239.688913895897"/>
    <n v="889.36796577088785"/>
    <n v="64.890649337136523"/>
    <n v="71.067013387115466"/>
    <n v="70.21639155982507"/>
    <n v="64.830550491742855"/>
    <n v="75.162720377855109"/>
    <n v="62.16341070161306"/>
    <n v="65.784139657849209"/>
    <n v="3921.5097652535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HB Capacity"/>
    <s v="PEF Distribution Station Equip 362.0"/>
    <s v="Elec - Transmission Plant"/>
    <n v="498.74003049999999"/>
    <n v="311.61944340000002"/>
    <n v="631.07417299999997"/>
    <n v="736.72883060000004"/>
    <n v="364.74385150000001"/>
    <n v="347.56600689999999"/>
    <n v="342.99589264999997"/>
    <n v="340.01913545000002"/>
    <n v="359.72910965"/>
    <n v="367.52765944999999"/>
    <n v="737.32491015000005"/>
    <n v="860.7182067"/>
    <n v="5898.7872499499999"/>
    <n v="691.16826115000003"/>
    <n v="510.82780604999999"/>
    <n v="363.25150854999998"/>
    <n v="215.00867414999999"/>
    <n v="76.398206950000002"/>
    <n v="69.874058050000002"/>
    <n v="148.00028655"/>
    <n v="130.94913915000001"/>
    <n v="181.90829015"/>
    <n v="233.06154565"/>
    <n v="79.997176850000002"/>
    <n v="276.40132084999999"/>
    <n v="2976.8462740999998"/>
    <n v="616.13466494453633"/>
    <n v="455.37206613233576"/>
    <n v="323.81673044225494"/>
    <n v="191.66721745463533"/>
    <n v="68.10437673046728"/>
    <n v="62.288492925470941"/>
    <n v="131.93329626197868"/>
    <n v="116.73323054608656"/>
    <n v="162.16022885038078"/>
    <n v="207.76025956630909"/>
    <n v="71.312640532674379"/>
    <n v="246.3950463633596"/>
    <n v="2653.67825075049"/>
    <n v="1764.1840895632197"/>
    <n v="1303.8710522390661"/>
    <n v="927.18744177789972"/>
    <n v="548.80251796051778"/>
    <n v="195.00389232007515"/>
    <n v="178.35121838482991"/>
    <n v="377.76582846538219"/>
    <n v="334.24333959729324"/>
    <n v="464.31488435003894"/>
    <n v="594.88187440874071"/>
    <n v="204.1901437631503"/>
    <n v="705.50521596342605"/>
    <n v="7598.3014987936403"/>
    <n v="89.543702065732788"/>
    <n v="66.179851481788674"/>
    <n v="47.060732798131305"/>
    <n v="27.855261506948064"/>
    <n v="9.8977031585689961"/>
    <n v="9.0524727303631884"/>
    <n v="19.174048215735667"/>
    <n v="16.965001665878049"/>
    <n v="23.566970088262529"/>
    <n v="30.194085550079489"/>
    <n v="10.363964569260714"/>
    <n v="35.808933534195603"/>
    <n v="385.6627273649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HB Central Plaza-Bayboro South"/>
    <s v="PEF Distribution Station Equip 362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289766115785746"/>
    <n v="55.289766115785746"/>
    <n v="55.289766115785746"/>
    <n v="55.289766115785746"/>
    <n v="55.289766115785746"/>
    <n v="55.289766115785746"/>
    <n v="55.289766115785746"/>
    <n v="55.289766115785746"/>
    <n v="55.289766115785746"/>
    <n v="55.289766115785746"/>
    <n v="55.289766115785746"/>
    <n v="55.28976611578571"/>
    <n v="663.477193389428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HB Cust Adds"/>
    <s v="PEF Distribution Station Equip 362.0"/>
    <s v="Elec - Transmission Plant"/>
    <n v="12.5937527"/>
    <n v="1.9613246"/>
    <n v="1.78921"/>
    <n v="0.98838999999999999"/>
    <n v="0"/>
    <n v="0"/>
    <n v="0"/>
    <n v="0"/>
    <n v="0"/>
    <n v="0"/>
    <n v="0"/>
    <n v="2.876E-4"/>
    <n v="17.3329648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HB Voltage"/>
    <s v="PEF Distribution Station Equip 362.0"/>
    <s v="Elec - Transmission Plant"/>
    <n v="311.31067639999998"/>
    <n v="38.104640000000003"/>
    <n v="42.722740000000002"/>
    <n v="16.83755"/>
    <n v="38.809460000000001"/>
    <n v="38.146740000000001"/>
    <n v="3.1861000000000002"/>
    <n v="4.6629999999999998E-2"/>
    <n v="0"/>
    <n v="0"/>
    <n v="0"/>
    <n v="0"/>
    <n v="489.1645364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SB DEC 2024"/>
    <s v="PEF Distribution Easements 360.1"/>
    <s v="Elec - Transmission Plant"/>
    <n v="0"/>
    <n v="0"/>
    <n v="0"/>
    <n v="0"/>
    <n v="0"/>
    <n v="0"/>
    <n v="0"/>
    <n v="0"/>
    <n v="0"/>
    <n v="0"/>
    <n v="0"/>
    <n v="0"/>
    <n v="0"/>
    <n v="158.5167367"/>
    <n v="157.39114670000001"/>
    <n v="158.5088667"/>
    <n v="159.4865667"/>
    <n v="159.20024670000001"/>
    <n v="159.22670669999999"/>
    <n v="158.46092669999999"/>
    <n v="157.46515669999999"/>
    <n v="158.7827767"/>
    <n v="159.2207367"/>
    <n v="159.29805669999999"/>
    <n v="159.66608669999999"/>
    <n v="1905.2240104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SB DEC 2025"/>
    <s v="PEF Distribution Easements 360.1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.66666666666666"/>
    <n v="166.66666666666666"/>
    <n v="166.66666666666666"/>
    <n v="166.66666666666666"/>
    <n v="166.66666666666666"/>
    <n v="166.66666666666666"/>
    <n v="166.66666666666666"/>
    <n v="166.66666666666666"/>
    <n v="166.66666666666666"/>
    <n v="166.66666666666666"/>
    <n v="166.66666666666666"/>
    <n v="166.66666666666652"/>
    <n v="2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SB DEC 2026"/>
    <s v="PEF Distribution Easements 360.1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.33333333333331"/>
    <n v="333.33333333333331"/>
    <n v="333.33333333333331"/>
    <n v="333.33333333333331"/>
    <n v="333.33333333333331"/>
    <n v="333.33333333333331"/>
    <n v="333.33333333333331"/>
    <n v="333.33333333333331"/>
    <n v="333.33333333333331"/>
    <n v="333.33333333333331"/>
    <n v="333.33333333333331"/>
    <n v="333.33333333333303"/>
    <n v="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SB MAR 2023"/>
    <s v="PEF Distribution Easements 360.1"/>
    <s v="Elec - Transmission Plant"/>
    <n v="27.497013599999999"/>
    <n v="24.941923599999999"/>
    <n v="27.565262600000001"/>
    <n v="26.871594000000002"/>
    <n v="27.807352999999999"/>
    <n v="30.961627499999999"/>
    <n v="56.012918900000003"/>
    <n v="70.9189279"/>
    <n v="62.737322499999998"/>
    <n v="77.731289000000004"/>
    <n v="86.423009100000002"/>
    <n v="88.788929600000003"/>
    <n v="608.25717129999998"/>
    <n v="54.784518599999998"/>
    <n v="16.425800800000001"/>
    <n v="7.0296089000000004"/>
    <n v="656.6370349"/>
    <n v="958.01476149999996"/>
    <n v="131.5381466"/>
    <n v="1.5724400000000001"/>
    <n v="1.55362"/>
    <n v="1.52694"/>
    <n v="1.59074"/>
    <n v="1.5412600000000001"/>
    <n v="1.6010800000000001"/>
    <n v="1833.8159512999996"/>
    <n v="2.9103179815878001E-3"/>
    <n v="8.7258781589840003E-4"/>
    <n v="3.734339135947E-4"/>
    <n v="3.4882529204992699E-2"/>
    <n v="5.0892618175164502E-2"/>
    <n v="6.9877009618318003E-3"/>
    <n v="8.3532730119999994E-5"/>
    <n v="8.2532955259999996E-5"/>
    <n v="8.1115633619999999E-5"/>
    <n v="8.4504881019999999E-5"/>
    <n v="8.1876354979999998E-5"/>
    <n v="8.4178677930091261E-5"/>
    <n v="9.74169292860000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SB MAY 2023"/>
    <s v="PEF Distribution Easements 360.1"/>
    <s v="Elec - Transmission Plant"/>
    <n v="5.0865600000000004"/>
    <n v="1805.1734197000001"/>
    <n v="2955.7681954999998"/>
    <n v="2463.7124146000001"/>
    <n v="525.28004180000005"/>
    <n v="0"/>
    <n v="0"/>
    <n v="0"/>
    <n v="0"/>
    <n v="0"/>
    <n v="0"/>
    <n v="0"/>
    <n v="7755.0206315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SB NOV 2024B"/>
    <s v="PEF Distribution Easements 360.1"/>
    <s v="Elec - Transmission Plant"/>
    <n v="6.5266999999999999E-3"/>
    <n v="1.1856E-2"/>
    <n v="1.36329E-2"/>
    <n v="1.1323700000000001E-2"/>
    <n v="1.31506E-2"/>
    <n v="1.2880600000000001E-2"/>
    <n v="1.1826E-2"/>
    <n v="1.3642899999999999E-2"/>
    <n v="1.1726E-2"/>
    <n v="1.29106E-2"/>
    <n v="2.5936759999999999"/>
    <n v="1.3933036999999999"/>
    <n v="4.1064556999999997"/>
    <n v="1.21683E-2"/>
    <n v="1.19983E-2"/>
    <n v="19.133876999999998"/>
    <n v="30.474461600000001"/>
    <n v="30.409431600000001"/>
    <n v="24.261521599999998"/>
    <n v="14.284643900000001"/>
    <n v="1.26106E-2"/>
    <n v="42.975686799999998"/>
    <n v="498.12585200000001"/>
    <n v="108.41583850000001"/>
    <n v="0"/>
    <n v="768.1180902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Expansion SB NOV 2026A"/>
    <s v="PEF Distribution Easements 360.1"/>
    <s v="Elec - Transmission Plant"/>
    <n v="12.416119999999999"/>
    <n v="11.26247"/>
    <n v="12.44697"/>
    <n v="12.13382"/>
    <n v="12.556279999999999"/>
    <n v="98.432640000000006"/>
    <n v="230.57712000000001"/>
    <n v="255.09484219999999"/>
    <n v="89.119630000000001"/>
    <n v="91.768469999999994"/>
    <n v="81.568799999999996"/>
    <n v="22.100390000000001"/>
    <n v="929.47755219999999"/>
    <n v="1796.9013955"/>
    <n v="2841.9360787999999"/>
    <n v="2196.3818471"/>
    <n v="0"/>
    <n v="0"/>
    <n v="0"/>
    <n v="0"/>
    <n v="0"/>
    <n v="0"/>
    <n v="0"/>
    <n v="0"/>
    <n v="0"/>
    <n v="6835.219321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 FF Plug"/>
    <s v="PEF Transmission (Excl. ECC) 353.1"/>
    <s v="Elec - Transmission Plant"/>
    <n v="-3532.9705729000002"/>
    <n v="-1908.8159700000001"/>
    <n v="-2450.7271243"/>
    <n v="-2191.1175770999998"/>
    <n v="-3975.9483586000001"/>
    <n v="1892.3577700000001"/>
    <n v="136.11087860000001"/>
    <n v="136.15701859999999"/>
    <n v="135.61759860000001"/>
    <n v="-676.20702289999997"/>
    <n v="2015.4750286000001"/>
    <n v="2675.0311814000002"/>
    <n v="-7745.03715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FF"/>
    <s v="PEF Transmission (Excl. ECC) 353.1"/>
    <s v="Elec - Transmission Plant"/>
    <n v="1457.69330395"/>
    <n v="1251.76972475"/>
    <n v="2275.77720245"/>
    <n v="2083.4013438500001"/>
    <n v="2026.0640935500001"/>
    <n v="1906.46273795"/>
    <n v="2216.5139268500002"/>
    <n v="2087.24993455"/>
    <n v="1884.0964106500001"/>
    <n v="5379.8742355499999"/>
    <n v="2817.9025780500001"/>
    <n v="2024.6483544499999"/>
    <n v="27411.453846600001"/>
    <n v="3626.6763847000002"/>
    <n v="3265.7917563999999"/>
    <n v="4129.1415807000003"/>
    <n v="2382.9547849999999"/>
    <n v="2259.3740985999998"/>
    <n v="2324.3294175000001"/>
    <n v="2525.9703171000001"/>
    <n v="9973.3271328999999"/>
    <n v="2533.1680802999999"/>
    <n v="1878.8841543999999"/>
    <n v="1716.4815017000001"/>
    <n v="3053.5334403000002"/>
    <n v="39669.632649600004"/>
    <n v="3337.7510524163731"/>
    <n v="3005.6169108119916"/>
    <n v="3800.1865053911306"/>
    <n v="2193.1126457957503"/>
    <n v="2079.3772246178114"/>
    <n v="2139.1577677435116"/>
    <n v="2324.7346026906303"/>
    <n v="9178.7850921480494"/>
    <n v="2331.3589438635004"/>
    <n v="1729.1996578944297"/>
    <n v="1579.7350882814796"/>
    <n v="2810.2685126488432"/>
    <n v="36509.284004303503"/>
    <n v="3125.126958402695"/>
    <n v="2814.1506922182061"/>
    <n v="3558.1039773347511"/>
    <n v="2053.4052254221792"/>
    <n v="1946.9150692461694"/>
    <n v="2002.8874242769109"/>
    <n v="2176.6424948740514"/>
    <n v="8594.0707639325447"/>
    <n v="2182.844846953607"/>
    <n v="1619.044794678256"/>
    <n v="1479.1015369312972"/>
    <n v="2631.2465548390319"/>
    <n v="34183.540339109699"/>
    <n v="2576.9764922466884"/>
    <n v="2320.5457813440908"/>
    <n v="2934.0088990328909"/>
    <n v="1693.2358478242695"/>
    <n v="1605.4241740030186"/>
    <n v="1651.5789206900554"/>
    <n v="1794.8571741170313"/>
    <n v="7086.6619584243281"/>
    <n v="1799.9716272955418"/>
    <n v="1335.0626810735184"/>
    <n v="1219.665613926315"/>
    <n v="2169.723201809451"/>
    <n v="28187.712371787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FF SPP"/>
    <s v="PEF Transmission (Excl. ECC) 353.1 SPP"/>
    <s v="Elec - Transmission Plant - SPP"/>
    <n v="430.967175"/>
    <n v="436.9895052"/>
    <n v="439.52653564000002"/>
    <n v="443.58656287999997"/>
    <n v="445.94133896"/>
    <n v="439.93028864000001"/>
    <n v="445.02998239999999"/>
    <n v="442.80642347999998"/>
    <n v="444.54229043999999"/>
    <n v="437.04664775999998"/>
    <n v="436.36716252000002"/>
    <n v="471.95479927999997"/>
    <n v="5314.6887122000007"/>
    <n v="502.292596"/>
    <n v="494.97491600000001"/>
    <n v="501.37923599999999"/>
    <n v="507.80998799999998"/>
    <n v="506.79509999999999"/>
    <n v="504.15279600000002"/>
    <n v="502.09146399999997"/>
    <n v="496.47266000000002"/>
    <n v="503.72074800000001"/>
    <n v="507.56011999999998"/>
    <n v="508.11342000000002"/>
    <n v="510.65100000000001"/>
    <n v="6046.0140439999996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709873698"/>
    <n v="11240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709873698"/>
    <n v="11240"/>
    <n v="727.89393656132131"/>
    <n v="869.5218912390435"/>
    <n v="1132.4757256747132"/>
    <n v="806.59315223034969"/>
    <n v="810.00755893944824"/>
    <n v="770.79293287771316"/>
    <n v="987.11102228793573"/>
    <n v="1015.838250286399"/>
    <n v="892.25790531679195"/>
    <n v="996.34209381844073"/>
    <n v="1054.4388324647889"/>
    <n v="1176.7266983030531"/>
    <n v="112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FF_PS 2027"/>
    <s v="PEF Transmission (Excl. ECC) 353.1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195833333333333"/>
    <n v="6.5195833333333333"/>
    <n v="6.5195833333333333"/>
    <n v="6.5195833333333333"/>
    <n v="6.5195833333333333"/>
    <n v="6.5195833333333333"/>
    <n v="6.5195833333333333"/>
    <n v="6.5195833333333333"/>
    <n v="6.5195833333333333"/>
    <n v="6.5195833333333333"/>
    <n v="6.5195833333333333"/>
    <n v="6.5195833333333582"/>
    <n v="78.234999999999999"/>
    <n v="39.625799999999998"/>
    <n v="39.625799999999998"/>
    <n v="39.625799999999998"/>
    <n v="39.625799999999998"/>
    <n v="39.625799999999998"/>
    <n v="39.625799999999998"/>
    <n v="39.625799999999998"/>
    <n v="39.625799999999998"/>
    <n v="39.625799999999998"/>
    <n v="39.625799999999998"/>
    <n v="39.625799999999998"/>
    <n v="39.625799999999913"/>
    <n v="475.50959999999998"/>
    <n v="708.24299999999994"/>
    <n v="708.24299999999994"/>
    <n v="708.24299999999994"/>
    <n v="708.24299999999994"/>
    <n v="708.24299999999994"/>
    <n v="708.24299999999994"/>
    <n v="708.24299999999994"/>
    <n v="708.24299999999994"/>
    <n v="708.24299999999994"/>
    <n v="708.24299999999994"/>
    <n v="708.24299999999994"/>
    <n v="708.24299999999857"/>
    <n v="8498.915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FF_PS NOV 2024"/>
    <s v="PEF Transmission (Excl. ECC) 353.1"/>
    <s v="Elec - Transmission Plant"/>
    <n v="40.431019999999997"/>
    <n v="36.722000000000001"/>
    <n v="142.97089"/>
    <n v="159.41598999999999"/>
    <n v="176.6624467"/>
    <n v="182.13266669999999"/>
    <n v="186.66758340000001"/>
    <n v="190.2286833"/>
    <n v="147.34766339999999"/>
    <n v="73.428516700000003"/>
    <n v="69.020483400000003"/>
    <n v="69.027706699999996"/>
    <n v="1474.0556503000003"/>
    <n v="71.523960000000002"/>
    <n v="47.70185"/>
    <n v="155.02819"/>
    <n v="433.86824999999999"/>
    <n v="316.62687"/>
    <n v="7185.6213100000004"/>
    <n v="3720.8974600000001"/>
    <n v="83.293899999999994"/>
    <n v="63.170769999999997"/>
    <n v="23.696100000000001"/>
    <n v="2.67327"/>
    <n v="2.77712"/>
    <n v="12106.879050000001"/>
    <n v="4.5764605805999996E-3"/>
    <n v="3.05220287225E-3"/>
    <n v="9.9194787371499997E-3"/>
    <n v="2.7761059976249999E-2"/>
    <n v="2.025937027695E-2"/>
    <n v="0.45977197952034998"/>
    <n v="0.23808162397810001"/>
    <n v="5.3295601915000004E-3"/>
    <n v="4.0419817184500001E-3"/>
    <n v="1.5161949585000001E-3"/>
    <n v="1.7104918094999999E-4"/>
    <n v="1.7274271294998034E-4"/>
    <n v="0.774653704703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FF_PS NOV 2025"/>
    <s v="PEF Transmission (Excl. ECC) 353.1"/>
    <s v="Elec - Transmission Plant"/>
    <n v="0"/>
    <n v="0"/>
    <n v="0"/>
    <n v="0"/>
    <n v="0"/>
    <n v="0"/>
    <n v="0"/>
    <n v="0"/>
    <n v="0"/>
    <n v="56.836750799999997"/>
    <n v="66.320391599999994"/>
    <n v="43.923918"/>
    <n v="167.08106040000001"/>
    <n v="6.1971518000000003"/>
    <n v="10.9452052"/>
    <n v="123.74340890000001"/>
    <n v="336.72723109999998"/>
    <n v="336.00855109999998"/>
    <n v="123.7946963"/>
    <n v="4.1812576999999997"/>
    <n v="4.1311876999999999"/>
    <n v="3.8143696999999999"/>
    <n v="4.4222165000000002"/>
    <n v="3.6574007000000002"/>
    <n v="38.888539700000003"/>
    <n v="996.51121639999997"/>
    <n v="105.72208933044318"/>
    <n v="186.72286870468969"/>
    <n v="2111.0361908158129"/>
    <n v="5744.4948187886876"/>
    <n v="5732.2342911120859"/>
    <n v="2111.9111429324171"/>
    <n v="71.331365494871918"/>
    <n v="70.477181962886263"/>
    <n v="65.072334384762982"/>
    <n v="75.442071283708074"/>
    <n v="62.394476688892055"/>
    <n v="663.43020190464449"/>
    <n v="17000.2690334039"/>
    <n v="1.4863806620782001E-2"/>
    <n v="2.6251965220147999E-2"/>
    <n v="0.29679732881256099"/>
    <n v="0.80763689652103898"/>
    <n v="0.80591314972783901"/>
    <n v="0.29692034112858701"/>
    <n v="1.0028704780872999E-2"/>
    <n v="9.908612386573E-3"/>
    <n v="9.1487275817530005E-3"/>
    <n v="1.0606642053084999E-2"/>
    <n v="8.7722390049430003E-3"/>
    <n v="9.3273592199818012E-2"/>
    <n v="2.390122006038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FF_STIP"/>
    <s v="PEF Transmission (Excl. ECC) 353.1"/>
    <s v="Elec - Transmission Plant"/>
    <n v="1512.5805361"/>
    <n v="2696.8724861999999"/>
    <n v="2748.5378583000002"/>
    <n v="2913.3728047"/>
    <n v="981.89846920000002"/>
    <n v="642.49180669999998"/>
    <n v="42.100618599999997"/>
    <n v="41.133968000000003"/>
    <n v="20.964924199999999"/>
    <n v="81.985396199999997"/>
    <n v="59.028169400000003"/>
    <n v="10.9888279"/>
    <n v="11751.9558655"/>
    <n v="1559.4051082999999"/>
    <n v="1536.6868182999999"/>
    <n v="1556.5694883000001"/>
    <n v="1576.5342482999999"/>
    <n v="1573.3834583"/>
    <n v="1565.1801783000001"/>
    <n v="1558.7806433000001"/>
    <n v="1541.3366183000001"/>
    <n v="1563.8389282999999"/>
    <n v="1575.7584683"/>
    <n v="1577.4763083"/>
    <n v="1585.3543533"/>
    <n v="18770.304619600003"/>
    <n v="1230.4256936025299"/>
    <n v="1469.8323785806799"/>
    <n v="1914.32729448756"/>
    <n v="1363.4581756190601"/>
    <n v="1369.22985955852"/>
    <n v="1302.9417905861201"/>
    <n v="1668.60404140626"/>
    <n v="1717.16430226277"/>
    <n v="1508.2651425950801"/>
    <n v="1684.2081658811401"/>
    <n v="1782.4143966991601"/>
    <n v="1989.1287587211191"/>
    <n v="1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GG 355"/>
    <s v="PEF Transmission Poles &amp; Fixtures 355.0"/>
    <s v="Elec - Transmission Plant"/>
    <n v="182.97717569228999"/>
    <n v="207.87442128429001"/>
    <n v="203.59536650109001"/>
    <n v="270.82971859478999"/>
    <n v="272.84627652248997"/>
    <n v="257.84309858018997"/>
    <n v="316.53823953849002"/>
    <n v="318.24726774069001"/>
    <n v="329.58622793619003"/>
    <n v="426.68055850568999"/>
    <n v="416.81834068119002"/>
    <n v="265.72952654199003"/>
    <n v="3469.5662181193802"/>
    <n v="309.94903764198"/>
    <n v="299.15971636007998"/>
    <n v="294.48625259537999"/>
    <n v="298.53032628557997"/>
    <n v="313.52894656728"/>
    <n v="516.79195885668003"/>
    <n v="587.33741344457997"/>
    <n v="522.27136582757998"/>
    <n v="445.80858626537997"/>
    <n v="449.42132197848002"/>
    <n v="380.91746902518003"/>
    <n v="308.90364727667998"/>
    <n v="4727.1060421248594"/>
    <n v="659.35426945812242"/>
    <n v="636.40215737576943"/>
    <n v="626.46030270877043"/>
    <n v="635.06325651666918"/>
    <n v="666.96980603834663"/>
    <n v="1099.3710033304735"/>
    <n v="1249.4422764251315"/>
    <n v="1111.0273401523182"/>
    <n v="948.3681477169248"/>
    <n v="956.05351668912283"/>
    <n v="810.32534065502477"/>
    <n v="657.1304137282259"/>
    <n v="10055.9678307949"/>
    <n v="656.38617267773975"/>
    <n v="633.53737999912801"/>
    <n v="623.64027879501691"/>
    <n v="632.20450622973237"/>
    <n v="663.96742776370263"/>
    <n v="1094.4221621891054"/>
    <n v="1243.817886366993"/>
    <n v="1106.026027771444"/>
    <n v="944.09904903016059"/>
    <n v="951.74982215615114"/>
    <n v="806.6776444982421"/>
    <n v="654.17232352258361"/>
    <n v="10010.700681"/>
    <n v="656.38617267773975"/>
    <n v="633.53737999912801"/>
    <n v="623.64027879501691"/>
    <n v="632.20450622973237"/>
    <n v="663.96742776370263"/>
    <n v="1094.4221621891054"/>
    <n v="1243.817886366993"/>
    <n v="1106.026027771444"/>
    <n v="944.09904903016059"/>
    <n v="951.74982215615114"/>
    <n v="806.6776444982421"/>
    <n v="654.17232352258361"/>
    <n v="10010.7006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GG 356"/>
    <s v="PEF Transmission O/H Conduct.&amp; Devices 356.0"/>
    <s v="Elec - Transmission Plant"/>
    <n v="85.711775397709999"/>
    <n v="97.374361805709995"/>
    <n v="95.369929388909995"/>
    <n v="126.86443499521"/>
    <n v="127.80904876751001"/>
    <n v="120.78112840980999"/>
    <n v="148.27562175150999"/>
    <n v="149.07617974931"/>
    <n v="154.38767505381"/>
    <n v="199.86945398431001"/>
    <n v="195.24970730881"/>
    <n v="124.47535824801"/>
    <n v="1625.2446748606201"/>
    <n v="145.18904993801999"/>
    <n v="140.13502131992001"/>
    <n v="137.94583638462001"/>
    <n v="139.84019689441999"/>
    <n v="146.86598231272001"/>
    <n v="242.08022742332"/>
    <n v="275.12574873542002"/>
    <n v="244.64693935241999"/>
    <n v="208.82957271462001"/>
    <n v="210.52188210151999"/>
    <n v="178.43270575482001"/>
    <n v="144.69935900332001"/>
    <n v="2214.31252193514"/>
    <n v="308.86051682399568"/>
    <n v="298.10908693519895"/>
    <n v="293.45203607062814"/>
    <n v="297.48190723761746"/>
    <n v="312.42785334248543"/>
    <n v="514.97701918123505"/>
    <n v="585.27472273071498"/>
    <n v="520.43718283199632"/>
    <n v="444.24293556783994"/>
    <n v="447.84298358859058"/>
    <n v="379.57971170183976"/>
    <n v="307.81879879485768"/>
    <n v="4710.5047548069997"/>
    <n v="307.47017486666516"/>
    <n v="296.76714276023768"/>
    <n v="292.13105570574214"/>
    <n v="296.14278632494074"/>
    <n v="311.02145294658021"/>
    <n v="512.65883955701122"/>
    <n v="582.64009655076472"/>
    <n v="518.09442416900242"/>
    <n v="442.24316687315894"/>
    <n v="445.82700920383587"/>
    <n v="377.87102583691518"/>
    <n v="306.43314420514616"/>
    <n v="4689.3003189999999"/>
    <n v="307.47017486666516"/>
    <n v="296.76714276023768"/>
    <n v="292.13105570574214"/>
    <n v="296.14278632494074"/>
    <n v="311.02145294658021"/>
    <n v="512.65883955701122"/>
    <n v="582.64009655076472"/>
    <n v="518.09442416900242"/>
    <n v="442.24316687315894"/>
    <n v="445.82700920383587"/>
    <n v="377.87102583691518"/>
    <n v="306.43314420514616"/>
    <n v="4689.300318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GG 40th st to Central Plaza HPFF 355"/>
    <s v="PEF Transmission Poles &amp; Fixtures 355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.849691729674994"/>
    <n v="47.849691729674994"/>
    <n v="47.849691729674994"/>
    <n v="47.849691729674994"/>
    <n v="47.849691729674994"/>
    <n v="47.849691729674994"/>
    <n v="47.849691729674994"/>
    <n v="47.849691729674994"/>
    <n v="47.849691729674994"/>
    <n v="47.849691729674994"/>
    <n v="47.849691729674994"/>
    <n v="47.849691729674987"/>
    <n v="574.19630075609996"/>
    <n v="89.66676572099918"/>
    <n v="89.66676572099918"/>
    <n v="89.66676572099918"/>
    <n v="89.66676572099918"/>
    <n v="89.66676572099918"/>
    <n v="89.66676572099918"/>
    <n v="89.66676572099918"/>
    <n v="89.66676572099918"/>
    <n v="89.66676572099918"/>
    <n v="89.66676572099918"/>
    <n v="89.66676572099918"/>
    <n v="89.666765720999365"/>
    <n v="1076.0011886519901"/>
    <n v="559.99662849999993"/>
    <n v="559.99662849999993"/>
    <n v="559.99662849999993"/>
    <n v="559.99662849999993"/>
    <n v="559.99662849999993"/>
    <n v="559.99662849999993"/>
    <n v="559.99662849999993"/>
    <n v="559.99662849999993"/>
    <n v="559.99662849999993"/>
    <n v="559.99662849999993"/>
    <n v="559.99662849999993"/>
    <n v="559.99662850000004"/>
    <n v="6719.959541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GG 40th st to Central Plaza HPFF 356"/>
    <s v="PEF Transmission O/H Conduct.&amp; Devices 356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414172777924165"/>
    <n v="22.414172777924165"/>
    <n v="22.414172777924165"/>
    <n v="22.414172777924165"/>
    <n v="22.414172777924165"/>
    <n v="22.414172777924165"/>
    <n v="22.414172777924165"/>
    <n v="22.414172777924165"/>
    <n v="22.414172777924165"/>
    <n v="22.414172777924165"/>
    <n v="22.414172777924165"/>
    <n v="22.414172777924165"/>
    <n v="268.97007333508998"/>
    <n v="42.002493781202084"/>
    <n v="42.002493781202084"/>
    <n v="42.002493781202084"/>
    <n v="42.002493781202084"/>
    <n v="42.002493781202084"/>
    <n v="42.002493781202084"/>
    <n v="42.002493781202084"/>
    <n v="42.002493781202084"/>
    <n v="42.002493781202084"/>
    <n v="42.002493781202084"/>
    <n v="42.002493781202084"/>
    <n v="42.002493781202077"/>
    <n v="504.02992537442498"/>
    <n v="262.31853816666666"/>
    <n v="262.31853816666666"/>
    <n v="262.31853816666666"/>
    <n v="262.31853816666666"/>
    <n v="262.31853816666666"/>
    <n v="262.31853816666666"/>
    <n v="262.31853816666666"/>
    <n v="262.31853816666666"/>
    <n v="262.31853816666666"/>
    <n v="262.31853816666666"/>
    <n v="262.31853816666666"/>
    <n v="262.31853816666671"/>
    <n v="3147.822458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GG Bartow to Northeast HPFF 355"/>
    <s v="PEF Transmission Poles &amp; Fixtures 355.0"/>
    <s v="Elec - Transmission Plant"/>
    <n v="15.448736970000001"/>
    <n v="15.514650960000001"/>
    <n v="15.4870977"/>
    <n v="15.60067488"/>
    <n v="15.62313426"/>
    <n v="15.34637586"/>
    <n v="15.481261529999999"/>
    <n v="15.487867230000001"/>
    <n v="15.410662260000001"/>
    <n v="15.35680878"/>
    <n v="15.231354960000001"/>
    <n v="15.146434259999999"/>
    <n v="185.13505965000002"/>
    <n v="170.0516402268"/>
    <n v="136.50134004840001"/>
    <n v="147.5439173307"/>
    <n v="173.7602586969"/>
    <n v="167.15925759690001"/>
    <n v="143.90952929069999"/>
    <n v="73.026915756899996"/>
    <n v="40.211476208999997"/>
    <n v="39.117570722700002"/>
    <n v="43.248697528199997"/>
    <n v="72.6421030188"/>
    <n v="40.803781202700002"/>
    <n v="1247.9764876287002"/>
    <n v="107.96863882620849"/>
    <n v="86.666990470207125"/>
    <n v="93.678108014930729"/>
    <n v="110.32330290124119"/>
    <n v="106.13221657765874"/>
    <n v="91.370574085109752"/>
    <n v="46.366013767540714"/>
    <n v="25.530940752396031"/>
    <n v="24.836401809973534"/>
    <n v="27.459323514306519"/>
    <n v="46.121689705272161"/>
    <n v="25.90700557515504"/>
    <n v="792.36120600000004"/>
    <n v="4334.4597112063702"/>
    <n v="3479.2934556606842"/>
    <n v="3760.7585816316878"/>
    <n v="4428.988980794391"/>
    <n v="4260.7355415248894"/>
    <n v="3668.1213773491527"/>
    <n v="1861.3888331790372"/>
    <n v="1024.9534983819299"/>
    <n v="997.07085489839051"/>
    <n v="1102.369472873746"/>
    <n v="1851.5803108535315"/>
    <n v="1040.0508074478894"/>
    <n v="31809.7714258017"/>
    <n v="3060.3479073406374"/>
    <n v="2456.5572540739181"/>
    <n v="2655.2858769349646"/>
    <n v="3127.0903554520355"/>
    <n v="3008.2949126336339"/>
    <n v="2589.879322679777"/>
    <n v="1314.2347143379593"/>
    <n v="723.66903902345689"/>
    <n v="703.98248168498162"/>
    <n v="778.32863475536089"/>
    <n v="1307.3094012025394"/>
    <n v="734.32850364093247"/>
    <n v="22459.308403760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GG Bartow to Northeast HPFF 356"/>
    <s v="PEF Transmission O/H Conduct.&amp; Devices 356.0"/>
    <s v="Elec - Transmission Plant"/>
    <n v="7.2366330300000001"/>
    <n v="7.2675090400000002"/>
    <n v="7.2546023000000002"/>
    <n v="7.3078051200000003"/>
    <n v="7.3183257399999997"/>
    <n v="7.1886841400000003"/>
    <n v="7.2518684699999998"/>
    <n v="7.2549627699999997"/>
    <n v="7.2187977400000003"/>
    <n v="7.1935712199999999"/>
    <n v="7.1348050399999998"/>
    <n v="7.0950257399999996"/>
    <n v="86.722590350000004"/>
    <n v="79.6570825732"/>
    <n v="63.9411563516"/>
    <n v="69.113817369299994"/>
    <n v="81.394306203100001"/>
    <n v="78.302207303100005"/>
    <n v="67.411365409300004"/>
    <n v="34.207909143099997"/>
    <n v="18.836212791000001"/>
    <n v="18.323795977300001"/>
    <n v="20.258934671799999"/>
    <n v="34.027651781199999"/>
    <n v="19.113665497300001"/>
    <n v="584.58810507129999"/>
    <n v="50.575617893627765"/>
    <n v="40.597312716587481"/>
    <n v="43.881521962941122"/>
    <n v="51.678610316440441"/>
    <n v="49.715384857963492"/>
    <n v="42.800606656607947"/>
    <n v="21.719175318422156"/>
    <n v="11.959427459639256"/>
    <n v="11.634085429341493"/>
    <n v="12.862737446496006"/>
    <n v="21.604726895714858"/>
    <n v="12.13558704621795"/>
    <n v="371.16479399999997"/>
    <n v="2030.3856796987254"/>
    <n v="1629.801192886576"/>
    <n v="1761.6475587966352"/>
    <n v="2074.6659102399567"/>
    <n v="1995.8511567495445"/>
    <n v="1718.2536261004107"/>
    <n v="871.92810247299985"/>
    <n v="480.11771803793772"/>
    <n v="467.05668533419464"/>
    <n v="516.38158861486784"/>
    <n v="867.33350831464986"/>
    <n v="487.18973212320088"/>
    <n v="14900.6124593697"/>
    <n v="1433.5550402961283"/>
    <n v="1150.7221204839645"/>
    <n v="1243.8123270811361"/>
    <n v="1464.8191239195291"/>
    <n v="1409.1719194275024"/>
    <n v="1213.1740145886179"/>
    <n v="615.62536545346404"/>
    <n v="338.98740594490857"/>
    <n v="329.76565588474176"/>
    <n v="364.59153375471385"/>
    <n v="612.3813494619825"/>
    <n v="343.98060596391042"/>
    <n v="10520.58646226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GG CFK Anchor_Guy 355"/>
    <s v="PEF Transmission Poles &amp; Fixtures 355.0"/>
    <s v="Elec - Transmission Plant"/>
    <n v="0"/>
    <n v="0"/>
    <n v="0"/>
    <n v="0"/>
    <n v="0"/>
    <n v="0"/>
    <n v="0"/>
    <n v="0"/>
    <n v="238.61646433589999"/>
    <n v="310.22723657490002"/>
    <n v="279.72075681000001"/>
    <n v="58.288405263900003"/>
    <n v="886.85286298469998"/>
    <n v="37.770487891499997"/>
    <n v="37.182069841500002"/>
    <n v="35.901906837299997"/>
    <n v="40.033994397599997"/>
    <n v="236.16840751079999"/>
    <n v="336.30871045380002"/>
    <n v="368.31902617470001"/>
    <n v="363.9103343928"/>
    <n v="113.8434546093"/>
    <n v="86.535295566599999"/>
    <n v="71.569159802100003"/>
    <n v="75.737723288699996"/>
    <n v="1803.2805707667001"/>
    <n v="336.7341790553956"/>
    <n v="331.48827199755436"/>
    <n v="320.07527040978863"/>
    <n v="356.91395558641727"/>
    <n v="2105.5056278440647"/>
    <n v="2998.2836824653382"/>
    <n v="3283.6643589486571"/>
    <n v="3244.3596718566891"/>
    <n v="1014.9453811349856"/>
    <n v="771.48571116267453"/>
    <n v="638.05853768354575"/>
    <n v="675.22241594508887"/>
    <n v="16076.737064090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GG CFK Anchor_Guy 356"/>
    <s v="PEF Transmission O/H Conduct.&amp; Devices 356.0"/>
    <s v="Elec - Transmission Plant"/>
    <n v="0"/>
    <n v="0"/>
    <n v="0"/>
    <n v="0"/>
    <n v="0"/>
    <n v="0"/>
    <n v="0"/>
    <n v="0"/>
    <n v="111.7748195641"/>
    <n v="145.31936632509999"/>
    <n v="131.02925318999999"/>
    <n v="27.3039666361"/>
    <n v="415.42740571529998"/>
    <n v="17.692783608500001"/>
    <n v="17.4171516585"/>
    <n v="16.8174864627"/>
    <n v="18.753075202400002"/>
    <n v="110.6280792892"/>
    <n v="157.5366793462"/>
    <n v="172.5312325253"/>
    <n v="170.46607440720001"/>
    <n v="53.327550690700001"/>
    <n v="40.5356230334"/>
    <n v="33.525054297899999"/>
    <n v="35.477729411299997"/>
    <n v="844.70851993329995"/>
    <n v="157.73598108468605"/>
    <n v="155.27864723527142"/>
    <n v="149.93246881163373"/>
    <n v="167.18876921008385"/>
    <n v="986.27943506939312"/>
    <n v="1404.4823710814139"/>
    <n v="1538.1628935456999"/>
    <n v="1519.7514468756005"/>
    <n v="475.42962787380384"/>
    <n v="361.38611139631888"/>
    <n v="298.88498314398106"/>
    <n v="316.29361334284295"/>
    <n v="7530.8063486707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GG Crossroads to Pasadena HPFF 355"/>
    <s v="PEF Transmission Poles &amp; Fixtures 355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566878273399993"/>
    <n v="136.9681038498"/>
    <n v="210.5349821232"/>
    <n v="0"/>
    <n v="0"/>
    <n v="0"/>
    <n v="0"/>
    <n v="0"/>
    <n v="0"/>
    <n v="0"/>
    <n v="0"/>
    <n v="0"/>
    <n v="0"/>
    <n v="207.85783299721226"/>
    <n v="386.99335792443577"/>
    <n v="594.85119092164803"/>
    <n v="0"/>
    <n v="0"/>
    <n v="0"/>
    <n v="0"/>
    <n v="0"/>
    <n v="0"/>
    <n v="0"/>
    <n v="0"/>
    <n v="0"/>
    <n v="0"/>
    <n v="423.48645743911965"/>
    <n v="788.45451156088029"/>
    <n v="1211.940969"/>
    <n v="0"/>
    <n v="0"/>
    <n v="0"/>
    <n v="0"/>
    <n v="0"/>
    <n v="0"/>
    <n v="0"/>
    <n v="0"/>
    <n v="0"/>
    <n v="0"/>
    <n v="2600.0914894710681"/>
    <n v="4840.8959236364426"/>
    <n v="7440.9874131075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GG Crossroads to Pasadena HPFF 356"/>
    <s v="PEF Transmission O/H Conduct.&amp; Devices 356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.460843126599997"/>
    <n v="64.159801950200006"/>
    <n v="98.620645076800002"/>
    <n v="0"/>
    <n v="0"/>
    <n v="0"/>
    <n v="0"/>
    <n v="0"/>
    <n v="0"/>
    <n v="0"/>
    <n v="0"/>
    <n v="0"/>
    <n v="0"/>
    <n v="97.3665913746119"/>
    <n v="181.27882698663007"/>
    <n v="278.64541836124198"/>
    <n v="0"/>
    <n v="0"/>
    <n v="0"/>
    <n v="0"/>
    <n v="0"/>
    <n v="0"/>
    <n v="0"/>
    <n v="0"/>
    <n v="0"/>
    <n v="0"/>
    <n v="198.37324511465368"/>
    <n v="369.33478588534632"/>
    <n v="567.70803100000001"/>
    <n v="0"/>
    <n v="0"/>
    <n v="0"/>
    <n v="0"/>
    <n v="0"/>
    <n v="0"/>
    <n v="0"/>
    <n v="0"/>
    <n v="0"/>
    <n v="0"/>
    <n v="1217.9576874321158"/>
    <n v="2267.6149774449741"/>
    <n v="3485.57266487708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GG Kenneth to Crossroads HPFF 355"/>
    <s v="PEF Transmission Poles &amp; Fixtures 355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566878273399993"/>
    <n v="136.9681038498"/>
    <n v="210.5349821232"/>
    <n v="0"/>
    <n v="0"/>
    <n v="0"/>
    <n v="0"/>
    <n v="0"/>
    <n v="0"/>
    <n v="0"/>
    <n v="0"/>
    <n v="0"/>
    <n v="0"/>
    <n v="207.85783299721226"/>
    <n v="386.99335792443577"/>
    <n v="594.85119092164803"/>
    <n v="0"/>
    <n v="0"/>
    <n v="0"/>
    <n v="0"/>
    <n v="0"/>
    <n v="0"/>
    <n v="0"/>
    <n v="0"/>
    <n v="0"/>
    <n v="0"/>
    <n v="338.91681120911272"/>
    <n v="631.00126148457321"/>
    <n v="969.91807269368587"/>
    <n v="0"/>
    <n v="0"/>
    <n v="0"/>
    <n v="0"/>
    <n v="0"/>
    <n v="0"/>
    <n v="0"/>
    <n v="0"/>
    <n v="0"/>
    <n v="0"/>
    <n v="2600.0914894710681"/>
    <n v="4840.8959236364426"/>
    <n v="7440.9874131075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GG Kenneth to Crossroads HPFF 356"/>
    <s v="PEF Transmission O/H Conduct.&amp; Devices 356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.460843126599997"/>
    <n v="64.159801950200006"/>
    <n v="98.620645076800002"/>
    <n v="0"/>
    <n v="0"/>
    <n v="0"/>
    <n v="0"/>
    <n v="0"/>
    <n v="0"/>
    <n v="0"/>
    <n v="0"/>
    <n v="0"/>
    <n v="0"/>
    <n v="97.3665913746119"/>
    <n v="181.27882698663007"/>
    <n v="278.64541836124198"/>
    <n v="0"/>
    <n v="0"/>
    <n v="0"/>
    <n v="0"/>
    <n v="0"/>
    <n v="0"/>
    <n v="0"/>
    <n v="0"/>
    <n v="0"/>
    <n v="0"/>
    <n v="158.75838880426866"/>
    <n v="295.57915185547529"/>
    <n v="454.33754065974392"/>
    <n v="0"/>
    <n v="0"/>
    <n v="0"/>
    <n v="0"/>
    <n v="0"/>
    <n v="0"/>
    <n v="0"/>
    <n v="0"/>
    <n v="0"/>
    <n v="0"/>
    <n v="1217.9576874321158"/>
    <n v="2267.6149774449741"/>
    <n v="3485.57266487708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GG_SPP 355"/>
    <s v="PEF Transmission Poles &amp; Fixtures 355.0 SPP"/>
    <s v="Elec - Transmission Plant - SPP"/>
    <n v="7400.6614112322004"/>
    <n v="7898.2088903825997"/>
    <n v="7942.8500557827001"/>
    <n v="8015.4209557569002"/>
    <n v="8057.1598296366001"/>
    <n v="7948.9413170099997"/>
    <n v="8040.0241033269003"/>
    <n v="8000.7982666793996"/>
    <n v="8030.9029541289001"/>
    <n v="7898.0836710309004"/>
    <n v="7885.1429951580003"/>
    <n v="7979.3847457769998"/>
    <n v="95097.579195902101"/>
    <n v="7934.2095009512996"/>
    <n v="8261.3917815288005"/>
    <n v="8415.8449268927998"/>
    <n v="8538.5677479833994"/>
    <n v="8547.7988400687009"/>
    <n v="8524.3060886723997"/>
    <n v="8511.7039050752992"/>
    <n v="8381.8312915437"/>
    <n v="8560.2087965019"/>
    <n v="8533.6985657040004"/>
    <n v="8583.5494796448002"/>
    <n v="8666.2042709111993"/>
    <n v="101459.31519547831"/>
    <n v="7241.8681578847854"/>
    <n v="8650.9346766859671"/>
    <n v="11267.080937760014"/>
    <n v="8024.8522100620476"/>
    <n v="8058.822383438528"/>
    <n v="7668.6733005358292"/>
    <n v="9820.8372422702068"/>
    <n v="10106.646461521541"/>
    <n v="8877.1368857120506"/>
    <n v="9912.677824561255"/>
    <n v="10490.686378482629"/>
    <n v="11707.336979085158"/>
    <n v="111827.553438"/>
    <n v="7239.2097936406162"/>
    <n v="8647.759068552572"/>
    <n v="11262.94498769187"/>
    <n v="8021.9064259473853"/>
    <n v="8055.8641294621802"/>
    <n v="7665.858263523568"/>
    <n v="9817.2321831882873"/>
    <n v="10102.936486830478"/>
    <n v="8873.8782426695252"/>
    <n v="9909.0390523938695"/>
    <n v="10486.835429396378"/>
    <n v="11703.039375703258"/>
    <n v="111786.50343899999"/>
    <n v="7239.2097936406162"/>
    <n v="8647.759068552572"/>
    <n v="11262.94498769187"/>
    <n v="8021.9064259473853"/>
    <n v="8055.8641294621802"/>
    <n v="7665.858263523568"/>
    <n v="9817.2321831882873"/>
    <n v="10102.936486830478"/>
    <n v="8873.8782426695252"/>
    <n v="9909.0390523938695"/>
    <n v="10486.835429396378"/>
    <n v="11703.039375703258"/>
    <n v="111786.503438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GG_SPP 356"/>
    <s v="PEF Transmission O/H Conduct.&amp; Devices 356.0 SPP"/>
    <s v="Elec - Transmission Plant - SPP"/>
    <n v="3466.6828049678002"/>
    <n v="3699.7483642174002"/>
    <n v="3720.6595709172998"/>
    <n v="3754.6538691431001"/>
    <n v="3774.2055589634001"/>
    <n v="3723.5128929900002"/>
    <n v="3766.1786915731"/>
    <n v="3747.8041807206"/>
    <n v="3761.9060827711"/>
    <n v="3699.6897078690999"/>
    <n v="3693.6279228419999"/>
    <n v="3737.7734712229999"/>
    <n v="44546.443118197902"/>
    <n v="3716.6120863486999"/>
    <n v="3869.8736832712002"/>
    <n v="3942.2239819072001"/>
    <n v="3999.7108834166002"/>
    <n v="4004.0349926313002"/>
    <n v="3993.0303117275998"/>
    <n v="3987.1270862247002"/>
    <n v="3926.2910161563"/>
    <n v="4009.8481733980998"/>
    <n v="3997.4300182960001"/>
    <n v="4020.7816211551999"/>
    <n v="4059.4995042887999"/>
    <n v="47526.463358821697"/>
    <n v="3392.2994748388323"/>
    <n v="4052.346786876386"/>
    <n v="5277.8249914030021"/>
    <n v="3759.0717401024817"/>
    <n v="3774.9843470145256"/>
    <n v="3592.2272876225093"/>
    <n v="4600.3628198005845"/>
    <n v="4734.2440840313857"/>
    <n v="4158.3064119561559"/>
    <n v="4643.383591828253"/>
    <n v="4914.1394342671892"/>
    <n v="5484.0535922587005"/>
    <n v="52383.244562"/>
    <n v="3391.0542205159395"/>
    <n v="4050.8592406288785"/>
    <n v="5275.88759335346"/>
    <n v="3757.6918500399602"/>
    <n v="3773.5986157098932"/>
    <n v="3590.9086432658114"/>
    <n v="4598.6741063686713"/>
    <n v="4732.5062251085528"/>
    <n v="4156.7799697673672"/>
    <n v="4641.6790862168054"/>
    <n v="4912.3355388802374"/>
    <n v="5482.0404711444207"/>
    <n v="52364.015561"/>
    <n v="3391.0542205159395"/>
    <n v="4050.8592406288785"/>
    <n v="5275.88759335346"/>
    <n v="3757.6918500399602"/>
    <n v="3773.5986157098932"/>
    <n v="3590.9086432658114"/>
    <n v="4598.6741063686713"/>
    <n v="4732.5062251085528"/>
    <n v="4156.7799697673672"/>
    <n v="4641.6790862168054"/>
    <n v="4912.3355388802374"/>
    <n v="5482.0404711444207"/>
    <n v="52364.0155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GG_SPP Veg 355"/>
    <s v="PEF Transmission Poles &amp; Fixtures 355.0 Veg SPP"/>
    <s v="Elec - T&amp;D Veg Mgmt - SPP"/>
    <n v="452.74509905399998"/>
    <n v="521.40292045499996"/>
    <n v="523.72474364699997"/>
    <n v="523.70204046900005"/>
    <n v="540.82316838600002"/>
    <n v="540.74337834000005"/>
    <n v="612.37622996100004"/>
    <n v="648.02021465400003"/>
    <n v="682.05872482200004"/>
    <n v="717.73750589099996"/>
    <n v="682.09622340600004"/>
    <n v="471.23981350499997"/>
    <n v="6916.6700625899994"/>
    <n v="546.96743708700001"/>
    <n v="631.34387643900004"/>
    <n v="633.96034790099998"/>
    <n v="633.97812881100003"/>
    <n v="654.93211404600004"/>
    <n v="654.92253237600005"/>
    <n v="718.34560347900003"/>
    <n v="754.01154905999999"/>
    <n v="795.87898572899996"/>
    <n v="831.55084238999996"/>
    <n v="795.89380428899995"/>
    <n v="569.42927617800001"/>
    <n v="8221.2144977850003"/>
    <n v="482.50444196421853"/>
    <n v="576.38641268256049"/>
    <n v="750.69256743103426"/>
    <n v="534.67237362579431"/>
    <n v="536.93570667620418"/>
    <n v="510.94121721234109"/>
    <n v="654.33359043463543"/>
    <n v="673.37622071131864"/>
    <n v="591.45760263765112"/>
    <n v="660.45265915307925"/>
    <n v="698.96367436076787"/>
    <n v="780.025537110394"/>
    <n v="7450.7420039999997"/>
    <n v="563.82306865229782"/>
    <n v="673.52738682615234"/>
    <n v="877.21013564228622"/>
    <n v="624.78309462622303"/>
    <n v="627.4278772953096"/>
    <n v="597.05242052666085"/>
    <n v="764.61135026916691"/>
    <n v="786.86332000047742"/>
    <n v="691.13859167667897"/>
    <n v="771.76169294390468"/>
    <n v="816.76314139258966"/>
    <n v="911.48672014825206"/>
    <n v="8706.4488000000001"/>
    <n v="511.85439479200886"/>
    <n v="611.44705161459945"/>
    <n v="796.35596350792991"/>
    <n v="567.19561606550531"/>
    <n v="569.59662394848806"/>
    <n v="542.02093237912504"/>
    <n v="694.13562818316962"/>
    <n v="714.33659038745634"/>
    <n v="627.43499730449719"/>
    <n v="700.62690980291893"/>
    <n v="741.48048682225578"/>
    <n v="827.47320519204641"/>
    <n v="7903.958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GG_SPP Veg 356"/>
    <s v="PEF Transmission O/H Conduct.&amp; Devices 356.0 Veg SPP"/>
    <s v="Elec - T&amp;D Veg Mgmt - SPP"/>
    <n v="212.078834946"/>
    <n v="244.24013454499999"/>
    <n v="245.32774335299999"/>
    <n v="245.317108531"/>
    <n v="253.337137614"/>
    <n v="253.29976166"/>
    <n v="286.85465103899998"/>
    <n v="303.55131934600001"/>
    <n v="319.49593717800002"/>
    <n v="336.208905109"/>
    <n v="319.51350259399999"/>
    <n v="220.74229149499999"/>
    <n v="3239.9673274100001"/>
    <n v="256.21528991299999"/>
    <n v="295.73964256099998"/>
    <n v="296.965273099"/>
    <n v="296.97360218900002"/>
    <n v="306.789051954"/>
    <n v="306.78456362399999"/>
    <n v="336.49375552100003"/>
    <n v="353.20071094000002"/>
    <n v="372.81262327100001"/>
    <n v="389.52234761"/>
    <n v="372.819564711"/>
    <n v="266.73706182199999"/>
    <n v="3851.0534872150001"/>
    <n v="226.01896767486858"/>
    <n v="269.99598479550195"/>
    <n v="351.64600442070412"/>
    <n v="250.45592832104055"/>
    <n v="251.51613866330283"/>
    <n v="239.3395716457218"/>
    <n v="306.50868626820687"/>
    <n v="315.42880235963389"/>
    <n v="277.0557639374606"/>
    <n v="309.37503417009174"/>
    <n v="327.41470208676168"/>
    <n v="365.38641165670515"/>
    <n v="3490.1419959999998"/>
    <n v="264.11095286355766"/>
    <n v="315.49961291856482"/>
    <n v="410.9104746988088"/>
    <n v="292.66638353269514"/>
    <n v="293.90527585492492"/>
    <n v="279.676537662268"/>
    <n v="358.16596290141621"/>
    <n v="368.58942596204457"/>
    <n v="323.74920814223276"/>
    <n v="361.51538920573535"/>
    <n v="382.59536285497182"/>
    <n v="426.96661340277979"/>
    <n v="4078.3512000000001"/>
    <n v="239.76733030638854"/>
    <n v="286.41939715867437"/>
    <n v="373.03605339064495"/>
    <n v="265.69075113788023"/>
    <n v="266.81545233416711"/>
    <n v="253.89820474146936"/>
    <n v="325.15310630019275"/>
    <n v="334.61581840469694"/>
    <n v="293.90861107215056"/>
    <n v="328.19380943778464"/>
    <n v="347.33080072878022"/>
    <n v="387.61226498717042"/>
    <n v="3702.4416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HB"/>
    <s v="PEF Distribution Station Equip 362.0"/>
    <s v="Elec - Transmission Plant"/>
    <n v="2763.2941901600002"/>
    <n v="2815.7719425599998"/>
    <n v="3383.52932646"/>
    <n v="2602.2289711600001"/>
    <n v="2220.6777924600001"/>
    <n v="2174.80542676"/>
    <n v="2238.7326866600001"/>
    <n v="2118.3862046600002"/>
    <n v="3540.67198856"/>
    <n v="2960.9247495599998"/>
    <n v="2582.9787702600001"/>
    <n v="1710.08052266"/>
    <n v="31112.08257192"/>
    <n v="3381.05942172"/>
    <n v="3222.4915071199998"/>
    <n v="3049.4407481200001"/>
    <n v="5824.48708842"/>
    <n v="6638.3796320199999"/>
    <n v="5973.2732422199997"/>
    <n v="9324.7366751200007"/>
    <n v="13677.422360619999"/>
    <n v="5660.6675462200001"/>
    <n v="4926.5966462200004"/>
    <n v="4207.4586850200003"/>
    <n v="5222.3457186200003"/>
    <n v="71108.35927144"/>
    <n v="2599.3777216464455"/>
    <n v="2477.4698066505316"/>
    <n v="2344.4273984725128"/>
    <n v="4477.8988149088291"/>
    <n v="5103.6240334770819"/>
    <n v="4592.2864565434838"/>
    <n v="7168.9106135839374"/>
    <n v="10515.280135377889"/>
    <n v="4351.9534187322743"/>
    <n v="3787.5955339488528"/>
    <n v="3234.7181774832939"/>
    <n v="4014.9690869324695"/>
    <n v="54668.511197757602"/>
    <n v="1507.7761325034453"/>
    <n v="1437.0631141285426"/>
    <n v="1359.891502634335"/>
    <n v="2597.4174128908398"/>
    <n v="2960.3710314457953"/>
    <n v="2663.7682762047129"/>
    <n v="4158.3461415395986"/>
    <n v="6099.4169037765005"/>
    <n v="2524.3624425522389"/>
    <n v="2197.0051132266667"/>
    <n v="1876.3070956440747"/>
    <n v="2328.893773505446"/>
    <n v="31710.618940052202"/>
    <n v="1838.2439334790161"/>
    <n v="1752.0323439442823"/>
    <n v="1657.9465950005795"/>
    <n v="3166.7080404248513"/>
    <n v="3609.2122511362377"/>
    <n v="3247.6013967650333"/>
    <n v="5069.7543244030458"/>
    <n v="7436.260516015891"/>
    <n v="3077.641200102576"/>
    <n v="2678.535118144981"/>
    <n v="2287.5479068531222"/>
    <n v="2839.3305617113874"/>
    <n v="38660.814187980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HB - PS"/>
    <s v="PEF Distribution Station Equip 362.0"/>
    <s v="Elec - Transmission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.696080098140747"/>
    <n v="39.696080098140747"/>
    <n v="39.696080098140747"/>
    <n v="39.696080098140747"/>
    <n v="39.696080098140747"/>
    <n v="39.696080098140747"/>
    <n v="39.696080098140747"/>
    <n v="39.696080098140747"/>
    <n v="39.696080098140747"/>
    <n v="39.696080098140747"/>
    <n v="39.696080098140747"/>
    <n v="39.69608009814084"/>
    <n v="476.352961177689"/>
    <n v="713.28268819013158"/>
    <n v="713.28268819013158"/>
    <n v="713.28268819013158"/>
    <n v="713.28268819013158"/>
    <n v="713.28268819013158"/>
    <n v="713.28268819013158"/>
    <n v="713.28268819013158"/>
    <n v="713.28268819013158"/>
    <n v="713.28268819013158"/>
    <n v="713.28268819013158"/>
    <n v="713.28268819013158"/>
    <n v="713.2826881901301"/>
    <n v="8559.39225828157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HB - STIP"/>
    <s v="PEF Distribution Station Equip 362.0"/>
    <s v="Elec - Transmission Plant"/>
    <n v="982.73293030000002"/>
    <n v="2023.8025567"/>
    <n v="2707.9372251"/>
    <n v="1970.2758383"/>
    <n v="238.9666527"/>
    <n v="590.44377610000004"/>
    <n v="76.328193299999995"/>
    <n v="40.793100500000001"/>
    <n v="210.43341150000001"/>
    <n v="105.0716907"/>
    <n v="12.007486200000001"/>
    <n v="10.871722399999999"/>
    <n v="8969.6645837999986"/>
    <n v="1559.4076183"/>
    <n v="1536.6868182999999"/>
    <n v="1556.5694883000001"/>
    <n v="1576.5342482999999"/>
    <n v="1573.3834583"/>
    <n v="1565.1801783000001"/>
    <n v="1558.7806433000001"/>
    <n v="1541.3366183000001"/>
    <n v="1563.8389282999999"/>
    <n v="1575.7584683"/>
    <n v="1577.4763083"/>
    <n v="1585.3543533"/>
    <n v="18770.307129600002"/>
    <n v="1230.4275644076222"/>
    <n v="1469.8322242482802"/>
    <n v="1914.3270934831942"/>
    <n v="1363.4580324559515"/>
    <n v="1369.2297157893847"/>
    <n v="1302.941653777232"/>
    <n v="1668.6038662028357"/>
    <n v="1717.1641219605183"/>
    <n v="1508.2649842272401"/>
    <n v="1684.2079890392827"/>
    <n v="1782.4142095456484"/>
    <n v="1989.1285448628078"/>
    <n v="1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HB SPP"/>
    <s v="PEF Distribution Station Equip 362.0 SPP"/>
    <s v="Elec - Transmission Plant - SPP"/>
    <n v="646.4507625"/>
    <n v="655.48425780000002"/>
    <n v="659.28980346000003"/>
    <n v="665.37984431999996"/>
    <n v="668.91200844000002"/>
    <n v="659.89543295999999"/>
    <n v="667.54497360000005"/>
    <n v="664.20963522"/>
    <n v="666.81343565999998"/>
    <n v="655.56997163999995"/>
    <n v="654.55074377999995"/>
    <n v="707.93219892000002"/>
    <n v="7972.0330683000002"/>
    <n v="753.438894"/>
    <n v="742.46237399999995"/>
    <n v="752.06885399999999"/>
    <n v="761.71498199999996"/>
    <n v="760.19264999999996"/>
    <n v="756.22919400000001"/>
    <n v="753.13719600000002"/>
    <n v="744.70898999999997"/>
    <n v="755.58112200000005"/>
    <n v="761.34018000000003"/>
    <n v="762.17012999999997"/>
    <n v="765.97649999999999"/>
    <n v="9069.0210660000012"/>
    <n v="1405"/>
    <n v="1405"/>
    <n v="1405"/>
    <n v="1405"/>
    <n v="1405"/>
    <n v="1405"/>
    <n v="1405"/>
    <n v="1405"/>
    <n v="1405"/>
    <n v="1405"/>
    <n v="1405"/>
    <n v="1405"/>
    <n v="16860"/>
    <n v="1404.9999999082397"/>
    <n v="1404.9999999082397"/>
    <n v="1404.9999999082397"/>
    <n v="1404.9999999082397"/>
    <n v="1404.9999999082397"/>
    <n v="1404.9999999082397"/>
    <n v="1404.9999999082397"/>
    <n v="1404.9999999082397"/>
    <n v="1404.9999999082397"/>
    <n v="1404.9999999082397"/>
    <n v="1404.9999999082397"/>
    <n v="1405.0000010093663"/>
    <n v="16860"/>
    <n v="1091.840904841983"/>
    <n v="1304.2828368585672"/>
    <n v="1698.7135885120679"/>
    <n v="1209.8897283455256"/>
    <n v="1215.0113384091705"/>
    <n v="1156.1893993165679"/>
    <n v="1480.6665334319036"/>
    <n v="1523.7573754295995"/>
    <n v="1338.3868579751879"/>
    <n v="1494.5131407276601"/>
    <n v="1581.6582486971834"/>
    <n v="1765.0900474545833"/>
    <n v="168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SA 2024-2025"/>
    <s v="PEF Transmission Energy Control Center 353.2"/>
    <s v="Elec - Transmission Plant"/>
    <n v="0"/>
    <n v="0"/>
    <n v="0"/>
    <n v="0"/>
    <n v="0"/>
    <n v="0"/>
    <n v="0"/>
    <n v="0"/>
    <n v="0"/>
    <n v="0"/>
    <n v="0"/>
    <n v="0"/>
    <n v="0"/>
    <n v="333.50402329999997"/>
    <n v="333.5088533"/>
    <n v="333.4998233"/>
    <n v="333.5109033"/>
    <n v="333.51641330000001"/>
    <n v="333.51318329999998"/>
    <n v="333.48195329999999"/>
    <n v="333.47730330000002"/>
    <n v="333.47628329999998"/>
    <n v="333.47225329999998"/>
    <n v="333.48176330000001"/>
    <n v="333.46858329999998"/>
    <n v="4001.9113395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SB"/>
    <s v="PEF Distribution Easements 360.1"/>
    <s v="Elec - Transmission Plant"/>
    <n v="8.7564522999999994"/>
    <n v="4.6620615000000001"/>
    <n v="0.31807999999999997"/>
    <n v="366.69138939999999"/>
    <n v="734.18637899999999"/>
    <n v="0.56867999999999996"/>
    <n v="0.59277000000000002"/>
    <n v="0.30609999999999998"/>
    <n v="0"/>
    <n v="0"/>
    <n v="0"/>
    <n v="0"/>
    <n v="1116.0819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TB"/>
    <s v="PEF Distribution General Plant Stores Equip 393.0"/>
    <s v="Elec - Transmission Plant"/>
    <n v="113.49997"/>
    <n v="113.60456000000001"/>
    <n v="113.73441"/>
    <n v="114.12044"/>
    <n v="113.84952"/>
    <n v="113.9269"/>
    <n v="113.59516000000001"/>
    <n v="113.28393"/>
    <n v="113.64212000000001"/>
    <n v="113.47604"/>
    <n v="113.32767"/>
    <n v="113.08376"/>
    <n v="1363.1444799999999"/>
    <n v="282.80595"/>
    <n v="282.19027"/>
    <n v="283.05946999999998"/>
    <n v="284.20645999999999"/>
    <n v="283.49392"/>
    <n v="284.19409000000002"/>
    <n v="282.89265"/>
    <n v="281.87844000000001"/>
    <n v="283.31783999999999"/>
    <n v="283.46566999999999"/>
    <n v="283.52114"/>
    <n v="283.32053999999999"/>
    <n v="3398.3464400000003"/>
    <n v="120.40024994358131"/>
    <n v="120.40024994358131"/>
    <n v="120.40024994358131"/>
    <n v="120.40024994358131"/>
    <n v="120.40024994358131"/>
    <n v="120.40024994358131"/>
    <n v="120.40024994358131"/>
    <n v="120.40024994358131"/>
    <n v="120.40024994358131"/>
    <n v="120.40024994358131"/>
    <n v="120.40024994358131"/>
    <n v="120.40025062060568"/>
    <n v="1444.8030000000001"/>
    <n v="124.01224996297464"/>
    <n v="124.01224996297464"/>
    <n v="124.01224996297464"/>
    <n v="124.01224996297464"/>
    <n v="124.01224996297464"/>
    <n v="124.01224996297464"/>
    <n v="124.01224996297464"/>
    <n v="124.01224996297464"/>
    <n v="124.01224996297464"/>
    <n v="124.01224996297464"/>
    <n v="124.01224996297464"/>
    <n v="124.01225040727854"/>
    <n v="1488.1469999999999"/>
    <n v="124.01225007742765"/>
    <n v="124.01225007742765"/>
    <n v="124.01225007742765"/>
    <n v="124.01225007742765"/>
    <n v="124.01225007742765"/>
    <n v="124.01225007742765"/>
    <n v="124.01225007742765"/>
    <n v="124.01225007742765"/>
    <n v="124.01225007742765"/>
    <n v="124.01225007742765"/>
    <n v="124.01225007742765"/>
    <n v="124.01224914829595"/>
    <n v="1488.146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Transmission Maintenance TB Matting"/>
    <s v="PEF Distribution Gen. Plant Tool Shop/Gar. Eq. -New- 394.1"/>
    <s v="Elec - Transmission Plant"/>
    <n v="0"/>
    <n v="0"/>
    <n v="0"/>
    <n v="0"/>
    <n v="0"/>
    <n v="0"/>
    <n v="0"/>
    <n v="0"/>
    <n v="0"/>
    <n v="0"/>
    <n v="0"/>
    <n v="0"/>
    <n v="0"/>
    <n v="420.44120880000003"/>
    <n v="419.60833880000001"/>
    <n v="420.78414880000003"/>
    <n v="422.33572880000003"/>
    <n v="421.37184880000001"/>
    <n v="422.3189888"/>
    <n v="420.55848880000002"/>
    <n v="419.18651879999999"/>
    <n v="421.13365879999998"/>
    <n v="421.33361880000001"/>
    <n v="421.40866879999999"/>
    <n v="421.13730880000003"/>
    <n v="5051.6185255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Vision FL 2023 - DeBary Hydrogen"/>
    <s v="PEF Solar Growth Battery"/>
    <s v="Elec - Production Solar"/>
    <n v="1313.5"/>
    <n v="1313.5"/>
    <n v="1313.5"/>
    <n v="1313.5"/>
    <n v="1313.5"/>
    <n v="1313.5"/>
    <n v="1313.5"/>
    <n v="1313.5"/>
    <n v="1313.5"/>
    <n v="1313.5"/>
    <n v="1313.5"/>
    <n v="1313.5"/>
    <n v="157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PEF Vision FL 2024 - UCF Research"/>
    <s v="PEF Solar Growth Battery"/>
    <s v="Elec - Production Solar"/>
    <n v="210.916666666667"/>
    <n v="210.916666666667"/>
    <n v="210.916666666667"/>
    <n v="210.916666666667"/>
    <n v="210.916666666667"/>
    <n v="210.916666666667"/>
    <n v="210.916666666667"/>
    <n v="210.916666666667"/>
    <n v="210.916666666667"/>
    <n v="210.916666666667"/>
    <n v="210.916666666667"/>
    <n v="210.916666666667"/>
    <n v="2531.00000000000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"/>
    <m/>
    <m/>
    <s v="Sub-Total DE Florida"/>
    <n v="172473.49600586644"/>
    <n v="183084.90706776673"/>
    <n v="203996.94256716667"/>
    <n v="196430.43491066652"/>
    <n v="204880.60399046668"/>
    <n v="223086.85985636656"/>
    <n v="191573.99875646655"/>
    <n v="198584.56934716663"/>
    <n v="201019.7171573666"/>
    <n v="218987.75116346666"/>
    <n v="207623.94123956654"/>
    <n v="210246.87209686663"/>
    <n v="2411990.0941592008"/>
    <n v="197846.20079180779"/>
    <n v="219451.31072340763"/>
    <n v="219583.27393830768"/>
    <n v="235126.28343550782"/>
    <n v="215190.64126990776"/>
    <n v="222554.0461264078"/>
    <n v="219006.96982170769"/>
    <n v="231842.09157640766"/>
    <n v="220720.33984510787"/>
    <n v="206610.05519450764"/>
    <n v="208071.56525940789"/>
    <n v="217491.60377090779"/>
    <n v="2613494.3817533939"/>
    <n v="175472.83904509386"/>
    <n v="197548.57271006206"/>
    <n v="207808.89175808875"/>
    <n v="206380.05451097136"/>
    <n v="209727.12810676885"/>
    <n v="195724.44363696052"/>
    <n v="201506.99165060077"/>
    <n v="214771.63355301958"/>
    <n v="195486.166898834"/>
    <n v="202592.3890670879"/>
    <n v="207499.04512242461"/>
    <n v="196797.98737812485"/>
    <n v="2411316.1434380356"/>
    <n v="174479.49209972317"/>
    <n v="177630.68715101338"/>
    <n v="202741.78072803613"/>
    <n v="186851.10136222024"/>
    <n v="192052.15818646862"/>
    <n v="179207.93459710441"/>
    <n v="180821.37209444595"/>
    <n v="212196.78882031358"/>
    <n v="198651.0391418683"/>
    <n v="193521.72207666561"/>
    <n v="196674.49322677794"/>
    <n v="183242.02528440356"/>
    <n v="2278070.5947690392"/>
    <n v="173449.79965292828"/>
    <n v="179507.2703240983"/>
    <n v="199923.0853127036"/>
    <n v="192466.58391509252"/>
    <n v="194773.9362189208"/>
    <n v="182736.28694277196"/>
    <n v="188701.22555934323"/>
    <n v="210689.05676759686"/>
    <n v="193887.19481787429"/>
    <n v="211365.65476680742"/>
    <n v="217098.09388070222"/>
    <n v="207150.03859533556"/>
    <n v="2351748.22675417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116">
  <r>
    <s v="DE Florida"/>
    <x v="0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0"/>
    <n v="0"/>
    <n v="0"/>
    <n v="0"/>
    <n v="0"/>
    <n v="0"/>
    <n v="0"/>
    <n v="0"/>
    <n v="0"/>
    <n v="0"/>
    <n v="0"/>
    <n v="0"/>
    <n v="0"/>
    <n v="3.5391682256045205"/>
    <n v="3.9509450732698292"/>
    <n v="3.9565940523988088"/>
    <n v="3.9622511083218184"/>
    <n v="3.9679162525859235"/>
    <n v="3.9735894967546934"/>
    <n v="3.9792708524101008"/>
    <n v="3.9849603311506767"/>
    <n v="3.9906579445883867"/>
    <n v="3.9963637043566953"/>
    <n v="4.0020776221006553"/>
    <n v="4.0077997094856004"/>
    <n v="47.311594373027717"/>
    <n v="3.9453041594007252"/>
    <n v="3.9509450732698292"/>
    <n v="3.9565940523988088"/>
    <n v="3.9622511083218184"/>
    <n v="3.9679162525859235"/>
    <n v="3.9735894967546934"/>
    <n v="3.9792708524101008"/>
    <n v="3.9849603311506767"/>
    <n v="3.9906579445883867"/>
    <n v="3.9963637043566953"/>
    <n v="4.0020776221006553"/>
    <n v="4.0077997094856004"/>
    <n v="47.717730306823917"/>
    <n v="3.9453041594007252"/>
    <n v="3.9509450732698292"/>
    <n v="3.9565940523988088"/>
    <n v="3.9622511083218184"/>
    <n v="3.9679162525859235"/>
    <n v="3.9735894967546934"/>
    <n v="3.9792708524101008"/>
    <n v="3.9849603311506767"/>
    <n v="3.9906579445883867"/>
    <n v="3.9963637043566953"/>
    <n v="4.0020776221006553"/>
    <n v="4.0077997094856004"/>
    <n v="47.717730306823917"/>
    <n v="3.9453041594007252"/>
    <n v="3.9509450732698292"/>
    <n v="3.9565940523988088"/>
    <n v="3.9622511083218184"/>
    <n v="3.9679162525859235"/>
    <n v="3.9735894967546934"/>
    <n v="3.9792708524101008"/>
    <n v="3.9849603311506767"/>
    <n v="3.9906579445883867"/>
    <n v="3.9963637043566953"/>
    <n v="4.0020776221006553"/>
    <n v="4.0077997094856004"/>
    <n v="47.717730306823917"/>
    <n v="3.9453041594007252"/>
    <n v="3.9509450732698292"/>
    <n v="3.9565940523988088"/>
    <n v="3.9622511083218184"/>
    <n v="3.9679162525859235"/>
    <n v="3.9735894967546934"/>
    <n v="3.9792708524101008"/>
    <n v="3.9849603311506767"/>
    <n v="3.9906579445883867"/>
    <n v="3.9963637043566953"/>
    <n v="4.0020776221006553"/>
    <n v="4.0077997094856004"/>
    <n v="47.717730306823917"/>
    <n v="4.0077997094856004"/>
    <n v="4.0290558386003692"/>
    <n v="4.0504247036445005"/>
    <n v="4.071906902534467"/>
    <n v="4.0935030363579061"/>
    <n v="4.1152137093904404"/>
    <n v="4.1370395291125783"/>
    <n v="4.1589811062267223"/>
    <n v="4.1810390546742475"/>
    <n v="4.2032139916526869"/>
    <n v="4.2255065376329952"/>
    <n v="4.2479173163769151"/>
    <n v="49.521601435689419"/>
  </r>
  <r>
    <s v="DE Florida"/>
    <x v="0"/>
    <s v="Customer Delivery"/>
    <s v="PEF Distribution Maintenance LA-364 "/>
    <s v="AFUDC Not Eligible"/>
    <s v="Maintenance"/>
    <s v="Maintenance"/>
    <s v="Distribution Operations"/>
    <s v="LA - Distribution R/W Clearing"/>
    <s v="~"/>
    <s v="PEF Distribution Poles Towers &amp; Fixtures 364.0"/>
    <n v="0"/>
    <n v="4.8499999999999996"/>
    <n v="-4.8499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Customer Delivery"/>
    <s v="PEF Other Yates Maintenance VS - 303"/>
    <s v="AFUDC Not Eligible"/>
    <s v="Maintenance"/>
    <s v="Maintenance"/>
    <s v="Operations Support"/>
    <s v="VS - Other - Intangible Plant - Software"/>
    <s v="~"/>
    <s v="PEF Other Yates Maintenance VS"/>
    <n v="0"/>
    <n v="-0.99"/>
    <n v="0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Grid Solutions"/>
    <s v="PEF Grid Solutions Dist Energy Enablement &amp; Storage VS"/>
    <s v="AFUDC Not Eligible"/>
    <s v="Major Projects"/>
    <s v="Other Transmission &amp; Distribution Expansion"/>
    <s v="GS Distributed Energy Enablement &amp; Storage"/>
    <s v="VS - Intangible Plant - Software"/>
    <s v="~"/>
    <s v="PEF Grid Solutions Ent Sys Intang-5 Year"/>
    <n v="0"/>
    <n v="-1.67"/>
    <n v="1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Grid Solutions"/>
    <s v="PEF Grid Solutions Maintenance Grid Mod VS"/>
    <s v="AFUDC Not Eligible"/>
    <s v="Maintenance"/>
    <s v="Maintenance"/>
    <s v="Fossil Hydro"/>
    <s v="VS - Intangible Plant - Software"/>
    <s v="~"/>
    <s v="PEF Corporate 2008 Misc Intangible 303"/>
    <n v="0"/>
    <n v="-1.1000000000000001"/>
    <n v="1.1000000000000001"/>
    <n v="0"/>
    <n v="0"/>
    <n v="0"/>
    <n v="0"/>
    <n v="0"/>
    <n v="0"/>
    <n v="0"/>
    <n v="0"/>
    <n v="0.09"/>
    <n v="0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934766151210702"/>
    <n v="8.7077448777690485"/>
    <n v="14.568698265386672"/>
    <n v="20.476841782311229"/>
    <n v="26.432686966117721"/>
    <n v="32.436751982955556"/>
    <n v="38.489561724409256"/>
    <n v="44.591647905898704"/>
    <n v="50.743549166791077"/>
    <n v="56.945811171957637"/>
    <n v="63.19898671518839"/>
    <n v="359.48575717390634"/>
    <n v="69.404402851784766"/>
    <n v="0"/>
    <n v="0"/>
    <n v="0"/>
    <n v="0"/>
    <n v="0"/>
    <n v="0"/>
    <n v="0"/>
    <n v="0"/>
    <n v="0"/>
    <n v="0"/>
    <n v="0"/>
    <n v="69.404402851784766"/>
  </r>
  <r>
    <s v="DE Florida"/>
    <x v="0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295625841937127"/>
    <n v="1.3932391804430477"/>
    <n v="2.3309917224618677"/>
    <n v="3.2762946851697965"/>
    <n v="4.229229914578835"/>
    <n v="5.1898803172728876"/>
    <n v="6.158329875905479"/>
    <n v="7.1346636649437913"/>
    <n v="8.1189678666865728"/>
    <n v="9.111329787513224"/>
    <n v="10.111837874430146"/>
    <n v="57.517721147825021"/>
    <n v="10.931543454281648"/>
    <n v="17.253217557005577"/>
    <n v="28.95720959465093"/>
    <n v="40.755250738099576"/>
    <n v="52.648358493132164"/>
    <n v="64.637563528502355"/>
    <n v="76.723909868022318"/>
    <n v="88.908455085707914"/>
    <n v="101.19227050402215"/>
    <n v="113.57644139559929"/>
    <n v="126.06206718782846"/>
    <n v="138.65026167123369"/>
    <n v="860.29654907808606"/>
    <n v="148.76949463438618"/>
    <n v="158.83166975471161"/>
    <n v="0"/>
    <n v="0"/>
    <n v="0"/>
    <n v="0"/>
    <n v="0"/>
    <n v="0"/>
    <n v="0"/>
    <n v="0"/>
    <n v="0"/>
    <n v="0"/>
    <n v="307.60116438909779"/>
    <n v="0"/>
    <n v="0"/>
    <n v="0"/>
    <n v="0"/>
    <n v="0"/>
    <n v="0"/>
    <n v="0"/>
    <n v="0"/>
    <n v="0"/>
    <n v="0"/>
    <n v="0"/>
    <n v="0"/>
    <n v="0"/>
  </r>
  <r>
    <s v="DE Florida"/>
    <x v="0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42.79"/>
    <n v="43.87"/>
    <n v="44.61"/>
    <n v="45.33"/>
    <n v="46.02"/>
    <n v="46.78"/>
    <n v="49.03"/>
    <n v="51.4"/>
    <n v="56.2"/>
    <n v="60.64"/>
    <n v="62.5"/>
    <n v="67.540000000000006"/>
    <n v="616.70999999999981"/>
    <n v="68.734269286870983"/>
    <n v="71.79797299912795"/>
    <n v="72.270450580658377"/>
    <n v="72.747178934158129"/>
    <n v="73.228205004037775"/>
    <n v="73.713576338943994"/>
    <n v="74.203341100601563"/>
    <n v="74.697548072728821"/>
    <n v="75.196246670073165"/>
    <n v="75.699486947804147"/>
    <n v="76.207319610719637"/>
    <n v="76.719796022955038"/>
    <n v="885.21539156867959"/>
    <n v="75.924020406998437"/>
    <n v="76.422454872850679"/>
    <n v="76.925364567158908"/>
    <n v="77.432798824145323"/>
    <n v="77.944807611893253"/>
    <n v="78.461441541640767"/>
    <n v="78.9827518771922"/>
    <n v="79.508790544407816"/>
    <n v="80.039610140821296"/>
    <n v="80.575263945637801"/>
    <n v="81.115805929533224"/>
    <n v="0"/>
    <n v="863.33311026227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3.4243540476196301"/>
    <n v="7.5796090207010769"/>
    <n v="9.7484181262349825"/>
    <n v="13.069740367895395"/>
    <n v="16.909649134124699"/>
    <n v="20.753423047991063"/>
    <n v="24.451150944033351"/>
    <n v="28.080522494813263"/>
    <n v="34.285845239053138"/>
    <n v="41.698922476230678"/>
    <n v="47.67956850290328"/>
    <n v="247.68120340160056"/>
    <n v="54.85998332635382"/>
    <n v="61.998080573422421"/>
    <n v="66.133320274240958"/>
    <n v="70.302146322379031"/>
    <n v="74.504922835925086"/>
    <n v="78.74201864097823"/>
    <n v="83.013807340370775"/>
    <n v="87.320667383432522"/>
    <n v="91.662982136845841"/>
    <n v="96.041139956901063"/>
    <n v="100.45553426252454"/>
    <n v="0"/>
    <n v="865.034603053374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.6040659929378298"/>
    <n v="3.5505070155706955"/>
    <n v="4.5664396215403222"/>
    <n v="6.1222425511874183"/>
    <n v="7.9209663344871952"/>
    <n v="9.7215006641837736"/>
    <n v="11.453622835751304"/>
    <n v="13.153724927820017"/>
    <n v="16.060476697882457"/>
    <n v="19.532975433065474"/>
    <n v="22.334482162152934"/>
    <n v="116.02100423657942"/>
    <n v="25.69799512644181"/>
    <n v="29.041685320002571"/>
    <n v="30.97875061304385"/>
    <n v="32.931548717825116"/>
    <n v="34.900250197738757"/>
    <n v="36.885027821544853"/>
    <n v="38.886056595562792"/>
    <n v="40.903513796350886"/>
    <n v="42.937579003896921"/>
    <n v="44.988434135464622"/>
    <n v="47.056263479802197"/>
    <n v="0"/>
    <n v="405.207104807674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1.4345217438358185E-2"/>
    <n v="0"/>
    <n v="0"/>
    <n v="1.4911093452807478E-2"/>
    <n v="0"/>
    <n v="0"/>
    <n v="1.4975143657529012E-2"/>
    <n v="0"/>
    <n v="0"/>
    <n v="1.5039468988197895E-2"/>
    <n v="0"/>
    <n v="5.927092353689257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0.14864887103211336"/>
    <n v="0.33105885613542313"/>
    <n v="0"/>
    <n v="0"/>
    <n v="0.31604183919175982"/>
    <n v="0"/>
    <n v="0.12782066135207396"/>
    <n v="0.30196846449145798"/>
    <n v="0.30398934586075577"/>
    <n v="0.30602866904814868"/>
    <n v="0.30808664031857391"/>
    <n v="2.1436433474303063"/>
    <n v="0.30489101352240572"/>
    <n v="0.45554146703992426"/>
    <n v="0.63997100597594625"/>
    <n v="0"/>
    <n v="0.25731254181819391"/>
    <n v="0.62233757880964014"/>
    <n v="0.82347032041930468"/>
    <n v="1.1828658555084504"/>
    <n v="1.3640438764176261"/>
    <n v="1.3731725477224246"/>
    <n v="1.3823845239149863"/>
    <n v="1.391680736729773"/>
    <n v="9.7976714678786756"/>
    <n v="1.3772455367827512"/>
    <n v="1.3862870316850735"/>
    <n v="1.3954097062770918"/>
    <n v="1.404614455471074"/>
    <n v="1.4139021856773946"/>
    <n v="1.4232738149731177"/>
    <n v="1.4327302732727201"/>
    <n v="1.4422725025002316"/>
    <n v="1.4519014567636952"/>
    <n v="1.4616181025365291"/>
    <n v="1.4714234188352833"/>
    <n v="1.4813183974071027"/>
    <n v="17.141996882182063"/>
    <n v="1.4659534313718463"/>
    <n v="1.4755772857411646"/>
    <n v="1.4852875485550838"/>
    <n v="1.4950851723668526"/>
    <n v="1.5049711219684156"/>
    <n v="1.5149463745698533"/>
    <n v="1.5250119199811021"/>
    <n v="1.5351687607951841"/>
    <n v="1.5454179125739014"/>
    <n v="1.5557604040408808"/>
    <n v="1.5661972772707788"/>
    <n v="1.5767295878888221"/>
    <n v="18.246106797123883"/>
    <n v="1.5603749698626763"/>
    <n v="1.5706186932648818"/>
    <n v="1.5809543906488357"/>
    <n v="1.5913830759214016"/>
    <n v="1.601905776016429"/>
    <n v="1.6125235310857526"/>
    <n v="1.6232373946926144"/>
    <n v="1.6340484340066959"/>
    <n v="1.6449577300017721"/>
    <n v="1.6559663776611939"/>
    <n v="1.6670754861792747"/>
    <n v="1.6782861791736861"/>
    <n v="19.421332038515214"/>
    <n v="1.6871872895838735"/>
    <n v="1.6961356087284938"/>
    <n v="1.7051313869880607"/>
    <n v="1.7141748760710309"/>
    <n v="1.7232663290208432"/>
    <n v="1.7324060002230008"/>
    <n v="1.7415941454121893"/>
    <n v="1.7508310216794318"/>
    <n v="1.7601168874792816"/>
    <n v="1.7694520026370568"/>
    <n v="1.778836628356107"/>
    <n v="1.7882710272251243"/>
    <n v="20.847403203404493"/>
  </r>
  <r>
    <s v="DE Florida"/>
    <x v="0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102.37"/>
    <n v="107.61"/>
    <n v="114.75"/>
    <n v="121.54"/>
    <n v="127.32"/>
    <n v="129.04"/>
    <n v="130.85"/>
    <n v="38.6"/>
    <n v="0"/>
    <n v="0"/>
    <n v="0"/>
    <n v="0"/>
    <n v="872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117.73"/>
    <n v="121.72"/>
    <n v="125.62"/>
    <n v="127.97"/>
    <n v="0"/>
    <n v="115.71"/>
    <n v="0"/>
    <n v="0"/>
    <n v="0"/>
    <n v="0"/>
    <n v="0"/>
    <n v="0"/>
    <n v="60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Renewable Generation"/>
    <s v="PEF Solar Growth 2022 BY - Bay Trail 344"/>
    <s v="AFUDC Not Eligible"/>
    <s v="Expansion"/>
    <s v="Regulated Renewables"/>
    <s v="Renewable Generation - Solar"/>
    <s v="BY - Solar Energy Production"/>
    <s v="~"/>
    <s v="PEF Other Solar Growth 344"/>
    <n v="116.99"/>
    <n v="131.55000000000001"/>
    <n v="141.4"/>
    <n v="142.38"/>
    <n v="144.93"/>
    <n v="99.41"/>
    <n v="52.99"/>
    <n v="54.61"/>
    <n v="27.67"/>
    <n v="0"/>
    <n v="0"/>
    <n v="0"/>
    <n v="911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Renewable Generation"/>
    <s v="PEF Solar Growth 2022 BY - Fort Green 344"/>
    <s v="AFUDC Not Eligible"/>
    <s v="Expansion"/>
    <s v="Regulated Renewables"/>
    <s v="Renewable Generation - Solar"/>
    <s v="BY - Solar Energy Production"/>
    <s v="~"/>
    <s v="PEF Other Solar Growth 344"/>
    <n v="81.319999999999993"/>
    <n v="74.98"/>
    <n v="102.4"/>
    <n v="127.98"/>
    <n v="140.15"/>
    <n v="24.55"/>
    <n v="0"/>
    <n v="0"/>
    <n v="0"/>
    <n v="0"/>
    <n v="0"/>
    <n v="0"/>
    <n v="551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0.05"/>
    <n v="0.06"/>
    <n v="0.06"/>
    <n v="0.06"/>
    <n v="0.06"/>
    <n v="0.06"/>
    <n v="0.06"/>
    <n v="7.0000000000000007E-2"/>
    <n v="7.0000000000000007E-2"/>
    <n v="7.0000000000000007E-2"/>
    <n v="7.0000000000000007E-2"/>
    <n v="7.0000000000000007E-2"/>
    <n v="0.76000000000000023"/>
    <n v="14.149438219610142"/>
    <n v="14.2942015232461"/>
    <n v="14.316111628118863"/>
    <n v="14.338059839385545"/>
    <n v="14.360046244736509"/>
    <n v="14.382070932158804"/>
    <n v="14.404133989944325"/>
    <n v="14.426235506684417"/>
    <n v="14.448375571259838"/>
    <n v="14.470554272871249"/>
    <n v="14.492771701004614"/>
    <n v="14.515027945464002"/>
    <n v="172.59702737448441"/>
    <n v="14.290203783262966"/>
    <n v="14.31210326126048"/>
    <n v="14.334040805858134"/>
    <n v="14.356016504573304"/>
    <n v="14.378030445206166"/>
    <n v="14.400082715853966"/>
    <n v="14.42217340491918"/>
    <n v="14.4443026011041"/>
    <n v="14.466470393400797"/>
    <n v="14.488676871121635"/>
    <n v="14.510922123864665"/>
    <n v="14.533206241546409"/>
    <n v="172.93622915197182"/>
    <n v="14.308100514597287"/>
    <n v="14.330027419010829"/>
    <n v="14.351992437698266"/>
    <n v="14.373995658286583"/>
    <n v="14.396037168685917"/>
    <n v="14.41811705710384"/>
    <n v="14.440235412053545"/>
    <n v="14.462392322348407"/>
    <n v="14.484587877091951"/>
    <n v="14.506822165708401"/>
    <n v="14.529095277908006"/>
    <n v="14.551407303719911"/>
    <n v="173.15281061421294"/>
    <n v="14.326019659397312"/>
    <n v="14.347974024575111"/>
    <n v="14.369966551760271"/>
    <n v="14.391997328689515"/>
    <n v="14.414066443383074"/>
    <n v="14.436173984159"/>
    <n v="14.458320039641325"/>
    <n v="14.480504698754663"/>
    <n v="14.502728050714126"/>
    <n v="14.524990185055927"/>
    <n v="14.547291191602673"/>
    <n v="14.56963116049625"/>
    <n v="173.36966331822924"/>
    <n v="14.343961245733167"/>
    <n v="14.365943106066473"/>
    <n v="14.38796317620038"/>
    <n v="14.410021543981493"/>
    <n v="14.432118297540281"/>
    <n v="14.454253525305401"/>
    <n v="14.476427316011877"/>
    <n v="14.498639758695688"/>
    <n v="14.520890942683678"/>
    <n v="14.543180957624196"/>
    <n v="14.565509893452337"/>
    <n v="14.58787784042288"/>
    <n v="173.58678760371788"/>
    <n v="14.589425232195744"/>
    <n v="14.666803027725759"/>
    <n v="14.744591211132319"/>
    <n v="14.822791958985695"/>
    <n v="14.901407459400009"/>
    <n v="14.980439912094473"/>
    <n v="15.05989152845491"/>
    <n v="15.139764531595665"/>
    <n v="15.220061156421787"/>
    <n v="15.300783649691569"/>
    <n v="15.381934270079416"/>
    <n v="15.463515288239048"/>
    <n v="180.2714092260164"/>
  </r>
  <r>
    <s v="DE Florida"/>
    <x v="0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15.73"/>
    <n v="15.92"/>
    <n v="16.13"/>
    <n v="16.54"/>
    <n v="16.97"/>
    <n v="17.27"/>
    <n v="17.5"/>
    <n v="17.84"/>
    <n v="18.37"/>
    <n v="18.64"/>
    <n v="19.489999999999998"/>
    <n v="20.350000000000001"/>
    <n v="210.74999999999997"/>
    <n v="21.115065175611722"/>
    <n v="21.742328681680661"/>
    <n v="22.123759529465822"/>
    <n v="22.524609137186836"/>
    <n v="22.937620710812421"/>
    <n v="23.339257605645116"/>
    <n v="23.742283599566139"/>
    <n v="24.147566434599472"/>
    <n v="24.611943470812506"/>
    <n v="25.123745852980665"/>
    <n v="25.6236807662053"/>
    <n v="26.066397686113657"/>
    <n v="283.09825865068035"/>
    <n v="26.015997511257634"/>
    <n v="31.76906919490839"/>
    <n v="43.383532242489764"/>
    <n v="55.106356775668566"/>
    <n v="65.556772988745749"/>
    <n v="75.395242144729636"/>
    <n v="87.031564823536186"/>
    <n v="98.458515751547552"/>
    <n v="111.10406870832692"/>
    <n v="122.77007156128168"/>
    <n v="130.75014078643937"/>
    <n v="138.33663812070941"/>
    <n v="985.67797060964097"/>
    <n v="142.87172972788665"/>
    <n v="148.27957928088719"/>
    <n v="152.29624581681117"/>
    <n v="156.35008087945172"/>
    <n v="160.07303724268255"/>
    <n v="163.641298622634"/>
    <n v="167.69745598248892"/>
    <n v="171.70644112195177"/>
    <n v="176.0490743516161"/>
    <n v="180.13938533299441"/>
    <n v="183.25590115117899"/>
    <n v="0"/>
    <n v="1802.36022951058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31.4"/>
    <n v="32.619999999999997"/>
    <n v="31.72"/>
    <n v="3.92"/>
    <n v="1.06"/>
    <n v="1.06"/>
    <n v="1.07"/>
    <n v="1.08"/>
    <n v="1.1000000000000001"/>
    <n v="1.1100000000000001"/>
    <n v="0.68"/>
    <n v="0"/>
    <n v="106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46.75"/>
    <n v="53.23"/>
    <n v="58.23"/>
    <n v="60.98"/>
    <n v="67.34"/>
    <n v="76.47"/>
    <n v="83.68"/>
    <n v="90.4"/>
    <n v="95.35"/>
    <n v="101.47"/>
    <n v="109.95"/>
    <n v="117.54"/>
    <n v="961.3900000000001"/>
    <n v="126.63946231817255"/>
    <n v="141.28240551070346"/>
    <n v="154.41745720545342"/>
    <n v="161.94159348540146"/>
    <n v="0"/>
    <n v="0"/>
    <n v="0"/>
    <n v="0"/>
    <n v="0"/>
    <n v="0"/>
    <n v="0"/>
    <n v="0.18492458642191217"/>
    <n v="584.46584310615265"/>
    <n v="0.44002890326390737"/>
    <n v="0.51800633863429779"/>
    <n v="0.52141515885403211"/>
    <n v="0.52485464744408683"/>
    <n v="0.52832514309789902"/>
    <n v="0.53182698886833424"/>
    <n v="0.53536053223147928"/>
    <n v="0.53892612515096605"/>
    <n v="0.54252412414315954"/>
    <n v="0.54615489034492815"/>
    <n v="0.54981878958006325"/>
    <n v="0.55351619242932937"/>
    <n v="6.3307578340424833"/>
    <n v="0.5477748491019746"/>
    <n v="0.55137094244444818"/>
    <n v="0.55499932356065984"/>
    <n v="0.5586603483860032"/>
    <n v="0.56235437742903915"/>
    <n v="0.56608177583854591"/>
    <n v="0.56984291347142169"/>
    <n v="0.57363816496115017"/>
    <n v="0.57746790978718887"/>
    <n v="0.58133253234710291"/>
    <n v="0.58523242202726411"/>
    <n v="0.58916797327741166"/>
    <n v="6.8179235326322098"/>
    <n v="0.58305683207082593"/>
    <n v="0.58688454850492477"/>
    <n v="0.5907466323567705"/>
    <n v="0.59464346248742872"/>
    <n v="0.59857542262568841"/>
    <n v="0.60254290143943057"/>
    <n v="0.60654629260790438"/>
    <n v="0.61058599489460286"/>
    <n v="0.61466241222112017"/>
    <n v="0.61877595374393202"/>
    <n v="0.62292703392964743"/>
    <n v="0.6271160726343733"/>
    <n v="7.2570635595166486"/>
    <n v="0.62061131499883948"/>
    <n v="0.62468557328541441"/>
    <n v="0.62879641258287522"/>
    <n v="0.63294423615459383"/>
    <n v="0.6371294524451937"/>
    <n v="0.64135247515651561"/>
    <n v="0.64561372332454925"/>
    <n v="0.64991362139700204"/>
    <n v="0.65425259931191415"/>
    <n v="0.65863109257938435"/>
    <n v="0.66304954236166824"/>
    <n v="0.66750839555765495"/>
    <n v="7.7244884391556052"/>
    <n v="0.67104865347213716"/>
    <n v="0.67460768781877289"/>
    <n v="0.67818559818194635"/>
    <n v="0.68178248467420632"/>
    <n v="0.68539844793906801"/>
    <n v="0.68903358915382817"/>
    <n v="0.69268801003239722"/>
    <n v="0.69636181282814391"/>
    <n v="0.700055100336758"/>
    <n v="0.70376797589912499"/>
    <n v="0.7075005434042192"/>
    <n v="0.7112529072920093"/>
    <n v="8.2916828110326115"/>
  </r>
  <r>
    <s v="DE Florida"/>
    <x v="0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16.329999999999998"/>
    <n v="24.05"/>
    <n v="24.83"/>
    <n v="26.97"/>
    <n v="29.13"/>
    <n v="30.44"/>
    <n v="33.85"/>
    <n v="39.659999999999997"/>
    <n v="46.13"/>
    <n v="49.4"/>
    <n v="320.78999999999996"/>
    <n v="61.167956339824954"/>
    <n v="66.235347086519468"/>
    <n v="69.736604043091702"/>
    <n v="74.360558390832168"/>
    <n v="80.939214601473196"/>
    <n v="89.013359231793999"/>
    <n v="96.308108767204445"/>
    <n v="102.82692621735926"/>
    <n v="108.9543292214188"/>
    <n v="115.03243069284876"/>
    <n v="121.53135363261867"/>
    <n v="127.14946903356919"/>
    <n v="1113.2556572585547"/>
    <n v="130.1444547856313"/>
    <n v="134.28664448639842"/>
    <n v="137.65653636243209"/>
    <n v="141.03547612438422"/>
    <n v="144.49353541100245"/>
    <n v="147.76601515608405"/>
    <n v="150.03995437855951"/>
    <n v="151.37033889557748"/>
    <n v="152.56653631150601"/>
    <n v="0"/>
    <n v="0"/>
    <n v="0"/>
    <n v="1289.35949191157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.76885987143831624"/>
    <n v="2.2098340728373604"/>
    <n v="4.1749206501060447"/>
    <n v="7.05383466020076"/>
    <n v="10.631447271265426"/>
    <n v="13.842117274475312"/>
    <n v="16.687446284392735"/>
    <n v="19.347532605318197"/>
    <n v="21.98261067768582"/>
    <n v="24.812878277429359"/>
    <n v="27.228593268855501"/>
    <n v="148.74007491400485"/>
    <n v="28.966892996863461"/>
    <n v="30.697159582129199"/>
    <n v="32.06377365162237"/>
    <n v="33.432719233455401"/>
    <n v="34.836798842009642"/>
    <n v="36.151998487320185"/>
    <n v="36.997482243850691"/>
    <n v="37.398985167895219"/>
    <n v="37.735616173835524"/>
    <n v="0"/>
    <n v="0"/>
    <n v="0"/>
    <n v="308.281426378981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17.63"/>
    <n v="20.45"/>
    <n v="25.64"/>
    <n v="1.39"/>
    <n v="1.51"/>
    <n v="1.06"/>
    <n v="0"/>
    <n v="0"/>
    <n v="0"/>
    <n v="0"/>
    <n v="0"/>
    <n v="0"/>
    <n v="67.680000000000007"/>
    <n v="2.3994983653686983"/>
    <n v="2.4582434841012026"/>
    <n v="2.4620114715926236"/>
    <n v="2.4657860124262805"/>
    <n v="2.4695671216827093"/>
    <n v="2.4733548144934741"/>
    <n v="2.4771491060425612"/>
    <n v="2.4936473437370781"/>
    <n v="2.5102955265045006"/>
    <n v="2.5270953253493507"/>
    <n v="2.5440484329628585"/>
    <n v="2.5611565640470872"/>
    <n v="29.841853568308423"/>
    <n v="2.5345909832196036"/>
    <n v="2.5512303484178998"/>
    <n v="2.5680191113118349"/>
    <n v="2.5849589188383599"/>
    <n v="2.6020514390947751"/>
    <n v="2.6192983616489802"/>
    <n v="2.6367013978536602"/>
    <n v="2.6542622811630832"/>
    <n v="2.6719827674541623"/>
    <n v="2.6898646353602254"/>
    <n v="2.7079096865981431"/>
    <n v="2.7261197463133269"/>
    <n v="31.546989677274055"/>
    <n v="2.6978430858847089"/>
    <n v="2.7155541866701745"/>
    <n v="2.7334243078036544"/>
    <n v="2.7514552023007228"/>
    <n v="2.7696486457002325"/>
    <n v="2.7880064363945505"/>
    <n v="2.8065303959639785"/>
    <n v="2.8252223695139573"/>
    <n v="2.8440842260168062"/>
    <n v="2.8631178586669925"/>
    <n v="2.8823251852293281"/>
    <n v="2.9017081484061924"/>
    <n v="33.578920048551296"/>
    <n v="2.8716101983486433"/>
    <n v="2.8904620648288044"/>
    <n v="2.909483194100968"/>
    <n v="2.9286754520918179"/>
    <n v="2.9480407287020323"/>
    <n v="2.9675809381577896"/>
    <n v="2.98729801936673"/>
    <n v="3.0071939362768787"/>
    <n v="3.0272706782403973"/>
    <n v="3.0475302603917336"/>
    <n v="3.0679747240182493"/>
    <n v="3.0886061369510909"/>
    <n v="35.741726331475142"/>
    <n v="3.0565695886481703"/>
    <n v="3.0766356971351976"/>
    <n v="3.0968819705703856"/>
    <n v="3.117310395064091"/>
    <n v="3.1379229822448234"/>
    <n v="3.1587217696333862"/>
    <n v="3.1797088210217717"/>
    <n v="3.2008862268551965"/>
    <n v="3.2222561046192872"/>
    <n v="3.2438205992425844"/>
    <n v="3.2655818834910408"/>
    <n v="3.2875421583840718"/>
    <n v="38.043838196910009"/>
    <n v="3.3049782643909333"/>
    <n v="3.3225068461070126"/>
    <n v="3.3401283939948483"/>
    <n v="3.3578434011182399"/>
    <n v="3.3756523631560422"/>
    <n v="3.3935557784160411"/>
    <n v="3.4115541478488884"/>
    <n v="3.429647975062128"/>
    <n v="3.4478377663342781"/>
    <n v="3.4661240306290035"/>
    <n v="3.4845072796093559"/>
    <n v="3.5029880276520853"/>
    <n v="40.837324274318853"/>
  </r>
  <r>
    <s v="DE Florida"/>
    <x v="0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86.75"/>
    <n v="90.36"/>
    <n v="92.44"/>
    <n v="97.67"/>
    <n v="105.66"/>
    <n v="110.9"/>
    <n v="115.79"/>
    <n v="122.17"/>
    <n v="127.07"/>
    <n v="130.27000000000001"/>
    <n v="163.72999999999999"/>
    <n v="168.83"/>
    <n v="1411.6399999999999"/>
    <n v="171.33063588090457"/>
    <n v="185.88417764355975"/>
    <n v="190.98185340440179"/>
    <n v="196.12303754255069"/>
    <n v="202.74558252200711"/>
    <n v="209.35449976034349"/>
    <n v="214.53023862758798"/>
    <n v="219.70011294878444"/>
    <n v="224.98862439390069"/>
    <n v="230.28921929457962"/>
    <n v="236.0651020178021"/>
    <n v="242.07177363830198"/>
    <n v="2524.0648576747244"/>
    <n v="243.53874191174233"/>
    <n v="0"/>
    <n v="0"/>
    <n v="0"/>
    <n v="0"/>
    <n v="0"/>
    <n v="0"/>
    <n v="0"/>
    <n v="0"/>
    <n v="0"/>
    <n v="0"/>
    <n v="0"/>
    <n v="243.538741911742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0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.9272895762004506"/>
    <n v="2.7482892676601547"/>
    <n v="4.5845692813803245"/>
    <n v="7.1096047687579169"/>
    <n v="9.6230429993585496"/>
    <n v="11.459867815276358"/>
    <n v="13.288615559227992"/>
    <n v="15.167547106854878"/>
    <n v="17.046689594870887"/>
    <n v="19.142960442613322"/>
    <n v="21.341767687677283"/>
    <n v="122.4402440998781"/>
    <n v="22.983742695990735"/>
    <n v="0"/>
    <n v="0"/>
    <n v="0"/>
    <n v="0"/>
    <n v="0"/>
    <n v="0"/>
    <n v="0"/>
    <n v="0"/>
    <n v="0"/>
    <n v="0"/>
    <n v="0"/>
    <n v="22.9837426959907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0"/>
    <n v="0"/>
    <n v="0"/>
    <n v="0"/>
    <n v="0"/>
    <n v="0"/>
    <n v="0"/>
    <n v="0"/>
    <n v="0"/>
    <n v="0"/>
    <n v="0"/>
    <n v="0"/>
    <n v="0"/>
    <n v="9.1538046699771254"/>
    <n v="10.241981641215482"/>
    <n v="10.279856707873696"/>
    <n v="10.317871837337371"/>
    <n v="10.356027547560673"/>
    <n v="10.394324358415016"/>
    <n v="10.432762791692618"/>
    <n v="10.471343371116903"/>
    <n v="10.510066622347473"/>
    <n v="10.548933072986863"/>
    <n v="10.587943252589618"/>
    <n v="10.627097692670356"/>
    <n v="123.9220135657832"/>
    <n v="10.204246121313959"/>
    <n v="10.241981641215482"/>
    <n v="10.279856707873696"/>
    <n v="10.317871837337371"/>
    <n v="10.356027547560673"/>
    <n v="10.394324358415016"/>
    <n v="10.432762791692618"/>
    <n v="10.471343371116903"/>
    <n v="10.510066622347473"/>
    <n v="10.548933072986863"/>
    <n v="10.587943252589618"/>
    <n v="10.627097692670356"/>
    <n v="124.97245501712004"/>
    <n v="10.204246121313959"/>
    <n v="10.241981641215482"/>
    <n v="10.279856707873696"/>
    <n v="10.317871837337371"/>
    <n v="10.356027547560673"/>
    <n v="10.394324358415016"/>
    <n v="10.432762791692618"/>
    <n v="10.471343371116903"/>
    <n v="10.510066622347473"/>
    <n v="10.548933072986863"/>
    <n v="10.587943252589618"/>
    <n v="10.627097692670356"/>
    <n v="124.97245501712004"/>
    <n v="10.204246121313959"/>
    <n v="10.241981641215482"/>
    <n v="10.279856707873696"/>
    <n v="10.317871837337371"/>
    <n v="10.356027547560673"/>
    <n v="10.394324358415016"/>
    <n v="10.432762791692618"/>
    <n v="10.471343371116903"/>
    <n v="10.510066622347473"/>
    <n v="10.548933072986863"/>
    <n v="10.587943252589618"/>
    <n v="10.627097692670356"/>
    <n v="124.97245501712004"/>
    <n v="10.204246121313959"/>
    <n v="10.241981641215482"/>
    <n v="10.279856707873696"/>
    <n v="10.317871837337371"/>
    <n v="10.356027547560673"/>
    <n v="10.394324358415016"/>
    <n v="10.432762791692618"/>
    <n v="10.471343371116903"/>
    <n v="10.510066622347473"/>
    <n v="10.548933072986863"/>
    <n v="10.587943252589618"/>
    <n v="10.627097692670356"/>
    <n v="124.97245501712004"/>
    <n v="10.627097692670356"/>
    <n v="10.683460529399953"/>
    <n v="10.740122297169433"/>
    <n v="10.797084581416506"/>
    <n v="10.854348975987543"/>
    <n v="10.911917083182194"/>
    <n v="10.969790513798202"/>
    <n v="11.027970887176492"/>
    <n v="11.08645983124646"/>
    <n v="11.145258982571546"/>
    <n v="11.204369986395012"/>
    <n v="11.263794496685977"/>
    <n v="131.31167585769967"/>
  </r>
  <r>
    <s v="DE Florida"/>
    <x v="1"/>
    <s v="Customer Delivery"/>
    <s v="PEF Distribution Maintenance LA-364 "/>
    <s v="AFUDC Not Eligible"/>
    <s v="Maintenance"/>
    <s v="Maintenance"/>
    <s v="Distribution Operations"/>
    <s v="LA - Distribution R/W Clearing"/>
    <s v="~"/>
    <s v="PEF Distribution Poles Towers &amp; Fixtures 364.0"/>
    <n v="0"/>
    <n v="8.94"/>
    <n v="-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"/>
    <s v="Grid Solutions"/>
    <s v="PEF Grid Solutions Maintenance Grid Mod VS"/>
    <s v="AFUDC Not Eligible"/>
    <s v="Maintenance"/>
    <s v="Maintenance"/>
    <s v="Fossil Hydro"/>
    <s v="VS - Intangible Plant - Software"/>
    <s v="~"/>
    <s v="PEF Corporate 2008 Misc Intangible 303"/>
    <n v="0"/>
    <n v="-20.58"/>
    <n v="2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007204154398028"/>
    <n v="22.624097495651871"/>
    <n v="37.937515172470988"/>
    <n v="53.44335013281998"/>
    <n v="69.14401253946086"/>
    <n v="85.041946558169258"/>
    <n v="101.13963089406933"/>
    <n v="117.43957933723539"/>
    <n v="133.9443413177691"/>
    <n v="150.65650247055774"/>
    <n v="167.57868520986679"/>
    <n v="946.45038154351107"/>
    <n v="184.03299138469976"/>
    <n v="0"/>
    <n v="0"/>
    <n v="0"/>
    <n v="0"/>
    <n v="0"/>
    <n v="0"/>
    <n v="0"/>
    <n v="0"/>
    <n v="0"/>
    <n v="0"/>
    <n v="0"/>
    <n v="184.03299138469976"/>
  </r>
  <r>
    <s v="DE Florida"/>
    <x v="1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001152664703685"/>
    <n v="3.6198555993042993"/>
    <n v="6.0700024275953579"/>
    <n v="8.5509360212511965"/>
    <n v="11.063042006313736"/>
    <n v="13.606711449307078"/>
    <n v="16.182340943051088"/>
    <n v="18.790332693957659"/>
    <n v="21.431094610843058"/>
    <n v="24.105040395289247"/>
    <n v="26.812589633578693"/>
    <n v="151.43206104696179"/>
    <n v="28.273652774662679"/>
    <n v="44.72528324077755"/>
    <n v="75.235407360631697"/>
    <n v="106.1284210208382"/>
    <n v="137.40911253693855"/>
    <n v="169.08233767016799"/>
    <n v="201.15302068957737"/>
    <n v="233.62615545263014"/>
    <n v="266.50680650445412"/>
    <n v="299.80011019619002"/>
    <n v="333.51127582285"/>
    <n v="367.64558678098842"/>
    <n v="2263.0971700507066"/>
    <n v="384.78162323063151"/>
    <n v="411.73719591222925"/>
    <n v="0"/>
    <n v="0"/>
    <n v="0"/>
    <n v="0"/>
    <n v="0"/>
    <n v="0"/>
    <n v="0"/>
    <n v="0"/>
    <n v="0"/>
    <n v="0"/>
    <n v="796.51881914286082"/>
    <n v="0"/>
    <n v="0"/>
    <n v="0"/>
    <n v="0"/>
    <n v="0"/>
    <n v="0"/>
    <n v="0"/>
    <n v="0"/>
    <n v="0"/>
    <n v="0"/>
    <n v="0"/>
    <n v="0"/>
    <n v="0"/>
  </r>
  <r>
    <s v="DE Florida"/>
    <x v="1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105.27"/>
    <n v="107.94"/>
    <n v="109.74"/>
    <n v="111.51"/>
    <n v="113.22"/>
    <n v="115.09"/>
    <n v="120.63"/>
    <n v="126.47"/>
    <n v="140"/>
    <n v="151.05000000000001"/>
    <n v="155.69"/>
    <n v="168.24"/>
    <n v="1524.85"/>
    <n v="177.77625562801711"/>
    <n v="186.12091732395805"/>
    <n v="187.77005331952392"/>
    <n v="189.43677426047893"/>
    <n v="191.12129894022095"/>
    <n v="192.82384924551033"/>
    <n v="194.54465020513979"/>
    <n v="196.28393003957353"/>
    <n v="198.04192021134497"/>
    <n v="199.81885547636182"/>
    <n v="201.61497393614661"/>
    <n v="203.4305170909677"/>
    <n v="2318.7839956772441"/>
    <n v="196.37203101480432"/>
    <n v="198.10889933141311"/>
    <n v="199.86425558919851"/>
    <n v="201.63832943244356"/>
    <n v="203.43135374695103"/>
    <n v="205.24356471112847"/>
    <n v="207.07520184779301"/>
    <n v="208.9265080770077"/>
    <n v="210.79772976972532"/>
    <n v="212.68911680239782"/>
    <n v="214.60092261258228"/>
    <n v="0"/>
    <n v="2258.7479129354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8.876906825666449"/>
    <n v="19.693022231399798"/>
    <n v="25.385298935753269"/>
    <n v="34.11125202080094"/>
    <n v="44.233149405753629"/>
    <n v="54.410857618350228"/>
    <n v="64.250676563209524"/>
    <n v="73.954762926005429"/>
    <n v="90.502044742140697"/>
    <n v="110.31915583904181"/>
    <n v="126.42733398714572"/>
    <n v="652.1644610952676"/>
    <n v="141.89141051125611"/>
    <n v="160.71678832479293"/>
    <n v="171.82481877890422"/>
    <n v="183.06980446559078"/>
    <n v="194.45345723082755"/>
    <n v="205.97751304183518"/>
    <n v="217.64373236690241"/>
    <n v="229.45390056191172"/>
    <n v="241.40982826346035"/>
    <n v="253.51335178883571"/>
    <n v="265.76633354300066"/>
    <n v="0"/>
    <n v="2265.7209388773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4.158198645209394"/>
    <n v="9.22477840208008"/>
    <n v="11.891204640976937"/>
    <n v="15.978692209450076"/>
    <n v="20.720080264956547"/>
    <n v="25.487611718434252"/>
    <n v="30.096866114043813"/>
    <n v="34.642539461667745"/>
    <n v="42.393762515040947"/>
    <n v="51.676667713148817"/>
    <n v="59.222201970483837"/>
    <n v="305.49260365549242"/>
    <n v="66.466020489119984"/>
    <n v="75.284369274021941"/>
    <n v="80.487690441219428"/>
    <n v="85.755165381091686"/>
    <n v="91.087595971562365"/>
    <n v="96.485795389640813"/>
    <n v="101.95058828934189"/>
    <n v="107.48281098274565"/>
    <n v="113.08331162414653"/>
    <n v="118.7529503974134"/>
    <n v="124.49259970663309"/>
    <n v="0"/>
    <n v="1061.32889794693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3.7186913742972852E-2"/>
    <n v="0"/>
    <n v="0"/>
    <n v="3.8917075041815526E-2"/>
    <n v="0"/>
    <n v="0"/>
    <n v="3.9350422146990388E-2"/>
    <n v="0"/>
    <n v="0"/>
    <n v="3.9788594633139218E-2"/>
    <n v="0"/>
    <n v="0.15524300556491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0.3853404640825126"/>
    <n v="0.8601432337698135"/>
    <n v="0"/>
    <n v="0"/>
    <n v="0.82671886214520807"/>
    <n v="0"/>
    <n v="0.33587637610292925"/>
    <n v="0.79528456803895275"/>
    <n v="0.80242027543445738"/>
    <n v="0.8096330175241746"/>
    <n v="0.81692376411003431"/>
    <n v="5.6323405612080819"/>
    <n v="0.78857872966429676"/>
    <n v="1.1808940027541182"/>
    <n v="1.66274582418631"/>
    <n v="0"/>
    <n v="0.67157056796887882"/>
    <n v="1.6279433645224908"/>
    <n v="2.1589559589115219"/>
    <n v="3.1082353413094985"/>
    <n v="3.5924381934049849"/>
    <n v="3.624671420120027"/>
    <n v="3.6572526258966862"/>
    <n v="3.6901861914983223"/>
    <n v="25.763472220237137"/>
    <n v="3.5621467595408554"/>
    <n v="3.5936531803574261"/>
    <n v="3.6254949684837539"/>
    <n v="3.6576762896181529"/>
    <n v="3.6902013682594146"/>
    <n v="3.723074488633479"/>
    <n v="3.7562999956331615"/>
    <n v="3.7898822957765952"/>
    <n v="3.8238258581803164"/>
    <n v="3.8581352155498698"/>
    <n v="3.8928149651884865"/>
    <n v="3.9278697700229297"/>
    <n v="44.901075155244442"/>
    <n v="3.7915833638477325"/>
    <n v="3.8251191020097099"/>
    <n v="3.859011808370441"/>
    <n v="3.8932659169393853"/>
    <n v="3.9278859243137991"/>
    <n v="3.9628763906650879"/>
    <n v="3.9982419407390664"/>
    <n v="4.0339872648761315"/>
    <n v="4.0701171200470254"/>
    <n v="4.1066363309072411"/>
    <n v="4.1435497908706731"/>
    <n v="4.1808624632015396"/>
    <n v="47.793137416787836"/>
    <n v="4.0357978981359839"/>
    <n v="4.0714936612509476"/>
    <n v="4.1075693847592305"/>
    <n v="4.1440297882632651"/>
    <n v="4.1808796579845309"/>
    <n v="4.2181238478134535"/>
    <n v="4.2557672803740765"/>
    <n v="4.2938149481099543"/>
    <n v="4.3322719143866166"/>
    <n v="4.3711433146139029"/>
    <n v="4.410434357388751"/>
    <n v="4.4501503256574617"/>
    <n v="50.871476378738173"/>
    <n v="4.4737525455185061"/>
    <n v="4.4974799442480391"/>
    <n v="4.5213331857560304"/>
    <n v="4.5453129374736276"/>
    <n v="4.5694198703718216"/>
    <n v="4.5936546589802276"/>
    <n v="4.6180179814059574"/>
    <n v="4.6425105193525944"/>
    <n v="4.6671329581392609"/>
    <n v="4.6918859867198082"/>
    <n v="4.7167702977020785"/>
    <n v="4.7417865873672955"/>
    <n v="55.279057473035252"/>
  </r>
  <r>
    <s v="DE Florida"/>
    <x v="1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251.84"/>
    <n v="264.73"/>
    <n v="282.31"/>
    <n v="299.02"/>
    <n v="313.25"/>
    <n v="317.45999999999998"/>
    <n v="321.92"/>
    <n v="94.96"/>
    <n v="0"/>
    <n v="0"/>
    <n v="0"/>
    <n v="0"/>
    <n v="2145.49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289.64999999999998"/>
    <n v="299.47000000000003"/>
    <n v="309.06"/>
    <n v="314.83"/>
    <n v="0"/>
    <n v="287.64999999999998"/>
    <n v="0"/>
    <n v="0"/>
    <n v="0"/>
    <n v="0"/>
    <n v="0"/>
    <n v="0"/>
    <n v="1500.65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"/>
    <s v="Renewable Generation"/>
    <s v="PEF Solar Growth 2022 BY - Bay Trail 344"/>
    <s v="AFUDC Not Eligible"/>
    <s v="Expansion"/>
    <s v="Regulated Renewables"/>
    <s v="Renewable Generation - Solar"/>
    <s v="BY - Solar Energy Production"/>
    <s v="~"/>
    <s v="PEF Other Solar Growth 344"/>
    <n v="287.83"/>
    <n v="323.64999999999998"/>
    <n v="347.87"/>
    <n v="350.3"/>
    <n v="356.57"/>
    <n v="244.56"/>
    <n v="130.36000000000001"/>
    <n v="134.35"/>
    <n v="68.92"/>
    <n v="0"/>
    <n v="0"/>
    <n v="0"/>
    <n v="2244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"/>
    <s v="Renewable Generation"/>
    <s v="PEF Solar Growth 2022 BY - Fort Green 344"/>
    <s v="AFUDC Not Eligible"/>
    <s v="Expansion"/>
    <s v="Regulated Renewables"/>
    <s v="Renewable Generation - Solar"/>
    <s v="BY - Solar Energy Production"/>
    <s v="~"/>
    <s v="PEF Other Solar Growth 344"/>
    <n v="200.07"/>
    <n v="184.48"/>
    <n v="251.92"/>
    <n v="314.85000000000002"/>
    <n v="344.81"/>
    <n v="60.39"/>
    <n v="0"/>
    <n v="0"/>
    <n v="0"/>
    <n v="0"/>
    <n v="0"/>
    <n v="0"/>
    <n v="1356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0.13"/>
    <n v="0.14000000000000001"/>
    <n v="0.15"/>
    <n v="0.15"/>
    <n v="0.16"/>
    <n v="0.16"/>
    <n v="0.16"/>
    <n v="0.16"/>
    <n v="0.16"/>
    <n v="0.17"/>
    <n v="0.17"/>
    <n v="0.17"/>
    <n v="1.8799999999999997"/>
    <n v="36.596506691935168"/>
    <n v="37.054665874096422"/>
    <n v="37.195520743848206"/>
    <n v="37.336922818481405"/>
    <n v="37.478874307848351"/>
    <n v="37.621377431333485"/>
    <n v="37.764434417885873"/>
    <n v="37.908047506076741"/>
    <n v="38.052218944137401"/>
    <n v="38.196950990003835"/>
    <n v="38.34224591136983"/>
    <n v="38.488105985736617"/>
    <n v="452.03587162275335"/>
    <n v="36.96058672198717"/>
    <n v="37.101072308174587"/>
    <n v="37.242103581412238"/>
    <n v="37.383682744838453"/>
    <n v="37.525812011073121"/>
    <n v="37.668493602280186"/>
    <n v="37.811729750200229"/>
    <n v="37.955522696208"/>
    <n v="38.099874691350436"/>
    <n v="38.244787996391302"/>
    <n v="38.390264881864425"/>
    <n v="38.536307628123289"/>
    <n v="452.92023861390345"/>
    <n v="37.006875333441194"/>
    <n v="37.147536860632002"/>
    <n v="37.288744758279293"/>
    <n v="37.430501232280548"/>
    <n v="37.572808498026717"/>
    <n v="37.715668780464711"/>
    <n v="37.859084314130094"/>
    <n v="38.003057343204659"/>
    <n v="38.147590121554508"/>
    <n v="38.292684912774753"/>
    <n v="38.438343990242757"/>
    <n v="38.584569637167903"/>
    <n v="453.48746578219914"/>
    <n v="37.05322191571603"/>
    <n v="37.194059604254804"/>
    <n v="37.335444347512201"/>
    <n v="37.4773783541483"/>
    <n v="37.619863842328556"/>
    <n v="37.762903039786373"/>
    <n v="37.906498183855781"/>
    <n v="38.050651521529154"/>
    <n v="38.195365309495266"/>
    <n v="38.34064181418411"/>
    <n v="38.486483311820187"/>
    <n v="38.632892088472296"/>
    <n v="454.05540333310313"/>
    <n v="37.099626541413045"/>
    <n v="37.24064061192032"/>
    <n v="37.382202422265294"/>
    <n v="37.524314183874139"/>
    <n v="37.666978117690284"/>
    <n v="37.810196454237087"/>
    <n v="37.953971433650572"/>
    <n v="38.098305305737192"/>
    <n v="38.243200330011966"/>
    <n v="38.388658775743295"/>
    <n v="38.534682922006368"/>
    <n v="38.681275057733018"/>
    <n v="454.62405215628257"/>
    <n v="38.6853781279289"/>
    <n v="38.890553399136877"/>
    <n v="39.096816856474909"/>
    <n v="39.304174271345417"/>
    <n v="39.512631445760533"/>
    <n v="39.722194212504483"/>
    <n v="39.932868435296747"/>
    <n v="40.14466000895618"/>
    <n v="40.357574859565922"/>
    <n v="40.571618944639226"/>
    <n v="40.78679825328615"/>
    <n v="41.003118806381153"/>
    <n v="478.00838762127648"/>
  </r>
  <r>
    <s v="DE Florida"/>
    <x v="1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38.700000000000003"/>
    <n v="39.159999999999997"/>
    <n v="39.68"/>
    <n v="40.69"/>
    <n v="41.76"/>
    <n v="42.5"/>
    <n v="43.06"/>
    <n v="43.88"/>
    <n v="45.77"/>
    <n v="46.45"/>
    <n v="48.56"/>
    <n v="50.7"/>
    <n v="520.91"/>
    <n v="54.612601009767346"/>
    <n v="56.362345480736046"/>
    <n v="57.481024029866767"/>
    <n v="58.655048332372331"/>
    <n v="59.865838096220699"/>
    <n v="61.052057349107798"/>
    <n v="62.246984966440763"/>
    <n v="63.452942739968101"/>
    <n v="64.819678653357997"/>
    <n v="66.317465864505593"/>
    <n v="67.790308807816089"/>
    <n v="69.11776405659765"/>
    <n v="741.77405938675724"/>
    <n v="67.288510839855917"/>
    <n v="82.354529718498654"/>
    <n v="112.7172737531226"/>
    <n v="143.4993166989747"/>
    <n v="171.09931353974085"/>
    <n v="197.22283909135811"/>
    <n v="228.17739854120302"/>
    <n v="258.72100110649592"/>
    <n v="292.61118851889717"/>
    <n v="324.06791875671951"/>
    <n v="345.91409803497936"/>
    <n v="366.81398132369588"/>
    <n v="2590.4873699235413"/>
    <n v="369.52747748164802"/>
    <n v="384.38315405512202"/>
    <n v="395.68971782554843"/>
    <n v="407.14231687218177"/>
    <n v="417.78119238947539"/>
    <n v="428.06151408068217"/>
    <n v="439.66541708915912"/>
    <n v="451.19573461381083"/>
    <n v="463.65474714444247"/>
    <n v="475.501846244658"/>
    <n v="484.82395028420444"/>
    <n v="0"/>
    <n v="4717.42706808093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77.25"/>
    <n v="80.260000000000005"/>
    <n v="78.040000000000006"/>
    <n v="9.65"/>
    <n v="2.6"/>
    <n v="2.61"/>
    <n v="2.63"/>
    <n v="2.65"/>
    <n v="2.73"/>
    <n v="2.77"/>
    <n v="1.68"/>
    <n v="0"/>
    <n v="26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115.02"/>
    <n v="130.94999999999999"/>
    <n v="143.25"/>
    <n v="150.03"/>
    <n v="165.67"/>
    <n v="188.14"/>
    <n v="205.87"/>
    <n v="222.41"/>
    <n v="237.52"/>
    <n v="252.78"/>
    <n v="273.89"/>
    <n v="292.81"/>
    <n v="2378.3399999999997"/>
    <n v="327.54388253852301"/>
    <n v="366.24447483645446"/>
    <n v="401.20096028145105"/>
    <n v="421.70285553261033"/>
    <n v="0"/>
    <n v="0"/>
    <n v="0"/>
    <n v="0"/>
    <n v="0"/>
    <n v="0"/>
    <n v="0"/>
    <n v="0.49034677083066031"/>
    <n v="1517.1825199598695"/>
    <n v="1.1381031849465313"/>
    <n v="1.3428208471485867"/>
    <n v="1.3547189950111105"/>
    <n v="1.3667440143269018"/>
    <n v="1.3788974836414589"/>
    <n v="1.3911810038181966"/>
    <n v="1.403596198389593"/>
    <n v="1.4161447139153232"/>
    <n v="1.4288282203458664"/>
    <n v="1.4416484113926624"/>
    <n v="1.4546070049050155"/>
    <n v="1.4677057432534206"/>
    <n v="16.584995821094669"/>
    <n v="1.4167803427736747"/>
    <n v="1.4293114597369261"/>
    <n v="1.4419759630663622"/>
    <n v="1.4547755095941926"/>
    <n v="1.4677117795394676"/>
    <n v="1.4807864768766459"/>
    <n v="1.4940013297093537"/>
    <n v="1.5073580906515882"/>
    <n v="1.5208585372147452"/>
    <n v="1.5345044722016143"/>
    <n v="1.5482977241075624"/>
    <n v="1.5622401475285468"/>
    <n v="17.858601833000684"/>
    <n v="1.5080346601383599"/>
    <n v="1.5213729018829023"/>
    <n v="1.5348531213619765"/>
    <n v="1.548477082123765"/>
    <n v="1.5622465726096288"/>
    <n v="1.5761634065464145"/>
    <n v="1.5902294233442877"/>
    <n v="1.6044464885024889"/>
    <n v="1.6188164940212897"/>
    <n v="1.6333413588213661"/>
    <n v="1.64802302917082"/>
    <n v="1.6628634791194741"/>
    <n v="19.008868017642772"/>
    <n v="1.6051666355889782"/>
    <n v="1.6193639887345583"/>
    <n v="1.6337124643499938"/>
    <n v="1.6482139395729769"/>
    <n v="1.6628703180377404"/>
    <n v="1.6776835302926305"/>
    <n v="1.6926555342235672"/>
    <n v="1.7077883154859324"/>
    <n v="1.7230838879430617"/>
    <n v="1.7385442941126281"/>
    <n v="1.7541716056211696"/>
    <n v="1.7699679236663541"/>
    <n v="20.233222437629593"/>
    <n v="1.7793552856708494"/>
    <n v="1.7887924353377229"/>
    <n v="1.7982796367253244"/>
    <n v="1.8078171552924887"/>
    <n v="1.8174052579059607"/>
    <n v="1.8270442128478652"/>
    <n v="1.8367342898232117"/>
    <n v="1.8464757599674413"/>
    <n v="1.8562688958540143"/>
    <n v="1.8661139715020354"/>
    <n v="1.8760112623839227"/>
    <n v="1.8859610454331142"/>
    <n v="21.986259208743949"/>
  </r>
  <r>
    <s v="DE Florida"/>
    <x v="1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40.17"/>
    <n v="59.18"/>
    <n v="61.1"/>
    <n v="66.349999999999994"/>
    <n v="71.66"/>
    <n v="74.88"/>
    <n v="84.33"/>
    <n v="98.79"/>
    <n v="114.91"/>
    <n v="123.05"/>
    <n v="794.41999999999985"/>
    <n v="158.2065300953044"/>
    <n v="171.70099717388243"/>
    <n v="181.18671952763918"/>
    <n v="193.63808356770406"/>
    <n v="211.24657949736567"/>
    <n v="232.84582588187291"/>
    <n v="252.49843274081968"/>
    <n v="270.19994246907822"/>
    <n v="286.94948923476426"/>
    <n v="303.64338743217479"/>
    <n v="321.52476717759282"/>
    <n v="337.15003915810297"/>
    <n v="2920.7907939563015"/>
    <n v="336.60929406226552"/>
    <n v="348.10945785987968"/>
    <n v="357.65343878279981"/>
    <n v="367.26242920671024"/>
    <n v="377.11961087524782"/>
    <n v="386.53411278070581"/>
    <n v="393.37137665807012"/>
    <n v="397.75823673512787"/>
    <n v="401.80954700694429"/>
    <n v="0"/>
    <n v="0"/>
    <n v="0"/>
    <n v="3366.22750396775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.9931050778748023"/>
    <n v="5.7414981967058853"/>
    <n v="10.871672446093916"/>
    <n v="18.41009270530099"/>
    <n v="27.810298831112778"/>
    <n v="36.290951638018505"/>
    <n v="43.849866876965429"/>
    <n v="50.954970203768731"/>
    <n v="58.026022144989554"/>
    <n v="65.645240283205098"/>
    <n v="72.199446498600906"/>
    <n v="391.79316490263659"/>
    <n v="74.920790278095723"/>
    <n v="79.575832882290555"/>
    <n v="83.306751788836451"/>
    <n v="87.060234900301367"/>
    <n v="90.921991672975537"/>
    <n v="94.568298710533156"/>
    <n v="96.999166544839724"/>
    <n v="98.273905605293066"/>
    <n v="99.383070543584651"/>
    <n v="0"/>
    <n v="0"/>
    <n v="0"/>
    <n v="805.0100429267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43.38"/>
    <n v="50.31"/>
    <n v="63.07"/>
    <n v="3.42"/>
    <n v="3.71"/>
    <n v="2.62"/>
    <n v="0"/>
    <n v="0"/>
    <n v="0"/>
    <n v="0"/>
    <n v="0"/>
    <n v="0"/>
    <n v="166.51"/>
    <n v="6.2061303510834778"/>
    <n v="6.3724714383248067"/>
    <n v="6.3966949365879415"/>
    <n v="6.4210125403407767"/>
    <n v="6.4454246296223827"/>
    <n v="6.4699315861111169"/>
    <n v="6.494533793130211"/>
    <n v="6.5525966164899323"/>
    <n v="6.6112840518242972"/>
    <n v="6.6706039360497815"/>
    <n v="6.7305642177703913"/>
    <n v="6.7911729590513179"/>
    <n v="78.162421056386449"/>
    <n v="6.5555377138690725"/>
    <n v="6.6135200329127395"/>
    <n v="6.6721195396231456"/>
    <n v="6.7313439002741022"/>
    <n v="6.7912008893519005"/>
    <n v="6.8516983912606975"/>
    <n v="6.9128444020519293"/>
    <n v="6.9746470311881668"/>
    <n v="7.0371145033339078"/>
    <n v="7.1002551601786346"/>
    <n v="7.1640774622931005"/>
    <n v="7.22858999101725"/>
    <n v="82.632949017354647"/>
    <n v="6.977777563602177"/>
    <n v="7.0394945031680285"/>
    <n v="7.1018683832384548"/>
    <n v="7.1649073638692329"/>
    <n v="7.2286197202985472"/>
    <n v="7.2930138447622195"/>
    <n v="7.3580982483345112"/>
    <n v="7.4238815628055903"/>
    <n v="7.4903725425876653"/>
    <n v="7.5575800666554667"/>
    <n v="7.6255131405220986"/>
    <n v="7.6941808982485558"/>
    <n v="87.955307838092565"/>
    <n v="7.4272137316976083"/>
    <n v="7.492905837363586"/>
    <n v="7.5592971968381031"/>
    <n v="7.6263964957632231"/>
    <n v="7.6942125423822745"/>
    <n v="7.7627542694720004"/>
    <n v="7.8320307363019248"/>
    <n v="7.9020511306327448"/>
    <n v="7.9728247707452446"/>
    <n v="8.0443611075057539"/>
    <n v="8.1166697264692704"/>
    <n v="8.1897603500184015"/>
    <n v="93.62047789519012"/>
    <n v="7.9055979233365168"/>
    <n v="7.9755212341355817"/>
    <n v="8.0461888374319877"/>
    <n v="8.1176099783069144"/>
    <n v="8.1897940323395062"/>
    <n v="8.2627505076634726"/>
    <n v="8.3364890470526678"/>
    <n v="8.4110194300481762"/>
    <n v="8.4863515751179346"/>
    <n v="8.5624955418552062"/>
    <n v="8.6394615332171707"/>
    <n v="8.7172598978016396"/>
    <n v="99.650539538306774"/>
    <n v="8.7634935460241596"/>
    <n v="8.8099724032060323"/>
    <n v="8.8566977698596805"/>
    <n v="8.9036709533950411"/>
    <n v="8.9508932681561433"/>
    <n v="8.9983660354578987"/>
    <n v="9.0460905836230552"/>
    <n v="9.0940682480193811"/>
    <n v="9.1423003710970168"/>
    <n v="9.1907883024260446"/>
    <n v="9.2395333987342543"/>
    <n v="9.2885370239450857"/>
    <n v="108.28441190394379"/>
  </r>
  <r>
    <s v="DE Florida"/>
    <x v="1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213.42"/>
    <n v="222.31"/>
    <n v="227.41"/>
    <n v="240.28"/>
    <n v="259.95"/>
    <n v="272.83999999999997"/>
    <n v="284.86"/>
    <n v="300.57"/>
    <n v="316.55"/>
    <n v="324.52"/>
    <n v="407.87"/>
    <n v="420.56"/>
    <n v="3491.1399999999994"/>
    <n v="443.13439623766146"/>
    <n v="481.86504735236923"/>
    <n v="496.20104079444275"/>
    <n v="510.71280198856766"/>
    <n v="529.15402041960681"/>
    <n v="547.64050946379598"/>
    <n v="562.45055294270185"/>
    <n v="577.30946613854803"/>
    <n v="592.54525556539716"/>
    <n v="607.87899737968576"/>
    <n v="624.53658826570461"/>
    <n v="641.87848035509774"/>
    <n v="6615.3071569035792"/>
    <n v="629.89548134612232"/>
    <n v="0"/>
    <n v="0"/>
    <n v="0"/>
    <n v="0"/>
    <n v="0"/>
    <n v="0"/>
    <n v="0"/>
    <n v="0"/>
    <n v="0"/>
    <n v="0"/>
    <n v="0"/>
    <n v="629.895481346122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2.4038002653566335"/>
    <n v="7.140489898427882"/>
    <n v="11.938415052828622"/>
    <n v="18.555649401506955"/>
    <n v="25.172461909313984"/>
    <n v="30.045223603846647"/>
    <n v="34.918705553905184"/>
    <n v="39.946277732676194"/>
    <n v="44.9970025141196"/>
    <n v="50.644839503780112"/>
    <n v="56.58991631104535"/>
    <n v="322.35278174680712"/>
    <n v="59.445801333214789"/>
    <n v="0"/>
    <n v="0"/>
    <n v="0"/>
    <n v="0"/>
    <n v="0"/>
    <n v="0"/>
    <n v="0"/>
    <n v="0"/>
    <n v="0"/>
    <n v="0"/>
    <n v="0"/>
    <n v="59.4458013332147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077997094856004"/>
    <n v="8.0368555480859705"/>
    <n v="12.087280251730471"/>
    <n v="16.159187154264938"/>
    <n v="20.252690190622843"/>
    <n v="24.367903900013282"/>
    <n v="28.504943429125859"/>
    <n v="32.663924535352578"/>
    <n v="36.844963590026822"/>
    <n v="41.048177581679511"/>
    <n v="45.273684119312506"/>
    <n v="0"/>
  </r>
  <r>
    <s v="DE Florida"/>
    <x v="2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2.31"/>
    <n v="2.31"/>
    <n v="2.31"/>
    <n v="2.31"/>
    <n v="2.31"/>
    <n v="2.31"/>
    <n v="2.31"/>
    <n v="2.31"/>
    <n v="2.31"/>
    <n v="0"/>
    <n v="0"/>
    <n v="0"/>
    <n v="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"/>
    <s v="Customer Delivery"/>
    <s v="PEF Other Yates Maintenance VS - 303"/>
    <s v="AFUDC Not Eligible"/>
    <s v="Maintenance"/>
    <s v="Maintenance"/>
    <s v="Operations Support"/>
    <s v="VS - Other - Intangible Plant - Software"/>
    <s v="~"/>
    <s v="PEF Other Yates Maintenance VS"/>
    <n v="0"/>
    <n v="0"/>
    <n v="-0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"/>
    <s v="Customer Services"/>
    <s v="PEF Customer Meters IK"/>
    <s v="AFUDC Not Eligible"/>
    <s v="Expansion"/>
    <s v="Customer Adds"/>
    <s v="Customer Operations"/>
    <s v="IK - Cust - Meters"/>
    <s v="~"/>
    <s v="PEF Distribution Meters 370.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"/>
    <s v="Grid Solutions"/>
    <s v="PEF Grid Solutions Dist Energy Enablement &amp; Storage VS"/>
    <s v="AFUDC Not Eligible"/>
    <s v="Major Projects"/>
    <s v="Other Transmission &amp; Distribution Expansion"/>
    <s v="GS Distributed Energy Enablement &amp; Storage"/>
    <s v="VS - Intangible Plant - Software"/>
    <s v="~"/>
    <s v="PEF Grid Solutions Ent Sys Intang-5 Year"/>
    <n v="1.67"/>
    <n v="1.67"/>
    <n v="0"/>
    <n v="1.67"/>
    <n v="1.67"/>
    <n v="1.67"/>
    <n v="1.67"/>
    <n v="1.67"/>
    <n v="1.67"/>
    <n v="1.67"/>
    <n v="1.67"/>
    <n v="1.67"/>
    <n v="1.67"/>
    <n v="1.67"/>
    <n v="1.67"/>
    <n v="1.67"/>
    <n v="1.67"/>
    <n v="1.67"/>
    <n v="1.67"/>
    <n v="1.67"/>
    <n v="1.67"/>
    <n v="1.67"/>
    <n v="1.67"/>
    <n v="1.67"/>
    <n v="1.67"/>
    <n v="1.67"/>
    <n v="3.3400000000000096E-2"/>
    <n v="3.3400000000000096E-2"/>
    <n v="3.3400000000000096E-2"/>
    <n v="3.3400000000000096E-2"/>
    <n v="3.3400000000000096E-2"/>
    <n v="3.3400000000000096E-2"/>
    <n v="3.3400000000000096E-2"/>
    <n v="3.3400000000000096E-2"/>
    <n v="3.3400000000000096E-2"/>
    <n v="3.3400000000000096E-2"/>
    <n v="3.3400000000000096E-2"/>
    <n v="3.3400000000000096E-2"/>
    <n v="3.3400000000000096E-2"/>
    <n v="6.6800000000000193E-4"/>
    <n v="6.6800000000000193E-4"/>
    <n v="6.6800000000000193E-4"/>
    <n v="6.6800000000000193E-4"/>
    <n v="6.6800000000000193E-4"/>
    <n v="6.6800000000000193E-4"/>
    <n v="6.6800000000000193E-4"/>
    <n v="6.6800000000000193E-4"/>
    <n v="6.6800000000000193E-4"/>
    <n v="6.6800000000000193E-4"/>
    <n v="6.6800000000000193E-4"/>
    <n v="6.6800000000000193E-4"/>
    <n v="6.6800000000000193E-4"/>
    <n v="1.3360000000000021E-5"/>
    <n v="1.3360000000000021E-5"/>
    <n v="1.3360000000000021E-5"/>
    <n v="1.3360000000000021E-5"/>
    <n v="1.3360000000000021E-5"/>
    <n v="1.3360000000000021E-5"/>
    <n v="1.3360000000000021E-5"/>
    <n v="1.3360000000000021E-5"/>
    <n v="1.3360000000000021E-5"/>
    <n v="1.3360000000000021E-5"/>
    <n v="1.3360000000000021E-5"/>
    <n v="1.3360000000000021E-5"/>
    <n v="1.3360000000000021E-5"/>
    <n v="2.6720000000000144E-7"/>
    <n v="2.6720000000000144E-7"/>
    <n v="2.6720000000000144E-7"/>
    <n v="2.6720000000000144E-7"/>
    <n v="2.6720000000000144E-7"/>
    <n v="2.6720000000000144E-7"/>
    <n v="2.6720000000000144E-7"/>
    <n v="2.6720000000000144E-7"/>
    <n v="2.6720000000000144E-7"/>
    <n v="2.6720000000000144E-7"/>
    <n v="2.6720000000000144E-7"/>
    <n v="2.6720000000000144E-7"/>
    <n v="2.6720000000000144E-7"/>
    <n v="0"/>
    <n v="0"/>
    <n v="0"/>
    <n v="0"/>
    <n v="0"/>
    <n v="0"/>
    <n v="0"/>
    <n v="0"/>
    <n v="0"/>
    <n v="0"/>
    <n v="0"/>
    <n v="0"/>
    <n v="0"/>
  </r>
  <r>
    <s v="DE Florida"/>
    <x v="2"/>
    <s v="Grid Solutions"/>
    <s v="PEF Grid Solutions Maintenance Grid Mod VS"/>
    <s v="AFUDC Not Eligible"/>
    <s v="Maintenance"/>
    <s v="Maintenance"/>
    <s v="Fossil Hydro"/>
    <s v="VS - Intangible Plant - Software"/>
    <s v="~"/>
    <s v="PEF Corporate 2008 Misc Intangible 303"/>
    <n v="0"/>
    <n v="0"/>
    <n v="-1.1000000000000001"/>
    <n v="0"/>
    <n v="0"/>
    <n v="0"/>
    <n v="0"/>
    <n v="0"/>
    <n v="0"/>
    <n v="0"/>
    <n v="0"/>
    <n v="0"/>
    <n v="0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</r>
  <r>
    <s v="DE Florida"/>
    <x v="2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934766151210702"/>
    <n v="11.601221492890119"/>
    <n v="26.169919758276791"/>
    <n v="46.646761540588017"/>
    <n v="73.079448506705745"/>
    <n v="105.5162004896613"/>
    <n v="144.00576221407056"/>
    <n v="188.59741011996925"/>
    <n v="239.34095928676032"/>
    <n v="296.28677045871797"/>
    <n v="0"/>
    <n v="359.48575717390634"/>
    <n v="428.8901600256911"/>
    <n v="0"/>
    <n v="0"/>
    <n v="0"/>
    <n v="0"/>
    <n v="0"/>
    <n v="0"/>
    <n v="0"/>
    <n v="0"/>
    <n v="0"/>
    <n v="0"/>
    <n v="359.48575717390634"/>
  </r>
  <r>
    <s v="DE Florida"/>
    <x v="2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295625841937127"/>
    <n v="1.8561954388624189"/>
    <n v="4.187187161324287"/>
    <n v="7.4634818464940835"/>
    <n v="11.692711761072918"/>
    <n v="16.882592078345805"/>
    <n v="23.040921954251285"/>
    <n v="30.175585619195076"/>
    <n v="38.29455348588165"/>
    <n v="47.405883273394878"/>
    <n v="0"/>
    <n v="57.517721147825021"/>
    <n v="68.449264602106666"/>
    <n v="85.702482159112236"/>
    <n v="114.65969175376317"/>
    <n v="155.41494249186275"/>
    <n v="208.0633009849949"/>
    <n v="272.70086451349727"/>
    <n v="349.42477438151957"/>
    <n v="438.33322946722751"/>
    <n v="539.5254999712497"/>
    <n v="653.10194136684902"/>
    <n v="779.16400855467748"/>
    <n v="57.517721147825021"/>
    <n v="917.81427022591117"/>
    <n v="1066.5837648602974"/>
    <n v="1225.415434615009"/>
    <n v="0"/>
    <n v="0"/>
    <n v="0"/>
    <n v="0"/>
    <n v="0"/>
    <n v="0"/>
    <n v="0"/>
    <n v="0"/>
    <n v="0"/>
    <n v="917.81427022591117"/>
    <n v="0"/>
    <n v="0"/>
    <n v="0"/>
    <n v="0"/>
    <n v="0"/>
    <n v="0"/>
    <n v="0"/>
    <n v="0"/>
    <n v="0"/>
    <n v="0"/>
    <n v="0"/>
    <n v="0"/>
    <n v="0"/>
  </r>
  <r>
    <s v="DE Florida"/>
    <x v="2"/>
    <s v="Nuclear"/>
    <s v="PEF Nuclear Maintenance"/>
    <s v="AFUDC Not Eligible"/>
    <s v="Maintenance"/>
    <s v="Maintenance"/>
    <s v="Fossil Hydro"/>
    <s v="BB - GO - Nuke Steam Plant"/>
    <s v="~"/>
    <s v="D INT 303-Passport-Nuc Asset -50220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</r>
  <r>
    <s v="DE Florida"/>
    <x v="2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358.59"/>
    <n v="401.38"/>
    <n v="445.25"/>
    <n v="489.86"/>
    <n v="535.17999999999995"/>
    <n v="581.20000000000005"/>
    <n v="627.98"/>
    <n v="677.01"/>
    <n v="728.42"/>
    <n v="784.62"/>
    <n v="845.26"/>
    <n v="907.76"/>
    <n v="358.59"/>
    <n v="975.29"/>
    <n v="1044.024269286871"/>
    <n v="1115.822242285999"/>
    <n v="1188.0926928666574"/>
    <n v="1260.8398718008157"/>
    <n v="1334.0680768048535"/>
    <n v="1407.7816531437975"/>
    <n v="1481.9849942443991"/>
    <n v="1556.6825423171279"/>
    <n v="1631.878788987201"/>
    <n v="1707.5782759350052"/>
    <n v="1783.7855955457248"/>
    <n v="975.29"/>
    <n v="1860.5053915686799"/>
    <n v="1936.4294119756782"/>
    <n v="2012.851866848529"/>
    <n v="2089.7772314156878"/>
    <n v="2167.210030239833"/>
    <n v="2245.1548378517264"/>
    <n v="2323.6162793933672"/>
    <n v="2402.5990312705594"/>
    <n v="2482.1078218149673"/>
    <n v="2562.1474319557888"/>
    <n v="2642.7226959014265"/>
    <n v="2723.8385018309596"/>
    <n v="1860.5053915686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3.4243540476196301"/>
    <n v="11.003963068320708"/>
    <n v="20.752381194555689"/>
    <n v="33.822121562451088"/>
    <n v="50.731770696575786"/>
    <n v="71.485193744566857"/>
    <n v="95.936344688600201"/>
    <n v="124.01686718341347"/>
    <n v="158.30271242246661"/>
    <n v="200.00163489869729"/>
    <n v="0"/>
    <n v="247.68120340160056"/>
    <n v="302.54118672795437"/>
    <n v="364.53926730137681"/>
    <n v="430.67258757561774"/>
    <n v="500.97473389799677"/>
    <n v="575.47965673392184"/>
    <n v="654.22167537490009"/>
    <n v="737.2354827152709"/>
    <n v="824.55615009870348"/>
    <n v="916.2191322355493"/>
    <n v="1012.2602721924503"/>
    <n v="1112.7158064549749"/>
    <n v="247.681203401600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1.6040659929378298"/>
    <n v="5.1545730085085255"/>
    <n v="9.7210126300488469"/>
    <n v="15.843255181236266"/>
    <n v="23.764221515723463"/>
    <n v="33.485722179907235"/>
    <n v="44.939345015658539"/>
    <n v="58.093069943478554"/>
    <n v="74.153546641361004"/>
    <n v="93.686522074426478"/>
    <n v="0"/>
    <n v="116.02100423657942"/>
    <n v="141.71899936302123"/>
    <n v="170.76068468302378"/>
    <n v="201.73943529606763"/>
    <n v="234.67098401389273"/>
    <n v="269.57123421163146"/>
    <n v="306.4562620331763"/>
    <n v="345.34231862873912"/>
    <n v="386.24583242508999"/>
    <n v="429.18341142898691"/>
    <n v="474.17184556445153"/>
    <n v="521.22810904425376"/>
    <n v="116.021004236579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0"/>
    <n v="1.4345217438358185E-2"/>
    <n v="0"/>
    <n v="0"/>
    <n v="1.4911093452807478E-2"/>
    <n v="0"/>
    <n v="0"/>
    <n v="1.4975143657529012E-2"/>
    <n v="0"/>
    <n v="0"/>
    <n v="1.50394689881978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0"/>
    <n v="0.14864887103211336"/>
    <n v="0.47970772716753651"/>
    <n v="0.13227451241233218"/>
    <n v="0.13227451241233218"/>
    <n v="0.448316351604092"/>
    <n v="0.19380141107173604"/>
    <n v="0.32162207242381002"/>
    <n v="0.623590536915268"/>
    <n v="0.92757988277602377"/>
    <n v="1.2336085518241724"/>
    <n v="0"/>
    <n v="1.5416951921427464"/>
    <n v="1.8465862056651521"/>
    <n v="2.3021276727050761"/>
    <n v="2.9420986786810222"/>
    <n v="1.2752538392024215"/>
    <n v="1.5325663810206154"/>
    <n v="2.1549039598302553"/>
    <n v="2.9783742802495601"/>
    <n v="4.1612401357580104"/>
    <n v="5.5252840121756366"/>
    <n v="6.8984565598980616"/>
    <n v="8.2808410838130477"/>
    <n v="1.5416951921427464"/>
    <n v="9.6725218205428209"/>
    <n v="11.049767357325573"/>
    <n v="12.436054389010646"/>
    <n v="13.831464095287739"/>
    <n v="15.236078550758814"/>
    <n v="16.649980736436209"/>
    <n v="18.073254551409327"/>
    <n v="19.505984824682049"/>
    <n v="20.948257327182279"/>
    <n v="22.400158783945976"/>
    <n v="23.861776886482506"/>
    <n v="25.333200305317789"/>
    <n v="9.6725218205428209"/>
    <n v="26.814518702724889"/>
    <n v="28.280472134096737"/>
    <n v="29.7560494198379"/>
    <n v="31.241336968392986"/>
    <n v="32.736422140759835"/>
    <n v="34.241393262728252"/>
    <n v="35.756339637298105"/>
    <n v="37.281351557279208"/>
    <n v="38.816520318074396"/>
    <n v="40.361938230648299"/>
    <n v="41.917698634689181"/>
    <n v="43.483895911959962"/>
    <n v="26.814518702724889"/>
    <n v="45.060625499848783"/>
    <n v="46.621000469711461"/>
    <n v="48.191619162976345"/>
    <n v="49.772573553625179"/>
    <n v="51.363956629546578"/>
    <n v="52.965862405563009"/>
    <n v="54.578385936648758"/>
    <n v="56.201623331341374"/>
    <n v="57.835671765348067"/>
    <n v="59.480629495349838"/>
    <n v="61.136595873011032"/>
    <n v="62.803671359190304"/>
    <n v="45.060625499848783"/>
    <n v="64.481957538363986"/>
    <n v="66.169144827947861"/>
    <n v="67.865280436676358"/>
    <n v="69.570411823664415"/>
    <n v="71.284586699735442"/>
    <n v="73.007853028756287"/>
    <n v="74.740259028979281"/>
    <n v="76.481853174391475"/>
    <n v="78.232684196070906"/>
    <n v="79.992801083550191"/>
    <n v="81.762253086187243"/>
    <n v="83.541089714543347"/>
    <n v="64.481957538363986"/>
  </r>
  <r>
    <s v="DE Florida"/>
    <x v="2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7.0000000000000007E-2"/>
    <n v="0"/>
    <n v="0"/>
    <n v="0"/>
    <n v="0"/>
    <n v="0"/>
    <n v="0"/>
    <n v="0"/>
    <n v="0"/>
    <n v="0"/>
    <n v="0"/>
    <n v="0"/>
    <n v="7.000000000000000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352.16"/>
    <n v="454.53"/>
    <n v="562.13"/>
    <n v="676.88"/>
    <n v="798.42"/>
    <n v="925.75"/>
    <n v="1054.78"/>
    <n v="1185.6300000000001"/>
    <n v="0"/>
    <n v="0"/>
    <n v="0"/>
    <n v="0"/>
    <n v="352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357.03"/>
    <n v="474.76"/>
    <n v="596.48"/>
    <n v="722.1"/>
    <n v="850.07"/>
    <n v="850.07"/>
    <n v="0"/>
    <n v="0"/>
    <n v="0"/>
    <n v="0"/>
    <n v="0"/>
    <n v="0"/>
    <n v="357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"/>
    <s v="Renewable Generation"/>
    <s v="PEF Solar Growth 2022 BY - Bay Trail 344"/>
    <s v="AFUDC Not Eligible"/>
    <s v="Expansion"/>
    <s v="Regulated Renewables"/>
    <s v="Renewable Generation - Solar"/>
    <s v="BY - Solar Energy Production"/>
    <s v="~"/>
    <s v="PEF Other Solar Growth 344"/>
    <n v="368.37"/>
    <n v="485.36"/>
    <n v="616.91"/>
    <n v="758.31"/>
    <n v="900.69"/>
    <n v="1045.6199999999999"/>
    <n v="541.57000000000005"/>
    <n v="594.54999999999995"/>
    <n v="649.16"/>
    <n v="0"/>
    <n v="0"/>
    <n v="0"/>
    <n v="368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"/>
    <s v="Renewable Generation"/>
    <s v="PEF Solar Growth 2022 BY - Fort Green 344"/>
    <s v="AFUDC Not Eligible"/>
    <s v="Expansion"/>
    <s v="Regulated Renewables"/>
    <s v="Renewable Generation - Solar"/>
    <s v="BY - Solar Energy Production"/>
    <s v="~"/>
    <s v="PEF Other Solar Growth 344"/>
    <n v="253.02"/>
    <n v="334.34"/>
    <n v="409.32"/>
    <n v="511.72"/>
    <n v="639.70000000000005"/>
    <n v="779.85"/>
    <n v="0"/>
    <n v="0"/>
    <n v="0"/>
    <n v="0"/>
    <n v="0"/>
    <n v="0"/>
    <n v="253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0.63"/>
    <n v="0.69"/>
    <n v="0.75"/>
    <n v="0.81"/>
    <n v="0.87"/>
    <n v="0.93"/>
    <n v="1"/>
    <n v="1.06"/>
    <n v="1.1299999999999999"/>
    <n v="1.19"/>
    <n v="1.26"/>
    <n v="1.33"/>
    <n v="0.63"/>
    <n v="1.4"/>
    <n v="1.6829887643922028"/>
    <n v="1.9688727948571252"/>
    <n v="2.2551950274195018"/>
    <n v="2.5419562242072136"/>
    <n v="2.8291571491019418"/>
    <n v="3.1167985677451178"/>
    <n v="3.4048812475440027"/>
    <n v="3.6934059576776903"/>
    <n v="3.9823734691028871"/>
    <n v="4.2717845545603126"/>
    <n v="4.5616399885804046"/>
    <n v="1.4"/>
    <n v="4.8519405474896864"/>
    <n v="5.1377446231549442"/>
    <n v="5.4239866883801557"/>
    <n v="5.7106675044973212"/>
    <n v="5.9977878345887898"/>
    <n v="6.2853484434929126"/>
    <n v="6.5733500978099908"/>
    <n v="6.8617935659083749"/>
    <n v="7.150679617930459"/>
    <n v="7.4400090257984743"/>
    <n v="7.7297825632209047"/>
    <n v="8.0200010056981963"/>
    <n v="4.8519405474896864"/>
    <n v="8.3106651305291273"/>
    <n v="8.596827140821075"/>
    <n v="8.8834276892012909"/>
    <n v="9.170467537955254"/>
    <n v="9.4579474511209849"/>
    <n v="9.7458681944947028"/>
    <n v="10.03423053563678"/>
    <n v="10.323035243877854"/>
    <n v="10.612283090324823"/>
    <n v="10.901974847866661"/>
    <n v="11.192111291180828"/>
    <n v="11.482693196738989"/>
    <n v="8.3106651305291273"/>
    <n v="11.773721342813385"/>
    <n v="12.060241736001332"/>
    <n v="12.347201216492834"/>
    <n v="12.63460054752804"/>
    <n v="12.92244049410183"/>
    <n v="13.210721822969493"/>
    <n v="13.499445302652674"/>
    <n v="13.7886117034455"/>
    <n v="14.078221797420593"/>
    <n v="14.368276358434876"/>
    <n v="14.658776162135995"/>
    <n v="14.949721985968049"/>
    <n v="11.773721342813385"/>
    <n v="15.241114609177972"/>
    <n v="15.527993834092635"/>
    <n v="15.815312696213965"/>
    <n v="16.103071959737974"/>
    <n v="16.391272390617605"/>
    <n v="16.679914756568408"/>
    <n v="16.968999827074516"/>
    <n v="17.258528373394753"/>
    <n v="17.54850116856867"/>
    <n v="17.838918987422346"/>
    <n v="18.129782606574828"/>
    <n v="18.421092804443873"/>
    <n v="15.241114609177972"/>
    <n v="18.712850361252329"/>
    <n v="33.302275593448073"/>
    <n v="47.969078621173836"/>
    <n v="62.713669832306152"/>
    <n v="77.536461791291842"/>
    <n v="92.437869250691847"/>
    <n v="107.41830916278631"/>
    <n v="122.47820069124123"/>
    <n v="137.61796522283689"/>
    <n v="152.83802637925868"/>
    <n v="168.13881002895025"/>
    <n v="183.52074429902967"/>
    <n v="18.712850361252329"/>
  </r>
  <r>
    <s v="DE Florida"/>
    <x v="2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393.28"/>
    <n v="409.01"/>
    <n v="424.93"/>
    <n v="441.06"/>
    <n v="457.6"/>
    <n v="474.57"/>
    <n v="491.85"/>
    <n v="509.35"/>
    <n v="527.19000000000005"/>
    <n v="545.55999999999995"/>
    <n v="564.20000000000005"/>
    <n v="583.70000000000005"/>
    <n v="393.28"/>
    <n v="604.04999999999995"/>
    <n v="625.16506517561163"/>
    <n v="646.90739385729228"/>
    <n v="669.03115338675809"/>
    <n v="691.55576252394496"/>
    <n v="714.4933832347574"/>
    <n v="737.83264084040252"/>
    <n v="761.57492443996864"/>
    <n v="785.72249087456817"/>
    <n v="810.33443434538071"/>
    <n v="835.45818019836133"/>
    <n v="861.08186096456666"/>
    <n v="604.04999999999995"/>
    <n v="887.1482586506803"/>
    <n v="913.16425616193794"/>
    <n v="944.93332535684635"/>
    <n v="988.31685759933612"/>
    <n v="1043.4232143750046"/>
    <n v="1108.9799873637503"/>
    <n v="1184.3752295084798"/>
    <n v="1271.406794332016"/>
    <n v="1369.8653100835636"/>
    <n v="1480.9693787918904"/>
    <n v="1603.7394503531721"/>
    <n v="1734.4895911396115"/>
    <n v="887.1482586506803"/>
    <n v="1872.826229260321"/>
    <n v="2015.6979589882076"/>
    <n v="2163.9775382690946"/>
    <n v="2316.2737840859058"/>
    <n v="2472.6238649653574"/>
    <n v="2632.6969022080398"/>
    <n v="2796.3382008306739"/>
    <n v="2964.0356568131629"/>
    <n v="3135.7420979351145"/>
    <n v="3311.7911722867307"/>
    <n v="3491.9305576197253"/>
    <n v="3675.1864587709042"/>
    <n v="1872.8262292603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679.33"/>
    <n v="709.5"/>
    <n v="742.01"/>
    <n v="773.73"/>
    <n v="89.07"/>
    <n v="90.01"/>
    <n v="23.62"/>
    <n v="24.68"/>
    <n v="25.76"/>
    <n v="25.92"/>
    <n v="27.03"/>
    <n v="0.95"/>
    <n v="679.33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</r>
  <r>
    <s v="DE Florida"/>
    <x v="2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553.54999999999995"/>
    <n v="600.29999999999995"/>
    <n v="653.53"/>
    <n v="711.76"/>
    <n v="772.74"/>
    <n v="840.08"/>
    <n v="916.55"/>
    <n v="1000.22"/>
    <n v="1090.6300000000001"/>
    <n v="1185.98"/>
    <n v="1287.45"/>
    <n v="1397.4"/>
    <n v="553.54999999999995"/>
    <n v="1514.94"/>
    <n v="1641.5794623181725"/>
    <n v="1782.861867828876"/>
    <n v="1937.2793250343295"/>
    <n v="2099.2209185197312"/>
    <n v="0"/>
    <n v="0"/>
    <n v="0"/>
    <n v="0"/>
    <n v="0"/>
    <n v="0"/>
    <n v="0"/>
    <n v="1514.94"/>
    <n v="0.18492458642191217"/>
    <n v="0.62495348968581954"/>
    <n v="1.1429598283201172"/>
    <n v="1.6643749871741493"/>
    <n v="2.1892296346182363"/>
    <n v="2.7175547777161353"/>
    <n v="3.2493817665844693"/>
    <n v="3.7847422988159485"/>
    <n v="4.3236684239669145"/>
    <n v="4.8661925481100745"/>
    <n v="5.4123474384550025"/>
    <n v="5.9621662280350662"/>
    <n v="0.18492458642191217"/>
    <n v="6.5156824204643957"/>
    <n v="7.0634572695663707"/>
    <n v="7.6148282120108188"/>
    <n v="8.1698275355714784"/>
    <n v="8.7284878839574809"/>
    <n v="9.2908422613865191"/>
    <n v="9.856924037225065"/>
    <n v="10.426766950696488"/>
    <n v="11.000405115657637"/>
    <n v="11.577873025444825"/>
    <n v="12.159205557791928"/>
    <n v="12.744437979819192"/>
    <n v="6.5156824204643957"/>
    <n v="13.333605953096605"/>
    <n v="13.91666278516743"/>
    <n v="14.503547333672355"/>
    <n v="15.094293966029126"/>
    <n v="15.688937428516555"/>
    <n v="16.287512851142242"/>
    <n v="16.890055752581674"/>
    <n v="17.496602045189579"/>
    <n v="18.107188040084182"/>
    <n v="18.721850452305301"/>
    <n v="19.340626406049232"/>
    <n v="19.963553439978881"/>
    <n v="13.333605953096605"/>
    <n v="20.590669512613253"/>
    <n v="21.211280827612093"/>
    <n v="21.835966400897508"/>
    <n v="22.464762813480384"/>
    <n v="23.097707049634977"/>
    <n v="23.734836502080171"/>
    <n v="24.376188977236687"/>
    <n v="25.021802700561235"/>
    <n v="25.671716321958236"/>
    <n v="26.32596892127015"/>
    <n v="26.984600013849533"/>
    <n v="27.647649556211203"/>
    <n v="20.590669512613253"/>
    <n v="28.315157951768857"/>
    <n v="28.986206605240994"/>
    <n v="29.660814293059769"/>
    <n v="30.338999891241716"/>
    <n v="31.020782375915921"/>
    <n v="31.706180823854989"/>
    <n v="32.395214413008816"/>
    <n v="33.087902423041214"/>
    <n v="33.784264235869358"/>
    <n v="34.484319336206113"/>
    <n v="35.188087312105239"/>
    <n v="35.895587855509461"/>
    <n v="28.315157951768857"/>
  </r>
  <r>
    <s v="DE Florida"/>
    <x v="2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16.329999999999998"/>
    <n v="40.380000000000003"/>
    <n v="65.22"/>
    <n v="92.19"/>
    <n v="121.31"/>
    <n v="151.75"/>
    <n v="185.6"/>
    <n v="225.26"/>
    <n v="271.39"/>
    <n v="0"/>
    <n v="320.79000000000002"/>
    <n v="381.95795633982499"/>
    <n v="448.19330342634447"/>
    <n v="517.92990746943622"/>
    <n v="592.29046586026834"/>
    <n v="673.22968046174151"/>
    <n v="762.24303969353548"/>
    <n v="858.55114846073991"/>
    <n v="961.37807467809921"/>
    <n v="1070.3324038995181"/>
    <n v="1185.3648345923668"/>
    <n v="1306.8961882249855"/>
    <n v="320.79000000000002"/>
    <n v="1434.0456572585547"/>
    <n v="1564.190112044186"/>
    <n v="1698.4767565305845"/>
    <n v="1836.1332928930165"/>
    <n v="1977.1687690174008"/>
    <n v="2121.6623044284033"/>
    <n v="2269.4283195844873"/>
    <n v="2419.4682739630471"/>
    <n v="2570.8386128586244"/>
    <n v="2723.4051491701302"/>
    <n v="0"/>
    <n v="0"/>
    <n v="1434.04565725855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.76885987143831624"/>
    <n v="2.9786939442756766"/>
    <n v="7.1536145943817218"/>
    <n v="14.207449254582482"/>
    <n v="24.838896525847908"/>
    <n v="38.681013800323221"/>
    <n v="55.368460084715956"/>
    <n v="74.715992690034156"/>
    <n v="96.698603367719983"/>
    <n v="121.51148164514935"/>
    <n v="0"/>
    <n v="148.74007491400485"/>
    <n v="177.70696791086831"/>
    <n v="208.4041274929975"/>
    <n v="240.46790114461987"/>
    <n v="273.90062037807525"/>
    <n v="308.73741922008492"/>
    <n v="344.88941770740507"/>
    <n v="381.88689995125577"/>
    <n v="419.28588511915098"/>
    <n v="457.0215012929865"/>
    <n v="0"/>
    <n v="0"/>
    <n v="148.740074914004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0"/>
    <n v="0"/>
    <n v="0"/>
    <n v="53.15"/>
    <n v="0"/>
    <n v="0"/>
    <n v="0"/>
    <n v="0"/>
    <n v="0"/>
    <n v="0"/>
    <n v="0"/>
    <n v="0"/>
    <n v="0"/>
    <n v="0"/>
    <n v="0"/>
    <n v="0"/>
    <n v="0"/>
  </r>
  <r>
    <s v="DE Florida"/>
    <x v="2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239.36"/>
    <n v="256.99"/>
    <n v="277.44"/>
    <n v="303.08"/>
    <n v="22.4"/>
    <n v="23.9"/>
    <n v="0"/>
    <n v="0"/>
    <n v="0"/>
    <n v="0"/>
    <n v="0"/>
    <n v="0"/>
    <n v="239.36"/>
    <n v="0"/>
    <n v="4.7989967307374037E-2"/>
    <n v="9.7154836989397975E-2"/>
    <n v="0.14639506642125033"/>
    <n v="0.19571078666977604"/>
    <n v="0.24510212910343032"/>
    <n v="0.29456922539329966"/>
    <n v="2.7717183314358609"/>
    <n v="5.265365675172939"/>
    <n v="7.7756612016774396"/>
    <n v="10.302756527026791"/>
    <n v="12.846804959989649"/>
    <n v="0"/>
    <n v="15.407961524036736"/>
    <n v="17.942552507256341"/>
    <n v="20.49378285567424"/>
    <n v="23.061801966986074"/>
    <n v="25.646760885824435"/>
    <n v="28.248812324919211"/>
    <n v="30.86811068656819"/>
    <n v="33.50481208442185"/>
    <n v="36.159074365584935"/>
    <n v="38.831057133039096"/>
    <n v="41.520921768399319"/>
    <n v="44.228831454997461"/>
    <n v="15.407961524036736"/>
    <n v="46.954951201310791"/>
    <n v="49.652794287195498"/>
    <n v="52.368348473865673"/>
    <n v="55.101772781669325"/>
    <n v="57.853227983970051"/>
    <n v="60.62287662967028"/>
    <n v="63.410883066064834"/>
    <n v="66.217413462028816"/>
    <n v="69.042635831542768"/>
    <n v="71.886720057559572"/>
    <n v="74.749837916226568"/>
    <n v="77.632163101455902"/>
    <n v="46.954951201310791"/>
    <n v="80.533871249862088"/>
    <n v="83.405481448210736"/>
    <n v="86.295943513039546"/>
    <n v="89.205426707140518"/>
    <n v="92.134102159232341"/>
    <n v="95.082142887934367"/>
    <n v="98.049723826092162"/>
    <n v="101.0370218454589"/>
    <n v="104.04421578173577"/>
    <n v="107.07148645997617"/>
    <n v="110.11901672036791"/>
    <n v="113.18699144438617"/>
    <n v="80.533871249862088"/>
    <n v="116.27559758133725"/>
    <n v="119.33216716998542"/>
    <n v="122.40880286712063"/>
    <n v="125.50568483769101"/>
    <n v="128.6229952327551"/>
    <n v="131.76091821499992"/>
    <n v="134.91963998463331"/>
    <n v="138.09934880565507"/>
    <n v="141.30023503251027"/>
    <n v="144.52249113712955"/>
    <n v="147.76631173637213"/>
    <n v="151.03189361986318"/>
    <n v="116.27559758133725"/>
    <n v="154.31943577824725"/>
    <n v="157.62441404263819"/>
    <n v="160.94692088874521"/>
    <n v="164.28704928274007"/>
    <n v="167.6448926838583"/>
    <n v="171.02054504701434"/>
    <n v="174.41410082543038"/>
    <n v="177.82565497327926"/>
    <n v="181.25530294834138"/>
    <n v="184.70314071467567"/>
    <n v="188.16926474530467"/>
    <n v="191.65377202491402"/>
    <n v="154.31943577824725"/>
  </r>
  <r>
    <s v="DE Florida"/>
    <x v="2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546.02"/>
    <n v="632.77"/>
    <n v="723.13"/>
    <n v="815.56999999999994"/>
    <n v="913.23"/>
    <n v="1018.8900000000001"/>
    <n v="1129.79"/>
    <n v="1245.58"/>
    <n v="1367.75"/>
    <n v="1494.82"/>
    <n v="1625.1"/>
    <n v="1788.83"/>
    <n v="546.02"/>
    <n v="1616.05"/>
    <n v="1787.3806358809045"/>
    <n v="1973.2648135244642"/>
    <n v="2164.246666928866"/>
    <n v="2360.3697044714168"/>
    <n v="2563.115286993424"/>
    <n v="2772.4697867537675"/>
    <n v="2987.0000253813555"/>
    <n v="3206.7001383301399"/>
    <n v="3431.6887627240408"/>
    <n v="3661.9779820186204"/>
    <n v="3898.0430840364224"/>
    <n v="1616.05"/>
    <n v="4140.1148576747246"/>
    <n v="4383.653599586467"/>
    <n v="0"/>
    <n v="0"/>
    <n v="0"/>
    <n v="0"/>
    <n v="0"/>
    <n v="0"/>
    <n v="0"/>
    <n v="0"/>
    <n v="0"/>
    <n v="0"/>
    <n v="4140.11485767472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.9272895762004506"/>
    <n v="3.6755788438606052"/>
    <n v="8.2601481252409297"/>
    <n v="15.369752893998847"/>
    <n v="24.992795893357396"/>
    <n v="36.45266370863375"/>
    <n v="49.741279267861742"/>
    <n v="64.908826374716625"/>
    <n v="81.955515969587509"/>
    <n v="101.09847641220082"/>
    <n v="0"/>
    <n v="122.4402440998781"/>
    <n v="145.42398679586884"/>
    <n v="0"/>
    <n v="0"/>
    <n v="0"/>
    <n v="0"/>
    <n v="0"/>
    <n v="0"/>
    <n v="0"/>
    <n v="0"/>
    <n v="0"/>
    <n v="0"/>
    <n v="122.44024409987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3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27097692670356"/>
    <n v="21.310558222070309"/>
    <n v="32.050680519239741"/>
    <n v="42.847765100656247"/>
    <n v="53.702114076643788"/>
    <n v="64.614031159825984"/>
    <n v="75.583821673624186"/>
    <n v="86.61179256080068"/>
    <n v="97.698252392047138"/>
    <n v="108.84351137461869"/>
    <n v="120.04788136101369"/>
    <n v="0"/>
  </r>
  <r>
    <s v="DE Florida"/>
    <x v="3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5.42"/>
    <n v="5.42"/>
    <n v="5.42"/>
    <n v="5.42"/>
    <n v="5.42"/>
    <n v="5.42"/>
    <n v="5.42"/>
    <n v="5.42"/>
    <n v="5.42"/>
    <n v="0"/>
    <n v="0"/>
    <n v="0"/>
    <n v="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3"/>
    <s v="Customer Services"/>
    <s v="PEF Customer Meters IK"/>
    <s v="AFUDC Not Eligible"/>
    <s v="Expansion"/>
    <s v="Customer Adds"/>
    <s v="Customer Operations"/>
    <s v="IK - Cust - Meters"/>
    <s v="~"/>
    <s v="PEF Distribution Meters 370.0"/>
    <n v="0.1"/>
    <n v="0"/>
    <n v="0"/>
    <n v="0"/>
    <n v="0"/>
    <n v="0"/>
    <n v="0"/>
    <n v="0"/>
    <n v="0"/>
    <n v="0"/>
    <n v="0"/>
    <n v="0"/>
    <n v="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3"/>
    <s v="Grid Solutions"/>
    <s v="PEF Grid Solutions Maintenance Grid Mod VS"/>
    <s v="AFUDC Not Eligible"/>
    <s v="Maintenance"/>
    <s v="Maintenance"/>
    <s v="Fossil Hydro"/>
    <s v="VS - Intangible Plant - Software"/>
    <s v="~"/>
    <s v="PEF Corporate 2008 Misc Intangible 303"/>
    <n v="0"/>
    <n v="0"/>
    <n v="-2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3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007204154398028"/>
    <n v="30.124817911091675"/>
    <n v="68.062333083562663"/>
    <n v="121.50568321638264"/>
    <n v="190.64969575584348"/>
    <n v="275.69164231401271"/>
    <n v="376.83127320808205"/>
    <n v="494.27085254531744"/>
    <n v="628.2151938630866"/>
    <n v="778.87169633364431"/>
    <n v="0"/>
    <n v="946.45038154351107"/>
    <n v="1130.4833729282109"/>
    <n v="0"/>
    <n v="0"/>
    <n v="0"/>
    <n v="0"/>
    <n v="0"/>
    <n v="0"/>
    <n v="0"/>
    <n v="0"/>
    <n v="0"/>
    <n v="0"/>
    <n v="946.45038154351107"/>
  </r>
  <r>
    <s v="DE Florida"/>
    <x v="3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001152664703685"/>
    <n v="4.8199708657746676"/>
    <n v="10.889973293370026"/>
    <n v="19.440909314621223"/>
    <n v="30.503951320934959"/>
    <n v="44.110662770242037"/>
    <n v="60.293003713293125"/>
    <n v="79.083336407250783"/>
    <n v="100.51443101809384"/>
    <n v="124.6194714133831"/>
    <n v="0"/>
    <n v="151.43206104696179"/>
    <n v="179.70571382162447"/>
    <n v="224.43099706240201"/>
    <n v="299.66640442303373"/>
    <n v="405.7948254438719"/>
    <n v="543.20393798081045"/>
    <n v="712.2862756509785"/>
    <n v="913.43929634055587"/>
    <n v="1147.065451793186"/>
    <n v="1413.57225829764"/>
    <n v="1713.37236849383"/>
    <n v="2046.8836443166799"/>
    <n v="151.43206104696179"/>
    <n v="2414.5292310976683"/>
    <n v="2799.3108543282997"/>
    <n v="3211.0480502405289"/>
    <n v="0"/>
    <n v="0"/>
    <n v="0"/>
    <n v="0"/>
    <n v="0"/>
    <n v="0"/>
    <n v="0"/>
    <n v="0"/>
    <n v="0"/>
    <n v="2414.5292310976683"/>
    <n v="0"/>
    <n v="0"/>
    <n v="0"/>
    <n v="0"/>
    <n v="0"/>
    <n v="0"/>
    <n v="0"/>
    <n v="0"/>
    <n v="0"/>
    <n v="0"/>
    <n v="0"/>
    <n v="0"/>
    <n v="0"/>
  </r>
  <r>
    <s v="DE Florida"/>
    <x v="3"/>
    <s v="Nuclear"/>
    <s v="PEF Nuclear Maintenance"/>
    <s v="AFUDC Not Eligible"/>
    <s v="Maintenance"/>
    <s v="Maintenance"/>
    <s v="Fossil Hydro"/>
    <s v="BB - GO - Nuke Steam Plant"/>
    <s v="~"/>
    <s v="D INT 303-Passport-Nuc Asset -50220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</r>
  <r>
    <s v="DE Florida"/>
    <x v="3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781.01"/>
    <n v="886.28"/>
    <n v="994.22"/>
    <n v="1103.96"/>
    <n v="1215.47"/>
    <n v="1328.69"/>
    <n v="1443.79"/>
    <n v="1564.42"/>
    <n v="1690.88"/>
    <n v="1830.88"/>
    <n v="1981.93"/>
    <n v="2137.62"/>
    <n v="781.01"/>
    <n v="2305.86"/>
    <n v="2483.6362556280174"/>
    <n v="2669.7571729519755"/>
    <n v="2857.5272262714993"/>
    <n v="3046.9640005319784"/>
    <n v="3238.0852994721995"/>
    <n v="3430.9091487177097"/>
    <n v="3625.4537989228497"/>
    <n v="3821.7377289624233"/>
    <n v="4019.7796491737681"/>
    <n v="4219.5985046501301"/>
    <n v="4421.2134785862763"/>
    <n v="2305.86"/>
    <n v="4624.6439956772438"/>
    <n v="4821.0160266920484"/>
    <n v="5019.1249260234617"/>
    <n v="5218.9891816126601"/>
    <n v="5420.6275110451033"/>
    <n v="5624.058864792054"/>
    <n v="5829.3024295031828"/>
    <n v="6036.3776313509761"/>
    <n v="6245.3041394279835"/>
    <n v="6456.1018691977088"/>
    <n v="6668.7909860001064"/>
    <n v="6883.3919086126889"/>
    <n v="4624.64399567724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3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8.876906825666449"/>
    <n v="28.569929057066247"/>
    <n v="53.955227992819516"/>
    <n v="88.066480013620463"/>
    <n v="132.2996294193741"/>
    <n v="186.71048703772433"/>
    <n v="250.96116360093384"/>
    <n v="324.9159265269393"/>
    <n v="415.41797126908"/>
    <n v="525.73712710812185"/>
    <n v="0"/>
    <n v="652.1644610952676"/>
    <n v="794.05587160652374"/>
    <n v="954.77265993131664"/>
    <n v="1126.5974787102209"/>
    <n v="1309.6672831758117"/>
    <n v="1504.1207404066392"/>
    <n v="1710.0982534484745"/>
    <n v="1927.7419858153769"/>
    <n v="2157.1958863772888"/>
    <n v="2398.6057146407493"/>
    <n v="2652.119066429585"/>
    <n v="2917.8853999725857"/>
    <n v="652.16446109526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3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4.158198645209394"/>
    <n v="13.382977047289474"/>
    <n v="25.27418168826641"/>
    <n v="41.252873897716483"/>
    <n v="61.972954162673034"/>
    <n v="87.460565881107286"/>
    <n v="117.55743199515109"/>
    <n v="152.19997145681884"/>
    <n v="194.59373397185979"/>
    <n v="246.27040168500861"/>
    <n v="0"/>
    <n v="305.49260365549242"/>
    <n v="371.95862414461237"/>
    <n v="447.24299341863434"/>
    <n v="527.7306838598538"/>
    <n v="613.48584924094553"/>
    <n v="704.57344521250786"/>
    <n v="801.05924060214863"/>
    <n v="903.00982889149054"/>
    <n v="1010.4926398742361"/>
    <n v="1123.5759514983827"/>
    <n v="1242.328901895796"/>
    <n v="1366.8215016024292"/>
    <n v="305.492603655492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3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0"/>
    <n v="3.7186913742972852E-2"/>
    <n v="0"/>
    <n v="0"/>
    <n v="3.8917075041815526E-2"/>
    <n v="0"/>
    <n v="0"/>
    <n v="3.9350422146990388E-2"/>
    <n v="0"/>
    <n v="0"/>
    <n v="3.978859463313921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3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0"/>
    <n v="0.3853404640825126"/>
    <n v="1.245483697852326"/>
    <n v="0.34342942487851125"/>
    <n v="0.34342942487851125"/>
    <n v="1.1701482870237192"/>
    <n v="0.50584010236735188"/>
    <n v="0.84171647847028108"/>
    <n v="1.6370010465092339"/>
    <n v="2.4394213219436915"/>
    <n v="3.2490543394678664"/>
    <n v="0"/>
    <n v="4.0659781035779003"/>
    <n v="4.8545568332421976"/>
    <n v="6.0354508359963157"/>
    <n v="7.6981966601826262"/>
    <n v="3.3367863957011465"/>
    <n v="4.0083569636700256"/>
    <n v="5.6363003281925161"/>
    <n v="7.7952562871040385"/>
    <n v="10.903491628413537"/>
    <n v="14.495929821818521"/>
    <n v="18.120601241938548"/>
    <n v="21.777853867835233"/>
    <n v="4.0659781035779003"/>
    <n v="25.468040059333557"/>
    <n v="29.030186818874412"/>
    <n v="32.623839999231841"/>
    <n v="36.249334967715598"/>
    <n v="39.90701125733375"/>
    <n v="43.597212625593166"/>
    <n v="47.320287114226645"/>
    <n v="51.076587109859808"/>
    <n v="54.866469405636401"/>
    <n v="58.690295263816715"/>
    <n v="62.548430479366587"/>
    <n v="66.441245444555079"/>
    <n v="25.468040059333557"/>
    <n v="70.369115214578002"/>
    <n v="74.160698578425738"/>
    <n v="77.985817680435446"/>
    <n v="81.844829488805885"/>
    <n v="85.73809540574527"/>
    <n v="89.665981330059068"/>
    <n v="93.628857720724156"/>
    <n v="97.62709966146322"/>
    <n v="101.66108692633935"/>
    <n v="105.73120404638638"/>
    <n v="109.83784037729362"/>
    <n v="113.9813901681643"/>
    <n v="70.369115214578002"/>
    <n v="118.16225263136583"/>
    <n v="122.19805052950181"/>
    <n v="126.26954419075275"/>
    <n v="130.377113575512"/>
    <n v="134.52114336377525"/>
    <n v="138.70202302175977"/>
    <n v="142.92014686957322"/>
    <n v="147.17591414994729"/>
    <n v="151.46972909805726"/>
    <n v="155.80200101244387"/>
    <n v="160.17314432705777"/>
    <n v="164.58357868444651"/>
    <n v="118.16225263136583"/>
    <n v="169.03372901010397"/>
    <n v="173.50748155562246"/>
    <n v="178.00496149987049"/>
    <n v="182.52629468562651"/>
    <n v="187.07160762310014"/>
    <n v="191.64102749347197"/>
    <n v="196.23468215245219"/>
    <n v="200.85270013385815"/>
    <n v="205.49521065321073"/>
    <n v="210.16234361135"/>
    <n v="214.85422959806979"/>
    <n v="219.57099989577188"/>
    <n v="169.03372901010397"/>
  </r>
  <r>
    <s v="DE Florida"/>
    <x v="3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0.13"/>
    <n v="0"/>
    <n v="0"/>
    <n v="0"/>
    <n v="0"/>
    <n v="0"/>
    <n v="0"/>
    <n v="0"/>
    <n v="0"/>
    <n v="0"/>
    <n v="0"/>
    <n v="0"/>
    <n v="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3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898.59"/>
    <n v="1150.44"/>
    <n v="1415.17"/>
    <n v="1697.48"/>
    <n v="1996.5"/>
    <n v="2309.7399999999998"/>
    <n v="2627.21"/>
    <n v="2949.13"/>
    <n v="0"/>
    <n v="0"/>
    <n v="0"/>
    <n v="0"/>
    <n v="898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3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911.01"/>
    <n v="1200.6600000000001"/>
    <n v="1500.12"/>
    <n v="1809.18"/>
    <n v="2124.0100000000002"/>
    <n v="2124.0100000000002"/>
    <n v="0"/>
    <n v="0"/>
    <n v="0"/>
    <n v="0"/>
    <n v="0"/>
    <n v="0"/>
    <n v="911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3"/>
    <s v="Renewable Generation"/>
    <s v="PEF Solar Growth 2022 BY - Bay Trail 344"/>
    <s v="AFUDC Not Eligible"/>
    <s v="Expansion"/>
    <s v="Regulated Renewables"/>
    <s v="Renewable Generation - Solar"/>
    <s v="BY - Solar Energy Production"/>
    <s v="~"/>
    <s v="PEF Other Solar Growth 344"/>
    <n v="939.94"/>
    <n v="1227.77"/>
    <n v="1551.42"/>
    <n v="1899.29"/>
    <n v="2249.58"/>
    <n v="2606.16"/>
    <n v="1343.49"/>
    <n v="1473.86"/>
    <n v="1608.2"/>
    <n v="0"/>
    <n v="0"/>
    <n v="0"/>
    <n v="939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3"/>
    <s v="Renewable Generation"/>
    <s v="PEF Solar Growth 2022 BY - Fort Green 344"/>
    <s v="AFUDC Not Eligible"/>
    <s v="Expansion"/>
    <s v="Regulated Renewables"/>
    <s v="Renewable Generation - Solar"/>
    <s v="BY - Solar Energy Production"/>
    <s v="~"/>
    <s v="PEF Other Solar Growth 344"/>
    <n v="645.61"/>
    <n v="845.69"/>
    <n v="1030.1600000000001"/>
    <n v="1282.08"/>
    <n v="1596.93"/>
    <n v="1941.74"/>
    <n v="0"/>
    <n v="0"/>
    <n v="0"/>
    <n v="0"/>
    <n v="0"/>
    <n v="0"/>
    <n v="645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3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1.61"/>
    <n v="1.74"/>
    <n v="1.89"/>
    <n v="2.04"/>
    <n v="2.2000000000000002"/>
    <n v="2.35"/>
    <n v="2.5099999999999998"/>
    <n v="2.67"/>
    <n v="2.83"/>
    <n v="2.99"/>
    <n v="3.16"/>
    <n v="3.33"/>
    <n v="1.61"/>
    <n v="3.49"/>
    <n v="4.2219301338387041"/>
    <n v="4.9630234513206304"/>
    <n v="5.7069338661975948"/>
    <n v="6.4536723225672219"/>
    <n v="7.2032498087241876"/>
    <n v="7.9556773573508579"/>
    <n v="8.7109660457085738"/>
    <n v="9.4691269958301092"/>
    <n v="10.23017137471286"/>
    <n v="10.994110394512937"/>
    <n v="11.760955312740336"/>
    <n v="3.49"/>
    <n v="12.53071743245507"/>
    <n v="13.269929166894812"/>
    <n v="14.011950613058303"/>
    <n v="14.756792684686552"/>
    <n v="15.504466339583324"/>
    <n v="16.254982579804789"/>
    <n v="17.008352451850392"/>
    <n v="17.764587046854395"/>
    <n v="18.523697500778553"/>
    <n v="19.285694994605564"/>
    <n v="20.050590754533388"/>
    <n v="20.818396052170677"/>
    <n v="12.53071743245507"/>
    <n v="21.589122204733144"/>
    <n v="22.329259711401967"/>
    <n v="23.072210448614605"/>
    <n v="23.817985343780194"/>
    <n v="24.566595368425808"/>
    <n v="25.318051538386342"/>
    <n v="26.072364913995635"/>
    <n v="26.829546600278235"/>
    <n v="27.589607747142331"/>
    <n v="28.352559549573421"/>
    <n v="29.118413247828919"/>
    <n v="29.887180127633769"/>
    <n v="21.589122204733144"/>
    <n v="30.658871520377126"/>
    <n v="31.399935958691444"/>
    <n v="32.143817150776542"/>
    <n v="32.890526037726779"/>
    <n v="33.640073604809736"/>
    <n v="34.392470881656315"/>
    <n v="35.147728942452041"/>
    <n v="35.905858906129154"/>
    <n v="36.666871936559744"/>
    <n v="37.430779242749644"/>
    <n v="38.197592079033321"/>
    <n v="38.967321745269722"/>
    <n v="30.658871520377126"/>
    <n v="39.739979587039166"/>
    <n v="40.481972117867421"/>
    <n v="41.226784930105829"/>
    <n v="41.974428978551131"/>
    <n v="42.724915262228613"/>
    <n v="43.478254824582422"/>
    <n v="44.234458753667163"/>
    <n v="44.993538182340174"/>
    <n v="45.755504288454908"/>
    <n v="46.52036829505515"/>
    <n v="47.288141470570018"/>
    <n v="48.058835129010156"/>
    <n v="39.739979587039166"/>
    <n v="48.832460630164825"/>
    <n v="87.517838758093717"/>
    <n v="126.40839215723059"/>
    <n v="165.5052090137055"/>
    <n v="204.8093832850509"/>
    <n v="244.32201473081142"/>
    <n v="284.04420894331588"/>
    <n v="323.97707737861265"/>
    <n v="364.12173738756883"/>
    <n v="404.47931224713477"/>
    <n v="445.050931191774"/>
    <n v="485.83772944506018"/>
    <n v="48.832460630164825"/>
  </r>
  <r>
    <s v="DE Florida"/>
    <x v="3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972.03"/>
    <n v="1010.73"/>
    <n v="1049.8900000000001"/>
    <n v="1089.57"/>
    <n v="1130.27"/>
    <n v="1172.02"/>
    <n v="1214.52"/>
    <n v="1257.58"/>
    <n v="1301.46"/>
    <n v="1347.23"/>
    <n v="1393.67"/>
    <n v="1442.24"/>
    <n v="972.03"/>
    <n v="1492.94"/>
    <n v="1547.5526010097674"/>
    <n v="1603.9149464905033"/>
    <n v="1661.3959705203702"/>
    <n v="1720.0510188527426"/>
    <n v="1779.9168569489632"/>
    <n v="1840.968914298071"/>
    <n v="1903.2158992645118"/>
    <n v="1966.66884200448"/>
    <n v="2031.4885206578381"/>
    <n v="2097.8059865223436"/>
    <n v="2165.5962953301596"/>
    <n v="1492.94"/>
    <n v="2234.7140593867571"/>
    <n v="2302.002570226613"/>
    <n v="2384.3570999451117"/>
    <n v="2497.0743736982345"/>
    <n v="2640.5736903972092"/>
    <n v="2811.67300393695"/>
    <n v="3008.8958430283083"/>
    <n v="3237.0732415695111"/>
    <n v="3495.7942426760069"/>
    <n v="3788.4054311949039"/>
    <n v="4112.4733499516233"/>
    <n v="4458.3874479866026"/>
    <n v="2234.7140593867571"/>
    <n v="4825.2014293102984"/>
    <n v="5194.7289067919464"/>
    <n v="5579.1120608470683"/>
    <n v="5974.8017786726168"/>
    <n v="6381.944095544799"/>
    <n v="6799.7252879342741"/>
    <n v="7227.7868020149563"/>
    <n v="7667.4522191041151"/>
    <n v="8118.6479537179257"/>
    <n v="8582.3027008623685"/>
    <n v="9057.8045471070272"/>
    <n v="9542.6284973912316"/>
    <n v="4825.20142931029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3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1691.94"/>
    <n v="1766.23"/>
    <n v="1846.19"/>
    <n v="1924.22"/>
    <n v="220.64"/>
    <n v="222.94"/>
    <n v="58.58"/>
    <n v="61.21"/>
    <n v="63.86"/>
    <n v="64.45"/>
    <n v="67.22"/>
    <n v="2.25"/>
    <n v="1691.94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</r>
  <r>
    <s v="DE Florida"/>
    <x v="3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1379.1"/>
    <n v="1494.12"/>
    <n v="1625.07"/>
    <n v="1768.32"/>
    <n v="1918.35"/>
    <n v="2084.0100000000002"/>
    <n v="2272.15"/>
    <n v="2478.02"/>
    <n v="2700.42"/>
    <n v="2937.95"/>
    <n v="3190.73"/>
    <n v="3464.62"/>
    <n v="1379.1"/>
    <n v="3757.43"/>
    <n v="4084.973882538523"/>
    <n v="4451.2183573749771"/>
    <n v="4852.4193176564286"/>
    <n v="5274.1221731890391"/>
    <n v="0"/>
    <n v="0"/>
    <n v="0"/>
    <n v="0"/>
    <n v="0"/>
    <n v="0"/>
    <n v="0"/>
    <n v="3757.43"/>
    <n v="0.49034677083066031"/>
    <n v="1.6284499557771916"/>
    <n v="2.9712708029257784"/>
    <n v="4.3259897979368889"/>
    <n v="5.6927338122637909"/>
    <n v="7.0716312959052496"/>
    <n v="8.4628122997234456"/>
    <n v="9.8664084981130387"/>
    <n v="11.282553212028361"/>
    <n v="12.711381432374228"/>
    <n v="14.153029843766891"/>
    <n v="15.607636848671907"/>
    <n v="0.49034677083066031"/>
    <n v="17.075342591925327"/>
    <n v="18.492122934699001"/>
    <n v="19.921434394435927"/>
    <n v="21.363410357502289"/>
    <n v="22.818185867096481"/>
    <n v="24.285897646635949"/>
    <n v="25.766684123512594"/>
    <n v="27.260685453221946"/>
    <n v="28.768043543873535"/>
    <n v="30.288902081088281"/>
    <n v="31.823406553289896"/>
    <n v="33.371704277397455"/>
    <n v="17.075342591925327"/>
    <n v="34.933944424926004"/>
    <n v="36.441979085064361"/>
    <n v="37.963351986947266"/>
    <n v="39.498205108309243"/>
    <n v="41.04668219043301"/>
    <n v="42.608928763042641"/>
    <n v="44.185092169589055"/>
    <n v="45.775321592933345"/>
    <n v="47.379768081435834"/>
    <n v="48.998584575457123"/>
    <n v="50.631925934278492"/>
    <n v="52.279948963449314"/>
    <n v="34.933944424926004"/>
    <n v="53.942812442568787"/>
    <n v="55.547979078157766"/>
    <n v="57.167343066892322"/>
    <n v="58.801055531242312"/>
    <n v="60.449269470815288"/>
    <n v="62.112139788853028"/>
    <n v="63.789823319145661"/>
    <n v="65.48247885336923"/>
    <n v="67.190267168855158"/>
    <n v="68.91335105679822"/>
    <n v="70.651895350910848"/>
    <n v="72.406066956532015"/>
    <n v="53.942812442568787"/>
    <n v="74.176034880198372"/>
    <n v="75.955390165869218"/>
    <n v="77.744182601206944"/>
    <n v="79.54246223793227"/>
    <n v="81.350279393224753"/>
    <n v="83.167684651130713"/>
    <n v="84.99472886397858"/>
    <n v="86.831463153801792"/>
    <n v="88.677938913769239"/>
    <n v="90.534207809623254"/>
    <n v="92.400321781125285"/>
    <n v="94.276333043509212"/>
    <n v="74.176034880198372"/>
  </r>
  <r>
    <s v="DE Florida"/>
    <x v="3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40.17"/>
    <n v="99.35"/>
    <n v="160.44999999999999"/>
    <n v="226.8"/>
    <n v="298.45999999999998"/>
    <n v="373.34"/>
    <n v="457.67"/>
    <n v="556.45000000000005"/>
    <n v="671.36"/>
    <n v="0"/>
    <n v="794.42"/>
    <n v="952.62653009530436"/>
    <n v="1124.3275272691867"/>
    <n v="1305.5142467968258"/>
    <n v="1499.1523303645299"/>
    <n v="1710.3989098618956"/>
    <n v="1943.2447357437686"/>
    <n v="2195.7431684845883"/>
    <n v="2465.9431109536663"/>
    <n v="2752.8926001884306"/>
    <n v="3056.5359876206053"/>
    <n v="3378.0607547981981"/>
    <n v="794.42"/>
    <n v="3715.2107939563011"/>
    <n v="4051.8200880185668"/>
    <n v="4399.9295458784463"/>
    <n v="4757.582984661246"/>
    <n v="5124.8454138679563"/>
    <n v="5501.9650247432037"/>
    <n v="5888.4991375239097"/>
    <n v="6281.8705141819801"/>
    <n v="6679.6287509171079"/>
    <n v="7081.4382979240527"/>
    <n v="0"/>
    <n v="0"/>
    <n v="3715.2107939563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3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1.9931050778748023"/>
    <n v="7.7346032745806879"/>
    <n v="18.606275720674603"/>
    <n v="37.016368425975593"/>
    <n v="64.826667257088374"/>
    <n v="101.11761889510689"/>
    <n v="144.96748577207231"/>
    <n v="195.92245597584105"/>
    <n v="253.9484781208306"/>
    <n v="319.59371840403571"/>
    <n v="0"/>
    <n v="391.79316490263659"/>
    <n v="466.71395518073234"/>
    <n v="546.28978806302291"/>
    <n v="629.59653985185935"/>
    <n v="716.65677475216069"/>
    <n v="807.57876642513622"/>
    <n v="902.14706513566944"/>
    <n v="999.14623168050912"/>
    <n v="1097.4201372858022"/>
    <n v="1196.8032078293868"/>
    <n v="0"/>
    <n v="0"/>
    <n v="391.793164902636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3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0"/>
    <n v="0"/>
    <n v="0"/>
    <n v="123.22"/>
    <n v="0"/>
    <n v="0"/>
    <n v="0"/>
    <n v="0"/>
    <n v="0"/>
    <n v="0"/>
    <n v="0"/>
    <n v="0"/>
    <n v="0"/>
    <n v="0"/>
    <n v="0"/>
    <n v="0"/>
    <n v="0"/>
  </r>
  <r>
    <s v="DE Florida"/>
    <x v="3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604.92999999999995"/>
    <n v="648.30999999999995"/>
    <n v="698.62"/>
    <n v="761.68"/>
    <n v="54.04"/>
    <n v="57.75"/>
    <n v="0"/>
    <n v="0"/>
    <n v="0"/>
    <n v="0"/>
    <n v="0"/>
    <n v="0"/>
    <n v="604.92999999999995"/>
    <n v="0"/>
    <n v="0.12412260702167011"/>
    <n v="0.25157203578816656"/>
    <n v="0.37950593451992543"/>
    <n v="0.50792618532674094"/>
    <n v="0.63683467791918869"/>
    <n v="0.7662333096414109"/>
    <n v="7.2607671027716219"/>
    <n v="13.813363719261554"/>
    <n v="20.424647771085851"/>
    <n v="27.095251707135631"/>
    <n v="33.825815924906024"/>
    <n v="0"/>
    <n v="40.61698888395734"/>
    <n v="47.172526597826412"/>
    <n v="53.78604663073915"/>
    <n v="60.458166170362297"/>
    <n v="67.189510070636402"/>
    <n v="73.980710959988301"/>
    <n v="80.832409351248998"/>
    <n v="87.745253753300929"/>
    <n v="94.719900784489099"/>
    <n v="101.75701528782301"/>
    <n v="108.85727044800164"/>
    <n v="116.02134791029474"/>
    <n v="40.61698888395734"/>
    <n v="123.24993790131198"/>
    <n v="130.22771546491416"/>
    <n v="137.26720996808217"/>
    <n v="144.36907835132064"/>
    <n v="151.53398571518989"/>
    <n v="158.76260543548844"/>
    <n v="166.05561928025065"/>
    <n v="173.41371752858515"/>
    <n v="180.83759909139076"/>
    <n v="188.32797163397842"/>
    <n v="195.8855517006339"/>
    <n v="203.51106484115599"/>
    <n v="123.24993790131198"/>
    <n v="211.20524573940455"/>
    <n v="218.63245947110215"/>
    <n v="226.12536530846575"/>
    <n v="233.68466250530386"/>
    <n v="241.31105900106709"/>
    <n v="249.00527154344937"/>
    <n v="256.76802581292139"/>
    <n v="264.60005654922332"/>
    <n v="272.50210767985607"/>
    <n v="280.47493245060133"/>
    <n v="288.51929355810711"/>
    <n v="296.63596328457641"/>
    <n v="211.20524573940455"/>
    <n v="304.82572363459479"/>
    <n v="312.73132155793132"/>
    <n v="320.70684279206688"/>
    <n v="328.75303162949888"/>
    <n v="336.87064160780579"/>
    <n v="345.06043564014533"/>
    <n v="353.32318614780883"/>
    <n v="361.65967519486151"/>
    <n v="370.07069462490966"/>
    <n v="378.55704620002757"/>
    <n v="387.11954174188276"/>
    <n v="395.75900327509993"/>
    <n v="304.82572363459479"/>
    <n v="404.47626317290155"/>
    <n v="413.23975671892572"/>
    <n v="422.04972912213174"/>
    <n v="430.90642689199143"/>
    <n v="439.81009784538645"/>
    <n v="448.76099111354262"/>
    <n v="457.75935714900049"/>
    <n v="466.80544773262352"/>
    <n v="475.89951598064289"/>
    <n v="485.0418163517399"/>
    <n v="494.23260465416593"/>
    <n v="503.47213805290016"/>
    <n v="404.47626317290155"/>
  </r>
  <r>
    <s v="DE Florida"/>
    <x v="3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1367.5900000000001"/>
    <n v="1581.01"/>
    <n v="1803.3200000000002"/>
    <n v="2030.73"/>
    <n v="2271.0100000000002"/>
    <n v="2530.96"/>
    <n v="2803.8"/>
    <n v="3088.66"/>
    <n v="3389.23"/>
    <n v="3705.77"/>
    <n v="4030.2999999999997"/>
    <n v="4438.17"/>
    <n v="1367.5900000000001"/>
    <n v="4011.25"/>
    <n v="4454.3843962376613"/>
    <n v="4936.2494435900308"/>
    <n v="5432.4504843844734"/>
    <n v="5943.163286373041"/>
    <n v="6472.3173067926482"/>
    <n v="7019.9578162564439"/>
    <n v="7582.4083691991455"/>
    <n v="8159.717835337693"/>
    <n v="8752.2630909030904"/>
    <n v="9360.142088282777"/>
    <n v="9984.6786765484812"/>
    <n v="4011.25"/>
    <n v="10626.557156903578"/>
    <n v="11256.452638249701"/>
    <n v="0"/>
    <n v="0"/>
    <n v="0"/>
    <n v="0"/>
    <n v="0"/>
    <n v="0"/>
    <n v="0"/>
    <n v="0"/>
    <n v="0"/>
    <n v="0"/>
    <n v="10626.5571569035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3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2.4038002653566335"/>
    <n v="9.544290163784515"/>
    <n v="21.482705216613137"/>
    <n v="40.038354618120096"/>
    <n v="65.210816527434076"/>
    <n v="95.256040131280727"/>
    <n v="130.17474568518591"/>
    <n v="170.12102341786209"/>
    <n v="215.11802593198169"/>
    <n v="265.7628654357618"/>
    <n v="0"/>
    <n v="322.35278174680712"/>
    <n v="381.7985830800219"/>
    <n v="0"/>
    <n v="0"/>
    <n v="0"/>
    <n v="0"/>
    <n v="0"/>
    <n v="0"/>
    <n v="0"/>
    <n v="0"/>
    <n v="0"/>
    <n v="0"/>
    <n v="322.352781746807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Connect"/>
    <s v="PEF Customer Connect 5 year VS"/>
    <s v="AFUDC Not Eligible"/>
    <s v="Major Projects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87.151889999999995"/>
    <n v="174.30377999999999"/>
    <n v="261.45567"/>
    <n v="345.55790999999999"/>
    <n v="429.66014999999999"/>
    <n v="513.76238999999998"/>
    <n v="597.86463000000003"/>
    <n v="681.96686999999997"/>
    <n v="766.06910999999991"/>
    <n v="850.17134999999985"/>
    <n v="934.27358999999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Connect"/>
    <s v="PEF Customer Connect Dec 2024 5 year VS"/>
    <s v="AFUDC Not Eligible"/>
    <s v="Maintenance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.08333333333333"/>
    <n v="252.16666666666666"/>
    <n v="378.25"/>
    <n v="504.33333333333331"/>
    <n v="630.41666666666663"/>
    <n v="756.5"/>
    <n v="882.58333333333337"/>
    <n v="1008.6666666666667"/>
    <n v="1134.75"/>
    <n v="1260.8333333333333"/>
    <n v="1386.91666666666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5730.85"/>
    <n v="6153.06"/>
    <n v="7192.2800000000007"/>
    <n v="7488.0300000000007"/>
    <n v="749.79"/>
    <n v="310.39999999999998"/>
    <n v="210.56"/>
    <n v="895.05"/>
    <n v="947.02"/>
    <n v="1243.96"/>
    <n v="1496.68"/>
    <n v="1946.56"/>
    <n v="5730.85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</r>
  <r>
    <s v="DE Florida"/>
    <x v="4"/>
    <s v="Customer Delivery"/>
    <s v="PEF Customer Fleet Electrification Clusters"/>
    <s v="AFUDC Not Eligible"/>
    <s v="Expansion"/>
    <s v="Other Transmission &amp; Distribution Expansion"/>
    <s v="Electrification"/>
    <s v="HB - Distribution Substation"/>
    <s v="~"/>
    <s v="PEF Distribution Install - EV Charging Station 370.7"/>
    <n v="0"/>
    <n v="0.12"/>
    <n v="0.65"/>
    <n v="3"/>
    <n v="4.68"/>
    <n v="6.28"/>
    <n v="8.75"/>
    <n v="174.69"/>
    <n v="2029.22"/>
    <n v="2042.28"/>
    <n v="2057.8000000000002"/>
    <n v="2071.38"/>
    <n v="0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</r>
  <r>
    <s v="DE Florida"/>
    <x v="4"/>
    <s v="Customer Delivery"/>
    <s v="PEF Dist Maint_Cust Adds_Mthly_IK-362"/>
    <s v="AFUDC Not Eligible"/>
    <s v="Maintenance"/>
    <s v="Customer Adds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0766666666667106E-2"/>
    <n v="0.18153333333333421"/>
    <n v="0.27230000000000132"/>
    <n v="0.36306666666666843"/>
    <n v="0.45383333333333553"/>
    <n v="0.54460000000000264"/>
    <n v="0.63536666666666974"/>
    <n v="0.72613333333333685"/>
    <n v="0.81690000000000396"/>
    <n v="0.90766666666667106"/>
    <n v="0.99843333333333817"/>
    <n v="0"/>
    <n v="1.0892000000000053"/>
    <n v="1.1822333333333388"/>
    <n v="1.2752666666666723"/>
    <n v="1.3683000000000058"/>
    <n v="1.4613333333333394"/>
    <n v="1.5543666666666729"/>
    <n v="1.6474000000000064"/>
    <n v="1.7404333333333399"/>
    <n v="1.8334666666666735"/>
    <n v="1.926500000000007"/>
    <n v="2.0195333333333405"/>
    <n v="2.112566666666674"/>
    <n v="1.0892000000000053"/>
    <n v="2.2056000000000076"/>
    <n v="2.3009500000000074"/>
    <n v="2.3963000000000072"/>
    <n v="2.491650000000007"/>
    <n v="2.5870000000000068"/>
    <n v="2.6823500000000067"/>
    <n v="2.7777000000000065"/>
    <n v="2.8730500000000063"/>
    <n v="2.9684000000000061"/>
    <n v="3.063750000000006"/>
    <n v="3.1591000000000058"/>
    <n v="3.2544500000000056"/>
    <n v="2.2056000000000076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</r>
  <r>
    <s v="DE Florida"/>
    <x v="4"/>
    <s v="Customer Delivery"/>
    <s v="PEF Dist Maint_Cust Adds_Mthly_IK-364"/>
    <s v="AFUDC Not Eligible"/>
    <s v="Maintenance"/>
    <s v="Customer Adds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599999999999877E-2"/>
    <n v="0.12319999999999975"/>
    <n v="0.18479999999999963"/>
    <n v="0.24639999999999951"/>
    <n v="0.30799999999999939"/>
    <n v="0.36959999999999926"/>
    <n v="0.43119999999999914"/>
    <n v="0.49279999999999902"/>
    <n v="0.55439999999999889"/>
    <n v="0.61599999999999877"/>
    <n v="0.67759999999999865"/>
    <n v="0"/>
    <n v="0.73919999999999897"/>
    <n v="0.80233333333333245"/>
    <n v="0.86546666666666594"/>
    <n v="0.92859999999999943"/>
    <n v="0.99173333333333247"/>
    <n v="1.0548666666666655"/>
    <n v="1.1179999999999986"/>
    <n v="1.1811333333333316"/>
    <n v="1.2442666666666646"/>
    <n v="1.3073999999999977"/>
    <n v="1.3705333333333307"/>
    <n v="1.4336666666666638"/>
    <n v="0.73919999999999897"/>
    <n v="1.4967999999999972"/>
    <n v="1.5615166666666638"/>
    <n v="1.6262333333333303"/>
    <n v="1.6909499999999968"/>
    <n v="1.7556666666666634"/>
    <n v="1.8203833333333299"/>
    <n v="1.8850999999999964"/>
    <n v="1.949816666666663"/>
    <n v="2.0145333333333295"/>
    <n v="2.079249999999996"/>
    <n v="2.1439666666666626"/>
    <n v="2.2086833333333291"/>
    <n v="1.4967999999999972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</r>
  <r>
    <s v="DE Florida"/>
    <x v="4"/>
    <s v="Customer Delivery"/>
    <s v="PEF Dist Maint_Cust Adds_Mthly_IK-365"/>
    <s v="AFUDC Not Eligible"/>
    <s v="Maintenance"/>
    <s v="Customer Adds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550000000000232E-2"/>
    <n v="0.15910000000000091"/>
    <n v="0.23865000000000114"/>
    <n v="0.31820000000000137"/>
    <n v="0.3977500000000016"/>
    <n v="0.47730000000000183"/>
    <n v="0.55685000000000207"/>
    <n v="0.6364000000000023"/>
    <n v="0.71595000000000253"/>
    <n v="0.79550000000000276"/>
    <n v="0.87505000000000299"/>
    <n v="0"/>
    <n v="0.95460000000000367"/>
    <n v="1.0361333333333369"/>
    <n v="1.1176666666666697"/>
    <n v="1.1992000000000025"/>
    <n v="1.2807333333333353"/>
    <n v="1.3622666666666681"/>
    <n v="1.4438000000000009"/>
    <n v="1.5253333333333337"/>
    <n v="1.6068666666666664"/>
    <n v="1.6883999999999992"/>
    <n v="1.769933333333332"/>
    <n v="1.8514666666666648"/>
    <n v="0.95460000000000367"/>
    <n v="1.9329999999999985"/>
    <n v="2.0165833333333323"/>
    <n v="2.1001666666666656"/>
    <n v="2.183749999999999"/>
    <n v="2.2673333333333323"/>
    <n v="2.3509166666666657"/>
    <n v="2.434499999999999"/>
    <n v="2.5180833333333323"/>
    <n v="2.6016666666666657"/>
    <n v="2.685249999999999"/>
    <n v="2.7688333333333324"/>
    <n v="2.8524166666666657"/>
    <n v="1.9329999999999985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</r>
  <r>
    <s v="DE Florida"/>
    <x v="4"/>
    <s v="Customer Delivery"/>
    <s v="PEF Dist Maint_Cust Adds_Mthly_IK-366"/>
    <s v="AFUDC Not Eligible"/>
    <s v="Maintenance"/>
    <s v="Customer Adds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133333333333455E-2"/>
    <n v="5.8266666666666911E-2"/>
    <n v="8.7400000000000366E-2"/>
    <n v="0.11653333333333382"/>
    <n v="0.14566666666666728"/>
    <n v="0.17480000000000073"/>
    <n v="0.20393333333333419"/>
    <n v="0.23306666666666764"/>
    <n v="0.2622000000000011"/>
    <n v="0.29133333333333455"/>
    <n v="0.32046666666666801"/>
    <n v="0"/>
    <n v="0.34960000000000147"/>
    <n v="0.37946666666666817"/>
    <n v="0.40933333333333488"/>
    <n v="0.43920000000000159"/>
    <n v="0.4690666666666683"/>
    <n v="0.49893333333333501"/>
    <n v="0.52880000000000171"/>
    <n v="0.55866666666666864"/>
    <n v="0.58853333333333557"/>
    <n v="0.6184000000000025"/>
    <n v="0.64826666666666943"/>
    <n v="0.67813333333333636"/>
    <n v="0.34960000000000147"/>
    <n v="0.70800000000000307"/>
    <n v="0.73861666666666981"/>
    <n v="0.76923333333333677"/>
    <n v="0.79985000000000372"/>
    <n v="0.83046666666667068"/>
    <n v="0.86108333333333764"/>
    <n v="0.8917000000000046"/>
    <n v="0.92231666666667156"/>
    <n v="0.95293333333333852"/>
    <n v="0.98355000000000548"/>
    <n v="1.0141666666666724"/>
    <n v="1.0447833333333394"/>
    <n v="0.70800000000000307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</r>
  <r>
    <s v="DE Florida"/>
    <x v="4"/>
    <s v="Customer Delivery"/>
    <s v="PEF Dist Maint_Cust Adds_Mthly_IK-367"/>
    <s v="AFUDC Not Eligible"/>
    <s v="Maintenance"/>
    <s v="Customer Adds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66666666666526E-2"/>
    <n v="0.17593333333333305"/>
    <n v="0.26389999999999958"/>
    <n v="0.35186666666666611"/>
    <n v="0.43983333333333263"/>
    <n v="0.52779999999999916"/>
    <n v="0.61576666666666569"/>
    <n v="0.70373333333333221"/>
    <n v="0.79169999999999874"/>
    <n v="0.87966666666666526"/>
    <n v="0.96763333333333179"/>
    <n v="0"/>
    <n v="1.0555999999999983"/>
    <n v="1.145766666666665"/>
    <n v="1.2359333333333318"/>
    <n v="1.3260999999999985"/>
    <n v="1.4162666666666652"/>
    <n v="1.506433333333332"/>
    <n v="1.5965999999999987"/>
    <n v="1.6867666666666654"/>
    <n v="1.7769333333333321"/>
    <n v="1.8670999999999989"/>
    <n v="1.9572666666666656"/>
    <n v="2.0474333333333323"/>
    <n v="1.0555999999999983"/>
    <n v="2.1375999999999991"/>
    <n v="2.2300166666666659"/>
    <n v="2.3224333333333327"/>
    <n v="2.4148499999999995"/>
    <n v="2.5072666666666663"/>
    <n v="2.5996833333333331"/>
    <n v="2.6920999999999999"/>
    <n v="2.7845166666666668"/>
    <n v="2.8769333333333336"/>
    <n v="2.9693500000000004"/>
    <n v="3.0617666666666672"/>
    <n v="3.154183333333334"/>
    <n v="2.1375999999999991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</r>
  <r>
    <s v="DE Florida"/>
    <x v="4"/>
    <s v="Customer Delivery"/>
    <s v="PEF Dist Maint_Cust Adds_Mthly_IK-368"/>
    <s v="AFUDC Not Eligible"/>
    <s v="Maintenance"/>
    <s v="Customer Adds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433333333333344E-2"/>
    <n v="0.13286666666666669"/>
    <n v="0.19930000000000003"/>
    <n v="0.26573333333333338"/>
    <n v="0.33216666666666672"/>
    <n v="0.39860000000000007"/>
    <n v="0.46503333333333341"/>
    <n v="0.53146666666666675"/>
    <n v="0.5979000000000001"/>
    <n v="0.66433333333333344"/>
    <n v="0.73076666666666679"/>
    <n v="0"/>
    <n v="0.79720000000000013"/>
    <n v="0.86529999999999996"/>
    <n v="0.93340000000000023"/>
    <n v="1.0015000000000005"/>
    <n v="1.0696000000000008"/>
    <n v="1.137700000000001"/>
    <n v="1.2058000000000013"/>
    <n v="1.2739000000000016"/>
    <n v="1.3420000000000019"/>
    <n v="1.4101000000000021"/>
    <n v="1.4782000000000024"/>
    <n v="1.5463000000000027"/>
    <n v="0.79720000000000013"/>
    <n v="1.6144000000000021"/>
    <n v="1.6842000000000015"/>
    <n v="1.7540000000000013"/>
    <n v="1.8238000000000012"/>
    <n v="1.8936000000000011"/>
    <n v="1.9634000000000009"/>
    <n v="2.0332000000000008"/>
    <n v="2.1030000000000006"/>
    <n v="2.1728000000000005"/>
    <n v="2.2426000000000004"/>
    <n v="2.3124000000000002"/>
    <n v="2.3822000000000001"/>
    <n v="1.6144000000000021"/>
    <n v="2.452"/>
    <n v="2.452"/>
    <n v="2.452"/>
    <n v="2.452"/>
    <n v="2.452"/>
    <n v="2.452"/>
    <n v="2.452"/>
    <n v="2.452"/>
    <n v="2.452"/>
    <n v="2.452"/>
    <n v="2.452"/>
    <n v="2.452"/>
    <n v="2.452"/>
  </r>
  <r>
    <s v="DE Florida"/>
    <x v="4"/>
    <s v="Customer Delivery"/>
    <s v="PEF Dist Maint_Cust Adds_Mthly_IK-369"/>
    <s v="AFUDC Not Eligible"/>
    <s v="Maintenance"/>
    <s v="Customer Adds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966666666666818E-2"/>
    <n v="8.1933333333333636E-2"/>
    <n v="0.12290000000000045"/>
    <n v="0.16386666666666727"/>
    <n v="0.20483333333333409"/>
    <n v="0.24580000000000091"/>
    <n v="0.28676666666666772"/>
    <n v="0.32773333333333454"/>
    <n v="0.36870000000000136"/>
    <n v="0.40966666666666818"/>
    <n v="0.450633333333335"/>
    <n v="0"/>
    <n v="0.49160000000000181"/>
    <n v="0.5335833333333353"/>
    <n v="0.57556666666666878"/>
    <n v="0.61755000000000226"/>
    <n v="0.65953333333333575"/>
    <n v="0.70151666666666923"/>
    <n v="0.74350000000000271"/>
    <n v="0.7854833333333362"/>
    <n v="0.82746666666666968"/>
    <n v="0.86945000000000316"/>
    <n v="0.91143333333333665"/>
    <n v="0.95341666666667013"/>
    <n v="0.49160000000000181"/>
    <n v="0.99540000000000362"/>
    <n v="1.0384333333333369"/>
    <n v="1.0814666666666701"/>
    <n v="1.1245000000000034"/>
    <n v="1.1675333333333366"/>
    <n v="1.2105666666666699"/>
    <n v="1.2536000000000032"/>
    <n v="1.2966333333333364"/>
    <n v="1.3396666666666697"/>
    <n v="1.3827000000000029"/>
    <n v="1.4257333333333362"/>
    <n v="1.4687666666666694"/>
    <n v="0.99540000000000362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</r>
  <r>
    <s v="DE Florida"/>
    <x v="4"/>
    <s v="Customer Delivery"/>
    <s v="PEF Dist Maint_Cust Adds_Mthly_IK-370"/>
    <s v="AFUDC Not Eligible"/>
    <s v="Maintenance"/>
    <s v="Customer Adds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00000000000032E-2"/>
    <n v="4.7800000000000065E-2"/>
    <n v="7.1700000000000097E-2"/>
    <n v="9.5600000000000129E-2"/>
    <n v="0.11950000000000016"/>
    <n v="0.14340000000000019"/>
    <n v="0.16730000000000023"/>
    <n v="0.19120000000000026"/>
    <n v="0.21510000000000029"/>
    <n v="0.23900000000000032"/>
    <n v="0.26290000000000036"/>
    <n v="0"/>
    <n v="0.28680000000000039"/>
    <n v="0.31130000000000035"/>
    <n v="0.33580000000000032"/>
    <n v="0.36030000000000029"/>
    <n v="0.38480000000000025"/>
    <n v="0.40930000000000022"/>
    <n v="0.43380000000000019"/>
    <n v="0.45830000000000015"/>
    <n v="0.48280000000000012"/>
    <n v="0.50730000000000008"/>
    <n v="0.53180000000000005"/>
    <n v="0.55630000000000002"/>
    <n v="0.28680000000000039"/>
    <n v="0.58079999999999998"/>
    <n v="0.60591666666666666"/>
    <n v="0.63103333333333333"/>
    <n v="0.65615000000000001"/>
    <n v="0.68126666666666669"/>
    <n v="0.70638333333333336"/>
    <n v="0.73150000000000004"/>
    <n v="0.75661666666666672"/>
    <n v="0.78173333333333361"/>
    <n v="0.80685000000000007"/>
    <n v="0.83196666666666652"/>
    <n v="0.85708333333333298"/>
    <n v="0.58079999999999998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</r>
  <r>
    <s v="DE Florida"/>
    <x v="4"/>
    <s v="Customer Delivery"/>
    <s v="PEF Dist Maint_OthT&amp;D_IK-362"/>
    <s v="AFUDC Not Eligible"/>
    <s v="Maintenance"/>
    <s v="Maintenance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3.66169593600128"/>
    <n v="7.3231336014745523"/>
    <n v="10.913938661411834"/>
    <n v="14.490055407045105"/>
    <n v="18.063903687878394"/>
    <n v="23.536076921585902"/>
    <n v="27.076401619859183"/>
    <n v="30.663184363860466"/>
    <n v="34.246507703765758"/>
    <n v="37.845559544983047"/>
    <n v="41.496351544184336"/>
    <n v="0"/>
    <n v="47.050825489962563"/>
    <n v="51.251105362848335"/>
    <n v="55.452493599510063"/>
    <n v="59.610126220779847"/>
    <n v="63.762957557409607"/>
    <n v="67.936973751024652"/>
    <n v="73.952048879833626"/>
    <n v="78.080801686127387"/>
    <n v="82.25073371379716"/>
    <n v="86.397503062458924"/>
    <n v="90.553293588272709"/>
    <n v="94.772006229119768"/>
    <n v="47.050825489962563"/>
    <n v="100.78049426108043"/>
    <n v="102.52523545460807"/>
    <n v="104.27043704791757"/>
    <n v="105.99746313222937"/>
    <n v="107.72249482584657"/>
    <n v="109.45632643132194"/>
    <n v="111.95490978219425"/>
    <n v="113.66993956997939"/>
    <n v="115.40207466646454"/>
    <n v="117.12458828975248"/>
    <n v="118.85084919176174"/>
    <n v="120.60324711544686"/>
    <n v="100.78049426108043"/>
    <n v="123.0990942610805"/>
    <n v="124.88745671777843"/>
    <n v="126.67629108497408"/>
    <n v="128.44649552697308"/>
    <n v="130.21465571538567"/>
    <n v="131.99183582723899"/>
    <n v="134.55288767619322"/>
    <n v="136.31079589545888"/>
    <n v="138.08623708293942"/>
    <n v="139.8518162453197"/>
    <n v="141.62123637425987"/>
    <n v="143.41744699136439"/>
    <n v="123.0990942610805"/>
    <n v="145.97569426108049"/>
    <n v="147.80875678923184"/>
    <n v="149.6423030232711"/>
    <n v="151.45675367763505"/>
    <n v="153.26910898234922"/>
    <n v="155.09070966324768"/>
    <n v="157.71577493421015"/>
    <n v="159.51762202208459"/>
    <n v="161.33744031424237"/>
    <n v="163.14715008024808"/>
    <n v="164.9607968176694"/>
    <n v="166.80190367078541"/>
    <n v="145.97569426108049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</r>
  <r>
    <s v="DE Florida"/>
    <x v="4"/>
    <s v="Customer Delivery"/>
    <s v="PEF Dist Maint_OthT&amp;D_IK-364"/>
    <s v="AFUDC Not Eligible"/>
    <s v="Maintenance"/>
    <s v="Maintenance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2.4850544392083265"/>
    <n v="4.9699335999846426"/>
    <n v="7.4068770847769656"/>
    <n v="9.8338521665932745"/>
    <n v="12.259287727209582"/>
    <n v="15.973044583108475"/>
    <n v="18.375728957084803"/>
    <n v="20.809942648293131"/>
    <n v="23.241808572877446"/>
    <n v="25.68434883598978"/>
    <n v="28.162003185998103"/>
    <n v="0"/>
    <n v="31.931614420156649"/>
    <n v="34.782185392314091"/>
    <n v="37.633508569015532"/>
    <n v="40.455136465668971"/>
    <n v="43.27350591216242"/>
    <n v="46.106252719260169"/>
    <n v="50.188456542918402"/>
    <n v="52.990484802227854"/>
    <n v="55.820459840481305"/>
    <n v="58.634715245182747"/>
    <n v="61.455092981372189"/>
    <n v="64.318173575477942"/>
    <n v="31.931614420156649"/>
    <n v="68.39590698582208"/>
    <n v="69.579997648991565"/>
    <n v="70.76440076829212"/>
    <n v="71.936468848686985"/>
    <n v="73.107183410629375"/>
    <n v="74.283870143978447"/>
    <n v="75.979565315212909"/>
    <n v="77.143491957346029"/>
    <n v="78.319027333426305"/>
    <n v="79.488032975113299"/>
    <n v="80.659581754867219"/>
    <n v="81.84886875473326"/>
    <n v="68.39590698582208"/>
    <n v="83.542706985822122"/>
    <n v="84.756394443258486"/>
    <n v="85.970402166785178"/>
    <n v="87.171766532440301"/>
    <n v="88.371743547936973"/>
    <n v="89.577842011524893"/>
    <n v="91.315921725331478"/>
    <n v="92.508941154394222"/>
    <n v="93.713859482102649"/>
    <n v="94.912084862235361"/>
    <n v="96.112916947133485"/>
    <n v="97.33193062566879"/>
    <n v="83.542706985822122"/>
    <n v="99.068106985822183"/>
    <n v="100.3121417130464"/>
    <n v="101.55650471435459"/>
    <n v="102.78790822088956"/>
    <n v="104.01788968770143"/>
    <n v="105.25414566444562"/>
    <n v="107.03568465078939"/>
    <n v="108.25853456236564"/>
    <n v="109.49358089489053"/>
    <n v="110.72176692811786"/>
    <n v="111.95262484464753"/>
    <n v="113.20211897080625"/>
    <n v="99.068106985822183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</r>
  <r>
    <s v="DE Florida"/>
    <x v="4"/>
    <s v="Customer Delivery"/>
    <s v="PEF Dist Maint_OthT&amp;D_IK-365"/>
    <s v="AFUDC Not Eligible"/>
    <s v="Maintenance"/>
    <s v="Maintenance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3.2094098270561631"/>
    <n v="6.4185932846963283"/>
    <n v="9.5658685494445024"/>
    <n v="12.700269774104669"/>
    <n v="15.832682730664828"/>
    <n v="20.628942949582267"/>
    <n v="23.731973096322434"/>
    <n v="26.875722874378596"/>
    <n v="30.016440547722766"/>
    <n v="33.17094396613092"/>
    <n v="36.370796691087094"/>
    <n v="0"/>
    <n v="41.239191985857389"/>
    <n v="44.920660828720116"/>
    <n v="48.603101132254835"/>
    <n v="52.247190435465569"/>
    <n v="55.887071500096283"/>
    <n v="59.545520706206162"/>
    <n v="64.817624552699272"/>
    <n v="68.436401223838004"/>
    <n v="72.091270732848727"/>
    <n v="75.725838575383449"/>
    <n v="79.36831331546216"/>
    <n v="83.065938143876025"/>
    <n v="41.239191985857389"/>
    <n v="88.332268519899117"/>
    <n v="89.861498768513627"/>
    <n v="91.391132548193667"/>
    <n v="92.904835863088223"/>
    <n v="94.416791135012815"/>
    <n v="95.936459351097042"/>
    <n v="98.126416952266055"/>
    <n v="99.629605756706013"/>
    <n v="101.147787017089"/>
    <n v="102.65753525147134"/>
    <n v="104.17056789960623"/>
    <n v="105.70650911681929"/>
    <n v="88.332268519899117"/>
    <n v="107.89406851989918"/>
    <n v="109.46152600708555"/>
    <n v="111.02939711268588"/>
    <n v="112.58093952852548"/>
    <n v="114.13069020434183"/>
    <n v="115.68834663017996"/>
    <n v="117.93304813388299"/>
    <n v="119.47381320069285"/>
    <n v="121.0299455003576"/>
    <n v="122.57743396776993"/>
    <n v="124.12828895172356"/>
    <n v="125.7026251662864"/>
    <n v="107.89406851989918"/>
    <n v="127.94486851989923"/>
    <n v="129.55152260953705"/>
    <n v="131.15860066073157"/>
    <n v="132.74894169902655"/>
    <n v="134.33744619217788"/>
    <n v="135.93405413037192"/>
    <n v="138.23488772900066"/>
    <n v="139.81418191464689"/>
    <n v="141.40922761362896"/>
    <n v="142.99541332849532"/>
    <n v="144.58504974464904"/>
    <n v="146.19875457445761"/>
    <n v="127.94486851989923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</r>
  <r>
    <s v="DE Florida"/>
    <x v="4"/>
    <s v="Customer Delivery"/>
    <s v="PEF Dist Maint_OthT&amp;D_IK-366"/>
    <s v="AFUDC Not Eligible"/>
    <s v="Maintenance"/>
    <s v="Maintenance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1.1756725891045576"/>
    <n v="2.3512622544531183"/>
    <n v="3.5041736800796812"/>
    <n v="4.6523690809982412"/>
    <n v="5.7998361385668034"/>
    <n v="7.5568045450498431"/>
    <n v="8.6935080772484028"/>
    <n v="9.845128044852963"/>
    <n v="10.995637290365529"/>
    <n v="12.151196536802082"/>
    <n v="13.323368163556637"/>
    <n v="0"/>
    <n v="15.106761126566624"/>
    <n v="16.455358606922147"/>
    <n v="17.804311953229671"/>
    <n v="19.139216542203187"/>
    <n v="20.47257956714671"/>
    <n v="21.812744482825295"/>
    <n v="23.744024161407211"/>
    <n v="25.069656214528734"/>
    <n v="26.408509813802254"/>
    <n v="27.739926496609769"/>
    <n v="29.074239638021297"/>
    <n v="30.428755386963871"/>
    <n v="15.106761126566624"/>
    <n v="32.357920124998657"/>
    <n v="32.918101607734954"/>
    <n v="33.478430910350454"/>
    <n v="34.032924629088185"/>
    <n v="34.586778011745928"/>
    <n v="35.143456769130282"/>
    <n v="35.945673241936746"/>
    <n v="36.496315327434786"/>
    <n v="37.052449389178804"/>
    <n v="37.605494298708322"/>
    <n v="38.15974234149229"/>
    <n v="38.722382159291961"/>
    <n v="32.357920124998657"/>
    <n v="39.523720124998668"/>
    <n v="40.097910444570431"/>
    <n v="40.672252280652998"/>
    <n v="41.240612598468843"/>
    <n v="41.808316566887697"/>
    <n v="42.378916566087966"/>
    <n v="43.201194608261879"/>
    <n v="43.765606972443194"/>
    <n v="44.335648654431218"/>
    <n v="44.90252393168808"/>
    <n v="45.470632429765587"/>
    <n v="46.047342561646673"/>
    <n v="39.523720124998668"/>
    <n v="46.868720124998703"/>
    <n v="47.457263247936289"/>
    <n v="48.045961674781658"/>
    <n v="48.628529065765562"/>
    <n v="49.210423700851841"/>
    <n v="49.795286757630599"/>
    <n v="50.638118951710368"/>
    <n v="51.216639703658252"/>
    <n v="51.800930487195046"/>
    <n v="52.381975716661259"/>
    <n v="52.964284993270596"/>
    <n v="53.555410915247435"/>
    <n v="46.868720124998703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</r>
  <r>
    <s v="DE Florida"/>
    <x v="4"/>
    <s v="Customer Delivery"/>
    <s v="PEF Dist Maint_OthT&amp;D_IK-367"/>
    <s v="AFUDC Not Eligible"/>
    <s v="Maintenance"/>
    <s v="Maintenance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3.5489150810715273"/>
    <n v="7.0975798463910564"/>
    <n v="10.57778750238657"/>
    <n v="14.04375924664609"/>
    <n v="17.507532395205601"/>
    <n v="22.811161766613282"/>
    <n v="26.242443864632804"/>
    <n v="29.718753092704333"/>
    <n v="33.191709466911846"/>
    <n v="36.679909901927374"/>
    <n v="40.218256889298885"/>
    <n v="0"/>
    <n v="45.601652096908083"/>
    <n v="49.672562638399938"/>
    <n v="53.744547405875778"/>
    <n v="57.774124238323623"/>
    <n v="61.799047666511456"/>
    <n v="65.844503454501819"/>
    <n v="71.674313250702482"/>
    <n v="75.675899771366318"/>
    <n v="79.717397186414161"/>
    <n v="83.73644533689"/>
    <n v="87.764236810733848"/>
    <n v="91.853012387812214"/>
    <n v="45.601652096908083"/>
    <n v="97.676437970862992"/>
    <n v="99.36744214285288"/>
    <n v="101.05889253457717"/>
    <n v="102.7327272124883"/>
    <n v="104.40462892578688"/>
    <n v="106.08505951873853"/>
    <n v="108.50668794481298"/>
    <n v="110.16889580520514"/>
    <n v="111.84768214066406"/>
    <n v="113.51714333874588"/>
    <n v="115.19023640152766"/>
    <n v="116.88866148080638"/>
    <n v="97.676437970862992"/>
    <n v="119.30763797086294"/>
    <n v="121.04091880936451"/>
    <n v="122.77465702350607"/>
    <n v="124.4903391147151"/>
    <n v="126.2040399154105"/>
    <n v="127.92648282562962"/>
    <n v="130.40865419954542"/>
    <n v="132.11241879205625"/>
    <n v="133.83317633682628"/>
    <n v="135.54437560716988"/>
    <n v="137.25929754218618"/>
    <n v="139.00018481751448"/>
    <n v="119.30763797086294"/>
    <n v="141.47963797086294"/>
    <n v="143.25624301478945"/>
    <n v="145.0333168666846"/>
    <n v="146.79188327399078"/>
    <n v="148.54841886745433"/>
    <n v="150.31391508376061"/>
    <n v="152.858129549664"/>
    <n v="154.60448057454167"/>
    <n v="156.36824929886217"/>
    <n v="158.12222083499478"/>
    <n v="159.880008085631"/>
    <n v="161.66440969300675"/>
    <n v="141.47963797086294"/>
    <n v="164.205837970863"/>
    <n v="164.205837970863"/>
    <n v="164.205837970863"/>
    <n v="164.205837970863"/>
    <n v="164.205837970863"/>
    <n v="164.205837970863"/>
    <n v="164.205837970863"/>
    <n v="164.205837970863"/>
    <n v="164.205837970863"/>
    <n v="164.205837970863"/>
    <n v="164.205837970863"/>
    <n v="164.205837970863"/>
    <n v="164.205837970863"/>
  </r>
  <r>
    <s v="DE Florida"/>
    <x v="4"/>
    <s v="Customer Delivery"/>
    <s v="PEF Dist Maint_OthT&amp;D_IK-368"/>
    <s v="AFUDC Not Eligible"/>
    <s v="Maintenance"/>
    <s v="Maintenance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2.6803862291897644"/>
    <n v="5.3605834026035382"/>
    <n v="7.9890770303053102"/>
    <n v="10.606818712439065"/>
    <n v="13.222899862972838"/>
    <n v="17.228567738112673"/>
    <n v="19.820109399126437"/>
    <n v="22.445658664316198"/>
    <n v="25.068675622273958"/>
    <n v="27.703205949735718"/>
    <n v="30.375610423325469"/>
    <n v="0"/>
    <n v="34.441522977199554"/>
    <n v="37.516156296513486"/>
    <n v="40.591600945619405"/>
    <n v="43.635016187861339"/>
    <n v="46.674916857223252"/>
    <n v="49.730324985402945"/>
    <n v="54.133400725331256"/>
    <n v="57.155675747381167"/>
    <n v="60.208094238423087"/>
    <n v="63.243557491529003"/>
    <n v="66.285624307418914"/>
    <n v="69.373750537742609"/>
    <n v="34.441522977199554"/>
    <n v="73.772004478157498"/>
    <n v="75.049169476294537"/>
    <n v="76.326671490883541"/>
    <n v="77.590868882413616"/>
    <n v="78.853606363443959"/>
    <n v="80.122785452807776"/>
    <n v="81.951769151077727"/>
    <n v="83.20718515423458"/>
    <n v="84.475122384972366"/>
    <n v="85.736016617674949"/>
    <n v="86.999653889424735"/>
    <n v="88.282423677426124"/>
    <n v="73.772004478157498"/>
    <n v="90.109404478157529"/>
    <n v="91.418495866054201"/>
    <n v="92.727932695092363"/>
    <n v="94.023732313988518"/>
    <n v="95.318035527748975"/>
    <n v="96.618941376255819"/>
    <n v="98.493645750006351"/>
    <n v="99.780444464626299"/>
    <n v="101.08007741070102"/>
    <n v="102.37249129887304"/>
    <n v="103.66771679619394"/>
    <n v="104.98255308169827"/>
    <n v="90.109404478157529"/>
    <n v="106.85520447815759"/>
    <n v="108.19701963429354"/>
    <n v="109.53918886667159"/>
    <n v="110.86737999528613"/>
    <n v="112.19403731265621"/>
    <n v="113.52746231290543"/>
    <n v="115.449029260202"/>
    <n v="116.76799448611148"/>
    <n v="118.10011476478708"/>
    <n v="119.42483552850408"/>
    <n v="120.75243818404618"/>
    <n v="122.10014184479816"/>
    <n v="106.85520447815759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</r>
  <r>
    <s v="DE Florida"/>
    <x v="4"/>
    <s v="Customer Delivery"/>
    <s v="PEF Dist Maint_OthT&amp;D_IK-369"/>
    <s v="AFUDC Not Eligible"/>
    <s v="Maintenance"/>
    <s v="Maintenance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1.6525689533350345"/>
    <n v="3.3050213459660824"/>
    <n v="4.9255963645491221"/>
    <n v="6.5395423640601678"/>
    <n v="8.1524645771712159"/>
    <n v="10.622124470114599"/>
    <n v="12.219917073145638"/>
    <n v="13.838676770480674"/>
    <n v="15.45587519568771"/>
    <n v="17.08017208931075"/>
    <n v="18.727819960245796"/>
    <n v="0"/>
    <n v="21.234623188950124"/>
    <n v="23.130261776797809"/>
    <n v="25.026400583013498"/>
    <n v="26.902791935373173"/>
    <n v="28.777016408212859"/>
    <n v="30.660801870699586"/>
    <n v="33.375480146444858"/>
    <n v="35.238837678836546"/>
    <n v="37.120779906396209"/>
    <n v="38.992268528611888"/>
    <n v="40.867828520363574"/>
    <n v="42.771786045826289"/>
    <n v="21.234623188950124"/>
    <n v="45.483491482773815"/>
    <n v="46.270910055091626"/>
    <n v="47.058536410283089"/>
    <n v="47.837959982506383"/>
    <n v="48.616483466923398"/>
    <n v="49.398978436657323"/>
    <n v="50.526613264252049"/>
    <n v="51.300622791848454"/>
    <n v="52.082352110669817"/>
    <n v="52.859739165597453"/>
    <n v="53.638817403648275"/>
    <n v="54.429691532326906"/>
    <n v="45.483491482773815"/>
    <n v="55.556091482773859"/>
    <n v="56.363194345335856"/>
    <n v="57.170510185033528"/>
    <n v="57.969418184419411"/>
    <n v="58.767403595145929"/>
    <n v="59.569459772400677"/>
    <n v="60.72528378934927"/>
    <n v="61.518642401065094"/>
    <n v="62.319913787276057"/>
    <n v="63.116734359470406"/>
    <n v="63.915288391844413"/>
    <n v="64.725933194523918"/>
    <n v="55.556091482773859"/>
    <n v="65.880491482773863"/>
    <n v="66.707778953368177"/>
    <n v="67.535284727383328"/>
    <n v="68.354172391777837"/>
    <n v="69.17211439475318"/>
    <n v="69.994228968909653"/>
    <n v="71.178958662964135"/>
    <n v="71.992158156616256"/>
    <n v="72.813468313110889"/>
    <n v="73.630216346435503"/>
    <n v="74.448741191556877"/>
    <n v="75.279659181650885"/>
    <n v="65.880491482773863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</r>
  <r>
    <s v="DE Florida"/>
    <x v="4"/>
    <s v="Customer Delivery"/>
    <s v="PEF Dist Maint_OthT&amp;D_IK-370"/>
    <s v="AFUDC Not Eligible"/>
    <s v="Maintenance"/>
    <s v="Maintenance"/>
    <s v="~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.96445071303335794"/>
    <n v="1.9288334004307188"/>
    <n v="2.8746122310460791"/>
    <n v="3.8165223201134424"/>
    <n v="4.7578349203308008"/>
    <n v="6.1991455778330504"/>
    <n v="7.1316284325804133"/>
    <n v="8.0763478291137716"/>
    <n v="9.0201560563951304"/>
    <n v="9.9681069991204936"/>
    <n v="10.929685734303852"/>
    <n v="0"/>
    <n v="12.392673500399226"/>
    <n v="13.498981339484345"/>
    <n v="14.605581109481463"/>
    <n v="15.700656128324582"/>
    <n v="16.794466541237711"/>
    <n v="17.89385681407969"/>
    <n v="19.47816190066321"/>
    <n v="20.565630291694333"/>
    <n v="21.663944839837455"/>
    <n v="22.756158591334575"/>
    <n v="23.850748422355686"/>
    <n v="24.961911251181661"/>
    <n v="12.392673500399226"/>
    <n v="26.54448136840584"/>
    <n v="27.004021242232632"/>
    <n v="27.463682378776475"/>
    <n v="27.91855634623041"/>
    <n v="28.37290501970288"/>
    <n v="28.82957146408603"/>
    <n v="29.487662579298416"/>
    <n v="29.939376893840681"/>
    <n v="30.395596502022432"/>
    <n v="30.849281951788331"/>
    <n v="31.303954381168836"/>
    <n v="31.76551092819826"/>
    <n v="26.54448136840584"/>
    <n v="32.422881368405839"/>
    <n v="32.893912865559571"/>
    <n v="33.365068657823294"/>
    <n v="33.83131756920033"/>
    <n v="34.297028050672537"/>
    <n v="34.765114263097139"/>
    <n v="35.439662133515228"/>
    <n v="35.902672379161089"/>
    <n v="36.370300581439224"/>
    <n v="36.835331254099941"/>
    <n v="37.301373587580557"/>
    <n v="37.774472188487437"/>
    <n v="32.422881368405839"/>
    <n v="38.448281368405858"/>
    <n v="38.931085917006172"/>
    <n v="39.414017867372266"/>
    <n v="39.891920293331083"/>
    <n v="40.369270831764908"/>
    <n v="40.849056480625528"/>
    <n v="41.540464129698776"/>
    <n v="42.015046942094884"/>
    <n v="42.494363133215714"/>
    <n v="42.97101687156642"/>
    <n v="43.448707556381301"/>
    <n v="43.933630874321821"/>
    <n v="38.448281368405858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</r>
  <r>
    <s v="DE Florida"/>
    <x v="4"/>
    <s v="Customer Delivery"/>
    <s v="PEF Distribution Expansion Field Ops HB Capacity-360"/>
    <s v="AFUDC Not Eligible"/>
    <s v="Expansion"/>
    <s v="Other Transmission &amp; Distribution Expansion"/>
    <s v="Distribution Expansion"/>
    <s v="HB - Distribution Substation"/>
    <s v="~"/>
    <s v="PEF Distribution Easements 360.1"/>
    <n v="0"/>
    <n v="0"/>
    <n v="0"/>
    <n v="0"/>
    <n v="4.29"/>
    <n v="9.61"/>
    <n v="25.42"/>
    <n v="73.48"/>
    <n v="166.84"/>
    <n v="362.32000000000005"/>
    <n v="201.14"/>
    <n v="222.77"/>
    <n v="0"/>
    <n v="241.04000000000002"/>
    <n v="208.55494278400002"/>
    <n v="180.3661561854519"/>
    <n v="155.91633329788306"/>
    <n v="134.71900885376931"/>
    <n v="116.34977561473838"/>
    <n v="100.43854821018581"/>
    <n v="86.662688209466538"/>
    <n v="74.997647720945352"/>
    <n v="64.902754344292489"/>
    <n v="56.166661881838557"/>
    <n v="48.606471925889821"/>
    <n v="241.04000000000002"/>
    <n v="42.06390470654366"/>
    <n v="36.401985354109705"/>
    <n v="31.197080240039149"/>
    <n v="26.440196240658338"/>
    <n v="22.121890849947174"/>
    <n v="18.232212054935474"/>
    <n v="14.760632966546058"/>
    <n v="11.695950642613747"/>
    <n v="10.188820969162117"/>
    <n v="8.8758986690147594"/>
    <n v="7.7321583548343193"/>
    <n v="6.7357993881728886"/>
    <n v="42.06390470654366"/>
    <n v="5.8678303412323798"/>
    <n v="5.1117070045084825"/>
    <n v="4.4831030143602586"/>
    <n v="3.9558820302860664"/>
    <n v="3.5101336387016353"/>
    <n v="3.1305007512216818"/>
    <n v="2.8050019268122055"/>
    <n v="2.524192061918265"/>
    <n v="2.1900597102980206"/>
    <n v="1.9001571263264512"/>
    <n v="1.6486295272003662"/>
    <n v="1.4303971394257993"/>
    <n v="5.8678303412323798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</r>
  <r>
    <s v="DE Florida"/>
    <x v="4"/>
    <s v="Customer Delivery"/>
    <s v="PEF Distribution Expansion Field Ops HB Capacity-362"/>
    <s v="AFUDC Not Eligible"/>
    <s v="Expansion"/>
    <s v="Other Transmission &amp; Distribution Expansion"/>
    <s v="Distribution Expansion"/>
    <s v="HB - Distribution Substation"/>
    <s v="~"/>
    <s v="PEF Distribution Station Equip 362.0"/>
    <n v="2167.2799999999997"/>
    <n v="2769.3700000000003"/>
    <n v="2706.8300000000004"/>
    <n v="2909.33"/>
    <n v="3562.7500000000005"/>
    <n v="3688.55"/>
    <n v="3983.25"/>
    <n v="4151.41"/>
    <n v="4856.07"/>
    <n v="3770.55"/>
    <n v="4171.55"/>
    <n v="5287.76"/>
    <n v="2167.2799999999997"/>
    <n v="5782.14"/>
    <n v="5002.8786793440004"/>
    <n v="4326.6775901350347"/>
    <n v="3740.1678867201358"/>
    <n v="3231.680093983296"/>
    <n v="2791.0334034724669"/>
    <n v="2409.3500960340352"/>
    <n v="2078.8906239772855"/>
    <n v="1799.0661250961957"/>
    <n v="1556.9067872730975"/>
    <n v="1347.3427743671343"/>
    <n v="1165.9866643775499"/>
    <n v="5782.14"/>
    <n v="1009.0415945896714"/>
    <n v="873.22177064143671"/>
    <n v="748.36494166586442"/>
    <n v="634.25537790806595"/>
    <n v="530.66656969429789"/>
    <n v="437.3597851448913"/>
    <n v="354.0825020792592"/>
    <n v="280.5659809520522"/>
    <n v="244.41250115595361"/>
    <n v="212.91772622824845"/>
    <n v="185.48133965242997"/>
    <n v="161.58038115802353"/>
    <n v="1009.0415945896714"/>
    <n v="140.75927866434367"/>
    <n v="122.62116469900714"/>
    <n v="107.54202316401026"/>
    <n v="94.894887664280958"/>
    <n v="84.202141211758544"/>
    <n v="75.09539335242674"/>
    <n v="67.287229675978807"/>
    <n v="60.551078198224701"/>
    <n v="52.5358108749693"/>
    <n v="45.581540517827861"/>
    <n v="39.547820836401954"/>
    <n v="34.312796696645755"/>
    <n v="140.75927866434367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</r>
  <r>
    <s v="DE Florida"/>
    <x v="4"/>
    <s v="Customer Delivery"/>
    <s v="PEF Distribution Expansion Field Ops IK Capacity-362"/>
    <s v="AFUDC Not Eligible"/>
    <s v="Expansion"/>
    <s v="Other Transmission &amp; Distribution Expansion"/>
    <s v="Distribution Expansion"/>
    <s v="IK - Other - Distrib Lines OH/UG (Line Ext)"/>
    <s v="~"/>
    <s v="PEF Distribution Station Equip 362.0"/>
    <n v="1458.5"/>
    <n v="2041.47"/>
    <n v="1515.64"/>
    <n v="2015.84"/>
    <n v="3268.48"/>
    <n v="3601.93"/>
    <n v="4854.97"/>
    <n v="4225.7"/>
    <n v="4126.8999999999996"/>
    <n v="4076.59"/>
    <n v="4126.3100000000004"/>
    <n v="5092.28"/>
    <n v="1458.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</r>
  <r>
    <s v="DE Florida"/>
    <x v="4"/>
    <s v="Customer Delivery"/>
    <s v="PEF Distribution Expansion Field Ops IK New Cust-360"/>
    <s v="AFUDC Not Eligible"/>
    <s v="Expansion"/>
    <s v="Other Transmission &amp; Distribution Expansion"/>
    <s v="Distribution - Customer Additions"/>
    <s v="IK - Other - Distrib Lines OH/UG (Line Ext)"/>
    <s v="~"/>
    <s v="PEF Distribution Easements 360.1"/>
    <n v="0"/>
    <n v="0"/>
    <n v="0"/>
    <n v="0"/>
    <n v="0"/>
    <n v="0"/>
    <n v="0"/>
    <n v="0"/>
    <n v="0"/>
    <n v="6.12"/>
    <n v="19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ribution Expansion Field Ops IK New Cust-362"/>
    <s v="AFUDC Not Eligible"/>
    <s v="Expansion"/>
    <s v="Other Transmission &amp; Distribution Expansion"/>
    <s v="Distribution - Customer Additions"/>
    <s v="IK - Other - Distrib Lines OH/UG (Line Ext)"/>
    <s v="~"/>
    <s v="PEF Distribution Station Equip 362.0"/>
    <n v="3962.81"/>
    <n v="4142"/>
    <n v="4341.84"/>
    <n v="4599.68"/>
    <n v="4796.4900000000007"/>
    <n v="5003.37"/>
    <n v="14980.96"/>
    <n v="11612.55"/>
    <n v="5754.57"/>
    <n v="6225.64"/>
    <n v="7706.8499999999995"/>
    <n v="6497.41"/>
    <n v="3962.81"/>
    <n v="6694.6"/>
    <n v="6726.2459796666808"/>
    <n v="6758.0656317815474"/>
    <n v="6789.6881903781341"/>
    <n v="6821.1080743826351"/>
    <n v="6852.5057454021917"/>
    <n v="6899.2554963316707"/>
    <n v="6930.4826211328655"/>
    <n v="6961.9713712579014"/>
    <n v="6993.508708123155"/>
    <n v="7025.0422286464309"/>
    <n v="7056.8044859908077"/>
    <n v="6694.6"/>
    <n v="7103.9317954405633"/>
    <n v="7136.6104112105295"/>
    <n v="7168.6426966926128"/>
    <n v="7200.626140386853"/>
    <n v="7232.4608810435066"/>
    <n v="7265.1337375878002"/>
    <n v="7311.5703345674829"/>
    <n v="7343.2755821201608"/>
    <n v="7375.1969489314288"/>
    <n v="7407.0765393521669"/>
    <n v="7438.9152040451499"/>
    <n v="7471.7327254274933"/>
    <n v="7103.9317954405633"/>
    <n v="7518.1742840935349"/>
    <n v="7575.1862771029073"/>
    <n v="7631.0706648883006"/>
    <n v="7686.8698419754601"/>
    <n v="7742.4095877391201"/>
    <n v="7799.4115330483019"/>
    <n v="7880.4260705373026"/>
    <n v="7935.7398991449036"/>
    <n v="7991.4307752304876"/>
    <n v="8047.0487671002393"/>
    <n v="8102.5953588433395"/>
    <n v="8159.849690324374"/>
    <n v="7518.1742840935349"/>
    <n v="8240.8728840935346"/>
    <n v="8299.3101717918798"/>
    <n v="8356.5916642372322"/>
    <n v="8413.7858157245719"/>
    <n v="8470.7140501286976"/>
    <n v="8529.141038935255"/>
    <n v="8612.1809325628092"/>
    <n v="8668.877601902328"/>
    <n v="8725.9607448728129"/>
    <n v="8782.9691815286351"/>
    <n v="8839.9044330610704"/>
    <n v="8898.5901176710358"/>
    <n v="8240.8728840935346"/>
    <n v="8981.638884093536"/>
    <n v="9041.5371079360029"/>
    <n v="9100.2506415659955"/>
    <n v="9158.874650708116"/>
    <n v="9217.2260948219609"/>
    <n v="9277.1137622996466"/>
    <n v="9362.229658883236"/>
    <n v="9420.3437487902011"/>
    <n v="9478.853974195039"/>
    <n v="9537.2876256222953"/>
    <n v="9595.6462622931322"/>
    <n v="9655.7990929868065"/>
    <n v="8981.638884093536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</r>
  <r>
    <s v="DE Florida"/>
    <x v="4"/>
    <s v="Customer Delivery"/>
    <s v="PEF Distribution Expansion Field Ops IK New Cust-364 "/>
    <s v="AFUDC Not Eligible"/>
    <s v="Expansion"/>
    <s v="Other Transmission &amp; Distribution Expansion"/>
    <s v="Distribution - Customer Additions"/>
    <s v="IK - Other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21.476928622221976"/>
    <n v="43.071722161650314"/>
    <n v="64.532755790071405"/>
    <n v="85.856241843930775"/>
    <n v="107.1646527856542"/>
    <n v="138.89193929706585"/>
    <n v="160.08460697543887"/>
    <n v="181.45482985877197"/>
    <n v="202.8580267237171"/>
    <n v="224.258633581808"/>
    <n v="245.81447546285631"/>
    <n v="0"/>
    <n v="277.79799665166092"/>
    <n v="299.97573631265095"/>
    <n v="321.71483607038977"/>
    <n v="343.42078875534548"/>
    <n v="365.02582231699489"/>
    <n v="387.19965340950239"/>
    <n v="418.71441418783911"/>
    <n v="440.23156568104037"/>
    <n v="461.89538913508954"/>
    <n v="483.53086053409243"/>
    <n v="505.13855719067601"/>
    <n v="527.41056683330794"/>
    <n v="277.79799665166092"/>
    <n v="558.92869492038017"/>
    <n v="597.62057779964834"/>
    <n v="635.54719767095457"/>
    <n v="673.41598826490804"/>
    <n v="711.10871263394688"/>
    <n v="749.79377651920277"/>
    <n v="804.7752783152755"/>
    <n v="842.3146812569928"/>
    <n v="880.10997205822878"/>
    <n v="917.85579909940566"/>
    <n v="955.55316957570631"/>
    <n v="994.40951840797379"/>
    <n v="558.92869492038017"/>
    <n v="1049.39689492038"/>
    <n v="1089.0560665904618"/>
    <n v="1127.9308438411711"/>
    <n v="1166.7463460949705"/>
    <n v="1205.3813805059158"/>
    <n v="1245.0335627085947"/>
    <n v="1301.3895902819577"/>
    <n v="1339.8674702627136"/>
    <n v="1378.6076352447083"/>
    <n v="1417.2970998832295"/>
    <n v="1455.9368965531239"/>
    <n v="1495.7646457898295"/>
    <n v="1049.39689492038"/>
    <n v="1552.12669492038"/>
    <n v="1592.777358103812"/>
    <n v="1632.6240167656631"/>
    <n v="1672.4099185374157"/>
    <n v="1712.0108407146283"/>
    <n v="1752.6543396918182"/>
    <n v="1810.4192853215122"/>
    <n v="1849.8591241593515"/>
    <n v="1889.5678052042877"/>
    <n v="1929.2245183815389"/>
    <n v="1968.8303218756421"/>
    <n v="2009.6537771168134"/>
    <n v="1552.12669492038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</r>
  <r>
    <s v="DE Florida"/>
    <x v="4"/>
    <s v="Customer Delivery"/>
    <s v="PEF Distribution Expansion Field Ops IK New Cust-365 "/>
    <s v="AFUDC Not Eligible"/>
    <s v="Expansion"/>
    <s v="Other Transmission &amp; Distribution Expansion"/>
    <s v="Distribution - Customer Additions"/>
    <s v="IK - Other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27.737125065599002"/>
    <n v="55.626470870341336"/>
    <n v="83.343067794382705"/>
    <n v="110.88202412813325"/>
    <n v="138.40151118496578"/>
    <n v="179.37681679959451"/>
    <n v="206.74682320081183"/>
    <n v="234.34613943550926"/>
    <n v="261.98804106348985"/>
    <n v="289.62659773720338"/>
    <n v="317.46563807047846"/>
    <n v="0"/>
    <n v="358.7718668547102"/>
    <n v="387.4140786657922"/>
    <n v="415.48979374592864"/>
    <n v="443.52269988818057"/>
    <n v="471.42527052511446"/>
    <n v="500.06243447973907"/>
    <n v="540.76326635831174"/>
    <n v="568.55233864702041"/>
    <n v="596.53083553145302"/>
    <n v="624.47271617012143"/>
    <n v="652.37872615346032"/>
    <n v="681.14268620502526"/>
    <n v="358.7718668547102"/>
    <n v="721.84786691136469"/>
    <n v="771.81784354954152"/>
    <n v="820.79949468416908"/>
    <n v="869.70646018906609"/>
    <n v="918.38603884971963"/>
    <n v="968.34720886112791"/>
    <n v="1039.3549798929625"/>
    <n v="1087.836546268577"/>
    <n v="1136.6485879121437"/>
    <n v="1185.3967478639797"/>
    <n v="1234.0823269013022"/>
    <n v="1284.2647088094632"/>
    <n v="721.84786691136469"/>
    <n v="1355.2800669113658"/>
    <n v="1406.4992925788274"/>
    <n v="1456.7054846127985"/>
    <n v="1506.8351238768737"/>
    <n v="1556.7316916273585"/>
    <n v="1607.9418905024495"/>
    <n v="1680.7248552606193"/>
    <n v="1730.4184604204711"/>
    <n v="1780.4508027274173"/>
    <n v="1830.4176663008343"/>
    <n v="1880.3203844373588"/>
    <n v="1931.7573255049097"/>
    <n v="1355.2800669113658"/>
    <n v="2004.5480669113663"/>
    <n v="2057.0477653138319"/>
    <n v="2108.5091043983512"/>
    <n v="2159.8919769055437"/>
    <n v="2211.0359511472866"/>
    <n v="2263.5263970889664"/>
    <n v="2338.1289247306254"/>
    <n v="2389.0648623482998"/>
    <n v="2440.3480054894558"/>
    <n v="2491.5640329388511"/>
    <n v="2542.7143113253342"/>
    <n v="2595.4371679792839"/>
    <n v="2004.5480669113663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</r>
  <r>
    <s v="DE Florida"/>
    <x v="4"/>
    <s v="Customer Delivery"/>
    <s v="PEF Distribution Expansion Field Ops IK New Cust-366 "/>
    <s v="AFUDC Not Eligible"/>
    <s v="Expansion"/>
    <s v="Other Transmission &amp; Distribution Expansion"/>
    <s v="Distribution - Customer Additions"/>
    <s v="IK - Other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10.160677319948661"/>
    <n v="20.377116216058482"/>
    <n v="30.530273657077714"/>
    <n v="40.618357709539168"/>
    <n v="50.699309766887609"/>
    <n v="65.70940390793055"/>
    <n v="75.735598137865679"/>
    <n v="85.845793258980905"/>
    <n v="95.971588282345124"/>
    <n v="106.09615798041415"/>
    <n v="116.29416895143095"/>
    <n v="0"/>
    <n v="131.42548703100658"/>
    <n v="141.9177161734915"/>
    <n v="152.20242595438674"/>
    <n v="162.47145394406448"/>
    <n v="172.69273736721851"/>
    <n v="183.18311737643899"/>
    <n v="198.09266616325817"/>
    <n v="208.27237281557035"/>
    <n v="218.52146957911668"/>
    <n v="228.75715306147396"/>
    <n v="238.97969638769763"/>
    <n v="249.51652440562077"/>
    <n v="131.42548703100658"/>
    <n v="264.42766625717013"/>
    <n v="282.7326930654242"/>
    <n v="300.67567598142773"/>
    <n v="318.59130002023369"/>
    <n v="336.42362759664877"/>
    <n v="354.72542835698493"/>
    <n v="380.7370305184927"/>
    <n v="398.49682213572078"/>
    <n v="416.3776736182183"/>
    <n v="434.23512392748398"/>
    <n v="452.06964956487832"/>
    <n v="470.45248477775567"/>
    <n v="264.42766625717013"/>
    <n v="496.46686625717007"/>
    <n v="515.22952031654722"/>
    <n v="533.6210793550996"/>
    <n v="551.9845955421614"/>
    <n v="570.26273284807849"/>
    <n v="589.02208020806108"/>
    <n v="615.68397467010323"/>
    <n v="633.88776261158921"/>
    <n v="652.21563692543191"/>
    <n v="670.51952503469079"/>
    <n v="688.79991535330169"/>
    <n v="707.64232303413735"/>
    <n v="496.46686625717007"/>
    <n v="734.30706625717016"/>
    <n v="753.53878626932692"/>
    <n v="772.3901338930242"/>
    <n v="791.21273759453959"/>
    <n v="809.94782794469597"/>
    <n v="829.17615859004377"/>
    <n v="856.50459984707391"/>
    <n v="875.1634821002682"/>
    <n v="893.94955288249105"/>
    <n v="912.71103780552539"/>
    <n v="931.44843749364486"/>
    <n v="950.76190496610195"/>
    <n v="734.30706625717016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</r>
  <r>
    <s v="DE Florida"/>
    <x v="4"/>
    <s v="Customer Delivery"/>
    <s v="PEF Distribution Expansion Field Ops IK New Cust-367 "/>
    <s v="AFUDC Not Eligible"/>
    <s v="Expansion"/>
    <s v="Other Transmission &amp; Distribution Expansion"/>
    <s v="Distribution - Customer Additions"/>
    <s v="IK - Other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30.671278133762826"/>
    <n v="61.51087957489608"/>
    <n v="92.159458011491779"/>
    <n v="122.61160426775973"/>
    <n v="153.04222170278172"/>
    <n v="198.35207238665498"/>
    <n v="228.61739645572266"/>
    <n v="259.13628774435028"/>
    <n v="289.70226929336832"/>
    <n v="320.26455204438798"/>
    <n v="351.04852648368274"/>
    <n v="0"/>
    <n v="396.72430682146842"/>
    <n v="428.3964156916627"/>
    <n v="459.44210135629373"/>
    <n v="490.44044956841799"/>
    <n v="521.29467482169684"/>
    <n v="552.96120185134259"/>
    <n v="597.96754378010564"/>
    <n v="628.69626433893973"/>
    <n v="659.63444764660198"/>
    <n v="690.53214128363697"/>
    <n v="721.39016971226079"/>
    <n v="753.19690587844616"/>
    <n v="396.72430682146842"/>
    <n v="798.20805667278819"/>
    <n v="853.46407374647106"/>
    <n v="907.62721596664142"/>
    <n v="961.70777198787391"/>
    <n v="1015.5368872001818"/>
    <n v="1070.7831660439952"/>
    <n v="1149.3024464693058"/>
    <n v="1202.9126027999209"/>
    <n v="1256.8881935028721"/>
    <n v="1310.7931448322138"/>
    <n v="1364.628895167009"/>
    <n v="1420.1197866595812"/>
    <n v="798.20805667278819"/>
    <n v="1498.6474566727893"/>
    <n v="1555.2848753570597"/>
    <n v="1610.8020972930663"/>
    <n v="1666.2346683733922"/>
    <n v="1721.4095126191842"/>
    <n v="1778.0369496176295"/>
    <n v="1858.5192137356848"/>
    <n v="1913.4696251230516"/>
    <n v="1968.7946067498906"/>
    <n v="2024.0471830172673"/>
    <n v="2079.2288282637514"/>
    <n v="2136.1069932324135"/>
    <n v="1498.6474566727893"/>
    <n v="2216.5978566727886"/>
    <n v="2274.6511982044144"/>
    <n v="2331.5563383186677"/>
    <n v="2388.3747113247105"/>
    <n v="2444.9289143827814"/>
    <n v="2502.97202468866"/>
    <n v="2585.46632747689"/>
    <n v="2641.7904869050817"/>
    <n v="2698.4985807452736"/>
    <n v="2755.1324591081489"/>
    <n v="2811.693633190413"/>
    <n v="2869.9937396098985"/>
    <n v="2216.5978566727886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</r>
  <r>
    <s v="DE Florida"/>
    <x v="4"/>
    <s v="Customer Delivery"/>
    <s v="PEF Distribution Expansion Field Ops IK New Cust-368 "/>
    <s v="AFUDC Not Eligible"/>
    <s v="Expansion"/>
    <s v="Other Transmission &amp; Distribution Expansion"/>
    <s v="Distribution - Customer Additions"/>
    <s v="IK - Other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23.165071483357451"/>
    <n v="46.457272375230104"/>
    <n v="69.605199476627376"/>
    <n v="92.604767403715869"/>
    <n v="115.58807527535623"/>
    <n v="149.8092096348264"/>
    <n v="172.6676765193597"/>
    <n v="195.71765491317296"/>
    <n v="218.8031991299481"/>
    <n v="241.88594975854403"/>
    <n v="265.13613728963082"/>
    <n v="0"/>
    <n v="299.63364704349442"/>
    <n v="323.55461514945296"/>
    <n v="347.00246510649004"/>
    <n v="370.41456254397531"/>
    <n v="393.71780835064533"/>
    <n v="417.63456066439767"/>
    <n v="451.62646421133741"/>
    <n v="474.83492018872039"/>
    <n v="498.20157692736734"/>
    <n v="521.53765306515629"/>
    <n v="544.84377129299969"/>
    <n v="568.86641924815285"/>
    <n v="299.63364704349442"/>
    <n v="602.86195478311743"/>
    <n v="644.59511428709516"/>
    <n v="685.5028592390488"/>
    <n v="726.34822939101446"/>
    <n v="767.00369408217443"/>
    <n v="808.72949860253289"/>
    <n v="868.03268091039718"/>
    <n v="908.52277273506343"/>
    <n v="949.28886583084181"/>
    <n v="990.00160719404516"/>
    <n v="1030.6620831878606"/>
    <n v="1072.572636070985"/>
    <n v="602.86195478311743"/>
    <n v="1131.8821547831167"/>
    <n v="1174.6586507535849"/>
    <n v="1216.5890966603074"/>
    <n v="1258.4556083858647"/>
    <n v="1300.1274669800637"/>
    <n v="1342.8964240910041"/>
    <n v="1403.6821965841332"/>
    <n v="1445.1845479605399"/>
    <n v="1486.9698006892982"/>
    <n v="1528.7003678826056"/>
    <n v="1570.3773630629248"/>
    <n v="1613.3356872788086"/>
    <n v="1131.8821547831167"/>
    <n v="1674.1279547831168"/>
    <n v="1717.9738517222122"/>
    <n v="1760.9525475720479"/>
    <n v="1803.8657109032733"/>
    <n v="1846.5793548268712"/>
    <n v="1890.4175244369649"/>
    <n v="1952.722924999392"/>
    <n v="1995.2628240700483"/>
    <n v="2038.0926969512684"/>
    <n v="2080.8665171732641"/>
    <n v="2123.5854260962628"/>
    <n v="2167.6176969383214"/>
    <n v="1674.1279547831168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</r>
  <r>
    <s v="DE Florida"/>
    <x v="4"/>
    <s v="Customer Delivery"/>
    <s v="PEF Distribution Expansion Field Ops IK New Cust-369 "/>
    <s v="AFUDC Not Eligible"/>
    <s v="Expansion"/>
    <s v="Other Transmission &amp; Distribution Expansion"/>
    <s v="Distribution - Customer Additions"/>
    <s v="IK - Other - Distrib Lines OH/UG (Line Ext)"/>
    <s v="~"/>
    <s v="PEF Distribution U/G Services 369.2"/>
    <n v="0"/>
    <n v="0"/>
    <n v="0"/>
    <n v="0"/>
    <n v="0"/>
    <n v="0"/>
    <n v="0"/>
    <n v="0"/>
    <n v="0"/>
    <n v="0"/>
    <n v="0"/>
    <n v="0"/>
    <n v="0"/>
    <n v="0"/>
    <n v="14.282224523573746"/>
    <n v="28.642829584728361"/>
    <n v="42.914483887845449"/>
    <n v="57.094668624847372"/>
    <n v="71.264828365257358"/>
    <n v="92.363572857562303"/>
    <n v="106.45676296682348"/>
    <n v="120.66802784120466"/>
    <n v="134.90122051620881"/>
    <n v="149.13269082857619"/>
    <n v="163.46739291541166"/>
    <n v="0"/>
    <n v="184.73653426741771"/>
    <n v="199.48480031770794"/>
    <n v="213.94136946415176"/>
    <n v="228.3758957038043"/>
    <n v="242.74331041167602"/>
    <n v="257.4889772517339"/>
    <n v="278.44639146864392"/>
    <n v="292.75536432688011"/>
    <n v="307.1618744965723"/>
    <n v="321.54953046122398"/>
    <n v="335.91871613553349"/>
    <n v="350.729672017658"/>
    <n v="184.73653426741771"/>
    <n v="371.68932550538057"/>
    <n v="397.41954177245998"/>
    <n v="422.6408558814951"/>
    <n v="447.82371335047765"/>
    <n v="472.88948626044498"/>
    <n v="498.61516787638834"/>
    <n v="535.17802878228122"/>
    <n v="560.14184249073696"/>
    <n v="585.27582238071636"/>
    <n v="610.37690872432358"/>
    <n v="635.44577130932726"/>
    <n v="661.28535792037405"/>
    <n v="371.68932550538057"/>
    <n v="697.85212550538085"/>
    <n v="724.22560743913732"/>
    <n v="750.07746445797216"/>
    <n v="775.88990340541818"/>
    <n v="801.58233063318607"/>
    <n v="827.95116454771983"/>
    <n v="865.42811155580921"/>
    <n v="891.01603056137105"/>
    <n v="916.77836997084864"/>
    <n v="942.50699348217881"/>
    <n v="968.20258762809112"/>
    <n v="994.68817420802588"/>
    <n v="697.85212550538085"/>
    <n v="1032.169125505382"/>
    <n v="1059.201934616468"/>
    <n v="1085.7000783849919"/>
    <n v="1112.1578186450959"/>
    <n v="1138.4925469374475"/>
    <n v="1165.5205918305699"/>
    <n v="1203.9344484870637"/>
    <n v="1230.1620558907689"/>
    <n v="1256.5684441432065"/>
    <n v="1282.9402736126619"/>
    <n v="1309.2782479949258"/>
    <n v="1336.4259643263858"/>
    <n v="1032.169125505382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</r>
  <r>
    <s v="DE Florida"/>
    <x v="4"/>
    <s v="Customer Delivery"/>
    <s v="PEF Distribution Expansion Field Ops IK New Cust-370 "/>
    <s v="AFUDC Not Eligible"/>
    <s v="Expansion"/>
    <s v="Other Transmission &amp; Distribution Expansion"/>
    <s v="Distribution - Customer Additions"/>
    <s v="IK - Other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8.3352053768558676"/>
    <n v="16.716154179548937"/>
    <n v="25.045190702369553"/>
    <n v="33.320844951438346"/>
    <n v="41.590648542904148"/>
    <n v="53.904022292693412"/>
    <n v="62.12890587311"/>
    <n v="70.422698706106587"/>
    <n v="78.729288755766049"/>
    <n v="87.034873622634279"/>
    <n v="95.400705269700495"/>
    <n v="0"/>
    <n v="107.81352380967871"/>
    <n v="116.42071425671139"/>
    <n v="124.85766836574641"/>
    <n v="133.28175808135978"/>
    <n v="141.66668104114842"/>
    <n v="150.27235457104626"/>
    <n v="162.50324699102305"/>
    <n v="170.85406288167042"/>
    <n v="179.26180222437182"/>
    <n v="187.65853812212885"/>
    <n v="196.04449463022439"/>
    <n v="204.68827129829816"/>
    <n v="107.81352380967871"/>
    <n v="216.92047057226569"/>
    <n v="231.93681331622645"/>
    <n v="246.6561570319235"/>
    <n v="261.35305717070628"/>
    <n v="275.98162590294567"/>
    <n v="290.99532219127707"/>
    <n v="312.33367571942517"/>
    <n v="326.90274031458648"/>
    <n v="341.57111514012706"/>
    <n v="356.22029305098738"/>
    <n v="370.85066494021669"/>
    <n v="385.93083701829539"/>
    <n v="216.92047057226569"/>
    <n v="407.2714705722658"/>
    <n v="422.6632080864232"/>
    <n v="437.75052186952064"/>
    <n v="452.81483100690411"/>
    <n v="467.80910051536989"/>
    <n v="483.19812541493911"/>
    <n v="505.06991817364155"/>
    <n v="520.0031959962804"/>
    <n v="535.0382667138025"/>
    <n v="550.05366061141694"/>
    <n v="565.04977835414059"/>
    <n v="580.5069408771169"/>
    <n v="407.2714705722658"/>
    <n v="602.38107057226603"/>
    <n v="618.15760625521978"/>
    <n v="633.62210752026647"/>
    <n v="649.06302901638549"/>
    <n v="664.43215987133567"/>
    <n v="680.20591512350256"/>
    <n v="702.6245094238825"/>
    <n v="717.9311237821131"/>
    <n v="733.34207588888728"/>
    <n v="748.7328592492081"/>
    <n v="764.10388454484064"/>
    <n v="779.94748088194308"/>
    <n v="602.38107057226603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</r>
  <r>
    <s v="DE Florida"/>
    <x v="4"/>
    <s v="Customer Delivery"/>
    <s v="PEF Distribution Maintenance HW-362"/>
    <s v="AFUDC Not Eligible"/>
    <s v="Maintenance"/>
    <s v="Maintenance"/>
    <s v="Distribution Operations"/>
    <s v="HW - Distribution Highway Jobs"/>
    <s v="~"/>
    <s v="PEF Distribution Station Equip 362.0"/>
    <n v="25628.48"/>
    <n v="17858.630000000005"/>
    <n v="24205.510000000009"/>
    <n v="20163.990000000009"/>
    <n v="22555.710000000003"/>
    <n v="24302.25"/>
    <n v="24357.130000000005"/>
    <n v="22279.170000000002"/>
    <n v="23580.000000000007"/>
    <n v="25442.38"/>
    <n v="24805.02"/>
    <n v="27048.100000000006"/>
    <n v="25628.48"/>
    <n v="32971.750000000007"/>
    <n v="33207.480934539337"/>
    <n v="33425.906201789068"/>
    <n v="673.1604365113817"/>
    <n v="916.34393924091773"/>
    <n v="1159.8180926840537"/>
    <n v="28.237684082321266"/>
    <n v="276.02699656456127"/>
    <n v="520.79520099649721"/>
    <n v="15.041457708714574"/>
    <n v="241.39841921764258"/>
    <n v="477.22520228087456"/>
    <n v="32971.750000000007"/>
    <n v="14.166536402823226"/>
    <n v="351.93172364807123"/>
    <n v="664.0915535237192"/>
    <n v="19.656837344846167"/>
    <n v="354.42124893812615"/>
    <n v="691.48125242900619"/>
    <n v="20.776951960554698"/>
    <n v="362.9847750447787"/>
    <n v="700.19579536765877"/>
    <n v="20.352236192348983"/>
    <n v="330.38032516559696"/>
    <n v="653.942792503389"/>
    <n v="14.166536402823226"/>
    <n v="19.35657010183877"/>
    <n v="352.35622645087068"/>
    <n v="696.8269572279728"/>
    <n v="21.07990395785464"/>
    <n v="376.26605133018194"/>
    <n v="722.27785960397955"/>
    <n v="21.279526980550372"/>
    <n v="358.93326085798464"/>
    <n v="693.53007105144707"/>
    <n v="20.553228256817192"/>
    <n v="368.48040137555495"/>
    <n v="708.76626463078765"/>
    <n v="19.35657010183877"/>
    <n v="20.791405777918953"/>
    <n v="405.08596030019316"/>
    <n v="857.59712704754929"/>
    <n v="27.712253026089229"/>
    <n v="543.94189391255509"/>
    <n v="1005.6157368124332"/>
    <n v="28.832828698569983"/>
    <n v="440.80494971319843"/>
    <n v="834.59982343227659"/>
    <n v="24.512555360415035"/>
    <n v="497.57903324365077"/>
    <n v="925.20394611499341"/>
    <n v="20.791405777918953"/>
    <n v="25.928861532185692"/>
    <n v="485.89245630247831"/>
    <n v="961.70074198825478"/>
    <n v="29.100955227340137"/>
    <n v="519.71016170276164"/>
    <n v="997.64709686815411"/>
    <n v="29.392523181740899"/>
    <n v="495.78467182435287"/>
    <n v="957.95437284634522"/>
    <n v="28.389622694103991"/>
    <n v="508.97220052782365"/>
    <n v="979.00003968070951"/>
    <n v="25.928861532185692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</r>
  <r>
    <s v="DE Florida"/>
    <x v="4"/>
    <s v="Customer Delivery"/>
    <s v="PEF Distribution Maintenance HW-364 "/>
    <s v="AFUDC Not Eligible"/>
    <s v="Maintenance"/>
    <s v="Maintenance"/>
    <s v="Distribution Operations"/>
    <s v="HW - Distribution Highway Jobs"/>
    <s v="~"/>
    <s v="PEF Distribution Poles Towers &amp; Fixtures 364.0"/>
    <n v="18.34"/>
    <n v="18.34"/>
    <n v="18.34"/>
    <n v="19.45"/>
    <n v="42.78"/>
    <n v="70.25"/>
    <n v="81.290000000000006"/>
    <n v="82.53"/>
    <n v="84.28"/>
    <n v="85.9"/>
    <n v="97.17"/>
    <n v="101.7"/>
    <n v="18.34"/>
    <n v="104.22"/>
    <n v="264.201663025632"/>
    <n v="412.43862466886401"/>
    <n v="11.399334262381444"/>
    <n v="176.43877324436545"/>
    <n v="341.67546586474941"/>
    <n v="10.254863903455032"/>
    <n v="178.42009163801504"/>
    <n v="344.535007685599"/>
    <n v="10.029888368412117"/>
    <n v="163.64979069644411"/>
    <n v="323.69650248745211"/>
    <n v="104.22"/>
    <n v="9.6107284699864977"/>
    <n v="238.83917688409849"/>
    <n v="450.69023839581052"/>
    <n v="13.340280236933154"/>
    <n v="240.53221579325316"/>
    <n v="469.28208268397316"/>
    <n v="14.100529477513192"/>
    <n v="246.34402668496918"/>
    <n v="475.1963829836892"/>
    <n v="13.812292357746742"/>
    <n v="224.21662200385873"/>
    <n v="443.80622197950674"/>
    <n v="9.6107284699864977"/>
    <n v="13.136571495300814"/>
    <n v="239.13083446206505"/>
    <n v="472.91008147124967"/>
    <n v="14.306132956991632"/>
    <n v="255.35752763855032"/>
    <n v="490.1826456160685"/>
    <n v="14.441609546918698"/>
    <n v="243.59441877872536"/>
    <n v="470.67260960858152"/>
    <n v="13.948698093005191"/>
    <n v="250.07370169560264"/>
    <n v="481.01283751191835"/>
    <n v="13.136571495300814"/>
    <n v="14.110340161729027"/>
    <n v="274.91650904369584"/>
    <n v="582.01871069315052"/>
    <n v="18.807257239975002"/>
    <n v="369.15277558925732"/>
    <n v="682.4733387427309"/>
    <n v="19.567749535905136"/>
    <n v="299.15763522026134"/>
    <n v="566.41131116085501"/>
    <n v="16.635743540535714"/>
    <n v="337.68805685417959"/>
    <n v="627.9008999247817"/>
    <n v="14.110340161729027"/>
    <n v="17.596936933147163"/>
    <n v="329.75681941273126"/>
    <n v="652.66989390650724"/>
    <n v="19.74971686258516"/>
    <n v="352.7076160920949"/>
    <n v="677.06532441983609"/>
    <n v="19.947592997599713"/>
    <n v="336.47029167419043"/>
    <n v="650.12737496726982"/>
    <n v="19.266962395702194"/>
    <n v="345.42016826676513"/>
    <n v="664.41027248440946"/>
    <n v="17.596936933147163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</r>
  <r>
    <s v="DE Florida"/>
    <x v="4"/>
    <s v="Customer Delivery"/>
    <s v="PEF Distribution Maintenance HW-365 "/>
    <s v="AFUDC Not Eligible"/>
    <s v="Maintenance"/>
    <s v="Maintenance"/>
    <s v="Distribution Operations"/>
    <s v="HW - Distribution Highway Jobs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206.613872663016"/>
    <n v="398.05964299483196"/>
    <n v="12.030095231874839"/>
    <n v="225.17600824026684"/>
    <n v="438.57667130785887"/>
    <n v="13.190160582737235"/>
    <n v="230.37298199101724"/>
    <n v="444.90785719220924"/>
    <n v="12.952370744270297"/>
    <n v="211.35012669848629"/>
    <n v="418.0480088477903"/>
    <n v="0"/>
    <n v="12.412087394358537"/>
    <n v="308.45712502961453"/>
    <n v="582.05953307367054"/>
    <n v="17.228767604537893"/>
    <n v="310.6436800096979"/>
    <n v="606.07063692205793"/>
    <n v="18.21061830131805"/>
    <n v="318.14954537164607"/>
    <n v="613.70886578800605"/>
    <n v="17.838364474952527"/>
    <n v="289.57234042620854"/>
    <n v="573.16895262183255"/>
    <n v="12.412087394358537"/>
    <n v="16.965681308883973"/>
    <n v="308.83381786967288"/>
    <n v="610.75614233677504"/>
    <n v="18.476152061267499"/>
    <n v="329.79034410087883"/>
    <n v="633.06339493865562"/>
    <n v="18.651118006555407"/>
    <n v="314.59846879392143"/>
    <n v="607.86648162331039"/>
    <n v="18.01453039740727"/>
    <n v="322.96636365272781"/>
    <n v="621.22072792205313"/>
    <n v="16.965681308883973"/>
    <n v="18.223288658652223"/>
    <n v="355.05046964922724"/>
    <n v="751.66826937772612"/>
    <n v="24.289285278264742"/>
    <n v="476.75516760053654"/>
    <n v="881.40388617101598"/>
    <n v="25.271449455213769"/>
    <n v="386.3575136087"/>
    <n v="731.51155142280732"/>
    <n v="21.484808524512573"/>
    <n v="436.11896425599804"/>
    <n v="810.92441551421018"/>
    <n v="18.223288658652223"/>
    <n v="22.726175100341607"/>
    <n v="425.87589232015461"/>
    <n v="842.91319267619951"/>
    <n v="25.506457476461264"/>
    <n v="455.51649545518404"/>
    <n v="874.4195183282377"/>
    <n v="25.762011480524734"/>
    <n v="434.54623913817409"/>
    <n v="839.62956832563441"/>
    <n v="24.882987460825234"/>
    <n v="446.10486796897868"/>
    <n v="858.07571217146119"/>
    <n v="22.726175100341607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</r>
  <r>
    <s v="DE Florida"/>
    <x v="4"/>
    <s v="Customer Delivery"/>
    <s v="PEF Distribution Maintenance HW-366 "/>
    <s v="AFUDC Not Eligible"/>
    <s v="Maintenance"/>
    <s v="Maintenance"/>
    <s v="Distribution Operations"/>
    <s v="HW - Distribution Highway Jobs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75.686895631355995"/>
    <n v="145.817404543512"/>
    <n v="4.4068704124975113"/>
    <n v="82.486586281469513"/>
    <n v="160.65962231764149"/>
    <n v="4.8318261233828252"/>
    <n v="84.390344266362831"/>
    <n v="162.97886545013483"/>
    <n v="4.7447188325979823"/>
    <n v="77.421882543153984"/>
    <n v="153.139552570918"/>
    <n v="0"/>
    <n v="4.5468019696639033"/>
    <n v="112.9941660158599"/>
    <n v="213.22033493285591"/>
    <n v="6.3112506374068289"/>
    <n v="113.79514591346683"/>
    <n v="222.01609432472682"/>
    <n v="6.6709226684033638"/>
    <n v="116.54469821095137"/>
    <n v="224.81413408621137"/>
    <n v="6.5345584633219005"/>
    <n v="106.07628241551789"/>
    <n v="209.96353312140189"/>
    <n v="4.5468019696639033"/>
    <n v="6.2148767359617523"/>
    <n v="113.13215632262408"/>
    <n v="223.73249097676683"/>
    <n v="6.7681931261749355"/>
    <n v="120.80896133679676"/>
    <n v="231.9040947405401"/>
    <n v="6.8322867374575367"/>
    <n v="115.24386608940429"/>
    <n v="222.67394904049155"/>
    <n v="6.5990916508314399"/>
    <n v="118.30919745689509"/>
    <n v="227.56588312420558"/>
    <n v="6.2148767359617523"/>
    <n v="6.6755640799446496"/>
    <n v="130.06226297318329"/>
    <n v="275.35149078098442"/>
    <n v="8.8976629503219442"/>
    <n v="174.64518788989585"/>
    <n v="322.8763058446778"/>
    <n v="9.2574498155285028"/>
    <n v="141.53067474121386"/>
    <n v="267.96767192864229"/>
    <n v="7.8703256441382905"/>
    <n v="159.75931385950614"/>
    <n v="297.05823142885606"/>
    <n v="6.6755640799446496"/>
    <n v="8.3250636598099845"/>
    <n v="156.00706670126627"/>
    <n v="308.77637603951825"/>
    <n v="9.3435380696587913"/>
    <n v="166.86502704544108"/>
    <n v="320.31778877535442"/>
    <n v="9.4371527383373746"/>
    <n v="159.18319241947179"/>
    <n v="307.57351714959663"/>
    <n v="9.1151482263510388"/>
    <n v="163.41735502764089"/>
    <n v="314.33071765150635"/>
    <n v="8.3250636598099845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</r>
  <r>
    <s v="DE Florida"/>
    <x v="4"/>
    <s v="Customer Delivery"/>
    <s v="PEF Distribution Maintenance HW-367 "/>
    <s v="AFUDC Not Eligible"/>
    <s v="Maintenance"/>
    <s v="Maintenance"/>
    <s v="Distribution Operations"/>
    <s v="HW - Distribution Highway Jobs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228.47038183495201"/>
    <n v="440.168113863504"/>
    <n v="13.302690742455866"/>
    <n v="248.99610040527986"/>
    <n v="484.97120869050389"/>
    <n v="14.585472824070052"/>
    <n v="254.74283251923006"/>
    <n v="491.97213480365406"/>
    <n v="14.322528547914885"/>
    <n v="233.70765730926689"/>
    <n v="462.27093551735493"/>
    <n v="0"/>
    <n v="13.725091688218868"/>
    <n v="341.08705396645087"/>
    <n v="643.63230821828279"/>
    <n v="19.051301165892141"/>
    <n v="343.50491219041214"/>
    <n v="670.18341049333208"/>
    <n v="20.13701627643627"/>
    <n v="351.8047804574523"/>
    <n v="678.6296442483723"/>
    <n v="19.72538383010999"/>
    <n v="320.20455516034201"/>
    <n v="633.80124370946999"/>
    <n v="13.725091688218868"/>
    <n v="18.760384463887362"/>
    <n v="341.50359500453931"/>
    <n v="675.36456893827381"/>
    <n v="20.430639346096541"/>
    <n v="364.67699322928871"/>
    <n v="700.03157921184152"/>
    <n v="20.624113945903673"/>
    <n v="347.87805563892493"/>
    <n v="672.16922741512531"/>
    <n v="19.920185345858954"/>
    <n v="357.13114261176491"/>
    <n v="686.93614365200301"/>
    <n v="18.760384463887362"/>
    <n v="20.151026958975763"/>
    <n v="392.60924412244583"/>
    <n v="831.18299030211779"/>
    <n v="26.858710939870662"/>
    <n v="527.18839146457094"/>
    <n v="974.64260181958605"/>
    <n v="27.944772691872004"/>
    <n v="427.22808261259092"/>
    <n v="808.89400753274322"/>
    <n v="23.757564504161564"/>
    <n v="482.25351475572694"/>
    <n v="896.70750789320414"/>
    <n v="20.151026958975763"/>
    <n v="25.130248205993212"/>
    <n v="470.92688636344047"/>
    <n v="932.08019627290855"/>
    <n v="28.204640878149121"/>
    <n v="503.70300071043448"/>
    <n v="966.91939733506308"/>
    <n v="28.48722849017804"/>
    <n v="480.51441997201516"/>
    <n v="928.44921593501169"/>
    <n v="27.515217507399484"/>
    <n v="493.29577055813701"/>
    <n v="948.84667266683527"/>
    <n v="25.130248205993212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</r>
  <r>
    <s v="DE Florida"/>
    <x v="4"/>
    <s v="Customer Delivery"/>
    <s v="PEF Distribution Maintenance HW-368 "/>
    <s v="AFUDC Not Eligible"/>
    <s v="Maintenance"/>
    <s v="Maintenance"/>
    <s v="Distribution Operations"/>
    <s v="HW - Distribution Highway Jobs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172.55664090537601"/>
    <n v="332.44541612755199"/>
    <n v="10.047112501345907"/>
    <n v="188.0590838050579"/>
    <n v="366.28381339996986"/>
    <n v="11.015958288879347"/>
    <n v="192.39941353095935"/>
    <n v="371.57139721547139"/>
    <n v="10.817364577632247"/>
    <n v="176.51219372620824"/>
    <n v="349.1389964003522"/>
    <n v="0"/>
    <n v="10.366138922761024"/>
    <n v="257.61254398077699"/>
    <n v="486.11565399559299"/>
    <n v="14.388860856537121"/>
    <n v="259.43867781029712"/>
    <n v="506.16888358325713"/>
    <n v="15.208868031869997"/>
    <n v="265.70731261807799"/>
    <n v="512.548063735038"/>
    <n v="14.897974726334155"/>
    <n v="241.84063596035014"/>
    <n v="478.69055383801413"/>
    <n v="10.366138922761024"/>
    <n v="14.169140433793359"/>
    <n v="257.92714459445176"/>
    <n v="510.08205294060383"/>
    <n v="15.43063249072884"/>
    <n v="275.4292983699649"/>
    <n v="528.71228588283316"/>
    <n v="15.576757895584819"/>
    <n v="262.74157833338461"/>
    <n v="507.66870992716014"/>
    <n v="15.045102309922527"/>
    <n v="269.73014986381611"/>
    <n v="518.82170683599918"/>
    <n v="14.169140433793359"/>
    <n v="15.219449868764514"/>
    <n v="296.52566695979419"/>
    <n v="627.76690629348559"/>
    <n v="20.285556935693648"/>
    <n v="398.16915096308549"/>
    <n v="736.11753130766169"/>
    <n v="21.105825918639994"/>
    <n v="322.67220916770543"/>
    <n v="610.93272426520161"/>
    <n v="17.943356569922685"/>
    <n v="364.23122289511934"/>
    <n v="677.2555558140657"/>
    <n v="15.219449868764514"/>
    <n v="18.980102281604104"/>
    <n v="355.67656941023859"/>
    <n v="703.97145761968386"/>
    <n v="21.302096353967499"/>
    <n v="380.43135884169232"/>
    <n v="730.28443288951701"/>
    <n v="21.515526071646946"/>
    <n v="362.91773818133152"/>
    <n v="701.22909003019959"/>
    <n v="20.781396121128637"/>
    <n v="372.57109852354188"/>
    <n v="716.63466071462506"/>
    <n v="18.980102281604104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</r>
  <r>
    <s v="DE Florida"/>
    <x v="4"/>
    <s v="Customer Delivery"/>
    <s v="PEF Distribution Maintenance HW-369 "/>
    <s v="AFUDC Not Eligible"/>
    <s v="Maintenance"/>
    <s v="Maintenance"/>
    <s v="Distribution Operations"/>
    <s v="HW - Distribution Highway Jobs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106.388304919104"/>
    <n v="204.96634678540801"/>
    <n v="6.1944603391756914"/>
    <n v="115.94620204522369"/>
    <n v="225.82911803607169"/>
    <n v="6.791793832241467"/>
    <n v="118.62219480856147"/>
    <n v="229.08913211780947"/>
    <n v="6.6693525967357346"/>
    <n v="108.82706680863973"/>
    <n v="215.25862935961572"/>
    <n v="0"/>
    <n v="6.3911533208000151"/>
    <n v="158.82878651446401"/>
    <n v="299.71040321532803"/>
    <n v="8.8713277461356483"/>
    <n v="159.95467353717564"/>
    <n v="312.07404852501566"/>
    <n v="9.3768960797995078"/>
    <n v="163.81954612543151"/>
    <n v="316.0070768892715"/>
    <n v="9.1852175004465266"/>
    <n v="149.10475299811051"/>
    <n v="295.13252191516654"/>
    <n v="6.3911533208000151"/>
    <n v="8.7358610193311961"/>
    <n v="159.02275080259437"/>
    <n v="314.48667925661306"/>
    <n v="9.5136230393966912"/>
    <n v="169.81355237847413"/>
    <n v="325.97298828866371"/>
    <n v="9.6037153942702957"/>
    <n v="161.99104829577149"/>
    <n v="312.99875348892579"/>
    <n v="9.2759277399522944"/>
    <n v="166.29979164536047"/>
    <n v="319.87503729738381"/>
    <n v="8.7358610193311961"/>
    <n v="9.3834202198398202"/>
    <n v="182.82033602032431"/>
    <n v="387.04425801553248"/>
    <n v="12.506884727269721"/>
    <n v="245.48774721032333"/>
    <n v="453.84689900171622"/>
    <n v="13.012614476154113"/>
    <n v="198.94076053948768"/>
    <n v="376.66528864471093"/>
    <n v="11.062821343862083"/>
    <n v="224.56361110826904"/>
    <n v="417.55605696807061"/>
    <n v="9.3834202198398202"/>
    <n v="11.702017948056664"/>
    <n v="219.28931347097426"/>
    <n v="434.02751522416628"/>
    <n v="13.133623315979889"/>
    <n v="234.55166484976451"/>
    <n v="450.25055260857391"/>
    <n v="13.265211562970308"/>
    <n v="223.75379346518267"/>
    <n v="432.33673219907052"/>
    <n v="12.812590089718356"/>
    <n v="229.7054893152665"/>
    <n v="441.83490359849168"/>
    <n v="11.702017948056664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</r>
  <r>
    <s v="DE Florida"/>
    <x v="4"/>
    <s v="Customer Delivery"/>
    <s v="PEF Distribution Maintenance HW-370 "/>
    <s v="AFUDC Not Eligible"/>
    <s v="Maintenance"/>
    <s v="Maintenance"/>
    <s v="Distribution Operations"/>
    <s v="HW - Distribution Highway Jobs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62.088953281236002"/>
    <n v="119.619782827272"/>
    <n v="3.6151300548871177"/>
    <n v="67.667008393419124"/>
    <n v="131.79544095515112"/>
    <n v="3.963738028033049"/>
    <n v="69.228736346413044"/>
    <n v="133.69800780374504"/>
    <n v="3.8922804730245844"/>
    <n v="63.512231649460581"/>
    <n v="125.62643038494458"/>
    <n v="0"/>
    <n v="3.7299214443740425"/>
    <n v="92.693582373650045"/>
    <n v="174.91307185772604"/>
    <n v="5.1773684559706226"/>
    <n v="93.350657855830619"/>
    <n v="182.12858108689062"/>
    <n v="5.4724216450706535"/>
    <n v="95.606224327658651"/>
    <n v="184.42392374271867"/>
    <n v="5.3605566955585005"/>
    <n v="87.018568910834503"/>
    <n v="172.2413885520385"/>
    <n v="3.7299214443740425"/>
    <n v="5.0983091338193276"/>
    <n v="92.806781278671707"/>
    <n v="183.53660912994388"/>
    <n v="5.552216447828016"/>
    <n v="99.104367986358653"/>
    <n v="190.24009881715301"/>
    <n v="5.6047949715388654"/>
    <n v="94.539100301131882"/>
    <n v="182.66824532298114"/>
    <n v="5.4134958210298691"/>
    <n v="97.053712830553408"/>
    <n v="186.68129228764974"/>
    <n v="5.0983091338193276"/>
    <n v="5.4762291784876425"/>
    <n v="106.69521721073568"/>
    <n v="225.88171577665395"/>
    <n v="7.2991047476103859"/>
    <n v="143.26835340827617"/>
    <n v="264.86820078934585"/>
    <n v="7.5942521397535643"/>
    <n v="116.10320886550535"/>
    <n v="219.82447720271176"/>
    <n v="6.456339332598759"/>
    <n v="131.05688232714067"/>
    <n v="243.68861345334051"/>
    <n v="5.4762291784876425"/>
    <n v="6.8293789080063334"/>
    <n v="127.97876561269223"/>
    <n v="253.30147083380314"/>
    <n v="7.6648737386998391"/>
    <n v="136.88597982613501"/>
    <n v="262.76934806905189"/>
    <n v="7.7416695531077835"/>
    <n v="130.58426712901161"/>
    <n v="252.31471812321445"/>
    <n v="7.4775165192927489"/>
    <n v="134.05771814283327"/>
    <n v="257.85791688668974"/>
    <n v="6.829378908006333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</r>
  <r>
    <s v="DE Florida"/>
    <x v="4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48584.469999999979"/>
    <n v="48395.690000000017"/>
    <n v="48665.499999999978"/>
    <n v="52195.069999999978"/>
    <n v="54010.079999999973"/>
    <n v="57123.729999999996"/>
    <n v="64169.149999999987"/>
    <n v="63993.819999999992"/>
    <n v="59540.999999999993"/>
    <n v="62596.659999999967"/>
    <n v="74279.839999999997"/>
    <n v="75797.630000000034"/>
    <n v="48584.469999999979"/>
    <n v="76577.919999999969"/>
    <n v="76605.216355472046"/>
    <n v="76639.147155677274"/>
    <n v="76681.248828525815"/>
    <n v="76726.920539695522"/>
    <n v="76777.61409439829"/>
    <n v="76841.797814338745"/>
    <n v="76884.915273337727"/>
    <n v="76925.292014074439"/>
    <n v="76952.967289997512"/>
    <n v="76982.769642821557"/>
    <n v="77006.50329519785"/>
    <n v="76577.919999999969"/>
    <n v="77029.997795817137"/>
    <n v="77059.603599970913"/>
    <n v="77095.804021387899"/>
    <n v="77138.349901837908"/>
    <n v="77184.175687541196"/>
    <n v="77237.487381373459"/>
    <n v="77298.822722433688"/>
    <n v="77340.403066467727"/>
    <n v="77378.566737976245"/>
    <n v="77407.218011379737"/>
    <n v="77438.499211748465"/>
    <n v="77463.308607322891"/>
    <n v="77029.997795817137"/>
    <n v="77487.40627205612"/>
    <n v="77518.021479064802"/>
    <n v="77556.356142509743"/>
    <n v="77597.386919602955"/>
    <n v="77642.178025897752"/>
    <n v="77689.480052900792"/>
    <n v="77740.773315457816"/>
    <n v="77783.995637066604"/>
    <n v="77823.624626911536"/>
    <n v="77857.925861081341"/>
    <n v="77890.403494905622"/>
    <n v="77917.375290525393"/>
    <n v="77487.40627205612"/>
    <n v="77944.070348546506"/>
    <n v="77976.864981685867"/>
    <n v="78017.928601600041"/>
    <n v="78061.880265288404"/>
    <n v="78109.859947360397"/>
    <n v="78160.529296807319"/>
    <n v="78215.474008682097"/>
    <n v="78261.773227896585"/>
    <n v="78304.223314328454"/>
    <n v="78340.966374419717"/>
    <n v="78375.756016253596"/>
    <n v="78404.647871932044"/>
    <n v="77944.070348546506"/>
    <n v="78433.243289638049"/>
    <n v="78468.678940130514"/>
    <n v="78513.049495429936"/>
    <n v="78560.540674440999"/>
    <n v="78612.384256206889"/>
    <n v="78667.134109637234"/>
    <n v="78726.50362897689"/>
    <n v="78776.531416852638"/>
    <n v="78822.400093589546"/>
    <n v="78862.102145748038"/>
    <n v="78899.693466972603"/>
    <n v="78930.912041534772"/>
    <n v="78433.243289638049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</r>
  <r>
    <s v="DE Florida"/>
    <x v="4"/>
    <s v="Customer Delivery"/>
    <s v="PEF Distribution Maintenance IK-364 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18.525003311488831"/>
    <n v="41.552553154403086"/>
    <n v="70.125364998689065"/>
    <n v="101.12102672817127"/>
    <n v="135.52482359038208"/>
    <n v="179.08388500636647"/>
    <n v="208.34607246418955"/>
    <n v="235.74823817161951"/>
    <n v="254.5304004513273"/>
    <n v="274.75612931539956"/>
    <n v="290.8632608815318"/>
    <n v="0"/>
    <n v="306.80808920190384"/>
    <n v="326.90042792269787"/>
    <n v="351.46828377851057"/>
    <n v="380.3425625089792"/>
    <n v="411.44278879279909"/>
    <n v="447.62341758751541"/>
    <n v="489.24939206657587"/>
    <n v="517.46839777637774"/>
    <n v="543.36863716170569"/>
    <n v="562.81317199057571"/>
    <n v="584.04253870991192"/>
    <n v="600.87973646851174"/>
    <n v="306.80808920190384"/>
    <n v="617.23390944368646"/>
    <n v="638.01129167692466"/>
    <n v="664.02757681758953"/>
    <n v="691.87361224537267"/>
    <n v="722.27164077652105"/>
    <n v="754.37373615579804"/>
    <n v="789.18453204017669"/>
    <n v="818.51788578229639"/>
    <n v="845.41258126129969"/>
    <n v="868.69153061532256"/>
    <n v="890.73287143679454"/>
    <n v="909.0376082608808"/>
    <n v="617.23390944368646"/>
    <n v="927.15453375107916"/>
    <n v="949.41101000950516"/>
    <n v="977.2793346167964"/>
    <n v="1007.1076652232528"/>
    <n v="1039.6696594490779"/>
    <n v="1074.0570291202982"/>
    <n v="1111.3459254519144"/>
    <n v="1142.7674531406667"/>
    <n v="1171.5767200967546"/>
    <n v="1196.5128442823161"/>
    <n v="1220.1232574320634"/>
    <n v="1239.7310663450785"/>
    <n v="927.15453375107916"/>
    <n v="1259.1376940261671"/>
    <n v="1283.1865288015415"/>
    <n v="1313.2991452896752"/>
    <n v="1345.5296109775368"/>
    <n v="1380.7138876797887"/>
    <n v="1417.8705409604181"/>
    <n v="1458.1623866426653"/>
    <n v="1492.1143527581717"/>
    <n v="1523.2436875631054"/>
    <n v="1550.18796766898"/>
    <n v="1575.6997745796371"/>
    <n v="1596.8866395344025"/>
    <n v="1259.1376940261671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</r>
  <r>
    <s v="DE Florida"/>
    <x v="4"/>
    <s v="Customer Delivery"/>
    <s v="PEF Distribution Maintenance IK-365 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23.924758643549467"/>
    <n v="53.664487316221766"/>
    <n v="90.565837110752909"/>
    <n v="130.59626050155816"/>
    <n v="175.02823832688046"/>
    <n v="231.28410039577784"/>
    <n v="269.07576825888373"/>
    <n v="304.46524645963677"/>
    <n v="328.72212198026364"/>
    <n v="354.84334168135297"/>
    <n v="375.64545592014622"/>
    <n v="0"/>
    <n v="396.23795799765708"/>
    <n v="422.18690636741621"/>
    <n v="453.91591671395167"/>
    <n v="491.20660638441495"/>
    <n v="531.37207329899866"/>
    <n v="578.09880240833172"/>
    <n v="631.85811224318786"/>
    <n v="668.30252682254968"/>
    <n v="701.75229013351372"/>
    <n v="726.86460967778567"/>
    <n v="754.28201232950482"/>
    <n v="776.02699589765257"/>
    <n v="396.23795799765708"/>
    <n v="797.14816034048204"/>
    <n v="823.98183193646582"/>
    <n v="857.5814665668222"/>
    <n v="893.54419572737561"/>
    <n v="932.80278497666495"/>
    <n v="974.26215051562212"/>
    <n v="1019.2197613575654"/>
    <n v="1057.103339389145"/>
    <n v="1091.8374275459803"/>
    <n v="1121.9018348448985"/>
    <n v="1150.3678896394415"/>
    <n v="1174.008177481029"/>
    <n v="797.14816034048204"/>
    <n v="1197.4059098553785"/>
    <n v="1226.1498087786515"/>
    <n v="1262.1413240738759"/>
    <n v="1300.6641571605983"/>
    <n v="1342.7174750308509"/>
    <n v="1387.1282373900799"/>
    <n v="1435.2862770847328"/>
    <n v="1475.8666998530673"/>
    <n v="1513.0734278105479"/>
    <n v="1545.2780510763985"/>
    <n v="1575.7705388014535"/>
    <n v="1601.0937243299441"/>
    <n v="1197.4059098553785"/>
    <n v="1626.1570873722228"/>
    <n v="1657.2157899260087"/>
    <n v="1696.1057738839372"/>
    <n v="1737.7309277144395"/>
    <n v="1783.1708833244438"/>
    <n v="1831.1581331399293"/>
    <n v="1883.194436024316"/>
    <n v="1927.0428813459803"/>
    <n v="1967.245941470693"/>
    <n v="2002.0440674152885"/>
    <n v="2034.9921761219559"/>
    <n v="2062.3546883943222"/>
    <n v="1626.1570873722228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</r>
  <r>
    <s v="DE Florida"/>
    <x v="4"/>
    <s v="Customer Delivery"/>
    <s v="PEF Distribution Maintenance IK-366 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8.7641293738928994"/>
    <n v="19.658401433855715"/>
    <n v="33.176122071666327"/>
    <n v="47.84008649094028"/>
    <n v="64.116430499286594"/>
    <n v="84.724105609297453"/>
    <n v="98.567968000642736"/>
    <n v="111.53185909133038"/>
    <n v="120.41764968326635"/>
    <n v="129.98638775394062"/>
    <n v="137.60662849097469"/>
    <n v="0"/>
    <n v="145.15008399781317"/>
    <n v="154.65571554951759"/>
    <n v="166.27870225235722"/>
    <n v="179.93904606534488"/>
    <n v="194.65247969478457"/>
    <n v="211.76943812410025"/>
    <n v="231.46257498970056"/>
    <n v="244.81291089436115"/>
    <n v="257.06624467093513"/>
    <n v="266.26540193908494"/>
    <n v="276.30895838685575"/>
    <n v="284.27459148116526"/>
    <n v="145.15008399781317"/>
    <n v="292.01170684613601"/>
    <n v="301.8414306459689"/>
    <n v="314.14966535810345"/>
    <n v="327.3235500228227"/>
    <n v="341.70477577909833"/>
    <n v="356.89219099011473"/>
    <n v="373.36108514408591"/>
    <n v="387.23861611363054"/>
    <n v="399.96242440052345"/>
    <n v="410.9756328948198"/>
    <n v="421.40333211221451"/>
    <n v="430.06325400177565"/>
    <n v="292.01170684613601"/>
    <n v="438.63432285307272"/>
    <n v="449.16380206859606"/>
    <n v="462.34823168435059"/>
    <n v="476.4599348806521"/>
    <n v="491.86492700230542"/>
    <n v="508.13349935065958"/>
    <n v="525.77477617878765"/>
    <n v="540.64021664101949"/>
    <n v="554.26980355793978"/>
    <n v="566.06701701971474"/>
    <n v="577.23704014662621"/>
    <n v="586.51344194600733"/>
    <n v="438.63432285307272"/>
    <n v="595.69466544422653"/>
    <n v="607.07210466616948"/>
    <n v="621.31830275050424"/>
    <n v="636.56644961016241"/>
    <n v="653.21203653721807"/>
    <n v="670.79074953266218"/>
    <n v="689.85271364325104"/>
    <n v="705.91529773735408"/>
    <n v="720.64250253005014"/>
    <n v="733.38976917090633"/>
    <n v="745.45933658567219"/>
    <n v="755.48278556263426"/>
    <n v="595.69466544422653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</r>
  <r>
    <s v="DE Florida"/>
    <x v="4"/>
    <s v="Customer Delivery"/>
    <s v="PEF Distribution Maintenance IK-367 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26.455623100951925"/>
    <n v="59.341348913735374"/>
    <n v="100.14628310870194"/>
    <n v="144.41129783996666"/>
    <n v="193.5434824730396"/>
    <n v="255.75033296994752"/>
    <n v="297.53976692991091"/>
    <n v="336.67289721421207"/>
    <n v="363.49576995209145"/>
    <n v="392.38020526218361"/>
    <n v="415.3828571260442"/>
    <n v="0"/>
    <n v="438.1537231475113"/>
    <n v="466.8476635196746"/>
    <n v="501.9331058265484"/>
    <n v="543.16856595363834"/>
    <n v="587.58290969676636"/>
    <n v="639.25259433076735"/>
    <n v="698.69879649931909"/>
    <n v="738.99845889555354"/>
    <n v="775.98668285866188"/>
    <n v="803.75549218928609"/>
    <n v="834.07322628924885"/>
    <n v="858.11848827856534"/>
    <n v="438.1537231475113"/>
    <n v="881.47394085711744"/>
    <n v="911.14619430530274"/>
    <n v="948.3001436242464"/>
    <n v="988.06716583450975"/>
    <n v="1031.4786984701504"/>
    <n v="1077.3238150309803"/>
    <n v="1127.0372364148316"/>
    <n v="1168.9283031984542"/>
    <n v="1207.3367134450598"/>
    <n v="1240.5814637935914"/>
    <n v="1272.0587809960587"/>
    <n v="1298.1998407431199"/>
    <n v="881.47394085711744"/>
    <n v="1324.0726864564303"/>
    <n v="1355.8572393413976"/>
    <n v="1395.6560928081733"/>
    <n v="1438.2540378118101"/>
    <n v="1484.755937550719"/>
    <n v="1533.864662453926"/>
    <n v="1587.1170678981885"/>
    <n v="1631.9902633201955"/>
    <n v="1673.1328799011214"/>
    <n v="1708.7442475192106"/>
    <n v="1742.4623624930459"/>
    <n v="1770.4643441238131"/>
    <n v="1324.0726864564303"/>
    <n v="1798.1790181218989"/>
    <n v="1832.5232445782469"/>
    <n v="1875.5271792603808"/>
    <n v="1921.5556219153627"/>
    <n v="1971.8024125832549"/>
    <n v="2024.8659612561682"/>
    <n v="2082.4068893460521"/>
    <n v="2130.8938128831223"/>
    <n v="2175.3497266087588"/>
    <n v="2213.8289488373139"/>
    <n v="2250.2624510021433"/>
    <n v="2280.519488180993"/>
    <n v="1798.1790181218989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</r>
  <r>
    <s v="DE Florida"/>
    <x v="4"/>
    <s v="Customer Delivery"/>
    <s v="PEF Distribution Maintenance IK-368 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19.981117108898388"/>
    <n v="44.818692703657689"/>
    <n v="75.637402422167042"/>
    <n v="109.06940437492744"/>
    <n v="146.17742981146057"/>
    <n v="193.16034758328715"/>
    <n v="224.72261964478207"/>
    <n v="254.27866737288355"/>
    <n v="274.53715681868175"/>
    <n v="296.35268096464642"/>
    <n v="313.72587527396831"/>
    <n v="0"/>
    <n v="330.92400887716417"/>
    <n v="352.59565806509477"/>
    <n v="379.09461176110244"/>
    <n v="410.2384844529181"/>
    <n v="443.78327000795525"/>
    <n v="482.80779102234328"/>
    <n v="527.70567615914615"/>
    <n v="558.1427696539979"/>
    <n v="586.07883571590196"/>
    <n v="607.05176192870067"/>
    <n v="629.94981249497141"/>
    <n v="648.11045811232566"/>
    <n v="330.92400887716417"/>
    <n v="665.75011193271064"/>
    <n v="688.16065084803745"/>
    <n v="716.2218841656977"/>
    <n v="746.25669093714919"/>
    <n v="779.04408415633588"/>
    <n v="813.66948834271739"/>
    <n v="851.21650399093323"/>
    <n v="882.85553619313168"/>
    <n v="911.86422520323572"/>
    <n v="936.97296096936498"/>
    <n v="960.74680892964261"/>
    <n v="980.49034602811116"/>
    <n v="665.75011193271064"/>
    <n v="1000.0313093297661"/>
    <n v="1024.0372029360162"/>
    <n v="1054.0960508748849"/>
    <n v="1086.2689664198401"/>
    <n v="1121.3904187070841"/>
    <n v="1158.4807257323744"/>
    <n v="1198.7006270158206"/>
    <n v="1232.591969108056"/>
    <n v="1263.6657199296881"/>
    <n v="1290.5618888110578"/>
    <n v="1316.0281422957194"/>
    <n v="1337.1771763634692"/>
    <n v="1000.0313093297661"/>
    <n v="1358.1092158273507"/>
    <n v="1384.0483520261168"/>
    <n v="1416.527899067903"/>
    <n v="1451.2917638054655"/>
    <n v="1489.2416168423924"/>
    <n v="1529.3188804245558"/>
    <n v="1572.7777707455816"/>
    <n v="1609.3984503548836"/>
    <n v="1642.974632437061"/>
    <n v="1672.0368035556248"/>
    <n v="1699.5539053326215"/>
    <n v="1722.4061133842679"/>
    <n v="1358.1092158273507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</r>
  <r>
    <s v="DE Florida"/>
    <x v="4"/>
    <s v="Customer Delivery"/>
    <s v="PEF Distribution Maintenance IK-369 "/>
    <s v="AFUDC Not Eligible"/>
    <s v="Maintenance"/>
    <s v="Maintenance"/>
    <s v="Distribution Operations"/>
    <s v="IK - Distrib Lines OH/UG (Line Ext)"/>
    <s v="~"/>
    <s v="PEF Distribution O/H Services 369.1"/>
    <n v="1525.36"/>
    <n v="1947.5"/>
    <n v="1994.28"/>
    <n v="2048.1999999999998"/>
    <n v="2254.0300000000002"/>
    <n v="2475.86"/>
    <n v="98.54"/>
    <n v="98.54"/>
    <n v="98.54"/>
    <n v="98.54"/>
    <n v="98.54"/>
    <n v="0"/>
    <n v="1525.36"/>
    <n v="0"/>
    <n v="12.319184984433605"/>
    <n v="27.632577456390436"/>
    <n v="46.633586455772161"/>
    <n v="67.245798186045477"/>
    <n v="90.124430410073273"/>
    <n v="119.09134211901892"/>
    <n v="138.55078805166966"/>
    <n v="156.77331371861953"/>
    <n v="169.26351021903645"/>
    <n v="182.71368300075903"/>
    <n v="193.42497573282208"/>
    <n v="0"/>
    <n v="204.02833630020609"/>
    <n v="217.38980422058432"/>
    <n v="233.72750499556639"/>
    <n v="252.92899041458065"/>
    <n v="273.61073789964098"/>
    <n v="297.6709689009931"/>
    <n v="325.35237176729265"/>
    <n v="344.11809858366746"/>
    <n v="361.3418385616834"/>
    <n v="374.27251487333365"/>
    <n v="388.39010995930516"/>
    <n v="399.58689898654609"/>
    <n v="204.02833630020609"/>
    <n v="410.46247502618189"/>
    <n v="424.27949901909039"/>
    <n v="441.58040978636961"/>
    <n v="460.09811020185089"/>
    <n v="480.31289399112381"/>
    <n v="501.66088754964471"/>
    <n v="524.81017539290588"/>
    <n v="544.31694712659214"/>
    <n v="562.20200350876144"/>
    <n v="577.68257743975846"/>
    <n v="592.34013783632065"/>
    <n v="604.51284491958711"/>
    <n v="410.46247502618189"/>
    <n v="616.56065688000615"/>
    <n v="631.36128301318297"/>
    <n v="649.89380580256068"/>
    <n v="669.72973869493887"/>
    <n v="691.38356642090889"/>
    <n v="714.25127451168919"/>
    <n v="739.04850688193437"/>
    <n v="759.94392080346302"/>
    <n v="779.1021731897323"/>
    <n v="795.68477355268215"/>
    <n v="811.3857719417216"/>
    <n v="824.42502602860509"/>
    <n v="616.56065688000615"/>
    <n v="837.33049396874253"/>
    <n v="853.32304410632776"/>
    <n v="873.34802799675242"/>
    <n v="894.78138821088874"/>
    <n v="918.17904196297854"/>
    <n v="942.88833229183092"/>
    <n v="969.68253534689984"/>
    <n v="992.26069871504092"/>
    <n v="1012.9618034574361"/>
    <n v="1030.8798337711369"/>
    <n v="1047.8452649419169"/>
    <n v="1061.934596221879"/>
    <n v="837.33049396874253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</r>
  <r>
    <s v="DE Florida"/>
    <x v="4"/>
    <s v="Customer Delivery"/>
    <s v="PEF Distribution Maintenance IK-370 "/>
    <s v="AFUDC Not Eligible"/>
    <s v="Maintenance"/>
    <s v="Maintenance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7.1895618747099093"/>
    <n v="16.12656402444361"/>
    <n v="27.215684778421405"/>
    <n v="39.245114630856961"/>
    <n v="52.59724321657302"/>
    <n v="69.502533973540949"/>
    <n v="80.859201704169891"/>
    <n v="91.493994181234712"/>
    <n v="98.783359563806869"/>
    <n v="106.63297376814944"/>
    <n v="112.88415856264731"/>
    <n v="0"/>
    <n v="119.07235339659081"/>
    <n v="126.870198828078"/>
    <n v="136.40499441404017"/>
    <n v="147.6111145981904"/>
    <n v="159.68112599982578"/>
    <n v="173.72284383445628"/>
    <n v="189.87790270706103"/>
    <n v="200.82971114574502"/>
    <n v="210.88160536133904"/>
    <n v="218.42803781948675"/>
    <n v="226.66716431372691"/>
    <n v="233.20168811632749"/>
    <n v="119.07235339659081"/>
    <n v="239.54874978955309"/>
    <n v="247.61246090736552"/>
    <n v="257.70939253128068"/>
    <n v="268.51645104064403"/>
    <n v="280.31393918783112"/>
    <n v="292.77277642291085"/>
    <n v="306.28286150685915"/>
    <n v="317.66714890350045"/>
    <n v="328.10499196331017"/>
    <n v="337.13956237308639"/>
    <n v="345.69381637093926"/>
    <n v="352.7978927257019"/>
    <n v="239.54874978955309"/>
    <n v="359.82907941976902"/>
    <n v="368.46682757464947"/>
    <n v="379.28253652431329"/>
    <n v="390.85892465815084"/>
    <n v="403.49624883640513"/>
    <n v="416.84200202212435"/>
    <n v="431.31383897178534"/>
    <n v="443.5085475889814"/>
    <n v="454.68943667510507"/>
    <n v="464.36715736065872"/>
    <n v="473.53036901429959"/>
    <n v="481.1401682158027"/>
    <n v="359.82907941976902"/>
    <n v="488.67188889334307"/>
    <n v="498.00525217134037"/>
    <n v="509.69197177999934"/>
    <n v="522.20062958789754"/>
    <n v="535.85566274035443"/>
    <n v="550.2761761041794"/>
    <n v="565.9134590081519"/>
    <n v="579.09023188376614"/>
    <n v="591.17154031515702"/>
    <n v="601.62862719030807"/>
    <n v="611.52977059286127"/>
    <n v="619.75240213371183"/>
    <n v="488.67188889334307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</r>
  <r>
    <s v="DE Florida"/>
    <x v="4"/>
    <s v="Customer Delivery"/>
    <s v="PEF Distribution Maintenance IK_Annual-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15.937601235680001"/>
    <n v="61.347388680447999"/>
    <n v="85.308147693471994"/>
    <n v="121.58074474710399"/>
    <n v="194.91185769612798"/>
    <n v="259.58699520022401"/>
    <n v="299.62792210310403"/>
    <n v="315.29931456339204"/>
    <n v="326.83023946380803"/>
    <n v="354.978033339104"/>
    <n v="370.88081302598403"/>
    <n v="0"/>
    <n v="0"/>
    <n v="22.433475886671999"/>
    <n v="67.344436406223991"/>
    <n v="94.043353820751989"/>
    <n v="129.625479696784"/>
    <n v="196.60977141903999"/>
    <n v="258.535919428912"/>
    <n v="307.20729749452801"/>
    <n v="338.43386861382402"/>
    <n v="351.75478967488004"/>
    <n v="387.33767131532807"/>
    <n v="400.85102546118407"/>
    <n v="0"/>
    <n v="0"/>
    <n v="27.842801034235464"/>
    <n v="77.431066717269289"/>
    <n v="107.69003044048755"/>
    <n v="150.02980788859051"/>
    <n v="199.6180735156301"/>
    <n v="256.45482734027115"/>
    <n v="289.12995382713103"/>
    <n v="312.14042935274784"/>
    <n v="327.90241668076328"/>
    <n v="365.4098686015829"/>
    <n v="390.83650687217676"/>
    <n v="0"/>
    <n v="0"/>
    <n v="28.538871047250854"/>
    <n v="79.366843349491504"/>
    <n v="110.38228115183544"/>
    <n v="153.78055301661479"/>
    <n v="204.60852526146135"/>
    <n v="262.86619790550657"/>
    <n v="296.35820253946889"/>
    <n v="319.94393994261418"/>
    <n v="336.09997694656096"/>
    <n v="374.54511514810343"/>
    <n v="400.60741936373591"/>
    <n v="0"/>
    <n v="0"/>
    <n v="29.395037220568948"/>
    <n v="81.747848766502088"/>
    <n v="113.69374974845299"/>
    <n v="158.39396983289276"/>
    <n v="210.74678131971001"/>
    <n v="270.75218422861008"/>
    <n v="305.248949050764"/>
    <n v="329.54225861063208"/>
    <n v="346.18297674841745"/>
    <n v="385.78146915245105"/>
    <n v="412.62564253281698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ribution Maintenance IK_Annual-364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10.81624673192"/>
    <n v="41.634150742911999"/>
    <n v="57.895410987567999"/>
    <n v="82.512249716176001"/>
    <n v="132.27930054483198"/>
    <n v="176.17186846145597"/>
    <n v="203.34613003017597"/>
    <n v="213.98171094204798"/>
    <n v="221.80731323475197"/>
    <n v="240.91015556417597"/>
    <n v="251.70277022889596"/>
    <n v="0"/>
    <n v="0"/>
    <n v="15.224750993368"/>
    <n v="45.704120050455998"/>
    <n v="63.823664764887994"/>
    <n v="87.971906839095993"/>
    <n v="133.43161032376"/>
    <n v="175.458543117928"/>
    <n v="208.48996523443199"/>
    <n v="229.68225714985599"/>
    <n v="238.72266208671999"/>
    <n v="262.871417069632"/>
    <n v="272.04241905769601"/>
    <n v="0"/>
    <n v="0"/>
    <n v="18.89585523195576"/>
    <n v="52.549534270864783"/>
    <n v="73.085147669814333"/>
    <n v="101.81955209373858"/>
    <n v="135.47323109464654"/>
    <n v="174.04618468520519"/>
    <n v="196.22155630181669"/>
    <n v="211.83789511111556"/>
    <n v="222.5349593307636"/>
    <n v="247.98984731936386"/>
    <n v="265.24594433365758"/>
    <n v="0"/>
    <n v="0"/>
    <n v="19.368251604040292"/>
    <n v="53.863272603401683"/>
    <n v="74.912276327854386"/>
    <n v="104.36504084912505"/>
    <n v="138.86006180953535"/>
    <n v="178.39733922206898"/>
    <n v="201.12709511886897"/>
    <n v="217.13384239119839"/>
    <n v="228.09833321140439"/>
    <n v="254.18959338798041"/>
    <n v="271.87709281967335"/>
    <n v="0"/>
    <n v="0"/>
    <n v="19.949299180597833"/>
    <n v="55.47917086058542"/>
    <n v="77.159644727675712"/>
    <n v="107.49599222782683"/>
    <n v="143.0258638676948"/>
    <n v="183.74925966065277"/>
    <n v="207.16090826772842"/>
    <n v="223.64785798172869"/>
    <n v="234.94128354263887"/>
    <n v="261.81528156281917"/>
    <n v="280.03340600343154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ribution Maintenance IK_Annual-365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13.969017340460001"/>
    <n v="53.769869354656002"/>
    <n v="74.771038426084004"/>
    <n v="106.563309404188"/>
    <n v="170.836694917616"/>
    <n v="227.523275534828"/>
    <n v="262.61841902368803"/>
    <n v="276.35410921882402"/>
    <n v="286.46075497457605"/>
    <n v="311.13178387818806"/>
    <n v="325.07028076504804"/>
    <n v="0"/>
    <n v="0"/>
    <n v="19.662533215233999"/>
    <n v="59.026172510578"/>
    <n v="82.427287572994004"/>
    <n v="113.614373133898"/>
    <n v="172.32488538538001"/>
    <n v="226.60202675601403"/>
    <n v="269.26160357241605"/>
    <n v="296.63112468152804"/>
    <n v="308.30666948536003"/>
    <n v="339.49441746001605"/>
    <n v="351.33862635944803"/>
    <n v="0"/>
    <n v="0"/>
    <n v="24.403708230789967"/>
    <n v="67.866920352001117"/>
    <n v="94.388351193657599"/>
    <n v="131.4983953350357"/>
    <n v="174.96160740716897"/>
    <n v="224.77798742641664"/>
    <n v="253.41714094437674"/>
    <n v="273.58540383891881"/>
    <n v="287.40049878634636"/>
    <n v="320.27509757511723"/>
    <n v="342.56108312960362"/>
    <n v="0"/>
    <n v="0"/>
    <n v="25.013800925305254"/>
    <n v="69.563593329502396"/>
    <n v="96.748059929969173"/>
    <n v="134.78585515776737"/>
    <n v="179.33564751165969"/>
    <n v="230.39743700841433"/>
    <n v="259.75256935111565"/>
    <n v="280.4250388087201"/>
    <n v="294.58551112346214"/>
    <n v="328.28197486679124"/>
    <n v="351.12511004986197"/>
    <n v="0"/>
    <n v="0"/>
    <n v="25.764214989789501"/>
    <n v="71.650501231520252"/>
    <n v="99.650501869913086"/>
    <n v="138.82943101039206"/>
    <n v="184.71571720030883"/>
    <n v="237.30936045693466"/>
    <n v="267.545146813016"/>
    <n v="288.83779038469976"/>
    <n v="303.42307688967435"/>
    <n v="338.13043459477626"/>
    <n v="361.6588638668772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ribution Maintenance IK_Annual-366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5.1171373146099999"/>
    <n v="19.697005034096001"/>
    <n v="27.390163635494002"/>
    <n v="39.036324004058002"/>
    <n v="62.580982252456003"/>
    <n v="83.346438393298001"/>
    <n v="96.202508647308008"/>
    <n v="101.234173447084"/>
    <n v="104.93644489981601"/>
    <n v="113.97394836305801"/>
    <n v="119.07990541006801"/>
    <n v="0"/>
    <n v="0"/>
    <n v="7.2027888550189996"/>
    <n v="21.622496595923"/>
    <n v="30.194804595179001"/>
    <n v="41.619273143542998"/>
    <n v="63.126136917829996"/>
    <n v="83.008966086748998"/>
    <n v="98.636043284256004"/>
    <n v="108.66205974174801"/>
    <n v="112.93905106676002"/>
    <n v="124.36376227085601"/>
    <n v="128.70253871046802"/>
    <n v="0"/>
    <n v="0"/>
    <n v="8.9395784226665107"/>
    <n v="24.861043700977557"/>
    <n v="34.576387313846155"/>
    <n v="48.170556967616299"/>
    <n v="64.092022227949116"/>
    <n v="82.340783100837371"/>
    <n v="92.83189192787907"/>
    <n v="100.21993992819222"/>
    <n v="105.28069231594993"/>
    <n v="117.32333154137396"/>
    <n v="125.48714474986743"/>
    <n v="0"/>
    <n v="0"/>
    <n v="9.1630678791104323"/>
    <n v="25.48256978203662"/>
    <n v="35.440796980746427"/>
    <n v="49.374820869591488"/>
    <n v="65.694322754089981"/>
    <n v="84.399302640384519"/>
    <n v="95.152689183263988"/>
    <n v="102.72543838017776"/>
    <n v="107.91270957529552"/>
    <n v="120.25641477580135"/>
    <n v="128.62432331074217"/>
    <n v="0"/>
    <n v="0"/>
    <n v="9.4379599289368983"/>
    <n v="26.247046912911049"/>
    <n v="36.50402094220275"/>
    <n v="50.856065568171005"/>
    <n v="67.665152533164644"/>
    <n v="86.931281843510533"/>
    <n v="98.007269998464423"/>
    <n v="105.80720168240387"/>
    <n v="111.15009102099107"/>
    <n v="123.864107395635"/>
    <n v="132.48305319890977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ribution Maintenance IK_Annual-367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15.44672041862"/>
    <n v="59.457878720031999"/>
    <n v="82.680642297747994"/>
    <n v="117.83603721943599"/>
    <n v="188.90853947115198"/>
    <n v="251.59167178751599"/>
    <n v="290.399331360936"/>
    <n v="305.588042279528"/>
    <n v="316.76381274027199"/>
    <n v="344.04464979743597"/>
    <n v="359.45762117685598"/>
    <n v="0"/>
    <n v="0"/>
    <n v="21.742521030298001"/>
    <n v="65.270216360266005"/>
    <n v="91.146802597018009"/>
    <n v="125.63299297030601"/>
    <n v="190.55415716386"/>
    <n v="250.57296932795799"/>
    <n v="297.74526070675199"/>
    <n v="328.010048147416"/>
    <n v="340.92068258391998"/>
    <n v="375.40760544395198"/>
    <n v="388.504745993656"/>
    <n v="0"/>
    <n v="0"/>
    <n v="26.985238047257994"/>
    <n v="75.046176749580212"/>
    <n v="104.37315926582806"/>
    <n v="145.40886439837237"/>
    <n v="193.46980304642506"/>
    <n v="248.55597522807597"/>
    <n v="280.22470228567289"/>
    <n v="302.52645126832249"/>
    <n v="317.80296671737392"/>
    <n v="354.15518276721991"/>
    <n v="378.79867627312882"/>
    <n v="0"/>
    <n v="0"/>
    <n v="27.659868985994436"/>
    <n v="76.922331133710031"/>
    <n v="106.98248819933912"/>
    <n v="149.04408594127224"/>
    <n v="198.30654803336157"/>
    <n v="254.76987449414921"/>
    <n v="287.23031971358114"/>
    <n v="310.0896124105119"/>
    <n v="325.74804073874446"/>
    <n v="363.00906217307175"/>
    <n v="388.26864300526336"/>
    <n v="0"/>
    <n v="0"/>
    <n v="28.489665096184297"/>
    <n v="79.230001180658178"/>
    <n v="110.19196300239025"/>
    <n v="153.51540873833591"/>
    <n v="204.25574476551469"/>
    <n v="262.41297110302503"/>
    <n v="295.84722972669812"/>
    <n v="319.39230123809864"/>
    <n v="335.52048243916772"/>
    <n v="373.89933457123124"/>
    <n v="399.91670286547452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ribution Maintenance IK_Annual-368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11.66643206456"/>
    <n v="44.906704076415998"/>
    <n v="62.446141982223999"/>
    <n v="88.997928733167996"/>
    <n v="142.67680015097599"/>
    <n v="190.019438908208"/>
    <n v="219.32966863516799"/>
    <n v="230.80123407286399"/>
    <n v="239.24194920953599"/>
    <n v="259.84632499716798"/>
    <n v="271.48726745212798"/>
    <n v="0"/>
    <n v="0"/>
    <n v="16.421456311623999"/>
    <n v="49.296583635208002"/>
    <n v="68.840372038984"/>
    <n v="94.886729210727992"/>
    <n v="143.91968449768001"/>
    <n v="189.250044323704"/>
    <n v="224.87782276377601"/>
    <n v="247.73588434940802"/>
    <n v="257.48688880096"/>
    <n v="283.53379919737603"/>
    <n v="293.42566597052803"/>
    <n v="0"/>
    <n v="0"/>
    <n v="20.381118961978423"/>
    <n v="56.680065348923975"/>
    <n v="78.829831766131619"/>
    <n v="109.82283566442547"/>
    <n v="146.12178201038296"/>
    <n v="187.72667081766673"/>
    <n v="211.64508474475423"/>
    <n v="228.48890870063548"/>
    <n v="240.02679019519036"/>
    <n v="267.48249907372428"/>
    <n v="286.09497052582276"/>
    <n v="0"/>
    <n v="0"/>
    <n v="20.890646926628552"/>
    <n v="58.097066956507462"/>
    <n v="80.800577523930315"/>
    <n v="112.56840650538821"/>
    <n v="149.77482649325435"/>
    <n v="192.41983750153292"/>
    <n v="216.93621176576696"/>
    <n v="234.20113131277725"/>
    <n v="246.02745983937498"/>
    <n v="274.16956142721028"/>
    <n v="293.24734465702755"/>
    <n v="0"/>
    <n v="0"/>
    <n v="21.517366365098908"/>
    <n v="59.839979050500382"/>
    <n v="83.22459496827905"/>
    <n v="115.94545886582199"/>
    <n v="154.26807150795031"/>
    <n v="198.19243290908835"/>
    <n v="223.44429843724419"/>
    <n v="241.22716559601301"/>
    <n v="253.408283995772"/>
    <n v="282.39464867256038"/>
    <n v="302.04476542728202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ribution Maintenance IK_Annual-369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7.1928378142399998"/>
    <n v="27.686840107264"/>
    <n v="38.500628891296003"/>
    <n v="54.870903429472008"/>
    <n v="87.966147461504008"/>
    <n v="117.15484203363201"/>
    <n v="135.22581073747202"/>
    <n v="142.29850521785602"/>
    <n v="147.50255515174402"/>
    <n v="160.20600488547203"/>
    <n v="167.38312730131202"/>
    <n v="0"/>
    <n v="0"/>
    <n v="10.124506898896"/>
    <n v="30.393382391632002"/>
    <n v="42.442936144336002"/>
    <n v="58.501592445712006"/>
    <n v="88.732437058720009"/>
    <n v="116.680478455216"/>
    <n v="138.646477192704"/>
    <n v="152.739417418432"/>
    <n v="158.75131489984"/>
    <n v="174.81031228710401"/>
    <n v="180.90905721491202"/>
    <n v="0"/>
    <n v="0"/>
    <n v="12.565802668287501"/>
    <n v="34.945604200088567"/>
    <n v="48.601851164081253"/>
    <n v="67.710319732954162"/>
    <n v="90.09012123948429"/>
    <n v="115.74125569209536"/>
    <n v="130.4879469854877"/>
    <n v="140.87286100339944"/>
    <n v="147.98644207523029"/>
    <n v="164.9140219853038"/>
    <n v="176.38938032419156"/>
    <n v="0"/>
    <n v="0"/>
    <n v="12.879947729199612"/>
    <n v="35.81924428897463"/>
    <n v="49.816897420769166"/>
    <n v="69.403077695051479"/>
    <n v="92.342374228923774"/>
    <n v="118.63478703102038"/>
    <n v="133.75014559994665"/>
    <n v="144.39468246351689"/>
    <n v="151.6861030588629"/>
    <n v="169.03687245888165"/>
    <n v="180.79911475094943"/>
    <n v="0"/>
    <n v="0"/>
    <n v="13.266346179985851"/>
    <n v="36.893821670233429"/>
    <n v="51.311404416533058"/>
    <n v="71.485170127800131"/>
    <n v="95.112645591367922"/>
    <n v="122.19383081612976"/>
    <n v="137.76265016431609"/>
    <n v="148.72652314942167"/>
    <n v="156.23668637333327"/>
    <n v="174.10797888082683"/>
    <n v="186.22308845892587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ribution Maintenance IK_Annual-370"/>
    <s v="AFUDC Not Eligible"/>
    <s v="Maintenance"/>
    <s v="Maintenance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4.1977900799099999"/>
    <n v="16.158232084175999"/>
    <n v="22.469234286113998"/>
    <n v="32.023040146397996"/>
    <n v="51.337654305335995"/>
    <n v="68.372379080837987"/>
    <n v="78.91872186214799"/>
    <n v="83.046395458403993"/>
    <n v="86.083515125495992"/>
    <n v="93.497336575397995"/>
    <n v="97.685955039707991"/>
    <n v="0"/>
    <n v="0"/>
    <n v="5.9087325088889999"/>
    <n v="17.737788949713"/>
    <n v="24.769992165849001"/>
    <n v="34.141935459933002"/>
    <n v="51.78486623373"/>
    <n v="68.095537203519001"/>
    <n v="80.915046551136001"/>
    <n v="89.139784297787998"/>
    <n v="92.648369401560004"/>
    <n v="102.02051175573601"/>
    <n v="105.57978163210801"/>
    <n v="0"/>
    <n v="0"/>
    <n v="7.3334896669871821"/>
    <n v="20.394497197917456"/>
    <n v="28.364377725566541"/>
    <n v="39.516212630266381"/>
    <n v="52.577220146448411"/>
    <n v="67.547400279028778"/>
    <n v="76.153671687004106"/>
    <n v="82.214379598254908"/>
    <n v="86.365914893107416"/>
    <n v="96.244968037154806"/>
    <n v="102.94206682381575"/>
    <n v="0"/>
    <n v="0"/>
    <n v="7.5168269052798147"/>
    <n v="20.904359618459893"/>
    <n v="29.073487155624669"/>
    <n v="40.504117927799015"/>
    <n v="53.891650625862141"/>
    <n v="69.236085254853094"/>
    <n v="78.057513444058785"/>
    <n v="84.269739050295783"/>
    <n v="88.525062725605011"/>
    <n v="98.651092193697579"/>
    <n v="105.5156184469365"/>
    <n v="0"/>
    <n v="0"/>
    <n v="7.7423317234743614"/>
    <n v="21.531490437705322"/>
    <n v="29.9456918129789"/>
    <n v="41.719241525100855"/>
    <n v="55.508400223761356"/>
    <n v="71.313167914150625"/>
    <n v="80.39923896198404"/>
    <n v="86.797831345528891"/>
    <n v="91.180814737345031"/>
    <n v="101.61062510434733"/>
    <n v="108.68108715526186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ribution Maintenance TB"/>
    <s v="AFUDC Not Eligible"/>
    <s v="Maintenance"/>
    <s v="Maintenance"/>
    <s v="Operations Support"/>
    <s v="TB - Equipment &amp; Tools"/>
    <s v="~"/>
    <s v="PEF Distribution Gen. Plant Tool Shop/Gar. Eq. -New- 394.1"/>
    <n v="5810.42"/>
    <n v="5891.76"/>
    <n v="6045.54"/>
    <n v="6228.8500000000013"/>
    <n v="6263.43"/>
    <n v="6405.1500000000005"/>
    <n v="6710.15"/>
    <n v="6404.7199999999993"/>
    <n v="6524.72"/>
    <n v="6451.05"/>
    <n v="6515.18"/>
    <n v="6492.4400000000005"/>
    <n v="5810.42"/>
    <n v="6450.62"/>
    <n v="6458.3245831999993"/>
    <n v="6466.0291663999997"/>
    <n v="6473.7337496"/>
    <n v="6481.4383328000004"/>
    <n v="6489.1429160000007"/>
    <n v="6496.847499200001"/>
    <n v="6504.5520824000014"/>
    <n v="6512.2566656000017"/>
    <n v="6519.9612488000021"/>
    <n v="6527.6658320000024"/>
    <n v="6535.3704152000028"/>
    <n v="6450.62"/>
    <n v="6543.0749984000031"/>
    <n v="6551.0971967200039"/>
    <n v="6559.1193950400047"/>
    <n v="6567.1415933600056"/>
    <n v="6575.1637916800064"/>
    <n v="6583.1859900000072"/>
    <n v="6591.208188320008"/>
    <n v="6599.2303866400089"/>
    <n v="6607.2525849600097"/>
    <n v="6615.2747832800105"/>
    <n v="6623.2969816000113"/>
    <n v="6631.3191799200122"/>
    <n v="6543.0749984000031"/>
    <n v="6639.341378240013"/>
    <n v="6647.5610047677219"/>
    <n v="6655.7806312954308"/>
    <n v="6664.0002578231397"/>
    <n v="6672.2198843508486"/>
    <n v="6680.4395108785575"/>
    <n v="6688.6591374062664"/>
    <n v="6696.8787639339753"/>
    <n v="6705.0983904616842"/>
    <n v="6713.3180169893931"/>
    <n v="6721.537643517102"/>
    <n v="6729.7572700448109"/>
    <n v="6639.341378240013"/>
    <n v="6737.976918240015"/>
    <n v="6746.3989104434841"/>
    <n v="6754.8209026469531"/>
    <n v="6763.2428948504221"/>
    <n v="6771.6648870538911"/>
    <n v="6780.0868792573601"/>
    <n v="6788.5088714608291"/>
    <n v="6796.9308636642982"/>
    <n v="6805.3528558677672"/>
    <n v="6813.7748480712362"/>
    <n v="6822.1968402747052"/>
    <n v="6830.6188324781742"/>
    <n v="6737.976918240015"/>
    <n v="6839.0408468400165"/>
    <n v="6847.6702657415835"/>
    <n v="6856.2996846431506"/>
    <n v="6864.9291035447177"/>
    <n v="6873.5585224462848"/>
    <n v="6882.1879413478518"/>
    <n v="6890.8173602494189"/>
    <n v="6899.446779150986"/>
    <n v="6908.0761980525531"/>
    <n v="6916.7056169541202"/>
    <n v="6925.3350358556872"/>
    <n v="6933.9644547572543"/>
    <n v="6839.0408468400165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</r>
  <r>
    <s v="DE Florida"/>
    <x v="4"/>
    <s v="Customer Delivery"/>
    <s v="PEF Distribution Poles Towers &amp; Fixtures SPP - 364"/>
    <s v="AFUDC Not Eligible"/>
    <s v="Recoverable"/>
    <s v="Florida SPP"/>
    <s v="Distribution Operations"/>
    <s v="TB - Equipment &amp; Tools"/>
    <s v="DEF - SPP"/>
    <s v="PEF Distribution Poles Towers &amp; Fixtures 364.0 SPP"/>
    <n v="34190.58"/>
    <n v="25546.47"/>
    <n v="19234.919999999998"/>
    <n v="21487.069999999996"/>
    <n v="25277.31"/>
    <n v="27867.260000000006"/>
    <n v="29587.470000000005"/>
    <n v="30983.759999999998"/>
    <n v="35817.69"/>
    <n v="40842.399999999994"/>
    <n v="38194.959999999999"/>
    <n v="39334.769999999997"/>
    <n v="34190.58"/>
    <n v="40961.919999999998"/>
    <n v="9645.82499341312"/>
    <n v="1467.1791559139529"/>
    <n v="110.95880257958879"/>
    <n v="0"/>
    <n v="0"/>
    <n v="0"/>
    <n v="0"/>
    <n v="0"/>
    <n v="0"/>
    <n v="0"/>
    <n v="0"/>
    <n v="40961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ribution Smart Grid - Infrastructure"/>
    <s v="AFUDC Not Eligible"/>
    <s v="Expansion"/>
    <s v="Other Transmission &amp; Distribution Expansion"/>
    <s v="Distribution Expansion"/>
    <s v="SG - Smart Grid - General"/>
    <s v="~"/>
    <s v="PEF Distribution Gen. Plant Commun Equip-New 397.0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</r>
  <r>
    <s v="DE Florida"/>
    <x v="4"/>
    <s v="Customer Delivery"/>
    <s v="PEF Distribution_IK_SPP_Annual-368"/>
    <s v="AFUDC Not Eligible"/>
    <s v="Recoverable"/>
    <s v="Maintenance"/>
    <s v="Distribution Operations"/>
    <s v="IK - Distrib Lines OH/UG (Line Ext)"/>
    <s v="DEF - SPP"/>
    <s v="PEF Distribution Line Transformations 368.0 SPP"/>
    <n v="0"/>
    <n v="0"/>
    <n v="0"/>
    <n v="0"/>
    <n v="0"/>
    <n v="0"/>
    <n v="93.69"/>
    <n v="491.40999999999997"/>
    <n v="2256.4299999999994"/>
    <n v="3884.03"/>
    <n v="1531.8599999999997"/>
    <n v="2776.9700000000003"/>
    <n v="0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</r>
  <r>
    <s v="DE Florida"/>
    <x v="4"/>
    <s v="Customer Delivery"/>
    <s v="PEF Distribution_IK_SPP_Mthly-364"/>
    <s v="AFUDC Not Eligible"/>
    <s v="Recoverable"/>
    <s v="Florida SPP"/>
    <s v="Distribution Operations"/>
    <s v="IK - Distrib Lines OH/UG (Line Ext)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-12.770308611030714"/>
    <n v="-18.998357998390077"/>
    <n v="-1.5430490198779125"/>
    <n v="34.78366672157722"/>
    <n v="80.580901973276468"/>
    <n v="128.24841090055406"/>
    <n v="179.49392529227134"/>
    <n v="233.35106268912523"/>
    <n v="285.75721283940038"/>
    <n v="336.40090405879528"/>
    <n v="362.85942573493503"/>
    <n v="0"/>
    <n v="393.43185884665741"/>
    <n v="392.01786621697102"/>
    <n v="390.6467997236885"/>
    <n v="420.40802273958093"/>
    <n v="451.71299873666999"/>
    <n v="483.73332446358654"/>
    <n v="515.997859520887"/>
    <n v="549.84415187950799"/>
    <n v="583.61992721113575"/>
    <n v="615.92382099597376"/>
    <n v="647.08526004540795"/>
    <n v="655.83733104572866"/>
    <n v="393.43185884665741"/>
    <n v="663.58424142527224"/>
    <n v="666.7133305886216"/>
    <n v="669.65195369279445"/>
    <n v="703.70725907989186"/>
    <n v="737.84582005035304"/>
    <n v="772.19375895837038"/>
    <n v="806.75292165093924"/>
    <n v="841.31872707755451"/>
    <n v="875.93264704237663"/>
    <n v="910.18390731662498"/>
    <n v="943.83757769066551"/>
    <n v="954.89793694063621"/>
    <n v="663.58424142527224"/>
    <n v="966.76683555703278"/>
    <n v="969.78275673032419"/>
    <n v="972.61510032219303"/>
    <n v="1005.4387468270174"/>
    <n v="1038.3426378578213"/>
    <n v="1071.4483343732666"/>
    <n v="1104.7576154626483"/>
    <n v="1138.0732990420888"/>
    <n v="1171.4353570285673"/>
    <n v="1204.4478714314653"/>
    <n v="1236.8844086285712"/>
    <n v="1247.5447541492117"/>
    <n v="966.76683555703278"/>
    <n v="1258.9843970312772"/>
    <n v="1261.865274838432"/>
    <n v="1264.5707950848866"/>
    <n v="1295.9247030063054"/>
    <n v="1327.3552623588319"/>
    <n v="1358.9785909876957"/>
    <n v="1390.7963883202267"/>
    <n v="1422.6203014596572"/>
    <n v="1454.4885125075475"/>
    <n v="1486.0228314227493"/>
    <n v="1517.0069635610919"/>
    <n v="1527.1899726857957"/>
    <n v="1258.9843970312772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</r>
  <r>
    <s v="DE Florida"/>
    <x v="4"/>
    <s v="Customer Delivery"/>
    <s v="PEF Distribution_IK_SPP_Mthly-365"/>
    <s v="AFUDC Not Eligible"/>
    <s v="Recoverable"/>
    <s v="Florida SPP"/>
    <s v="Distribution Operations"/>
    <s v="IK - Distrib Lines OH/UG (Line Ext)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-15.231522395859884"/>
    <n v="-22.659899940639434"/>
    <n v="-1.8404399157494709"/>
    <n v="41.487501580204025"/>
    <n v="96.111210031712289"/>
    <n v="152.9656488628566"/>
    <n v="214.08767996792949"/>
    <n v="278.32467058603424"/>
    <n v="340.83102607107048"/>
    <n v="401.23524499111454"/>
    <n v="432.79310140214602"/>
    <n v="0"/>
    <n v="469.25774088900152"/>
    <n v="467.57123032276149"/>
    <n v="465.93591902099649"/>
    <n v="501.43300438533834"/>
    <n v="538.77136930078336"/>
    <n v="576.96295286290501"/>
    <n v="615.4458120706131"/>
    <n v="655.81527969897184"/>
    <n v="696.10063959676177"/>
    <n v="734.63044311554495"/>
    <n v="771.79760729501527"/>
    <n v="782.23645959780106"/>
    <n v="469.25774088900152"/>
    <n v="791.47642728682104"/>
    <n v="795.20858389492605"/>
    <n v="798.71356603651157"/>
    <n v="839.33232964676358"/>
    <n v="880.05039463814933"/>
    <n v="921.01819084921294"/>
    <n v="962.23791987591312"/>
    <n v="1003.4655718867384"/>
    <n v="1044.7506115213548"/>
    <n v="1085.6030962845662"/>
    <n v="1125.7428180108147"/>
    <n v="1138.9348335488467"/>
    <n v="791.47642728682104"/>
    <n v="1153.0912177519408"/>
    <n v="1156.688395572331"/>
    <n v="1160.0666150160689"/>
    <n v="1199.2163428793538"/>
    <n v="1238.4617807471366"/>
    <n v="1277.9479179474536"/>
    <n v="1317.6768764523933"/>
    <n v="1357.4134713953924"/>
    <n v="1397.2053784565962"/>
    <n v="1436.5803746126835"/>
    <n v="1475.2683858276278"/>
    <n v="1487.9832932344063"/>
    <n v="1153.0912177519408"/>
    <n v="1501.6276915074682"/>
    <n v="1505.0637991361837"/>
    <n v="1508.2907526485467"/>
    <n v="1545.6874801082342"/>
    <n v="1583.1756319825658"/>
    <n v="1620.8937054382159"/>
    <n v="1658.8437274321059"/>
    <n v="1696.8010439286261"/>
    <n v="1734.8111958424688"/>
    <n v="1772.4231047966655"/>
    <n v="1809.3787898122807"/>
    <n v="1821.5243640708538"/>
    <n v="1501.6276915074682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</r>
  <r>
    <s v="DE Florida"/>
    <x v="4"/>
    <s v="Customer Delivery"/>
    <s v="PEF Distribution_IK_SPP_Mthly-368"/>
    <s v="AFUDC Not Eligible"/>
    <s v="Recoverable"/>
    <s v="Florida SPP"/>
    <s v="Distribution Operations"/>
    <s v="IK - Distrib Lines OH/UG (Line Ext)"/>
    <s v="DEF - SPP"/>
    <s v="PEF Distribution Line Transformations 368.0 SPP"/>
    <n v="0"/>
    <n v="0"/>
    <n v="0"/>
    <n v="0"/>
    <n v="0"/>
    <n v="0"/>
    <n v="6.8"/>
    <n v="17.100000000000001"/>
    <n v="20.010000000000002"/>
    <n v="28.21"/>
    <n v="30.57"/>
    <n v="35.61"/>
    <n v="0"/>
    <n v="39.049999999999997"/>
    <n v="25.74936776089055"/>
    <n v="19.262680791029481"/>
    <n v="37.442871451627525"/>
    <n v="75.278158072219412"/>
    <n v="122.97725464101177"/>
    <n v="172.62429335459001"/>
    <n v="225.9979244537999"/>
    <n v="282.09163368084137"/>
    <n v="336.67409926153005"/>
    <n v="389.42091475809093"/>
    <n v="416.97820230091997"/>
    <n v="39.049999999999997"/>
    <n v="448.8202432303417"/>
    <n v="447.34753050826816"/>
    <n v="445.91952655331568"/>
    <n v="476.91666956508152"/>
    <n v="509.52167432054762"/>
    <n v="542.87173575150928"/>
    <n v="576.4761480045006"/>
    <n v="611.72800455952074"/>
    <n v="646.9064156661027"/>
    <n v="680.55182113048158"/>
    <n v="713.00732815557694"/>
    <n v="722.12285396247034"/>
    <n v="448.8202432303417"/>
    <n v="730.19147697590677"/>
    <n v="733.45051052574149"/>
    <n v="736.51116836796393"/>
    <n v="771.98071781589897"/>
    <n v="807.53698027366795"/>
    <n v="843.31131568732553"/>
    <n v="879.30564655794819"/>
    <n v="915.30689602116786"/>
    <n v="951.35825811655104"/>
    <n v="987.03190003936879"/>
    <n v="1022.083135430398"/>
    <n v="1033.6028077654285"/>
    <n v="730.19147697590677"/>
    <n v="1045.9645963790258"/>
    <n v="1049.1057623140011"/>
    <n v="1052.0557270828795"/>
    <n v="1086.2424694870599"/>
    <n v="1120.512788800911"/>
    <n v="1154.9932941499483"/>
    <n v="1189.6858385052435"/>
    <n v="1224.3850512323277"/>
    <n v="1259.1325641964781"/>
    <n v="1293.5160177789523"/>
    <n v="1327.2995750530683"/>
    <n v="1338.4026219433686"/>
    <n v="1045.9645963790258"/>
    <n v="1350.3173287492532"/>
    <n v="1353.3178432556667"/>
    <n v="1356.1357179766014"/>
    <n v="1388.7916866946537"/>
    <n v="1421.5274900139525"/>
    <n v="1454.4640679057115"/>
    <n v="1487.6031903708463"/>
    <n v="1520.7486826192724"/>
    <n v="1553.9403123736377"/>
    <n v="1586.7841841685288"/>
    <n v="1619.0550211053978"/>
    <n v="1629.6609088392458"/>
    <n v="1350.3173287492532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</r>
  <r>
    <s v="DE Florida"/>
    <x v="4"/>
    <s v="Customer Delivery"/>
    <s v="PEF Distribution_IK_SubOpt_2023-364"/>
    <s v="AFUDC Not Eligible"/>
    <s v="Maintenance"/>
    <s v="Maintenance"/>
    <s v="Distribution Operations"/>
    <s v="IKSO-Distrib Line OH/UG SubOp"/>
    <s v="~"/>
    <s v="PEF Distribution Poles Towers &amp; Fixtures 364.0"/>
    <n v="5091.0099999999993"/>
    <n v="6656.3100000000013"/>
    <n v="8921.4600000000009"/>
    <n v="14780.030000000004"/>
    <n v="19782.73"/>
    <n v="26713.750000000004"/>
    <n v="37426.549999999996"/>
    <n v="50276.87999999999"/>
    <n v="56818.479999999989"/>
    <n v="75269.260000000024"/>
    <n v="85294.919999999984"/>
    <n v="91746.949999999983"/>
    <n v="5091.0099999999993"/>
    <n v="112687.78000000003"/>
    <n v="113930.67643567863"/>
    <n v="115171.11503888486"/>
    <n v="116418.91425859099"/>
    <n v="117709.74479526441"/>
    <n v="119000.13066106364"/>
    <n v="120321.19306714532"/>
    <n v="121623.53540708285"/>
    <n v="122917.57213274788"/>
    <n v="124163.35640760251"/>
    <n v="125387.08071272598"/>
    <n v="126650.95856067189"/>
    <n v="112687.78000000003"/>
    <n v="0"/>
    <n v="0"/>
    <n v="0"/>
    <n v="0"/>
    <n v="0"/>
    <n v="0"/>
    <n v="35.181632228147997"/>
    <n v="69.911293297005997"/>
    <n v="104.29551091079401"/>
    <n v="137.30164516522302"/>
    <n v="169.74997496596302"/>
    <n v="203.20277127819202"/>
    <n v="0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</r>
  <r>
    <s v="DE Florida"/>
    <x v="4"/>
    <s v="Customer Delivery"/>
    <s v="PEF Distribution_IK_SubOpt_2023-365"/>
    <s v="AFUDC Not Eligible"/>
    <s v="Maintenance"/>
    <s v="Maintenance"/>
    <s v="Distribution Operations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1482.43910718185"/>
    <n v="2961.9466853389499"/>
    <n v="4450.2334871217399"/>
    <n v="5989.8450053287497"/>
    <n v="7528.9261515153594"/>
    <n v="9104.5961088710301"/>
    <n v="10657.938093159541"/>
    <n v="12201.373727205751"/>
    <n v="13687.257245045541"/>
    <n v="15146.829188651191"/>
    <n v="16654.293442881579"/>
    <n v="0"/>
    <n v="0"/>
    <n v="0"/>
    <n v="0"/>
    <n v="0"/>
    <n v="0"/>
    <n v="0"/>
    <n v="41.962166735975998"/>
    <n v="83.385254186971991"/>
    <n v="124.396321076628"/>
    <n v="163.76370744212599"/>
    <n v="202.46578404200599"/>
    <n v="242.36591737110399"/>
    <n v="0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</r>
  <r>
    <s v="DE Florida"/>
    <x v="4"/>
    <s v="Customer Delivery"/>
    <s v="PEF Distribution_IK_SubOpt_2023-368"/>
    <s v="AFUDC Not Eligible"/>
    <s v="Maintenance"/>
    <s v="Maintenance"/>
    <s v="Distribution Operations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1294.5112687395499"/>
    <n v="2586.4626364762198"/>
    <n v="3886.0802913873099"/>
    <n v="5230.5162619068697"/>
    <n v="6574.4890953210297"/>
    <n v="7950.4124001836799"/>
    <n v="9306.8382345576392"/>
    <n v="10654.613540246399"/>
    <n v="11952.132573951989"/>
    <n v="13226.675534522868"/>
    <n v="14543.039528746558"/>
    <n v="0"/>
    <n v="0"/>
    <n v="0"/>
    <n v="0"/>
    <n v="0"/>
    <n v="0"/>
    <n v="0"/>
    <n v="36.642650235875998"/>
    <n v="72.814559916022006"/>
    <n v="108.62668061257801"/>
    <n v="143.00348909265102"/>
    <n v="176.79932869203103"/>
    <n v="211.64134815070403"/>
    <n v="0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</r>
  <r>
    <s v="DE Florida"/>
    <x v="4"/>
    <s v="Customer Delivery"/>
    <s v="PEF Distribution_IK_SubOpt_2025-364"/>
    <s v="AFUDC Not Eligible"/>
    <s v="Maintenance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144.140526172818"/>
    <n v="316.75220992583701"/>
    <n v="712.80247833982594"/>
    <n v="1107.3744349417821"/>
    <n v="1539.4594106439172"/>
    <n v="1978.7145196060972"/>
    <n v="2395.7554277846771"/>
    <n v="2764.7350592159059"/>
    <n v="3008.4802860719878"/>
    <n v="3162.4648806077107"/>
    <n v="3313.6583927110996"/>
    <n v="0"/>
    <n v="3413.2493265240996"/>
    <n v="4280.6587413293892"/>
    <n v="5180.0830463879693"/>
    <n v="6343.3597014274992"/>
    <n v="7522.7502112491593"/>
    <n v="8730.4233341561485"/>
    <n v="9939.9254621290893"/>
    <n v="11104.455854915199"/>
    <n v="12219.188493252588"/>
    <n v="13246.402523831419"/>
    <n v="14178.725734506477"/>
    <n v="15131.391178453981"/>
    <n v="3413.2493265240996"/>
    <n v="15997.693610258189"/>
    <n v="16664.142259836128"/>
    <n v="17456.514240547916"/>
    <n v="18461.966447747258"/>
    <n v="19428.69211702151"/>
    <n v="20431.961721334777"/>
    <n v="21448.080050456418"/>
    <n v="22389.110697698601"/>
    <n v="23248.213641966086"/>
    <n v="23994.205024441195"/>
    <n v="24726.662998888074"/>
    <n v="25439.225574732292"/>
    <n v="15997.693610258189"/>
    <n v="0"/>
    <n v="0"/>
    <n v="0"/>
    <n v="0"/>
    <n v="0"/>
    <n v="0"/>
    <n v="0"/>
    <n v="0"/>
    <n v="0"/>
    <n v="0"/>
    <n v="0"/>
    <n v="0"/>
    <n v="0"/>
    <n v="0"/>
    <n v="1.208047875562994"/>
    <n v="2.6443525159290999"/>
    <n v="4.4669001400506509"/>
    <n v="6.2192495397509475"/>
    <n v="8.0378408368825767"/>
    <n v="9.8797225626440515"/>
    <n v="11.585495505481479"/>
    <n v="13.142761001284505"/>
    <n v="14.494993173047597"/>
    <n v="15.822693815145223"/>
    <n v="17.114330772470371"/>
    <n v="0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</r>
  <r>
    <s v="DE Florida"/>
    <x v="4"/>
    <s v="Customer Delivery"/>
    <s v="PEF Distribution_IK_SubOpt_2025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171.92064181251601"/>
    <n v="377.79967002959404"/>
    <n v="850.18046496381203"/>
    <n v="1320.7980339526839"/>
    <n v="1836.1584833185539"/>
    <n v="2360.0709613517138"/>
    <n v="2857.4879092416736"/>
    <n v="3297.5807598487718"/>
    <n v="3588.3028555180558"/>
    <n v="3771.9648069811819"/>
    <n v="3952.2977523981999"/>
    <n v="0"/>
    <n v="4071.0827861041998"/>
    <n v="5105.6674880411801"/>
    <n v="6178.4372904911397"/>
    <n v="7565.9115453036502"/>
    <n v="8972.6052682960799"/>
    <n v="10413.03249513278"/>
    <n v="11855.64123006555"/>
    <n v="13244.610854735371"/>
    <n v="14574.185234133362"/>
    <n v="15799.373597912472"/>
    <n v="16911.382891980033"/>
    <n v="18047.654965523681"/>
    <n v="4071.0827861041998"/>
    <n v="19080.91933630138"/>
    <n v="19875.812227375969"/>
    <n v="20820.897576342282"/>
    <n v="22020.129973803309"/>
    <n v="23173.172091319906"/>
    <n v="24369.801234172672"/>
    <n v="25581.755428724497"/>
    <n v="26704.150338294574"/>
    <n v="27728.827668696467"/>
    <n v="28618.593515034223"/>
    <n v="29492.217667873967"/>
    <n v="30342.111994080606"/>
    <n v="19080.91933630138"/>
    <n v="0"/>
    <n v="0"/>
    <n v="0"/>
    <n v="0"/>
    <n v="0"/>
    <n v="0"/>
    <n v="0"/>
    <n v="0"/>
    <n v="0"/>
    <n v="0"/>
    <n v="0"/>
    <n v="0"/>
    <n v="0"/>
    <n v="0"/>
    <n v="1.4408742053433838"/>
    <n v="3.1539969624642907"/>
    <n v="5.3278030778740657"/>
    <n v="7.4178817079121355"/>
    <n v="9.5869689958457762"/>
    <n v="11.783835462504843"/>
    <n v="13.818360983574689"/>
    <n v="15.67575730797793"/>
    <n v="17.288604360931753"/>
    <n v="18.872191937479386"/>
    <n v="20.412765297298165"/>
    <n v="0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</r>
  <r>
    <s v="DE Florida"/>
    <x v="4"/>
    <s v="Customer Delivery"/>
    <s v="PEF Distribution_IK_SubOpt_2025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150.12637421466599"/>
    <n v="329.906252344569"/>
    <n v="742.40364209636198"/>
    <n v="1153.361328905534"/>
    <n v="1603.3898703375289"/>
    <n v="2060.8863053421887"/>
    <n v="2495.2460312736489"/>
    <n v="2879.5485983353219"/>
    <n v="3133.416043609956"/>
    <n v="3293.7952893111069"/>
    <n v="3451.2675448906998"/>
    <n v="0"/>
    <n v="3554.9942773716998"/>
    <n v="4458.4253516294302"/>
    <n v="5395.2008261208903"/>
    <n v="6606.7858748688504"/>
    <n v="7835.1539523547599"/>
    <n v="9092.9791594110593"/>
    <n v="10352.709326205349"/>
    <n v="11565.60017774942"/>
    <n v="12726.62528051403"/>
    <n v="13796.49731475609"/>
    <n v="14767.537916113473"/>
    <n v="15759.765520222321"/>
    <n v="3554.9942773716998"/>
    <n v="16662.043640840417"/>
    <n v="17356.16847871869"/>
    <n v="18181.445974590541"/>
    <n v="19228.652463430433"/>
    <n v="20235.524183978923"/>
    <n v="21280.457431098817"/>
    <n v="22338.772983112278"/>
    <n v="23318.882622270725"/>
    <n v="24213.662276019091"/>
    <n v="24990.633086518978"/>
    <n v="25753.508475474406"/>
    <n v="26495.66225243716"/>
    <n v="16662.043640840417"/>
    <n v="0"/>
    <n v="0"/>
    <n v="0"/>
    <n v="0"/>
    <n v="0"/>
    <n v="0"/>
    <n v="0"/>
    <n v="0"/>
    <n v="0"/>
    <n v="0"/>
    <n v="0"/>
    <n v="0"/>
    <n v="0"/>
    <n v="0"/>
    <n v="1.2582155223893099"/>
    <n v="2.7541668252681122"/>
    <n v="4.6524009576652343"/>
    <n v="6.4775216833856231"/>
    <n v="8.3716351909870834"/>
    <n v="10.290006328950691"/>
    <n v="12.066616377082703"/>
    <n v="13.688551781246641"/>
    <n v="15.096939265553599"/>
    <n v="16.479776478188867"/>
    <n v="17.825052358286598"/>
    <n v="0"/>
    <n v="19.064176"/>
    <n v="19.064176"/>
    <n v="19.064176"/>
    <n v="19.064176"/>
    <n v="19.064176"/>
    <n v="19.064176"/>
    <n v="19.064176"/>
    <n v="19.064176"/>
    <n v="19.064176"/>
    <n v="19.064176"/>
    <n v="19.064176"/>
    <n v="19.064176"/>
    <n v="19.064176"/>
  </r>
  <r>
    <s v="DE Florida"/>
    <x v="4"/>
    <s v="Customer Delivery"/>
    <s v="PEF Distribution_IK_SubOpt_Annual-364"/>
    <s v="AFUDC Not Eligible"/>
    <s v="Maintenance"/>
    <s v="Maintenance"/>
    <s v="~"/>
    <s v="IKSO-Distrib Line OH/UG SubOp"/>
    <s v="~"/>
    <s v="PEF Distribution Poles Towers &amp; Fixtures 364.0"/>
    <n v="0"/>
    <n v="0"/>
    <n v="6.1199999999999992"/>
    <n v="11.799999999999999"/>
    <n v="16.079999999999998"/>
    <n v="52.32"/>
    <n v="231.16"/>
    <n v="291.46000000000004"/>
    <n v="383.82"/>
    <n v="395.32"/>
    <n v="485.72999999999996"/>
    <n v="569.09"/>
    <n v="0"/>
    <n v="746.43"/>
    <n v="1518.4124429307699"/>
    <n v="2292.753882473"/>
    <n v="3069.050965492409"/>
    <n v="3873.6915078083898"/>
    <n v="4678.0517353784708"/>
    <n v="5503.6349297178494"/>
    <n v="6317.0131830106993"/>
    <n v="7123.6777387208804"/>
    <n v="7894.5920885996866"/>
    <n v="8658.5035909529161"/>
    <n v="9455.6886287696925"/>
    <n v="746.43"/>
    <n v="10241.42668039893"/>
    <n v="11655.37350677151"/>
    <n v="13059.656629592759"/>
    <n v="14479.049921915019"/>
    <n v="15949.922239554369"/>
    <n v="17426.75199236162"/>
    <n v="18937.310095968682"/>
    <n v="20428.304546979831"/>
    <n v="21904.378739017182"/>
    <n v="23320.78696576014"/>
    <n v="24713.058604347691"/>
    <n v="26148.876727395349"/>
    <n v="10241.42668039893"/>
    <n v="274.86437626535917"/>
    <n v="370.77183275500875"/>
    <n v="472.83102264221543"/>
    <n v="585.29494429684019"/>
    <n v="697.47107086122833"/>
    <n v="815.2724348299223"/>
    <n v="932.27814717074341"/>
    <n v="1039.1463697956638"/>
    <n v="1137.9891158799189"/>
    <n v="1228.6984889015744"/>
    <n v="1317.1044232751019"/>
    <n v="1402.7794752108025"/>
    <n v="274.86437626535917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236.3314797287037"/>
    <n v="239.04927397219379"/>
    <n v="241.94139403170809"/>
    <n v="245.12835998889875"/>
    <n v="248.30717050262155"/>
    <n v="251.64538716050933"/>
    <n v="254.96105690188818"/>
    <n v="257.98945376374604"/>
    <n v="260.7904272870876"/>
    <n v="263.36091993544028"/>
    <n v="265.86613849012758"/>
    <n v="268.29397018835107"/>
    <n v="236.3314797287037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</r>
  <r>
    <s v="DE Florida"/>
    <x v="4"/>
    <s v="Customer Delivery"/>
    <s v="PEF Distribution_IK_SubOpt_Annual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920.76614801257904"/>
    <n v="1844.345940613839"/>
    <n v="2770.2582866660969"/>
    <n v="3729.9767096270189"/>
    <n v="4689.3607929521404"/>
    <n v="5674.0581324795385"/>
    <n v="6644.198280121238"/>
    <n v="7606.3308033425601"/>
    <n v="8525.8230053811312"/>
    <n v="9436.9627053643908"/>
    <n v="10387.788728994103"/>
    <n v="0"/>
    <n v="11324.961595774497"/>
    <n v="13011.417531055968"/>
    <n v="14686.347283098468"/>
    <n v="16379.299378388099"/>
    <n v="18133.652020126308"/>
    <n v="19895.110269876488"/>
    <n v="21696.797314891559"/>
    <n v="23475.150216485697"/>
    <n v="25235.707286699908"/>
    <n v="26925.099006542936"/>
    <n v="28585.702308326036"/>
    <n v="30298.244781942634"/>
    <n v="11324.961595774497"/>
    <n v="318.48053133383655"/>
    <n v="432.87217337999908"/>
    <n v="554.60116864700024"/>
    <n v="688.7401932849009"/>
    <n v="822.53595626046626"/>
    <n v="963.04110521216251"/>
    <n v="1102.5972570833355"/>
    <n v="1230.0621270326164"/>
    <n v="1347.9547752455328"/>
    <n v="1456.1465103693274"/>
    <n v="1561.5908665201391"/>
    <n v="1663.7780189275509"/>
    <n v="318.4805313338365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280.39114783813034"/>
    <n v="283.63274090748661"/>
    <n v="287.08225750099768"/>
    <n v="290.88344546209856"/>
    <n v="294.67490618608929"/>
    <n v="298.65649530312368"/>
    <n v="302.61119205019082"/>
    <n v="306.22324999099078"/>
    <n v="309.56405343203966"/>
    <n v="312.62995555972651"/>
    <n v="315.61800335751292"/>
    <n v="318.51374957721879"/>
    <n v="280.39114783813034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</r>
  <r>
    <s v="DE Florida"/>
    <x v="4"/>
    <s v="Customer Delivery"/>
    <s v="PEF Distribution_IK_SubOpt_Annual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4.1100000000000003"/>
    <n v="4.1100000000000003"/>
    <n v="21.82"/>
    <n v="72.36"/>
    <n v="0"/>
    <n v="126.35"/>
    <n v="930.39122415665304"/>
    <n v="1736.889409013163"/>
    <n v="2545.424451041496"/>
    <n v="3383.4799956645929"/>
    <n v="4221.2435846693897"/>
    <n v="5081.1114849026126"/>
    <n v="5928.2675989680629"/>
    <n v="6768.4312099365598"/>
    <n v="7571.3599854191816"/>
    <n v="8366.9951000826914"/>
    <n v="9197.285529036204"/>
    <n v="126.35"/>
    <n v="10015.653602926574"/>
    <n v="11488.318619572523"/>
    <n v="12950.918619708773"/>
    <n v="14429.256282396884"/>
    <n v="15961.210784319324"/>
    <n v="17499.370120961903"/>
    <n v="19072.658474739772"/>
    <n v="20625.570739234481"/>
    <n v="22162.943138282921"/>
    <n v="23638.171771996931"/>
    <n v="25088.261476626281"/>
    <n v="26583.706058162032"/>
    <n v="10015.653602926574"/>
    <n v="279.43509240085768"/>
    <n v="379.32538061639463"/>
    <n v="485.62287057201149"/>
    <n v="602.7571785717488"/>
    <n v="719.5917399661339"/>
    <n v="842.28514285380334"/>
    <n v="964.14985240170131"/>
    <n v="1075.4560839483331"/>
    <n v="1178.4035580629961"/>
    <n v="1272.8798975117611"/>
    <n v="1364.9571414274992"/>
    <n v="1454.1900951933185"/>
    <n v="279.43509240085768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245.05737243319913"/>
    <n v="247.88803086403814"/>
    <n v="250.90025448952861"/>
    <n v="254.21956833277744"/>
    <n v="257.53038805441832"/>
    <n v="261.0072337167606"/>
    <n v="264.46059613733121"/>
    <n v="267.61475584956025"/>
    <n v="270.53204781799934"/>
    <n v="273.20928753321982"/>
    <n v="275.8185424611475"/>
    <n v="278.34719682182833"/>
    <n v="245.05737243319913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</r>
  <r>
    <s v="DE Florida"/>
    <x v="4"/>
    <s v="Customer Delivery"/>
    <s v="PEF Distribution_IK_SubOpt_GridMod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258.991860857436"/>
    <n v="517.53836443887201"/>
    <n v="780.85912819597206"/>
    <n v="1059.1495084725241"/>
    <n v="1337.542688240276"/>
    <n v="1625.8507287916041"/>
    <n v="1910.466923374408"/>
    <n v="2189.7073332125601"/>
    <n v="2452.6284132404603"/>
    <n v="2708.3559326510963"/>
    <n v="2922.0028370205964"/>
    <n v="0"/>
    <n v="3181.5120798514486"/>
    <n v="4374.9098048568885"/>
    <n v="5566.8146677853283"/>
    <n v="6748.9858104994883"/>
    <n v="7925.7225927635982"/>
    <n v="9107.1314987392088"/>
    <n v="10275.864892226058"/>
    <n v="11447.246073266768"/>
    <n v="12628.746054248777"/>
    <n v="13808.541210948437"/>
    <n v="14992.154194813576"/>
    <n v="16186.644852298936"/>
    <n v="3181.5120798514486"/>
    <n v="17362.182292953286"/>
    <n v="19378.739935126301"/>
    <n v="21595.660352186951"/>
    <n v="24123.553073543928"/>
    <n v="26553.492729288977"/>
    <n v="28851.471615511509"/>
    <n v="31089.11835138061"/>
    <n v="33296.030227931653"/>
    <n v="35348.965099188041"/>
    <n v="37372.015343815779"/>
    <n v="39590.128308558305"/>
    <n v="41606.392514509847"/>
    <n v="17362.1822929532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ribution_IK_SubOpt_GridMod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308.907204136632"/>
    <n v="617.283217561264"/>
    <n v="931.35363141146399"/>
    <n v="1263.2787468368879"/>
    <n v="1595.3264742367119"/>
    <n v="1939.1999474878478"/>
    <n v="2278.6700475500957"/>
    <n v="2611.7282911547195"/>
    <n v="2925.3219904745197"/>
    <n v="3230.3357186295516"/>
    <n v="3485.1586604885515"/>
    <n v="0"/>
    <n v="3794.6829613105756"/>
    <n v="5218.0835015205057"/>
    <n v="6639.7034612564357"/>
    <n v="8049.7137268217057"/>
    <n v="9453.2422709640159"/>
    <n v="10862.343394369325"/>
    <n v="12256.326061499836"/>
    <n v="13653.466822663506"/>
    <n v="15062.676573905615"/>
    <n v="16469.852931121884"/>
    <n v="17881.582923003214"/>
    <n v="19306.287035902886"/>
    <n v="3794.6829613105756"/>
    <n v="20708.385090058935"/>
    <n v="23113.592655894063"/>
    <n v="25757.778791938643"/>
    <n v="28772.870734698834"/>
    <n v="31671.131177292904"/>
    <n v="34411.998131790606"/>
    <n v="37080.90515741823"/>
    <n v="39713.153813049044"/>
    <n v="42161.749569127613"/>
    <n v="44574.701052726101"/>
    <n v="47220.309575439467"/>
    <n v="49625.167151269248"/>
    <n v="20708.3850900589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ribution_IK_SubOpt_GridMod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269.74723940593202"/>
    <n v="539.03062679986397"/>
    <n v="813.28653919256396"/>
    <n v="1103.1337242905879"/>
    <n v="1393.087977923012"/>
    <n v="1693.368835320548"/>
    <n v="1989.8045322754961"/>
    <n v="2280.6411996327201"/>
    <n v="2554.4808302850201"/>
    <n v="2820.8281671193522"/>
    <n v="3043.3473708908523"/>
    <n v="0"/>
    <n v="3313.6334780379761"/>
    <n v="4556.5904604226062"/>
    <n v="5797.9925853582363"/>
    <n v="7029.2567694788067"/>
    <n v="8254.8609157723877"/>
    <n v="9485.3312090914678"/>
    <n v="10702.599602974098"/>
    <n v="11922.625741369719"/>
    <n v="13153.190891845599"/>
    <n v="14381.98042032967"/>
    <n v="15614.7463221832"/>
    <n v="16858.841624198169"/>
    <n v="3313.6334780379761"/>
    <n v="18083.196622787767"/>
    <n v="20183.497594711094"/>
    <n v="22492.481979413173"/>
    <n v="25125.352683700468"/>
    <n v="27656.202540874303"/>
    <n v="30049.611579750865"/>
    <n v="32380.183002991995"/>
    <n v="34678.743213884103"/>
    <n v="36816.932083481108"/>
    <n v="38923.995281765245"/>
    <n v="41234.22173810612"/>
    <n v="43334.217088028745"/>
    <n v="18083.1966227877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ribution_IK_SubOpt_SOG_SPP_2023-364"/>
    <s v="AFUDC Not Eligible"/>
    <s v="Recoverable"/>
    <s v="Florida SPP"/>
    <s v="Distribution Operations"/>
    <s v="IKSO-Distrib Line OH/UG SubOp"/>
    <s v="DEF - SPP"/>
    <s v="PEF Distribution Poles Towers &amp; Fixtures 364.0 SPP"/>
    <n v="159.07000000000002"/>
    <n v="228.32"/>
    <n v="542.40000000000009"/>
    <n v="1156.2900000000002"/>
    <n v="2161.3300000000008"/>
    <n v="3276.2999999999997"/>
    <n v="5724.779999999997"/>
    <n v="6708.6400000000021"/>
    <n v="7400.6999999999989"/>
    <n v="9622.69"/>
    <n v="11083.9"/>
    <n v="12306.539999999999"/>
    <n v="159.07000000000002"/>
    <n v="15221.279999999993"/>
    <n v="19298.840155610244"/>
    <n v="23378.026656804293"/>
    <n v="27457.191255566202"/>
    <n v="31651.406197919474"/>
    <n v="35843.350693172848"/>
    <n v="40112.19561518819"/>
    <n v="44336.905564583321"/>
    <n v="48540.494436599591"/>
    <n v="52612.910039380753"/>
    <n v="56635.083435219894"/>
    <n v="60768.026121871451"/>
    <n v="15221.27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ribution_IK_SubOpt_SOG_SPP_2023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4863.4258358483403"/>
    <n v="9728.7914618722807"/>
    <n v="14594.130964221702"/>
    <n v="19596.694392667123"/>
    <n v="24596.549792128742"/>
    <n v="29688.126590669504"/>
    <n v="34727.062310252724"/>
    <n v="39740.806300104137"/>
    <n v="44598.096076596375"/>
    <n v="49395.460496265703"/>
    <n v="54324.9427045627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ribution_IK_SubOpt_SOG_SPP_2023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4246.8925156414098"/>
    <n v="8495.4789155234193"/>
    <n v="12744.042503412089"/>
    <n v="17112.434229813407"/>
    <n v="21478.461222298429"/>
    <n v="25924.582151942341"/>
    <n v="30324.735277863991"/>
    <n v="34702.890213196311"/>
    <n v="38944.4245337229"/>
    <n v="43133.630195814432"/>
    <n v="47438.2051606658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ribution_IK_SubOpt_SPP_2024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40.11"/>
    <n v="75.210000000000008"/>
    <n v="226.17000000000002"/>
    <n v="529.6"/>
    <n v="712.79"/>
    <n v="0"/>
    <n v="790.83"/>
    <n v="4778.0185445564302"/>
    <n v="9076.9450342377604"/>
    <n v="13680.098725030421"/>
    <n v="18723.452021329969"/>
    <n v="23763.802711701519"/>
    <n v="28887.80579260692"/>
    <n v="34118.022616219481"/>
    <n v="39558.798250794229"/>
    <n v="44849.501525980588"/>
    <n v="50083.693915540716"/>
    <n v="55169.287711751276"/>
    <n v="790.83"/>
    <n v="60330.492268820955"/>
    <n v="64880.347838058937"/>
    <n v="69432.89114649652"/>
    <n v="73940.319622874071"/>
    <n v="78435.333381602002"/>
    <n v="82948.695037655736"/>
    <n v="87412.51491048855"/>
    <n v="91881.716023043336"/>
    <n v="96391.513723264565"/>
    <n v="100889.24131991999"/>
    <n v="105399.3406150744"/>
    <n v="109961.45360649652"/>
    <n v="60330.4922688209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ribution_IK_SubOpt_SPP_2024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4755.6369593503096"/>
    <n v="9883.0929277344185"/>
    <n v="15373.409620028859"/>
    <n v="21388.7653191438"/>
    <n v="27400.539721922742"/>
    <n v="33512.088789409703"/>
    <n v="39750.322109413071"/>
    <n v="46239.695111510409"/>
    <n v="52550.072399984252"/>
    <n v="58793.047494333965"/>
    <n v="64858.784679128192"/>
    <n v="0"/>
    <n v="71014.705040576358"/>
    <n v="76441.451496876951"/>
    <n v="81871.403698712747"/>
    <n v="87247.546114439363"/>
    <n v="92608.881131560513"/>
    <n v="97992.100225061266"/>
    <n v="103316.22937769648"/>
    <n v="108646.77689310111"/>
    <n v="114025.74515173685"/>
    <n v="119390.317043113"/>
    <n v="124769.64502288931"/>
    <n v="130211.01126687086"/>
    <n v="71014.7050405763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ribution_IK_SubOpt_SPP_2024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4152.7679646932602"/>
    <n v="8630.2196852278212"/>
    <n v="13424.532512440732"/>
    <n v="18677.325494126242"/>
    <n v="23926.991178075754"/>
    <n v="29263.783157583392"/>
    <n v="34711.19970956746"/>
    <n v="40377.919129995367"/>
    <n v="45888.334006635181"/>
    <n v="51339.891221325342"/>
    <n v="56636.678860620552"/>
    <n v="0"/>
    <n v="62012.217214102711"/>
    <n v="66751.018562664132"/>
    <n v="71492.619266490758"/>
    <n v="76187.2316156866"/>
    <n v="80868.91369053752"/>
    <n v="85569.705611683035"/>
    <n v="90218.898385214998"/>
    <n v="94873.695869855583"/>
    <n v="99570.7758316986"/>
    <n v="104255.28444436702"/>
    <n v="108952.67852573631"/>
    <n v="113704.24632103262"/>
    <n v="62012.2172141027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ribution_IK_SubOpt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159.87902729408401"/>
    <n v="319.79284464696798"/>
    <n v="479.92594919457997"/>
    <n v="644.96411773676391"/>
    <n v="809.92543401254784"/>
    <n v="978.63408435998781"/>
    <n v="1145.0823250280118"/>
    <n v="1310.5111860541958"/>
    <n v="1470.3794260802078"/>
    <n v="1628.0757574882919"/>
    <n v="1775.8660838091039"/>
    <n v="0"/>
    <n v="1935.6817651217198"/>
    <n v="8418.070498395"/>
    <n v="14903.99588293188"/>
    <n v="21326.584296292061"/>
    <n v="27721.81850515203"/>
    <n v="34142.731030085197"/>
    <n v="40493.84261067387"/>
    <n v="46853.226384074864"/>
    <n v="53269.36587804812"/>
    <n v="59668.855494046147"/>
    <n v="66085.76125501869"/>
    <n v="72574.990495082413"/>
    <n v="1935.6817651217198"/>
    <n v="78942.814115151807"/>
    <n v="86641.913726107392"/>
    <n v="94459.567407825685"/>
    <n v="102572.00161681511"/>
    <n v="110531.15238603757"/>
    <n v="118471.68533822928"/>
    <n v="126412.19627034658"/>
    <n v="134408.37398175185"/>
    <n v="142160.70189034371"/>
    <n v="120268.20812470853"/>
    <n v="127995.03902752553"/>
    <n v="135499.21188910169"/>
    <n v="78942.8141151518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ribution_IK_SubOpt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190.692414649608"/>
    <n v="381.42632442481602"/>
    <n v="572.42178448196"/>
    <n v="769.26765852376798"/>
    <n v="966.021868608776"/>
    <n v="1167.245634174056"/>
    <n v="1365.7733426819441"/>
    <n v="1563.0852071317522"/>
    <n v="1753.7647554896962"/>
    <n v="1941.8538046073043"/>
    <n v="2118.1276703228482"/>
    <n v="0"/>
    <n v="2308.7445303586401"/>
    <n v="10040.48008796567"/>
    <n v="17776.43391347591"/>
    <n v="25436.843872009391"/>
    <n v="33064.627666903718"/>
    <n v="40723.038744056452"/>
    <n v="48298.19618346099"/>
    <n v="55883.220110350019"/>
    <n v="63535.938253198947"/>
    <n v="71168.797597251963"/>
    <n v="78822.429689271288"/>
    <n v="86562.324120367703"/>
    <n v="2308.7445303586401"/>
    <n v="94157.414500422659"/>
    <n v="103340.35688060378"/>
    <n v="112664.70218525165"/>
    <n v="122340.64088828576"/>
    <n v="131833.75392775622"/>
    <n v="141304.66094968206"/>
    <n v="150775.54170761802"/>
    <n v="160312.81786924045"/>
    <n v="169559.24720437583"/>
    <n v="143447.42647637383"/>
    <n v="152663.44478337228"/>
    <n v="161613.89230073072"/>
    <n v="94157.4145004226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ribution_IK_SubOpt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166.51846165630801"/>
    <n v="333.07315812821599"/>
    <n v="499.85624832346002"/>
    <n v="671.74809933946801"/>
    <n v="843.55990657867596"/>
    <n v="1019.2746666659559"/>
    <n v="1192.635147090044"/>
    <n v="1364.9339152140519"/>
    <n v="1531.4411416300959"/>
    <n v="1695.6862647044038"/>
    <n v="1849.6140074680479"/>
    <n v="0"/>
    <n v="2016.06649251964"/>
    <n v="8767.6549778393201"/>
    <n v="15522.926983992209"/>
    <n v="22212.231769898539"/>
    <n v="28873.046389644249"/>
    <n v="35560.60569105835"/>
    <n v="42175.465364065138"/>
    <n v="48798.940756375116"/>
    <n v="55481.528813052915"/>
    <n v="62146.775557901863"/>
    <n v="68830.161703010002"/>
    <n v="75588.874766749854"/>
    <n v="2016.06649251964"/>
    <n v="82221.140494525491"/>
    <n v="90239.967260320089"/>
    <n v="98382.271394101073"/>
    <n v="106831.59766054197"/>
    <n v="115121.27495350978"/>
    <n v="123391.56127128945"/>
    <n v="131661.82465454808"/>
    <n v="139990.06653948562"/>
    <n v="148064.33206037513"/>
    <n v="125262.68981014876"/>
    <n v="133310.39948909747"/>
    <n v="141126.20461414475"/>
    <n v="82221.1404945254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ribution_IK_SubOpt_SPP_Annual-364"/>
    <s v="AFUDC Not Eligible"/>
    <s v="Recoverable"/>
    <s v="Florida SPP"/>
    <s v="Distribution Operations"/>
    <s v="IKSO-Distrib Line OH/UG SubOp"/>
    <s v="DEF - SPP"/>
    <s v="PEF Distribution Poles Towers &amp; Fixtures 364.0 SPP"/>
    <n v="17.329999999999998"/>
    <n v="20.78"/>
    <n v="24.16"/>
    <n v="800.72"/>
    <n v="2280.3700000000008"/>
    <n v="4150.01"/>
    <n v="6234.66"/>
    <n v="8124.42"/>
    <n v="10950.609999999999"/>
    <n v="12328.32"/>
    <n v="15778.479999999998"/>
    <n v="18719.269999999997"/>
    <n v="17.329999999999998"/>
    <n v="26618.490000000005"/>
    <n v="26602.280652659356"/>
    <n v="26586.071305318706"/>
    <n v="26569.861957978057"/>
    <n v="26553.652610637408"/>
    <n v="26537.443263296758"/>
    <n v="26521.233915956109"/>
    <n v="26505.024568615459"/>
    <n v="26488.81522127481"/>
    <n v="26472.605873934161"/>
    <n v="26456.396526593511"/>
    <n v="26456.396526593511"/>
    <n v="26618.490000000005"/>
    <n v="26456.396526593511"/>
    <n v="26453.502252184193"/>
    <n v="26423.905241026074"/>
    <n v="26394.308229867955"/>
    <n v="26364.711218709836"/>
    <n v="26335.114207551716"/>
    <n v="26305.517196393597"/>
    <n v="26275.920185235478"/>
    <n v="26246.323174077359"/>
    <n v="26216.72616291924"/>
    <n v="26187.129151761121"/>
    <n v="26157.532140603002"/>
    <n v="26456.396526593511"/>
    <n v="26127.935129444882"/>
    <n v="29815.841754557383"/>
    <n v="33503.74837966988"/>
    <n v="37191.655004782377"/>
    <n v="40879.561629894873"/>
    <n v="44567.46825500737"/>
    <n v="48255.374880119867"/>
    <n v="51943.281505232364"/>
    <n v="55631.188130344861"/>
    <n v="59319.094755457358"/>
    <n v="63007.001380569855"/>
    <n v="66694.908005682359"/>
    <n v="26127.935129444882"/>
    <n v="70382.814630794863"/>
    <n v="83613.827705794858"/>
    <n v="96844.840780794853"/>
    <n v="110075.85385579485"/>
    <n v="123306.86693079484"/>
    <n v="136537.88000579484"/>
    <n v="149768.89308079483"/>
    <n v="162999.90615579483"/>
    <n v="176230.91923079483"/>
    <n v="189461.93230579482"/>
    <n v="202692.94538079482"/>
    <n v="215923.95845579481"/>
    <n v="70382.814630794863"/>
    <n v="172416.51514485967"/>
    <n v="184810.13863652633"/>
    <n v="197203.76212819299"/>
    <n v="209597.38561985965"/>
    <n v="221991.00911152631"/>
    <n v="234384.63260319296"/>
    <n v="246778.25609485962"/>
    <n v="259171.87958652628"/>
    <n v="271565.50307819294"/>
    <n v="283959.12656985963"/>
    <n v="296352.75006152631"/>
    <n v="308746.373553193"/>
    <n v="172416.51514485967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</r>
  <r>
    <s v="DE Florida"/>
    <x v="4"/>
    <s v="Customer Delivery"/>
    <s v="PEF Distribution_IK_SubOpt_SPP_Annual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-19.333364960975999"/>
    <n v="-38.666729921951998"/>
    <n v="-58.000094882927996"/>
    <n v="-77.333459843903995"/>
    <n v="-96.666824804879994"/>
    <n v="-116.00018976585599"/>
    <n v="-135.33355472683201"/>
    <n v="-154.66691968780799"/>
    <n v="-174.00028464878397"/>
    <n v="-193.33364960975996"/>
    <n v="-193.33364960975996"/>
    <n v="0"/>
    <n v="-193.33364960975996"/>
    <n v="-196.78573575959996"/>
    <n v="-232.08696081503996"/>
    <n v="-267.38818587047996"/>
    <n v="-302.68941092591996"/>
    <n v="-337.99063598135996"/>
    <n v="-373.29186103679996"/>
    <n v="-408.59308609223996"/>
    <n v="-443.89431114767996"/>
    <n v="-479.19553620311996"/>
    <n v="-514.4967612585599"/>
    <n v="-549.7979863139999"/>
    <n v="-193.33364960975996"/>
    <n v="-585.0992113694399"/>
    <n v="3813.5754068555598"/>
    <n v="8212.2500250805606"/>
    <n v="12610.92464330556"/>
    <n v="17009.599261530559"/>
    <n v="21408.273879755558"/>
    <n v="25806.948497980557"/>
    <n v="30205.623116205556"/>
    <n v="34604.297734430555"/>
    <n v="39002.972352655554"/>
    <n v="43401.646970880553"/>
    <n v="47800.321589105552"/>
    <n v="-585.0992113694399"/>
    <n v="52198.996207330558"/>
    <n v="67980.014357330554"/>
    <n v="83761.032507330558"/>
    <n v="99542.050657330561"/>
    <n v="115323.06880733056"/>
    <n v="131104.08695733055"/>
    <n v="146885.10510733054"/>
    <n v="162666.12325733053"/>
    <n v="178447.14140733052"/>
    <n v="194228.15955733051"/>
    <n v="210009.1777073305"/>
    <n v="225790.19585733049"/>
    <n v="52198.996207330558"/>
    <n v="180294.76210981107"/>
    <n v="195077.00109314441"/>
    <n v="209859.24007647776"/>
    <n v="224641.4790598111"/>
    <n v="239423.71804314444"/>
    <n v="254205.95702647779"/>
    <n v="268988.19600981113"/>
    <n v="283770.43499314447"/>
    <n v="298552.67397647782"/>
    <n v="313334.91295981116"/>
    <n v="328117.1519431445"/>
    <n v="342899.39092647785"/>
    <n v="180294.76210981107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</r>
  <r>
    <s v="DE Florida"/>
    <x v="4"/>
    <s v="Customer Delivery"/>
    <s v="PEF Distribution_IK_SubOpt_SPP_Annual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-16.882486898376001"/>
    <n v="-33.764973796752002"/>
    <n v="-50.647460695128004"/>
    <n v="-67.529947593504005"/>
    <n v="-84.412434491880006"/>
    <n v="-101.29492139025601"/>
    <n v="-118.17740828863201"/>
    <n v="-135.05989518700801"/>
    <n v="-151.942382085384"/>
    <n v="-168.82486898375998"/>
    <n v="-168.82486898375998"/>
    <n v="0"/>
    <n v="-168.82486898375998"/>
    <n v="-171.83933642459999"/>
    <n v="-202.66544821104"/>
    <n v="-233.49155999748001"/>
    <n v="-264.31767178391999"/>
    <n v="-295.14378357035997"/>
    <n v="-325.96989535679995"/>
    <n v="-356.79600714323993"/>
    <n v="-387.62211892967991"/>
    <n v="-418.44823071611989"/>
    <n v="-449.27434250255988"/>
    <n v="-480.10045428899986"/>
    <n v="-168.82486898375998"/>
    <n v="-510.92656607543984"/>
    <n v="3330.1309405870602"/>
    <n v="7171.1884472495603"/>
    <n v="11012.245953912061"/>
    <n v="14853.303460574562"/>
    <n v="18694.360967237062"/>
    <n v="22535.418473899561"/>
    <n v="26376.47598056206"/>
    <n v="30217.533487224558"/>
    <n v="34058.590993887061"/>
    <n v="37899.648500549563"/>
    <n v="41740.706007212066"/>
    <n v="-510.92656607543984"/>
    <n v="45581.763513874561"/>
    <n v="59362.232288874562"/>
    <n v="73142.701063874556"/>
    <n v="86923.169838874557"/>
    <n v="100703.63861387456"/>
    <n v="114484.10738887456"/>
    <n v="128264.57616387456"/>
    <n v="142045.04493887455"/>
    <n v="155825.51371387456"/>
    <n v="169605.98248887458"/>
    <n v="183386.45126387459"/>
    <n v="197166.92003887461"/>
    <n v="45581.763513874561"/>
    <n v="157438.91274532917"/>
    <n v="170347.21693699583"/>
    <n v="183255.52112866248"/>
    <n v="196163.82532032914"/>
    <n v="209072.12951199579"/>
    <n v="221980.43370366245"/>
    <n v="234888.7378953291"/>
    <n v="247797.04208699576"/>
    <n v="260705.34627866241"/>
    <n v="273613.6504703291"/>
    <n v="286521.95466199575"/>
    <n v="299430.25885366241"/>
    <n v="157438.91274532917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</r>
  <r>
    <s v="DE Florida"/>
    <x v="4"/>
    <s v="Customer Delivery"/>
    <s v="PEF Distribution_LA_Veg Mgmt_SPP-364"/>
    <s v="AFUDC Not Eligible"/>
    <s v="Recoverable"/>
    <s v="Maintenance"/>
    <s v="Distribution Operations"/>
    <s v="LA - Distribution R/W Clearing"/>
    <s v="DEF - SPP"/>
    <s v="PEF Distribution Poles Towers &amp; Fixtures 364.0 SPP"/>
    <n v="0"/>
    <n v="0"/>
    <n v="0"/>
    <n v="0"/>
    <n v="0"/>
    <n v="0"/>
    <n v="-0.66"/>
    <n v="0"/>
    <n v="0"/>
    <n v="0"/>
    <n v="0"/>
    <n v="0"/>
    <n v="0"/>
    <n v="0"/>
    <n v="0.74331494561926093"/>
    <n v="1.486672373944522"/>
    <n v="2.7761569634468586"/>
    <n v="3.9164046301351974"/>
    <n v="5.2060436909615433"/>
    <n v="6.1011172771687612"/>
    <n v="6.9962296976399827"/>
    <n v="8.2469100832125051"/>
    <n v="9.2673794318149874"/>
    <n v="10.287845441165466"/>
    <n v="11.538546851657983"/>
    <n v="0"/>
    <n v="12.234777837005645"/>
    <n v="13.167501995347706"/>
    <n v="13.934542417328828"/>
    <n v="15.111807094923009"/>
    <n v="16.289110792295197"/>
    <n v="17.620107918217712"/>
    <n v="18.543564519387616"/>
    <n v="19.671379933828575"/>
    <n v="20.723939755725794"/>
    <n v="21.776496423885021"/>
    <n v="23.065779786969941"/>
    <n v="24.118353831607159"/>
    <n v="12.234777837005645"/>
    <n v="24.837250026389242"/>
    <n v="25.706631554454653"/>
    <n v="26.57601332290762"/>
    <n v="27.641267237592743"/>
    <n v="28.666806635471843"/>
    <n v="29.732077986267939"/>
    <n v="30.621251449179994"/>
    <n v="31.510425625241801"/>
    <n v="32.469235162094456"/>
    <n v="33.374657956773717"/>
    <n v="34.28007116800228"/>
    <n v="35.238876858653988"/>
    <n v="24.837250026389242"/>
    <n v="36.078722846239252"/>
    <n v="36.974185823573514"/>
    <n v="37.86964904850695"/>
    <n v="38.966860584831593"/>
    <n v="40.023166168689478"/>
    <n v="41.12039566420848"/>
    <n v="42.036244334512794"/>
    <n v="42.952093739361352"/>
    <n v="43.939667566098969"/>
    <n v="44.872253048187545"/>
    <n v="45.804828659321878"/>
    <n v="46.79239852447251"/>
    <n v="36.078722846239252"/>
    <n v="47.657439897063249"/>
    <n v="48.579766761134707"/>
    <n v="49.502093880233325"/>
    <n v="50.632221759482974"/>
    <n v="51.720216507809837"/>
    <n v="52.850362885029625"/>
    <n v="53.793687012801442"/>
    <n v="54.737011897153828"/>
    <n v="55.754212935845075"/>
    <n v="56.714775979706417"/>
    <n v="57.675328856484917"/>
    <n v="58.692525814741579"/>
    <n v="47.657439897063249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</r>
  <r>
    <s v="DE Florida"/>
    <x v="4"/>
    <s v="Customer Delivery"/>
    <s v="PEF Distribution_LA_Veg Mgmt_SPP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.88657358144011766"/>
    <n v="1.7731978332522402"/>
    <n v="3.3112040007113279"/>
    <n v="4.6712109043024128"/>
    <n v="6.2094013142494902"/>
    <n v="7.2769818864591329"/>
    <n v="8.3446087774367754"/>
    <n v="9.8363320304250124"/>
    <n v="11.053475813786775"/>
    <n v="12.270615614324534"/>
    <n v="13.762363944352785"/>
    <n v="0"/>
    <n v="14.592779102593703"/>
    <n v="15.705266618727421"/>
    <n v="16.620138273108864"/>
    <n v="18.02429645352602"/>
    <n v="19.428501173979186"/>
    <n v="21.016020563667425"/>
    <n v="22.117454391991231"/>
    <n v="23.462632982946758"/>
    <n v="24.718052016936397"/>
    <n v="25.973467289370042"/>
    <n v="27.51123344816709"/>
    <n v="28.76666944603673"/>
    <n v="14.592779102593703"/>
    <n v="29.624118065693693"/>
    <n v="30.66105496507582"/>
    <n v="31.697992151175256"/>
    <n v="32.968551802708561"/>
    <n v="34.191742782849737"/>
    <n v="35.462323230945024"/>
    <n v="36.522866552697685"/>
    <n v="37.58341072504502"/>
    <n v="38.727011038769675"/>
    <n v="39.806935416084002"/>
    <n v="40.886848362935034"/>
    <n v="42.030444089182765"/>
    <n v="29.624118065693693"/>
    <n v="43.032153081393687"/>
    <n v="44.100198091844625"/>
    <n v="45.168243397614404"/>
    <n v="46.476919843701936"/>
    <n v="47.736806558068864"/>
    <n v="49.045504424615316"/>
    <n v="50.137864050200953"/>
    <n v="51.230224551899106"/>
    <n v="52.408132879543274"/>
    <n v="53.520454992433827"/>
    <n v="54.632765331947134"/>
    <n v="55.810668934490067"/>
    <n v="43.032153081393687"/>
    <n v="56.842429202881711"/>
    <n v="57.942515560565575"/>
    <n v="59.042602222427831"/>
    <n v="60.390538958123315"/>
    <n v="61.688222270287298"/>
    <n v="63.036181069055417"/>
    <n v="64.161311480257893"/>
    <n v="65.286442793856239"/>
    <n v="66.499688367932237"/>
    <n v="67.645380141001183"/>
    <n v="68.791059787491605"/>
    <n v="70.004300494713334"/>
    <n v="56.842429202881711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</r>
  <r>
    <s v="DE Florida"/>
    <x v="4"/>
    <s v="Customer Delivery"/>
    <s v="PEF Distribution_LA_Veg Mgmt_SPP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.77418322694062169"/>
    <n v="1.5484107008032453"/>
    <n v="2.8914448298418307"/>
    <n v="4.0790445455624109"/>
    <n v="5.422239560788995"/>
    <n v="6.3544836403721376"/>
    <n v="7.2867681669232809"/>
    <n v="8.5893866363625193"/>
    <n v="9.652233896398279"/>
    <n v="10.715077678510042"/>
    <n v="12.017718045989284"/>
    <n v="0"/>
    <n v="12.742862016400707"/>
    <n v="13.714320215924928"/>
    <n v="14.513214187562369"/>
    <n v="15.73936815155102"/>
    <n v="16.965562755725678"/>
    <n v="18.351833348114909"/>
    <n v="19.313639128621212"/>
    <n v="20.488290307224737"/>
    <n v="21.584560689337877"/>
    <n v="22.68082778674502"/>
    <n v="24.023652332863051"/>
    <n v="25.119937528356189"/>
    <n v="12.742862016400707"/>
    <n v="25.868687945917152"/>
    <n v="26.774173031084537"/>
    <n v="27.679658366622256"/>
    <n v="28.78915000007111"/>
    <n v="29.857277857695877"/>
    <n v="30.966787651340127"/>
    <n v="31.892886588115466"/>
    <n v="32.818986267656157"/>
    <n v="33.817613115719361"/>
    <n v="34.760636184287442"/>
    <n v="35.703649271424588"/>
    <n v="36.702272113562337"/>
    <n v="25.868687945917152"/>
    <n v="37.576995110367172"/>
    <n v="38.509644751658776"/>
    <n v="39.442294650831833"/>
    <n v="40.585071037657485"/>
    <n v="41.685242735221294"/>
    <n v="42.828037827048284"/>
    <n v="43.781919735577333"/>
    <n v="44.73580240915468"/>
    <n v="45.764388066596112"/>
    <n v="46.735701830938382"/>
    <n v="47.707005314406764"/>
    <n v="48.735586845744962"/>
    <n v="37.576995110367172"/>
    <n v="49.63655153805518"/>
    <n v="50.597180665895443"/>
    <n v="51.557810059353606"/>
    <n v="52.734869734487873"/>
    <n v="53.868046579805331"/>
    <n v="55.045125521090917"/>
    <n v="56.027623884124516"/>
    <n v="57.010123035157868"/>
    <n v="58.069566259355746"/>
    <n v="59.070019433826694"/>
    <n v="60.07046201899756"/>
    <n v="61.129900993309121"/>
    <n v="49.63655153805518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</r>
  <r>
    <s v="DE Florida"/>
    <x v="4"/>
    <s v="Customer Delivery"/>
    <s v="PEF Distribution_LA_Veg Mgmt_SPP_Annual-364"/>
    <s v="AFUDC Not Eligible"/>
    <s v="Recoverable"/>
    <s v="Maintenance"/>
    <s v="Distribution Operations"/>
    <s v="LA - Distribution R/W Clearing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516793356620299"/>
    <n v="9.5095017603165157"/>
    <n v="23.331451993334667"/>
    <n v="38.268372878482964"/>
    <n v="53.779672584425654"/>
    <n v="58.614283621485797"/>
    <n v="63.464252381027073"/>
    <n v="68.688949569107962"/>
    <n v="73.572705318107722"/>
    <n v="78.229166774386741"/>
    <n v="83.364789172077053"/>
    <n v="0"/>
    <n v="87.793956325600007"/>
    <n v="92.68818608594232"/>
    <n v="97.588743228004546"/>
    <n v="111.82535209777853"/>
    <n v="127.21038074971432"/>
    <n v="143.18701959246079"/>
    <n v="148.16666900602175"/>
    <n v="153.16213687388247"/>
    <n v="158.54357502665707"/>
    <n v="163.57384349397722"/>
    <n v="168.36999883766109"/>
    <n v="173.65968995549713"/>
    <n v="87.793956325600007"/>
    <n v="178.22173220669998"/>
    <n v="183.26278884771963"/>
    <n v="188.31036269189511"/>
    <n v="202.97406979246938"/>
    <n v="218.82064926582333"/>
    <n v="235.27658723424568"/>
    <n v="240.40562611786879"/>
    <n v="245.55095800938142"/>
    <n v="251.0938392933985"/>
    <n v="256.27501580226811"/>
    <n v="261.21505579437269"/>
    <n v="266.66343763263052"/>
    <n v="178.22173220669998"/>
    <n v="271.36234114779995"/>
    <n v="271.36234114779995"/>
    <n v="271.36234114779995"/>
    <n v="271.36234114779995"/>
    <n v="271.36234114779995"/>
    <n v="271.36234114779995"/>
    <n v="271.36234114779995"/>
    <n v="271.36234114779995"/>
    <n v="271.36234114779995"/>
    <n v="271.36234114779995"/>
    <n v="271.36234114779995"/>
    <n v="271.36234114779995"/>
    <n v="271.36234114779995"/>
  </r>
  <r>
    <s v="DE Florida"/>
    <x v="4"/>
    <s v="Customer Delivery"/>
    <s v="PEF Distribution_LA_Veg Mgmt_SPP_Annual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674675940536439"/>
    <n v="11.3422622308921"/>
    <n v="27.82810849672363"/>
    <n v="45.643813027998874"/>
    <n v="64.144596059654219"/>
    <n v="69.910978731302848"/>
    <n v="75.695679009913519"/>
    <n v="81.927328898397846"/>
    <n v="87.752327912324986"/>
    <n v="93.306226343214007"/>
    <n v="99.431634111318516"/>
    <n v="0"/>
    <n v="104.7144319472"/>
    <n v="110.55192362228341"/>
    <n v="116.39696215150397"/>
    <n v="133.37738396008533"/>
    <n v="151.72755979455889"/>
    <n v="170.78336649085571"/>
    <n v="176.72274069679062"/>
    <n v="182.68098203806841"/>
    <n v="189.09958148171216"/>
    <n v="195.09933052074425"/>
    <n v="200.81984595670187"/>
    <n v="207.129016015357"/>
    <n v="104.7144319472"/>
    <n v="212.57029788540001"/>
    <n v="218.58291429626462"/>
    <n v="224.60330396687178"/>
    <n v="242.09313838761565"/>
    <n v="260.99381945163282"/>
    <n v="280.62130030157869"/>
    <n v="286.73885571896778"/>
    <n v="292.87584428571324"/>
    <n v="299.48700169675442"/>
    <n v="305.66674319208391"/>
    <n v="311.55887407693893"/>
    <n v="318.0573192217131"/>
    <n v="212.57029788540001"/>
    <n v="323.66183954359997"/>
    <n v="323.66183954359997"/>
    <n v="323.66183954359997"/>
    <n v="323.66183954359997"/>
    <n v="323.66183954359997"/>
    <n v="323.66183954359997"/>
    <n v="323.66183954359997"/>
    <n v="323.66183954359997"/>
    <n v="323.66183954359997"/>
    <n v="323.66183954359997"/>
    <n v="323.66183954359997"/>
    <n v="323.66183954359997"/>
    <n v="323.66183954359997"/>
  </r>
  <r>
    <s v="DE Florida"/>
    <x v="4"/>
    <s v="Customer Delivery"/>
    <s v="PEF Distribution_LA_Veg Mgmt_SPP_Annual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49006424733156"/>
    <n v="9.9044110478176179"/>
    <n v="24.30035733825023"/>
    <n v="39.857576629444338"/>
    <n v="56.013027466485397"/>
    <n v="61.048409568961148"/>
    <n v="66.099787167315156"/>
    <n v="71.541454865098672"/>
    <n v="76.628022554384842"/>
    <n v="81.477856904672791"/>
    <n v="86.826750726362405"/>
    <n v="0"/>
    <n v="91.439851727199994"/>
    <n v="96.537328391138146"/>
    <n v="101.64139519943821"/>
    <n v="116.46922001373798"/>
    <n v="132.49315602972453"/>
    <n v="149.13327054354983"/>
    <n v="154.31971415637378"/>
    <n v="159.52263313010249"/>
    <n v="165.1275509099078"/>
    <n v="170.36671567762704"/>
    <n v="175.36204510395558"/>
    <n v="180.87140579051317"/>
    <n v="91.439851727199994"/>
    <n v="185.62289990790001"/>
    <n v="190.87330085911952"/>
    <n v="196.13048965901547"/>
    <n v="211.40314918098565"/>
    <n v="227.90780323772802"/>
    <n v="245.0471211457168"/>
    <n v="250.38915805406813"/>
    <n v="255.74816458411055"/>
    <n v="261.52122988341529"/>
    <n v="266.91756958117804"/>
    <n v="272.06275887791287"/>
    <n v="277.73740037140931"/>
    <n v="185.62289990790001"/>
    <n v="282.63143930859997"/>
    <n v="282.63143930859997"/>
    <n v="282.63143930859997"/>
    <n v="282.63143930859997"/>
    <n v="282.63143930859997"/>
    <n v="282.63143930859997"/>
    <n v="282.63143930859997"/>
    <n v="282.63143930859997"/>
    <n v="282.63143930859997"/>
    <n v="282.63143930859997"/>
    <n v="282.63143930859997"/>
    <n v="282.63143930859997"/>
    <n v="282.63143930859997"/>
  </r>
  <r>
    <s v="DE Florida"/>
    <x v="4"/>
    <s v="Customer Delivery"/>
    <s v="PEF Dist_MajProj_CustomerFleetElec 2025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.5"/>
    <n v="125"/>
    <n v="187.5"/>
    <n v="25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5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666666666666667"/>
    <n v="3.3333333333333335"/>
    <n v="5"/>
    <n v="6.666666666666667"/>
    <n v="8.3333333333333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5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33333333333333"/>
    <n v="11.666666666666666"/>
    <n v="17.5"/>
    <n v="23.333333333333332"/>
    <n v="29.1666666666666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5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"/>
    <n v="5"/>
    <n v="7.5"/>
    <n v="10"/>
    <n v="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5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333333333333337"/>
    <n v="1.6666666666666667"/>
    <n v="2.5"/>
    <n v="3.3333333333333335"/>
    <n v="4.1666666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5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"/>
    <n v="30"/>
    <n v="4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52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.25"/>
    <n v="1112.5"/>
    <n v="1668.75"/>
    <n v="2225"/>
    <n v="2781.25"/>
    <n v="3337.5"/>
    <n v="3893.75"/>
    <n v="4450"/>
    <n v="5006.25"/>
    <n v="5562.5"/>
    <n v="61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52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833333333333334"/>
    <n v="29.666666666666668"/>
    <n v="44.5"/>
    <n v="59.333333333333336"/>
    <n v="74.166666666666671"/>
    <n v="89"/>
    <n v="103.83333333333333"/>
    <n v="118.66666666666666"/>
    <n v="133.5"/>
    <n v="148.33333333333334"/>
    <n v="163.166666666666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52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.916666666666664"/>
    <n v="103.83333333333333"/>
    <n v="155.75"/>
    <n v="207.66666666666666"/>
    <n v="259.58333333333331"/>
    <n v="311.5"/>
    <n v="363.41666666666669"/>
    <n v="415.33333333333337"/>
    <n v="467.25000000000006"/>
    <n v="519.16666666666674"/>
    <n v="571.08333333333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52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25"/>
    <n v="44.5"/>
    <n v="66.75"/>
    <n v="89"/>
    <n v="111.25"/>
    <n v="133.5"/>
    <n v="155.75"/>
    <n v="178"/>
    <n v="200.25"/>
    <n v="222.5"/>
    <n v="24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52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16666666666667"/>
    <n v="14.833333333333334"/>
    <n v="22.25"/>
    <n v="29.666666666666668"/>
    <n v="37.083333333333336"/>
    <n v="44.5"/>
    <n v="51.916666666666664"/>
    <n v="59.333333333333329"/>
    <n v="66.75"/>
    <n v="74.166666666666671"/>
    <n v="81.583333333333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52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178"/>
    <n v="267"/>
    <n v="356"/>
    <n v="445"/>
    <n v="534"/>
    <n v="623"/>
    <n v="712"/>
    <n v="801"/>
    <n v="890"/>
    <n v="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6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.9066666666665"/>
    <n v="2059.813333333333"/>
    <n v="3089.7199999999993"/>
    <n v="4119.6266666666661"/>
    <n v="5149.5333333333328"/>
    <n v="6179.44"/>
    <n v="7209.3466666666664"/>
    <n v="8239.2533333333322"/>
    <n v="9269.159999999998"/>
    <n v="10299.066666666664"/>
    <n v="11328.973333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6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464166666666667"/>
    <n v="54.928333333333335"/>
    <n v="82.392499999999998"/>
    <n v="109.85666666666667"/>
    <n v="137.32083333333333"/>
    <n v="164.785"/>
    <n v="192.24916666666667"/>
    <n v="219.71333333333334"/>
    <n v="247.17750000000001"/>
    <n v="274.64166666666665"/>
    <n v="302.10583333333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6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.125"/>
    <n v="192.25"/>
    <n v="288.375"/>
    <n v="384.5"/>
    <n v="480.625"/>
    <n v="576.75"/>
    <n v="672.875"/>
    <n v="769"/>
    <n v="865.125"/>
    <n v="961.25"/>
    <n v="1057.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6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196666666666665"/>
    <n v="82.393333333333331"/>
    <n v="123.59"/>
    <n v="164.78666666666666"/>
    <n v="205.98333333333332"/>
    <n v="247.17999999999998"/>
    <n v="288.37666666666667"/>
    <n v="329.57333333333332"/>
    <n v="370.77"/>
    <n v="411.96666666666664"/>
    <n v="453.16333333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6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325"/>
    <n v="27.465"/>
    <n v="41.197499999999998"/>
    <n v="54.93"/>
    <n v="68.662499999999994"/>
    <n v="82.394999999999996"/>
    <n v="96.127499999999998"/>
    <n v="109.86"/>
    <n v="123.5925"/>
    <n v="137.32499999999999"/>
    <n v="151.0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6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.785"/>
    <n v="329.57"/>
    <n v="494.35500000000002"/>
    <n v="659.14"/>
    <n v="823.92499999999995"/>
    <n v="988.70999999999992"/>
    <n v="1153.4949999999999"/>
    <n v="1318.28"/>
    <n v="1483.0650000000001"/>
    <n v="1647.8500000000001"/>
    <n v="1812.635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7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.9375"/>
    <n v="1171.875"/>
    <n v="1757.8125"/>
    <n v="2343.75"/>
    <n v="2929.6875"/>
    <n v="3515.625"/>
    <n v="4101.5625"/>
    <n v="4687.5"/>
    <n v="5273.4375"/>
    <n v="5859.375"/>
    <n v="6445.3125"/>
    <n v="0"/>
    <n v="7031.25"/>
    <n v="8906.25"/>
    <n v="10781.25"/>
    <n v="12656.25"/>
    <n v="14531.25"/>
    <n v="16406.25"/>
    <n v="18281.25"/>
    <n v="20156.25"/>
    <n v="22031.25"/>
    <n v="23906.25"/>
    <n v="25781.25"/>
    <n v="27656.25"/>
    <n v="7031.25"/>
    <n v="29531.25"/>
    <n v="31914.0625"/>
    <n v="34296.875"/>
    <n v="36679.6875"/>
    <n v="39062.5"/>
    <n v="41445.3125"/>
    <n v="43828.125"/>
    <n v="46210.9375"/>
    <n v="48593.75"/>
    <n v="50976.5625"/>
    <n v="53359.375"/>
    <n v="55742.1875"/>
    <n v="29531.25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7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625"/>
    <n v="31.25"/>
    <n v="46.875"/>
    <n v="62.5"/>
    <n v="78.125"/>
    <n v="93.75"/>
    <n v="109.375"/>
    <n v="125"/>
    <n v="140.625"/>
    <n v="156.25"/>
    <n v="171.875"/>
    <n v="0"/>
    <n v="187.5"/>
    <n v="237.5"/>
    <n v="287.5"/>
    <n v="337.5"/>
    <n v="387.5"/>
    <n v="437.5"/>
    <n v="487.5"/>
    <n v="537.5"/>
    <n v="587.5"/>
    <n v="637.5"/>
    <n v="687.5"/>
    <n v="737.5"/>
    <n v="187.5"/>
    <n v="787.5"/>
    <n v="851.04166666666663"/>
    <n v="914.58333333333326"/>
    <n v="978.12499999999989"/>
    <n v="1041.6666666666665"/>
    <n v="1105.2083333333333"/>
    <n v="1168.75"/>
    <n v="1232.2916666666667"/>
    <n v="1295.8333333333335"/>
    <n v="1359.3750000000002"/>
    <n v="1422.916666666667"/>
    <n v="1486.4583333333337"/>
    <n v="787.5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7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.6875"/>
    <n v="109.375"/>
    <n v="164.0625"/>
    <n v="218.75"/>
    <n v="273.4375"/>
    <n v="328.125"/>
    <n v="382.8125"/>
    <n v="437.5"/>
    <n v="492.1875"/>
    <n v="546.875"/>
    <n v="601.5625"/>
    <n v="0"/>
    <n v="656.25"/>
    <n v="831.25"/>
    <n v="1006.25"/>
    <n v="1181.25"/>
    <n v="1356.25"/>
    <n v="1531.25"/>
    <n v="1706.25"/>
    <n v="1881.25"/>
    <n v="2056.25"/>
    <n v="2231.25"/>
    <n v="2406.25"/>
    <n v="2581.25"/>
    <n v="656.25"/>
    <n v="2756.25"/>
    <n v="2978.6458333333335"/>
    <n v="3201.041666666667"/>
    <n v="3423.4375000000005"/>
    <n v="3645.8333333333339"/>
    <n v="3868.2291666666674"/>
    <n v="4090.6250000000009"/>
    <n v="4313.0208333333339"/>
    <n v="4535.416666666667"/>
    <n v="4757.8125"/>
    <n v="4980.208333333333"/>
    <n v="5202.6041666666661"/>
    <n v="2756.25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7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.4375"/>
    <n v="46.875"/>
    <n v="70.3125"/>
    <n v="93.75"/>
    <n v="117.1875"/>
    <n v="140.625"/>
    <n v="164.0625"/>
    <n v="187.5"/>
    <n v="210.9375"/>
    <n v="234.375"/>
    <n v="257.8125"/>
    <n v="0"/>
    <n v="281.25"/>
    <n v="356.25"/>
    <n v="431.25"/>
    <n v="506.25"/>
    <n v="581.25"/>
    <n v="656.25"/>
    <n v="731.25"/>
    <n v="806.25"/>
    <n v="881.25"/>
    <n v="956.25"/>
    <n v="1031.25"/>
    <n v="1106.25"/>
    <n v="281.25"/>
    <n v="1181.25"/>
    <n v="1276.5625"/>
    <n v="1371.875"/>
    <n v="1467.1875"/>
    <n v="1562.5"/>
    <n v="1657.8125"/>
    <n v="1753.125"/>
    <n v="1848.4375"/>
    <n v="1943.75"/>
    <n v="2039.0625"/>
    <n v="2134.375"/>
    <n v="2229.6875"/>
    <n v="1181.25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7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8125"/>
    <n v="15.625"/>
    <n v="23.4375"/>
    <n v="31.25"/>
    <n v="39.0625"/>
    <n v="46.875"/>
    <n v="54.6875"/>
    <n v="62.5"/>
    <n v="70.3125"/>
    <n v="78.125"/>
    <n v="85.9375"/>
    <n v="0"/>
    <n v="93.75"/>
    <n v="118.75"/>
    <n v="143.75"/>
    <n v="168.75"/>
    <n v="193.75"/>
    <n v="218.75"/>
    <n v="243.75"/>
    <n v="268.75"/>
    <n v="293.75"/>
    <n v="318.75"/>
    <n v="343.75"/>
    <n v="368.75"/>
    <n v="93.75"/>
    <n v="393.75"/>
    <n v="425.52083333333331"/>
    <n v="457.29166666666663"/>
    <n v="489.06249999999994"/>
    <n v="520.83333333333326"/>
    <n v="552.60416666666663"/>
    <n v="584.375"/>
    <n v="616.14583333333337"/>
    <n v="647.91666666666674"/>
    <n v="679.68750000000011"/>
    <n v="711.45833333333348"/>
    <n v="743.22916666666686"/>
    <n v="393.75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Dist_MajProj_CustomerFleetElec 2027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.75"/>
    <n v="187.5"/>
    <n v="281.25"/>
    <n v="375"/>
    <n v="468.75"/>
    <n v="562.5"/>
    <n v="656.25"/>
    <n v="750"/>
    <n v="843.75"/>
    <n v="937.5"/>
    <n v="1031.25"/>
    <n v="0"/>
    <n v="1125"/>
    <n v="1425"/>
    <n v="1725"/>
    <n v="2025"/>
    <n v="2325"/>
    <n v="2625"/>
    <n v="2925"/>
    <n v="3225"/>
    <n v="3525"/>
    <n v="3825"/>
    <n v="4125"/>
    <n v="4425"/>
    <n v="1125"/>
    <n v="4725"/>
    <n v="5106.25"/>
    <n v="5487.5"/>
    <n v="5868.75"/>
    <n v="6250"/>
    <n v="6631.25"/>
    <n v="7012.5"/>
    <n v="7393.75"/>
    <n v="7775"/>
    <n v="8156.25"/>
    <n v="8537.5"/>
    <n v="8918.75"/>
    <n v="4725"/>
    <n v="0"/>
    <n v="0"/>
    <n v="0"/>
    <n v="0"/>
    <n v="0"/>
    <n v="0"/>
    <n v="0"/>
    <n v="0"/>
    <n v="0"/>
    <n v="0"/>
    <n v="0"/>
    <n v="0"/>
    <n v="0"/>
  </r>
  <r>
    <s v="DE Florida"/>
    <x v="4"/>
    <s v="Customer Delivery"/>
    <s v="PEF Other Yates Maintenance SA"/>
    <s v="AFUDC Not Eligible"/>
    <s v="Maintenance"/>
    <s v="Maintenance"/>
    <s v="Distribution Operations"/>
    <s v="SA - Gen. Bldg. &amp; Oper. Centers"/>
    <s v="~"/>
    <s v="PEF Distribution General Plant Struct &amp; Improv 390.0"/>
    <n v="6156.23"/>
    <n v="6203.61"/>
    <n v="3184.1"/>
    <n v="3130.58"/>
    <n v="1396.27"/>
    <n v="1624.12"/>
    <n v="1848.01"/>
    <n v="1871.51"/>
    <n v="2190.4299999999998"/>
    <n v="1986.44"/>
    <n v="3881.02"/>
    <n v="7103.03"/>
    <n v="6156.23"/>
    <n v="10474.370000000001"/>
    <n v="11011.307200000001"/>
    <n v="11355.693440000001"/>
    <n v="11945.907710000001"/>
    <n v="12277.922790000001"/>
    <n v="12729.1198"/>
    <n v="13485.216250000001"/>
    <n v="14455.733130000001"/>
    <n v="15540.46206"/>
    <n v="16715.71428"/>
    <n v="17937.023239999999"/>
    <n v="19978.904049999997"/>
    <n v="10474.370000000001"/>
    <n v="509.42440540000098"/>
    <n v="1916.608905400001"/>
    <n v="2819.1250954000011"/>
    <n v="4366.030465400001"/>
    <n v="5236.2780754000014"/>
    <n v="6418.7478254000016"/>
    <n v="8400.549045400001"/>
    <n v="10944.018865400001"/>
    <n v="13786.9299054"/>
    <n v="16867.191695400001"/>
    <n v="20068.1368654"/>
    <n v="25419.5804254"/>
    <n v="509.42440540000098"/>
    <n v="796.28215450800053"/>
    <n v="1539.3966046398318"/>
    <n v="3257.7074430389739"/>
    <n v="4489.9280042271375"/>
    <n v="5586.7944628048754"/>
    <n v="6746.1532647163349"/>
    <n v="7757.9936702335472"/>
    <n v="8882.2686638731866"/>
    <n v="10373.970851740025"/>
    <n v="12066.922525118714"/>
    <n v="14245.126349390248"/>
    <n v="17314.959234739723"/>
    <n v="796.28215450800053"/>
    <n v="480.78636309015928"/>
    <n v="558.84499286882954"/>
    <n v="818.76038940943113"/>
    <n v="974.75763364145109"/>
    <n v="1130.7548778734711"/>
    <n v="1286.752122105491"/>
    <n v="1390.7902897393931"/>
    <n v="1494.8284573732951"/>
    <n v="1650.8257016053151"/>
    <n v="1832.8024845802213"/>
    <n v="2092.7178811208228"/>
    <n v="2430.5718938900832"/>
    <n v="480.78636309015928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</r>
  <r>
    <s v="DE Florida"/>
    <x v="4"/>
    <s v="Customer Delivery"/>
    <s v="PEF Other Yates Maintenance TC-392.1"/>
    <s v="AFUDC Not Eligible"/>
    <s v="Maintenance"/>
    <s v="Maintenance"/>
    <s v="Operations Support"/>
    <s v="TC - Automotive Equipment"/>
    <s v="~"/>
    <s v="PEF Distribution General Plant Cars 392.1"/>
    <n v="0"/>
    <n v="0"/>
    <n v="0"/>
    <n v="0"/>
    <n v="0"/>
    <n v="0"/>
    <n v="0"/>
    <n v="0"/>
    <n v="0"/>
    <n v="0"/>
    <n v="0"/>
    <n v="0"/>
    <n v="0"/>
    <n v="0"/>
    <n v="0.4148958724077616"/>
    <n v="0.78500022322752017"/>
    <n v="1.1554828852309207"/>
    <n v="1.5707571771463193"/>
    <n v="1.9412406165337188"/>
    <n v="2.3123857247834394"/>
    <n v="2.7276603735308385"/>
    <n v="3.0981427806542392"/>
    <n v="3.4686249520136379"/>
    <n v="3.8838989763050371"/>
    <n v="4.2543814917524365"/>
    <n v="0"/>
    <n v="4.6255263323781577"/>
    <n v="5.0408371995735592"/>
    <n v="5.4113562711849603"/>
    <n v="5.7822688390294807"/>
    <n v="6.1979735146860016"/>
    <n v="6.5695744752422414"/>
    <n v="6.9404873170827628"/>
    <n v="7.3561914128872843"/>
    <n v="7.7271035346918033"/>
    <n v="8.0980156373803247"/>
    <n v="8.5137195356528466"/>
    <n v="8.8853197506850883"/>
    <n v="4.6255263323781577"/>
    <n v="9.2562316940736089"/>
    <n v="9.5153527699262561"/>
    <n v="9.7744738457789033"/>
    <n v="10.033594921631551"/>
    <n v="10.292715997484198"/>
    <n v="10.551837073336845"/>
    <n v="10.810958149189492"/>
    <n v="11.070079225042139"/>
    <n v="11.329200300894787"/>
    <n v="11.588321376747434"/>
    <n v="11.847442452600081"/>
    <n v="12.106563528452728"/>
    <n v="9.2562316940736089"/>
    <n v="12.365684603193605"/>
    <n v="12.609128521461153"/>
    <n v="12.852572439728702"/>
    <n v="13.09601635799625"/>
    <n v="13.339460276263798"/>
    <n v="13.582904194531347"/>
    <n v="13.826348112798895"/>
    <n v="14.069792031066443"/>
    <n v="14.313235949333992"/>
    <n v="14.55667986760154"/>
    <n v="14.800123785869088"/>
    <n v="15.043567704136636"/>
    <n v="12.365684603193605"/>
    <n v="15.287011622949604"/>
    <n v="15.52606593746038"/>
    <n v="15.765120251971158"/>
    <n v="16.004174566481932"/>
    <n v="16.243228880992707"/>
    <n v="16.482283195503481"/>
    <n v="16.721337510014255"/>
    <n v="16.960391824525029"/>
    <n v="17.199446139035803"/>
    <n v="17.438500453546578"/>
    <n v="17.677554768057352"/>
    <n v="17.916609082568126"/>
    <n v="15.287011622949604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</r>
  <r>
    <s v="DE Florida"/>
    <x v="4"/>
    <s v="Customer Delivery"/>
    <s v="PEF Other Yates Maintenance TC-392.2"/>
    <s v="AFUDC Not Eligible"/>
    <s v="Maintenance"/>
    <s v="Maintenance"/>
    <s v="Operations Support"/>
    <s v="TC - Automotive Equipment"/>
    <s v="~"/>
    <s v="PEF Distribution General Plant Light Trucks 392.2"/>
    <n v="0"/>
    <n v="0"/>
    <n v="0"/>
    <n v="0"/>
    <n v="0"/>
    <n v="0"/>
    <n v="0"/>
    <n v="0"/>
    <n v="0"/>
    <n v="0"/>
    <n v="0"/>
    <n v="0"/>
    <n v="0"/>
    <n v="0"/>
    <n v="2.8042585425074549"/>
    <n v="5.3057736368429005"/>
    <n v="7.8098457158075121"/>
    <n v="10.616661975100101"/>
    <n v="13.120739308360697"/>
    <n v="15.629288825325375"/>
    <n v="18.43610749642599"/>
    <n v="20.940177852670573"/>
    <n v="23.44424661539918"/>
    <n v="26.251061065835785"/>
    <n v="28.755132154236392"/>
    <n v="0"/>
    <n v="31.263679862345057"/>
    <n v="34.070743331957658"/>
    <n v="36.575061501474281"/>
    <n v="39.082039290540166"/>
    <n v="41.891764490034035"/>
    <n v="44.403395087842611"/>
    <n v="46.910374728832508"/>
    <n v="49.720096009138388"/>
    <n v="52.22707078344429"/>
    <n v="54.734045428546182"/>
    <n v="57.543765373744066"/>
    <n v="60.055390932596609"/>
    <n v="31.263679862345057"/>
    <n v="62.562364500998484"/>
    <n v="64.31374970106468"/>
    <n v="66.065134901130889"/>
    <n v="67.816520101197071"/>
    <n v="69.567905301263252"/>
    <n v="71.319290501329434"/>
    <n v="73.070675701395615"/>
    <n v="74.822060901461796"/>
    <n v="76.573446101527978"/>
    <n v="78.324831301594159"/>
    <n v="80.07621650166034"/>
    <n v="81.827601701726522"/>
    <n v="62.562364500998484"/>
    <n v="83.578986894278316"/>
    <n v="85.224411042418112"/>
    <n v="86.869835190557907"/>
    <n v="88.515259338697703"/>
    <n v="90.160683486837499"/>
    <n v="91.806107634977295"/>
    <n v="93.45153178311709"/>
    <n v="95.096955931256886"/>
    <n v="96.742380079396682"/>
    <n v="98.387804227536478"/>
    <n v="100.03322837567627"/>
    <n v="101.67865252381607"/>
    <n v="83.578986894278316"/>
    <n v="103.32407667564236"/>
    <n v="104.93983173172367"/>
    <n v="106.555586787805"/>
    <n v="108.1713418438863"/>
    <n v="109.78709689996759"/>
    <n v="111.40285195604889"/>
    <n v="113.01860701213019"/>
    <n v="114.63436206821149"/>
    <n v="116.25011712429279"/>
    <n v="117.86587218037408"/>
    <n v="119.48162723645538"/>
    <n v="121.09738229253668"/>
    <n v="103.32407667564236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</r>
  <r>
    <s v="DE Florida"/>
    <x v="4"/>
    <s v="Customer Delivery"/>
    <s v="PEF Other Yates Maintenance TC-392.3"/>
    <s v="AFUDC Not Eligible"/>
    <s v="Maintenance"/>
    <s v="Maintenance"/>
    <s v="Operations Support"/>
    <s v="TC - Automotive Equipment"/>
    <s v="~"/>
    <s v="PEF Distribution General Plant Heavy Trucks 392.3"/>
    <n v="0"/>
    <n v="0"/>
    <n v="0"/>
    <n v="0"/>
    <n v="0"/>
    <n v="0"/>
    <n v="0"/>
    <n v="0"/>
    <n v="0"/>
    <n v="0"/>
    <n v="0"/>
    <n v="0"/>
    <n v="0"/>
    <n v="0"/>
    <n v="1.3833769154386744"/>
    <n v="2.6174065823433565"/>
    <n v="3.8526976427520481"/>
    <n v="5.2373363128767494"/>
    <n v="6.4726299652974575"/>
    <n v="7.7101298036329169"/>
    <n v="9.0947696635336257"/>
    <n v="10.330059874102325"/>
    <n v="11.565349298569025"/>
    <n v="12.949987076361737"/>
    <n v="14.185277648112439"/>
    <n v="0"/>
    <n v="15.422776594115902"/>
    <n v="16.807537216280608"/>
    <n v="18.042949676333301"/>
    <n v="19.279674161020161"/>
    <n v="20.665747848873025"/>
    <n v="21.904767624136355"/>
    <n v="23.141493022401214"/>
    <n v="24.527564776868061"/>
    <n v="25.764287774334917"/>
    <n v="27.001010708063781"/>
    <n v="28.387081803904636"/>
    <n v="29.62609909338596"/>
    <n v="15.422776594115902"/>
    <n v="30.86282149596483"/>
    <n v="31.726802408953745"/>
    <n v="32.590783321942666"/>
    <n v="33.454764234931588"/>
    <n v="34.318745147920509"/>
    <n v="35.182726060909431"/>
    <n v="36.046706973898353"/>
    <n v="36.910687886887274"/>
    <n v="37.774668799876196"/>
    <n v="38.638649712865117"/>
    <n v="39.502630625854039"/>
    <n v="40.36661153884296"/>
    <n v="30.86282149596483"/>
    <n v="41.230592448124924"/>
    <n v="42.042301407244871"/>
    <n v="42.854010366364825"/>
    <n v="43.66571932548478"/>
    <n v="44.477428284604734"/>
    <n v="45.289137243724689"/>
    <n v="46.100846202844643"/>
    <n v="46.912555161964598"/>
    <n v="47.724264121084552"/>
    <n v="48.535973080204506"/>
    <n v="49.347682039324461"/>
    <n v="50.159390998444415"/>
    <n v="41.230592448124924"/>
    <n v="50.971099959382961"/>
    <n v="51.768172772643467"/>
    <n v="52.565245585903966"/>
    <n v="53.362318399164479"/>
    <n v="54.159391212424993"/>
    <n v="54.956464025685506"/>
    <n v="55.753536838946019"/>
    <n v="56.550609652206532"/>
    <n v="57.347682465467045"/>
    <n v="58.144755278727558"/>
    <n v="58.941828091988071"/>
    <n v="59.738900905248585"/>
    <n v="50.971099959382961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</r>
  <r>
    <s v="DE Florida"/>
    <x v="4"/>
    <s v="Customer Delivery"/>
    <s v="PEF Other Yates Maintenance TC-392.4"/>
    <s v="AFUDC Not Eligible"/>
    <s v="Maintenance"/>
    <s v="Maintenance"/>
    <s v="Operations Support"/>
    <s v="TC - Automotive Equipment"/>
    <s v="~"/>
    <s v="PEF Distribution General Plant Special Equip 392.4"/>
    <n v="0"/>
    <n v="0"/>
    <n v="0"/>
    <n v="0"/>
    <n v="0"/>
    <n v="0"/>
    <n v="0"/>
    <n v="0"/>
    <n v="0"/>
    <n v="0"/>
    <n v="0"/>
    <n v="0"/>
    <n v="0"/>
    <n v="0"/>
    <n v="2.8861698745050717"/>
    <n v="5.4607532791561511"/>
    <n v="8.0379683569908735"/>
    <n v="10.926770658221585"/>
    <n v="13.503991143828287"/>
    <n v="16.085814443934566"/>
    <n v="18.974619227421272"/>
    <n v="21.551832532215968"/>
    <n v="24.129044196948669"/>
    <n v="27.017844636487354"/>
    <n v="29.595058694824061"/>
    <n v="0"/>
    <n v="32.176880133238342"/>
    <n v="35.065936865709034"/>
    <n v="37.643405222307734"/>
    <n v="40.223610884937401"/>
    <n v="43.115407095413048"/>
    <n v="45.700401473569968"/>
    <n v="48.280609042217634"/>
    <n v="51.172401219027307"/>
    <n v="53.752603778836971"/>
    <n v="56.332806205668632"/>
    <n v="59.224597008372285"/>
    <n v="61.809586200387201"/>
    <n v="32.176880133238342"/>
    <n v="64.389787519068861"/>
    <n v="66.192330018793356"/>
    <n v="67.994872518517852"/>
    <n v="69.797415018242347"/>
    <n v="71.599957517966843"/>
    <n v="73.402500017691338"/>
    <n v="75.205042517415833"/>
    <n v="77.007585017140329"/>
    <n v="78.810127516864824"/>
    <n v="80.61267001658932"/>
    <n v="82.415212516313815"/>
    <n v="84.217755016038311"/>
    <n v="64.389787519068861"/>
    <n v="86.020297508028932"/>
    <n v="87.713783873554249"/>
    <n v="89.40727023907958"/>
    <n v="91.100756604604882"/>
    <n v="92.794242970130185"/>
    <n v="94.487729335655487"/>
    <n v="96.18121570118079"/>
    <n v="97.874702066706092"/>
    <n v="99.568188432231395"/>
    <n v="101.2616747977567"/>
    <n v="102.955161163282"/>
    <n v="104.6486475288073"/>
    <n v="86.020297508028932"/>
    <n v="106.34213389812679"/>
    <n v="108.00508454862971"/>
    <n v="109.66803519913263"/>
    <n v="111.33098584963555"/>
    <n v="112.99393650013847"/>
    <n v="114.6568871506414"/>
    <n v="116.31983780114432"/>
    <n v="117.98278845164724"/>
    <n v="119.64573910215016"/>
    <n v="121.30868975265308"/>
    <n v="122.971640403156"/>
    <n v="124.63459105365892"/>
    <n v="106.34213389812679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</r>
  <r>
    <s v="DE Florida"/>
    <x v="4"/>
    <s v="Customer Delivery"/>
    <s v="PEF Other Yates Maintenance TC-392.5"/>
    <s v="AFUDC Not Eligible"/>
    <s v="Maintenance"/>
    <s v="Maintenance"/>
    <s v="Operations Support"/>
    <s v="TC - Automotive Equipment"/>
    <s v="~"/>
    <s v="PEF Distribution General Plant Trailers 392.5"/>
    <n v="0"/>
    <n v="0"/>
    <n v="0"/>
    <n v="0"/>
    <n v="0"/>
    <n v="0"/>
    <n v="0"/>
    <n v="0"/>
    <n v="0"/>
    <n v="0"/>
    <n v="0"/>
    <n v="0"/>
    <n v="0"/>
    <n v="0"/>
    <n v="2.9910007524988771"/>
    <n v="5.6590976544537455"/>
    <n v="8.329921816692945"/>
    <n v="11.323650610388142"/>
    <n v="13.994480376819354"/>
    <n v="16.670080140246711"/>
    <n v="19.663811506357916"/>
    <n v="22.334633831157106"/>
    <n v="25.005454456324316"/>
    <n v="27.999181320707521"/>
    <n v="30.670004426418728"/>
    <n v="0"/>
    <n v="33.345602260534093"/>
    <n v="36.339594726869308"/>
    <n v="39.010681367412502"/>
    <n v="41.684604737862259"/>
    <n v="44.681436184968021"/>
    <n v="47.360322205701152"/>
    <n v="50.03424755139892"/>
    <n v="53.031074818328676"/>
    <n v="55.704994973258437"/>
    <n v="58.378914990380196"/>
    <n v="61.375740833293946"/>
    <n v="64.054621479515077"/>
    <n v="33.345602260534093"/>
    <n v="66.728540348236834"/>
    <n v="68.596554431784739"/>
    <n v="70.464568515332644"/>
    <n v="72.332582598880549"/>
    <n v="74.200596682428454"/>
    <n v="76.068610765976359"/>
    <n v="77.936624849524264"/>
    <n v="79.804638933072169"/>
    <n v="81.672653016620075"/>
    <n v="83.54066710016798"/>
    <n v="85.408681183715885"/>
    <n v="87.27669526726379"/>
    <n v="66.728540348236834"/>
    <n v="89.144709342796887"/>
    <n v="90.899706177313206"/>
    <n v="92.65470301182954"/>
    <n v="94.409699846345873"/>
    <n v="96.164696680862207"/>
    <n v="97.91969351537854"/>
    <n v="99.674690349894874"/>
    <n v="101.42968718441121"/>
    <n v="103.18468401892754"/>
    <n v="104.93968085344387"/>
    <n v="106.69467768796021"/>
    <n v="108.44967452247654"/>
    <n v="89.144709342796887"/>
    <n v="110.20467136092482"/>
    <n v="111.92802336835842"/>
    <n v="113.65137537579204"/>
    <n v="115.37472738322566"/>
    <n v="117.09807939065928"/>
    <n v="118.8214313980929"/>
    <n v="120.54478340552652"/>
    <n v="122.26813541296013"/>
    <n v="123.99148742039375"/>
    <n v="125.71483942782737"/>
    <n v="127.43819143526099"/>
    <n v="129.16154344269461"/>
    <n v="110.20467136092482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</r>
  <r>
    <s v="DE Florida"/>
    <x v="4"/>
    <s v="Customer Delivery"/>
    <s v="PEF Other Yates Maintenance TC-396"/>
    <s v="AFUDC Not Eligible"/>
    <s v="Maintenance"/>
    <s v="Maintenance"/>
    <s v="Operations Support"/>
    <s v="TC - Automotive Equipment"/>
    <s v="~"/>
    <s v="PEF Distribution Gen. Plant Power Oper Equip 396.0"/>
    <n v="0"/>
    <n v="0"/>
    <n v="0"/>
    <n v="0"/>
    <n v="0"/>
    <n v="0"/>
    <n v="0"/>
    <n v="0"/>
    <n v="0"/>
    <n v="0"/>
    <n v="0"/>
    <n v="0"/>
    <n v="0"/>
    <n v="0"/>
    <n v="2.5427673586421662"/>
    <n v="4.8110214559763307"/>
    <n v="7.0815941045257347"/>
    <n v="9.6266806782671495"/>
    <n v="11.897258091160552"/>
    <n v="14.171890666077076"/>
    <n v="16.716979426730461"/>
    <n v="18.987550513199878"/>
    <n v="21.258120154745285"/>
    <n v="23.803205088302676"/>
    <n v="26.073776838656073"/>
    <n v="0"/>
    <n v="28.348407773388601"/>
    <n v="30.893718505609982"/>
    <n v="33.164514297287369"/>
    <n v="35.437721704610681"/>
    <n v="37.98544596602602"/>
    <n v="40.26287231750787"/>
    <n v="42.536081404067204"/>
    <n v="45.083802111750543"/>
    <n v="47.357006785433867"/>
    <n v="49.630211341961186"/>
    <n v="52.177930839032513"/>
    <n v="54.455352621430364"/>
    <n v="28.348407773388601"/>
    <n v="56.728556201657696"/>
    <n v="58.3166284323855"/>
    <n v="59.904700663113317"/>
    <n v="61.492772893841106"/>
    <n v="63.080845124568896"/>
    <n v="64.668917355296685"/>
    <n v="66.256989586024474"/>
    <n v="67.845061816752263"/>
    <n v="69.433134047480053"/>
    <n v="71.021206278207842"/>
    <n v="72.609278508935631"/>
    <n v="74.19735073966342"/>
    <n v="56.728556201657696"/>
    <n v="75.785422963577531"/>
    <n v="77.277414786581957"/>
    <n v="78.769406609586397"/>
    <n v="80.261398432590838"/>
    <n v="81.753390255595278"/>
    <n v="83.245382078599718"/>
    <n v="84.737373901604158"/>
    <n v="86.229365724608598"/>
    <n v="87.721357547613039"/>
    <n v="89.213349370617479"/>
    <n v="90.705341193621919"/>
    <n v="92.197333016626359"/>
    <n v="75.785422963577531"/>
    <n v="93.689324842973534"/>
    <n v="95.15441415406498"/>
    <n v="96.619503465156427"/>
    <n v="98.084592776247874"/>
    <n v="99.54968208733932"/>
    <n v="101.01477139843077"/>
    <n v="102.47986070952221"/>
    <n v="103.94495002061366"/>
    <n v="105.41003933170511"/>
    <n v="106.87512864279655"/>
    <n v="108.340217953888"/>
    <n v="109.80530726497945"/>
    <n v="93.689324842973534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</r>
  <r>
    <s v="DE Florida"/>
    <x v="4"/>
    <s v="Customer Delivery"/>
    <s v="PEF Other Yates Maintenance VS - 303"/>
    <s v="AFUDC Not Eligible"/>
    <s v="Maintenance"/>
    <s v="Maintenance"/>
    <s v="Operations Support"/>
    <s v="VS - Other - Intangible Plant - Software"/>
    <s v="~"/>
    <s v="PEF Other Yates Maintenance VS"/>
    <n v="1154.96"/>
    <n v="1228.73"/>
    <n v="1171.29"/>
    <n v="1225.5700000000002"/>
    <n v="1316.59"/>
    <n v="1398.3100000000002"/>
    <n v="1454.3600000000001"/>
    <n v="1555.26"/>
    <n v="1673.5600000000002"/>
    <n v="1763.22"/>
    <n v="1876.6000000000001"/>
    <n v="123.44999999999999"/>
    <n v="1154.96"/>
    <n v="33.479999999999997"/>
    <n v="2940.1379299999999"/>
    <n v="3689.05051"/>
    <n v="4437.8921700000001"/>
    <n v="5543.9094599999999"/>
    <n v="6672.8931999999995"/>
    <n v="7835.9741399999994"/>
    <n v="8953.4520499999999"/>
    <n v="10070.878259999999"/>
    <n v="11019.766809999999"/>
    <n v="11818.58714"/>
    <n v="12517.391540000001"/>
    <n v="33.479999999999997"/>
    <n v="264.32349840000097"/>
    <n v="995.65640840000094"/>
    <n v="1727.0015884000009"/>
    <n v="2458.3239184000008"/>
    <n v="3189.6742884000009"/>
    <n v="3921.0385484000008"/>
    <n v="4652.3946584000005"/>
    <n v="5383.6718184000001"/>
    <n v="6114.9372383999998"/>
    <n v="6846.2000183999999"/>
    <n v="7577.4526083999999"/>
    <n v="8308.7292684000004"/>
    <n v="264.32349840000097"/>
    <n v="180.79945176799993"/>
    <n v="1131.4661185329999"/>
    <n v="2082.1327852979998"/>
    <n v="3032.799452063"/>
    <n v="3983.4661188279997"/>
    <n v="4934.1327855929994"/>
    <n v="5884.7994523579991"/>
    <n v="6835.4661191229989"/>
    <n v="7786.1327858879986"/>
    <n v="8736.7994526529983"/>
    <n v="9687.4661194179989"/>
    <n v="10638.132786183"/>
    <n v="180.79945176799993"/>
    <n v="231.77598903536091"/>
    <n v="1238.0259884103609"/>
    <n v="2244.2759877853609"/>
    <n v="3250.5259871603612"/>
    <n v="4256.775986535361"/>
    <n v="5263.0259859103608"/>
    <n v="6269.2759852853605"/>
    <n v="7275.5259846603603"/>
    <n v="8281.775984035361"/>
    <n v="9288.0259834103617"/>
    <n v="10294.275982785362"/>
    <n v="11300.525982160363"/>
    <n v="231.77598903536091"/>
    <n v="246.13551978070609"/>
    <n v="1156.155231382982"/>
    <n v="2069.5894737840749"/>
    <n v="2877.4961426029586"/>
    <n v="3679.4582418023429"/>
    <n v="4530.1787761966625"/>
    <n v="5494.3997958487098"/>
    <n v="6476.5918668141157"/>
    <n v="8268.5089550885896"/>
    <n v="9341.4893268103788"/>
    <n v="10335.24542853487"/>
    <n v="11292.335242354437"/>
    <n v="246.13551978070609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</r>
  <r>
    <s v="DE Florida"/>
    <x v="4"/>
    <s v="Customer Delivery"/>
    <s v="PEF Reg Other IT"/>
    <s v="AFUDC Not Eligible"/>
    <s v="Maintenance"/>
    <s v="Regulated Utility Other"/>
    <s v="Regulated Utility Other"/>
    <s v="IK - Distrib Lines OH/UG (Line Ext)"/>
    <s v="~"/>
    <s v="PEF Distribution Gen. Plant Commun Equip-New 397.0"/>
    <n v="952.44"/>
    <n v="1004.84"/>
    <n v="1069.6500000000001"/>
    <n v="1139.72"/>
    <n v="1209.56"/>
    <n v="1266"/>
    <n v="1300.32"/>
    <n v="1302.28"/>
    <n v="0"/>
    <n v="0"/>
    <n v="0"/>
    <n v="0"/>
    <n v="95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Services"/>
    <s v="PEF Customer Maintenance - Intangible VS"/>
    <s v="AFUDC Not Eligible"/>
    <s v="Maintenance"/>
    <s v="Maintenance"/>
    <s v="Customer Operations"/>
    <s v="VS - Cust - Intangible Plant - Software"/>
    <s v="~"/>
    <s v="PEF Corporate 2008 Misc Intangible 303"/>
    <n v="1866.6799999999998"/>
    <n v="1974.41"/>
    <n v="2101.0300000000002"/>
    <n v="2215.87"/>
    <n v="2275.31"/>
    <n v="2357.7400000000002"/>
    <n v="2373.7900000000004"/>
    <n v="1909.29"/>
    <n v="2004.48"/>
    <n v="2352.11"/>
    <n v="3102.27"/>
    <n v="4371.3500000000004"/>
    <n v="1866.6799999999998"/>
    <n v="5258.7199999999993"/>
    <n v="0"/>
    <n v="0"/>
    <n v="0"/>
    <n v="0"/>
    <n v="0"/>
    <n v="0"/>
    <n v="0"/>
    <n v="0"/>
    <n v="0"/>
    <n v="0"/>
    <n v="0"/>
    <n v="5258.71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Services"/>
    <s v="PEF Customer Maintenance Facilities SA"/>
    <s v="AFUDC Not Eligible"/>
    <s v="Maintenance"/>
    <s v="Maintenance"/>
    <s v="Customer Operations"/>
    <s v="SA - Cust - Gen. Bldg. &amp; Oper. Centers"/>
    <s v="~"/>
    <s v="D GEN 390 5Z-STRUCT &amp; IMPROVE-50220"/>
    <n v="5534.79"/>
    <n v="4658.3999999999996"/>
    <n v="5446.13"/>
    <n v="5376.19"/>
    <n v="5483.05"/>
    <n v="5679.09"/>
    <n v="2639.58"/>
    <n v="2675.04"/>
    <n v="2694.6"/>
    <n v="2956.0499999999997"/>
    <n v="3382.4100000000003"/>
    <n v="3793.1800000000003"/>
    <n v="5534.79"/>
    <n v="3894.3800000000006"/>
    <n v="0"/>
    <n v="0"/>
    <n v="0"/>
    <n v="0"/>
    <n v="0"/>
    <n v="0"/>
    <n v="0"/>
    <n v="0"/>
    <n v="0"/>
    <n v="0"/>
    <n v="0"/>
    <n v="3894.38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Services"/>
    <s v="PEF Customer Maintenance Facilities VS"/>
    <s v="AFUDC Not Eligible"/>
    <s v="Maintenance"/>
    <s v="Maintenance"/>
    <s v="Customer Operations"/>
    <s v="VS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889"/>
    <n v="923"/>
    <n v="1149"/>
    <n v="934"/>
    <n v="934"/>
    <n v="1156"/>
    <n v="1115"/>
    <n v="927"/>
    <n v="1149"/>
    <n v="927"/>
    <n v="496"/>
    <n v="0"/>
    <n v="0"/>
    <n v="495"/>
    <n v="528"/>
    <n v="533"/>
    <n v="540"/>
    <n v="540"/>
    <n v="540"/>
    <n v="721"/>
    <n v="533"/>
    <n v="533"/>
    <n v="533"/>
    <n v="527"/>
    <n v="0"/>
    <n v="0"/>
    <n v="491"/>
    <n v="525"/>
    <n v="527"/>
    <n v="534"/>
    <n v="534"/>
    <n v="534"/>
    <n v="715"/>
    <n v="527"/>
    <n v="527"/>
    <n v="527"/>
    <n v="521"/>
    <n v="0"/>
    <n v="0"/>
    <n v="491"/>
    <n v="525"/>
    <n v="527"/>
    <n v="534"/>
    <n v="534"/>
    <n v="534"/>
    <n v="715"/>
    <n v="527"/>
    <n v="527"/>
    <n v="527"/>
    <n v="521"/>
    <n v="0"/>
    <n v="0"/>
    <n v="491"/>
    <n v="525"/>
    <n v="527"/>
    <n v="534"/>
    <n v="534"/>
    <n v="534"/>
    <n v="715"/>
    <n v="527"/>
    <n v="527"/>
    <n v="527"/>
    <n v="521"/>
    <n v="0"/>
    <n v="0"/>
    <n v="0"/>
    <n v="0"/>
    <n v="0"/>
    <n v="0"/>
    <n v="0"/>
    <n v="0"/>
    <n v="0"/>
    <n v="0"/>
    <n v="0"/>
    <n v="0"/>
    <n v="0"/>
    <n v="0"/>
  </r>
  <r>
    <s v="DE Florida"/>
    <x v="4"/>
    <s v="Customer Services"/>
    <s v="PEF Customer Meters IK"/>
    <s v="AFUDC Not Eligible"/>
    <s v="Expansion"/>
    <s v="Customer Adds"/>
    <s v="Customer Operations"/>
    <s v="IK - Cust - Meters"/>
    <s v="~"/>
    <s v="PEF Distribution Meters 370.0"/>
    <n v="79.66"/>
    <n v="78.73"/>
    <n v="166.38"/>
    <n v="245.53"/>
    <n v="334.87"/>
    <n v="456.03"/>
    <n v="578.92999999999995"/>
    <n v="686.23"/>
    <n v="800.93"/>
    <n v="863.36"/>
    <n v="894.1"/>
    <n v="927.74"/>
    <n v="79.66"/>
    <n v="959.64"/>
    <n v="2631.64"/>
    <n v="4303.6399999999994"/>
    <n v="0"/>
    <n v="1674"/>
    <n v="3348"/>
    <n v="0"/>
    <n v="1674"/>
    <n v="3348"/>
    <n v="0"/>
    <n v="1674"/>
    <n v="3348"/>
    <n v="959.64"/>
    <n v="0"/>
    <n v="780"/>
    <n v="1560"/>
    <n v="0"/>
    <n v="781"/>
    <n v="1606"/>
    <n v="0"/>
    <n v="780"/>
    <n v="1560"/>
    <n v="0"/>
    <n v="780"/>
    <n v="1605"/>
    <n v="0"/>
    <n v="0"/>
    <n v="1588"/>
    <n v="3176"/>
    <n v="0"/>
    <n v="1589"/>
    <n v="3210"/>
    <n v="0"/>
    <n v="1589"/>
    <n v="3178"/>
    <n v="0"/>
    <n v="1589"/>
    <n v="3210"/>
    <n v="0"/>
    <n v="0"/>
    <n v="1588"/>
    <n v="3176"/>
    <n v="0"/>
    <n v="1589"/>
    <n v="3210"/>
    <n v="0"/>
    <n v="1589"/>
    <n v="3178"/>
    <n v="0"/>
    <n v="1589"/>
    <n v="3210"/>
    <n v="0"/>
    <n v="0"/>
    <n v="1588"/>
    <n v="3176"/>
    <n v="0"/>
    <n v="1589"/>
    <n v="3210"/>
    <n v="0"/>
    <n v="1589"/>
    <n v="3178"/>
    <n v="0"/>
    <n v="1589"/>
    <n v="3210"/>
    <n v="0"/>
    <n v="0"/>
    <n v="0"/>
    <n v="0"/>
    <n v="0"/>
    <n v="0"/>
    <n v="0"/>
    <n v="0"/>
    <n v="0"/>
    <n v="0"/>
    <n v="0"/>
    <n v="0"/>
    <n v="0"/>
    <n v="0"/>
  </r>
  <r>
    <s v="DE Florida"/>
    <x v="4"/>
    <s v="Distributed Energy Solutions"/>
    <s v="PEF DES Exp Cust Sol TA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484.11"/>
    <n v="484.11"/>
    <n v="484.14"/>
    <n v="484.14"/>
    <n v="484.14"/>
    <n v="484.14"/>
    <n v="490.29"/>
    <n v="0"/>
    <n v="7.8"/>
    <n v="8.69"/>
    <n v="10.87"/>
    <n v="65.819999999999993"/>
    <n v="484.11"/>
    <n v="67.58"/>
    <n v="67.579999999999984"/>
    <n v="67.579999999999984"/>
    <n v="67.579999999999984"/>
    <n v="67.579999999999984"/>
    <n v="67.579999999999984"/>
    <n v="67.579999999999984"/>
    <n v="67.579999999999927"/>
    <n v="67.579999999999927"/>
    <n v="67.579999999999927"/>
    <n v="67.579999999999927"/>
    <n v="67.579999999999927"/>
    <n v="67.58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80000000000041"/>
    <n v="67.580000000000041"/>
    <n v="67.580000000000041"/>
    <n v="67.580000000000041"/>
    <n v="67.580000000000041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</r>
  <r>
    <s v="DE Florida"/>
    <x v="4"/>
    <s v="EHS and Coal Combustion Products"/>
    <s v="PEF Ash Strategy ABSAT"/>
    <s v="AFUDC Not Eligible"/>
    <s v="Maintenance"/>
    <s v="Environmental"/>
    <s v="Coal Combustion Products"/>
    <s v="B4 - Fossil Ash Basin Initiative"/>
    <s v="~"/>
    <s v="PEF Ash Strategy ECRC Crystal River ABSAT"/>
    <n v="0.57999999999999996"/>
    <n v="0.57999999999999996"/>
    <n v="129.26000000000002"/>
    <n v="444.26"/>
    <n v="386.89"/>
    <n v="400.19"/>
    <n v="416.84"/>
    <n v="423.3"/>
    <n v="423.27"/>
    <n v="423.27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EHS and Coal Combustion Products"/>
    <s v="PEF Ash Strategy ECRC Crystal River ABSAT B2"/>
    <s v="AFUDC Not Eligible"/>
    <s v="Recoverable"/>
    <s v="Environmental"/>
    <s v="Coal Combustion Products"/>
    <s v="B2 - Fossil Env Compliance Water"/>
    <s v="~"/>
    <s v="PEF Ash Strategy ECRC Crystal River ABSAT"/>
    <n v="0"/>
    <n v="0"/>
    <n v="0"/>
    <n v="0"/>
    <n v="0"/>
    <n v="53.55"/>
    <n v="89.5"/>
    <n v="0"/>
    <n v="0"/>
    <n v="0"/>
    <n v="0"/>
    <n v="0"/>
    <n v="0"/>
    <n v="0"/>
    <n v="-1.9919503999999999"/>
    <n v="-1.9919507999999999"/>
    <n v="0"/>
    <n v="-4.4000000000000002E-6"/>
    <n v="154.97061120000001"/>
    <n v="0"/>
    <n v="51.651745599999998"/>
    <n v="51.651741199999996"/>
    <n v="0"/>
    <n v="-4.4000000000000002E-6"/>
    <n v="-8.8000000000000004E-6"/>
    <n v="0"/>
    <n v="0"/>
    <n v="2.0999999999999998E-6"/>
    <n v="4.1999999999999996E-6"/>
    <n v="0"/>
    <n v="1.1999999999999999E-6"/>
    <n v="4.5000000000000001E-6"/>
    <n v="0"/>
    <n v="1.1999999999999999E-6"/>
    <n v="2.3999999999999999E-6"/>
    <n v="0"/>
    <n v="1.1999999999999999E-6"/>
    <n v="4.5000000000000001E-6"/>
    <n v="0"/>
    <n v="0"/>
    <n v="2.4912958333333299"/>
    <n v="4.9825916666666599"/>
    <n v="0"/>
    <n v="2.4912958333333299"/>
    <n v="4.9825916666666599"/>
    <n v="0"/>
    <n v="2.4912958333333299"/>
    <n v="4.9825916666666599"/>
    <n v="0"/>
    <n v="2.4912958333333299"/>
    <n v="4.9825916666666599"/>
    <n v="0"/>
    <n v="0"/>
    <n v="2.4912958333333299"/>
    <n v="4.9825916666666599"/>
    <n v="0"/>
    <n v="2.4912958333333299"/>
    <n v="4.9825916666666599"/>
    <n v="0"/>
    <n v="2.4912958333333299"/>
    <n v="4.9825916666666599"/>
    <n v="0"/>
    <n v="2.4912958333333299"/>
    <n v="4.9825916666666599"/>
    <n v="0"/>
    <n v="0"/>
    <n v="2.4912958333333299"/>
    <n v="4.9825916666666599"/>
    <n v="0"/>
    <n v="2.4912958333333299"/>
    <n v="4.9825916666666599"/>
    <n v="0"/>
    <n v="2.4912958333333299"/>
    <n v="4.9825916666666599"/>
    <n v="0"/>
    <n v="2.4912958333333299"/>
    <n v="4.9825916666666599"/>
    <n v="0"/>
    <n v="0"/>
    <n v="0"/>
    <n v="0"/>
    <n v="0"/>
    <n v="0"/>
    <n v="0"/>
    <n v="0"/>
    <n v="0"/>
    <n v="0"/>
    <n v="0"/>
    <n v="0"/>
    <n v="0"/>
    <n v="0"/>
  </r>
  <r>
    <s v="DE Florida"/>
    <x v="4"/>
    <s v="FERC Interconnection"/>
    <s v="PEF FERC Interconnection"/>
    <s v="AFUDC Not Eligible"/>
    <s v="Expansion"/>
    <s v="Other Transmission &amp; Distribution Expansion"/>
    <s v="Transmission Expansion"/>
    <s v="EE - Transmission Right Of Way"/>
    <s v="~"/>
    <s v="PEF Distribution Easements 360.1"/>
    <n v="12507.08"/>
    <n v="12518.96"/>
    <n v="12518.96"/>
    <n v="1916.34"/>
    <n v="1916.34"/>
    <n v="1916.34"/>
    <n v="1949.38"/>
    <n v="1948.51"/>
    <n v="1948.51"/>
    <n v="1985.88"/>
    <n v="1985.88"/>
    <n v="1985.88"/>
    <n v="12507.08"/>
    <n v="2036.72"/>
    <n v="2272.6232100000002"/>
    <n v="2514.1982400000002"/>
    <n v="2812.1935100000001"/>
    <n v="3133.1684599999999"/>
    <n v="4455.8258900000001"/>
    <n v="0"/>
    <n v="0"/>
    <n v="0"/>
    <n v="0"/>
    <n v="0"/>
    <n v="0"/>
    <n v="203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Grid Solutions"/>
    <s v="PEF Dist_MajProj_OthT&amp;D_Mthly-360"/>
    <s v="AFUDC Not Eligible"/>
    <s v="Major Projects"/>
    <s v="Other Transmission &amp; Distribution Expansion"/>
    <s v="~"/>
    <s v="IK - Distrib Lines OH/UG (Line Ext)"/>
    <s v="~"/>
    <s v="PEF Distribution Easements 360.1"/>
    <n v="3.61"/>
    <n v="3.7"/>
    <n v="6.21"/>
    <n v="8.4700000000000006"/>
    <n v="12.2"/>
    <n v="36.46"/>
    <n v="41.44"/>
    <n v="45.61"/>
    <n v="50.5"/>
    <n v="54.18"/>
    <n v="56.61"/>
    <n v="59.46"/>
    <n v="3.61"/>
    <n v="60.34"/>
    <n v="60.34"/>
    <n v="60.34"/>
    <n v="60.34"/>
    <n v="60.34"/>
    <n v="60.34"/>
    <n v="1.2068000000000012"/>
    <n v="1.2068000000000012"/>
    <n v="1.2068000000000012"/>
    <n v="1.2068000000000012"/>
    <n v="1.2068000000000012"/>
    <n v="1.2068000000000012"/>
    <n v="60.34"/>
    <n v="2.4135999999999935E-2"/>
    <n v="2.4135999999999935E-2"/>
    <n v="2.4135999999999935E-2"/>
    <n v="2.4135999999999935E-2"/>
    <n v="2.4135999999999935E-2"/>
    <n v="2.4135999999999935E-2"/>
    <n v="4.8271999999999898E-4"/>
    <n v="4.8271999999999898E-4"/>
    <n v="4.8271999999999898E-4"/>
    <n v="4.8271999999999898E-4"/>
    <n v="4.8271999999999898E-4"/>
    <n v="4.8271999999999898E-4"/>
    <n v="2.4135999999999935E-2"/>
    <n v="9.6543999999999732E-6"/>
    <n v="9.6543999999999732E-6"/>
    <n v="9.6543999999999732E-6"/>
    <n v="9.6543999999999732E-6"/>
    <n v="9.6543999999999732E-6"/>
    <n v="9.6543999999999732E-6"/>
    <n v="1.9308800000000041E-7"/>
    <n v="1.9308800000000041E-7"/>
    <n v="1.9308800000000041E-7"/>
    <n v="1.9308800000000041E-7"/>
    <n v="1.9308800000000041E-7"/>
    <n v="1.9308800000000041E-7"/>
    <n v="9.6543999999999732E-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Grid Solutions"/>
    <s v="PEF Dist_MajProj_OthT&amp;D_Mthly-362"/>
    <s v="AFUDC Not Eligible"/>
    <s v="Major Projects"/>
    <s v="Other Transmission &amp; Distribution Expansion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484.38687714176001"/>
    <n v="961.79671995711999"/>
    <n v="1447.875660828048"/>
    <n v="1947.9770279356001"/>
    <n v="2448.341712692752"/>
    <n v="61.492542697390036"/>
    <n v="564.33006060092612"/>
    <n v="1063.2612475580781"/>
    <n v="1547.7616770562063"/>
    <n v="2025.7207963579663"/>
    <n v="2510.9087322512942"/>
    <n v="0"/>
    <n v="60.17291859969373"/>
    <n v="1387.6858123764137"/>
    <n v="2743.067568122734"/>
    <n v="4299.663908994844"/>
    <n v="5686.1622070034236"/>
    <n v="7072.2322479576032"/>
    <n v="176.39101220247358"/>
    <n v="1569.9751459292236"/>
    <n v="2935.7054191074035"/>
    <n v="4547.8281170419132"/>
    <n v="5873.9369888890333"/>
    <n v="7450.8558946187432"/>
    <n v="60.17291859969373"/>
    <n v="178.16558833752788"/>
    <n v="1451.4989216708611"/>
    <n v="2724.8322550041944"/>
    <n v="3998.1655883375279"/>
    <n v="5271.4989216708609"/>
    <n v="6544.8322550041939"/>
    <n v="156.36331176675048"/>
    <n v="1429.6966451000837"/>
    <n v="2703.029978433417"/>
    <n v="3976.3633117667505"/>
    <n v="5249.6966451000835"/>
    <n v="6523.0299784334165"/>
    <n v="178.16558833752788"/>
    <n v="155.92726623533599"/>
    <n v="1548.7605995686692"/>
    <n v="2941.5939329020025"/>
    <n v="4334.427266235336"/>
    <n v="5727.260599568669"/>
    <n v="7120.0939329020021"/>
    <n v="170.25854532470839"/>
    <n v="1563.0918786580417"/>
    <n v="2955.9252119913749"/>
    <n v="4348.7585453247084"/>
    <n v="5741.5918786580414"/>
    <n v="7134.4252119913745"/>
    <n v="155.92726623533599"/>
    <n v="170.5451709064946"/>
    <n v="1839.0451709064946"/>
    <n v="3507.5451709064946"/>
    <n v="5176.0451709064946"/>
    <n v="6844.5451709064946"/>
    <n v="8513.0451709064946"/>
    <n v="203.6309034181304"/>
    <n v="1872.1309034181304"/>
    <n v="3540.6309034181304"/>
    <n v="5209.1309034181304"/>
    <n v="6877.6309034181304"/>
    <n v="8546.1309034181304"/>
    <n v="170.5451709064946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</r>
  <r>
    <s v="DE Florida"/>
    <x v="4"/>
    <s v="Grid Solutions"/>
    <s v="PEF Dist_MajProj_OthT&amp;D_Mthly-364"/>
    <s v="AFUDC Not Eligible"/>
    <s v="Major Projects"/>
    <s v="Other Transmission &amp; Distribution Expansion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328.73503982144001"/>
    <n v="652.73503052128001"/>
    <n v="982.61840995231205"/>
    <n v="1322.0182793314"/>
    <n v="1661.596852432888"/>
    <n v="41.732661280235334"/>
    <n v="382.98945264321935"/>
    <n v="721.5951650447073"/>
    <n v="1050.4072685525393"/>
    <n v="1374.7800324139794"/>
    <n v="1704.0587204906114"/>
    <n v="0"/>
    <n v="40.83708235195104"/>
    <n v="941.76983795063109"/>
    <n v="1861.6161353517111"/>
    <n v="2918.0191558504412"/>
    <n v="3858.9830727461849"/>
    <n v="4799.6563477883292"/>
    <n v="119.70990370896106"/>
    <n v="1065.4827091128491"/>
    <n v="1992.3521536109931"/>
    <n v="3086.4388110153232"/>
    <n v="3986.4187100716031"/>
    <n v="5056.6138861447325"/>
    <n v="40.83708235195104"/>
    <n v="120.91424136539263"/>
    <n v="985.08090803205926"/>
    <n v="1849.2475746987259"/>
    <n v="2713.4142413653926"/>
    <n v="3577.5809080320591"/>
    <n v="4441.7475746987257"/>
    <n v="106.11828482730834"/>
    <n v="970.28495149397497"/>
    <n v="1834.4516181606416"/>
    <n v="2698.6182848273083"/>
    <n v="3562.7849514939749"/>
    <n v="4426.9516181606414"/>
    <n v="120.91424136539263"/>
    <n v="105.8223656965456"/>
    <n v="1051.0723656965456"/>
    <n v="1996.3223656965456"/>
    <n v="2941.5723656965456"/>
    <n v="3886.8223656965456"/>
    <n v="4832.0723656965456"/>
    <n v="115.54644731393091"/>
    <n v="1060.7964473139309"/>
    <n v="2006.0464473139309"/>
    <n v="2951.2964473139309"/>
    <n v="3896.5464473139309"/>
    <n v="4841.7964473139309"/>
    <n v="105.8223656965456"/>
    <n v="115.74092894627847"/>
    <n v="1248.0742622796117"/>
    <n v="2380.407595612945"/>
    <n v="3512.7409289462785"/>
    <n v="4645.0742622796115"/>
    <n v="5777.4075956129445"/>
    <n v="138.19481857892515"/>
    <n v="1270.5281519122584"/>
    <n v="2402.8614852455917"/>
    <n v="3535.1948185789252"/>
    <n v="4667.5281519122582"/>
    <n v="5799.8614852455912"/>
    <n v="115.74092894627847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</r>
  <r>
    <s v="DE Florida"/>
    <x v="4"/>
    <s v="Grid Solutions"/>
    <s v="PEF Dist_MajProj_OthT&amp;D_Mthly-365"/>
    <s v="AFUDC Not Eligible"/>
    <s v="Major Projects"/>
    <s v="Other Transmission &amp; Distribution Expansion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424.55627959472002"/>
    <n v="842.99731561863996"/>
    <n v="1269.0366582681058"/>
    <n v="1707.3664022369499"/>
    <n v="2145.9269393319937"/>
    <n v="53.897094207990449"/>
    <n v="494.62502453813244"/>
    <n v="931.92912690817639"/>
    <n v="1356.5849330760425"/>
    <n v="1775.5073999407625"/>
    <n v="2200.7657929480283"/>
    <n v="0"/>
    <n v="52.740467709998029"/>
    <n v="1216.2813518510879"/>
    <n v="2404.2487861583777"/>
    <n v="3768.5771412347876"/>
    <n v="4983.8176583610575"/>
    <n v="6198.6828159755278"/>
    <n v="154.60351101277502"/>
    <n v="1376.0546341490151"/>
    <n v="2573.0923555914851"/>
    <n v="3986.0885517806951"/>
    <n v="5148.3988362605851"/>
    <n v="6530.5395494641953"/>
    <n v="52.740467709998029"/>
    <n v="156.15889468914884"/>
    <n v="1272.2422280224821"/>
    <n v="2388.3255613558154"/>
    <n v="3504.4088946891488"/>
    <n v="4620.4922280224819"/>
    <n v="5736.5755613558149"/>
    <n v="137.05317789378296"/>
    <n v="1253.1365112271162"/>
    <n v="2369.2198445604495"/>
    <n v="3485.303177893783"/>
    <n v="4601.386511227116"/>
    <n v="5717.469844560449"/>
    <n v="156.15889468914884"/>
    <n v="136.67106355787564"/>
    <n v="1357.5043968912089"/>
    <n v="2578.3377302245422"/>
    <n v="3799.1710635578756"/>
    <n v="5020.0043968912087"/>
    <n v="6240.8377302245417"/>
    <n v="149.23342127115757"/>
    <n v="1370.0667546044908"/>
    <n v="2590.9000879378241"/>
    <n v="3811.7334212711576"/>
    <n v="5032.5667546044906"/>
    <n v="6253.4000879378236"/>
    <n v="136.67106355787564"/>
    <n v="149.48466842542348"/>
    <n v="1611.9013350920902"/>
    <n v="3074.318001758757"/>
    <n v="4536.7346684254235"/>
    <n v="5999.1513350920904"/>
    <n v="7461.5680017587574"/>
    <n v="178.47969336850838"/>
    <n v="1640.8963600351751"/>
    <n v="3103.3130267018419"/>
    <n v="4565.7296933685084"/>
    <n v="6028.1463600351753"/>
    <n v="7490.5630267018423"/>
    <n v="149.48466842542348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</r>
  <r>
    <s v="DE Florida"/>
    <x v="4"/>
    <s v="Grid Solutions"/>
    <s v="PEF Dist_MajProj_OthT&amp;D_Mthly-366"/>
    <s v="AFUDC Not Eligible"/>
    <s v="Major Projects"/>
    <s v="Other Transmission &amp; Distribution Expansion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155.52366551751999"/>
    <n v="308.80719199724001"/>
    <n v="464.87413390367101"/>
    <n v="625.44330167682506"/>
    <n v="786.09701370167909"/>
    <n v="19.743610105052198"/>
    <n v="181.19128268764919"/>
    <n v="341.38473692500315"/>
    <n v="496.94486106583417"/>
    <n v="650.40474552835417"/>
    <n v="806.18560957708519"/>
    <n v="0"/>
    <n v="19.319914116444693"/>
    <n v="445.54878406475967"/>
    <n v="880.72559990477475"/>
    <n v="1380.5070351329236"/>
    <n v="1825.6745401084756"/>
    <n v="2270.7045432027276"/>
    <n v="56.634434326440442"/>
    <n v="504.07701155549444"/>
    <n v="942.5764594477464"/>
    <n v="1460.1859222106955"/>
    <n v="1885.9639982848105"/>
    <n v="2392.2704653181595"/>
    <n v="19.319914116444693"/>
    <n v="57.204203241098185"/>
    <n v="466.0375365744315"/>
    <n v="874.87086990776481"/>
    <n v="1283.7042032410982"/>
    <n v="1692.5375365744314"/>
    <n v="2101.3708699077647"/>
    <n v="50.204084064821927"/>
    <n v="459.03741739815524"/>
    <n v="867.87075073148856"/>
    <n v="1276.7040840648219"/>
    <n v="1685.5374173981552"/>
    <n v="2094.3707507314884"/>
    <n v="57.204203241098185"/>
    <n v="50.064081681296557"/>
    <n v="497.31408168129656"/>
    <n v="944.56408168129656"/>
    <n v="1391.8140816812966"/>
    <n v="1839.0640816812966"/>
    <n v="2286.3140816812966"/>
    <n v="54.671281633626222"/>
    <n v="501.92128163362622"/>
    <n v="949.17128163362622"/>
    <n v="1396.4212816336262"/>
    <n v="1843.6712816336262"/>
    <n v="2290.9212816336262"/>
    <n v="50.064081681296557"/>
    <n v="54.763425632672806"/>
    <n v="590.51342563267281"/>
    <n v="1126.2634256326728"/>
    <n v="1662.0134256326728"/>
    <n v="2197.7634256326728"/>
    <n v="2733.5134256326728"/>
    <n v="65.385268512653511"/>
    <n v="601.13526851265351"/>
    <n v="1136.8852685126535"/>
    <n v="1672.6352685126535"/>
    <n v="2208.3852685126535"/>
    <n v="2744.1352685126535"/>
    <n v="54.763425632672806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</r>
  <r>
    <s v="DE Florida"/>
    <x v="4"/>
    <s v="Grid Solutions"/>
    <s v="PEF Dist_MajProj_OthT&amp;D_Mthly-367"/>
    <s v="AFUDC Not Eligible"/>
    <s v="Major Projects"/>
    <s v="Other Transmission &amp; Distribution Expansion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469.46767929584001"/>
    <n v="932.17321810407998"/>
    <n v="1403.2808452796819"/>
    <n v="1887.9790055891499"/>
    <n v="2372.9323733200181"/>
    <n v="59.59856196867031"/>
    <n v="546.94859916624432"/>
    <n v="1030.5126210721123"/>
    <n v="1500.0903552925142"/>
    <n v="1963.3282527783542"/>
    <n v="2433.5723180805562"/>
    <n v="0"/>
    <n v="58.319582516659011"/>
    <n v="1344.944854353389"/>
    <n v="2658.5806224915191"/>
    <n v="4167.2335324582791"/>
    <n v="5511.0274480874596"/>
    <n v="6854.406297052039"/>
    <n v="170.95813915517101"/>
    <n v="1521.6196455624411"/>
    <n v="2845.2851950430213"/>
    <n v="4407.7542408713816"/>
    <n v="5693.0187348917116"/>
    <n v="7221.3682712768714"/>
    <n v="58.319582516659011"/>
    <n v="172.67805804474483"/>
    <n v="1406.7613913780781"/>
    <n v="2640.8447247114113"/>
    <n v="3874.9280580447448"/>
    <n v="5109.0113913780779"/>
    <n v="6343.0947247114109"/>
    <n v="151.54356116089457"/>
    <n v="1385.6268944942278"/>
    <n v="2619.7102278275611"/>
    <n v="3853.7935611608946"/>
    <n v="5087.8768944942276"/>
    <n v="6321.9602278275606"/>
    <n v="172.67805804474483"/>
    <n v="151.12087122321736"/>
    <n v="1501.0375378898841"/>
    <n v="2850.9542045565508"/>
    <n v="4200.8708712232174"/>
    <n v="5550.7875378898843"/>
    <n v="6900.7042045565513"/>
    <n v="165.01241742446473"/>
    <n v="1514.9290840911315"/>
    <n v="2864.8457507577982"/>
    <n v="4214.7624174244647"/>
    <n v="5564.6790840911317"/>
    <n v="6914.5957507577987"/>
    <n v="151.12087122321736"/>
    <n v="165.29024834849042"/>
    <n v="1782.4569150151572"/>
    <n v="3399.6235816818239"/>
    <n v="5016.7902483484904"/>
    <n v="6633.9569150151574"/>
    <n v="8251.1235816818244"/>
    <n v="197.36580496697025"/>
    <n v="1814.532471633637"/>
    <n v="3431.6991383003037"/>
    <n v="5048.8658049669702"/>
    <n v="6666.0324716336372"/>
    <n v="8283.1991383003042"/>
    <n v="165.29024834849042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</r>
  <r>
    <s v="DE Florida"/>
    <x v="4"/>
    <s v="Grid Solutions"/>
    <s v="PEF Dist_MajProj_OthT&amp;D_Mthly-368"/>
    <s v="AFUDC Not Eligible"/>
    <s v="Major Projects"/>
    <s v="Other Transmission &amp; Distribution Expansion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354.57447526592"/>
    <n v="704.04171414304005"/>
    <n v="1059.8547915206161"/>
    <n v="1425.9323798902001"/>
    <n v="1792.202718562984"/>
    <n v="45.012957800079221"/>
    <n v="413.09342708679122"/>
    <n v="778.31443565957522"/>
    <n v="1132.9720320195513"/>
    <n v="1482.8413450054713"/>
    <n v="1838.0022007038474"/>
    <n v="0"/>
    <n v="44.0469840215369"/>
    <n v="1015.7954147327769"/>
    <n v="2007.944041187217"/>
    <n v="3147.383106965317"/>
    <n v="4162.3092531367074"/>
    <n v="5176.9219122432969"/>
    <n v="129.11941579088852"/>
    <n v="1149.2324417068685"/>
    <n v="2148.9562530214607"/>
    <n v="3329.0409883003608"/>
    <n v="4299.7616654484009"/>
    <n v="5454.0769863657006"/>
    <n v="44.0469840215369"/>
    <n v="130.41841754258621"/>
    <n v="1062.5017508759197"/>
    <n v="1994.5850842092532"/>
    <n v="2926.6684175425867"/>
    <n v="3858.7517508759202"/>
    <n v="4790.8350842092532"/>
    <n v="114.45836835085174"/>
    <n v="1046.5417016841852"/>
    <n v="1978.6250350175187"/>
    <n v="2910.7083683508522"/>
    <n v="3842.7917016841857"/>
    <n v="4774.8750350175187"/>
    <n v="130.41841754258621"/>
    <n v="114.13916736701685"/>
    <n v="1133.7225007003503"/>
    <n v="2153.3058340336838"/>
    <n v="3172.8891673670173"/>
    <n v="4192.4725007003508"/>
    <n v="5212.0558340336838"/>
    <n v="124.63278334734059"/>
    <n v="1144.2161166806741"/>
    <n v="2163.7994500140076"/>
    <n v="3183.382783347341"/>
    <n v="4202.9661166806745"/>
    <n v="5222.5494500140076"/>
    <n v="114.13916736701685"/>
    <n v="124.84265566694648"/>
    <n v="1346.2593223336132"/>
    <n v="2567.67598900028"/>
    <n v="3789.0926556669465"/>
    <n v="5010.5093223336135"/>
    <n v="6231.9259890002804"/>
    <n v="149.06685311333877"/>
    <n v="1370.4835197800055"/>
    <n v="2591.9001864466723"/>
    <n v="3813.3168531133388"/>
    <n v="5034.7335197800057"/>
    <n v="6256.1501864466727"/>
    <n v="124.84265566694648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</r>
  <r>
    <s v="DE Florida"/>
    <x v="4"/>
    <s v="Grid Solutions"/>
    <s v="PEF Dist_MajProj_OthT&amp;D_Mthly-369"/>
    <s v="AFUDC Not Eligible"/>
    <s v="Major Projects"/>
    <s v="Other Transmission &amp; Distribution Expansion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218.60982685568001"/>
    <n v="434.07083127615999"/>
    <n v="653.44430755406393"/>
    <n v="879.14627933079987"/>
    <n v="1104.9670896403359"/>
    <n v="27.752349921853465"/>
    <n v="254.68918060990146"/>
    <n v="479.86303551943746"/>
    <n v="698.52410996694152"/>
    <n v="914.23300970262153"/>
    <n v="1133.2043643437255"/>
    <n v="0"/>
    <n v="27.156787141097993"/>
    <n v="626.27987976005795"/>
    <n v="1237.9805366718178"/>
    <n v="1940.4918403846339"/>
    <n v="2566.235780129402"/>
    <n v="3191.78644213497"/>
    <n v="79.607459359795939"/>
    <n v="708.54932496213189"/>
    <n v="1324.9203965996999"/>
    <n v="2052.4914363957159"/>
    <n v="2650.9808764418758"/>
    <n v="3362.6640066314917"/>
    <n v="27.156787141097993"/>
    <n v="80.408347657834838"/>
    <n v="655.07501432450147"/>
    <n v="1229.7416809911681"/>
    <n v="1804.4083476578348"/>
    <n v="2379.0750143245014"/>
    <n v="2953.7416809911679"/>
    <n v="70.568166953156833"/>
    <n v="645.23483361982346"/>
    <n v="1219.9015002864901"/>
    <n v="1794.5681669531568"/>
    <n v="2369.2348336198233"/>
    <n v="2943.9015002864899"/>
    <n v="80.408347657834838"/>
    <n v="70.371363339063009"/>
    <n v="698.95469667239638"/>
    <n v="1327.5380300057298"/>
    <n v="1956.121363339063"/>
    <n v="2584.7046966723965"/>
    <n v="3213.28803000573"/>
    <n v="76.83742726678156"/>
    <n v="705.42076060011493"/>
    <n v="1334.0040939334483"/>
    <n v="1962.5874272667816"/>
    <n v="2591.170760600115"/>
    <n v="3219.7540939334485"/>
    <n v="70.371363339063009"/>
    <n v="76.966748545335577"/>
    <n v="829.96674854533558"/>
    <n v="1582.9667485453356"/>
    <n v="2335.9667485453356"/>
    <n v="3088.9667485453356"/>
    <n v="3841.9667485453356"/>
    <n v="91.899334970907148"/>
    <n v="844.89933497090715"/>
    <n v="1597.8993349709071"/>
    <n v="2350.8993349709071"/>
    <n v="3103.8993349709071"/>
    <n v="3856.8993349709071"/>
    <n v="76.966748545335577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</r>
  <r>
    <s v="DE Florida"/>
    <x v="4"/>
    <s v="Grid Solutions"/>
    <s v="PEF Dist_MajProj_OthT&amp;D_Mthly-370"/>
    <s v="AFUDC Not Eligible"/>
    <s v="Major Projects"/>
    <s v="Other Transmission &amp; Distribution Expansion"/>
    <s v="~"/>
    <s v="IK - Distrib Lines OH/UG (Line Ext)"/>
    <s v="~"/>
    <s v="PEF Distribution Meters 370.0"/>
    <n v="0"/>
    <n v="0"/>
    <n v="0"/>
    <n v="0"/>
    <n v="0"/>
    <n v="0"/>
    <n v="0"/>
    <n v="0"/>
    <n v="0"/>
    <n v="0"/>
    <n v="0"/>
    <n v="0"/>
    <n v="0"/>
    <n v="0"/>
    <n v="127.58221250712"/>
    <n v="253.32675038244003"/>
    <n v="381.35463399350101"/>
    <n v="513.075871509075"/>
    <n v="644.86646401734902"/>
    <n v="16.196464066728936"/>
    <n v="148.63837381513594"/>
    <n v="280.05139866090997"/>
    <n v="407.66351961837097"/>
    <n v="533.55273092049094"/>
    <n v="661.34593355285199"/>
    <n v="0"/>
    <n v="15.84888949357935"/>
    <n v="365.50128536184434"/>
    <n v="722.49403506280942"/>
    <n v="1132.4845086297285"/>
    <n v="1497.6730156782405"/>
    <n v="1862.7487244964525"/>
    <n v="46.459465904514673"/>
    <n v="413.51430468298867"/>
    <n v="773.23274083920069"/>
    <n v="1197.8482503449197"/>
    <n v="1547.1308421729848"/>
    <n v="1962.4740573411038"/>
    <n v="15.84888949357935"/>
    <n v="46.926869874887871"/>
    <n v="382.34353654155456"/>
    <n v="717.76020320822124"/>
    <n v="1053.1768698748879"/>
    <n v="1388.5935365415546"/>
    <n v="1724.0102032082214"/>
    <n v="41.188537397497385"/>
    <n v="376.60520406416407"/>
    <n v="712.02187073083076"/>
    <n v="1047.4385373974974"/>
    <n v="1382.8552040641641"/>
    <n v="1718.2718707308309"/>
    <n v="46.926869874887871"/>
    <n v="41.073770747950221"/>
    <n v="407.90710408128353"/>
    <n v="774.74043741461685"/>
    <n v="1141.5737707479502"/>
    <n v="1508.4071040812835"/>
    <n v="1875.2404374146167"/>
    <n v="44.84147541495895"/>
    <n v="411.67480874829226"/>
    <n v="778.50814208162558"/>
    <n v="1145.3414754149589"/>
    <n v="1512.1748087482922"/>
    <n v="1879.0081420816255"/>
    <n v="41.073770747950221"/>
    <n v="44.916829508299088"/>
    <n v="484.41682950829909"/>
    <n v="923.91682950829909"/>
    <n v="1363.4168295082991"/>
    <n v="1802.9168295082991"/>
    <n v="2242.4168295082991"/>
    <n v="53.638336590166091"/>
    <n v="493.13833659016609"/>
    <n v="932.63833659016609"/>
    <n v="1372.1383365901661"/>
    <n v="1811.6383365901661"/>
    <n v="2251.1383365901661"/>
    <n v="44.916829508299088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</r>
  <r>
    <s v="DE Florida"/>
    <x v="4"/>
    <s v="Grid Solutions"/>
    <s v="PEF Grid Solutions - H&amp;R_Mthly-364"/>
    <s v="AFUDC Not Eligible"/>
    <s v="Major Projects"/>
    <s v="Other Transmission &amp; Distribution Expansion"/>
    <s v="Grid Solutions - H&amp;R"/>
    <s v="IK - Distrib Lines OH/UG (Line Ext)"/>
    <s v="~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5.0367051000000176E-4"/>
    <n v="1.0073410200000035E-3"/>
    <n v="1.5110115300000053E-3"/>
    <n v="2.0146820400000071E-3"/>
    <n v="0.10983133753200036"/>
    <n v="0.10948380797200036"/>
    <n v="0.1624425513900003"/>
    <n v="0.22681238462400044"/>
    <n v="0.41691396033000139"/>
    <n v="1.2235102809300002"/>
    <n v="1.2762031827860003"/>
    <n v="0"/>
    <n v="1.3388169404960006"/>
    <n v="2.8983027221539999"/>
    <n v="6.0711500864279913"/>
    <n v="6.1300423096219898"/>
    <n v="6.1898342757159899"/>
    <n v="6.2493044986959898"/>
    <n v="6.3087899338239897"/>
    <n v="6.3675392493999894"/>
    <n v="6.4260358330699896"/>
    <n v="6.4843570441719898"/>
    <n v="6.5426409051219894"/>
    <n v="6.6007715933459892"/>
    <n v="1.3388169404960006"/>
    <n v="6.6580899157639886"/>
    <n v="7.393994392530324"/>
    <n v="8.0392219623797772"/>
    <n v="8.8238830892875768"/>
    <n v="9.6341108835564242"/>
    <n v="10.495677410529801"/>
    <n v="11.26147502891461"/>
    <n v="12.263719440931148"/>
    <n v="13.434934198982674"/>
    <n v="14.669920661709128"/>
    <n v="15.877103178610177"/>
    <n v="17.378834494846217"/>
    <n v="6.6580899157639886"/>
    <n v="18.509499684284016"/>
    <n v="19.283993873933277"/>
    <n v="19.963056197410062"/>
    <n v="20.788863761870218"/>
    <n v="21.641578670890681"/>
    <n v="22.548324437772393"/>
    <n v="23.354279319977294"/>
    <n v="24.409079906496515"/>
    <n v="25.641711387321706"/>
    <n v="26.941458664142296"/>
    <n v="28.211943998454096"/>
    <n v="29.79242382370245"/>
    <n v="18.50949968428401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</r>
  <r>
    <s v="DE Florida"/>
    <x v="4"/>
    <s v="Grid Solutions"/>
    <s v="PEF Grid Solutions - H&amp;R_Mthly-365"/>
    <s v="AFUDC Not Eligible"/>
    <s v="Major Projects"/>
    <s v="Other Transmission &amp; Distribution Expansion"/>
    <s v="Grid Solutions - H&amp;R"/>
    <s v="IK - Distrib Lines OH/UG (Line Ext)"/>
    <s v="~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6.0074262000000059E-4"/>
    <n v="1.2014852400000012E-3"/>
    <n v="1.8022278600000018E-3"/>
    <n v="2.4029704799999989E-3"/>
    <n v="0.13099906418400042"/>
    <n v="0.13058455546400041"/>
    <n v="0.19375000518000052"/>
    <n v="0.27052579708800062"/>
    <n v="0.49726553346000024"/>
    <n v="1.4593166706600016"/>
    <n v="1.5221650433320018"/>
    <n v="0"/>
    <n v="1.5968463123520014"/>
    <n v="3.4568908369480056"/>
    <n v="7.241239137335981"/>
    <n v="7.3114816227639805"/>
    <n v="7.3827972579919798"/>
    <n v="7.4537291407519799"/>
    <n v="7.5246791674879798"/>
    <n v="7.5947512027999808"/>
    <n v="7.6645217973399813"/>
    <n v="7.7340832198639813"/>
    <n v="7.8036000937639809"/>
    <n v="7.8729342740519819"/>
    <n v="1.5968463123520014"/>
    <n v="7.9412995217679825"/>
    <n v="8.8190344192157966"/>
    <n v="9.588616304817144"/>
    <n v="10.524504691831787"/>
    <n v="11.490887194404522"/>
    <n v="12.518502912303688"/>
    <n v="13.431892238310191"/>
    <n v="14.627298604180552"/>
    <n v="16.024240867753889"/>
    <n v="17.497245517724011"/>
    <n v="18.937087584358665"/>
    <n v="20.728246660659721"/>
    <n v="7.9412995217679825"/>
    <n v="22.076824262008003"/>
    <n v="23.000586244151201"/>
    <n v="23.810523834796975"/>
    <n v="24.795488787161595"/>
    <n v="25.812546920181951"/>
    <n v="26.894049245323885"/>
    <n v="27.855335320098376"/>
    <n v="29.113426979908049"/>
    <n v="30.583622773752325"/>
    <n v="32.133869549993136"/>
    <n v="33.64921474740413"/>
    <n v="35.534299484798893"/>
    <n v="22.076824262008003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</r>
  <r>
    <s v="DE Florida"/>
    <x v="4"/>
    <s v="Grid Solutions"/>
    <s v="PEF Grid Solutions - H&amp;R_Mthly-368"/>
    <s v="AFUDC Not Eligible"/>
    <s v="Major Projects"/>
    <s v="Other Transmission &amp; Distribution Expansion"/>
    <s v="Grid Solutions - H&amp;R"/>
    <s v="IK - Distrib Lines OH/UG (Line Ext)"/>
    <s v="~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5.2458686999999962E-4"/>
    <n v="1.0491737399999992E-3"/>
    <n v="1.5737606099999989E-3"/>
    <n v="2.0983474799999985E-3"/>
    <n v="0.11439239828400005"/>
    <n v="0.11403043656400005"/>
    <n v="0.16918844343000039"/>
    <n v="0.23623141828800032"/>
    <n v="0.43422750621000006"/>
    <n v="1.2743200484100043"/>
    <n v="1.3292011738820042"/>
    <n v="0"/>
    <n v="1.3944151471520048"/>
    <n v="3.0186630408980051"/>
    <n v="6.3232719762359864"/>
    <n v="6.3846098676139871"/>
    <n v="6.4468848662919864"/>
    <n v="6.5088247605519856"/>
    <n v="6.5707804986879861"/>
    <n v="6.6319695477999865"/>
    <n v="6.6928953695899871"/>
    <n v="6.7536385359639866"/>
    <n v="6.8143428011139875"/>
    <n v="6.8748875326019876"/>
    <n v="1.3944151471520048"/>
    <n v="6.9345861624679879"/>
    <n v="7.7010511796194621"/>
    <n v="8.373073671674895"/>
    <n v="9.1903200984613989"/>
    <n v="10.034194921671713"/>
    <n v="10.931540465451384"/>
    <n v="11.729140022514869"/>
    <n v="12.773005503292659"/>
    <n v="13.992858307507973"/>
    <n v="15.27913111902128"/>
    <n v="16.536445346252584"/>
    <n v="18.10054035504163"/>
    <n v="6.9345861624679879"/>
    <n v="19.278159653708002"/>
    <n v="20.08481693205708"/>
    <n v="20.79207926275739"/>
    <n v="21.652180850723049"/>
    <n v="22.540307187771013"/>
    <n v="23.484708168750082"/>
    <n v="24.324132634989112"/>
    <n v="25.42273683589076"/>
    <n v="26.706556868136737"/>
    <n v="28.060279871967836"/>
    <n v="29.383525747346823"/>
    <n v="31.029639522451859"/>
    <n v="19.2781596537080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</r>
  <r>
    <s v="DE Florida"/>
    <x v="4"/>
    <s v="Grid Solutions"/>
    <s v="PEF Grid Solutions Advanced DMS Dec 21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23246.12"/>
    <n v="23442.36"/>
    <n v="23772.57"/>
    <n v="24385.54"/>
    <n v="24909.52"/>
    <n v="25417.25"/>
    <n v="25998.9"/>
    <n v="26495.14"/>
    <n v="26921.360000000001"/>
    <n v="27447.52"/>
    <n v="27824.399999999998"/>
    <n v="28200.92"/>
    <n v="23246.12"/>
    <n v="29414.45"/>
    <n v="29414.45"/>
    <n v="29414.45"/>
    <n v="29414.45"/>
    <n v="29414.45"/>
    <n v="29414.45"/>
    <n v="29414.45"/>
    <n v="29414.45"/>
    <n v="29414.45"/>
    <n v="29414.45"/>
    <n v="29414.45"/>
    <n v="29414.45"/>
    <n v="29414.45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</r>
  <r>
    <s v="DE Florida"/>
    <x v="4"/>
    <s v="Grid Solutions"/>
    <s v="PEF Grid Solutions Advanced DMS VS"/>
    <s v="AFUDC Not Eligible"/>
    <s v="Major Projects"/>
    <s v="Other Transmission &amp; Distribution Expansion"/>
    <s v="Grid Solutions - Advanced DMS"/>
    <s v="VS - Intangible Plant - Software"/>
    <s v="~"/>
    <s v="PEF Grid Solutions Advanced DMS - 303"/>
    <n v="753.77"/>
    <n v="834.46"/>
    <n v="925.64"/>
    <n v="1194.42"/>
    <n v="1755.76"/>
    <n v="2589.37"/>
    <n v="308.72000000000003"/>
    <n v="805.68000000000006"/>
    <n v="1086.3200000000002"/>
    <n v="1395.26"/>
    <n v="1458.96"/>
    <n v="1758.62"/>
    <n v="753.77"/>
    <n v="1817.21"/>
    <n v="2893.4797641"/>
    <n v="3710.9993602"/>
    <n v="4827.4562902999996"/>
    <n v="5558.6025423999999"/>
    <n v="6105.1886565000004"/>
    <n v="6657.9374306000009"/>
    <n v="7053.2318167000012"/>
    <n v="7486.1224828000013"/>
    <n v="8002.848402900001"/>
    <n v="8348.0094330000011"/>
    <n v="8756.6072931000017"/>
    <n v="1817.21"/>
    <n v="183.30502562400034"/>
    <n v="659.07732562400031"/>
    <n v="1131.8937456240003"/>
    <n v="2624.660885624"/>
    <n v="3271.7562456240003"/>
    <n v="3770.3365956240004"/>
    <n v="4244.369195624"/>
    <n v="4868.7388956240002"/>
    <n v="5437.3296956240001"/>
    <n v="6275.1136656239996"/>
    <n v="6900.7691156239998"/>
    <n v="7376.5268756240002"/>
    <n v="183.30502562400034"/>
    <n v="156.94620031247905"/>
    <n v="295.05427730866484"/>
    <n v="449.52716836683021"/>
    <n v="603.92783768076697"/>
    <n v="753.81270679904014"/>
    <n v="909.78724860300167"/>
    <n v="1090.810610179059"/>
    <n v="1802.3639675874924"/>
    <n v="1998.888344245875"/>
    <n v="2192.8412666806494"/>
    <n v="2584.9938611901812"/>
    <n v="2814.1879836920398"/>
    <n v="156.94620031247905"/>
    <n v="67.699205806249665"/>
    <n v="155.58616624791097"/>
    <n v="253.88709955330324"/>
    <n v="352.14207356568312"/>
    <n v="447.52335646751567"/>
    <n v="546.77988572763707"/>
    <n v="661.97657345134564"/>
    <n v="1114.7832675624613"/>
    <n v="1239.8442378754028"/>
    <n v="1363.2688281840522"/>
    <n v="1612.8204859173352"/>
    <n v="1758.6712950509561"/>
    <n v="67.699205806249665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</r>
  <r>
    <s v="DE Florida"/>
    <x v="4"/>
    <s v="Grid Solutions"/>
    <s v="PEF Grid Solutions Circuit Reliability IK"/>
    <s v="AFUDC Not Eligible"/>
    <s v="Major Projects"/>
    <s v="Other Transmission &amp; Distribution Expansion"/>
    <s v="Grid Solutions - Circuit Reliability"/>
    <s v="IK - Distrib Lines OH/UG (Line Ext)"/>
    <s v="~"/>
    <s v="PEF Distribution U/G Conduct &amp; Devices 367.0"/>
    <n v="5166.6399999999994"/>
    <n v="3749.8799999999997"/>
    <n v="3185.69"/>
    <n v="3100.3900000000003"/>
    <n v="2755.4900000000002"/>
    <n v="1160.9100000000001"/>
    <n v="782.45"/>
    <n v="874.13"/>
    <n v="1049.93"/>
    <n v="956.19"/>
    <n v="783.96"/>
    <n v="804.52"/>
    <n v="5166.6399999999994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</r>
  <r>
    <s v="DE Florida"/>
    <x v="4"/>
    <s v="Grid Solutions"/>
    <s v="PEF Grid Solutions Communication Monthly RR"/>
    <s v="AFUDC Not Eligible"/>
    <s v="Major Projects"/>
    <s v="Other Transmission &amp; Distribution Expansion"/>
    <s v="Grid Solutions - Communication"/>
    <s v="RR - Communication"/>
    <s v="~"/>
    <s v="PEF RUSD Communication"/>
    <n v="100.02"/>
    <n v="96.49"/>
    <n v="98.07"/>
    <n v="98.07"/>
    <n v="98.07"/>
    <n v="98.07"/>
    <n v="98.07"/>
    <n v="98.07"/>
    <n v="98.07"/>
    <n v="98.07"/>
    <n v="98.07"/>
    <n v="98.07"/>
    <n v="100.02"/>
    <n v="98.07"/>
    <n v="98.07"/>
    <n v="98.07"/>
    <n v="1.9613999999999976"/>
    <n v="1.9613999999999976"/>
    <n v="1.9613999999999976"/>
    <n v="3.9228000000000041E-2"/>
    <n v="3.9228000000000041E-2"/>
    <n v="3.9228000000000041E-2"/>
    <n v="7.8456000000000359E-4"/>
    <n v="7.8456000000000359E-4"/>
    <n v="7.8456000000000359E-4"/>
    <n v="98.07"/>
    <n v="1.5691200000000037E-5"/>
    <n v="1.5691200000000037E-5"/>
    <n v="1.5691200000000037E-5"/>
    <n v="3.1382400000000264E-7"/>
    <n v="3.1382400000000264E-7"/>
    <n v="3.1382400000000264E-7"/>
    <n v="0"/>
    <n v="0"/>
    <n v="0"/>
    <n v="0"/>
    <n v="0"/>
    <n v="0"/>
    <n v="1.5691200000000037E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Grid Solutions"/>
    <s v="PEF Grid Solutions Communication Monthly RR - 360"/>
    <s v="AFUDC Not Eligible"/>
    <s v="Major Projects"/>
    <s v="Other Transmission &amp; Distribution Expansion"/>
    <s v="Grid Solutions - Communication"/>
    <s v="RR - Communication"/>
    <s v="~"/>
    <s v="PEF Distribution Easements 360.1"/>
    <n v="1454.23"/>
    <n v="1456.86"/>
    <n v="1458.55"/>
    <n v="1999.88"/>
    <n v="2020.52"/>
    <n v="2042.53"/>
    <n v="2063.2800000000002"/>
    <n v="2165.27"/>
    <n v="2299.39"/>
    <n v="2454.06"/>
    <n v="2835.09"/>
    <n v="3008.44"/>
    <n v="1454.23"/>
    <n v="3403.05"/>
    <n v="3403.05"/>
    <n v="3403.05"/>
    <n v="68.061000000000149"/>
    <n v="68.061000000000149"/>
    <n v="68.061000000000149"/>
    <n v="1.361220000000003"/>
    <n v="1.361220000000003"/>
    <n v="1.361220000000003"/>
    <n v="2.7224400000000148E-2"/>
    <n v="2.7224400000000148E-2"/>
    <n v="2.7224400000000148E-2"/>
    <n v="3403.05"/>
    <n v="5.4448800000000269E-4"/>
    <n v="5.4448800000000269E-4"/>
    <n v="5.4448800000000269E-4"/>
    <n v="1.0889760000000036E-5"/>
    <n v="1.0889760000000036E-5"/>
    <n v="1.0889760000000036E-5"/>
    <n v="2.1779520000000107E-7"/>
    <n v="2.1779520000000107E-7"/>
    <n v="2.1779520000000107E-7"/>
    <n v="0"/>
    <n v="0"/>
    <n v="0"/>
    <n v="5.4448800000000269E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Grid Solutions"/>
    <s v="PEF Grid Solutions Communications Quarterly RR "/>
    <s v="AFUDC Not Eligible"/>
    <s v="Major Projects"/>
    <s v="Other Transmission &amp; Distribution Expansion"/>
    <s v="Grid Solutions - Communication"/>
    <s v="RR - Communication"/>
    <s v="~"/>
    <s v="PEF RUSD Communication"/>
    <n v="47260.950000000004"/>
    <n v="47474.040000000008"/>
    <n v="49508.399999999994"/>
    <n v="51809.51"/>
    <n v="54387.700000000004"/>
    <n v="58160.99"/>
    <n v="53321.89"/>
    <n v="53807.43"/>
    <n v="56184.24"/>
    <n v="56075.729999999996"/>
    <n v="60926.14"/>
    <n v="63576.23000000001"/>
    <n v="47260.950000000004"/>
    <n v="70150.03"/>
    <n v="72778.759392099993"/>
    <n v="75226.961514199997"/>
    <n v="1601.5947505220101"/>
    <n v="4347.6696424220099"/>
    <n v="6346.7639243220101"/>
    <n v="185.3933229564409"/>
    <n v="2212.5487248564409"/>
    <n v="6993.4803067564408"/>
    <n v="186.63868977312995"/>
    <n v="3054.82217167313"/>
    <n v="5541.7497635731306"/>
    <n v="70150.03"/>
    <n v="162.59587920946251"/>
    <n v="1381.5132850094626"/>
    <n v="2086.8272808094625"/>
    <n v="58.9435216041893"/>
    <n v="135.0405210041894"/>
    <n v="1441.5904565041894"/>
    <n v="55.132234318084102"/>
    <n v="2091.646043718084"/>
    <n v="4705.4670431180839"/>
    <n v="146.97463625036289"/>
    <n v="2312.1746256503629"/>
    <n v="6032.5354611503626"/>
    <n v="162.59587920946251"/>
    <n v="372.67299105900747"/>
    <n v="2752.3148781964751"/>
    <n v="4853.3826206837721"/>
    <n v="147.66242086815691"/>
    <n v="2756.2508820855969"/>
    <n v="5522.4221032272544"/>
    <n v="159.89107828925808"/>
    <n v="3358.3328981363343"/>
    <n v="7075.9667381866748"/>
    <n v="219.79188380243068"/>
    <n v="4048.1208389368917"/>
    <n v="8781.0878152118858"/>
    <n v="372.67299105900747"/>
    <n v="247.48511392053115"/>
    <n v="2836.0295131544763"/>
    <n v="5121.5444751427112"/>
    <n v="157.46723981308151"/>
    <n v="2995.0568316290969"/>
    <n v="6004.0629600351385"/>
    <n v="173.86433461832348"/>
    <n v="3653.0889624047209"/>
    <n v="7697.0841143983507"/>
    <n v="239.08557285530514"/>
    <n v="4403.4934733899536"/>
    <n v="9551.9551912720053"/>
    <n v="247.48511392053115"/>
    <n v="269.21115693743741"/>
    <n v="2122.5904947930985"/>
    <n v="3759.0029156743253"/>
    <n v="114.58569281840209"/>
    <n v="2146.2796132867825"/>
    <n v="4300.7065520401702"/>
    <n v="124.52242965636833"/>
    <n v="2615.6224620939734"/>
    <n v="5511.0941639939083"/>
    <n v="171.1843019924363"/>
    <n v="3152.8706735060655"/>
    <n v="6839.1325635811736"/>
    <n v="269.21115693743741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</r>
  <r>
    <s v="DE Florida"/>
    <x v="4"/>
    <s v="Grid Solutions"/>
    <s v="PEF Grid Solutions Dist Energy Enablement &amp; Storage VS"/>
    <s v="AFUDC Not Eligible"/>
    <s v="Major Projects"/>
    <s v="Other Transmission &amp; Distribution Expansion"/>
    <s v="GS Distributed Energy Enablement &amp; Storage"/>
    <s v="VS - Intangible Plant - Software"/>
    <s v="~"/>
    <s v="PEF Grid Solutions Ent Sys Intang-5 Year"/>
    <n v="3214.2999999999997"/>
    <n v="3308.7799999999997"/>
    <n v="3518.74"/>
    <n v="3777.56"/>
    <n v="4012.44"/>
    <n v="4605.880000000001"/>
    <n v="4937.1900000000005"/>
    <n v="5329.1299999999992"/>
    <n v="5930.27"/>
    <n v="6476.5999999999995"/>
    <n v="6983.14"/>
    <n v="7105.5199999999995"/>
    <n v="3214.2999999999997"/>
    <n v="7579.13"/>
    <n v="7960.7387201000001"/>
    <n v="8325.6267002000004"/>
    <n v="8718.7105903000011"/>
    <n v="9064.4395504000004"/>
    <n v="9440.5999005000012"/>
    <n v="9823.7835406000013"/>
    <n v="10179.080180700001"/>
    <n v="10566.246600800001"/>
    <n v="10924.020980900001"/>
    <n v="11303.264131"/>
    <n v="11658.239271099999"/>
    <n v="7579.13"/>
    <n v="240.0342482240012"/>
    <n v="564.97325822400126"/>
    <n v="846.30301822400133"/>
    <n v="1120.9348082240012"/>
    <n v="1403.9962382240012"/>
    <n v="1686.8835382240013"/>
    <n v="1956.5351582240014"/>
    <n v="2239.0126082240013"/>
    <n v="2521.3498782240013"/>
    <n v="2790.3507682240015"/>
    <n v="3079.1878782240015"/>
    <n v="3341.4677282240013"/>
    <n v="240.0342482240012"/>
    <n v="72.19842456448032"/>
    <n v="147.15017245699207"/>
    <n v="221.98300634401676"/>
    <n v="297.16142988799936"/>
    <n v="371.66073129113272"/>
    <n v="446.59631259498951"/>
    <n v="521.52577008443552"/>
    <n v="596.12384121978312"/>
    <n v="671.08008188832605"/>
    <n v="745.5829055769326"/>
    <n v="820.35340140716085"/>
    <n v="894.80809827350072"/>
    <n v="72.19842456448032"/>
    <n v="19.383842291289625"/>
    <n v="20.806441511460115"/>
    <n v="22.226783719936684"/>
    <n v="23.653685289473017"/>
    <n v="25.067696984454884"/>
    <n v="26.489989359527563"/>
    <n v="27.912165503373483"/>
    <n v="29.32805186769896"/>
    <n v="30.750736361660366"/>
    <n v="32.164814910327543"/>
    <n v="33.583973929972906"/>
    <n v="34.997139021892899"/>
    <n v="19.383842291289625"/>
    <n v="0.72817924582579252"/>
    <n v="2.1507784659962841"/>
    <n v="3.5711206744728541"/>
    <n v="4.9980222440091868"/>
    <n v="6.4120339389910512"/>
    <n v="7.8343263140637287"/>
    <n v="9.2565024579096473"/>
    <n v="10.672388822235124"/>
    <n v="12.095073316196528"/>
    <n v="13.509151864863707"/>
    <n v="14.928310884509074"/>
    <n v="16.341475976429063"/>
    <n v="0.72817924582579252"/>
    <n v="0.35506598491651786"/>
    <n v="0.35506598491651786"/>
    <n v="0.35506598491651786"/>
    <n v="0.35506598491651786"/>
    <n v="0.35506598491651786"/>
    <n v="0.35506598491651786"/>
    <n v="0.35506598491651786"/>
    <n v="0.35506598491651786"/>
    <n v="0.35506598491651786"/>
    <n v="0.35506598491651786"/>
    <n v="0.35506598491651786"/>
    <n v="0.35506598491651786"/>
    <n v="0.35506598491651786"/>
  </r>
  <r>
    <s v="DE Florida"/>
    <x v="4"/>
    <s v="Grid Solutions"/>
    <s v="PEF Grid Solutions Ent App VS - 303"/>
    <s v="AFUDC Not Eligible"/>
    <s v="Major Projects"/>
    <s v="Other Transmission &amp; Distribution Expansion"/>
    <s v="Grid Solutions - Enterprise Syste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0"/>
    <n v="295.47287230000001"/>
    <n v="531.94076459999997"/>
    <n v="795.74264689999995"/>
    <n v="1041.6492392"/>
    <n v="1348.5037615000001"/>
    <n v="1582.7144938000001"/>
    <n v="1756.8315161"/>
    <n v="1969.1154684000001"/>
    <n v="2113.1676307000002"/>
    <n v="2202.3953330000004"/>
    <n v="2099.6463653000005"/>
    <n v="0"/>
    <n v="41.503190552000206"/>
    <n v="1152.4957005520002"/>
    <n v="2148.8857105520001"/>
    <n v="3074.6018805520002"/>
    <n v="3995.7881505520004"/>
    <n v="4914.8457605520007"/>
    <n v="5826.4044505520005"/>
    <n v="6733.4139905520005"/>
    <n v="7621.4600205520001"/>
    <n v="8504.2485505519999"/>
    <n v="9467.9090405520001"/>
    <n v="10314.966860552"/>
    <n v="41.503190552000206"/>
    <n v="223.00417921103872"/>
    <n v="529.61775632560841"/>
    <n v="806.2713913347136"/>
    <n v="1128.5846194323026"/>
    <n v="1458.9387272993292"/>
    <n v="1806.4393633104692"/>
    <n v="2122.0595942742693"/>
    <n v="2515.9280872793879"/>
    <n v="2965.5084523448086"/>
    <n v="3436.0578901209587"/>
    <n v="3897.2608521884877"/>
    <n v="4456.1366258346752"/>
    <n v="223.00417921103872"/>
    <n v="97.843483584220849"/>
    <n v="369.06415270246339"/>
    <n v="613.78320496128163"/>
    <n v="898.89128860502728"/>
    <n v="1191.1120800808574"/>
    <n v="1498.5001478399668"/>
    <n v="1777.6878179843638"/>
    <n v="2126.0914249698612"/>
    <n v="2523.7759912664951"/>
    <n v="2940.0091358254281"/>
    <n v="3347.9746836932909"/>
    <n v="3842.3385103338032"/>
    <n v="97.843483584220849"/>
    <n v="84.560870671683915"/>
    <n v="114.37399417895392"/>
    <n v="141.27400645786133"/>
    <n v="172.61366260658343"/>
    <n v="204.73516195980193"/>
    <n v="238.52387894275483"/>
    <n v="269.21275128711568"/>
    <n v="307.50997914665112"/>
    <n v="351.22426954524815"/>
    <n v="396.9774571135041"/>
    <n v="441.82185376231979"/>
    <n v="496.16332364024692"/>
    <n v="84.560870671683915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</r>
  <r>
    <s v="DE Florida"/>
    <x v="4"/>
    <s v="Grid Solutions"/>
    <s v="PEF Grid Solutions Maintenance Grid Mod VS"/>
    <s v="AFUDC Not Eligible"/>
    <s v="Maintenance"/>
    <s v="Maintenance"/>
    <s v="Fossil Hydro"/>
    <s v="VS - Intangible Plant - Software"/>
    <s v="~"/>
    <s v="PEF Corporate 2008 Misc Intangible 303"/>
    <n v="2238.27"/>
    <n v="1811.3000000000002"/>
    <n v="1469.5700000000002"/>
    <n v="1576.2200000000003"/>
    <n v="1716.5900000000001"/>
    <n v="1767.35"/>
    <n v="1328.6100000000001"/>
    <n v="1412.29"/>
    <n v="1509.0500000000002"/>
    <n v="429.66"/>
    <n v="443.09000000000003"/>
    <n v="501.88"/>
    <n v="2238.27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</r>
  <r>
    <s v="DE Florida"/>
    <x v="4"/>
    <s v="Grid Solutions"/>
    <s v="PEF Grid Solutions Self Optimizing Monthly IK"/>
    <s v="AFUDC Not Eligible"/>
    <s v="Major Projects"/>
    <s v="Other Transmission &amp; Distribution Expansion"/>
    <s v="Grid Solutions - Sectionalization/Self-Healing"/>
    <s v="IK - Distrib Lines OH/UG (Line Ext)"/>
    <s v="~"/>
    <s v="PEF Distribution U/G Conduct &amp; Devices 367.0"/>
    <n v="17105.669999999998"/>
    <n v="17120.91"/>
    <n v="16535.29"/>
    <n v="15586.91"/>
    <n v="16457.52"/>
    <n v="14818.27"/>
    <n v="13072.93"/>
    <n v="11895.76"/>
    <n v="11063.73"/>
    <n v="9948.7900000000009"/>
    <n v="8873.8700000000008"/>
    <n v="8450.74"/>
    <n v="17105.66999999999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</r>
  <r>
    <s v="DE Florida"/>
    <x v="4"/>
    <s v="Grid Solutions"/>
    <s v="PEF Grid Solutions Targeted Undergrounding Qtrly IK"/>
    <s v="AFUDC Not Eligible"/>
    <s v="Major Projects"/>
    <s v="Other Transmission &amp; Distribution Expansion"/>
    <s v="Grid Solutions - Underground"/>
    <s v="IK - Distrib Lines OH/UG (Line Ext)"/>
    <s v="~"/>
    <s v="PEF Distribution U/G Conduct &amp; Devices 367.0"/>
    <n v="29853.809999999998"/>
    <n v="32793.620000000003"/>
    <n v="33666.829999999994"/>
    <n v="35599.589999999997"/>
    <n v="35836.36"/>
    <n v="39029.170000000006"/>
    <n v="40021.799999999996"/>
    <n v="38196.239999999998"/>
    <n v="26491.84"/>
    <n v="26667.18"/>
    <n v="25053.96"/>
    <n v="22472.489999999998"/>
    <n v="29853.809999999998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</r>
  <r>
    <s v="DE Florida"/>
    <x v="4"/>
    <s v="Grid Solutions"/>
    <s v="PEF Grid Solutions Transmission FF "/>
    <s v="AFUDC Not Eligible"/>
    <s v="Major Projects"/>
    <s v="Other Transmission &amp; Distribution Expansion"/>
    <s v="Grid Solutions - Transmission"/>
    <s v="FF - Transmission Stations "/>
    <s v="~"/>
    <s v="PEF Transmission (Excl. ECC) 353.1"/>
    <n v="534.49"/>
    <n v="545.19000000000005"/>
    <n v="610.4"/>
    <n v="572.47000000000014"/>
    <n v="777.66"/>
    <n v="699.68999999999994"/>
    <n v="829.11"/>
    <n v="976.38999999999987"/>
    <n v="1549.2000000000003"/>
    <n v="889.84000000000015"/>
    <n v="1179.33"/>
    <n v="1187.31"/>
    <n v="534.49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</r>
  <r>
    <s v="DE Florida"/>
    <x v="4"/>
    <s v="Grid Solutions"/>
    <s v="PEF Grid Solutions Transmission GG"/>
    <s v="AFUDC Not Eligible"/>
    <s v="Major Projects"/>
    <s v="Other Transmission &amp; Distribution Expansion"/>
    <s v="Grid Solutions - Transmission"/>
    <s v="GG - Transmission Lines"/>
    <s v="~"/>
    <s v="PEF Transmission O/H Conduct.&amp; Devices 356.0"/>
    <n v="-690.21"/>
    <n v="-683.01"/>
    <n v="-655.77"/>
    <n v="-617.4"/>
    <n v="-612.55999999999995"/>
    <n v="-600.21"/>
    <n v="-584.42999999999995"/>
    <n v="-576.66"/>
    <n v="-560.34"/>
    <n v="-558.58000000000004"/>
    <n v="-558.61"/>
    <n v="-558.11"/>
    <n v="-690.21"/>
    <n v="-558.11"/>
    <n v="-558.11"/>
    <n v="-558.11"/>
    <n v="0"/>
    <n v="0"/>
    <n v="0"/>
    <n v="0"/>
    <n v="0"/>
    <n v="0"/>
    <n v="0"/>
    <n v="0"/>
    <n v="0"/>
    <n v="-55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Integrated Grid Strategy"/>
    <s v="PEF IGS Exp Other OU"/>
    <s v="AFUDC Not Eligible"/>
    <s v="Expansion"/>
    <s v="Other Transmission &amp; Distribution Expansion"/>
    <s v="Other"/>
    <s v="OU - Other Utility "/>
    <s v="~"/>
    <s v="PEF Market Solutions Expansion"/>
    <n v="0"/>
    <n v="0"/>
    <n v="0"/>
    <n v="0"/>
    <n v="5.21"/>
    <n v="16.920000000000002"/>
    <n v="24.27"/>
    <n v="34.85"/>
    <n v="40.71"/>
    <n v="44.91"/>
    <n v="50.49"/>
    <n v="55.89"/>
    <n v="0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</r>
  <r>
    <s v="DE Florida"/>
    <x v="4"/>
    <s v="Integrated Grid Strategy"/>
    <s v="PEF IGS Exp Outdoor Lighting IK"/>
    <s v="AFUDC Not Eligible"/>
    <s v="Expansion"/>
    <s v="Other Transmission &amp; Distribution Expansion"/>
    <s v="Customer Solutions"/>
    <s v="IK - Distrib Lines OH/UG (Line Ext)"/>
    <s v="~"/>
    <s v="D DIS 373-ZZ-STREET LIGHT&amp;SIG-50226"/>
    <n v="-340.44"/>
    <n v="-38.369999999999997"/>
    <n v="-881.24"/>
    <n v="-1081.77"/>
    <n v="-750.63"/>
    <n v="-57.35"/>
    <n v="837.09"/>
    <n v="1056.57"/>
    <n v="882.59"/>
    <n v="1216.28"/>
    <n v="-115.59"/>
    <n v="2464.79"/>
    <n v="-340.44"/>
    <n v="4294.55"/>
    <n v="4294.55"/>
    <n v="4294.55"/>
    <n v="4294.5499999999993"/>
    <n v="4294.5499999999993"/>
    <n v="4294.55"/>
    <n v="4294.55"/>
    <n v="4294.55"/>
    <n v="4294.5500000000011"/>
    <n v="4294.550000000002"/>
    <n v="4294.5500000000011"/>
    <n v="4294.5500000000011"/>
    <n v="4294.55"/>
    <n v="4294.5500000000011"/>
    <n v="4294.55"/>
    <n v="4294.5500000000011"/>
    <n v="4294.5500000000011"/>
    <n v="4294.550000000002"/>
    <n v="4294.5500000000011"/>
    <n v="4294.5500000000011"/>
    <n v="4294.5500000000011"/>
    <n v="4294.550000000002"/>
    <n v="4294.5500000000011"/>
    <n v="4294.550000000002"/>
    <n v="4294.5500000000029"/>
    <n v="4294.5500000000011"/>
    <n v="4294.5500000000038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38"/>
    <n v="4294.5500000000029"/>
    <n v="4294.5500000000038"/>
    <n v="4294.5500000000047"/>
    <n v="4294.5500000000056"/>
    <n v="4294.5500000000056"/>
    <n v="4294.5500000000047"/>
    <n v="4294.5500000000047"/>
    <n v="4294.5500000000047"/>
    <n v="4294.5500000000047"/>
    <n v="4294.5500000000038"/>
    <n v="4294.5500000000029"/>
    <n v="4294.5500000000029"/>
    <n v="4294.5500000000029"/>
    <n v="4294.5500000000029"/>
    <n v="4294.5500000000038"/>
    <n v="4294.5500000000047"/>
    <n v="4294.5500000000038"/>
    <n v="4294.5500000000038"/>
    <n v="4294.5500000000038"/>
    <n v="4294.5500000000047"/>
    <n v="4294.5500000000038"/>
    <n v="4294.5500000000047"/>
    <n v="4294.5500000000056"/>
    <n v="4294.5500000000056"/>
    <n v="4294.5500000000065"/>
    <n v="4294.5500000000029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</r>
  <r>
    <s v="DE Florida"/>
    <x v="4"/>
    <s v="Integrated Grid Strategy"/>
    <s v="PEF IGS Maint Outdoor Lighting IK"/>
    <s v="AFUDC Not Eligible"/>
    <s v="Maintenance"/>
    <s v="Maintenance"/>
    <s v="Customer Solutions"/>
    <s v="IK - Distrib Lines OH/UG (Line Ext)"/>
    <s v="~"/>
    <s v="PEF Distribution Poles Towers &amp; Fixtures 364.0"/>
    <n v="188.78"/>
    <n v="192.59"/>
    <n v="204.5"/>
    <n v="204.5"/>
    <n v="218.58"/>
    <n v="0"/>
    <n v="0"/>
    <n v="0"/>
    <n v="0"/>
    <n v="0"/>
    <n v="0"/>
    <n v="0"/>
    <n v="188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.6666666666665"/>
    <n v="8083.333333333333"/>
    <n v="12125"/>
    <n v="16166.666666666666"/>
    <n v="20208.333333333332"/>
    <n v="24250"/>
    <n v="28291.666666666668"/>
    <n v="32333.333333333336"/>
    <n v="36375"/>
    <n v="40416.666666666664"/>
    <n v="44458.333333333328"/>
    <n v="0"/>
    <n v="48500"/>
    <n v="48500"/>
    <n v="0"/>
    <n v="0"/>
    <n v="0"/>
    <n v="0"/>
    <n v="0"/>
    <n v="0"/>
    <n v="0"/>
    <n v="0"/>
    <n v="0"/>
    <n v="0"/>
    <n v="48500"/>
  </r>
  <r>
    <s v="DE Florida"/>
    <x v="4"/>
    <s v="Integrated Grid Strategy"/>
    <s v="PEF Solar Growth Battery BY - 2024 Dixie Count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650"/>
    <n v="975"/>
    <n v="1300"/>
    <n v="1625"/>
    <n v="1950"/>
    <n v="2275"/>
    <n v="2600"/>
    <n v="2925"/>
    <n v="3250"/>
    <n v="3575"/>
    <n v="0"/>
    <n v="3900"/>
    <n v="3900"/>
    <n v="3900"/>
    <n v="3900"/>
    <n v="3900"/>
    <n v="3900"/>
    <n v="0"/>
    <n v="0"/>
    <n v="0"/>
    <n v="0"/>
    <n v="0"/>
    <n v="0"/>
    <n v="3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Integrated Grid Strategy"/>
    <s v="PEF Solar Growth Battery BY - 2024 J Hopkins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708.33"/>
    <n v="1416.66"/>
    <n v="2124.9900000000002"/>
    <n v="2833.32"/>
    <n v="3541.65"/>
    <n v="4249.9800000000005"/>
    <n v="4958.3100000000004"/>
    <n v="5666.64"/>
    <n v="6374.97"/>
    <n v="7083.3"/>
    <n v="779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.66666666666663"/>
    <n v="1293.3333333333333"/>
    <n v="1940"/>
    <n v="2586.6666666666665"/>
    <n v="3233.333333333333"/>
    <n v="3879.9999999999995"/>
    <n v="4526.6666666666661"/>
    <n v="5173.333333333333"/>
    <n v="5820"/>
    <n v="6466.666666666667"/>
    <n v="7113.3333333333339"/>
    <n v="0"/>
    <n v="7760"/>
    <n v="15843.333333333332"/>
    <n v="23926.666666666664"/>
    <n v="32009.999999999996"/>
    <n v="40093.333333333328"/>
    <n v="48176.666666666664"/>
    <n v="56260"/>
    <n v="64343.333333333336"/>
    <n v="72426.666666666672"/>
    <n v="80510"/>
    <n v="88593.333333333328"/>
    <n v="96676.666666666657"/>
    <n v="7760"/>
    <n v="104760"/>
    <n v="109367.5"/>
    <n v="113975"/>
    <n v="0"/>
    <n v="0"/>
    <n v="0"/>
    <n v="0"/>
    <n v="0"/>
    <n v="0"/>
    <n v="0"/>
    <n v="0"/>
    <n v="0"/>
    <n v="104760"/>
    <n v="0"/>
    <n v="0"/>
    <n v="0"/>
    <n v="0"/>
    <n v="0"/>
    <n v="0"/>
    <n v="0"/>
    <n v="0"/>
    <n v="0"/>
    <n v="0"/>
    <n v="0"/>
    <n v="0"/>
    <n v="0"/>
  </r>
  <r>
    <s v="DE Florida"/>
    <x v="4"/>
    <s v="Nuclear"/>
    <s v="PEF Nuclear Maintenance"/>
    <s v="AFUDC Not Eligible"/>
    <s v="Maintenance"/>
    <s v="Maintenance"/>
    <s v="Fossil Hydro"/>
    <s v="BB - GO - Nuke Steam Plant"/>
    <s v="~"/>
    <s v="D INT 303-Passport-Nuc Asset -50220"/>
    <n v="-29491.09"/>
    <n v="-30265.21"/>
    <n v="-30591.29"/>
    <n v="-31906.37"/>
    <n v="-32474.77"/>
    <n v="-33293.869999999995"/>
    <n v="-33410.879999999997"/>
    <n v="-34105.439999999995"/>
    <n v="-34700.49"/>
    <n v="-35562.050000000003"/>
    <n v="-36031.43"/>
    <n v="-36838.83"/>
    <n v="-29491.09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</r>
  <r>
    <s v="DE Florida"/>
    <x v="4"/>
    <s v="Nuclear"/>
    <s v="PEF Nuclear New Gen COLA"/>
    <s v="AFUDC Not Eligible"/>
    <s v="Expansion"/>
    <s v="New Generation"/>
    <s v="~"/>
    <s v="PN - Nuclear Clause Related"/>
    <s v="~"/>
    <s v="PEF Model Depr Group Nuclear 0%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</r>
  <r>
    <s v="DE Florida"/>
    <x v="4"/>
    <s v="Other Departments (Jamil)"/>
    <s v="PEF OthJamil_Network Upgrades_Solar"/>
    <s v="AFUDC Not Eligible"/>
    <s v="Expansion"/>
    <s v="Other Transmission &amp; Distribution Expansion"/>
    <s v="Renewable Generation - Solar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2334.8098126"/>
    <n v="4522.2511701000003"/>
    <n v="6090.325409"/>
    <n v="7010.4069115000002"/>
    <n v="7437.4896343999999"/>
    <n v="7788.8177844000002"/>
    <n v="8119.4271288999998"/>
    <n v="8407.3428385000007"/>
    <n v="8673.8334384999998"/>
    <n v="9191.9974732999999"/>
    <n v="9737.8211171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28275.27"/>
    <n v="29180.02"/>
    <n v="29468.71"/>
    <n v="30247.86"/>
    <n v="30480.76"/>
    <n v="30887.14"/>
    <n v="31483.119999999999"/>
    <n v="33721.85"/>
    <n v="33845.49"/>
    <n v="39464.68"/>
    <n v="41547.160000000003"/>
    <n v="42967.62"/>
    <n v="28275.2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4783.2070032299998"/>
    <n v="5764.4257170299998"/>
    <n v="7734.3594836699995"/>
    <n v="10294.219933229999"/>
    <n v="12947.140251779998"/>
    <n v="15469.246102199999"/>
    <n v="17876.690532089997"/>
    <n v="20262.625801709997"/>
    <n v="26186.388241769997"/>
    <n v="30167.890031189996"/>
    <n v="34035.633828299993"/>
    <n v="0"/>
    <n v="40903.77260294999"/>
    <n v="43503.206352949986"/>
    <n v="46102.640102949983"/>
    <n v="48702.073852949979"/>
    <n v="51301.507602949976"/>
    <n v="53900.941352949972"/>
    <n v="56500.375102949969"/>
    <n v="59099.808852949966"/>
    <n v="61699.242602949962"/>
    <n v="64298.676352949959"/>
    <n v="66898.110102949955"/>
    <n v="69497.543852949952"/>
    <n v="40903.77260294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2240.5918267699999"/>
    <n v="2700.2229129699999"/>
    <n v="3622.9965863299999"/>
    <n v="4822.1088967699998"/>
    <n v="6064.8131282199993"/>
    <n v="7246.2400977999996"/>
    <n v="8373.9563579099995"/>
    <n v="9491.5971082899996"/>
    <n v="12266.45792823"/>
    <n v="14131.50795881"/>
    <n v="15943.2704717"/>
    <n v="0"/>
    <n v="19160.504347049999"/>
    <n v="20378.153930383327"/>
    <n v="21595.803513716655"/>
    <n v="22813.453097049984"/>
    <n v="24031.102680383312"/>
    <n v="25248.75226371664"/>
    <n v="26466.401847049969"/>
    <n v="27684.051430383297"/>
    <n v="28901.701013716625"/>
    <n v="30119.350597049954"/>
    <n v="31337.000180383282"/>
    <n v="32554.64976371661"/>
    <n v="19160.5043470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20.0376899"/>
    <n v="40.0753798"/>
    <n v="0"/>
    <n v="20.739032999999999"/>
    <n v="41.478065999999998"/>
    <n v="0"/>
    <n v="20.739032999999999"/>
    <n v="41.478065999999998"/>
    <n v="0"/>
    <n v="20.739032999999999"/>
    <n v="41.478065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Other Departments (Savoy)"/>
    <s v="PEF Other Savoy Exp Other OU"/>
    <s v="AFUDC Not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46.025089899999998"/>
    <n v="92.050179799999995"/>
    <n v="0"/>
    <n v="46.769708999999999"/>
    <n v="93.539417999999998"/>
    <n v="0"/>
    <n v="46.769708999999999"/>
    <n v="93.539417999999998"/>
    <n v="0"/>
    <n v="46.769708999999999"/>
    <n v="93.539417999999998"/>
    <n v="0"/>
    <n v="0"/>
    <n v="46.025089899999998"/>
    <n v="92.050179799999995"/>
    <n v="0"/>
    <n v="46.769708999999999"/>
    <n v="93.539417999999998"/>
    <n v="0"/>
    <n v="46.769708999999999"/>
    <n v="93.539417999999998"/>
    <n v="0"/>
    <n v="46.769708999999999"/>
    <n v="93.539417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Project Management and Construction"/>
    <s v="PEF Transmission Major Projects CC 2018"/>
    <s v="AFUDC Not Eligible"/>
    <s v="Expansion"/>
    <s v="Other Transmission &amp; Distribution Expansion"/>
    <s v="New Generation (Fossil)"/>
    <s v="GG - Transmission Lines"/>
    <s v="~"/>
    <s v="PEF Transmission Major Projects CC 2018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</r>
  <r>
    <s v="DE Florida"/>
    <x v="4"/>
    <s v="Regulated &amp; Renewable Energy"/>
    <s v="PEF Fossil Hydro ECRC Crystal River BA"/>
    <s v="AFUDC Not Eligible"/>
    <s v="Recoverable"/>
    <s v="Major Nuclear &amp; Fossil Projects"/>
    <s v="Fossil Hydro ECRC"/>
    <s v="BA - Fossil Steam Plants "/>
    <s v="~"/>
    <s v="PEF Fossil Hydro ECRC Crystal River"/>
    <n v="12963.64"/>
    <n v="12955.62"/>
    <n v="12947.19"/>
    <n v="0"/>
    <n v="17.82"/>
    <n v="34.869999999999997"/>
    <n v="66.760000000000005"/>
    <n v="76.31"/>
    <n v="78.95"/>
    <n v="78.95"/>
    <n v="80.709999999999994"/>
    <n v="231.83"/>
    <n v="1296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 Rotables Bartow CC BG"/>
    <s v="AFUDC Not Eligible"/>
    <s v="Maintenance"/>
    <s v="Maintenance"/>
    <s v="Fossil Hydro"/>
    <s v="BG - Cust - Other Production Plant"/>
    <s v="~"/>
    <s v="PEF Bartow 343.1 CC"/>
    <n v="0"/>
    <n v="0"/>
    <n v="0"/>
    <n v="0"/>
    <n v="0"/>
    <n v="0"/>
    <n v="0"/>
    <n v="0"/>
    <n v="0"/>
    <n v="0"/>
    <n v="0"/>
    <n v="0"/>
    <n v="0"/>
    <n v="0"/>
    <n v="0"/>
    <n v="-790.43344000000002"/>
    <n v="-790.43344000000002"/>
    <n v="-790.43344000000002"/>
    <n v="-564.45374000000004"/>
    <n v="-338.48220000000003"/>
    <n v="-226.68678000000011"/>
    <n v="1665.8842299999997"/>
    <n v="8651.5221999999994"/>
    <n v="16028.658079999999"/>
    <n v="281.1873766278477"/>
    <n v="0"/>
    <n v="0"/>
    <n v="168.33575999999999"/>
    <n v="614.34911"/>
    <n v="1557.66932"/>
    <n v="32434.37831"/>
    <n v="32892.100930000001"/>
    <n v="33059.533210000001"/>
    <n v="33409.894140000004"/>
    <n v="635.06348999999318"/>
    <n v="16246.440339999994"/>
    <n v="16673.171809999993"/>
    <n v="214.24906000000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 Rotables Citrus 1&amp;2 BG"/>
    <s v="AFUDC Not Eligible"/>
    <s v="Maintenance"/>
    <s v="Maintenance"/>
    <s v="Fossil Hydro"/>
    <s v="BG - Cust - Other Production Plant"/>
    <s v="~"/>
    <s v="PEF CITRUS CC 343.1"/>
    <n v="0"/>
    <n v="16.809999999999999"/>
    <n v="31.96"/>
    <n v="111.30000000000001"/>
    <n v="555.6"/>
    <n v="71718.31"/>
    <n v="86652.33"/>
    <n v="85202.04"/>
    <n v="85528.819999999992"/>
    <n v="85709.64999999998"/>
    <n v="87942.39"/>
    <n v="18743.939999999999"/>
    <n v="0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8030.317489999998"/>
    <n v="18068.140229999997"/>
    <n v="18117.818959999997"/>
    <n v="17985.401182880538"/>
    <n v="17985.401182880538"/>
    <n v="17985.401182880538"/>
    <n v="18028.385642880537"/>
    <n v="18071.370002880536"/>
    <n v="18126.210462880535"/>
    <n v="17982.169999999998"/>
    <n v="17988.823898267106"/>
    <n v="17988.823898267106"/>
    <n v="17988.823898267106"/>
    <n v="25105.261919111243"/>
    <n v="30695.650639032101"/>
    <n v="38038.413532783161"/>
    <n v="40328.141521133293"/>
    <n v="40328.141521133293"/>
    <n v="40328.141521133293"/>
    <n v="1510.7969887898726"/>
    <n v="7864.0987664246331"/>
    <n v="15969.790976435623"/>
    <n v="17988.823898267106"/>
    <n v="19022.412807792542"/>
    <n v="19022.412807792542"/>
    <n v="19022.412807792542"/>
    <n v="27571.110172730008"/>
    <n v="34286.624476231911"/>
    <n v="43107.197017904175"/>
    <n v="45857.757278964447"/>
    <n v="45857.757278964447"/>
    <n v="45857.757278964447"/>
    <n v="53489.746816430677"/>
    <n v="61121.718598667372"/>
    <n v="70858.768149826908"/>
    <n v="19022.412807792542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</r>
  <r>
    <s v="DE Florida"/>
    <x v="4"/>
    <s v="Regulated &amp; Renewable Energy"/>
    <s v="PEF Fossil Hydro Maint Rotables Debary 7-10 BG"/>
    <s v="AFUDC Not Eligible"/>
    <s v="Maintenance"/>
    <s v="Maintenance"/>
    <s v="Fossil Hydro"/>
    <s v="BG - Other Production Plant"/>
    <s v="~"/>
    <s v="D OTH 343.1 DEBARY (NEW)-50222"/>
    <n v="0"/>
    <n v="0"/>
    <n v="0"/>
    <n v="0"/>
    <n v="0"/>
    <n v="0"/>
    <n v="0"/>
    <n v="0"/>
    <n v="0"/>
    <n v="0"/>
    <n v="0"/>
    <n v="0"/>
    <n v="0"/>
    <n v="0"/>
    <n v="0"/>
    <n v="0"/>
    <n v="0"/>
    <n v="865.73873000000003"/>
    <n v="1235.2825"/>
    <n v="1546.4370100000001"/>
    <n v="1727.0877700000001"/>
    <n v="1727.0877700000001"/>
    <n v="1727.0877700000001"/>
    <n v="0"/>
    <n v="0"/>
    <n v="0"/>
    <n v="0"/>
    <n v="123.05314"/>
    <n v="246.10685999999998"/>
    <n v="1348.7842500000002"/>
    <n v="1019.4731600000002"/>
    <n v="1320.94016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 Rotables Hines 1 BG"/>
    <s v="AFUDC Not Eligible"/>
    <s v="Maintenance"/>
    <s v="Maintenance"/>
    <s v="Fossil Hydro"/>
    <s v="BG - Other Production Plant"/>
    <s v="~"/>
    <s v="PEF Hines 1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.26891500000005"/>
    <n v="844.5378300000001"/>
    <n v="1266.8067450000001"/>
    <n v="1689.0756600000002"/>
    <n v="2111.3445750000001"/>
    <n v="2533.6134900000002"/>
    <n v="44.671438269327609"/>
    <n v="466.94035326932766"/>
    <n v="889.20926826932771"/>
    <n v="1311.4781832693277"/>
    <n v="1733.7470982693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 Rotables Hines 2 BG"/>
    <s v="AFUDC Not Eligible"/>
    <s v="Maintenance"/>
    <s v="Maintenance"/>
    <s v="Fossil Hydro"/>
    <s v="BG - Other Production Plant"/>
    <s v="~"/>
    <s v="PEF Hines 2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.88646666666665"/>
    <n v="825.7729333333333"/>
    <n v="1238.6594"/>
    <n v="1651.5458666666666"/>
    <n v="2064.4323333333332"/>
    <n v="2477.3188"/>
    <n v="408.01875516418886"/>
    <n v="820.90522183085545"/>
    <n v="1233.791688497522"/>
    <n v="1646.6781551641886"/>
    <n v="2059.5646218308552"/>
    <n v="0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</r>
  <r>
    <s v="DE Florida"/>
    <x v="4"/>
    <s v="Regulated &amp; Renewable Energy"/>
    <s v="PEF Fossil Hydro Maint Rotables Hines 4 BG"/>
    <s v="AFUDC Not Eligible"/>
    <s v="Maintenance"/>
    <s v="Maintenance"/>
    <s v="Fossil Hydro"/>
    <s v="BG - Other Production Plant"/>
    <s v="~"/>
    <s v="PEF Hines 4 343.1"/>
    <n v="0"/>
    <n v="0"/>
    <n v="0"/>
    <n v="12607.88"/>
    <n v="13674.72"/>
    <n v="0"/>
    <n v="-602"/>
    <n v="0"/>
    <n v="0"/>
    <n v="0"/>
    <n v="0"/>
    <n v="0"/>
    <n v="0"/>
    <n v="0"/>
    <n v="0"/>
    <n v="5697.8512499999997"/>
    <n v="5697.8512499999997"/>
    <n v="5697.8512499999997"/>
    <n v="5697.8512499999997"/>
    <n v="5697.8512499999997"/>
    <n v="5697.8512499999997"/>
    <n v="5697.8512499999997"/>
    <n v="5793.6599200000001"/>
    <n v="12188.958129999999"/>
    <n v="14820.402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 Rotables IC 12-14 BG"/>
    <s v="AFUDC Not Eligible"/>
    <s v="Maintenance"/>
    <s v="Maintenance"/>
    <s v="Fossil Hydro"/>
    <s v="BG - Other Production Plant"/>
    <s v="~"/>
    <s v="D OTH 343.1 INTER CITY 12-50222"/>
    <n v="0"/>
    <n v="0"/>
    <n v="0"/>
    <n v="0"/>
    <n v="0"/>
    <n v="0"/>
    <n v="0"/>
    <n v="0"/>
    <n v="0"/>
    <n v="0"/>
    <n v="0"/>
    <n v="0"/>
    <n v="0"/>
    <n v="0"/>
    <n v="0"/>
    <n v="0"/>
    <n v="591.95613000000003"/>
    <n v="1319.2563399999999"/>
    <n v="1410.0351099999998"/>
    <n v="1410.0351099999998"/>
    <n v="1410.0351099999998"/>
    <n v="1410.0351099999998"/>
    <n v="1410.0351099999998"/>
    <n v="1410.0351099999998"/>
    <n v="1410.0351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.10416666666666"/>
    <n v="330.20833333333331"/>
    <n v="495.3125"/>
    <n v="660.41666666666663"/>
    <n v="825.52083333333326"/>
    <n v="990.62499999999989"/>
    <n v="1155.7291666666665"/>
    <n v="1320.8333333333333"/>
    <n v="1485.9375"/>
    <n v="1651.0416666666667"/>
    <n v="1816.1458333333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 Rotables IC 7-10 BG"/>
    <s v="AFUDC Not Eligible"/>
    <s v="Maintenance"/>
    <s v="Maintenance"/>
    <s v="Fossil Hydro"/>
    <s v="BG - Other Production Plant"/>
    <s v="~"/>
    <s v="D OTH 343.1 INTER CITY 7-10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.19042999999999"/>
    <n v="2332.6639100000002"/>
    <n v="2459.5187100000003"/>
    <n v="2459.5187100000003"/>
    <n v="0"/>
    <n v="0"/>
    <n v="0"/>
    <n v="0"/>
    <n v="0"/>
    <n v="0"/>
    <n v="0"/>
    <n v="0"/>
    <n v="0"/>
    <n v="0"/>
    <n v="0"/>
    <n v="0"/>
    <n v="0"/>
    <n v="0"/>
    <n v="0"/>
    <n v="165.06083333333333"/>
    <n v="330.12166666666667"/>
    <n v="495.1825"/>
    <n v="660.24333333333334"/>
    <n v="825.30416666666667"/>
    <n v="990.36500000000001"/>
    <n v="1155.4258333333332"/>
    <n v="1320.4866666666667"/>
    <n v="1485.5475000000001"/>
    <n v="1650.6083333333336"/>
    <n v="1815.6691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 Rotables Osprey BG"/>
    <s v="AFUDC Not Eligible"/>
    <s v="Maintenance"/>
    <s v="Maintenance"/>
    <s v="Fossil Hydro"/>
    <s v="BG - Other Production Plant"/>
    <s v="~"/>
    <s v="PEF Osprey CC 343.1"/>
    <n v="8276.9699999999993"/>
    <n v="8278.41"/>
    <n v="8572.6"/>
    <n v="8947.8700000000008"/>
    <n v="13578.54"/>
    <n v="15441.5"/>
    <n v="0"/>
    <n v="0"/>
    <n v="0"/>
    <n v="0"/>
    <n v="0"/>
    <n v="0"/>
    <n v="8276.96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Anclote BA-311"/>
    <s v="AFUDC Not Eligible"/>
    <s v="Maintenance"/>
    <s v="Maintenance"/>
    <s v="Fossil Hydro"/>
    <s v="BA - Fossil Steam Plants "/>
    <s v="~"/>
    <s v="PEF Anclote Struct &amp; Improv 311"/>
    <n v="3446.2400000000007"/>
    <n v="2815.46"/>
    <n v="2775.14"/>
    <n v="2417.5"/>
    <n v="2088.5899999999997"/>
    <n v="2979.08"/>
    <n v="4123.41"/>
    <n v="2810.54"/>
    <n v="2696.8"/>
    <n v="2498.7199999999998"/>
    <n v="2852.2299999999996"/>
    <n v="2639.77"/>
    <n v="3446.2400000000007"/>
    <n v="1558.4099999999999"/>
    <n v="1561.3246554323998"/>
    <n v="1565.7288730052999"/>
    <n v="1582.3260885589998"/>
    <n v="1610.3375362304998"/>
    <n v="1647.7233545878998"/>
    <n v="1699.5487845816999"/>
    <n v="1401.5598805868524"/>
    <n v="1462.1453118137524"/>
    <n v="1466.7020432257525"/>
    <n v="1447.5497968060315"/>
    <n v="1484.5592140137314"/>
    <n v="1558.4099999999999"/>
    <n v="1050.192201467989"/>
    <n v="1075.1017150963889"/>
    <n v="1113.8638787727889"/>
    <n v="1193.061577169789"/>
    <n v="1244.7304180642889"/>
    <n v="1273.136304660389"/>
    <n v="1075.7044610006644"/>
    <n v="1091.9152555678645"/>
    <n v="1127.9075258177645"/>
    <n v="1138.7328837769644"/>
    <n v="1154.5912586056645"/>
    <n v="1191.8086861584645"/>
    <n v="1050.192201467989"/>
    <n v="1066.2224896261237"/>
    <n v="1227.5466562927904"/>
    <n v="1357.1991962611667"/>
    <n v="1518.5233629278334"/>
    <n v="1032.0912117438384"/>
    <n v="1007.8746031309954"/>
    <n v="29.871515635329843"/>
    <n v="181.2927992712807"/>
    <n v="332.58217125733842"/>
    <n v="493.90633792400513"/>
    <n v="566.00443775803478"/>
    <n v="727.32860442470144"/>
    <n v="1066.2224896261237"/>
    <n v="537.27244256457823"/>
    <n v="589.88577589791157"/>
    <n v="642.49910923124492"/>
    <n v="343.29330588100817"/>
    <n v="200.31906961108226"/>
    <n v="221.2244185355903"/>
    <n v="264.74297624435599"/>
    <n v="317.35630957768933"/>
    <n v="369.96964291102267"/>
    <n v="422.58297624435602"/>
    <n v="475.19630957768936"/>
    <n v="527.80964291102271"/>
    <n v="537.27244256457823"/>
    <n v="494.78276919845689"/>
    <n v="554.01670341188412"/>
    <n v="646.19174494140657"/>
    <n v="802.84568395386998"/>
    <n v="831.3544574725978"/>
    <n v="940.35390807527779"/>
    <n v="938.47647151289186"/>
    <n v="977.02516231695984"/>
    <n v="1062.6134961551509"/>
    <n v="1088.3558109493254"/>
    <n v="511.27197107074267"/>
    <n v="599.77368524078975"/>
    <n v="494.78276919845689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</r>
  <r>
    <s v="DE Florida"/>
    <x v="4"/>
    <s v="Regulated &amp; Renewable Energy"/>
    <s v="PEF Fossil Hydro Maintenance Anclote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14.5921853808"/>
    <n v="36.641844687599999"/>
    <n v="119.735593428"/>
    <n v="259.974550206"/>
    <n v="447.14617468679984"/>
    <n v="706.60953131639985"/>
    <n v="582.71676536610607"/>
    <n v="886.0369568409061"/>
    <n v="908.8501747449061"/>
    <n v="896.98237747434507"/>
    <n v="1082.2695543827451"/>
    <n v="0"/>
    <n v="765.60842785519344"/>
    <n v="890.31759126799341"/>
    <n v="1084.3798710967935"/>
    <n v="1480.8821416207934"/>
    <n v="1739.5615369147934"/>
    <n v="1881.7752471559936"/>
    <n v="1589.9586089537347"/>
    <n v="1671.1177459361347"/>
    <n v="1851.3125895269347"/>
    <n v="1905.5096065733348"/>
    <n v="1984.9043586137348"/>
    <n v="2171.2329366713348"/>
    <n v="765.60842785519344"/>
    <n v="1942.4404387904772"/>
    <n v="2750.1079387904774"/>
    <n v="3399.2118206736945"/>
    <n v="4206.8793206736946"/>
    <n v="2859.2797988716584"/>
    <n v="2792.1907092485708"/>
    <n v="82.755303257999458"/>
    <n v="840.84413847718656"/>
    <n v="1598.2725596078246"/>
    <n v="2405.9400596078249"/>
    <n v="2766.8983292266635"/>
    <n v="3574.5658292266635"/>
    <n v="1942.4404387904772"/>
    <n v="2640.506234036493"/>
    <n v="2903.9129007031597"/>
    <n v="3167.3195673698265"/>
    <n v="1692.3285798247696"/>
    <n v="987.51033235774094"/>
    <n v="1092.1721723674011"/>
    <n v="1310.0461882861848"/>
    <n v="1573.4528549528516"/>
    <n v="1836.8595216195183"/>
    <n v="2100.2661882861848"/>
    <n v="2363.6728549528516"/>
    <n v="2627.0795216195183"/>
    <n v="2640.506234036493"/>
    <n v="2462.6940755430392"/>
    <n v="2759.2468882719254"/>
    <n v="3220.718309881222"/>
    <n v="4005.001286457084"/>
    <n v="4147.729556775369"/>
    <n v="4693.4318487362634"/>
    <n v="4684.0613123028907"/>
    <n v="4877.0541100423179"/>
    <n v="5305.5493885264714"/>
    <n v="5434.4274709928295"/>
    <n v="2552.9063352103171"/>
    <n v="2995.9873599129792"/>
    <n v="2462.6940755430392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</r>
  <r>
    <s v="DE Florida"/>
    <x v="4"/>
    <s v="Regulated &amp; Renewable Energy"/>
    <s v="PEF Fossil Hydro Maintenance Anclote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10.3291569684"/>
    <n v="25.937126997299998"/>
    <n v="84.755484319000004"/>
    <n v="184.02438475050002"/>
    <n v="316.51482664389994"/>
    <n v="500.17736026969993"/>
    <n v="412.47919900362717"/>
    <n v="627.18602924652714"/>
    <n v="643.33448833852719"/>
    <n v="634.93380415875606"/>
    <n v="766.09032969445605"/>
    <n v="0"/>
    <n v="541.94004676307691"/>
    <n v="630.21609936747689"/>
    <n v="767.58412873987686"/>
    <n v="1048.2503952168768"/>
    <n v="1231.3579975913767"/>
    <n v="1332.0247378914769"/>
    <n v="1125.4607597537024"/>
    <n v="1182.9096917289023"/>
    <n v="1310.4615817148024"/>
    <n v="1348.8252319620024"/>
    <n v="1405.0252345587023"/>
    <n v="1536.9189215035024"/>
    <n v="541.94004676307691"/>
    <n v="1374.966920337647"/>
    <n v="1946.6785870043136"/>
    <n v="2406.1501667710581"/>
    <n v="2977.8618334377247"/>
    <n v="2023.9563665011135"/>
    <n v="1976.4669986823378"/>
    <n v="58.578780207818454"/>
    <n v="595.19592954780489"/>
    <n v="1131.3456013190462"/>
    <n v="1703.0572679857128"/>
    <n v="1958.5634681496445"/>
    <n v="2530.275134816311"/>
    <n v="1374.966920337647"/>
    <n v="1869.0961606253136"/>
    <n v="2055.5503272919805"/>
    <n v="2242.0044939586469"/>
    <n v="1197.9240491898124"/>
    <n v="699.01459448096716"/>
    <n v="773.10017632197787"/>
    <n v="927.32375232533207"/>
    <n v="1113.7779189919988"/>
    <n v="1300.2320856586655"/>
    <n v="1486.6862523253321"/>
    <n v="1673.1404189919988"/>
    <n v="1859.5945856586654"/>
    <n v="1869.0961606253136"/>
    <n v="1743.2333248101716"/>
    <n v="1953.1498637432624"/>
    <n v="2279.8049466924072"/>
    <n v="2834.9639636377578"/>
    <n v="2935.9949545004606"/>
    <n v="3322.273322128055"/>
    <n v="3315.6403328336637"/>
    <n v="3452.2513457850455"/>
    <n v="3755.5640845207135"/>
    <n v="3846.7911437643033"/>
    <n v="1807.0896214118948"/>
    <n v="2120.7269608005499"/>
    <n v="1743.2333248101716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</r>
  <r>
    <s v="DE Florida"/>
    <x v="4"/>
    <s v="Regulated &amp; Renewable Energy"/>
    <s v="PEF Fossil Hydro Maintenance Anclote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2.5172728668"/>
    <n v="6.3210217670999995"/>
    <n v="20.655381812999998"/>
    <n v="44.847763663499997"/>
    <n v="77.136419505299983"/>
    <n v="121.89599804189997"/>
    <n v="100.52346952880761"/>
    <n v="152.84871540710762"/>
    <n v="156.78418449110762"/>
    <n v="154.73689114345223"/>
    <n v="186.70046416735224"/>
    <n v="0"/>
    <n v="132.0737964697941"/>
    <n v="153.58716030859409"/>
    <n v="187.0645112833941"/>
    <n v="255.46443776239408"/>
    <n v="300.08877647389409"/>
    <n v="324.62181965659408"/>
    <n v="274.28103201872034"/>
    <n v="288.28165550912036"/>
    <n v="319.36675884842037"/>
    <n v="328.71619328282037"/>
    <n v="342.41244575372036"/>
    <n v="374.55566910332038"/>
    <n v="132.0737964697941"/>
    <n v="335.08706779287678"/>
    <n v="474.41623445954349"/>
    <n v="586.39189640321092"/>
    <n v="725.72106306987757"/>
    <n v="493.24913245171626"/>
    <n v="481.67571621360548"/>
    <n v="14.275966120522639"/>
    <n v="145.05241270329751"/>
    <n v="275.71493252213492"/>
    <n v="415.04409918880162"/>
    <n v="477.31231588370986"/>
    <n v="616.64148255037651"/>
    <n v="335.08706779287678"/>
    <n v="455.50865661132218"/>
    <n v="500.94865661132218"/>
    <n v="546.38865661132218"/>
    <n v="291.94058875570209"/>
    <n v="170.35364837997895"/>
    <n v="188.40874952917395"/>
    <n v="225.99396105260865"/>
    <n v="271.43396105260865"/>
    <n v="316.87396105260865"/>
    <n v="362.31396105260865"/>
    <n v="407.75396105260864"/>
    <n v="453.19396105260864"/>
    <n v="455.50865661132218"/>
    <n v="424.83604846042584"/>
    <n v="475.99374406246903"/>
    <n v="555.60119845985218"/>
    <n v="690.89618828755829"/>
    <n v="715.51793892805642"/>
    <n v="809.65588179422252"/>
    <n v="808.03938661897246"/>
    <n v="841.33216408173905"/>
    <n v="915.25097409702437"/>
    <n v="937.4834582603645"/>
    <n v="440.39735050701154"/>
    <n v="516.83231661034347"/>
    <n v="424.83604846042584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</r>
  <r>
    <s v="DE Florida"/>
    <x v="4"/>
    <s v="Regulated &amp; Renewable Energy"/>
    <s v="PEF Fossil Hydro Maintenance Anclote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.64380935159999997"/>
    <n v="1.6166435426999999"/>
    <n v="5.2827518809999994"/>
    <n v="11.4701151495"/>
    <n v="19.728154576099996"/>
    <n v="31.175715790299989"/>
    <n v="25.709548850059527"/>
    <n v="39.092080027159525"/>
    <n v="40.098602535159529"/>
    <n v="39.574993585143488"/>
    <n v="47.749890909443486"/>
    <n v="0"/>
    <n v="33.778755728083027"/>
    <n v="39.280942243683029"/>
    <n v="47.842998391283032"/>
    <n v="65.336736514283032"/>
    <n v="76.74970923978303"/>
    <n v="83.02419891968303"/>
    <n v="70.149206194173388"/>
    <n v="73.729959178973388"/>
    <n v="81.680182013073392"/>
    <n v="84.071362325873395"/>
    <n v="87.574270389173392"/>
    <n v="95.795114484373386"/>
    <n v="33.778755728083027"/>
    <n v="85.700756040611367"/>
    <n v="121.33492270727803"/>
    <n v="149.973286775421"/>
    <n v="185.60745344208766"/>
    <n v="126.15138246038052"/>
    <n v="123.19141281791994"/>
    <n v="3.6511627564551077"/>
    <n v="37.09792630994675"/>
    <n v="70.515552494780664"/>
    <n v="106.14971916144734"/>
    <n v="122.07514285289128"/>
    <n v="157.70930951955793"/>
    <n v="85.700756040611367"/>
    <n v="116.49873994405533"/>
    <n v="128.120406610722"/>
    <n v="139.74207327738867"/>
    <n v="74.66550165876545"/>
    <n v="43.568935275169515"/>
    <n v="48.186681031967368"/>
    <n v="57.799418706296535"/>
    <n v="69.421085372963205"/>
    <n v="81.042752039629875"/>
    <n v="92.664418706296544"/>
    <n v="104.28608537296321"/>
    <n v="115.90775203962988"/>
    <n v="116.49873994405533"/>
    <n v="108.65500336340764"/>
    <n v="121.73892104249799"/>
    <n v="142.09905196160258"/>
    <n v="176.70163693863924"/>
    <n v="182.99881187398759"/>
    <n v="207.07521094640074"/>
    <n v="206.66178088687107"/>
    <n v="215.17662805707306"/>
    <n v="234.08185069844797"/>
    <n v="239.76795499168367"/>
    <n v="112.63470430802613"/>
    <n v="132.18345044545211"/>
    <n v="108.65500336340764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</r>
  <r>
    <s v="DE Florida"/>
    <x v="4"/>
    <s v="Regulated &amp; Renewable Energy"/>
    <s v="PEF Fossil Hydro Maintenance Anclote Other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9"/>
    <n v="18"/>
    <n v="27"/>
    <n v="36"/>
    <n v="45"/>
    <n v="54"/>
    <n v="63"/>
    <n v="72"/>
    <n v="81"/>
    <n v="90"/>
    <n v="99"/>
    <n v="0"/>
    <n v="0"/>
    <n v="44"/>
    <n v="88"/>
    <n v="132"/>
    <n v="176"/>
    <n v="220"/>
    <n v="264"/>
    <n v="308"/>
    <n v="352"/>
    <n v="396"/>
    <n v="440"/>
    <n v="484"/>
    <n v="0"/>
    <n v="0"/>
    <n v="48.749999979999998"/>
    <n v="97.499999959999997"/>
    <n v="146.24999994000001"/>
    <n v="194.99999991999999"/>
    <n v="243.74999989999998"/>
    <n v="292.49999987999996"/>
    <n v="341.24999985999995"/>
    <n v="389.99999983999993"/>
    <n v="438.74999981999991"/>
    <n v="487.4999997999999"/>
    <n v="536.24999977999994"/>
    <n v="0"/>
    <n v="0"/>
    <n v="54.666666648000003"/>
    <n v="109.33333329600001"/>
    <n v="163.99999994400002"/>
    <n v="218.66666659200001"/>
    <n v="273.33333324"/>
    <n v="327.99999988799999"/>
    <n v="382.66666653599998"/>
    <n v="437.33333318399997"/>
    <n v="491.99999983199996"/>
    <n v="546.66666648"/>
    <n v="601.33333312800005"/>
    <n v="0"/>
    <n v="0"/>
    <n v="143.83333333600001"/>
    <n v="287.66666667200002"/>
    <n v="431.50000000800003"/>
    <n v="575.33333334400004"/>
    <n v="719.16666668000005"/>
    <n v="863.00000001600006"/>
    <n v="1006.8333333520001"/>
    <n v="1150.6666666880001"/>
    <n v="1294.5000000240002"/>
    <n v="1438.3333333600003"/>
    <n v="1582.1666666960004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Anclote Other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44"/>
    <n v="88"/>
    <n v="132"/>
    <n v="176"/>
    <n v="220"/>
    <n v="264"/>
    <n v="308"/>
    <n v="352"/>
    <n v="396"/>
    <n v="440"/>
    <n v="484"/>
    <n v="0"/>
    <n v="0"/>
    <n v="221"/>
    <n v="442"/>
    <n v="663"/>
    <n v="884"/>
    <n v="1105"/>
    <n v="1326"/>
    <n v="1547"/>
    <n v="1768"/>
    <n v="1989"/>
    <n v="2210"/>
    <n v="2431"/>
    <n v="0"/>
    <n v="0"/>
    <n v="244.25000001999999"/>
    <n v="488.50000003999997"/>
    <n v="732.75000005999993"/>
    <n v="977.00000007999995"/>
    <n v="1221.2500000999999"/>
    <n v="1465.5000001199999"/>
    <n v="1709.7500001399999"/>
    <n v="1954.0000001599999"/>
    <n v="2198.2500001799999"/>
    <n v="2442.5000001999997"/>
    <n v="2686.7500002199995"/>
    <n v="0"/>
    <n v="0"/>
    <n v="273.91666675099998"/>
    <n v="547.83333350199996"/>
    <n v="821.75000025299994"/>
    <n v="1095.6666670039999"/>
    <n v="1369.5833337549998"/>
    <n v="1643.5000005059997"/>
    <n v="1917.4166672569995"/>
    <n v="2191.3333340079994"/>
    <n v="2465.2500007589992"/>
    <n v="2739.1666675099991"/>
    <n v="3013.083334260999"/>
    <n v="0"/>
    <n v="0"/>
    <n v="720.08333334600002"/>
    <n v="1440.166666692"/>
    <n v="2160.2500000380001"/>
    <n v="2880.3333333840001"/>
    <n v="3600.4166667300001"/>
    <n v="4320.5000000760001"/>
    <n v="5040.5833334220006"/>
    <n v="5760.6666667680001"/>
    <n v="6480.7500001139997"/>
    <n v="7200.8333334599993"/>
    <n v="7920.9166668059988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Anclote Other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31"/>
    <n v="62"/>
    <n v="93"/>
    <n v="124"/>
    <n v="155"/>
    <n v="186"/>
    <n v="217"/>
    <n v="248"/>
    <n v="279"/>
    <n v="310"/>
    <n v="341"/>
    <n v="0"/>
    <n v="0"/>
    <n v="156"/>
    <n v="312"/>
    <n v="468"/>
    <n v="624"/>
    <n v="780"/>
    <n v="936"/>
    <n v="1092"/>
    <n v="1248"/>
    <n v="1404"/>
    <n v="1560"/>
    <n v="1716"/>
    <n v="0"/>
    <n v="0"/>
    <n v="172.833333348"/>
    <n v="345.66666669599999"/>
    <n v="518.50000004399999"/>
    <n v="691.33333339199999"/>
    <n v="864.16666673999998"/>
    <n v="1037.000000088"/>
    <n v="1209.833333436"/>
    <n v="1382.666666784"/>
    <n v="1555.500000132"/>
    <n v="1728.33333348"/>
    <n v="1901.166666828"/>
    <n v="0"/>
    <n v="0"/>
    <n v="193.83333340799999"/>
    <n v="387.66666681599997"/>
    <n v="581.5000002239999"/>
    <n v="775.33333363199995"/>
    <n v="969.16666703999999"/>
    <n v="1163.000000448"/>
    <n v="1356.8333338560001"/>
    <n v="1550.6666672640001"/>
    <n v="1744.5000006720002"/>
    <n v="1938.3333340800002"/>
    <n v="2132.1666674880003"/>
    <n v="0"/>
    <n v="0"/>
    <n v="509.666666652"/>
    <n v="1019.333333304"/>
    <n v="1528.999999956"/>
    <n v="2038.666666608"/>
    <n v="2548.33333326"/>
    <n v="3057.999999912"/>
    <n v="3567.666666564"/>
    <n v="4077.333333216"/>
    <n v="4586.9999998679996"/>
    <n v="5096.6666665199991"/>
    <n v="5606.3333331719987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Anclote Other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8"/>
    <n v="16"/>
    <n v="24"/>
    <n v="32"/>
    <n v="40"/>
    <n v="48"/>
    <n v="56"/>
    <n v="64"/>
    <n v="72"/>
    <n v="80"/>
    <n v="88"/>
    <n v="0"/>
    <n v="0"/>
    <n v="38"/>
    <n v="76"/>
    <n v="114"/>
    <n v="152"/>
    <n v="190"/>
    <n v="228"/>
    <n v="266"/>
    <n v="304"/>
    <n v="342"/>
    <n v="380"/>
    <n v="418"/>
    <n v="0"/>
    <n v="0"/>
    <n v="42.166666673999998"/>
    <n v="84.333333347999996"/>
    <n v="126.50000002199999"/>
    <n v="168.66666669599999"/>
    <n v="210.83333336999999"/>
    <n v="253.00000004399999"/>
    <n v="295.16666671799999"/>
    <n v="337.33333339199999"/>
    <n v="379.50000006599998"/>
    <n v="421.66666673999998"/>
    <n v="463.83333341399998"/>
    <n v="0"/>
    <n v="0"/>
    <n v="47.250000014000001"/>
    <n v="94.500000028000002"/>
    <n v="141.75000004200001"/>
    <n v="189.000000056"/>
    <n v="236.25000007"/>
    <n v="283.50000008400002"/>
    <n v="330.75000009800004"/>
    <n v="378.00000011200007"/>
    <n v="425.25000012600009"/>
    <n v="472.50000014000011"/>
    <n v="519.75000015400008"/>
    <n v="0"/>
    <n v="0"/>
    <n v="124.249999996"/>
    <n v="248.499999992"/>
    <n v="372.74999998800001"/>
    <n v="496.999999984"/>
    <n v="621.24999997999998"/>
    <n v="745.49999997600003"/>
    <n v="869.74999997200007"/>
    <n v="993.99999996800011"/>
    <n v="1118.2499999640002"/>
    <n v="1242.4999999600002"/>
    <n v="1366.7499999560002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Anclote Other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2"/>
    <n v="4"/>
    <n v="6"/>
    <n v="8"/>
    <n v="10"/>
    <n v="12"/>
    <n v="14"/>
    <n v="16"/>
    <n v="18"/>
    <n v="20"/>
    <n v="22"/>
    <n v="0"/>
    <n v="0"/>
    <n v="10"/>
    <n v="20"/>
    <n v="30"/>
    <n v="40"/>
    <n v="50"/>
    <n v="60"/>
    <n v="70"/>
    <n v="80"/>
    <n v="90"/>
    <n v="100"/>
    <n v="110"/>
    <n v="0"/>
    <n v="0"/>
    <n v="10.75"/>
    <n v="21.5"/>
    <n v="32.25"/>
    <n v="43"/>
    <n v="53.75"/>
    <n v="64.5"/>
    <n v="75.25"/>
    <n v="86"/>
    <n v="96.75"/>
    <n v="107.5"/>
    <n v="118.25"/>
    <n v="0"/>
    <n v="0"/>
    <n v="12.08333333"/>
    <n v="24.166666660000001"/>
    <n v="36.249999989999999"/>
    <n v="48.333333320000001"/>
    <n v="60.416666650000003"/>
    <n v="72.499999979999998"/>
    <n v="84.58333331"/>
    <n v="96.666666640000003"/>
    <n v="108.74999997"/>
    <n v="120.83333330000001"/>
    <n v="132.91666663000001"/>
    <n v="0"/>
    <n v="0"/>
    <n v="31.75"/>
    <n v="63.5"/>
    <n v="95.25"/>
    <n v="127"/>
    <n v="158.75"/>
    <n v="190.5"/>
    <n v="222.25"/>
    <n v="254"/>
    <n v="285.75"/>
    <n v="317.5"/>
    <n v="349.25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Bartow CC BG"/>
    <s v="AFUDC Not Eligible"/>
    <s v="Maintenance"/>
    <s v="Maintenance"/>
    <s v="Fossil Hydro"/>
    <s v="BG - Other Production Plant"/>
    <s v="~"/>
    <s v="PEF Bartow 344 CC"/>
    <n v="5986.55"/>
    <n v="0"/>
    <n v="0"/>
    <n v="11.17"/>
    <n v="13.28"/>
    <n v="22.36"/>
    <n v="0"/>
    <n v="0"/>
    <n v="0"/>
    <n v="0"/>
    <n v="0"/>
    <n v="0"/>
    <n v="5986.55"/>
    <n v="2527.04"/>
    <n v="2527.04"/>
    <n v="2527.04"/>
    <n v="2527.04"/>
    <n v="2527.04"/>
    <n v="2527.04"/>
    <n v="2527.04"/>
    <n v="2527.04"/>
    <n v="2527.04"/>
    <n v="2527.04"/>
    <n v="2527.04"/>
    <n v="2260.4620155001289"/>
    <n v="2527.04"/>
    <n v="1862.539622132153"/>
    <n v="1862.539622132153"/>
    <n v="1862.539622132153"/>
    <n v="1862.539622132153"/>
    <n v="1862.539622132153"/>
    <n v="1356.5184450607562"/>
    <n v="1356.5184450607562"/>
    <n v="1356.5184450607562"/>
    <n v="1356.5184450607562"/>
    <n v="1356.5184450607562"/>
    <n v="1156.5376974977135"/>
    <n v="998.06892429658672"/>
    <n v="1862.539622132153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3.57214694005245"/>
    <n v="998.06892429658672"/>
    <n v="725.30766726623824"/>
    <n v="725.30766726623824"/>
    <n v="725.30766726623824"/>
    <n v="725.30766726623824"/>
    <n v="725.30766726623824"/>
    <n v="725.30766726623824"/>
    <n v="725.30766726623824"/>
    <n v="725.30766726623824"/>
    <n v="725.30766726623824"/>
    <n v="725.30766726623824"/>
    <n v="725.30766726623824"/>
    <n v="718.05459059357588"/>
    <n v="725.30766726623824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</r>
  <r>
    <s v="DE Florida"/>
    <x v="4"/>
    <s v="Regulated &amp; Renewable Energy"/>
    <s v="PEF Fossil Hydro Maintenance Bartow CC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34.416385746800003"/>
    <n v="109.87511911920004"/>
    <n v="194.15671463360007"/>
    <n v="316.62978889840008"/>
    <n v="561.78892255560004"/>
    <n v="601.23565310140009"/>
    <n v="656.80097830620014"/>
    <n v="899.85210229000018"/>
    <n v="984.19571712380014"/>
    <n v="1151.0578829496001"/>
    <n v="1029.632543232226"/>
    <n v="0"/>
    <n v="848.38028458638723"/>
    <n v="862.64283245118725"/>
    <n v="1356.6939455471872"/>
    <n v="1428.7101812393873"/>
    <n v="1453.1913954871873"/>
    <n v="1058.3833539741368"/>
    <n v="1072.1126961843368"/>
    <n v="1548.9985977691367"/>
    <n v="1642.1984079397366"/>
    <n v="1970.8350573247367"/>
    <n v="1680.2904874942833"/>
    <n v="1450.0571170206256"/>
    <n v="848.38028458638723"/>
    <n v="1454.8256284192255"/>
    <n v="1564.4231284192256"/>
    <n v="1674.0206284192257"/>
    <n v="1783.6181284192257"/>
    <n v="1893.2156284192258"/>
    <n v="1976.0172052159057"/>
    <n v="2085.6147052159058"/>
    <n v="2195.2122052159057"/>
    <n v="2304.8097052159055"/>
    <n v="2414.4072052159054"/>
    <n v="2524.0047052159052"/>
    <n v="2552.6631850611948"/>
    <n v="1454.8256284192255"/>
    <n v="2026.9083911063685"/>
    <n v="2189.9992244397017"/>
    <n v="2353.0900577730349"/>
    <n v="2516.1808911063681"/>
    <n v="2679.2717244397013"/>
    <n v="2724.4514191147773"/>
    <n v="2887.5422524481105"/>
    <n v="3050.6330857814437"/>
    <n v="3213.7239191147769"/>
    <n v="3376.8147524481101"/>
    <n v="3539.9055857814433"/>
    <n v="3558.0158862618887"/>
    <n v="2026.9083911063685"/>
    <n v="2994.7703311357513"/>
    <n v="3009.1104415027744"/>
    <n v="3505.8483003977062"/>
    <n v="3578.2561743507499"/>
    <n v="3602.870522190985"/>
    <n v="4115.968009748316"/>
    <n v="4129.7720147849477"/>
    <n v="4609.2513144184304"/>
    <n v="4702.9579632375016"/>
    <n v="5025.0939810422806"/>
    <n v="5264.631568621834"/>
    <n v="5416.9428938318142"/>
    <n v="2994.7703311357513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</r>
  <r>
    <s v="DE Florida"/>
    <x v="4"/>
    <s v="Regulated &amp; Renewable Energy"/>
    <s v="PEF Fossil Hydro Maintenance Bartow CC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15.8505991674"/>
    <n v="50.603409795600029"/>
    <n v="89.419623604800051"/>
    <n v="145.82507022120006"/>
    <n v="258.73405457580009"/>
    <n v="276.9013984377001"/>
    <n v="302.49222322410014"/>
    <n v="414.43035559500015"/>
    <n v="453.27513264090015"/>
    <n v="530.12414654280008"/>
    <n v="474.20123811234635"/>
    <n v="0"/>
    <n v="390.72481147308986"/>
    <n v="397.29348288948984"/>
    <n v="624.83062811748982"/>
    <n v="657.99798316458987"/>
    <n v="669.2729007874899"/>
    <n v="487.44253486443716"/>
    <n v="493.76563636053714"/>
    <n v="713.39727723693716"/>
    <n v="756.32080919523719"/>
    <n v="907.67568531273719"/>
    <n v="773.86426331949747"/>
    <n v="667.82939675374348"/>
    <n v="390.72481147308986"/>
    <n v="670.02555306604347"/>
    <n v="720.50138639937677"/>
    <n v="770.97721973271007"/>
    <n v="821.45305306604337"/>
    <n v="871.92888639937667"/>
    <n v="910.06368500451288"/>
    <n v="960.53951833784618"/>
    <n v="1011.0153516711795"/>
    <n v="1061.4911850045128"/>
    <n v="1111.9670183378462"/>
    <n v="1162.4428516711796"/>
    <n v="1175.641698837014"/>
    <n v="670.02555306604347"/>
    <n v="933.50271914160282"/>
    <n v="1008.6152191416028"/>
    <n v="1083.7277191416028"/>
    <n v="1158.8402191416028"/>
    <n v="1233.9527191416028"/>
    <n v="1254.7605091744474"/>
    <n v="1329.8730091744474"/>
    <n v="1404.9855091744473"/>
    <n v="1480.0980091744473"/>
    <n v="1555.2105091744472"/>
    <n v="1630.3230091744472"/>
    <n v="1638.6638209603382"/>
    <n v="933.50271914160282"/>
    <n v="1379.2579770837917"/>
    <n v="1385.8623880896"/>
    <n v="1614.6375438116654"/>
    <n v="1647.9853596515188"/>
    <n v="1659.3216231541119"/>
    <n v="1895.6312893383385"/>
    <n v="1901.9887942985383"/>
    <n v="2122.8154324838888"/>
    <n v="2165.9725077739972"/>
    <n v="2314.333894604717"/>
    <n v="2424.65415290295"/>
    <n v="2494.8019109592124"/>
    <n v="1379.2579770837917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</r>
  <r>
    <s v="DE Florida"/>
    <x v="4"/>
    <s v="Regulated &amp; Renewable Energy"/>
    <s v="PEF Fossil Hydro Maintenance Bartow CC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185.36141165820001"/>
    <n v="591.77065645080029"/>
    <n v="1045.6984929264006"/>
    <n v="1705.3198169916006"/>
    <n v="3025.7095705794009"/>
    <n v="3238.1636531511008"/>
    <n v="3537.4300315263008"/>
    <n v="4846.466366085001"/>
    <n v="5300.7282291687006"/>
    <n v="6199.4224394603998"/>
    <n v="5545.4440540867508"/>
    <n v="0"/>
    <n v="4569.2469956273599"/>
    <n v="4646.0629060925603"/>
    <n v="7306.9469520965604"/>
    <n v="7694.8154287118605"/>
    <n v="7826.6675199065603"/>
    <n v="5700.2915416947108"/>
    <n v="5774.2356877170105"/>
    <n v="8342.6705189622098"/>
    <n v="8844.6305012391094"/>
    <n v="10614.617440041609"/>
    <n v="9049.788639899376"/>
    <n v="7809.7867734689198"/>
    <n v="4569.2469956273599"/>
    <n v="7835.46924956782"/>
    <n v="8425.7450829011541"/>
    <n v="9016.0209162344872"/>
    <n v="9606.2967495678204"/>
    <n v="10196.572582901154"/>
    <n v="10642.529559519911"/>
    <n v="11232.805392853244"/>
    <n v="11823.081226186578"/>
    <n v="12413.357059519911"/>
    <n v="13003.632892853244"/>
    <n v="13593.908726186577"/>
    <n v="13748.25903593584"/>
    <n v="7835.46924956782"/>
    <n v="10916.622986582646"/>
    <n v="11795.005486582646"/>
    <n v="12673.387986582646"/>
    <n v="13551.770486582645"/>
    <n v="14430.152986582645"/>
    <n v="14673.483971818459"/>
    <n v="15551.866471818459"/>
    <n v="16430.248971818459"/>
    <n v="17308.631471818459"/>
    <n v="18187.013971818458"/>
    <n v="19065.396471818458"/>
    <n v="19162.935804266726"/>
    <n v="10916.622986582646"/>
    <n v="16129.380373388503"/>
    <n v="16206.613990108546"/>
    <n v="18881.967276959891"/>
    <n v="19271.944888098984"/>
    <n v="19404.513958925541"/>
    <n v="22167.97767571469"/>
    <n v="22242.323912034633"/>
    <n v="24824.725267762482"/>
    <n v="25329.414786446727"/>
    <n v="27064.38955958861"/>
    <n v="28354.501961492224"/>
    <n v="29174.827203928387"/>
    <n v="16129.380373388503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</r>
  <r>
    <s v="DE Florida"/>
    <x v="4"/>
    <s v="Regulated &amp; Renewable Energy"/>
    <s v="PEF Fossil Hydro Maintenance Bartow CC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306.93"/>
    <n v="0"/>
    <n v="601.21"/>
    <n v="619.2659962898"/>
    <n v="658.85419186119998"/>
    <n v="703.07115836960008"/>
    <n v="767.3246622324001"/>
    <n v="895.94340913660017"/>
    <n v="916.63849390290011"/>
    <n v="945.78993685570003"/>
    <n v="1073.3027508150001"/>
    <n v="1117.5522547493001"/>
    <n v="1205.0937725956001"/>
    <n v="1077.9681754416647"/>
    <n v="601.21"/>
    <n v="888.20711181620379"/>
    <n v="895.68972527900382"/>
    <n v="1154.8855958350039"/>
    <n v="1192.667741061704"/>
    <n v="1205.5114114250039"/>
    <n v="877.99392071843636"/>
    <n v="885.19679651813635"/>
    <n v="1135.3872184009363"/>
    <n v="1184.2829809900363"/>
    <n v="1356.6968470375364"/>
    <n v="1156.6897990870475"/>
    <n v="998.20018492905797"/>
    <n v="888.20711181620379"/>
    <n v="1000.701906776158"/>
    <n v="1058.2002401094915"/>
    <n v="1115.6985734428249"/>
    <n v="1173.1969067761584"/>
    <n v="1230.6952401094918"/>
    <n v="1274.1355801097757"/>
    <n v="1331.6339134431091"/>
    <n v="1389.1322467764426"/>
    <n v="1446.630580109776"/>
    <n v="1504.1289134431095"/>
    <n v="1561.6272467764429"/>
    <n v="1576.6623965469312"/>
    <n v="1000.701906776158"/>
    <n v="1251.9278924870146"/>
    <n v="1337.4912258203478"/>
    <n v="1423.0545591536811"/>
    <n v="1508.6178924870144"/>
    <n v="1594.1812258203477"/>
    <n v="1617.8841231345136"/>
    <n v="1703.4474564678469"/>
    <n v="1789.0107898011802"/>
    <n v="1874.5741231345135"/>
    <n v="1960.1374564678467"/>
    <n v="2045.70078980118"/>
    <n v="2055.2021066140514"/>
    <n v="1251.9278924870146"/>
    <n v="1729.8568893805175"/>
    <n v="1737.3801859174714"/>
    <n v="1997.9853080504265"/>
    <n v="2035.972875329674"/>
    <n v="2048.8863769085506"/>
    <n v="2318.07430171956"/>
    <n v="2325.3163396558234"/>
    <n v="2576.867050365066"/>
    <n v="2626.0286598999037"/>
    <n v="2795.0318771102816"/>
    <n v="2920.7012239272849"/>
    <n v="3000.6087864329543"/>
    <n v="1729.8568893805175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</r>
  <r>
    <s v="DE Florida"/>
    <x v="4"/>
    <s v="Regulated &amp; Renewable Energy"/>
    <s v="PEF Fossil Hydro Maintenance Bartow CC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14.883659976800001"/>
    <n v="47.516433739200018"/>
    <n v="83.96472959360004"/>
    <n v="136.92925663840003"/>
    <n v="242.95041796560002"/>
    <n v="260.00949351640003"/>
    <n v="284.03919300120003"/>
    <n v="389.14872754000004"/>
    <n v="425.62384417880003"/>
    <n v="497.78481300959999"/>
    <n v="445.27338771884706"/>
    <n v="0"/>
    <n v="366.88930033795464"/>
    <n v="373.05726098275466"/>
    <n v="586.71388467875465"/>
    <n v="617.85792091595465"/>
    <n v="628.44503111875463"/>
    <n v="457.70692139341998"/>
    <n v="463.64429269861995"/>
    <n v="669.87767406341993"/>
    <n v="710.18272801901992"/>
    <n v="852.30445402901989"/>
    <n v="726.65597317817492"/>
    <n v="627.08958562508451"/>
    <n v="366.88930033795464"/>
    <n v="629.15176910868456"/>
    <n v="676.54843577535121"/>
    <n v="723.94510244201786"/>
    <n v="771.3417691086845"/>
    <n v="818.73843577535115"/>
    <n v="854.54690526513548"/>
    <n v="901.94357193180213"/>
    <n v="949.34023859846877"/>
    <n v="996.73690526513542"/>
    <n v="1044.1335719318022"/>
    <n v="1091.5302385984689"/>
    <n v="1103.9239192608982"/>
    <n v="629.15176910868456"/>
    <n v="876.55616619836326"/>
    <n v="947.08616619836323"/>
    <n v="1017.6161661983632"/>
    <n v="1088.1461661983633"/>
    <n v="1158.6761661983633"/>
    <n v="1178.214504437891"/>
    <n v="1248.744504437891"/>
    <n v="1319.274504437891"/>
    <n v="1389.804504437891"/>
    <n v="1460.3345044378909"/>
    <n v="1530.8645044378909"/>
    <n v="1538.6964559141286"/>
    <n v="876.55616619836326"/>
    <n v="1295.1157729755525"/>
    <n v="1301.3172483879248"/>
    <n v="1516.1348153025656"/>
    <n v="1547.4480784845953"/>
    <n v="1558.0927157304718"/>
    <n v="1779.985112078693"/>
    <n v="1785.9547452011682"/>
    <n v="1993.308734209256"/>
    <n v="2033.832793212569"/>
    <n v="2173.1426410955969"/>
    <n v="2276.7322524510028"/>
    <n v="2342.600290711548"/>
    <n v="1295.1157729755525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</r>
  <r>
    <s v="DE Florida"/>
    <x v="4"/>
    <s v="Regulated &amp; Renewable Energy"/>
    <s v="PEF Fossil Hydro Maintenance Bartow CC BG-346"/>
    <s v="AFUDC Not Eligible"/>
    <s v="Maintenance"/>
    <s v="Maintenance"/>
    <s v="Fossil Hydro"/>
    <s v="BG - Other Production Plant"/>
    <s v="~"/>
    <s v="PEF Bartow 346 CC"/>
    <n v="3490.51"/>
    <n v="3105.73"/>
    <n v="3448.9699999999993"/>
    <n v="3143.96"/>
    <n v="3024"/>
    <n v="3315.18"/>
    <n v="3772.17"/>
    <n v="4072.6400000000003"/>
    <n v="4844.630000000001"/>
    <n v="4750.8000000000011"/>
    <n v="6469.49"/>
    <n v="13603.96"/>
    <n v="3490.51"/>
    <n v="14192.100000000002"/>
    <n v="14200.591887161003"/>
    <n v="14219.210549034002"/>
    <n v="14240.006160872003"/>
    <n v="14270.225125018003"/>
    <n v="14330.715605187004"/>
    <n v="14340.448677890505"/>
    <n v="14354.158847086504"/>
    <n v="14414.129197675005"/>
    <n v="14434.940112138505"/>
    <n v="14476.111625442005"/>
    <n v="12949.023545908052"/>
    <n v="14192.100000000002"/>
    <n v="10669.530944026854"/>
    <n v="10673.050080172854"/>
    <n v="10794.952081592854"/>
    <n v="10812.721342774354"/>
    <n v="10818.761829142853"/>
    <n v="7879.4833675276468"/>
    <n v="7882.8709406941471"/>
    <n v="8000.5376037401475"/>
    <n v="8023.5336927896478"/>
    <n v="8104.6213864271476"/>
    <n v="6909.8213824356553"/>
    <n v="5963.0377887122377"/>
    <n v="10669.530944026854"/>
    <n v="5964.2143695717377"/>
    <n v="5991.2560362384047"/>
    <n v="6018.2977029050717"/>
    <n v="6045.3393695717386"/>
    <n v="6072.3810362384056"/>
    <n v="6092.8111796195071"/>
    <n v="6119.8528462861741"/>
    <n v="6146.8945129528411"/>
    <n v="6173.936179619508"/>
    <n v="6200.977846286175"/>
    <n v="6228.019512952842"/>
    <n v="6235.0905963183359"/>
    <n v="5964.2143695717377"/>
    <n v="4950.8911018682156"/>
    <n v="4991.1319352015489"/>
    <n v="5031.3727685348822"/>
    <n v="5071.6136018682155"/>
    <n v="5111.8544352015488"/>
    <n v="5123.0020179706844"/>
    <n v="5163.2428513040177"/>
    <n v="5203.483684637351"/>
    <n v="5243.7245179706842"/>
    <n v="5283.9653513040175"/>
    <n v="5324.2061846373508"/>
    <n v="5328.6746980930438"/>
    <n v="4950.8911018682156"/>
    <n v="4485.1280602034385"/>
    <n v="4488.6663133738393"/>
    <n v="4611.2305237675655"/>
    <n v="4629.0963130131977"/>
    <n v="4635.1696131520403"/>
    <n v="4761.7703690464496"/>
    <n v="4765.1763445469878"/>
    <n v="4883.4822089126528"/>
    <n v="4906.6032197546729"/>
    <n v="4986.0864843269692"/>
    <n v="5045.1895600349872"/>
    <n v="5082.7705838569145"/>
    <n v="4485.1280602034385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</r>
  <r>
    <s v="DE Florida"/>
    <x v="4"/>
    <s v="Regulated &amp; Renewable Energy"/>
    <s v="PEF Fossil Hydro Maintenance Bartow CT BG"/>
    <s v="AFUDC Not Eligible"/>
    <s v="Maintenance"/>
    <s v="Maintenance"/>
    <s v="Fossil Hydro"/>
    <s v="BG - Other Production Plant"/>
    <s v="~"/>
    <s v="PEF Bartow 341"/>
    <n v="0"/>
    <n v="0"/>
    <n v="0"/>
    <n v="0"/>
    <n v="0"/>
    <n v="0"/>
    <n v="0"/>
    <n v="0"/>
    <n v="14.32"/>
    <n v="21.26"/>
    <n v="171.68"/>
    <n v="187.67"/>
    <n v="0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</r>
  <r>
    <s v="DE Florida"/>
    <x v="4"/>
    <s v="Regulated &amp; Renewable Energy"/>
    <s v="PEF Fossil Hydro Maintenance Bartow CT BG-341"/>
    <s v="AFUDC Not Eligible"/>
    <s v="Maintenance"/>
    <s v="Maintenance"/>
    <s v="Fossil Hydro"/>
    <s v="BG - Other Production Plant"/>
    <s v="~"/>
    <s v="PEF Bartow 341"/>
    <n v="0"/>
    <n v="0"/>
    <n v="0"/>
    <n v="0"/>
    <n v="0"/>
    <n v="0"/>
    <n v="0"/>
    <n v="0"/>
    <n v="0"/>
    <n v="0"/>
    <n v="0"/>
    <n v="50.28"/>
    <n v="0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</r>
  <r>
    <s v="DE Florida"/>
    <x v="4"/>
    <s v="Regulated &amp; Renewable Energy"/>
    <s v="PEF Fossil Hydro Maintenance Bartow Other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12"/>
    <n v="24"/>
    <n v="36"/>
    <n v="48"/>
    <n v="60"/>
    <n v="72"/>
    <n v="84"/>
    <n v="96"/>
    <n v="108"/>
    <n v="120"/>
    <n v="132"/>
    <n v="0"/>
    <n v="0"/>
    <n v="58"/>
    <n v="116"/>
    <n v="174"/>
    <n v="232"/>
    <n v="290"/>
    <n v="348"/>
    <n v="406"/>
    <n v="464"/>
    <n v="522"/>
    <n v="580"/>
    <n v="638"/>
    <n v="0"/>
    <n v="0"/>
    <n v="64.416666672000005"/>
    <n v="128.83333334400001"/>
    <n v="193.250000016"/>
    <n v="257.66666668800002"/>
    <n v="322.08333336000004"/>
    <n v="386.50000003200006"/>
    <n v="450.91666670400008"/>
    <n v="515.33333337600004"/>
    <n v="579.75000004800006"/>
    <n v="644.16666672000008"/>
    <n v="708.5833333920001"/>
    <n v="0"/>
    <n v="0"/>
    <n v="72.249999990000006"/>
    <n v="144.49999998000001"/>
    <n v="216.74999997000003"/>
    <n v="288.99999996000003"/>
    <n v="361.24999995000002"/>
    <n v="433.49999994000001"/>
    <n v="505.74999993"/>
    <n v="577.99999992000005"/>
    <n v="650.24999991000004"/>
    <n v="722.49999990000003"/>
    <n v="794.74999989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Bartow Other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5"/>
    <n v="10"/>
    <n v="15"/>
    <n v="20"/>
    <n v="25"/>
    <n v="30"/>
    <n v="35"/>
    <n v="40"/>
    <n v="45"/>
    <n v="50"/>
    <n v="55"/>
    <n v="0"/>
    <n v="0"/>
    <n v="27"/>
    <n v="54"/>
    <n v="81"/>
    <n v="108"/>
    <n v="135"/>
    <n v="162"/>
    <n v="189"/>
    <n v="216"/>
    <n v="243"/>
    <n v="270"/>
    <n v="297"/>
    <n v="0"/>
    <n v="0"/>
    <n v="29.666666664000001"/>
    <n v="59.333333328000002"/>
    <n v="88.999999991999999"/>
    <n v="118.666666656"/>
    <n v="148.33333332000001"/>
    <n v="177.999999984"/>
    <n v="207.66666664799999"/>
    <n v="237.33333331199998"/>
    <n v="266.99999997599997"/>
    <n v="296.66666663999996"/>
    <n v="326.33333330399995"/>
    <n v="0"/>
    <n v="0"/>
    <n v="33.249999987000002"/>
    <n v="66.499999974000005"/>
    <n v="99.749999961000015"/>
    <n v="132.99999994800001"/>
    <n v="166.24999993500001"/>
    <n v="199.499999922"/>
    <n v="232.749999909"/>
    <n v="265.99999989600002"/>
    <n v="299.24999988300004"/>
    <n v="332.49999987000007"/>
    <n v="365.749999857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Bartow Other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63"/>
    <n v="126"/>
    <n v="189"/>
    <n v="252"/>
    <n v="315"/>
    <n v="378"/>
    <n v="441"/>
    <n v="504"/>
    <n v="567"/>
    <n v="630"/>
    <n v="693"/>
    <n v="0"/>
    <n v="0"/>
    <n v="314"/>
    <n v="628"/>
    <n v="942"/>
    <n v="1256"/>
    <n v="1570"/>
    <n v="1884"/>
    <n v="2198"/>
    <n v="2512"/>
    <n v="2826"/>
    <n v="3140"/>
    <n v="3454"/>
    <n v="0"/>
    <n v="0"/>
    <n v="347.08333327600002"/>
    <n v="694.16666655200004"/>
    <n v="1041.249999828"/>
    <n v="1388.3333331040001"/>
    <n v="1735.4166663800002"/>
    <n v="2082.499999656"/>
    <n v="2429.5833329319998"/>
    <n v="2776.6666662079997"/>
    <n v="3123.7499994839995"/>
    <n v="3470.8333327599994"/>
    <n v="3817.9166660359992"/>
    <n v="0"/>
    <n v="0"/>
    <n v="389.25000014800003"/>
    <n v="778.50000029600005"/>
    <n v="1167.7500004440001"/>
    <n v="1557.0000005920001"/>
    <n v="1946.2500007400001"/>
    <n v="2335.5000008880002"/>
    <n v="2724.750001036"/>
    <n v="3114.0000011840002"/>
    <n v="3503.2500013320005"/>
    <n v="3892.5000014800007"/>
    <n v="4281.750001628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Bartow Other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6"/>
    <n v="12"/>
    <n v="18"/>
    <n v="24"/>
    <n v="30"/>
    <n v="36"/>
    <n v="42"/>
    <n v="48"/>
    <n v="54"/>
    <n v="60"/>
    <n v="66"/>
    <n v="0"/>
    <n v="0"/>
    <n v="31"/>
    <n v="62"/>
    <n v="93"/>
    <n v="124"/>
    <n v="155"/>
    <n v="186"/>
    <n v="217"/>
    <n v="248"/>
    <n v="279"/>
    <n v="310"/>
    <n v="341"/>
    <n v="0"/>
    <n v="0"/>
    <n v="33.833333318999998"/>
    <n v="67.666666637999995"/>
    <n v="101.499999957"/>
    <n v="135.33333327599999"/>
    <n v="169.16666659499998"/>
    <n v="202.99999991399997"/>
    <n v="236.83333323299996"/>
    <n v="270.66666655199998"/>
    <n v="304.499999871"/>
    <n v="338.33333319000002"/>
    <n v="372.16666650900004"/>
    <n v="0"/>
    <n v="0"/>
    <n v="37.916666679999999"/>
    <n v="75.833333359999997"/>
    <n v="113.75000004"/>
    <n v="151.66666671999999"/>
    <n v="189.58333339999999"/>
    <n v="227.50000007999998"/>
    <n v="265.41666676"/>
    <n v="303.33333343999999"/>
    <n v="341.25000011999998"/>
    <n v="379.16666679999997"/>
    <n v="417.08333347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Bartow Other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5"/>
    <n v="10"/>
    <n v="15"/>
    <n v="20"/>
    <n v="25"/>
    <n v="30"/>
    <n v="35"/>
    <n v="40"/>
    <n v="45"/>
    <n v="50"/>
    <n v="55"/>
    <n v="0"/>
    <n v="0"/>
    <n v="25"/>
    <n v="50"/>
    <n v="75"/>
    <n v="100"/>
    <n v="125"/>
    <n v="150"/>
    <n v="175"/>
    <n v="200"/>
    <n v="225"/>
    <n v="250"/>
    <n v="275"/>
    <n v="0"/>
    <n v="0"/>
    <n v="27.833333325000002"/>
    <n v="55.666666650000003"/>
    <n v="83.499999975000009"/>
    <n v="111.33333330000001"/>
    <n v="139.166666625"/>
    <n v="166.99999995000002"/>
    <n v="194.83333327500003"/>
    <n v="222.66666660000004"/>
    <n v="250.49999992500005"/>
    <n v="278.33333325000007"/>
    <n v="306.16666657500008"/>
    <n v="0"/>
    <n v="0"/>
    <n v="31.25"/>
    <n v="62.5"/>
    <n v="93.75"/>
    <n v="125"/>
    <n v="156.25"/>
    <n v="187.5"/>
    <n v="218.75"/>
    <n v="250"/>
    <n v="281.25"/>
    <n v="312.5"/>
    <n v="34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Bartow Other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0"/>
    <n v="3"/>
    <n v="6"/>
    <n v="9"/>
    <n v="12"/>
    <n v="15"/>
    <n v="18"/>
    <n v="21"/>
    <n v="24"/>
    <n v="27"/>
    <n v="30"/>
    <n v="33"/>
    <n v="0"/>
    <n v="0"/>
    <n v="14"/>
    <n v="28"/>
    <n v="42"/>
    <n v="56"/>
    <n v="70"/>
    <n v="84"/>
    <n v="98"/>
    <n v="112"/>
    <n v="126"/>
    <n v="140"/>
    <n v="154"/>
    <n v="0"/>
    <n v="0"/>
    <n v="15.916666668"/>
    <n v="31.833333335999999"/>
    <n v="47.750000004"/>
    <n v="63.666666671999998"/>
    <n v="79.583333339999996"/>
    <n v="95.500000008000001"/>
    <n v="111.41666667600001"/>
    <n v="127.33333334400001"/>
    <n v="143.25000001200002"/>
    <n v="159.16666668000002"/>
    <n v="175.08333334800002"/>
    <n v="0"/>
    <n v="0"/>
    <n v="17.833333335999999"/>
    <n v="35.666666671999998"/>
    <n v="53.500000008000001"/>
    <n v="71.333333343999996"/>
    <n v="89.166666679999992"/>
    <n v="107.00000001599999"/>
    <n v="124.83333335199998"/>
    <n v="142.66666668799999"/>
    <n v="160.500000024"/>
    <n v="178.33333336000001"/>
    <n v="196.166666696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Citrus CC BA"/>
    <s v="AFUDC Not Eligible"/>
    <s v="Maintenance"/>
    <s v="Maintenance"/>
    <s v="Fossil Hydro"/>
    <s v="BA - Fossil Steam Plants "/>
    <s v="~"/>
    <s v="PEF Citrus CC 342"/>
    <n v="5607.49"/>
    <n v="5951.8399999999992"/>
    <n v="6200.44"/>
    <n v="7064.8200000000015"/>
    <n v="5641.4900000000007"/>
    <n v="8276.41"/>
    <n v="10128.48"/>
    <n v="10912.320000000002"/>
    <n v="13305.240000000002"/>
    <n v="17018.79"/>
    <n v="19642.410000000003"/>
    <n v="21207.870000000006"/>
    <n v="5607.49"/>
    <n v="22667.72"/>
    <n v="22667.72"/>
    <n v="22667.72"/>
    <n v="22667.72"/>
    <n v="22585.545533688357"/>
    <n v="22585.545533688357"/>
    <n v="22585.545533688357"/>
    <n v="22585.545533688357"/>
    <n v="22585.545533688357"/>
    <n v="22211.003886497005"/>
    <n v="21440.084412338303"/>
    <n v="21440.084412338303"/>
    <n v="22667.72"/>
    <n v="18719.026826561967"/>
    <n v="18719.026826561967"/>
    <n v="18719.026826561967"/>
    <n v="18719.026826561967"/>
    <n v="18719.026826561967"/>
    <n v="18719.026826561967"/>
    <n v="18719.026826561967"/>
    <n v="18719.026826561967"/>
    <n v="18719.026826561967"/>
    <n v="18719.026826561967"/>
    <n v="18719.026826561967"/>
    <n v="16014.516688060194"/>
    <n v="18719.026826561967"/>
    <n v="16014.516688060194"/>
    <n v="16014.516688060194"/>
    <n v="16014.516688060194"/>
    <n v="16014.516688060194"/>
    <n v="16014.516688060194"/>
    <n v="16014.516688060194"/>
    <n v="13752.381813053253"/>
    <n v="13752.381813053253"/>
    <n v="13752.381813053253"/>
    <n v="13752.381813053253"/>
    <n v="13752.381813053253"/>
    <n v="13752.381813053253"/>
    <n v="16014.516688060194"/>
    <n v="9028.1209387226118"/>
    <n v="9028.1209387226118"/>
    <n v="9028.1209387226118"/>
    <n v="9028.1209387226118"/>
    <n v="9028.1209387226118"/>
    <n v="9028.1209387226118"/>
    <n v="7486.3946309149105"/>
    <n v="7486.3946309149105"/>
    <n v="7486.3946309149105"/>
    <n v="7486.3946309149105"/>
    <n v="7486.3946309149105"/>
    <n v="7409.109549599566"/>
    <n v="9028.1209387226118"/>
    <n v="5003.4862502070882"/>
    <n v="5003.4862502070882"/>
    <n v="5003.4862502070882"/>
    <n v="5003.4862502070882"/>
    <n v="5003.4862502070882"/>
    <n v="5003.4862502070882"/>
    <n v="4845.2957603585319"/>
    <n v="4687.1052705099755"/>
    <n v="4687.1052705099755"/>
    <n v="4687.1052705099755"/>
    <n v="4687.1052705099755"/>
    <n v="4599.0356235294157"/>
    <n v="5003.4862502070882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</r>
  <r>
    <s v="DE Florida"/>
    <x v="4"/>
    <s v="Regulated &amp; Renewable Energy"/>
    <s v="PEF Fossil Hydro Maintenance Citrus CC BA-341"/>
    <s v="AFUDC Not Eligible"/>
    <s v="Maintenance"/>
    <s v="Maintenance"/>
    <s v="Fossil Hydro"/>
    <s v="BA - Fossil Steam Plants "/>
    <s v="~"/>
    <s v="PEF Citrus CC Struct &amp; Improv 341"/>
    <n v="1716.33"/>
    <n v="1479.62"/>
    <n v="1541.39"/>
    <n v="1543.47"/>
    <n v="809.72"/>
    <n v="602.65"/>
    <n v="564.95000000000005"/>
    <n v="564.95000000000005"/>
    <n v="564.95000000000005"/>
    <n v="564.95000000000005"/>
    <n v="564.95000000000005"/>
    <n v="564.95000000000005"/>
    <n v="1716.33"/>
    <n v="158.34"/>
    <n v="159.74474212679999"/>
    <n v="161.14954854679999"/>
    <n v="182.8935212616"/>
    <n v="182.23050012398539"/>
    <n v="288.61042227998541"/>
    <n v="604.32026263958539"/>
    <n v="648.66982139398544"/>
    <n v="672.52646578198551"/>
    <n v="661.37379426922314"/>
    <n v="638.4182385318104"/>
    <n v="704.00137219541034"/>
    <n v="158.34"/>
    <n v="614.65339028602625"/>
    <n v="810.01371462002624"/>
    <n v="880.20851411522619"/>
    <n v="968.06687808402626"/>
    <n v="1052.8235164172263"/>
    <n v="1177.1474797328262"/>
    <n v="1232.4198898820262"/>
    <n v="1246.9356237784261"/>
    <n v="1280.3259056816262"/>
    <n v="1325.0014012124261"/>
    <n v="1382.4504989104262"/>
    <n v="1182.7151480868076"/>
    <n v="614.65339028602625"/>
    <n v="1221.9475429216077"/>
    <n v="1411.3083762549411"/>
    <n v="1600.6692095882745"/>
    <n v="1790.0300429216079"/>
    <n v="1979.3908762549413"/>
    <n v="2168.7517095882745"/>
    <n v="1862.4041017863924"/>
    <n v="2051.7649351197256"/>
    <n v="2138.6141420918239"/>
    <n v="2250.6910703737972"/>
    <n v="2440.0519037071304"/>
    <n v="2629.4127370404635"/>
    <n v="1221.9475429216077"/>
    <n v="1726.1487144930113"/>
    <n v="1946.187881159678"/>
    <n v="2166.2270478263445"/>
    <n v="2350.5308375966124"/>
    <n v="2570.5700042632789"/>
    <n v="2790.6091709299453"/>
    <n v="2314.0586680253091"/>
    <n v="2518.1734744910596"/>
    <n v="2738.212641157726"/>
    <n v="2909.7588786360402"/>
    <n v="3129.7980453027067"/>
    <n v="3097.4878735368529"/>
    <n v="1726.1487144930113"/>
    <n v="2091.7814592527461"/>
    <n v="2284.9189592527459"/>
    <n v="2478.0564592527458"/>
    <n v="2671.1939592527456"/>
    <n v="2864.3314592527454"/>
    <n v="3057.4689592527452"/>
    <n v="2960.8038565274342"/>
    <n v="2864.1387538021231"/>
    <n v="3057.2762538021229"/>
    <n v="3206.9456552598349"/>
    <n v="3400.0831552598347"/>
    <n v="3336.1963624727587"/>
    <n v="2091.7814592527461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</r>
  <r>
    <s v="DE Florida"/>
    <x v="4"/>
    <s v="Regulated &amp; Renewable Energy"/>
    <s v="PEF Fossil Hydro Maintenance Citrus CC BA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1029.5700000000002"/>
    <n v="0"/>
    <n v="1135.97"/>
    <n v="1138.8064197008"/>
    <n v="1141.6429692208001"/>
    <n v="1185.5478478496"/>
    <n v="1181.2500286739632"/>
    <n v="1396.0496714099631"/>
    <n v="2033.5229797475631"/>
    <n v="2123.0724847939632"/>
    <n v="2171.2432165219634"/>
    <n v="2135.2369571399972"/>
    <n v="2061.1252348326898"/>
    <n v="2193.5490361942898"/>
    <n v="1135.97"/>
    <n v="1915.1558577945843"/>
    <n v="2309.6224734985844"/>
    <n v="2451.3580336297846"/>
    <n v="2628.7594154825847"/>
    <n v="2799.8978715417848"/>
    <n v="3050.9296674153848"/>
    <n v="3162.5343171705849"/>
    <n v="3191.8441191689853"/>
    <n v="3259.2649301481856"/>
    <n v="3349.4725584729858"/>
    <n v="3465.4723205609857"/>
    <n v="2964.7836302517667"/>
    <n v="1915.1558577945843"/>
    <n v="3044.0006876005668"/>
    <n v="3426.3531876005668"/>
    <n v="3808.7056876005668"/>
    <n v="4191.0581876005672"/>
    <n v="4573.4106876005671"/>
    <n v="4955.7631876005671"/>
    <n v="4255.7355216201759"/>
    <n v="4638.0880216201758"/>
    <n v="4813.4516954288174"/>
    <n v="5039.7545320111794"/>
    <n v="5422.1070320111794"/>
    <n v="5804.4595320111794"/>
    <n v="3044.0006876005668"/>
    <n v="3810.4935822228877"/>
    <n v="4254.7902488895543"/>
    <n v="4699.0869155562214"/>
    <n v="5071.2277516147915"/>
    <n v="5515.5244182814586"/>
    <n v="5959.8210849481256"/>
    <n v="4942.066336329126"/>
    <n v="5354.2089994006774"/>
    <n v="5798.5056660673445"/>
    <n v="6144.8868246830007"/>
    <n v="6589.1834913496677"/>
    <n v="6521.1606837050158"/>
    <n v="3810.4935822228877"/>
    <n v="4403.8406501996651"/>
    <n v="4793.8189835329986"/>
    <n v="5183.797316866332"/>
    <n v="5573.7756501996655"/>
    <n v="5963.753983532999"/>
    <n v="6353.7323168663324"/>
    <n v="6152.8523748998505"/>
    <n v="5951.9724329333685"/>
    <n v="6341.950766266702"/>
    <n v="6644.1594193323999"/>
    <n v="7034.1377526657334"/>
    <n v="6901.9678966593847"/>
    <n v="4403.8406501996651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</r>
  <r>
    <s v="DE Florida"/>
    <x v="4"/>
    <s v="Regulated &amp; Renewable Energy"/>
    <s v="PEF Fossil Hydro Maintenance Citrus CC BA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8.6246130827999998"/>
    <n v="17.2496209028"/>
    <n v="150.74981853359998"/>
    <n v="150.20332396402807"/>
    <n v="803.3379106400281"/>
    <n v="2741.6831539316281"/>
    <n v="3013.9735461340283"/>
    <n v="3160.444790482029"/>
    <n v="3108.0343585126598"/>
    <n v="3000.1579101730863"/>
    <n v="3402.8148404486865"/>
    <n v="0"/>
    <n v="2970.9482975508104"/>
    <n v="4170.3906556648108"/>
    <n v="4601.3615609440112"/>
    <n v="5140.7804200088112"/>
    <n v="5661.1557955860117"/>
    <n v="6424.4603623536113"/>
    <n v="6763.8131464668113"/>
    <n v="6852.9345489512116"/>
    <n v="7057.9389099984119"/>
    <n v="7332.2304371652117"/>
    <n v="7684.9473025232119"/>
    <n v="6574.632215841797"/>
    <n v="2970.9482975508104"/>
    <n v="6815.5050559925967"/>
    <n v="7978.1117226592633"/>
    <n v="9140.7183893259298"/>
    <n v="10303.325055992596"/>
    <n v="11465.931722659263"/>
    <n v="12628.53838932593"/>
    <n v="10844.690792341815"/>
    <n v="12007.297459008481"/>
    <n v="12540.520012178882"/>
    <n v="13228.631601605475"/>
    <n v="14391.238268272142"/>
    <n v="15553.844934938808"/>
    <n v="6815.5050559925967"/>
    <n v="10210.739859002631"/>
    <n v="11561.699025669299"/>
    <n v="12912.658192335966"/>
    <n v="14044.215351060966"/>
    <n v="15395.174517727633"/>
    <n v="16746.133684394299"/>
    <n v="13886.407388021893"/>
    <n v="15139.596867988561"/>
    <n v="16490.556034655227"/>
    <n v="17543.786536930227"/>
    <n v="18894.745703596895"/>
    <n v="18699.68759750868"/>
    <n v="10210.739859002631"/>
    <n v="12628.188198723485"/>
    <n v="13813.984032056818"/>
    <n v="14999.779865390152"/>
    <n v="16185.575698723485"/>
    <n v="17371.371532056819"/>
    <n v="18557.167365390153"/>
    <n v="17970.462965910447"/>
    <n v="17383.758566430741"/>
    <n v="18569.554399764074"/>
    <n v="19488.471506105667"/>
    <n v="20674.267339439"/>
    <n v="20285.802536307321"/>
    <n v="12628.188198723485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</r>
  <r>
    <s v="DE Florida"/>
    <x v="4"/>
    <s v="Regulated &amp; Renewable Energy"/>
    <s v="PEF Fossil Hydro Maintenance Citrus CC BA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.2075786094"/>
    <n v="0.41516671939999999"/>
    <n v="3.6282714828000002"/>
    <n v="3.6151183614127218"/>
    <n v="19.33486925941272"/>
    <n v="65.987282101212713"/>
    <n v="72.540812146412719"/>
    <n v="76.066106200412719"/>
    <n v="74.804683284183412"/>
    <n v="72.208295142668121"/>
    <n v="81.899508516468117"/>
    <n v="0"/>
    <n v="71.505273371020564"/>
    <n v="100.37364976802056"/>
    <n v="110.74632855962055"/>
    <n v="123.72915058002056"/>
    <n v="136.25363090062055"/>
    <n v="154.62497104042055"/>
    <n v="162.79256978902055"/>
    <n v="164.93755839522055"/>
    <n v="169.87163715082053"/>
    <n v="176.47333084222052"/>
    <n v="184.96257850122052"/>
    <n v="158.23933196523291"/>
    <n v="71.505273371020564"/>
    <n v="164.03669918863289"/>
    <n v="192.01836585529955"/>
    <n v="220.0000325219662"/>
    <n v="247.98169918863286"/>
    <n v="275.96336585529951"/>
    <n v="303.9450325219662"/>
    <n v="261.01119495784667"/>
    <n v="288.99286162451335"/>
    <n v="301.82648469734659"/>
    <n v="318.38798367791765"/>
    <n v="346.36965034458433"/>
    <n v="374.35131701125101"/>
    <n v="164.03669918863289"/>
    <n v="245.75299097206459"/>
    <n v="278.26799097206458"/>
    <n v="310.78299097206457"/>
    <n v="338.01740480466378"/>
    <n v="370.53240480466377"/>
    <n v="403.04740480466376"/>
    <n v="334.21926310180231"/>
    <n v="364.38113397585374"/>
    <n v="396.89613397585373"/>
    <n v="422.24537518642938"/>
    <n v="454.76037518642937"/>
    <n v="450.06569980421745"/>
    <n v="245.75299097206459"/>
    <n v="303.93632670500051"/>
    <n v="332.47632670500053"/>
    <n v="361.01632670500055"/>
    <n v="389.55632670500057"/>
    <n v="418.09632670500059"/>
    <n v="446.63632670500061"/>
    <n v="432.51544862670079"/>
    <n v="418.39457054840096"/>
    <n v="446.93457054840098"/>
    <n v="469.05127350667226"/>
    <n v="497.59127350667228"/>
    <n v="488.24164612064777"/>
    <n v="303.93632670500051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</r>
  <r>
    <s v="DE Florida"/>
    <x v="4"/>
    <s v="Regulated &amp; Renewable Energy"/>
    <s v="PEF Fossil Hydro Maintenance Citrus CC BA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1.4927214951000001"/>
    <n v="2.9855113101000001"/>
    <n v="26.091314746200002"/>
    <n v="25.99672914762025"/>
    <n v="139.03925376462024"/>
    <n v="474.52208433432025"/>
    <n v="521.64926760012031"/>
    <n v="547.00005989112037"/>
    <n v="537.92902358872948"/>
    <n v="519.25809983764941"/>
    <n v="588.94872238534936"/>
    <n v="0"/>
    <n v="514.20258996071698"/>
    <n v="721.79838271121696"/>
    <n v="796.38950093261701"/>
    <n v="889.75045730921704"/>
    <n v="979.81542615911701"/>
    <n v="1111.925831945817"/>
    <n v="1170.6599676577171"/>
    <n v="1186.0848257800171"/>
    <n v="1221.5663498074171"/>
    <n v="1269.0398833555171"/>
    <n v="1330.0870331290171"/>
    <n v="1137.9171142803107"/>
    <n v="514.20258996071698"/>
    <n v="1179.6066443064108"/>
    <n v="1380.8266443064108"/>
    <n v="1582.0466443064108"/>
    <n v="1783.2666443064109"/>
    <n v="1984.4866443064109"/>
    <n v="2185.7066443064109"/>
    <n v="1876.9640626269868"/>
    <n v="2078.1840626269868"/>
    <n v="2170.4724050434083"/>
    <n v="2289.5684140327644"/>
    <n v="2490.7884140327642"/>
    <n v="2692.008414032764"/>
    <n v="1179.6066443064108"/>
    <n v="1767.2413302893028"/>
    <n v="2001.0613302893028"/>
    <n v="2234.8813302893027"/>
    <n v="2430.7278824141176"/>
    <n v="2664.5478824141178"/>
    <n v="2898.367882414118"/>
    <n v="2403.4154948295773"/>
    <n v="2620.3138078472834"/>
    <n v="2854.1338078472836"/>
    <n v="3036.423814916538"/>
    <n v="3270.2438149165382"/>
    <n v="3236.4837646363758"/>
    <n v="1767.2413302893028"/>
    <n v="2185.6475338864157"/>
    <n v="2390.8817005530823"/>
    <n v="2596.1158672197489"/>
    <n v="2801.3500338864155"/>
    <n v="3006.5842005530822"/>
    <n v="3211.8183672197488"/>
    <n v="3110.2733453274523"/>
    <n v="3008.7283234351557"/>
    <n v="3213.9624901018224"/>
    <n v="3373.0060465508413"/>
    <n v="3578.240213217508"/>
    <n v="3511.0058896420483"/>
    <n v="2185.6475338864157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</r>
  <r>
    <s v="DE Florida"/>
    <x v="4"/>
    <s v="Regulated &amp; Renewable Energy"/>
    <s v="PEF Fossil Hydro Maintenance Citrus CC BA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7.2754985100000003E-2"/>
    <n v="0.14551330010000002"/>
    <n v="1.2716861261999999"/>
    <n v="1.2670760406361929"/>
    <n v="6.7767489576361921"/>
    <n v="23.128123557336195"/>
    <n v="25.425094243136193"/>
    <n v="26.660687434136197"/>
    <n v="26.218566708208154"/>
    <n v="25.308549143798352"/>
    <n v="28.705257921498351"/>
    <n v="0"/>
    <n v="25.062144474892261"/>
    <n v="35.180327175392264"/>
    <n v="38.815885256792264"/>
    <n v="43.366281973392262"/>
    <n v="47.756032833292259"/>
    <n v="54.195070949992257"/>
    <n v="57.057762471892254"/>
    <n v="57.809567364192255"/>
    <n v="59.538930651592253"/>
    <n v="61.852782389692251"/>
    <n v="64.828209813192245"/>
    <n v="55.461881513907457"/>
    <n v="25.062144474892261"/>
    <n v="57.493821930007456"/>
    <n v="67.301321930007461"/>
    <n v="77.108821930007466"/>
    <n v="86.91632193000747"/>
    <n v="96.723821930007475"/>
    <n v="106.53132193000748"/>
    <n v="91.483211311837337"/>
    <n v="101.29071131183734"/>
    <n v="105.78886218276993"/>
    <n v="111.59362367846178"/>
    <n v="121.40112367846179"/>
    <n v="131.20862367846178"/>
    <n v="57.493821930007456"/>
    <n v="86.135430129503021"/>
    <n v="97.532096796169682"/>
    <n v="108.92876346283634"/>
    <n v="118.47455882842726"/>
    <n v="129.87122549509394"/>
    <n v="141.26789216176061"/>
    <n v="117.14366661442943"/>
    <n v="127.71555000346855"/>
    <n v="139.11221667013521"/>
    <n v="147.99724980345403"/>
    <n v="159.3939164701207"/>
    <n v="157.74842856801436"/>
    <n v="86.135430129503021"/>
    <n v="106.52995316751566"/>
    <n v="116.53328650084899"/>
    <n v="126.53661983418232"/>
    <n v="136.53995316751565"/>
    <n v="146.54328650084898"/>
    <n v="156.54661983418231"/>
    <n v="151.59723349886858"/>
    <n v="146.64784716355484"/>
    <n v="156.65118049688817"/>
    <n v="164.40313396310773"/>
    <n v="174.40646729644106"/>
    <n v="171.12940925753489"/>
    <n v="106.52995316751566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</r>
  <r>
    <s v="DE Florida"/>
    <x v="4"/>
    <s v="Regulated &amp; Renewable Energy"/>
    <s v="PEF Fossil Hydro Maintenance Citrus Other BG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0"/>
    <n v="9"/>
    <n v="18"/>
    <n v="27"/>
    <n v="36"/>
    <n v="45"/>
    <n v="54"/>
    <n v="63"/>
    <n v="72"/>
    <n v="81"/>
    <n v="90"/>
    <n v="99"/>
    <n v="0"/>
    <n v="0"/>
    <n v="45"/>
    <n v="90"/>
    <n v="135"/>
    <n v="180"/>
    <n v="225"/>
    <n v="270"/>
    <n v="315"/>
    <n v="360"/>
    <n v="405"/>
    <n v="450"/>
    <n v="495"/>
    <n v="0"/>
    <n v="0"/>
    <n v="49.750000020000002"/>
    <n v="99.500000040000003"/>
    <n v="149.25000005999999"/>
    <n v="199.00000008000001"/>
    <n v="248.75000010000002"/>
    <n v="298.50000012000004"/>
    <n v="348.25000014000005"/>
    <n v="398.00000016000007"/>
    <n v="447.75000018000009"/>
    <n v="497.5000002000001"/>
    <n v="547.25000022000006"/>
    <n v="0"/>
    <n v="0"/>
    <n v="55.833333345"/>
    <n v="111.66666669"/>
    <n v="167.500000035"/>
    <n v="223.33333338"/>
    <n v="279.16666672500003"/>
    <n v="335.00000007000006"/>
    <n v="390.83333341500008"/>
    <n v="446.66666676000011"/>
    <n v="502.50000010500014"/>
    <n v="558.33333345000017"/>
    <n v="614.1666667950002"/>
    <n v="0"/>
    <n v="0"/>
    <n v="146.749999995"/>
    <n v="293.49999998999999"/>
    <n v="440.24999998499999"/>
    <n v="586.99999997999998"/>
    <n v="733.74999997500004"/>
    <n v="880.49999997000009"/>
    <n v="1027.2499999650001"/>
    <n v="1173.9999999600002"/>
    <n v="1320.7499999550002"/>
    <n v="1467.4999999500003"/>
    <n v="1614.2499999450004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Citrus Other BG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18"/>
    <n v="36"/>
    <n v="54"/>
    <n v="72"/>
    <n v="90"/>
    <n v="108"/>
    <n v="126"/>
    <n v="144"/>
    <n v="162"/>
    <n v="180"/>
    <n v="198"/>
    <n v="0"/>
    <n v="0"/>
    <n v="91"/>
    <n v="182"/>
    <n v="273"/>
    <n v="364"/>
    <n v="455"/>
    <n v="546"/>
    <n v="637"/>
    <n v="728"/>
    <n v="819"/>
    <n v="910"/>
    <n v="1001"/>
    <n v="0"/>
    <n v="0"/>
    <n v="100.499999964"/>
    <n v="200.99999992799999"/>
    <n v="301.49999989200001"/>
    <n v="401.99999985599999"/>
    <n v="502.49999981999997"/>
    <n v="602.99999978400001"/>
    <n v="703.49999974800005"/>
    <n v="803.99999971200009"/>
    <n v="904.49999967600013"/>
    <n v="1004.9999996400002"/>
    <n v="1105.4999996040001"/>
    <n v="0"/>
    <n v="0"/>
    <n v="112.749999999"/>
    <n v="225.49999999799999"/>
    <n v="338.24999999699997"/>
    <n v="450.99999999599999"/>
    <n v="563.74999999499994"/>
    <n v="676.49999999399995"/>
    <n v="789.24999999299996"/>
    <n v="901.99999999199997"/>
    <n v="1014.749999991"/>
    <n v="1127.4999999899999"/>
    <n v="1240.2499999889999"/>
    <n v="0"/>
    <n v="0"/>
    <n v="296.33333329599998"/>
    <n v="592.66666659199996"/>
    <n v="888.99999988799993"/>
    <n v="1185.3333331839999"/>
    <n v="1481.66666648"/>
    <n v="1777.9999997760001"/>
    <n v="2074.3333330720002"/>
    <n v="2370.6666663680003"/>
    <n v="2666.9999996640004"/>
    <n v="2963.3333329600005"/>
    <n v="3259.6666662560006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Citrus Other BG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56"/>
    <n v="112"/>
    <n v="168"/>
    <n v="224"/>
    <n v="280"/>
    <n v="336"/>
    <n v="392"/>
    <n v="448"/>
    <n v="504"/>
    <n v="560"/>
    <n v="616"/>
    <n v="0"/>
    <n v="0"/>
    <n v="276"/>
    <n v="552"/>
    <n v="828"/>
    <n v="1104"/>
    <n v="1380"/>
    <n v="1656"/>
    <n v="1932"/>
    <n v="2208"/>
    <n v="2484"/>
    <n v="2760"/>
    <n v="3036"/>
    <n v="0"/>
    <n v="0"/>
    <n v="305.66666674800001"/>
    <n v="611.33333349600002"/>
    <n v="917.00000024400003"/>
    <n v="1222.666666992"/>
    <n v="1528.3333337399999"/>
    <n v="1834.0000004879998"/>
    <n v="2139.6666672359997"/>
    <n v="2445.3333339839996"/>
    <n v="2751.0000007319995"/>
    <n v="3056.6666674799994"/>
    <n v="3362.3333342279993"/>
    <n v="0"/>
    <n v="0"/>
    <n v="342.74999997600003"/>
    <n v="685.49999995200005"/>
    <n v="1028.2499999280001"/>
    <n v="1370.9999999040001"/>
    <n v="1713.7499998800001"/>
    <n v="2056.4999998560002"/>
    <n v="2399.249999832"/>
    <n v="2741.9999998080002"/>
    <n v="3084.7499997840005"/>
    <n v="3427.4999997600007"/>
    <n v="3770.249999736001"/>
    <n v="0"/>
    <n v="0"/>
    <n v="901.16666656799998"/>
    <n v="1802.333333136"/>
    <n v="2703.4999997039999"/>
    <n v="3604.6666662719999"/>
    <n v="4505.8333328400004"/>
    <n v="5406.9999994080008"/>
    <n v="6308.1666659760012"/>
    <n v="7209.3333325440017"/>
    <n v="8110.4999991120021"/>
    <n v="9011.6666656800026"/>
    <n v="9912.833332248003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Citrus Other BG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1"/>
    <n v="2"/>
    <n v="3"/>
    <n v="4"/>
    <n v="5"/>
    <n v="6"/>
    <n v="7"/>
    <n v="8"/>
    <n v="9"/>
    <n v="10"/>
    <n v="11"/>
    <n v="0"/>
    <n v="0"/>
    <n v="7"/>
    <n v="14"/>
    <n v="21"/>
    <n v="28"/>
    <n v="35"/>
    <n v="42"/>
    <n v="49"/>
    <n v="56"/>
    <n v="63"/>
    <n v="70"/>
    <n v="77"/>
    <n v="0"/>
    <n v="0"/>
    <n v="7.3333333359999999"/>
    <n v="14.666666672"/>
    <n v="22.000000008000001"/>
    <n v="29.333333344"/>
    <n v="36.666666679999999"/>
    <n v="44.000000016000001"/>
    <n v="51.333333352000004"/>
    <n v="58.666666688000007"/>
    <n v="66.000000024000002"/>
    <n v="73.333333359999997"/>
    <n v="80.666666695999993"/>
    <n v="0"/>
    <n v="0"/>
    <n v="8.2500000030000002"/>
    <n v="16.500000006"/>
    <n v="24.750000009000001"/>
    <n v="33.000000012000001"/>
    <n v="41.250000014999998"/>
    <n v="49.500000017999994"/>
    <n v="57.750000020999991"/>
    <n v="66.000000023999988"/>
    <n v="74.250000026999984"/>
    <n v="82.500000029999981"/>
    <n v="90.750000032999978"/>
    <n v="0"/>
    <n v="0"/>
    <n v="21.666666665000001"/>
    <n v="43.333333330000002"/>
    <n v="64.999999994999996"/>
    <n v="86.666666660000004"/>
    <n v="108.33333332500001"/>
    <n v="129.99999999000002"/>
    <n v="151.66666665500003"/>
    <n v="173.33333332000004"/>
    <n v="194.99999998500004"/>
    <n v="216.66666665000005"/>
    <n v="238.33333331500006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Citrus Other BG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10"/>
    <n v="20"/>
    <n v="30"/>
    <n v="40"/>
    <n v="50"/>
    <n v="60"/>
    <n v="70"/>
    <n v="80"/>
    <n v="90"/>
    <n v="100"/>
    <n v="110"/>
    <n v="0"/>
    <n v="0"/>
    <n v="48"/>
    <n v="96"/>
    <n v="144"/>
    <n v="192"/>
    <n v="240"/>
    <n v="288"/>
    <n v="336"/>
    <n v="384"/>
    <n v="432"/>
    <n v="480"/>
    <n v="528"/>
    <n v="0"/>
    <n v="0"/>
    <n v="52.916666687999999"/>
    <n v="105.833333376"/>
    <n v="158.75000006400001"/>
    <n v="211.666666752"/>
    <n v="264.58333343999999"/>
    <n v="317.50000012800001"/>
    <n v="370.41666681600003"/>
    <n v="423.33333350400005"/>
    <n v="476.25000019200007"/>
    <n v="529.16666688000009"/>
    <n v="582.08333356800006"/>
    <n v="0"/>
    <n v="0"/>
    <n v="59.333333328000002"/>
    <n v="118.666666656"/>
    <n v="177.999999984"/>
    <n v="237.33333331200001"/>
    <n v="296.66666664000002"/>
    <n v="355.999999968"/>
    <n v="415.33333329599998"/>
    <n v="474.66666662399996"/>
    <n v="533.99999995199994"/>
    <n v="593.33333327999992"/>
    <n v="652.6666666079999"/>
    <n v="0"/>
    <n v="0"/>
    <n v="156"/>
    <n v="312"/>
    <n v="468"/>
    <n v="624"/>
    <n v="780"/>
    <n v="936"/>
    <n v="1092"/>
    <n v="1248"/>
    <n v="1404"/>
    <n v="1560"/>
    <n v="1716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Citrus Other BG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8"/>
    <n v="10"/>
    <n v="12"/>
    <n v="14"/>
    <n v="16"/>
    <n v="18"/>
    <n v="20"/>
    <n v="22"/>
    <n v="0"/>
    <n v="0"/>
    <n v="2.5833333340000002"/>
    <n v="5.1666666680000004"/>
    <n v="7.7500000020000002"/>
    <n v="10.333333336000001"/>
    <n v="12.916666670000001"/>
    <n v="15.500000004000002"/>
    <n v="18.083333338000003"/>
    <n v="20.666666672000002"/>
    <n v="23.250000006"/>
    <n v="25.833333339999999"/>
    <n v="28.416666673999998"/>
    <n v="0"/>
    <n v="0"/>
    <n v="2.9166666659999998"/>
    <n v="5.8333333319999996"/>
    <n v="8.7499999979999998"/>
    <n v="11.666666663999999"/>
    <n v="14.583333329999999"/>
    <n v="17.499999996"/>
    <n v="20.416666662000001"/>
    <n v="23.333333328000002"/>
    <n v="26.249999994000003"/>
    <n v="29.166666660000004"/>
    <n v="32.083333326000002"/>
    <n v="0"/>
    <n v="0"/>
    <n v="7.5833333339999998"/>
    <n v="15.166666668"/>
    <n v="22.750000002"/>
    <n v="30.333333335999999"/>
    <n v="37.916666669999998"/>
    <n v="45.500000004"/>
    <n v="53.083333338000003"/>
    <n v="60.666666672000005"/>
    <n v="68.250000006000008"/>
    <n v="75.83333334000001"/>
    <n v="83.416666674000012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CR 4&amp;5-311"/>
    <s v="AFUDC Not Eligible"/>
    <s v="Maintenance"/>
    <s v="Maintenance"/>
    <s v="Fossil Hydro"/>
    <s v="BA - Fossil Steam Plants "/>
    <s v="~"/>
    <s v="PEF CR4&amp;5 Struct &amp; Improv 311"/>
    <n v="8173.829999999999"/>
    <n v="4353.9800000000005"/>
    <n v="5103.0000000000009"/>
    <n v="6642.29"/>
    <n v="6805.92"/>
    <n v="6605.07"/>
    <n v="7123.1"/>
    <n v="2608.2899999999995"/>
    <n v="2580.04"/>
    <n v="3607.79"/>
    <n v="3723.84"/>
    <n v="5650.73"/>
    <n v="8173.829999999999"/>
    <n v="7165.6399999999994"/>
    <n v="7170.7877978879997"/>
    <n v="7294.8553387776001"/>
    <n v="7452.0950620927997"/>
    <n v="7501.3188170559997"/>
    <n v="7879.1670339135999"/>
    <n v="7827.6577542464001"/>
    <n v="7866.2168045056005"/>
    <n v="8258.4655463872004"/>
    <n v="8471.3458408959996"/>
    <n v="9543.4170700863997"/>
    <n v="9593.2022109631998"/>
    <n v="7165.6399999999994"/>
    <n v="4730.228890808834"/>
    <n v="4874.2240755128341"/>
    <n v="5393.5957988664341"/>
    <n v="5134.3965022883422"/>
    <n v="4571.3616230716489"/>
    <n v="4001.605346160768"/>
    <n v="4080.3248448423678"/>
    <n v="4099.7947340007677"/>
    <n v="4419.4392043879679"/>
    <n v="4506.9945419623682"/>
    <n v="4398.4011579553853"/>
    <n v="3628.3532849796443"/>
    <n v="4730.228890808834"/>
    <n v="3708.9852405508441"/>
    <n v="3879.5735738841772"/>
    <n v="4050.1619072175104"/>
    <n v="2828.2056629103604"/>
    <n v="2287.2420021507837"/>
    <n v="2457.8303354841169"/>
    <n v="2628.41866881745"/>
    <n v="2799.0070021507831"/>
    <n v="2839.87581746253"/>
    <n v="3010.4641507958631"/>
    <n v="3153.0683858212001"/>
    <n v="3323.6567191545332"/>
    <n v="3708.9852405508441"/>
    <n v="2512.4376133915521"/>
    <n v="2658.2851133915519"/>
    <n v="2804.1326133915518"/>
    <n v="2796.9745124359147"/>
    <n v="2836.2578946974927"/>
    <n v="2982.1053946974926"/>
    <n v="3127.9528946974924"/>
    <n v="3273.8003946974923"/>
    <n v="3419.6478946974921"/>
    <n v="3565.495394697492"/>
    <n v="3711.3428946974918"/>
    <n v="3777.2601576818233"/>
    <n v="2512.4376133915521"/>
    <n v="2316.2680814522296"/>
    <n v="2386.8575045743573"/>
    <n v="2641.4642847444002"/>
    <n v="2744.41682662421"/>
    <n v="2776.2453581180257"/>
    <n v="2826.3211106810522"/>
    <n v="2864.9110400027853"/>
    <n v="2874.4555830843365"/>
    <n v="3031.1519255015683"/>
    <n v="3074.0733661271338"/>
    <n v="3113.6009080819044"/>
    <n v="3179.7306253998695"/>
    <n v="2316.2680814522296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</r>
  <r>
    <s v="DE Florida"/>
    <x v="4"/>
    <s v="Regulated &amp; Renewable Energy"/>
    <s v="PEF Fossil Hydro Maintenance CR 4&amp;5-312"/>
    <s v="AFUDC Not Eligible"/>
    <s v="Maintenance"/>
    <s v="Maintenance"/>
    <s v="Fossil Hydro"/>
    <s v="BA - Fossil Steam Plants "/>
    <s v="~"/>
    <s v="PEF CR4&amp;5 Boiler 312"/>
    <n v="0"/>
    <n v="0"/>
    <n v="92.43"/>
    <n v="254.49"/>
    <n v="378.69"/>
    <n v="376.51"/>
    <n v="466.29"/>
    <n v="829.96"/>
    <n v="1078.5"/>
    <n v="1204.8400000000001"/>
    <n v="1468.06"/>
    <n v="1920.32"/>
    <n v="0"/>
    <n v="2566.9699999999998"/>
    <n v="2586.0558766039999"/>
    <n v="3046.0463089207997"/>
    <n v="3629.0252878423998"/>
    <n v="3811.5263365729998"/>
    <n v="5212.4291301337998"/>
    <n v="5021.4543138961999"/>
    <n v="5164.4151082447997"/>
    <n v="6618.7090118726001"/>
    <n v="7407.9799041679998"/>
    <n v="11382.7706081162"/>
    <n v="11567.353040480599"/>
    <n v="2566.9699999999998"/>
    <n v="5703.6458044985793"/>
    <n v="6237.5195863805793"/>
    <n v="8163.1322151593795"/>
    <n v="7770.8376853230948"/>
    <n v="6918.6922276011555"/>
    <n v="6056.3740279655849"/>
    <n v="6348.2329297433853"/>
    <n v="6420.4191169355854"/>
    <n v="7605.5268176831851"/>
    <n v="7930.1453060783851"/>
    <n v="7739.0731167432741"/>
    <n v="6384.1587789337191"/>
    <n v="5703.6458044985793"/>
    <n v="6683.1082691533193"/>
    <n v="7315.577435819986"/>
    <n v="7948.0466024866528"/>
    <n v="5550.0769907915183"/>
    <n v="4488.4887174173437"/>
    <n v="5120.9578840840104"/>
    <n v="5753.4270507506772"/>
    <n v="6385.8962174173439"/>
    <n v="6537.4204457030301"/>
    <n v="7169.8896123696968"/>
    <n v="7698.6056149662745"/>
    <n v="8331.0747816329404"/>
    <n v="6683.1082691533193"/>
    <n v="6297.673740107819"/>
    <n v="6838.4162401078192"/>
    <n v="7379.1587401078195"/>
    <n v="7360.3219836088201"/>
    <n v="7505.9685962184403"/>
    <n v="8046.7110962184406"/>
    <n v="8587.45359621844"/>
    <n v="9128.1960962184403"/>
    <n v="9668.9385962184406"/>
    <n v="10209.681096218441"/>
    <n v="10750.423596218441"/>
    <n v="10994.817676194478"/>
    <n v="6297.673740107819"/>
    <n v="6742.1740048706624"/>
    <n v="7003.8893395508494"/>
    <n v="7947.8621861451902"/>
    <n v="8329.5660981835936"/>
    <n v="8447.572655028107"/>
    <n v="8633.2320890019546"/>
    <n v="8776.307011859004"/>
    <n v="8811.6940879459671"/>
    <n v="9392.6569841568507"/>
    <n v="9551.7912949563724"/>
    <n v="9698.3424837071288"/>
    <n v="9943.5231401665806"/>
    <n v="6742.1740048706624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</r>
  <r>
    <s v="DE Florida"/>
    <x v="4"/>
    <s v="Regulated &amp; Renewable Energy"/>
    <s v="PEF Fossil Hydro Maintenance CR 4&amp;5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3.835464194"/>
    <n v="96.274332438800002"/>
    <n v="213.42876269639999"/>
    <n v="250.10385246549998"/>
    <n v="531.6268139442999"/>
    <n v="493.24885076069995"/>
    <n v="521.97800055279993"/>
    <n v="814.23034560609995"/>
    <n v="972.84083594799995"/>
    <n v="1771.6077849306998"/>
    <n v="1808.7011458940997"/>
    <n v="0"/>
    <n v="891.83676388786307"/>
    <n v="999.12310011486306"/>
    <n v="1386.090827216663"/>
    <n v="1319.4796496635706"/>
    <n v="1174.7862928404061"/>
    <n v="1028.365615684497"/>
    <n v="1087.0170672627969"/>
    <n v="1101.5234764794968"/>
    <n v="1339.6806356480968"/>
    <n v="1404.9153961352968"/>
    <n v="1371.0647855589157"/>
    <n v="1131.0263070490632"/>
    <n v="891.83676388786307"/>
    <n v="1191.1026708096633"/>
    <n v="1318.2026708096632"/>
    <n v="1445.3026708096631"/>
    <n v="1009.2468626795159"/>
    <n v="816.2036605513498"/>
    <n v="943.30366055134982"/>
    <n v="1070.4036605513497"/>
    <n v="1197.5036605513496"/>
    <n v="1227.953728997549"/>
    <n v="1355.0537289975489"/>
    <n v="1461.3036578030769"/>
    <n v="1588.4036578030768"/>
    <n v="1191.1026708096633"/>
    <n v="1200.7151858114694"/>
    <n v="1309.3818524781361"/>
    <n v="1418.0485191448029"/>
    <n v="1414.4286709209514"/>
    <n v="1443.6975593541313"/>
    <n v="1552.364226020798"/>
    <n v="1661.0308926874648"/>
    <n v="1769.6975593541315"/>
    <n v="1878.3642260207982"/>
    <n v="1987.030892687465"/>
    <n v="2095.6975593541315"/>
    <n v="2144.8105660515198"/>
    <n v="1200.7151858114694"/>
    <n v="1315.2274525765133"/>
    <n v="1367.8214547336891"/>
    <n v="1557.5211144451332"/>
    <n v="1634.2278782948026"/>
    <n v="1657.942335503913"/>
    <n v="1695.2522343787832"/>
    <n v="1724.0044005847749"/>
    <n v="1731.1157452766256"/>
    <n v="1847.8653574225568"/>
    <n v="1879.8447991151813"/>
    <n v="1909.2955515776334"/>
    <n v="1958.5667644795592"/>
    <n v="1315.2274525765133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</r>
  <r>
    <s v="DE Florida"/>
    <x v="4"/>
    <s v="Regulated &amp; Renewable Energy"/>
    <s v="PEF Fossil Hydro Maintenance CR 4&amp;5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2.066214504"/>
    <n v="51.864236500800004"/>
    <n v="114.9768535824"/>
    <n v="134.734201998"/>
    <n v="286.3942871388"/>
    <n v="265.71957864120003"/>
    <n v="281.19634572480004"/>
    <n v="438.6364895076"/>
    <n v="524.08202596800004"/>
    <n v="954.38818236120005"/>
    <n v="974.37085891560014"/>
    <n v="0"/>
    <n v="480.44407757167733"/>
    <n v="538.24062390367737"/>
    <n v="746.70517731247742"/>
    <n v="710.82086860115521"/>
    <n v="632.87267318633201"/>
    <n v="553.99394781631997"/>
    <n v="585.59024849911998"/>
    <n v="593.40504003631997"/>
    <n v="721.70340279391996"/>
    <n v="756.84621770911997"/>
    <n v="738.61045301300078"/>
    <n v="609.29859902906287"/>
    <n v="480.44407757167733"/>
    <n v="641.66251845866282"/>
    <n v="710.13251845866284"/>
    <n v="778.60251845866287"/>
    <n v="543.69383306305429"/>
    <n v="439.69905993770328"/>
    <n v="508.16905993770331"/>
    <n v="576.63905993770334"/>
    <n v="645.10905993770336"/>
    <n v="661.51280648775275"/>
    <n v="729.98280648775278"/>
    <n v="787.22067136040823"/>
    <n v="855.69067136040826"/>
    <n v="641.66251845866282"/>
    <n v="646.83859068966649"/>
    <n v="705.37859068966645"/>
    <n v="763.91859068966642"/>
    <n v="761.96853798248333"/>
    <n v="777.73602935252939"/>
    <n v="836.27602935252935"/>
    <n v="894.81602935252931"/>
    <n v="953.35602935252928"/>
    <n v="1011.8960293525292"/>
    <n v="1070.4360293525292"/>
    <n v="1128.9760293525292"/>
    <n v="1155.4337785433124"/>
    <n v="646.83859068966649"/>
    <n v="708.5279461169315"/>
    <n v="736.86096258659131"/>
    <n v="839.05443261062328"/>
    <n v="880.3772814973089"/>
    <n v="893.15254253690046"/>
    <n v="913.25183021126145"/>
    <n v="928.74096519319801"/>
    <n v="932.57193142530753"/>
    <n v="995.46634044692155"/>
    <n v="1012.6940472386556"/>
    <n v="1028.5595189718936"/>
    <n v="1055.1025092250115"/>
    <n v="708.5279461169315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</r>
  <r>
    <s v="DE Florida"/>
    <x v="4"/>
    <s v="Regulated &amp; Renewable Energy"/>
    <s v="PEF Fossil Hydro Maintenance CR 4&amp;5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0.44804681000000002"/>
    <n v="11.246463362"/>
    <n v="24.932073786"/>
    <n v="29.216341907500002"/>
    <n v="62.102964869500006"/>
    <n v="57.619772455500019"/>
    <n v="60.975820972000022"/>
    <n v="95.11581662650002"/>
    <n v="113.64419302000002"/>
    <n v="206.95362450550002"/>
    <n v="211.28675374650004"/>
    <n v="0"/>
    <n v="104.18155323305318"/>
    <n v="116.71440408805319"/>
    <n v="161.9187514450532"/>
    <n v="154.13744412384435"/>
    <n v="137.23482330047014"/>
    <n v="120.13042237284023"/>
    <n v="126.98189965234023"/>
    <n v="128.67649254784024"/>
    <n v="156.49725948684025"/>
    <n v="164.11777811484026"/>
    <n v="160.16345672943257"/>
    <n v="132.12292000852239"/>
    <n v="104.18155323305318"/>
    <n v="139.14085102752239"/>
    <n v="153.98835102752238"/>
    <n v="168.83585102752238"/>
    <n v="117.89714113092735"/>
    <n v="95.346422880245342"/>
    <n v="110.19392288024534"/>
    <n v="125.04142288024534"/>
    <n v="139.88892288024533"/>
    <n v="143.4460227327626"/>
    <n v="158.2935227327626"/>
    <n v="170.70537023819202"/>
    <n v="185.55287023819201"/>
    <n v="139.14085102752239"/>
    <n v="140.26418786648466"/>
    <n v="152.95835453315132"/>
    <n v="165.65252119981798"/>
    <n v="165.22966050320139"/>
    <n v="168.64877842883502"/>
    <n v="181.34294509550168"/>
    <n v="194.03711176216834"/>
    <n v="206.731278428835"/>
    <n v="219.42544509550166"/>
    <n v="232.11961176216832"/>
    <n v="244.81377842883498"/>
    <n v="250.55103633544022"/>
    <n v="140.26418786648466"/>
    <n v="153.64135484772271"/>
    <n v="159.78496969160659"/>
    <n v="181.94418172114669"/>
    <n v="190.90445843872345"/>
    <n v="193.67459353681201"/>
    <n v="198.0328404689707"/>
    <n v="201.39144083882002"/>
    <n v="202.22213181149527"/>
    <n v="215.85989697060791"/>
    <n v="219.5954821062434"/>
    <n v="223.03568579051813"/>
    <n v="228.79115870653263"/>
    <n v="153.64135484772271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</r>
  <r>
    <s v="DE Florida"/>
    <x v="4"/>
    <s v="Regulated &amp; Renewable Energy"/>
    <s v="PEF Fossil Hydro Maintenance CR Common BA"/>
    <s v="AFUDC Not Eligible"/>
    <s v="Maintenance"/>
    <s v="Maintenance"/>
    <s v="Fossil Hydro"/>
    <s v="BA - Fossil Steam Plants "/>
    <s v="~"/>
    <s v="PEF CR1&amp;2 Turbogenerator 314"/>
    <n v="1011.61"/>
    <n v="988.78"/>
    <n v="1009.62"/>
    <n v="1347.52"/>
    <n v="1101.53"/>
    <n v="1420.79"/>
    <n v="1332.7199999999998"/>
    <n v="1184"/>
    <n v="944.72"/>
    <n v="1798.39"/>
    <n v="2288.13"/>
    <n v="2499.1999999999998"/>
    <n v="1011.61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</r>
  <r>
    <s v="DE Florida"/>
    <x v="4"/>
    <s v="Regulated &amp; Renewable Energy"/>
    <s v="PEF Fossil Hydro Maintenance Crystal River Other BA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0"/>
    <n v="15.909148009999999"/>
    <n v="31.818296019999998"/>
    <n v="47.727444030000001"/>
    <n v="63.636592039999996"/>
    <n v="79.545740049999992"/>
    <n v="95.454888059999988"/>
    <n v="111.36403606999998"/>
    <n v="127.27318407999998"/>
    <n v="143.18233208999999"/>
    <n v="159.09148009999998"/>
    <n v="175.00062810999998"/>
    <n v="0"/>
    <n v="0"/>
    <n v="78.888078010000001"/>
    <n v="157.77615602"/>
    <n v="236.66423402999999"/>
    <n v="315.55231204"/>
    <n v="394.44039005000002"/>
    <n v="473.32846806000003"/>
    <n v="552.21654607000005"/>
    <n v="631.10462408000001"/>
    <n v="709.99270208999997"/>
    <n v="788.88078009999992"/>
    <n v="867.76885810999988"/>
    <n v="0"/>
    <n v="0"/>
    <n v="87.320214905089472"/>
    <n v="174.64042981017894"/>
    <n v="261.96064471526842"/>
    <n v="349.28085962035789"/>
    <n v="436.60107452544736"/>
    <n v="523.92128943053683"/>
    <n v="611.24150433562636"/>
    <n v="698.56171924071577"/>
    <n v="785.88193414580519"/>
    <n v="873.2021490508946"/>
    <n v="960.52236395598402"/>
    <n v="0"/>
    <n v="0"/>
    <n v="97.925946257011816"/>
    <n v="195.85189251402363"/>
    <n v="293.77783877103548"/>
    <n v="391.70378502804726"/>
    <n v="489.62973128505905"/>
    <n v="587.55567754207084"/>
    <n v="685.48162379908263"/>
    <n v="783.40757005609441"/>
    <n v="881.3335163131062"/>
    <n v="979.25946257011799"/>
    <n v="1077.1854088271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Crystal River Other BA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0"/>
    <n v="58.984451679999999"/>
    <n v="117.96890336"/>
    <n v="176.95335503999999"/>
    <n v="235.93780672"/>
    <n v="294.92225839999998"/>
    <n v="353.90671007999998"/>
    <n v="412.89116175999999"/>
    <n v="471.87561344"/>
    <n v="530.86006511999994"/>
    <n v="589.84451679999995"/>
    <n v="648.82896847999996"/>
    <n v="0"/>
    <n v="0"/>
    <n v="292.48392319999999"/>
    <n v="584.96784639999998"/>
    <n v="877.45176960000003"/>
    <n v="1169.9356928"/>
    <n v="1462.4196159999999"/>
    <n v="1754.9035391999998"/>
    <n v="2047.3874623999998"/>
    <n v="2339.8713855999999"/>
    <n v="2632.3553087999999"/>
    <n v="2924.8392319999998"/>
    <n v="3217.3231551999997"/>
    <n v="0"/>
    <n v="0"/>
    <n v="323.74675203609621"/>
    <n v="647.49350407219242"/>
    <n v="971.24025610828858"/>
    <n v="1294.9870081443848"/>
    <n v="1618.7337601804811"/>
    <n v="1942.4805122165774"/>
    <n v="2266.2272642526736"/>
    <n v="2589.9740162887697"/>
    <n v="2913.7207683248657"/>
    <n v="3237.4675203609618"/>
    <n v="3561.2142723970578"/>
    <n v="0"/>
    <n v="0"/>
    <n v="363.06835794240652"/>
    <n v="726.13671588481304"/>
    <n v="1089.2050738272196"/>
    <n v="1452.2734317696261"/>
    <n v="1815.3417897120326"/>
    <n v="2178.4101476544392"/>
    <n v="2541.4785055968459"/>
    <n v="2904.5468635392526"/>
    <n v="3267.6152214816593"/>
    <n v="3630.683579424066"/>
    <n v="3993.75193736647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Crystal River Other BA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11.85341167"/>
    <n v="23.70682334"/>
    <n v="35.56023501"/>
    <n v="47.413646679999999"/>
    <n v="59.267058349999999"/>
    <n v="71.120470019999999"/>
    <n v="82.973881689999999"/>
    <n v="94.827293359999999"/>
    <n v="106.68070503"/>
    <n v="118.5341167"/>
    <n v="130.38752836999998"/>
    <n v="0"/>
    <n v="0"/>
    <n v="58.777054790000001"/>
    <n v="117.55410958"/>
    <n v="176.33116437000001"/>
    <n v="235.10821916"/>
    <n v="293.88527395"/>
    <n v="352.66232874000002"/>
    <n v="411.43938353000004"/>
    <n v="470.21643832000007"/>
    <n v="528.99349311000003"/>
    <n v="587.7705479"/>
    <n v="646.54760268999996"/>
    <n v="0"/>
    <n v="0"/>
    <n v="65.059577888314408"/>
    <n v="130.11915577662882"/>
    <n v="195.17873366494322"/>
    <n v="260.23831155325763"/>
    <n v="325.29788944157201"/>
    <n v="390.35746732988639"/>
    <n v="455.41704521820077"/>
    <n v="520.47662310651515"/>
    <n v="585.53620099482953"/>
    <n v="650.59577888314391"/>
    <n v="715.65535677145829"/>
    <n v="0"/>
    <n v="0"/>
    <n v="72.961578653004608"/>
    <n v="145.92315730600922"/>
    <n v="218.88473595901382"/>
    <n v="291.84631461201843"/>
    <n v="364.80789326502304"/>
    <n v="437.76947191802765"/>
    <n v="510.73105057103226"/>
    <n v="583.69262922403686"/>
    <n v="656.65420787704147"/>
    <n v="729.61578653004608"/>
    <n v="802.577365183050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Crystal River Other BA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6.3855872119999999"/>
    <n v="12.771174424"/>
    <n v="19.156761635999999"/>
    <n v="25.542348848"/>
    <n v="31.92793606"/>
    <n v="38.313523271999998"/>
    <n v="44.699110483999995"/>
    <n v="51.084697695999992"/>
    <n v="57.470284907999989"/>
    <n v="63.855872119999987"/>
    <n v="70.241459331999991"/>
    <n v="0"/>
    <n v="0"/>
    <n v="31.66396477"/>
    <n v="63.32792954"/>
    <n v="94.991894309999992"/>
    <n v="126.65585908"/>
    <n v="158.31982385000001"/>
    <n v="189.98378862000001"/>
    <n v="221.64775339000002"/>
    <n v="253.31171816000003"/>
    <n v="284.97568293"/>
    <n v="316.63964770000001"/>
    <n v="348.30361247000002"/>
    <n v="0"/>
    <n v="0"/>
    <n v="35.048441769782976"/>
    <n v="70.096883539565951"/>
    <n v="105.14532530934892"/>
    <n v="140.1937670791319"/>
    <n v="175.24220884891488"/>
    <n v="210.29065061869787"/>
    <n v="245.33909238848085"/>
    <n v="280.3875341582638"/>
    <n v="315.43597592804679"/>
    <n v="350.48441769782977"/>
    <n v="385.53285946761275"/>
    <n v="0"/>
    <n v="0"/>
    <n v="39.305352476173674"/>
    <n v="78.610704952347348"/>
    <n v="117.91605742852101"/>
    <n v="157.2214099046947"/>
    <n v="196.52676238086838"/>
    <n v="235.83211485704206"/>
    <n v="275.13746733321574"/>
    <n v="314.44281980938939"/>
    <n v="353.74817228556304"/>
    <n v="393.0535247617367"/>
    <n v="432.358877237910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Crystal River Other BA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1.3846781029999999"/>
    <n v="2.7693562059999999"/>
    <n v="4.154034309"/>
    <n v="5.5387124119999998"/>
    <n v="6.9233905149999995"/>
    <n v="8.3080686180000001"/>
    <n v="9.6927467210000007"/>
    <n v="11.077424824000001"/>
    <n v="12.462102927000002"/>
    <n v="13.846781030000002"/>
    <n v="15.231459133000003"/>
    <n v="0"/>
    <n v="0"/>
    <n v="6.8661498500000002"/>
    <n v="13.7322997"/>
    <n v="20.598449550000002"/>
    <n v="27.464599400000001"/>
    <n v="34.330749250000004"/>
    <n v="41.196899100000003"/>
    <n v="48.063048950000002"/>
    <n v="54.929198800000002"/>
    <n v="61.795348650000001"/>
    <n v="68.661498500000008"/>
    <n v="75.527648350000007"/>
    <n v="0"/>
    <n v="0"/>
    <n v="7.600054350374049"/>
    <n v="15.200108700748098"/>
    <n v="22.800163051122148"/>
    <n v="30.400217401496196"/>
    <n v="38.000271751870244"/>
    <n v="45.600326102244296"/>
    <n v="53.200380452618347"/>
    <n v="60.800434802992399"/>
    <n v="68.400489153366451"/>
    <n v="76.000543503740502"/>
    <n v="83.600597854114554"/>
    <n v="0"/>
    <n v="0"/>
    <n v="8.523141115422515"/>
    <n v="17.04628223084503"/>
    <n v="25.569423346267545"/>
    <n v="34.09256446169006"/>
    <n v="42.615705577112578"/>
    <n v="51.138846692535097"/>
    <n v="59.661987807957615"/>
    <n v="68.185128923380134"/>
    <n v="76.708270038802652"/>
    <n v="85.231411154225171"/>
    <n v="93.754552269647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Debary 7-10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0"/>
    <n v="2.839070268"/>
    <n v="5.6781572096000001"/>
    <n v="21.726417764799997"/>
    <n v="62.593108297599997"/>
    <n v="130.06508261440001"/>
    <n v="130.37873362720001"/>
    <n v="143.5435329064"/>
    <n v="145.8325067824"/>
    <n v="136.81530571599998"/>
    <n v="73.485209095999906"/>
    <n v="15.832895510399972"/>
    <n v="0"/>
    <n v="0"/>
    <n v="0"/>
    <n v="0"/>
    <n v="41.144007809599998"/>
    <n v="88.242860432000001"/>
    <n v="115.86461198879999"/>
    <n v="126.1246823247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791666666666668"/>
    <n v="37.583333333333336"/>
    <n v="56.375"/>
    <n v="75.166666666666671"/>
    <n v="93.958333333333343"/>
    <n v="112.75000000000001"/>
    <n v="131.54166666666669"/>
    <n v="150.33333333333334"/>
    <n v="169.125"/>
    <n v="126.47266449869782"/>
    <n v="40.266394287109378"/>
    <n v="0"/>
    <n v="59.058060953776064"/>
    <n v="60.038060953776061"/>
    <n v="61.018060953776057"/>
    <n v="61.998060953776054"/>
    <n v="62.978060953776051"/>
    <n v="63.958060953776048"/>
    <n v="64.938060953776045"/>
    <n v="65.918060953776049"/>
    <n v="66.898060953776053"/>
    <n v="67.878060953776057"/>
    <n v="68.858060953776061"/>
    <n v="69.838060953776065"/>
    <n v="59.058060953776064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</r>
  <r>
    <s v="DE Florida"/>
    <x v="4"/>
    <s v="Regulated &amp; Renewable Energy"/>
    <s v="PEF Fossil Hydro Maintenance Debary 7-10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3.4093158254999998"/>
    <n v="6.8186516735999998"/>
    <n v="26.090308771799997"/>
    <n v="75.165337431599994"/>
    <n v="156.1894925604"/>
    <n v="156.56614240019996"/>
    <n v="172.37517644489998"/>
    <n v="175.12390547339999"/>
    <n v="164.29554146850001"/>
    <n v="88.245186860999922"/>
    <n v="19.013034596399976"/>
    <n v="0"/>
    <n v="0"/>
    <n v="0"/>
    <n v="0"/>
    <n v="49.408046898599999"/>
    <n v="105.96700756199999"/>
    <n v="139.13676590579999"/>
    <n v="151.4576374817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565833333333334"/>
    <n v="45.131666666666668"/>
    <n v="67.697500000000005"/>
    <n v="90.263333333333335"/>
    <n v="112.82916666666667"/>
    <n v="135.39500000000001"/>
    <n v="157.96083333333334"/>
    <n v="180.52666666666667"/>
    <n v="203.0925"/>
    <n v="151.87375973216137"/>
    <n v="48.353600483398452"/>
    <n v="0"/>
    <n v="70.919433816731811"/>
    <n v="72.096100483398473"/>
    <n v="73.272767150065135"/>
    <n v="74.449433816731798"/>
    <n v="75.62610048339846"/>
    <n v="76.802767150065122"/>
    <n v="77.979433816731785"/>
    <n v="79.156100483398447"/>
    <n v="80.332767150065109"/>
    <n v="81.509433816731772"/>
    <n v="82.686100483398434"/>
    <n v="83.862767150065096"/>
    <n v="70.919433816731811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</r>
  <r>
    <s v="DE Florida"/>
    <x v="4"/>
    <s v="Regulated &amp; Renewable Energy"/>
    <s v="PEF Fossil Hydro Maintenance Debary 7-10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37.936671205499998"/>
    <n v="75.873565209600002"/>
    <n v="290.3161561398"/>
    <n v="836.39147504760001"/>
    <n v="1737.9761008644"/>
    <n v="1742.1672177522003"/>
    <n v="1918.0799689689002"/>
    <n v="1948.6660556574002"/>
    <n v="1828.1749935285002"/>
    <n v="981.93561722099912"/>
    <n v="211.56480626039968"/>
    <n v="0"/>
    <n v="0"/>
    <n v="0"/>
    <n v="0"/>
    <n v="549.78093143460001"/>
    <n v="1179.1326266820001"/>
    <n v="1548.2243391138002"/>
    <n v="1685.3230644498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.0975"/>
    <n v="502.19499999999999"/>
    <n v="753.29250000000002"/>
    <n v="1004.39"/>
    <n v="1255.4875"/>
    <n v="1506.585"/>
    <n v="1757.6825000000001"/>
    <n v="2008.7800000000002"/>
    <n v="2259.8775000000001"/>
    <n v="1689.9496163527333"/>
    <n v="538.04652449707032"/>
    <n v="0"/>
    <n v="789.14402449707063"/>
    <n v="802.23819116373727"/>
    <n v="815.33235783040391"/>
    <n v="828.42652449707055"/>
    <n v="841.52069116373718"/>
    <n v="854.61485783040382"/>
    <n v="867.70902449707046"/>
    <n v="880.8031911637371"/>
    <n v="893.89735783040373"/>
    <n v="906.99152449707037"/>
    <n v="920.08569116373701"/>
    <n v="933.17985783040365"/>
    <n v="789.14402449707063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</r>
  <r>
    <s v="DE Florida"/>
    <x v="4"/>
    <s v="Regulated &amp; Renewable Energy"/>
    <s v="PEF Fossil Hydro Maintenance Debary 7-10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9.7908557040000002"/>
    <n v="19.581768908800001"/>
    <n v="74.926014934400001"/>
    <n v="215.85943057279999"/>
    <n v="448.54418376319995"/>
    <n v="449.62584484159999"/>
    <n v="495.02614773919998"/>
    <n v="502.91993366719998"/>
    <n v="471.82309344800001"/>
    <n v="253.42207508799979"/>
    <n v="54.601535251199891"/>
    <n v="0"/>
    <n v="0"/>
    <n v="0"/>
    <n v="0"/>
    <n v="141.88977570879999"/>
    <n v="304.31550889599998"/>
    <n v="399.57225080640001"/>
    <n v="434.9552666143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.80416666666666"/>
    <n v="129.60833333333332"/>
    <n v="194.41249999999997"/>
    <n v="259.21666666666664"/>
    <n v="324.02083333333331"/>
    <n v="388.82499999999999"/>
    <n v="453.62916666666666"/>
    <n v="518.43333333333328"/>
    <n v="583.23749999999995"/>
    <n v="436.14841484440075"/>
    <n v="138.86102668457033"/>
    <n v="0"/>
    <n v="203.66519335123701"/>
    <n v="207.04436001790367"/>
    <n v="210.42352668457033"/>
    <n v="213.802693351237"/>
    <n v="217.18186001790366"/>
    <n v="220.56102668457032"/>
    <n v="223.94019335123699"/>
    <n v="227.31936001790365"/>
    <n v="230.69852668457031"/>
    <n v="234.07769335123697"/>
    <n v="237.45686001790364"/>
    <n v="240.8360266845703"/>
    <n v="203.66519335123701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</r>
  <r>
    <s v="DE Florida"/>
    <x v="4"/>
    <s v="Regulated &amp; Renewable Energy"/>
    <s v="PEF Fossil Hydro Maintenance Debary 7-10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3.362422536"/>
    <n v="6.7248648192000005"/>
    <n v="25.731450729599999"/>
    <n v="74.131478995199998"/>
    <n v="154.04119082879998"/>
    <n v="154.41266005439996"/>
    <n v="170.00424941279996"/>
    <n v="172.71517116479995"/>
    <n v="162.03574543199997"/>
    <n v="87.031422191999908"/>
    <n v="18.751520620799965"/>
    <n v="0"/>
    <n v="0"/>
    <n v="0"/>
    <n v="0"/>
    <n v="48.728466019199999"/>
    <n v="104.50948886399999"/>
    <n v="137.22301517759999"/>
    <n v="149.37441984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254999999999999"/>
    <n v="44.51"/>
    <n v="66.765000000000001"/>
    <n v="89.02"/>
    <n v="111.27499999999999"/>
    <n v="133.53"/>
    <n v="155.785"/>
    <n v="178.04"/>
    <n v="200.29499999999999"/>
    <n v="149.78177286484365"/>
    <n v="47.687553251953133"/>
    <n v="0"/>
    <n v="69.942553251953157"/>
    <n v="71.103386585286486"/>
    <n v="72.264219918619816"/>
    <n v="73.425053251953145"/>
    <n v="74.585886585286474"/>
    <n v="75.746719918619803"/>
    <n v="76.907553251953132"/>
    <n v="78.068386585286461"/>
    <n v="79.229219918619791"/>
    <n v="80.39005325195312"/>
    <n v="81.550886585286449"/>
    <n v="82.711719918619778"/>
    <n v="69.942553251953157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</r>
  <r>
    <s v="DE Florida"/>
    <x v="4"/>
    <s v="Regulated &amp; Renewable Energy"/>
    <s v="PEF Fossil Hydro Maintenance Debary 7-10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0.554614461"/>
    <n v="1.1092321792000002"/>
    <n v="4.2442716596000007"/>
    <n v="12.227609655200002"/>
    <n v="25.408309368800001"/>
    <n v="25.469581324400004"/>
    <n v="28.041334527800004"/>
    <n v="28.488487254800003"/>
    <n v="26.726970407000003"/>
    <n v="14.355389541999989"/>
    <n v="3.0929677607999952"/>
    <n v="0"/>
    <n v="0"/>
    <n v="0"/>
    <n v="0"/>
    <n v="8.0375121291999996"/>
    <n v="17.238307563999999"/>
    <n v="22.634237007599999"/>
    <n v="24.6385492795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708333333333329"/>
    <n v="7.3416666666666659"/>
    <n v="11.012499999999999"/>
    <n v="14.683333333333332"/>
    <n v="18.354166666666664"/>
    <n v="22.024999999999999"/>
    <n v="25.695833333333333"/>
    <n v="29.366666666666667"/>
    <n v="33.037500000000001"/>
    <n v="24.705635792317697"/>
    <n v="7.8657856689453141"/>
    <n v="0"/>
    <n v="11.536619002278641"/>
    <n v="11.728285668945308"/>
    <n v="11.919952335611974"/>
    <n v="12.111619002278641"/>
    <n v="12.303285668945307"/>
    <n v="12.494952335611973"/>
    <n v="12.68661900227864"/>
    <n v="12.878285668945306"/>
    <n v="13.069952335611973"/>
    <n v="13.261619002278639"/>
    <n v="13.453285668945306"/>
    <n v="13.644952335611972"/>
    <n v="11.536619002278641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</r>
  <r>
    <s v="DE Florida"/>
    <x v="4"/>
    <s v="Regulated &amp; Renewable Energy"/>
    <s v="PEF Fossil Hydro Maintenance Debary BG-341"/>
    <s v="AFUDC Not Eligible"/>
    <s v="Maintenance"/>
    <s v="Maintenance"/>
    <s v="Fossil Hydro"/>
    <s v="BG - Other Production Plant"/>
    <s v="~"/>
    <s v="PEF Debary new 341"/>
    <n v="861.53"/>
    <n v="253.26"/>
    <n v="217.49"/>
    <n v="172.23000000000002"/>
    <n v="207.19"/>
    <n v="254.82"/>
    <n v="776.82999999999993"/>
    <n v="1172.95"/>
    <n v="1555.9"/>
    <n v="2399.71"/>
    <n v="6032.77"/>
    <n v="6606.1200000000008"/>
    <n v="861.53"/>
    <n v="8886.0400000000009"/>
    <n v="8907.092878302501"/>
    <n v="8923.6645375197004"/>
    <n v="8959.9722427803008"/>
    <n v="8832.3139371758552"/>
    <n v="8848.4731880696545"/>
    <n v="8848.4731880696545"/>
    <n v="8848.4731880696545"/>
    <n v="8896.9975750821541"/>
    <n v="8896.9975750821541"/>
    <n v="8896.9975750821541"/>
    <n v="8931.6578515196543"/>
    <n v="8886.0400000000009"/>
    <n v="7640.0237607947674"/>
    <n v="7640.0237607947674"/>
    <n v="7640.0237607947674"/>
    <n v="7642.5345839697675"/>
    <n v="7642.5345839697675"/>
    <n v="7650.0670534947676"/>
    <n v="7650.0670534947676"/>
    <n v="7650.0670534947676"/>
    <n v="7658.8549346072678"/>
    <n v="7666.3166305848681"/>
    <n v="7677.9953052317678"/>
    <n v="7576.9567305101127"/>
    <n v="7640.0237607947674"/>
    <n v="7379.7369309506348"/>
    <n v="7379.9212238457476"/>
    <n v="7380.1055167408604"/>
    <n v="7386.3802597521872"/>
    <n v="7393.4135264455872"/>
    <n v="7398.2628673888503"/>
    <n v="7400.049839886794"/>
    <n v="7400.4250928201527"/>
    <n v="7401.2413182231185"/>
    <n v="7401.9620315223183"/>
    <n v="7402.9591413213057"/>
    <n v="7404.6608697895344"/>
    <n v="7379.7369309506348"/>
    <n v="7212.0732045635959"/>
    <n v="7212.2574974587087"/>
    <n v="7212.4417903538215"/>
    <n v="7218.7165333651483"/>
    <n v="7225.7498000585483"/>
    <n v="7230.5991410018114"/>
    <n v="7232.3861134997551"/>
    <n v="7232.7613664331138"/>
    <n v="7233.5775918360796"/>
    <n v="7234.2983051352794"/>
    <n v="7235.2954149342668"/>
    <n v="7236.9971434024956"/>
    <n v="7212.0732045635959"/>
    <n v="7048.7744133724482"/>
    <n v="7048.958706267561"/>
    <n v="7049.1429991626737"/>
    <n v="7055.4177421740005"/>
    <n v="7062.4510088674006"/>
    <n v="7067.3003498106636"/>
    <n v="7069.0873223086073"/>
    <n v="7069.4625752419661"/>
    <n v="7070.2788006449318"/>
    <n v="7070.9995139441316"/>
    <n v="7071.996623743119"/>
    <n v="7073.6983522113478"/>
    <n v="7048.7744133724482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</r>
  <r>
    <s v="DE Florida"/>
    <x v="4"/>
    <s v="Regulated &amp; Renewable Energy"/>
    <s v="PEF Fossil Hydro Maintenance Debary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34.690555734999997"/>
    <n v="61.997038935799992"/>
    <n v="121.8242252642"/>
    <n v="120.08851964398077"/>
    <n v="146.7154437971808"/>
    <n v="146.7154437971808"/>
    <n v="146.7154437971808"/>
    <n v="226.6730594721808"/>
    <n v="226.6730594721808"/>
    <n v="226.6730594721808"/>
    <n v="283.78564209718081"/>
    <n v="0"/>
    <n v="242.746540971223"/>
    <n v="242.746540971223"/>
    <n v="242.746540971223"/>
    <n v="246.883830421223"/>
    <n v="246.883830421223"/>
    <n v="259.29569877122299"/>
    <n v="259.29569877122299"/>
    <n v="259.29569877122299"/>
    <n v="273.77621184622296"/>
    <n v="286.07146081262295"/>
    <n v="305.31537168922296"/>
    <n v="301.29757423432329"/>
    <n v="242.746540971223"/>
    <n v="293.4551317720381"/>
    <n v="293.75880630326441"/>
    <n v="294.06248083449071"/>
    <n v="304.40188996561176"/>
    <n v="315.99118083219804"/>
    <n v="323.98183796957932"/>
    <n v="326.92637924066435"/>
    <n v="327.54471430213994"/>
    <n v="328.88967589964926"/>
    <n v="330.07725436353445"/>
    <n v="331.72027402852581"/>
    <n v="334.52435171447001"/>
    <n v="293.4551317720381"/>
    <n v="326.11906370663252"/>
    <n v="326.42273823785882"/>
    <n v="326.72641276908513"/>
    <n v="337.06582190020617"/>
    <n v="348.65511276679246"/>
    <n v="356.64576990417373"/>
    <n v="359.59031117525876"/>
    <n v="360.20864623673435"/>
    <n v="361.55360783424368"/>
    <n v="362.74118629812887"/>
    <n v="364.38420596312022"/>
    <n v="367.18828364906443"/>
    <n v="326.11906370663252"/>
    <n v="357.93262717328309"/>
    <n v="358.2363017045094"/>
    <n v="358.53997623573571"/>
    <n v="368.87938536685675"/>
    <n v="380.46867623344303"/>
    <n v="388.45933337082431"/>
    <n v="391.40387464190934"/>
    <n v="392.02220970338493"/>
    <n v="393.36717130089426"/>
    <n v="394.55474976477944"/>
    <n v="396.1977694297708"/>
    <n v="399.00184711571501"/>
    <n v="357.93262717328309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</r>
  <r>
    <s v="DE Florida"/>
    <x v="4"/>
    <s v="Regulated &amp; Renewable Energy"/>
    <s v="PEF Fossil Hydro Maintenance Debary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88.681740372500002"/>
    <n v="158.48709235929999"/>
    <n v="311.42724834069998"/>
    <n v="306.990150349212"/>
    <n v="375.05830102141209"/>
    <n v="375.05830102141209"/>
    <n v="375.05830102141209"/>
    <n v="579.45919238391207"/>
    <n v="579.45919238391207"/>
    <n v="579.45919238391207"/>
    <n v="725.45982907141206"/>
    <n v="0"/>
    <n v="620.54888619190433"/>
    <n v="620.54888619190433"/>
    <n v="620.54888619190433"/>
    <n v="631.12531026690431"/>
    <n v="631.12531026690431"/>
    <n v="662.85458249190435"/>
    <n v="662.85458249190435"/>
    <n v="662.85458249190435"/>
    <n v="699.87206675440439"/>
    <n v="731.30321720880443"/>
    <n v="780.49768734490442"/>
    <n v="770.22672848548154"/>
    <n v="620.54888619190433"/>
    <n v="750.17857902257276"/>
    <n v="750.95488212194289"/>
    <n v="751.73118522131301"/>
    <n v="778.16249416820426"/>
    <n v="807.78895768129996"/>
    <n v="828.21599802842138"/>
    <n v="835.74332179092357"/>
    <n v="837.32401221871248"/>
    <n v="840.76222566540469"/>
    <n v="843.7981102966786"/>
    <n v="847.99826910850959"/>
    <n v="855.16651660586342"/>
    <n v="750.17857902257276"/>
    <n v="833.67952820010862"/>
    <n v="834.45583129947875"/>
    <n v="835.23213439884887"/>
    <n v="861.66344334574012"/>
    <n v="891.28990685883582"/>
    <n v="911.71694720595724"/>
    <n v="919.24427096845943"/>
    <n v="920.82496139624834"/>
    <n v="924.26317484294054"/>
    <n v="927.29905947421446"/>
    <n v="931.49921828604545"/>
    <n v="938.66746578339928"/>
    <n v="833.67952820010862"/>
    <n v="915.00662475126319"/>
    <n v="915.78292785063331"/>
    <n v="916.55923095000344"/>
    <n v="942.99053989689469"/>
    <n v="972.61700340999039"/>
    <n v="993.04404375711181"/>
    <n v="1000.571367519614"/>
    <n v="1002.1520579474029"/>
    <n v="1005.5902713940951"/>
    <n v="1008.626156025369"/>
    <n v="1012.8263148372"/>
    <n v="1019.9945623345538"/>
    <n v="915.00662475126319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</r>
  <r>
    <s v="DE Florida"/>
    <x v="4"/>
    <s v="Regulated &amp; Renewable Energy"/>
    <s v="PEF Fossil Hydro Maintenance Debary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26.4689219025"/>
    <n v="47.303790527700002"/>
    <n v="92.951981772300002"/>
    <n v="91.627636989291489"/>
    <n v="111.94400151509149"/>
    <n v="111.94400151509149"/>
    <n v="111.94400151509149"/>
    <n v="172.95172652759149"/>
    <n v="172.95172652759149"/>
    <n v="172.95172652759149"/>
    <n v="216.52867296509149"/>
    <n v="0"/>
    <n v="185.21580582771591"/>
    <n v="185.21580582771591"/>
    <n v="185.21580582771591"/>
    <n v="188.37256100271591"/>
    <n v="188.37256100271591"/>
    <n v="197.84282652771591"/>
    <n v="197.84282652771591"/>
    <n v="197.84282652771591"/>
    <n v="208.89146964021592"/>
    <n v="218.27275448181592"/>
    <n v="232.95587394471593"/>
    <n v="229.89029125799905"/>
    <n v="185.21580582771591"/>
    <n v="223.90650135723237"/>
    <n v="224.13820526858532"/>
    <n v="224.36990917993828"/>
    <n v="232.25888665554339"/>
    <n v="241.1015248996905"/>
    <n v="247.19840271665811"/>
    <n v="249.44509007267538"/>
    <n v="249.91688022146397"/>
    <n v="250.94308700115008"/>
    <n v="251.84921032341077"/>
    <n v="253.10283564809967"/>
    <n v="255.24234917578056"/>
    <n v="223.90650135723237"/>
    <n v="248.82910767146507"/>
    <n v="249.06081158281802"/>
    <n v="249.29251549417097"/>
    <n v="257.18149296977606"/>
    <n v="266.02413121392317"/>
    <n v="272.12100903089078"/>
    <n v="274.36769638690805"/>
    <n v="274.83948653569666"/>
    <n v="275.86569331538277"/>
    <n v="276.77181663764344"/>
    <n v="278.02544196233231"/>
    <n v="280.1649554900132"/>
    <n v="248.82910767146507"/>
    <n v="273.10288216131607"/>
    <n v="273.33458607266903"/>
    <n v="273.56628998402198"/>
    <n v="281.45526745962707"/>
    <n v="290.29790570377418"/>
    <n v="296.39478352074178"/>
    <n v="298.64147087675906"/>
    <n v="299.11326102554767"/>
    <n v="300.13946780523378"/>
    <n v="301.04559112749445"/>
    <n v="302.29921645218332"/>
    <n v="304.43872997986421"/>
    <n v="273.10288216131607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</r>
  <r>
    <s v="DE Florida"/>
    <x v="4"/>
    <s v="Regulated &amp; Renewable Energy"/>
    <s v="PEF Fossil Hydro Maintenance Debary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23.521957002499999"/>
    <n v="42.037138155699999"/>
    <n v="82.603006144299997"/>
    <n v="81.426109663319068"/>
    <n v="99.480515301119098"/>
    <n v="99.480515301119098"/>
    <n v="99.480515301119098"/>
    <n v="153.69583581361911"/>
    <n v="153.69583581361911"/>
    <n v="153.69583581361911"/>
    <n v="192.4210647511191"/>
    <n v="0"/>
    <n v="164.59447184554341"/>
    <n v="164.59447184554341"/>
    <n v="164.59447184554341"/>
    <n v="167.39976402054339"/>
    <n v="167.39976402054339"/>
    <n v="175.81564054554337"/>
    <n v="175.81564054554337"/>
    <n v="175.81564054554337"/>
    <n v="185.63416315804338"/>
    <n v="193.97096582364338"/>
    <n v="207.0193138425434"/>
    <n v="204.2950433032982"/>
    <n v="164.59447184554341"/>
    <n v="198.97746938486316"/>
    <n v="199.18337612561487"/>
    <n v="199.38928286636659"/>
    <n v="206.39992688346754"/>
    <n v="214.25805413676704"/>
    <n v="219.67612512539552"/>
    <n v="221.67267351452003"/>
    <n v="222.09193606079549"/>
    <n v="223.00388826785425"/>
    <n v="223.80912672462591"/>
    <n v="224.9231774250359"/>
    <n v="226.82448437625041"/>
    <n v="198.97746938486316"/>
    <n v="221.12527261889849"/>
    <n v="221.33117935965021"/>
    <n v="221.53708610040192"/>
    <n v="228.54773011750288"/>
    <n v="236.40585737080238"/>
    <n v="241.82392835943085"/>
    <n v="243.82047674855536"/>
    <n v="244.23973929483083"/>
    <n v="245.15169150188959"/>
    <n v="245.95692995866125"/>
    <n v="247.07098065907124"/>
    <n v="248.97228761028575"/>
    <n v="221.12527261889849"/>
    <n v="242.69648288359502"/>
    <n v="242.90238962434674"/>
    <n v="243.10829636509845"/>
    <n v="250.11894038219941"/>
    <n v="257.97706763549888"/>
    <n v="263.39513862412736"/>
    <n v="265.39168701325184"/>
    <n v="265.81094955952727"/>
    <n v="266.72290176658601"/>
    <n v="267.52814022335764"/>
    <n v="268.6421909237676"/>
    <n v="270.54349787498211"/>
    <n v="242.69648288359502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</r>
  <r>
    <s v="DE Florida"/>
    <x v="4"/>
    <s v="Regulated &amp; Renewable Energy"/>
    <s v="PEF Fossil Hydro Maintenance Debary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4.703196685"/>
    <n v="8.4052925018"/>
    <n v="16.5164056982"/>
    <n v="16.281086178342473"/>
    <n v="19.891050295542477"/>
    <n v="19.891050295542477"/>
    <n v="19.891050295542477"/>
    <n v="30.731360720542476"/>
    <n v="30.731360720542476"/>
    <n v="30.731360720542476"/>
    <n v="38.474439595542478"/>
    <n v="0"/>
    <n v="32.910534368845632"/>
    <n v="32.910534368845632"/>
    <n v="32.910534368845632"/>
    <n v="33.471450318845633"/>
    <n v="33.471450318845633"/>
    <n v="35.154198168845632"/>
    <n v="35.154198168845632"/>
    <n v="35.154198168845632"/>
    <n v="37.117403993845635"/>
    <n v="38.784341088245633"/>
    <n v="41.39334794684563"/>
    <n v="40.848632208786114"/>
    <n v="32.910534368845632"/>
    <n v="39.785387512659511"/>
    <n v="39.826558402497447"/>
    <n v="39.867729292335383"/>
    <n v="41.269502014623747"/>
    <n v="42.840728339206272"/>
    <n v="43.924067344974532"/>
    <n v="44.323275615110155"/>
    <n v="44.407106829391253"/>
    <n v="44.589450951381664"/>
    <n v="44.7504577434662"/>
    <n v="44.973211299241058"/>
    <n v="45.353376119250257"/>
    <n v="39.785387512659511"/>
    <n v="44.213823239298918"/>
    <n v="44.254994129136854"/>
    <n v="44.29616501897479"/>
    <n v="45.697937741263154"/>
    <n v="47.269164065845679"/>
    <n v="48.352503071613938"/>
    <n v="48.751711341749562"/>
    <n v="48.83554255603066"/>
    <n v="49.017886678021071"/>
    <n v="49.178893470105606"/>
    <n v="49.401647025880465"/>
    <n v="49.781811845889663"/>
    <n v="44.213823239298918"/>
    <n v="48.526969658092881"/>
    <n v="48.568140547930817"/>
    <n v="48.609311437768753"/>
    <n v="50.011084160057116"/>
    <n v="51.582310484639642"/>
    <n v="52.665649490407901"/>
    <n v="53.064857760543525"/>
    <n v="53.148688974824623"/>
    <n v="53.331033096815034"/>
    <n v="53.492039888899569"/>
    <n v="53.714793444674427"/>
    <n v="54.094958264683626"/>
    <n v="48.526969658092881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</r>
  <r>
    <s v="DE Florida"/>
    <x v="4"/>
    <s v="Regulated &amp; Renewable Energy"/>
    <s v="PEF Fossil Hydro Maintenance Hines 1 BG"/>
    <s v="AFUDC Not Eligible"/>
    <s v="Maintenance"/>
    <s v="Maintenance"/>
    <s v="Fossil Hydro"/>
    <s v="BG - Other Production Plant"/>
    <s v="~"/>
    <s v="PEF Hines 1 345"/>
    <n v="1515.19"/>
    <n v="1384.96"/>
    <n v="1642.92"/>
    <n v="2448.1800000000003"/>
    <n v="2839.2400000000002"/>
    <n v="3140.0000000000005"/>
    <n v="3786.7200000000007"/>
    <n v="3334.1"/>
    <n v="4524.0999999999995"/>
    <n v="4630.8999999999996"/>
    <n v="6977.0999999999985"/>
    <n v="8787.61"/>
    <n v="1515.19"/>
    <n v="12209.94"/>
    <n v="12209.94"/>
    <n v="12209.94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12209.94"/>
    <n v="8714.9537489571667"/>
    <n v="8714.9537489571667"/>
    <n v="8714.9537489571667"/>
    <n v="8714.9537489571667"/>
    <n v="8714.9537489571667"/>
    <n v="8714.9537489571667"/>
    <n v="8523.3313307353164"/>
    <n v="8523.3313307353164"/>
    <n v="8523.3313307353164"/>
    <n v="8523.3313307353164"/>
    <n v="8523.3313307353164"/>
    <n v="2500.7294266128401"/>
    <n v="8714.9537489571667"/>
    <n v="2500.7294266128401"/>
    <n v="2500.7294266128401"/>
    <n v="2500.7294266128401"/>
    <n v="2500.7294266128401"/>
    <n v="2500.7294266128401"/>
    <n v="2399.4030023055416"/>
    <n v="2319.7164432057971"/>
    <n v="2319.7164432057971"/>
    <n v="2319.7164432057971"/>
    <n v="2319.7164432057971"/>
    <n v="2319.7164432057971"/>
    <n v="2319.7164432057971"/>
    <n v="2500.7294266128401"/>
    <n v="2072.7990363523463"/>
    <n v="2072.7990363523463"/>
    <n v="2072.7990363523463"/>
    <n v="2072.7990363523463"/>
    <n v="2072.7990363523463"/>
    <n v="1906.9751134441585"/>
    <n v="1334.8825794109111"/>
    <n v="1334.8825794109111"/>
    <n v="1334.8825794109111"/>
    <n v="1334.8825794109111"/>
    <n v="1334.8825794109111"/>
    <n v="1334.8825794109111"/>
    <n v="2072.7990363523463"/>
    <n v="1147.9990182933836"/>
    <n v="1147.9990182933836"/>
    <n v="1147.9990182933836"/>
    <n v="1147.9990182933836"/>
    <n v="1147.9990182933836"/>
    <n v="1147.9990182933836"/>
    <n v="987.27915573230996"/>
    <n v="987.27915573230996"/>
    <n v="987.27915573230996"/>
    <n v="987.27915573230996"/>
    <n v="987.27915573230996"/>
    <n v="987.27915573230996"/>
    <n v="1147.9990182933836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</r>
  <r>
    <s v="DE Florida"/>
    <x v="4"/>
    <s v="Regulated &amp; Renewable Energy"/>
    <s v="PEF Fossil Hydro Maintenance Hines 1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0"/>
    <n v="65.475716488000003"/>
    <n v="353.76724857599999"/>
    <n v="252.50453394821545"/>
    <n v="367.20815859221545"/>
    <n v="589.15053383421548"/>
    <n v="717.42695675221546"/>
    <n v="835.79018940421543"/>
    <n v="1397.7143678562149"/>
    <n v="1454.187532772215"/>
    <n v="1510.6606003182151"/>
    <n v="2120.1361612782152"/>
    <n v="0"/>
    <n v="2157.4147406442148"/>
    <n v="2353.575637086215"/>
    <n v="2944.3891724682153"/>
    <n v="3449.6398464802151"/>
    <n v="3760.0963977522151"/>
    <n v="3923.5413741602151"/>
    <n v="3837.2714400025011"/>
    <n v="4319.1821340365013"/>
    <n v="4501.2651874965013"/>
    <n v="4576.5954400605015"/>
    <n v="5021.0876699905011"/>
    <n v="1473.1777051385488"/>
    <n v="2157.4147406442148"/>
    <n v="1529.0095343105488"/>
    <n v="1563.7937009772154"/>
    <n v="1598.577867643882"/>
    <n v="1633.3620343105486"/>
    <n v="1668.1462009772151"/>
    <n v="1536.5670320699414"/>
    <n v="1489.1373318930468"/>
    <n v="1523.9214985597134"/>
    <n v="1558.70566522638"/>
    <n v="1593.4898318930466"/>
    <n v="1628.2739985597132"/>
    <n v="1663.0581652263797"/>
    <n v="1529.0095343105488"/>
    <n v="1484.5798205895057"/>
    <n v="1561.9248205895058"/>
    <n v="1639.2698205895058"/>
    <n v="1642.8998327892152"/>
    <n v="1720.2448327892153"/>
    <n v="1511.6368695922215"/>
    <n v="1007.9370048584631"/>
    <n v="1085.2820048584631"/>
    <n v="1162.6270048584631"/>
    <n v="1239.9720048584632"/>
    <n v="1317.3170048584632"/>
    <n v="1394.6620048584632"/>
    <n v="1484.5798205895057"/>
    <n v="1242.2478875486684"/>
    <n v="1321.9812208820017"/>
    <n v="1401.7145542153351"/>
    <n v="1481.4478875486684"/>
    <n v="1561.1812208820018"/>
    <n v="1640.9145542153351"/>
    <n v="1391.0399076974963"/>
    <n v="1470.7732410308297"/>
    <n v="1550.506574364163"/>
    <n v="1630.2399076974964"/>
    <n v="1709.9732410308297"/>
    <n v="1789.7065743641631"/>
    <n v="1242.2478875486684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</r>
  <r>
    <s v="DE Florida"/>
    <x v="4"/>
    <s v="Regulated &amp; Renewable Energy"/>
    <s v="PEF Fossil Hydro Maintenance Hines 1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0"/>
    <n v="18.729201946"/>
    <n v="101.194436592"/>
    <n v="72.228433108685095"/>
    <n v="105.03918288168509"/>
    <n v="168.5253696581851"/>
    <n v="205.21859210168509"/>
    <n v="239.07616566068509"/>
    <n v="399.81348906968503"/>
    <n v="415.96752856668502"/>
    <n v="432.12154021118499"/>
    <n v="606.46084453118499"/>
    <n v="0"/>
    <n v="617.12430999068499"/>
    <n v="673.23575466718501"/>
    <n v="842.23682269868505"/>
    <n v="986.76279987768498"/>
    <n v="1075.568295351685"/>
    <n v="1122.321414437685"/>
    <n v="1097.6440667830921"/>
    <n v="1235.4936878735921"/>
    <n v="1287.578192818592"/>
    <n v="1309.126265731592"/>
    <n v="1436.272407604092"/>
    <n v="421.39963060872356"/>
    <n v="617.12430999068499"/>
    <n v="437.37021725772354"/>
    <n v="447.32021725772353"/>
    <n v="457.27021725772352"/>
    <n v="467.2202172577235"/>
    <n v="477.17021725772349"/>
    <n v="439.53223290281863"/>
    <n v="425.9650525653762"/>
    <n v="435.91505256537619"/>
    <n v="445.86505256537617"/>
    <n v="455.81505256537616"/>
    <n v="465.76505256537615"/>
    <n v="475.71505256537614"/>
    <n v="437.37021725772354"/>
    <n v="424.66161566459618"/>
    <n v="446.78578233126285"/>
    <n v="468.90994899792952"/>
    <n v="469.9482965951679"/>
    <n v="492.07246326183457"/>
    <n v="432.40058845088618"/>
    <n v="288.31828780399695"/>
    <n v="310.44245447066362"/>
    <n v="332.56662113733029"/>
    <n v="354.69078780399695"/>
    <n v="376.81495447066362"/>
    <n v="398.93912113733029"/>
    <n v="424.66161566459618"/>
    <n v="355.3414940444045"/>
    <n v="378.1489940444045"/>
    <n v="400.95649404440451"/>
    <n v="423.76399404440451"/>
    <n v="446.57149404440452"/>
    <n v="469.37899404440452"/>
    <n v="397.90305404591447"/>
    <n v="420.71055404591448"/>
    <n v="443.51805404591448"/>
    <n v="466.32555404591449"/>
    <n v="489.13305404591449"/>
    <n v="511.9405540459145"/>
    <n v="355.3414940444045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</r>
  <r>
    <s v="DE Florida"/>
    <x v="4"/>
    <s v="Regulated &amp; Renewable Energy"/>
    <s v="PEF Fossil Hydro Maintenance Hines 1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0"/>
    <n v="247.32162495040001"/>
    <n v="1336.2861143808"/>
    <n v="953.78615146367338"/>
    <n v="1387.0565050588734"/>
    <n v="2225.4001205924733"/>
    <n v="2709.9390467868734"/>
    <n v="3157.0328489484737"/>
    <n v="5279.5907737500729"/>
    <n v="5492.9070330028726"/>
    <n v="5706.2229244596729"/>
    <n v="8008.396832427673"/>
    <n v="0"/>
    <n v="8149.2093247404737"/>
    <n v="8890.1684812340736"/>
    <n v="11121.850262679673"/>
    <n v="13030.335185129272"/>
    <n v="14203.023669586872"/>
    <n v="14820.404880873271"/>
    <n v="14494.537193664986"/>
    <n v="16314.859938072186"/>
    <n v="17002.642815040184"/>
    <n v="17287.188009371384"/>
    <n v="18966.169874415384"/>
    <n v="5564.6386693965032"/>
    <n v="8149.2093247404737"/>
    <n v="5775.5324091741031"/>
    <n v="5906.9240758407695"/>
    <n v="6038.315742507436"/>
    <n v="6169.7074091741024"/>
    <n v="6301.0990758407688"/>
    <n v="5804.0842583650419"/>
    <n v="5624.9277553097581"/>
    <n v="5756.3194219764246"/>
    <n v="5887.711088643091"/>
    <n v="6019.1027553097574"/>
    <n v="6150.4944219764238"/>
    <n v="6281.8860886430903"/>
    <n v="5775.5324091741031"/>
    <n v="5607.7180687014616"/>
    <n v="5899.8722353681278"/>
    <n v="6192.026402034794"/>
    <n v="6205.7379954047065"/>
    <n v="6497.8921620713727"/>
    <n v="5709.915925685541"/>
    <n v="3807.2871017506022"/>
    <n v="4099.4412684172685"/>
    <n v="4391.5954350839347"/>
    <n v="4683.749601750601"/>
    <n v="4975.9037684172672"/>
    <n v="5268.0579350839334"/>
    <n v="5607.7180687014616"/>
    <n v="4692.3439647344194"/>
    <n v="4993.5214647344192"/>
    <n v="5294.698964734419"/>
    <n v="5595.8764647344187"/>
    <n v="5897.0539647344185"/>
    <n v="6198.2314647344183"/>
    <n v="5254.3792133739762"/>
    <n v="5555.556713373976"/>
    <n v="5856.7342133739758"/>
    <n v="6157.9117133739755"/>
    <n v="6459.0892133739753"/>
    <n v="6760.2667133739751"/>
    <n v="4692.3439647344194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</r>
  <r>
    <s v="DE Florida"/>
    <x v="4"/>
    <s v="Regulated &amp; Renewable Energy"/>
    <s v="PEF Fossil Hydro Maintenance Hines 1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0"/>
    <n v="46.654726154400002"/>
    <n v="252.07687658880002"/>
    <n v="179.92212252091127"/>
    <n v="261.65419791811127"/>
    <n v="419.79925221271128"/>
    <n v="511.2026259261113"/>
    <n v="595.54235525371132"/>
    <n v="995.94146612131101"/>
    <n v="1036.181423552111"/>
    <n v="1076.4213116019109"/>
    <n v="1510.7031632499109"/>
    <n v="0"/>
    <n v="1537.2660174657108"/>
    <n v="1677.0404773203109"/>
    <n v="2098.024701396911"/>
    <n v="2458.0411028925109"/>
    <n v="2679.2569392261112"/>
    <n v="2795.7196680765114"/>
    <n v="2734.2480207334243"/>
    <n v="3077.6335179376242"/>
    <n v="3207.376809835624"/>
    <n v="3261.0533863288242"/>
    <n v="3577.776354437824"/>
    <n v="1049.7128721394438"/>
    <n v="1537.2660174657108"/>
    <n v="1089.4958457430439"/>
    <n v="1114.2816790763773"/>
    <n v="1139.0675124097106"/>
    <n v="1163.853345743044"/>
    <n v="1188.6391790763773"/>
    <n v="1094.8823157859338"/>
    <n v="1061.0862373312536"/>
    <n v="1085.872070664587"/>
    <n v="1110.6579039979204"/>
    <n v="1135.4437373312537"/>
    <n v="1160.2295706645871"/>
    <n v="1185.0154039979204"/>
    <n v="1089.4958457430439"/>
    <n v="1057.8403044751954"/>
    <n v="1112.951971141862"/>
    <n v="1168.0636378085287"/>
    <n v="1170.6501789210288"/>
    <n v="1225.7618455876955"/>
    <n v="1077.1180728533004"/>
    <n v="718.20632724018196"/>
    <n v="773.31799390684864"/>
    <n v="828.42966057351532"/>
    <n v="883.541327240182"/>
    <n v="938.65299390684868"/>
    <n v="993.76466057351536"/>
    <n v="1057.8403044751954"/>
    <n v="885.1621726392782"/>
    <n v="941.97633930594486"/>
    <n v="998.79050597261153"/>
    <n v="1055.6046726392783"/>
    <n v="1112.4188393059449"/>
    <n v="1169.2330059726114"/>
    <n v="991.18492704378218"/>
    <n v="1047.999093710449"/>
    <n v="1104.8132603771155"/>
    <n v="1161.6274270437821"/>
    <n v="1218.4415937104486"/>
    <n v="1275.2557603771152"/>
    <n v="885.1621726392782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</r>
  <r>
    <s v="DE Florida"/>
    <x v="4"/>
    <s v="Regulated &amp; Renewable Energy"/>
    <s v="PEF Fossil Hydro Maintenance Hines 1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48.105856853600002"/>
    <n v="259.91737902720001"/>
    <n v="185.51835117717349"/>
    <n v="269.79258968397346"/>
    <n v="432.85652706137347"/>
    <n v="527.10287623597344"/>
    <n v="614.06587614037346"/>
    <n v="1026.9188473047734"/>
    <n v="1068.4104129299735"/>
    <n v="1109.9019070161735"/>
    <n v="1557.6914947281734"/>
    <n v="0"/>
    <n v="1585.0805497683734"/>
    <n v="1729.2025007857735"/>
    <n v="2163.2808566211734"/>
    <n v="2534.4950701175735"/>
    <n v="2762.5915189359735"/>
    <n v="2882.6766598135737"/>
    <n v="2819.2930219404225"/>
    <n v="3173.3590498802223"/>
    <n v="3307.1378273422224"/>
    <n v="3362.4839394730225"/>
    <n v="3689.0581372440224"/>
    <n v="1082.3627385016598"/>
    <n v="1585.0805497683734"/>
    <n v="1123.3831064500598"/>
    <n v="1148.9397731167264"/>
    <n v="1174.496439783393"/>
    <n v="1200.0531064500597"/>
    <n v="1225.6097731167263"/>
    <n v="1128.9367625275702"/>
    <n v="1094.089514703162"/>
    <n v="1119.6461813698286"/>
    <n v="1145.2028480364952"/>
    <n v="1170.7595147031618"/>
    <n v="1196.3161813698284"/>
    <n v="1221.872848036495"/>
    <n v="1123.3831064500598"/>
    <n v="1090.7422310597815"/>
    <n v="1147.5680643931148"/>
    <n v="1204.3938977264481"/>
    <n v="1207.0608893646749"/>
    <n v="1263.8867226980083"/>
    <n v="1110.6196819208762"/>
    <n v="740.54470240208229"/>
    <n v="797.37053573541561"/>
    <n v="854.19636906874894"/>
    <n v="911.02220240208226"/>
    <n v="967.84803573541558"/>
    <n v="1024.6738690687489"/>
    <n v="1090.7422310597815"/>
    <n v="912.69350196871096"/>
    <n v="971.27433530204428"/>
    <n v="1029.8551686353776"/>
    <n v="1088.436001968711"/>
    <n v="1147.0168353020445"/>
    <n v="1205.5976686353779"/>
    <n v="1022.0120635719571"/>
    <n v="1080.5928969052904"/>
    <n v="1139.1737302386239"/>
    <n v="1197.7545635719573"/>
    <n v="1256.3353969052907"/>
    <n v="1314.9162302386242"/>
    <n v="912.69350196871096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</r>
  <r>
    <s v="DE Florida"/>
    <x v="4"/>
    <s v="Regulated &amp; Renewable Energy"/>
    <s v="PEF Fossil Hydro Maintenance Hines 1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0"/>
    <n v="10.8004336076"/>
    <n v="58.355064835199997"/>
    <n v="41.651448824168227"/>
    <n v="60.572186907968231"/>
    <n v="97.182307683868231"/>
    <n v="118.34192323996822"/>
    <n v="137.86632563536821"/>
    <n v="230.55755694076817"/>
    <n v="239.87299021896817"/>
    <n v="249.18840743566818"/>
    <n v="349.72339482766819"/>
    <n v="0"/>
    <n v="355.87261843336819"/>
    <n v="388.22999994926818"/>
    <n v="485.68662517816819"/>
    <n v="569.0293765455682"/>
    <n v="620.24020018996816"/>
    <n v="647.20098368156823"/>
    <n v="632.97047585087989"/>
    <n v="712.46322117517991"/>
    <n v="742.49841644217986"/>
    <n v="754.92438800997991"/>
    <n v="828.24483528347992"/>
    <n v="243.00548126818114"/>
    <n v="355.87261843336819"/>
    <n v="252.21512411758115"/>
    <n v="257.95262411758114"/>
    <n v="263.69012411758115"/>
    <n v="269.42762411758116"/>
    <n v="275.16512411758117"/>
    <n v="253.46079249338163"/>
    <n v="245.63713811081649"/>
    <n v="251.37463811081651"/>
    <n v="257.11213811081649"/>
    <n v="262.8496381108165"/>
    <n v="268.58713811081651"/>
    <n v="274.32463811081652"/>
    <n v="252.21512411758115"/>
    <n v="244.88429241102352"/>
    <n v="257.64262574435685"/>
    <n v="270.40095907769017"/>
    <n v="270.9997425239111"/>
    <n v="283.75807585724442"/>
    <n v="249.34774477123264"/>
    <n v="166.26137142363203"/>
    <n v="179.01970475696535"/>
    <n v="191.77803809029868"/>
    <n v="204.536371423632"/>
    <n v="217.29470475696533"/>
    <n v="230.05303809029866"/>
    <n v="244.88429241102352"/>
    <n v="204.91194253250586"/>
    <n v="218.06444253250586"/>
    <n v="231.21694253250587"/>
    <n v="244.36944253250587"/>
    <n v="257.52194253250588"/>
    <n v="270.67444253250585"/>
    <n v="229.45676884225992"/>
    <n v="242.60926884225992"/>
    <n v="255.76176884225993"/>
    <n v="268.9142688422599"/>
    <n v="282.06676884225988"/>
    <n v="295.21926884225985"/>
    <n v="204.91194253250586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</r>
  <r>
    <s v="DE Florida"/>
    <x v="4"/>
    <s v="Regulated &amp; Renewable Energy"/>
    <s v="PEF Fossil Hydro Maintenance Hines 1 Other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0"/>
    <n v="3.539672011"/>
    <n v="7.0793440219999999"/>
    <n v="10.619016032999999"/>
    <n v="14.158688044"/>
    <n v="17.698360054999998"/>
    <n v="21.238032065999999"/>
    <n v="24.777704076999999"/>
    <n v="28.317376088"/>
    <n v="31.857048099"/>
    <n v="35.396720109999997"/>
    <n v="38.936392120999997"/>
    <n v="0"/>
    <n v="0"/>
    <n v="17.552034939999999"/>
    <n v="35.104069879999997"/>
    <n v="52.656104819999996"/>
    <n v="70.208139759999995"/>
    <n v="87.760174699999993"/>
    <n v="105.31220963999999"/>
    <n v="122.86424457999999"/>
    <n v="140.41627951999999"/>
    <n v="157.96831445999999"/>
    <n v="175.52034939999999"/>
    <n v="193.07238433999999"/>
    <n v="0"/>
    <n v="0"/>
    <n v="19.428125283875694"/>
    <n v="38.856250567751388"/>
    <n v="58.284375851627082"/>
    <n v="77.712501135502777"/>
    <n v="97.140626419378464"/>
    <n v="116.56875170325415"/>
    <n v="135.99687698712984"/>
    <n v="155.42500227100552"/>
    <n v="174.85312755488121"/>
    <n v="194.2812528387569"/>
    <n v="213.70937812263259"/>
    <n v="0"/>
    <n v="0"/>
    <n v="21.78782489817733"/>
    <n v="43.575649796354661"/>
    <n v="65.363474694531988"/>
    <n v="87.151299592709321"/>
    <n v="108.93912449088666"/>
    <n v="130.72694938906398"/>
    <n v="152.51477428724129"/>
    <n v="174.30259918541861"/>
    <n v="196.09042408359593"/>
    <n v="217.87824898177325"/>
    <n v="239.66607387995057"/>
    <n v="0"/>
    <n v="0"/>
    <n v="57.28289591409267"/>
    <n v="114.56579182818534"/>
    <n v="171.848687742278"/>
    <n v="229.13158365637068"/>
    <n v="286.41447957046336"/>
    <n v="343.69737548455601"/>
    <n v="400.98027139864865"/>
    <n v="458.2631673127413"/>
    <n v="515.54606322683401"/>
    <n v="572.82895914092671"/>
    <n v="630.11185505501942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1 Other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0"/>
    <n v="1.0125163260000001"/>
    <n v="2.0250326520000002"/>
    <n v="3.0375489780000002"/>
    <n v="4.0500653040000003"/>
    <n v="5.0625816300000004"/>
    <n v="6.0750979560000005"/>
    <n v="7.0876142820000005"/>
    <n v="8.1001306080000006"/>
    <n v="9.1126469340000007"/>
    <n v="10.125163260000001"/>
    <n v="11.137679586000001"/>
    <n v="0"/>
    <n v="0"/>
    <n v="5.020725616"/>
    <n v="10.041451232"/>
    <n v="15.062176848"/>
    <n v="20.082902464"/>
    <n v="25.10362808"/>
    <n v="30.124353696"/>
    <n v="35.145079312"/>
    <n v="40.165804928"/>
    <n v="45.186530544"/>
    <n v="50.20725616"/>
    <n v="55.227981776"/>
    <n v="0"/>
    <n v="0"/>
    <n v="5.5573776269848274"/>
    <n v="11.114755253969655"/>
    <n v="16.672132880954482"/>
    <n v="22.22951050793931"/>
    <n v="27.786888134924137"/>
    <n v="33.344265761908964"/>
    <n v="38.901643388893788"/>
    <n v="44.459021015878619"/>
    <n v="50.01639864286345"/>
    <n v="55.573776269848281"/>
    <n v="61.131153896833112"/>
    <n v="0"/>
    <n v="0"/>
    <n v="6.2323651335667591"/>
    <n v="12.464730267133518"/>
    <n v="18.697095400700277"/>
    <n v="24.929460534267037"/>
    <n v="31.161825667833796"/>
    <n v="37.394190801400555"/>
    <n v="43.626555934967314"/>
    <n v="49.858921068534073"/>
    <n v="56.091286202100832"/>
    <n v="62.323651335667591"/>
    <n v="68.556016469234351"/>
    <n v="0"/>
    <n v="0"/>
    <n v="16.385661483565094"/>
    <n v="32.771322967130189"/>
    <n v="49.156984450695283"/>
    <n v="65.542645934260378"/>
    <n v="81.928307417825465"/>
    <n v="98.313968901390552"/>
    <n v="114.69963038495564"/>
    <n v="131.08529186852073"/>
    <n v="147.47095335208581"/>
    <n v="163.8566148356509"/>
    <n v="180.24227631921599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1 Other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0"/>
    <n v="13.37041396"/>
    <n v="26.740827920000001"/>
    <n v="40.111241880000001"/>
    <n v="53.481655840000002"/>
    <n v="66.85206980000001"/>
    <n v="80.222483760000017"/>
    <n v="93.592897720000025"/>
    <n v="106.96331168000003"/>
    <n v="120.33372564000004"/>
    <n v="133.70413960000005"/>
    <n v="147.07455356000006"/>
    <n v="0"/>
    <n v="0"/>
    <n v="66.299355480000003"/>
    <n v="132.59871096000001"/>
    <n v="198.89806644000001"/>
    <n v="265.19742192000001"/>
    <n v="331.49677740000004"/>
    <n v="397.79613288000007"/>
    <n v="464.0954883600001"/>
    <n v="530.39484384000014"/>
    <n v="596.69419932000017"/>
    <n v="662.9935548000002"/>
    <n v="729.29291028000023"/>
    <n v="0"/>
    <n v="0"/>
    <n v="73.385917297270979"/>
    <n v="146.77183459454196"/>
    <n v="220.15775189181295"/>
    <n v="293.54366918908391"/>
    <n v="366.92958648635488"/>
    <n v="440.31550378362584"/>
    <n v="513.70142108089681"/>
    <n v="587.08733837816783"/>
    <n v="660.47325567543885"/>
    <n v="733.85917297270987"/>
    <n v="807.24509026998089"/>
    <n v="0"/>
    <n v="0"/>
    <n v="82.299217896853932"/>
    <n v="164.59843579370786"/>
    <n v="246.89765369056181"/>
    <n v="329.19687158741573"/>
    <n v="411.49608948426965"/>
    <n v="493.79530738112356"/>
    <n v="576.09452527797748"/>
    <n v="658.39374317483146"/>
    <n v="740.69296107168543"/>
    <n v="822.99217896853941"/>
    <n v="905.29139686539338"/>
    <n v="0"/>
    <n v="0"/>
    <n v="216.37485864828557"/>
    <n v="432.74971729657113"/>
    <n v="649.1245759448567"/>
    <n v="865.49943459314227"/>
    <n v="1081.8742932414279"/>
    <n v="1298.2491518897136"/>
    <n v="1514.6240105379993"/>
    <n v="1730.998869186285"/>
    <n v="1947.3737278345707"/>
    <n v="2163.7485864828564"/>
    <n v="2380.123445131142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1 Other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0"/>
    <n v="2.5221935279999999"/>
    <n v="5.0443870559999997"/>
    <n v="7.5665805839999996"/>
    <n v="10.088774111999999"/>
    <n v="12.610967639999998"/>
    <n v="15.133161167999997"/>
    <n v="17.655354695999996"/>
    <n v="20.177548223999995"/>
    <n v="22.699741751999994"/>
    <n v="25.221935279999993"/>
    <n v="27.744128807999992"/>
    <n v="0"/>
    <n v="0"/>
    <n v="12.50670367"/>
    <n v="25.013407340000001"/>
    <n v="37.520111010000001"/>
    <n v="50.026814680000001"/>
    <n v="62.533518350000001"/>
    <n v="75.040222020000002"/>
    <n v="87.546925689999995"/>
    <n v="100.05362936"/>
    <n v="112.56033303000001"/>
    <n v="125.06703670000002"/>
    <n v="137.57374037000002"/>
    <n v="0"/>
    <n v="0"/>
    <n v="13.843511969961241"/>
    <n v="27.687023939922483"/>
    <n v="41.530535909883724"/>
    <n v="55.374047879844966"/>
    <n v="69.217559849806207"/>
    <n v="83.061071819767449"/>
    <n v="96.90458378972869"/>
    <n v="110.74809575968993"/>
    <n v="124.59160772965117"/>
    <n v="138.43511969961241"/>
    <n v="152.27863166957366"/>
    <n v="0"/>
    <n v="0"/>
    <n v="15.524916087897886"/>
    <n v="31.049832175795771"/>
    <n v="46.574748263693657"/>
    <n v="62.099664351591542"/>
    <n v="77.624580439489421"/>
    <n v="93.149496527387299"/>
    <n v="108.67441261528518"/>
    <n v="124.19932870318306"/>
    <n v="139.72424479108093"/>
    <n v="155.24916087897881"/>
    <n v="170.77407696687669"/>
    <n v="0"/>
    <n v="0"/>
    <n v="40.816931313436115"/>
    <n v="81.633862626872229"/>
    <n v="122.45079394030834"/>
    <n v="163.26772525374446"/>
    <n v="204.08465656718056"/>
    <n v="244.90158788061666"/>
    <n v="285.71851919405276"/>
    <n v="326.53545050748886"/>
    <n v="367.35238182092496"/>
    <n v="408.16931313436106"/>
    <n v="448.98624444779716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1 Other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2.6006428669999999"/>
    <n v="5.2012857339999998"/>
    <n v="7.8019286010000002"/>
    <n v="10.402571468"/>
    <n v="13.003214334999999"/>
    <n v="15.603857201999999"/>
    <n v="18.204500068999998"/>
    <n v="20.805142935999999"/>
    <n v="23.405785803000001"/>
    <n v="26.006428670000002"/>
    <n v="28.607071537000003"/>
    <n v="0"/>
    <n v="0"/>
    <n v="12.895707379999999"/>
    <n v="25.791414759999999"/>
    <n v="38.68712214"/>
    <n v="51.582829519999997"/>
    <n v="64.478536899999995"/>
    <n v="77.374244279999999"/>
    <n v="90.269951660000004"/>
    <n v="103.16565904000001"/>
    <n v="116.06136642000001"/>
    <n v="128.95707380000002"/>
    <n v="141.85278118000002"/>
    <n v="0"/>
    <n v="0"/>
    <n v="14.274095252162276"/>
    <n v="28.548190504324552"/>
    <n v="42.822285756486828"/>
    <n v="57.096381008649104"/>
    <n v="71.370476260811387"/>
    <n v="85.64457151297367"/>
    <n v="99.918666765135953"/>
    <n v="114.19276201729824"/>
    <n v="128.46685726946052"/>
    <n v="142.7409525216228"/>
    <n v="157.01504777378508"/>
    <n v="0"/>
    <n v="0"/>
    <n v="16.007797118342175"/>
    <n v="32.01559423668435"/>
    <n v="48.023391355026526"/>
    <n v="64.031188473368701"/>
    <n v="80.038985591710883"/>
    <n v="96.046782710053066"/>
    <n v="112.05457982839525"/>
    <n v="128.06237694673743"/>
    <n v="144.07017406507961"/>
    <n v="160.07797118342179"/>
    <n v="176.08576830176398"/>
    <n v="0"/>
    <n v="0"/>
    <n v="42.086485476602903"/>
    <n v="84.172970953205805"/>
    <n v="126.25945642980871"/>
    <n v="168.34594190641161"/>
    <n v="210.4324273830145"/>
    <n v="252.51891285961739"/>
    <n v="294.60539833622028"/>
    <n v="336.69188381282316"/>
    <n v="378.77836928942605"/>
    <n v="420.86485476602894"/>
    <n v="462.95134024263183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1 Other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0"/>
    <n v="0.58388047700000001"/>
    <n v="1.167760954"/>
    <n v="1.7516414309999999"/>
    <n v="2.335521908"/>
    <n v="2.9194023850000002"/>
    <n v="3.5032828620000003"/>
    <n v="4.087163339"/>
    <n v="4.6710438160000001"/>
    <n v="5.2549242930000002"/>
    <n v="5.8388047700000003"/>
    <n v="6.4226852470000004"/>
    <n v="0"/>
    <n v="0"/>
    <n v="2.895265577"/>
    <n v="5.790531154"/>
    <n v="8.6857967309999999"/>
    <n v="11.581062308"/>
    <n v="14.476327885"/>
    <n v="17.371593462"/>
    <n v="20.266859039"/>
    <n v="23.162124616"/>
    <n v="26.057390193"/>
    <n v="28.95265577"/>
    <n v="31.847921347"/>
    <n v="0"/>
    <n v="0"/>
    <n v="3.2047328160143609"/>
    <n v="6.4094656320287218"/>
    <n v="9.6141984480430835"/>
    <n v="12.818931264057444"/>
    <n v="16.023664080071804"/>
    <n v="19.228396896086164"/>
    <n v="22.433129712100524"/>
    <n v="25.637862528114884"/>
    <n v="28.842595344129244"/>
    <n v="32.047328160143607"/>
    <n v="35.252060976157971"/>
    <n v="0"/>
    <n v="0"/>
    <n v="3.5939729860973233"/>
    <n v="7.1879459721946466"/>
    <n v="10.781918958291969"/>
    <n v="14.375891944389293"/>
    <n v="17.969864930486615"/>
    <n v="21.563837916583939"/>
    <n v="25.157810902681263"/>
    <n v="28.751783888778586"/>
    <n v="32.34575687487591"/>
    <n v="35.93972986097323"/>
    <n v="39.53370284707055"/>
    <n v="0"/>
    <n v="0"/>
    <n v="9.4490010564522304"/>
    <n v="18.898002112904461"/>
    <n v="28.34700316935669"/>
    <n v="37.796004225808922"/>
    <n v="47.245005282261154"/>
    <n v="56.694006338713386"/>
    <n v="66.143007395165611"/>
    <n v="75.592008451617843"/>
    <n v="85.041009508070076"/>
    <n v="94.490010564522308"/>
    <n v="103.93901162097454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2 BG-341"/>
    <s v="AFUDC Not Eligible"/>
    <s v="Maintenance"/>
    <s v="Maintenance"/>
    <s v="Fossil Hydro"/>
    <s v="BG - Other Production Plant"/>
    <s v="~"/>
    <s v="PEF Hines 2 341"/>
    <n v="101.57"/>
    <n v="51.57"/>
    <n v="272.33"/>
    <n v="944.79"/>
    <n v="1184.56"/>
    <n v="3419.1600000000003"/>
    <n v="3230.3100000000004"/>
    <n v="3294.46"/>
    <n v="3302.13"/>
    <n v="3337.48"/>
    <n v="3336.2700000000004"/>
    <n v="3398.4100000000003"/>
    <n v="101.57"/>
    <n v="3799.6900000000005"/>
    <n v="4064.2544450000005"/>
    <n v="4064.2544450000005"/>
    <n v="4347.9049758555002"/>
    <n v="4363.6429107900003"/>
    <n v="4363.6429107900003"/>
    <n v="4374.8844246260005"/>
    <n v="4374.8844246260005"/>
    <n v="4374.8844246260005"/>
    <n v="4381.8556699375004"/>
    <n v="3015.6464025562273"/>
    <n v="2879.0922582751055"/>
    <n v="3799.6900000000005"/>
    <n v="2879.0922582751055"/>
    <n v="2880.4865074941054"/>
    <n v="2881.8807567131053"/>
    <n v="2899.3498772066055"/>
    <n v="2934.4013645001055"/>
    <n v="2770.3563333110155"/>
    <n v="2770.3563333110155"/>
    <n v="2770.3563333110155"/>
    <n v="2770.3563333110155"/>
    <n v="2770.3563333110155"/>
    <n v="2770.3563333110155"/>
    <n v="2532.8810219841926"/>
    <n v="2879.0922582751055"/>
    <n v="2532.8810219841926"/>
    <n v="2658.8335219841924"/>
    <n v="2784.7860219841923"/>
    <n v="2910.7385219841922"/>
    <n v="3011.4342444776271"/>
    <n v="3137.386744477627"/>
    <n v="3263.3392444776268"/>
    <n v="3389.2917444776267"/>
    <n v="211.34978459223976"/>
    <n v="15.537460250074048"/>
    <n v="141.48996025007403"/>
    <n v="267.44246025007402"/>
    <n v="2532.8810219841926"/>
    <n v="393.39496025007389"/>
    <n v="399.08162691674056"/>
    <n v="404.76829358340723"/>
    <n v="410.4549602500739"/>
    <n v="416.14162691674056"/>
    <n v="421.82829358340723"/>
    <n v="341.23754957007418"/>
    <n v="346.92421623674085"/>
    <n v="352.61088290340751"/>
    <n v="358.29754957007418"/>
    <n v="363.98421623674085"/>
    <n v="369.67088290340752"/>
    <n v="393.39496025007389"/>
    <n v="375.35754957007418"/>
    <n v="440.61504957007418"/>
    <n v="505.87254957007417"/>
    <n v="571.13004957007422"/>
    <n v="636.38754957007427"/>
    <n v="522.85853516076577"/>
    <n v="314.1126576258585"/>
    <n v="379.3701576258585"/>
    <n v="444.62765762585849"/>
    <n v="509.88515762585848"/>
    <n v="575.14265762585853"/>
    <n v="640.40015762585858"/>
    <n v="375.3575495700741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</r>
  <r>
    <s v="DE Florida"/>
    <x v="4"/>
    <s v="Regulated &amp; Renewable Energy"/>
    <s v="PEF Fossil Hydro Maintenance Hines 2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0"/>
    <n v="174.339021"/>
    <n v="174.339021"/>
    <n v="361.25512703790002"/>
    <n v="371.625893862"/>
    <n v="371.625893862"/>
    <n v="379.0336712628"/>
    <n v="379.0336712628"/>
    <n v="379.0336712628"/>
    <n v="383.6274861375"/>
    <n v="264.01710499714875"/>
    <n v="252.06191362660064"/>
    <n v="0"/>
    <n v="252.06191362660064"/>
    <n v="252.98067670480063"/>
    <n v="253.89943978300062"/>
    <n v="265.41099933730061"/>
    <n v="288.50874393160063"/>
    <n v="272.37992581245851"/>
    <n v="272.37992581245851"/>
    <n v="272.37992581245851"/>
    <n v="272.37992581245851"/>
    <n v="272.37992581245851"/>
    <n v="272.37992581245851"/>
    <n v="249.03148254408535"/>
    <n v="252.06191362660064"/>
    <n v="249.03148254408535"/>
    <n v="332.02981587741868"/>
    <n v="415.02814921075202"/>
    <n v="498.02648254408535"/>
    <n v="564.38147463039525"/>
    <n v="647.37980796372858"/>
    <n v="730.37814129706192"/>
    <n v="813.37647463039525"/>
    <n v="50.720609397414023"/>
    <n v="3.7287449991599715"/>
    <n v="86.727078332493306"/>
    <n v="169.72541166582664"/>
    <n v="249.03148254408535"/>
    <n v="252.72374499915998"/>
    <n v="256.47124499915998"/>
    <n v="260.21874499915998"/>
    <n v="263.96624499915998"/>
    <n v="267.71374499915999"/>
    <n v="271.46124499915999"/>
    <n v="219.68621681704892"/>
    <n v="223.43371681704892"/>
    <n v="227.18121681704892"/>
    <n v="230.92871681704892"/>
    <n v="234.67621681704892"/>
    <n v="238.42371681704893"/>
    <n v="252.72374499915998"/>
    <n v="242.17121681704893"/>
    <n v="285.1737168170489"/>
    <n v="328.1762168170489"/>
    <n v="371.17871681704889"/>
    <n v="414.18121681704889"/>
    <n v="340.29293071865777"/>
    <n v="204.43448782272176"/>
    <n v="247.43698782272176"/>
    <n v="290.43948782272173"/>
    <n v="333.44198782272173"/>
    <n v="376.44448782272173"/>
    <n v="419.44698782272172"/>
    <n v="242.17121681704893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</r>
  <r>
    <s v="DE Florida"/>
    <x v="4"/>
    <s v="Regulated &amp; Renewable Energy"/>
    <s v="PEF Fossil Hydro Maintenance Hines 2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0"/>
    <n v="2121.9182799999999"/>
    <n v="2121.9182799999999"/>
    <n v="4396.9150073719993"/>
    <n v="4523.1398741599996"/>
    <n v="4523.1398741599996"/>
    <n v="4613.3015499039993"/>
    <n v="4613.3015499039993"/>
    <n v="4613.3015499039993"/>
    <n v="4669.213873499999"/>
    <n v="3213.4098156151126"/>
    <n v="3067.9005718178546"/>
    <n v="0"/>
    <n v="3067.9005718178546"/>
    <n v="3079.0830377938546"/>
    <n v="3090.2655037698546"/>
    <n v="3230.3752078938546"/>
    <n v="3511.5028992178545"/>
    <n v="3315.1955332277539"/>
    <n v="3315.1955332277539"/>
    <n v="3315.1955332277539"/>
    <n v="3315.1955332277539"/>
    <n v="3315.1955332277539"/>
    <n v="3315.1955332277539"/>
    <n v="3031.0165336181144"/>
    <n v="3067.9005718178546"/>
    <n v="3031.0165336181144"/>
    <n v="4041.2115336181146"/>
    <n v="5051.4065336181147"/>
    <n v="6061.6015336181144"/>
    <n v="6869.2259585739948"/>
    <n v="7879.4209585739945"/>
    <n v="8889.6159585739952"/>
    <n v="9899.8109585739949"/>
    <n v="617.33337562564702"/>
    <n v="45.383499223020863"/>
    <n v="1055.578499223021"/>
    <n v="2065.7734992230212"/>
    <n v="3031.0165336181144"/>
    <n v="3075.9684992230227"/>
    <n v="3121.5801658896894"/>
    <n v="3167.1918325563561"/>
    <n v="3212.8034992230228"/>
    <n v="3258.4151658896894"/>
    <n v="3304.0268325563561"/>
    <n v="2673.8590783866189"/>
    <n v="2719.4707450532856"/>
    <n v="2765.0824117199522"/>
    <n v="2810.6940783866189"/>
    <n v="2856.3057450532856"/>
    <n v="2901.9174117199523"/>
    <n v="3075.9684992230227"/>
    <n v="2947.5290783866189"/>
    <n v="3470.9215783866189"/>
    <n v="3994.3140783866188"/>
    <n v="4517.7065783866192"/>
    <n v="5041.0990783866191"/>
    <n v="4141.7869999282266"/>
    <n v="2488.2212575293729"/>
    <n v="3011.6137575293728"/>
    <n v="3535.0062575293728"/>
    <n v="4058.3987575293727"/>
    <n v="4581.7912575293731"/>
    <n v="5105.183757529373"/>
    <n v="2947.5290783866189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</r>
  <r>
    <s v="DE Florida"/>
    <x v="4"/>
    <s v="Regulated &amp; Renewable Energy"/>
    <s v="PEF Fossil Hydro Maintenance Hines 2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0"/>
    <n v="513.35970099999997"/>
    <n v="513.35970099999997"/>
    <n v="1063.7539601699"/>
    <n v="1094.291780822"/>
    <n v="1094.291780822"/>
    <n v="1116.1047654868"/>
    <n v="1116.1047654868"/>
    <n v="1116.1047654868"/>
    <n v="1129.6317396375"/>
    <n v="777.42631169313427"/>
    <n v="742.22298525376891"/>
    <n v="0"/>
    <n v="742.22298525376891"/>
    <n v="744.9283803879689"/>
    <n v="747.63377552216889"/>
    <n v="781.53078112046887"/>
    <n v="849.54453495876885"/>
    <n v="802.051522782647"/>
    <n v="802.051522782647"/>
    <n v="802.051522782647"/>
    <n v="802.051522782647"/>
    <n v="802.051522782647"/>
    <n v="802.051522782647"/>
    <n v="733.29956016225628"/>
    <n v="742.22298525376891"/>
    <n v="733.29956016225628"/>
    <n v="977.6978934955896"/>
    <n v="1222.0962268289229"/>
    <n v="1466.4945601622562"/>
    <n v="1661.8846219013353"/>
    <n v="1906.2829552346686"/>
    <n v="2150.6812885680019"/>
    <n v="2395.0796219013355"/>
    <n v="149.35260825359501"/>
    <n v="10.979714119236974"/>
    <n v="255.37804745257031"/>
    <n v="499.77638078590365"/>
    <n v="733.29956016225628"/>
    <n v="744.1747141192368"/>
    <n v="755.20971411923676"/>
    <n v="766.24471411923673"/>
    <n v="777.2797141192367"/>
    <n v="788.31471411923667"/>
    <n v="799.34971411923664"/>
    <n v="646.89206886269153"/>
    <n v="657.9270688626915"/>
    <n v="668.96206886269147"/>
    <n v="679.99706886269144"/>
    <n v="691.0320688626914"/>
    <n v="702.06706886269137"/>
    <n v="744.1747141192368"/>
    <n v="713.10206886269134"/>
    <n v="839.72706886269134"/>
    <n v="966.35206886269134"/>
    <n v="1092.9770688626913"/>
    <n v="1219.6020688626913"/>
    <n v="1002.0298977178049"/>
    <n v="601.97979573180169"/>
    <n v="728.60479573180169"/>
    <n v="855.22979573180169"/>
    <n v="981.85479573180169"/>
    <n v="1108.4797957318017"/>
    <n v="1235.1047957318017"/>
    <n v="713.10206886269134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</r>
  <r>
    <s v="DE Florida"/>
    <x v="4"/>
    <s v="Regulated &amp; Renewable Energy"/>
    <s v="PEF Fossil Hydro Maintenance Hines 2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0"/>
    <n v="261.491648"/>
    <n v="261.491648"/>
    <n v="541.84770555520004"/>
    <n v="557.40285145600001"/>
    <n v="557.40285145600001"/>
    <n v="568.51380016639996"/>
    <n v="568.51380016639996"/>
    <n v="568.51380016639996"/>
    <n v="575.40407759999994"/>
    <n v="396.00008930813863"/>
    <n v="378.06846002796726"/>
    <n v="0"/>
    <n v="378.06846002796726"/>
    <n v="379.44651566956725"/>
    <n v="380.82457131116723"/>
    <n v="398.09079582956724"/>
    <n v="432.73517586796726"/>
    <n v="408.54351065110956"/>
    <n v="408.54351065110956"/>
    <n v="408.54351065110956"/>
    <n v="408.54351065110956"/>
    <n v="408.54351065110956"/>
    <n v="408.54351065110956"/>
    <n v="373.5231068799917"/>
    <n v="378.06846002796726"/>
    <n v="373.5231068799917"/>
    <n v="498.01310687999171"/>
    <n v="622.50310687999172"/>
    <n v="746.99310687999173"/>
    <n v="846.51959895603409"/>
    <n v="971.0095989560341"/>
    <n v="1095.4995989560341"/>
    <n v="1219.9895989560341"/>
    <n v="76.076230193004903"/>
    <n v="5.5927731598109176"/>
    <n v="130.08277315981093"/>
    <n v="254.57277315981094"/>
    <n v="373.5231068799917"/>
    <n v="379.06277315981094"/>
    <n v="384.68360649314428"/>
    <n v="390.30443982647762"/>
    <n v="395.92527315981096"/>
    <n v="401.54610649314429"/>
    <n v="407.16693982647763"/>
    <n v="329.50907939485205"/>
    <n v="335.12991272818539"/>
    <n v="340.75074606151873"/>
    <n v="346.37157939485206"/>
    <n v="351.9924127281854"/>
    <n v="357.61324606151874"/>
    <n v="379.06277315981094"/>
    <n v="363.23407939485207"/>
    <n v="427.73324606151874"/>
    <n v="492.23241272818541"/>
    <n v="556.73157939485213"/>
    <n v="621.23074606151886"/>
    <n v="510.40564527384595"/>
    <n v="306.6314555903981"/>
    <n v="371.13062225706477"/>
    <n v="435.62978892373144"/>
    <n v="500.12895559039811"/>
    <n v="564.62812225706477"/>
    <n v="629.12728892373138"/>
    <n v="363.23407939485207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</r>
  <r>
    <s v="DE Florida"/>
    <x v="4"/>
    <s v="Regulated &amp; Renewable Energy"/>
    <s v="PEF Fossil Hydro Maintenance Hines 2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"/>
    <n v="41.026904999999999"/>
    <n v="41.026904999999999"/>
    <n v="85.013554009499998"/>
    <n v="87.454088909999996"/>
    <n v="87.454088909999996"/>
    <n v="89.197348554000001"/>
    <n v="89.197348554000001"/>
    <n v="89.197348554000001"/>
    <n v="90.278403187500004"/>
    <n v="62.13069583024128"/>
    <n v="59.317300998706131"/>
    <n v="0"/>
    <n v="59.317300998706131"/>
    <n v="59.533511949706131"/>
    <n v="59.749722900706132"/>
    <n v="62.458718612206134"/>
    <n v="67.894271523706138"/>
    <n v="64.098704215017847"/>
    <n v="64.098704215017847"/>
    <n v="64.098704215017847"/>
    <n v="64.098704215017847"/>
    <n v="64.098704215017847"/>
    <n v="64.098704215017847"/>
    <n v="58.604154811362342"/>
    <n v="59.317300998706131"/>
    <n v="58.604154811362342"/>
    <n v="78.135821478029015"/>
    <n v="97.667488144695682"/>
    <n v="117.19915481136235"/>
    <n v="132.81421037993732"/>
    <n v="152.34587704660399"/>
    <n v="171.87754371327065"/>
    <n v="191.40921037993732"/>
    <n v="11.935914176961916"/>
    <n v="0.87747329589495138"/>
    <n v="20.409139962561618"/>
    <n v="39.940806629228284"/>
    <n v="58.604154811362342"/>
    <n v="59.47247329589495"/>
    <n v="60.354139962561618"/>
    <n v="61.235806629228286"/>
    <n v="62.117473295894953"/>
    <n v="62.999139962561621"/>
    <n v="63.880806629228289"/>
    <n v="51.69680019630281"/>
    <n v="52.578466862969478"/>
    <n v="53.460133529636146"/>
    <n v="54.341800196302813"/>
    <n v="55.223466862969481"/>
    <n v="56.105133529636149"/>
    <n v="59.47247329589495"/>
    <n v="56.986800196302816"/>
    <n v="67.106800196302814"/>
    <n v="77.226800196302818"/>
    <n v="87.346800196302823"/>
    <n v="97.466800196302827"/>
    <n v="80.079109674402019"/>
    <n v="48.108351052172914"/>
    <n v="58.228351052172911"/>
    <n v="68.348351052172916"/>
    <n v="78.46835105217292"/>
    <n v="88.588351052172925"/>
    <n v="98.708351052172929"/>
    <n v="56.986800196302816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</r>
  <r>
    <s v="DE Florida"/>
    <x v="4"/>
    <s v="Regulated &amp; Renewable Energy"/>
    <s v="PEF Fossil Hydro Maintenance Hines 2 Other BG-341"/>
    <s v="AFUDC Not Eligible"/>
    <s v="Maintenance"/>
    <s v="Maintenance"/>
    <s v="Fossil Hydro"/>
    <s v="BG - Other Production Plant"/>
    <s v="~"/>
    <s v="PEF Hines 2 341"/>
    <n v="0"/>
    <n v="0"/>
    <n v="0"/>
    <n v="0"/>
    <n v="0"/>
    <n v="0"/>
    <n v="0"/>
    <n v="0"/>
    <n v="0"/>
    <n v="0"/>
    <n v="0"/>
    <n v="0"/>
    <n v="0"/>
    <n v="0"/>
    <n v="1.85135715670833"/>
    <n v="3.70271431341666"/>
    <n v="5.55407147012499"/>
    <n v="7.40542862683332"/>
    <n v="9.25678578354165"/>
    <n v="11.10814294024998"/>
    <n v="12.95950009695831"/>
    <n v="14.81085725366664"/>
    <n v="16.662214410374972"/>
    <n v="18.513571567083304"/>
    <n v="20.364928723791635"/>
    <n v="0"/>
    <n v="0"/>
    <n v="9.1802532550000002"/>
    <n v="18.36050651"/>
    <n v="27.540759765000001"/>
    <n v="36.721013020000001"/>
    <n v="45.901266274999998"/>
    <n v="55.081519529999994"/>
    <n v="64.261772784999991"/>
    <n v="73.442026039999988"/>
    <n v="82.622279294999984"/>
    <n v="91.802532549999981"/>
    <n v="100.98278580499998"/>
    <n v="0"/>
    <n v="0"/>
    <n v="10.161506115133545"/>
    <n v="20.323012230267089"/>
    <n v="30.484518345400634"/>
    <n v="40.646024460534179"/>
    <n v="50.807530575667727"/>
    <n v="60.969036690801275"/>
    <n v="71.130542805934823"/>
    <n v="81.292048921068371"/>
    <n v="91.453555036201919"/>
    <n v="101.61506115133547"/>
    <n v="111.77656726646902"/>
    <n v="0"/>
    <n v="0"/>
    <n v="11.395701474193993"/>
    <n v="22.791402948387987"/>
    <n v="34.187104422581982"/>
    <n v="45.582805896775973"/>
    <n v="56.978507370969965"/>
    <n v="68.374208845163963"/>
    <n v="79.769910319357962"/>
    <n v="91.16561179355196"/>
    <n v="102.56131326774596"/>
    <n v="113.95701474193996"/>
    <n v="125.35271621613396"/>
    <n v="0"/>
    <n v="0"/>
    <n v="29.960713584995599"/>
    <n v="59.921427169991198"/>
    <n v="89.882140754986793"/>
    <n v="119.8428543399824"/>
    <n v="149.80356792497798"/>
    <n v="179.76428150997359"/>
    <n v="209.72499509496919"/>
    <n v="239.68570867996479"/>
    <n v="269.64642226496039"/>
    <n v="299.60713584995597"/>
    <n v="329.56784943495154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2 Other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0"/>
    <n v="1.219981748575"/>
    <n v="2.4399634971499999"/>
    <n v="3.6599452457249999"/>
    <n v="4.8799269942999999"/>
    <n v="6.0999087428749998"/>
    <n v="7.3198904914499998"/>
    <n v="8.5398722400249998"/>
    <n v="9.7598539885999998"/>
    <n v="10.979835737175"/>
    <n v="12.19981748575"/>
    <n v="13.419799234325"/>
    <n v="0"/>
    <n v="0"/>
    <n v="6.0494763950000001"/>
    <n v="12.09895279"/>
    <n v="18.148429185000001"/>
    <n v="24.19790558"/>
    <n v="30.247381975"/>
    <n v="36.296858370000002"/>
    <n v="42.346334765000002"/>
    <n v="48.395811160000001"/>
    <n v="54.445287555"/>
    <n v="60.494763949999999"/>
    <n v="66.544240345000006"/>
    <n v="0"/>
    <n v="0"/>
    <n v="6.6960888413038155"/>
    <n v="13.392177682607631"/>
    <n v="20.088266523911447"/>
    <n v="26.784355365215262"/>
    <n v="33.480444206519081"/>
    <n v="40.1765330478229"/>
    <n v="46.872621889126719"/>
    <n v="53.568710730430539"/>
    <n v="60.264799571734358"/>
    <n v="66.960888413038177"/>
    <n v="73.656977254341996"/>
    <n v="0"/>
    <n v="0"/>
    <n v="7.5093818392271867"/>
    <n v="15.018763678454373"/>
    <n v="22.528145517681558"/>
    <n v="30.037527356908747"/>
    <n v="37.546909196135935"/>
    <n v="45.056291035363124"/>
    <n v="52.565672874590312"/>
    <n v="60.075054713817501"/>
    <n v="67.584436553044682"/>
    <n v="75.093818392271871"/>
    <n v="82.603200231499059"/>
    <n v="0"/>
    <n v="0"/>
    <n v="19.743096897194583"/>
    <n v="39.486193794389166"/>
    <n v="59.229290691583749"/>
    <n v="78.972387588778332"/>
    <n v="98.715484485972922"/>
    <n v="118.45858138316751"/>
    <n v="138.2016782803621"/>
    <n v="157.94477517755669"/>
    <n v="177.68787207475128"/>
    <n v="197.43096897194587"/>
    <n v="217.17406586914046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2 Other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0"/>
    <n v="14.8486641643333"/>
    <n v="29.6973283286666"/>
    <n v="44.5459924929999"/>
    <n v="59.394656657333201"/>
    <n v="74.243320821666501"/>
    <n v="89.091984985999801"/>
    <n v="103.9406491503331"/>
    <n v="118.7893133146664"/>
    <n v="133.63797747899969"/>
    <n v="148.48664164333297"/>
    <n v="163.33530580766626"/>
    <n v="0"/>
    <n v="0"/>
    <n v="73.629497709999995"/>
    <n v="147.25899541999999"/>
    <n v="220.88849312999997"/>
    <n v="294.51799083999998"/>
    <n v="368.14748854999999"/>
    <n v="441.77698626"/>
    <n v="515.40648396999995"/>
    <n v="589.03598167999996"/>
    <n v="662.66547938999997"/>
    <n v="736.29497709999998"/>
    <n v="809.92447480999999"/>
    <n v="0"/>
    <n v="0"/>
    <n v="81.499558939387484"/>
    <n v="162.99911787877497"/>
    <n v="244.49867681816244"/>
    <n v="325.99823575754993"/>
    <n v="407.49779469693743"/>
    <n v="488.99735363632493"/>
    <n v="570.49691257571237"/>
    <n v="651.99647151509987"/>
    <n v="733.49603045448737"/>
    <n v="814.99558939387487"/>
    <n v="896.49514833326236"/>
    <n v="0"/>
    <n v="0"/>
    <n v="91.39832547267487"/>
    <n v="182.79665094534974"/>
    <n v="274.19497641802462"/>
    <n v="365.59330189069948"/>
    <n v="456.99162736337433"/>
    <n v="548.38995283604925"/>
    <n v="639.7882783087241"/>
    <n v="731.18660378139896"/>
    <n v="822.58492925407381"/>
    <n v="913.98325472674867"/>
    <n v="1005.3815801994235"/>
    <n v="0"/>
    <n v="0"/>
    <n v="240.29754201986876"/>
    <n v="480.59508403973751"/>
    <n v="720.8926260596063"/>
    <n v="961.19016807947503"/>
    <n v="1201.4877100993438"/>
    <n v="1441.7852521192126"/>
    <n v="1682.0827941390814"/>
    <n v="1922.3803361589503"/>
    <n v="2162.6778781788189"/>
    <n v="2402.9754201986875"/>
    <n v="2643.2729622185561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2 Other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0"/>
    <n v="3.5923653929083299"/>
    <n v="7.1847307858166598"/>
    <n v="10.777096178724989"/>
    <n v="14.36946157163332"/>
    <n v="17.96182696454165"/>
    <n v="21.554192357449981"/>
    <n v="25.146557750358312"/>
    <n v="28.738923143266643"/>
    <n v="32.331288536174974"/>
    <n v="35.923653929083301"/>
    <n v="39.516019321991628"/>
    <n v="0"/>
    <n v="0"/>
    <n v="17.813323579999999"/>
    <n v="35.626647159999997"/>
    <n v="53.439970739999993"/>
    <n v="71.253294319999995"/>
    <n v="89.066617899999997"/>
    <n v="106.87994148"/>
    <n v="124.69326506"/>
    <n v="142.50658863999999"/>
    <n v="160.31991221999999"/>
    <n v="178.13323579999999"/>
    <n v="195.94655938"/>
    <n v="0"/>
    <n v="0"/>
    <n v="19.7173423718388"/>
    <n v="39.4346847436776"/>
    <n v="59.152027115516404"/>
    <n v="78.8693694873552"/>
    <n v="98.586711859193997"/>
    <n v="118.30405423103279"/>
    <n v="138.02139660287159"/>
    <n v="157.7387389747104"/>
    <n v="177.45608134654921"/>
    <n v="197.17342371838802"/>
    <n v="216.89076609022683"/>
    <n v="0"/>
    <n v="0"/>
    <n v="22.112169690998424"/>
    <n v="44.224339381996849"/>
    <n v="66.33650907299527"/>
    <n v="88.448678763993698"/>
    <n v="110.56084845499213"/>
    <n v="132.67301814599054"/>
    <n v="154.78518783698897"/>
    <n v="176.8973575279874"/>
    <n v="199.00952721898582"/>
    <n v="221.12169690998425"/>
    <n v="243.23386660098268"/>
    <n v="0"/>
    <n v="0"/>
    <n v="58.135638631379834"/>
    <n v="116.27127726275967"/>
    <n v="174.4069158941395"/>
    <n v="232.54255452551934"/>
    <n v="290.67819315689917"/>
    <n v="348.813831788279"/>
    <n v="406.94947041965884"/>
    <n v="465.08510905103867"/>
    <n v="523.22074768241851"/>
    <n v="581.35638631379834"/>
    <n v="639.49202494517817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2 Other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0"/>
    <n v="1.82985447626667"/>
    <n v="3.6597089525333399"/>
    <n v="5.4895634288000101"/>
    <n v="7.3194179050666799"/>
    <n v="9.1492723813333505"/>
    <n v="10.97912685760002"/>
    <n v="12.80898133386669"/>
    <n v="14.63883581013336"/>
    <n v="16.46869028640003"/>
    <n v="18.298544762666701"/>
    <n v="20.128399238933373"/>
    <n v="0"/>
    <n v="0"/>
    <n v="9.0736287440000005"/>
    <n v="18.147257488000001"/>
    <n v="27.220886232000002"/>
    <n v="36.294514976000002"/>
    <n v="45.368143720000006"/>
    <n v="54.44177246400001"/>
    <n v="63.515401208000014"/>
    <n v="72.589029952000018"/>
    <n v="81.662658696000022"/>
    <n v="90.736287440000027"/>
    <n v="99.809916184000031"/>
    <n v="0"/>
    <n v="0"/>
    <n v="10.04348479366733"/>
    <n v="20.086969587334661"/>
    <n v="30.130454381001989"/>
    <n v="40.173939174669322"/>
    <n v="50.217423968336654"/>
    <n v="60.260908762003986"/>
    <n v="70.304393555671311"/>
    <n v="80.347878349338643"/>
    <n v="90.391363143005975"/>
    <n v="100.43484793667331"/>
    <n v="110.47833273034064"/>
    <n v="0"/>
    <n v="0"/>
    <n v="11.263345528945301"/>
    <n v="22.526691057890602"/>
    <n v="33.790036586835903"/>
    <n v="45.053382115781204"/>
    <n v="56.316727644726505"/>
    <n v="67.580073173671806"/>
    <n v="78.8434187026171"/>
    <n v="90.106764231562408"/>
    <n v="101.37010976050772"/>
    <n v="112.63345528945302"/>
    <n v="123.89680081839833"/>
    <n v="0"/>
    <n v="0"/>
    <n v="29.612733377208706"/>
    <n v="59.225466754417411"/>
    <n v="88.83820013162611"/>
    <n v="118.45093350883482"/>
    <n v="148.06366688604353"/>
    <n v="177.67640026325225"/>
    <n v="207.28913364046096"/>
    <n v="236.90186701766967"/>
    <n v="266.51460039487836"/>
    <n v="296.12733377208707"/>
    <n v="325.74006714929578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2 Other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"/>
    <n v="0.287096227875"/>
    <n v="0.57419245575"/>
    <n v="0.861288683625"/>
    <n v="1.1483849115"/>
    <n v="1.435481139375"/>
    <n v="1.72257736725"/>
    <n v="2.0096735951250002"/>
    <n v="2.296769823"/>
    <n v="2.5838660508749998"/>
    <n v="2.8709622787499995"/>
    <n v="3.1580585066249993"/>
    <n v="0"/>
    <n v="0"/>
    <n v="1.423612981"/>
    <n v="2.847225962"/>
    <n v="4.2708389430000002"/>
    <n v="5.694451924"/>
    <n v="7.1180649049999998"/>
    <n v="8.5416778860000004"/>
    <n v="9.9652908670000002"/>
    <n v="11.388903848"/>
    <n v="12.812516829"/>
    <n v="14.23612981"/>
    <n v="15.659742790999999"/>
    <n v="0"/>
    <n v="0"/>
    <n v="1.5757791871521736"/>
    <n v="3.1515583743043472"/>
    <n v="4.7273375614565207"/>
    <n v="6.3031167486086943"/>
    <n v="7.8788959357608679"/>
    <n v="9.4546751229130415"/>
    <n v="11.030454310065215"/>
    <n v="12.606233497217389"/>
    <n v="14.182012684369562"/>
    <n v="15.757791871521736"/>
    <n v="17.333571058673911"/>
    <n v="0"/>
    <n v="0"/>
    <n v="1.7671700437487992"/>
    <n v="3.5343400874975983"/>
    <n v="5.3015101312463973"/>
    <n v="7.0686801749951966"/>
    <n v="8.835850218743996"/>
    <n v="10.603020262492795"/>
    <n v="12.370190306241593"/>
    <n v="14.137360349990391"/>
    <n v="15.90453039373919"/>
    <n v="17.671700437487988"/>
    <n v="19.438870481236787"/>
    <n v="0"/>
    <n v="0"/>
    <n v="4.6461093822648341"/>
    <n v="9.2922187645296681"/>
    <n v="13.938328146794502"/>
    <n v="18.584437529059336"/>
    <n v="23.230546911324168"/>
    <n v="27.876656293589001"/>
    <n v="32.522765675853833"/>
    <n v="37.168875058118665"/>
    <n v="41.814984440383498"/>
    <n v="46.46109382264833"/>
    <n v="51.107203204913162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3 BG"/>
    <s v="AFUDC Not Eligible"/>
    <s v="Maintenance"/>
    <s v="Maintenance"/>
    <s v="Fossil Hydro"/>
    <s v="BG - Other Production Plant"/>
    <s v="~"/>
    <s v="PEF Hines 3 346"/>
    <n v="-27.99"/>
    <n v="-56.22"/>
    <n v="-56.22"/>
    <n v="-56.22"/>
    <n v="-56.22"/>
    <n v="-56.22"/>
    <n v="-56.22"/>
    <n v="-56.22"/>
    <n v="-56.22"/>
    <n v="-56.22"/>
    <n v="-56.22"/>
    <n v="-56.22"/>
    <n v="-27.99"/>
    <n v="275.33"/>
    <n v="275.33"/>
    <n v="275.33"/>
    <n v="275.33"/>
    <n v="60.22703537342656"/>
    <n v="60.22703537342656"/>
    <n v="60.22703537342656"/>
    <n v="60.22703537342656"/>
    <n v="60.22703537342656"/>
    <n v="60.22703537342656"/>
    <n v="60.22703537342656"/>
    <n v="60.22703537342656"/>
    <n v="275.33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13.817105992301762"/>
    <n v="13.817105992301762"/>
    <n v="13.817105992301762"/>
    <n v="13.817105992301762"/>
    <n v="13.817105992301762"/>
    <n v="13.817105992301762"/>
    <n v="-1.1053684793841416"/>
    <n v="-1.1053684793841416"/>
    <n v="-1.1053684793841416"/>
    <n v="-1.1053684793841416"/>
    <n v="-1.1053684793841416"/>
    <n v="-1.1053684793841416"/>
    <n v="13.817105992301762"/>
    <n v="-37.173541961688684"/>
    <n v="-37.173541961688684"/>
    <n v="-37.173541961688684"/>
    <n v="-37.173541961688684"/>
    <n v="-37.173541961688684"/>
    <n v="-37.173541961688684"/>
    <n v="-25.513940539153118"/>
    <n v="-25.513940539153118"/>
    <n v="-23.915134220752055"/>
    <n v="-4.5828123707671864E-3"/>
    <n v="-4.5828123707671864E-3"/>
    <n v="-4.5828123707671864E-3"/>
    <n v="-37.173541961688684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</r>
  <r>
    <s v="DE Florida"/>
    <x v="4"/>
    <s v="Regulated &amp; Renewable Energy"/>
    <s v="PEF Fossil Hydro Maintenance Hines 3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0"/>
    <n v="24.4116210776"/>
    <n v="44.459210074399998"/>
    <n v="88.622795496799995"/>
    <n v="19.385785200587392"/>
    <n v="25.970891676587392"/>
    <n v="25.970891676587392"/>
    <n v="25.970891676587392"/>
    <n v="25.970891676587392"/>
    <n v="25.970891676587392"/>
    <n v="25.970891676587392"/>
    <n v="25.970891676587392"/>
    <n v="0"/>
    <n v="25.970891676587392"/>
    <n v="25.970891676587392"/>
    <n v="25.970891676587392"/>
    <n v="199.8844927117874"/>
    <n v="233.22740582698739"/>
    <n v="246.37958041898739"/>
    <n v="259.68526637178741"/>
    <n v="260.95140965738739"/>
    <n v="261.75701471978738"/>
    <n v="262.7215452389874"/>
    <n v="270.86303764778739"/>
    <n v="295.51241414458741"/>
    <n v="25.970891676587392"/>
    <n v="211.86116433010892"/>
    <n v="222.93866433010891"/>
    <n v="234.01616433010889"/>
    <n v="245.09366433010888"/>
    <n v="256.17116433010887"/>
    <n v="267.24866433010885"/>
    <n v="278.32616433010884"/>
    <n v="289.40366433010882"/>
    <n v="300.48116433010881"/>
    <n v="311.5586643301088"/>
    <n v="322.63616433010878"/>
    <n v="333.71366433010877"/>
    <n v="211.86116433010892"/>
    <n v="115.95659336436643"/>
    <n v="213.24659336436645"/>
    <n v="310.53659336436647"/>
    <n v="407.82659336436649"/>
    <n v="505.11659336436651"/>
    <n v="602.40659336436647"/>
    <n v="699.69659336436644"/>
    <n v="796.9865933643664"/>
    <n v="25.550309902710069"/>
    <n v="122.84030990271008"/>
    <n v="220.13030990271008"/>
    <n v="266.13194008493463"/>
    <n v="115.95659336436643"/>
    <n v="86.256429992920005"/>
    <n v="86.256429992920005"/>
    <n v="86.256429992920005"/>
    <n v="315.70959273691426"/>
    <n v="359.70061370273487"/>
    <n v="377.05295440025628"/>
    <n v="280.793239249517"/>
    <n v="282.46372723687796"/>
    <n v="269.07994026584731"/>
    <n v="68.822911260150846"/>
    <n v="79.564401123714077"/>
    <n v="112.08559189425934"/>
    <n v="86.256429992920005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</r>
  <r>
    <s v="DE Florida"/>
    <x v="4"/>
    <s v="Regulated &amp; Renewable Energy"/>
    <s v="PEF Fossil Hydro Maintenance Hines 3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0"/>
    <n v="32.4812276587"/>
    <n v="59.155830715299999"/>
    <n v="117.91831386910002"/>
    <n v="25.794030656191126"/>
    <n v="34.555937205691123"/>
    <n v="34.555937205691123"/>
    <n v="34.555937205691123"/>
    <n v="34.555937205691123"/>
    <n v="34.555937205691123"/>
    <n v="34.555937205691123"/>
    <n v="34.555937205691123"/>
    <n v="0"/>
    <n v="34.555937205691123"/>
    <n v="34.555937205691123"/>
    <n v="34.555937205691123"/>
    <n v="265.95913858309109"/>
    <n v="310.3240231704911"/>
    <n v="327.82383507449111"/>
    <n v="345.52790369059113"/>
    <n v="347.21258854529111"/>
    <n v="348.28449775409109"/>
    <n v="349.56786747699107"/>
    <n v="360.40064534009105"/>
    <n v="393.19822183419103"/>
    <n v="34.555937205691123"/>
    <n v="281.89486838127118"/>
    <n v="296.63486838127119"/>
    <n v="311.3748683812712"/>
    <n v="326.11486838127121"/>
    <n v="340.85486838127122"/>
    <n v="355.59486838127123"/>
    <n v="370.33486838127124"/>
    <n v="385.07486838127124"/>
    <n v="399.81486838127125"/>
    <n v="414.55486838127126"/>
    <n v="429.29486838127127"/>
    <n v="444.03486838127128"/>
    <n v="281.89486838127118"/>
    <n v="154.29026790330795"/>
    <n v="283.74110123664127"/>
    <n v="413.19193456997459"/>
    <n v="542.64276790330791"/>
    <n v="672.09360123664123"/>
    <n v="801.54443456997456"/>
    <n v="930.99526790330788"/>
    <n v="1060.4461012366412"/>
    <n v="33.996464617227957"/>
    <n v="163.44729795056131"/>
    <n v="292.89813128389466"/>
    <n v="354.10636811995994"/>
    <n v="154.29026790330795"/>
    <n v="114.76995636840331"/>
    <n v="114.76995636840331"/>
    <n v="114.76995636840331"/>
    <n v="420.07519093920195"/>
    <n v="478.60865726567698"/>
    <n v="501.69729280093878"/>
    <n v="373.61650750718331"/>
    <n v="375.83922137492794"/>
    <n v="358.03108677497016"/>
    <n v="91.574056725092305"/>
    <n v="105.86644233972844"/>
    <n v="149.13840973379257"/>
    <n v="114.76995636840331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</r>
  <r>
    <s v="DE Florida"/>
    <x v="4"/>
    <s v="Regulated &amp; Renewable Energy"/>
    <s v="PEF Fossil Hydro Maintenance Hines 3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0"/>
    <n v="241.42319770890001"/>
    <n v="439.68750086910001"/>
    <n v="876.45136759770003"/>
    <n v="191.71927330619519"/>
    <n v="256.84388988269518"/>
    <n v="256.84388988269518"/>
    <n v="256.84388988269518"/>
    <n v="256.84388988269518"/>
    <n v="256.84388988269518"/>
    <n v="256.84388988269518"/>
    <n v="256.84388988269518"/>
    <n v="0"/>
    <n v="256.84388988269518"/>
    <n v="256.84388988269518"/>
    <n v="256.84388988269518"/>
    <n v="1976.7943001204953"/>
    <n v="2306.5451462282954"/>
    <n v="2436.6159857162952"/>
    <n v="2568.2050039229953"/>
    <n v="2580.7267598438953"/>
    <n v="2588.6939386574954"/>
    <n v="2598.2328398837954"/>
    <n v="2678.7496201994954"/>
    <n v="2922.5241436721954"/>
    <n v="256.84388988269518"/>
    <n v="2095.2397876533896"/>
    <n v="2204.7947876533894"/>
    <n v="2314.3497876533893"/>
    <n v="2423.9047876533891"/>
    <n v="2533.459787653389"/>
    <n v="2643.0147876533888"/>
    <n v="2752.5697876533886"/>
    <n v="2862.1247876533885"/>
    <n v="2971.6797876533883"/>
    <n v="3081.2347876533881"/>
    <n v="3190.789787653388"/>
    <n v="3300.3447876533878"/>
    <n v="2095.2397876533896"/>
    <n v="1146.781745579251"/>
    <n v="2108.9492455792511"/>
    <n v="3071.1167455792511"/>
    <n v="4033.2842455792511"/>
    <n v="4995.4517455792511"/>
    <n v="5957.6192455792516"/>
    <n v="6919.7867455792511"/>
    <n v="7881.9542455792507"/>
    <n v="252.68476946821283"/>
    <n v="1214.8522694682129"/>
    <n v="2177.0197694682129"/>
    <n v="2631.9614233725765"/>
    <n v="1146.781745579251"/>
    <n v="853.04904096347582"/>
    <n v="853.04904096347582"/>
    <n v="853.04904096347582"/>
    <n v="3122.2944926781051"/>
    <n v="3557.3568080071373"/>
    <n v="3728.967953975025"/>
    <n v="2776.9812665167101"/>
    <n v="2793.5020554312314"/>
    <n v="2661.1394445616452"/>
    <n v="680.64294819972861"/>
    <n v="786.8741141859889"/>
    <n v="1108.5021247039447"/>
    <n v="853.04904096347582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</r>
  <r>
    <s v="DE Florida"/>
    <x v="4"/>
    <s v="Regulated &amp; Renewable Energy"/>
    <s v="PEF Fossil Hydro Maintenance Hines 3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0"/>
    <n v="117.8794546394"/>
    <n v="214.6857605486"/>
    <n v="427.9440012842"/>
    <n v="93.610570962805355"/>
    <n v="125.40890003180536"/>
    <n v="125.40890003180536"/>
    <n v="125.40890003180536"/>
    <n v="125.40890003180536"/>
    <n v="125.40890003180536"/>
    <n v="125.40890003180536"/>
    <n v="125.40890003180536"/>
    <n v="0"/>
    <n v="125.40890003180536"/>
    <n v="125.40890003180536"/>
    <n v="125.40890003180536"/>
    <n v="965.20730503060543"/>
    <n v="1126.2144090494055"/>
    <n v="1189.7239630974054"/>
    <n v="1253.9747966956054"/>
    <n v="1260.0887814870055"/>
    <n v="1263.9789076326056"/>
    <n v="1268.6364570524056"/>
    <n v="1307.9503019646056"/>
    <n v="1426.9778359988056"/>
    <n v="125.40890003180536"/>
    <n v="1023.0405605229411"/>
    <n v="1076.533060522941"/>
    <n v="1130.0255605229411"/>
    <n v="1183.5180605229411"/>
    <n v="1237.0105605229412"/>
    <n v="1290.5030605229413"/>
    <n v="1343.9955605229413"/>
    <n v="1397.4880605229414"/>
    <n v="1450.9805605229415"/>
    <n v="1504.4730605229415"/>
    <n v="1557.9655605229416"/>
    <n v="1611.4580605229417"/>
    <n v="1023.0405605229411"/>
    <n v="559.93867504013451"/>
    <n v="1029.7353417068011"/>
    <n v="1499.5320083734678"/>
    <n v="1969.3286750401344"/>
    <n v="2439.125341706801"/>
    <n v="2908.9220083734676"/>
    <n v="3378.7186750401343"/>
    <n v="3848.5153417068009"/>
    <n v="123.37818536050054"/>
    <n v="593.17485202716716"/>
    <n v="1062.9715186938338"/>
    <n v="1285.1054740935854"/>
    <n v="559.93867504013451"/>
    <n v="416.51750002008339"/>
    <n v="416.51750002008339"/>
    <n v="416.51750002008339"/>
    <n v="1524.5216716193847"/>
    <n v="1736.9494898291705"/>
    <n v="1820.7420409970855"/>
    <n v="1355.9157926306411"/>
    <n v="1363.9823960126464"/>
    <n v="1299.3537444011772"/>
    <n v="332.33732458137172"/>
    <n v="384.20680171426505"/>
    <n v="541.24806716565615"/>
    <n v="416.51750002008339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</r>
  <r>
    <s v="DE Florida"/>
    <x v="4"/>
    <s v="Regulated &amp; Renewable Energy"/>
    <s v="PEF Fossil Hydro Maintenance Hines 3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0"/>
    <n v="50.389057108400003"/>
    <n v="91.770131459600009"/>
    <n v="182.93005160120001"/>
    <n v="40.015017210795122"/>
    <n v="53.607613344795126"/>
    <n v="53.607613344795126"/>
    <n v="53.607613344795126"/>
    <n v="53.607613344795126"/>
    <n v="53.607613344795126"/>
    <n v="53.607613344795126"/>
    <n v="53.607613344795126"/>
    <n v="0"/>
    <n v="53.607613344795126"/>
    <n v="53.607613344795126"/>
    <n v="53.607613344795126"/>
    <n v="412.59001548159512"/>
    <n v="481.41452933839514"/>
    <n v="508.56248786639514"/>
    <n v="536.02731567159515"/>
    <n v="538.64081545199519"/>
    <n v="540.30369885359517"/>
    <n v="542.29462699639521"/>
    <n v="559.09982500559522"/>
    <n v="609.97964310679527"/>
    <n v="53.607613344795126"/>
    <n v="437.31156872157732"/>
    <n v="460.17740205491066"/>
    <n v="483.043235388244"/>
    <n v="505.90906872157734"/>
    <n v="528.77490205491063"/>
    <n v="551.64073538824391"/>
    <n v="574.5065687215772"/>
    <n v="597.37240205491048"/>
    <n v="620.23823538824377"/>
    <n v="643.10406872157705"/>
    <n v="665.96990205491034"/>
    <n v="688.83573538824362"/>
    <n v="437.31156872157732"/>
    <n v="239.35203679357483"/>
    <n v="440.17287012690815"/>
    <n v="640.99370346024148"/>
    <n v="841.8145367935748"/>
    <n v="1042.6353701269081"/>
    <n v="1243.4562034602413"/>
    <n v="1444.2770367935746"/>
    <n v="1645.0978701269078"/>
    <n v="52.739607857887677"/>
    <n v="253.560441191221"/>
    <n v="454.38127452455433"/>
    <n v="549.33538808078993"/>
    <n v="239.35203679357483"/>
    <n v="178.04593251566098"/>
    <n v="178.04593251566098"/>
    <n v="178.04593251566098"/>
    <n v="651.67618005575264"/>
    <n v="742.48110904611735"/>
    <n v="778.29928353402681"/>
    <n v="579.60340683899733"/>
    <n v="583.05157739156141"/>
    <n v="555.42524044108995"/>
    <n v="142.06180511545512"/>
    <n v="164.23406215557733"/>
    <n v="231.36331612074221"/>
    <n v="178.04593251566098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</r>
  <r>
    <s v="DE Florida"/>
    <x v="4"/>
    <s v="Regulated &amp; Renewable Energy"/>
    <s v="PEF Fossil Hydro Maintenance Hines 3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132.12"/>
    <n v="0"/>
    <n v="128.02000000000001"/>
    <n v="133.06645180700002"/>
    <n v="137.21075633300003"/>
    <n v="146.34040015100004"/>
    <n v="32.011217289999919"/>
    <n v="33.372512484999916"/>
    <n v="33.372512484999916"/>
    <n v="33.372512484999916"/>
    <n v="33.372512484999916"/>
    <n v="33.372512484999916"/>
    <n v="33.372512484999916"/>
    <n v="33.372512484999916"/>
    <n v="128.02000000000001"/>
    <n v="33.372512484999916"/>
    <n v="33.372512484999916"/>
    <n v="33.372512484999916"/>
    <n v="69.324512698999911"/>
    <n v="76.217271012999916"/>
    <n v="78.936132452999914"/>
    <n v="81.686728273999918"/>
    <n v="81.948469640999917"/>
    <n v="82.11500700899991"/>
    <n v="82.314397977999917"/>
    <n v="83.997434468999913"/>
    <n v="89.093035869999909"/>
    <n v="33.372512484999916"/>
    <n v="63.87330416476874"/>
    <n v="66.163304164768746"/>
    <n v="68.453304164768753"/>
    <n v="70.743304164768759"/>
    <n v="73.033304164768765"/>
    <n v="75.323304164768771"/>
    <n v="77.613304164768778"/>
    <n v="79.903304164768784"/>
    <n v="82.19330416476879"/>
    <n v="84.483304164768796"/>
    <n v="86.773304164768803"/>
    <n v="89.063304164768809"/>
    <n v="63.87330416476874"/>
    <n v="30.947121585363263"/>
    <n v="51.05962158536326"/>
    <n v="71.172121585363257"/>
    <n v="91.284621585363254"/>
    <n v="111.39712158536325"/>
    <n v="131.50962158536325"/>
    <n v="151.62212158536326"/>
    <n v="171.73462158536327"/>
    <n v="5.5055791892406774"/>
    <n v="25.618079189240678"/>
    <n v="45.730579189240679"/>
    <n v="55.240372457202362"/>
    <n v="30.947121585363263"/>
    <n v="17.904041574704749"/>
    <n v="17.904041574704749"/>
    <n v="17.904041574704749"/>
    <n v="65.340621396057344"/>
    <n v="74.435216356146057"/>
    <n v="78.022596389358625"/>
    <n v="58.103821543244713"/>
    <n v="58.449174101498492"/>
    <n v="55.679716576953702"/>
    <n v="14.241270416442163"/>
    <n v="16.461939485543951"/>
    <n v="23.185290096289823"/>
    <n v="17.904041574704749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</r>
  <r>
    <s v="DE Florida"/>
    <x v="4"/>
    <s v="Regulated &amp; Renewable Energy"/>
    <s v="PEF Fossil Hydro Maintenance Hines 3 Other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0"/>
    <n v="1.2230535600000001"/>
    <n v="2.4461071200000002"/>
    <n v="3.6691606800000001"/>
    <n v="4.8922142400000004"/>
    <n v="6.1152678000000007"/>
    <n v="7.338321360000001"/>
    <n v="8.5613749200000004"/>
    <n v="9.7844284800000008"/>
    <n v="11.007482040000001"/>
    <n v="12.230535600000001"/>
    <n v="13.453589160000002"/>
    <n v="0"/>
    <n v="0"/>
    <n v="6.0647084680000001"/>
    <n v="12.129416936"/>
    <n v="18.194125404000001"/>
    <n v="24.258833872"/>
    <n v="30.323542339999999"/>
    <n v="36.388250808000002"/>
    <n v="42.452959276000001"/>
    <n v="48.517667744000001"/>
    <n v="54.582376212"/>
    <n v="60.647084679999999"/>
    <n v="66.711793147999998"/>
    <n v="0"/>
    <n v="0"/>
    <n v="6.7129490300847037"/>
    <n v="13.425898060169407"/>
    <n v="20.13884709025411"/>
    <n v="26.851796120338815"/>
    <n v="33.564745150423519"/>
    <n v="40.27769418050822"/>
    <n v="46.990643210592921"/>
    <n v="53.703592240677622"/>
    <n v="60.416541270762323"/>
    <n v="67.129490300847024"/>
    <n v="73.842439330931725"/>
    <n v="0"/>
    <n v="0"/>
    <n v="7.5282898314055711"/>
    <n v="15.056579662811142"/>
    <n v="22.584869494216711"/>
    <n v="30.113159325622284"/>
    <n v="37.641449157027857"/>
    <n v="45.16973898843343"/>
    <n v="52.698028819839003"/>
    <n v="60.226318651244576"/>
    <n v="67.754608482650141"/>
    <n v="75.282898314055714"/>
    <n v="82.811188145461287"/>
    <n v="0"/>
    <n v="0"/>
    <n v="19.792808355434623"/>
    <n v="39.585616710869246"/>
    <n v="59.378425066303869"/>
    <n v="79.171233421738492"/>
    <n v="98.964041777173122"/>
    <n v="118.75685013260775"/>
    <n v="138.54965848804238"/>
    <n v="158.34246684347701"/>
    <n v="178.13527519891164"/>
    <n v="197.92808355434627"/>
    <n v="217.7208919097809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3 Other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0"/>
    <n v="1.6273512109999999"/>
    <n v="3.2547024219999998"/>
    <n v="4.8820536329999999"/>
    <n v="6.5094048439999996"/>
    <n v="8.1367560549999993"/>
    <n v="9.7641072659999999"/>
    <n v="11.391458477"/>
    <n v="13.018809688000001"/>
    <n v="14.646160899000002"/>
    <n v="16.273512110000002"/>
    <n v="17.900863321000003"/>
    <n v="0"/>
    <n v="0"/>
    <n v="8.0694836209999998"/>
    <n v="16.138967242"/>
    <n v="24.208450862999999"/>
    <n v="32.277934483999999"/>
    <n v="40.347418105000003"/>
    <n v="48.416901726000006"/>
    <n v="56.486385347000009"/>
    <n v="64.555868968000013"/>
    <n v="72.625352589000016"/>
    <n v="80.69483621000002"/>
    <n v="88.764319831000023"/>
    <n v="0"/>
    <n v="0"/>
    <n v="8.9320092684917416"/>
    <n v="17.864018536983483"/>
    <n v="26.796027805475227"/>
    <n v="35.728037073966966"/>
    <n v="44.660046342458706"/>
    <n v="53.592055610950446"/>
    <n v="62.524064879442186"/>
    <n v="71.456074147933933"/>
    <n v="80.388083416425673"/>
    <n v="89.320092684917412"/>
    <n v="98.252101953409152"/>
    <n v="0"/>
    <n v="0"/>
    <n v="10.016872502480215"/>
    <n v="20.03374500496043"/>
    <n v="30.050617507440645"/>
    <n v="40.06749000992086"/>
    <n v="50.084362512401071"/>
    <n v="60.101235014881283"/>
    <n v="70.118107517361494"/>
    <n v="80.134980019841706"/>
    <n v="90.151852522321917"/>
    <n v="100.16872502480213"/>
    <n v="110.18559752728234"/>
    <n v="0"/>
    <n v="0"/>
    <n v="26.335601081148408"/>
    <n v="52.671202162296815"/>
    <n v="79.006803243445219"/>
    <n v="105.34240432459363"/>
    <n v="131.67800540574203"/>
    <n v="158.01360648689044"/>
    <n v="184.34920756803885"/>
    <n v="210.68480864918726"/>
    <n v="237.02040973033567"/>
    <n v="263.35601081148405"/>
    <n v="289.69161189263247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3 Other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0"/>
    <n v="12.095612190000001"/>
    <n v="24.191224380000001"/>
    <n v="36.286836570000006"/>
    <n v="48.382448760000003"/>
    <n v="60.47806095"/>
    <n v="72.573673139999997"/>
    <n v="84.669285329999994"/>
    <n v="96.764897519999991"/>
    <n v="108.86050970999999"/>
    <n v="120.95612189999999"/>
    <n v="133.05173409"/>
    <n v="0"/>
    <n v="0"/>
    <n v="59.978045170000001"/>
    <n v="119.95609034"/>
    <n v="179.93413551"/>
    <n v="239.91218068000001"/>
    <n v="299.89022584999998"/>
    <n v="359.86827101999995"/>
    <n v="419.84631618999992"/>
    <n v="479.8243613599999"/>
    <n v="539.80240652999987"/>
    <n v="599.78045169999984"/>
    <n v="659.75849686999982"/>
    <n v="0"/>
    <n v="0"/>
    <n v="66.388938936599189"/>
    <n v="132.77787787319838"/>
    <n v="199.16681680979758"/>
    <n v="265.55575574639676"/>
    <n v="331.94469468299593"/>
    <n v="398.3336336195951"/>
    <n v="464.72257255619428"/>
    <n v="531.11151149279351"/>
    <n v="597.50045042939269"/>
    <n v="663.88938936599186"/>
    <n v="730.27832830259104"/>
    <n v="0"/>
    <n v="0"/>
    <n v="74.452401124204385"/>
    <n v="148.90480224840877"/>
    <n v="223.35720337261316"/>
    <n v="297.80960449681754"/>
    <n v="372.2620056210219"/>
    <n v="446.71440674522626"/>
    <n v="521.16680786943061"/>
    <n v="595.61920899363497"/>
    <n v="670.07161011783933"/>
    <n v="744.52401124204368"/>
    <n v="818.97641236624804"/>
    <n v="0"/>
    <n v="0"/>
    <n v="195.74460342339421"/>
    <n v="391.48920684678842"/>
    <n v="587.23381027018263"/>
    <n v="782.97841369357684"/>
    <n v="978.72301711697105"/>
    <n v="1174.4676205403653"/>
    <n v="1370.2122239637595"/>
    <n v="1565.9568273871537"/>
    <n v="1761.7014308105479"/>
    <n v="1957.4460342339421"/>
    <n v="2153.1906376573361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3 Other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0"/>
    <n v="5.9059120329999999"/>
    <n v="11.811824066"/>
    <n v="17.717736099"/>
    <n v="23.623648132"/>
    <n v="29.529560164999999"/>
    <n v="35.435472197999999"/>
    <n v="41.341384230999999"/>
    <n v="47.247296263999999"/>
    <n v="53.153208296999999"/>
    <n v="59.059120329999999"/>
    <n v="64.965032363000006"/>
    <n v="0"/>
    <n v="0"/>
    <n v="29.285417979999998"/>
    <n v="58.570835959999997"/>
    <n v="87.856253939999988"/>
    <n v="117.14167191999999"/>
    <n v="146.4270899"/>
    <n v="175.71250788"/>
    <n v="204.99792586000001"/>
    <n v="234.28334384000001"/>
    <n v="263.56876182000002"/>
    <n v="292.8541798"/>
    <n v="322.13959777999997"/>
    <n v="0"/>
    <n v="0"/>
    <n v="32.415658437955791"/>
    <n v="64.831316875911583"/>
    <n v="97.246975313867381"/>
    <n v="129.66263375182317"/>
    <n v="162.07829218977895"/>
    <n v="194.49395062773473"/>
    <n v="226.90960906569052"/>
    <n v="259.32526750364633"/>
    <n v="291.74092594160214"/>
    <n v="324.15658437955796"/>
    <n v="356.57224281751377"/>
    <n v="0"/>
    <n v="0"/>
    <n v="36.35279676683313"/>
    <n v="72.70559353366626"/>
    <n v="109.05839030049938"/>
    <n v="145.41118706733252"/>
    <n v="181.76398383416566"/>
    <n v="218.11678060099879"/>
    <n v="254.46957736783193"/>
    <n v="290.82237413466504"/>
    <n v="327.17517090149818"/>
    <n v="363.52796766833131"/>
    <n v="399.88076443516445"/>
    <n v="0"/>
    <n v="0"/>
    <n v="95.576014758266922"/>
    <n v="191.15202951653384"/>
    <n v="286.72804427480077"/>
    <n v="382.30405903306769"/>
    <n v="477.88007379133461"/>
    <n v="573.45608854960153"/>
    <n v="669.03210330786851"/>
    <n v="764.60811806613538"/>
    <n v="860.18413282440224"/>
    <n v="955.76014758266911"/>
    <n v="1051.336162340936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3 Other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0"/>
    <n v="2.5245564599999999"/>
    <n v="5.0491129199999998"/>
    <n v="7.5736693800000001"/>
    <n v="10.09822584"/>
    <n v="12.622782299999999"/>
    <n v="15.147338759999998"/>
    <n v="17.67189522"/>
    <n v="20.196451679999999"/>
    <n v="22.721008139999999"/>
    <n v="25.245564599999998"/>
    <n v="27.770121059999997"/>
    <n v="0"/>
    <n v="0"/>
    <n v="12.518420649999999"/>
    <n v="25.036841299999999"/>
    <n v="37.555261950000002"/>
    <n v="50.073682599999998"/>
    <n v="62.592103249999994"/>
    <n v="75.11052389999999"/>
    <n v="87.628944549999986"/>
    <n v="100.14736519999998"/>
    <n v="112.66578584999998"/>
    <n v="125.18420649999997"/>
    <n v="137.70262714999998"/>
    <n v="0"/>
    <n v="0"/>
    <n v="13.856481346797992"/>
    <n v="27.712962693595983"/>
    <n v="41.569444040393975"/>
    <n v="55.425925387191967"/>
    <n v="69.282406733989959"/>
    <n v="83.13888808078795"/>
    <n v="96.995369427585942"/>
    <n v="110.85185077438393"/>
    <n v="124.70833212118193"/>
    <n v="138.56481346797992"/>
    <n v="152.42129481477792"/>
    <n v="0"/>
    <n v="0"/>
    <n v="15.53946068570232"/>
    <n v="31.07892137140464"/>
    <n v="46.618382057106956"/>
    <n v="62.157842742809279"/>
    <n v="77.697303428511603"/>
    <n v="93.236764114213926"/>
    <n v="108.77622479991625"/>
    <n v="124.31568548561857"/>
    <n v="139.85514617132088"/>
    <n v="155.39460685702321"/>
    <n v="170.93406754272553"/>
    <n v="0"/>
    <n v="0"/>
    <n v="40.855170886701444"/>
    <n v="81.710341773402888"/>
    <n v="122.56551266010433"/>
    <n v="163.42068354680578"/>
    <n v="204.27585443350722"/>
    <n v="245.13102532020866"/>
    <n v="285.98619620691011"/>
    <n v="326.84136709361155"/>
    <n v="367.696537980313"/>
    <n v="408.55170886701444"/>
    <n v="449.40687975371588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3 Other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.25283371500000001"/>
    <n v="0.50566743000000003"/>
    <n v="0.7585011450000001"/>
    <n v="1.0113348600000001"/>
    <n v="1.264168575"/>
    <n v="1.51700229"/>
    <n v="1.7698360049999999"/>
    <n v="2.0226697200000001"/>
    <n v="2.2755034350000001"/>
    <n v="2.52833715"/>
    <n v="2.781170865"/>
    <n v="0"/>
    <n v="0"/>
    <n v="1.2537167819999999"/>
    <n v="2.5074335639999998"/>
    <n v="3.761150346"/>
    <n v="5.0148671279999997"/>
    <n v="6.2685839099999994"/>
    <n v="7.5223006919999991"/>
    <n v="8.7760174739999997"/>
    <n v="10.029734255999999"/>
    <n v="11.283451037999999"/>
    <n v="12.537167819999999"/>
    <n v="13.790884601999998"/>
    <n v="0"/>
    <n v="0"/>
    <n v="1.3877232351950566"/>
    <n v="2.7754464703901132"/>
    <n v="4.1631697055851697"/>
    <n v="5.5508929407802263"/>
    <n v="6.9386161759752829"/>
    <n v="8.3263394111703395"/>
    <n v="9.7140626463653952"/>
    <n v="11.101785881560453"/>
    <n v="12.48950911675551"/>
    <n v="13.877232351950568"/>
    <n v="15.264955587145625"/>
    <n v="0"/>
    <n v="0"/>
    <n v="1.5562732064682798"/>
    <n v="3.1125464129365596"/>
    <n v="4.6688196194048395"/>
    <n v="6.2250928258731193"/>
    <n v="7.7813660323413991"/>
    <n v="9.3376392388096789"/>
    <n v="10.893912445277959"/>
    <n v="12.450185651746239"/>
    <n v="14.006458858214518"/>
    <n v="15.562732064682798"/>
    <n v="17.119005271151078"/>
    <n v="0"/>
    <n v="0"/>
    <n v="4.0916354230463909"/>
    <n v="8.1832708460927819"/>
    <n v="12.274906269139173"/>
    <n v="16.366541692185564"/>
    <n v="20.458177115231955"/>
    <n v="24.549812538278346"/>
    <n v="28.641447961324737"/>
    <n v="32.733083384371128"/>
    <n v="36.824718807417518"/>
    <n v="40.916354230463909"/>
    <n v="45.0079896535103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4 BG-341"/>
    <s v="AFUDC Not Eligible"/>
    <s v="Maintenance"/>
    <s v="Maintenance"/>
    <s v="Fossil Hydro"/>
    <s v="BG - Other Production Plant"/>
    <s v="~"/>
    <s v="PEF Hines 4 341"/>
    <n v="749.34999999999991"/>
    <n v="865.40000000000009"/>
    <n v="762.96"/>
    <n v="858.67000000000007"/>
    <n v="833.46"/>
    <n v="867.6400000000001"/>
    <n v="2008.73"/>
    <n v="2049.58"/>
    <n v="1724.59"/>
    <n v="1895.35"/>
    <n v="1754.4999999999998"/>
    <n v="2067.4"/>
    <n v="749.34999999999991"/>
    <n v="1524.96"/>
    <n v="1528.1515343075"/>
    <n v="1832.0458752375"/>
    <n v="1835.2913169374999"/>
    <n v="1838.5367467199999"/>
    <n v="1779.1333203619124"/>
    <n v="1791.8777370969124"/>
    <n v="1815.9722752769123"/>
    <n v="1841.9971471144124"/>
    <n v="1870.5064408819123"/>
    <n v="1942.5771322594123"/>
    <n v="793.79798729891331"/>
    <n v="1524.96"/>
    <n v="595.45369448338181"/>
    <n v="595.45369448338181"/>
    <n v="595.45369448338181"/>
    <n v="596.46356867838176"/>
    <n v="617.99205516088182"/>
    <n v="630.21251730588187"/>
    <n v="651.66897271588186"/>
    <n v="673.12514210588188"/>
    <n v="694.5812683658819"/>
    <n v="706.49876836588192"/>
    <n v="728.52147584338195"/>
    <n v="801.27868956338193"/>
    <n v="595.45369448338181"/>
    <n v="731.59140875108415"/>
    <n v="731.59140875108415"/>
    <n v="731.59140875108415"/>
    <n v="769.5152264573685"/>
    <n v="827.93439312403518"/>
    <n v="886.35355979070187"/>
    <n v="944.77272645736855"/>
    <n v="1003.1918931240352"/>
    <n v="1061.6110597907018"/>
    <n v="1120.0302264573684"/>
    <n v="1178.4493931240349"/>
    <n v="406.59608274607012"/>
    <n v="731.59140875108415"/>
    <n v="465.01524941273669"/>
    <n v="501.55608274607005"/>
    <n v="538.0969160794034"/>
    <n v="574.63774941273675"/>
    <n v="611.17858274607011"/>
    <n v="647.71941607940346"/>
    <n v="684.26024941273681"/>
    <n v="720.80108274607016"/>
    <n v="757.34191607940352"/>
    <n v="793.88274941273687"/>
    <n v="830.42358274607022"/>
    <n v="866.96441607940358"/>
    <n v="465.01524941273669"/>
    <n v="275.25605679333125"/>
    <n v="379.64605679333124"/>
    <n v="484.03605679333123"/>
    <n v="588.42605679333121"/>
    <n v="692.8160567933312"/>
    <n v="797.20605679333119"/>
    <n v="901.59605679333117"/>
    <n v="1005.9860567933312"/>
    <n v="1110.3760567933311"/>
    <n v="1214.7660567933312"/>
    <n v="1319.1560567933313"/>
    <n v="1303.2388734220697"/>
    <n v="275.25605679333125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</r>
  <r>
    <s v="DE Florida"/>
    <x v="4"/>
    <s v="Regulated &amp; Renewable Energy"/>
    <s v="PEF Fossil Hydro Maintenance Hines 4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"/>
    <n v="1.7799482085"/>
    <n v="171.2646335025"/>
    <n v="173.0746463625"/>
    <n v="174.88465257600001"/>
    <n v="169.23410052747994"/>
    <n v="176.34177964047993"/>
    <n v="189.77952648447993"/>
    <n v="204.29383826697992"/>
    <n v="220.19373514347993"/>
    <n v="260.38822645797995"/>
    <n v="106.40280205413018"/>
    <n v="0"/>
    <n v="79.816203366937543"/>
    <n v="79.816203366937543"/>
    <n v="79.816203366937543"/>
    <n v="80.379419547937545"/>
    <n v="92.386055621437549"/>
    <n v="99.201520412437546"/>
    <n v="111.16798409043754"/>
    <n v="123.13428825243754"/>
    <n v="135.10056836043753"/>
    <n v="141.74706836043754"/>
    <n v="154.02933605493754"/>
    <n v="194.60670723093756"/>
    <n v="79.816203366937543"/>
    <n v="177.68174412958678"/>
    <n v="177.68174412958678"/>
    <n v="177.68174412958678"/>
    <n v="198.83215853214588"/>
    <n v="231.41299186547923"/>
    <n v="263.99382519881254"/>
    <n v="296.57465853214586"/>
    <n v="329.15549186547918"/>
    <n v="361.73632519881249"/>
    <n v="394.31715853214581"/>
    <n v="426.89799186547913"/>
    <n v="147.29105232472068"/>
    <n v="177.68174412958678"/>
    <n v="179.87188565805405"/>
    <n v="200.25105232472072"/>
    <n v="220.63021899138738"/>
    <n v="241.00938565805404"/>
    <n v="261.38855232472071"/>
    <n v="281.76771899138737"/>
    <n v="302.14688565805403"/>
    <n v="322.52605232472069"/>
    <n v="342.90521899138736"/>
    <n v="363.28438565805402"/>
    <n v="383.66355232472068"/>
    <n v="404.04271899138735"/>
    <n v="179.87188565805405"/>
    <n v="128.28116534305286"/>
    <n v="186.50033200971953"/>
    <n v="244.71949867638619"/>
    <n v="302.93866534305289"/>
    <n v="361.15783200971953"/>
    <n v="419.37699867638617"/>
    <n v="477.5961653430528"/>
    <n v="535.81533200971944"/>
    <n v="594.03449867638608"/>
    <n v="652.25366534305272"/>
    <n v="710.47283200971935"/>
    <n v="701.90013411763812"/>
    <n v="128.28116534305286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</r>
  <r>
    <s v="DE Florida"/>
    <x v="4"/>
    <s v="Regulated &amp; Renewable Energy"/>
    <s v="PEF Fossil Hydro Maintenance Hines 4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0"/>
    <n v="32.289891418400003"/>
    <n v="3106.897376676"/>
    <n v="3139.7326684200002"/>
    <n v="3172.5678395904001"/>
    <n v="3070.0616479891905"/>
    <n v="3199.0014596643905"/>
    <n v="3442.7745000419904"/>
    <n v="3706.0774148299906"/>
    <n v="3994.5161127955907"/>
    <n v="4723.6810143163912"/>
    <n v="1930.2443231405809"/>
    <n v="0"/>
    <n v="1447.9390624063465"/>
    <n v="1447.9390624063465"/>
    <n v="1447.9390624063465"/>
    <n v="1458.1563199887464"/>
    <n v="1675.9676997031465"/>
    <n v="1799.6064758295465"/>
    <n v="2016.6890914807466"/>
    <n v="2233.7688133655465"/>
    <n v="2450.8480988887463"/>
    <n v="2571.4216988887465"/>
    <n v="2794.2332887615466"/>
    <n v="3530.3439817919466"/>
    <n v="1447.9390624063465"/>
    <n v="3223.3096432683578"/>
    <n v="3223.3096432683578"/>
    <n v="3223.3096432683578"/>
    <n v="3606.9962398424746"/>
    <n v="4198.0404065091416"/>
    <n v="4789.0845731758081"/>
    <n v="5380.1287398424747"/>
    <n v="5971.1729065091413"/>
    <n v="6562.2170731758079"/>
    <n v="7153.2612398424744"/>
    <n v="7744.305406509141"/>
    <n v="2671.9893618243914"/>
    <n v="3223.3096432683578"/>
    <n v="3263.033528491058"/>
    <n v="3632.7260284910581"/>
    <n v="4002.4185284910582"/>
    <n v="4372.1110284910583"/>
    <n v="4741.8035284910584"/>
    <n v="5111.4960284910585"/>
    <n v="5481.1885284910586"/>
    <n v="5850.8810284910587"/>
    <n v="6220.5735284910588"/>
    <n v="6590.2660284910589"/>
    <n v="6959.958528491059"/>
    <n v="7329.6510284910592"/>
    <n v="3263.033528491058"/>
    <n v="2327.1207010978997"/>
    <n v="3383.2673677645662"/>
    <n v="4439.4140344312327"/>
    <n v="5495.5607010978993"/>
    <n v="6551.7073677645658"/>
    <n v="7607.8540344312323"/>
    <n v="8664.0007010978989"/>
    <n v="9720.1473677645663"/>
    <n v="10776.294034431234"/>
    <n v="11832.440701097901"/>
    <n v="12888.587367764569"/>
    <n v="12733.071265274068"/>
    <n v="2327.1207010978997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</r>
  <r>
    <s v="DE Florida"/>
    <x v="4"/>
    <s v="Regulated &amp; Renewable Energy"/>
    <s v="PEF Fossil Hydro Maintenance Hines 4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0"/>
    <n v="10.814099242099999"/>
    <n v="1040.5205806064998"/>
    <n v="1051.5173380424999"/>
    <n v="1062.5140550975998"/>
    <n v="1028.1840502505249"/>
    <n v="1071.3668501443249"/>
    <n v="1153.0080615387249"/>
    <n v="1241.1899576732249"/>
    <n v="1337.7899946521247"/>
    <n v="1581.9921663698246"/>
    <n v="646.45165266946879"/>
    <n v="0"/>
    <n v="484.92441533739077"/>
    <n v="484.92441533739077"/>
    <n v="484.92441533739077"/>
    <n v="488.34624280799079"/>
    <n v="561.29272149909082"/>
    <n v="602.70016935569083"/>
    <n v="675.40258011849085"/>
    <n v="748.10402173969089"/>
    <n v="820.80531722049091"/>
    <n v="861.1862172204909"/>
    <n v="935.80729952619095"/>
    <n v="1182.3356629837908"/>
    <n v="484.92441533739077"/>
    <n v="1079.5078223910973"/>
    <n v="1079.5078223910973"/>
    <n v="1079.5078223910973"/>
    <n v="1208.0067196027267"/>
    <n v="1405.9508862693933"/>
    <n v="1603.89505293606"/>
    <n v="1801.8392196027266"/>
    <n v="1999.7833862693933"/>
    <n v="2197.72755293606"/>
    <n v="2395.6717196027266"/>
    <n v="2593.6158862693933"/>
    <n v="894.86580048169958"/>
    <n v="1079.5078223910973"/>
    <n v="1092.8099671483662"/>
    <n v="1216.6224671483662"/>
    <n v="1340.4349671483662"/>
    <n v="1464.2474671483662"/>
    <n v="1588.0599671483662"/>
    <n v="1711.8724671483662"/>
    <n v="1835.6849671483662"/>
    <n v="1959.4974671483662"/>
    <n v="2083.309967148366"/>
    <n v="2207.122467148366"/>
    <n v="2330.934967148366"/>
    <n v="2454.747467148366"/>
    <n v="1092.8099671483662"/>
    <n v="779.36775223862446"/>
    <n v="1133.0785855719578"/>
    <n v="1486.7894189052911"/>
    <n v="1840.5002522386244"/>
    <n v="2194.2110855719575"/>
    <n v="2547.921918905291"/>
    <n v="2901.6327522386246"/>
    <n v="3255.3435855719581"/>
    <n v="3609.0544189052916"/>
    <n v="3962.7652522386252"/>
    <n v="4316.4760855719587"/>
    <n v="4264.3926788985063"/>
    <n v="779.36775223862446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</r>
  <r>
    <s v="DE Florida"/>
    <x v="4"/>
    <s v="Regulated &amp; Renewable Energy"/>
    <s v="PEF Fossil Hydro Maintenance Hines 4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0"/>
    <n v="6.1277458704000001"/>
    <n v="589.60488045599993"/>
    <n v="595.83612851999999"/>
    <n v="602.06735370239994"/>
    <n v="582.61445792967504"/>
    <n v="607.08373806087502"/>
    <n v="653.34525136647505"/>
    <n v="703.31300529447503"/>
    <n v="758.05084932807506"/>
    <n v="896.42657677287502"/>
    <n v="366.30803512853163"/>
    <n v="0"/>
    <n v="274.7795740556561"/>
    <n v="274.7795740556561"/>
    <n v="274.7795740556561"/>
    <n v="276.71853251005609"/>
    <n v="318.05322655645608"/>
    <n v="341.51651387485606"/>
    <n v="382.71290826205609"/>
    <n v="423.9087534908561"/>
    <n v="465.10451591005608"/>
    <n v="487.98611591005607"/>
    <n v="530.26971426685611"/>
    <n v="669.96356460925608"/>
    <n v="274.7795740556561"/>
    <n v="611.69677220725976"/>
    <n v="611.69677220725976"/>
    <n v="611.69677220725976"/>
    <n v="684.51009106398146"/>
    <n v="796.67425773064815"/>
    <n v="908.83842439731484"/>
    <n v="1021.0025910639815"/>
    <n v="1133.1667577306482"/>
    <n v="1245.3309243973149"/>
    <n v="1357.4950910639816"/>
    <n v="1469.6592577306483"/>
    <n v="507.07115693841638"/>
    <n v="611.69677220725976"/>
    <n v="619.23532360508307"/>
    <n v="689.39282360508309"/>
    <n v="759.55032360508312"/>
    <n v="829.70782360508315"/>
    <n v="899.86532360508318"/>
    <n v="970.0228236050832"/>
    <n v="1040.1803236050832"/>
    <n v="1110.3378236050833"/>
    <n v="1180.4953236050833"/>
    <n v="1250.6528236050833"/>
    <n v="1320.8103236050833"/>
    <n v="1390.9678236050834"/>
    <n v="619.23532360508307"/>
    <n v="441.62402879620663"/>
    <n v="642.05236212953992"/>
    <n v="842.4806954628732"/>
    <n v="1042.9090287962065"/>
    <n v="1243.3373621295398"/>
    <n v="1443.7656954628731"/>
    <n v="1644.1940287962063"/>
    <n v="1844.6223621295396"/>
    <n v="2045.0506954628729"/>
    <n v="2245.4790287962064"/>
    <n v="2445.9073621295397"/>
    <n v="2416.3945870551693"/>
    <n v="441.62402879620663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</r>
  <r>
    <s v="DE Florida"/>
    <x v="4"/>
    <s v="Regulated &amp; Renewable Energy"/>
    <s v="PEF Fossil Hydro Maintenance Hines 4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"/>
    <n v="2.0352709530999999"/>
    <n v="195.8315035215"/>
    <n v="197.9011517175"/>
    <n v="199.97079231359999"/>
    <n v="193.5097029412164"/>
    <n v="201.63693539301642"/>
    <n v="217.00224529141641"/>
    <n v="233.59854682091643"/>
    <n v="251.77918719881643"/>
    <n v="297.7393338235164"/>
    <n v="121.66563685115233"/>
    <n v="0"/>
    <n v="91.265352285923228"/>
    <n v="91.265352285923228"/>
    <n v="91.265352285923228"/>
    <n v="91.909358402523225"/>
    <n v="105.63827339462323"/>
    <n v="113.43137515722323"/>
    <n v="127.11435526802323"/>
    <n v="140.79715298122323"/>
    <n v="154.47992319002324"/>
    <n v="162.07982319002323"/>
    <n v="176.12390748272324"/>
    <n v="222.52185575632325"/>
    <n v="91.265352285923228"/>
    <n v="203.16910963822258"/>
    <n v="203.16910963822258"/>
    <n v="203.16910963822258"/>
    <n v="227.35329962380726"/>
    <n v="264.60746629047395"/>
    <n v="301.86163295714061"/>
    <n v="339.11579962380728"/>
    <n v="376.36996629047394"/>
    <n v="413.6241329571406"/>
    <n v="450.87829962380727"/>
    <n v="488.13246629047393"/>
    <n v="168.41855900891886"/>
    <n v="203.16910963822258"/>
    <n v="205.67272567558553"/>
    <n v="228.97522567558553"/>
    <n v="252.27772567558554"/>
    <n v="275.58022567558555"/>
    <n v="298.88272567558556"/>
    <n v="322.18522567558557"/>
    <n v="345.48772567558558"/>
    <n v="368.79022567558559"/>
    <n v="392.0927256755856"/>
    <n v="415.39522567558561"/>
    <n v="438.69772567558562"/>
    <n v="462.00022567558563"/>
    <n v="205.67272567558553"/>
    <n v="146.68232974563477"/>
    <n v="213.25232974563477"/>
    <n v="279.82232974563476"/>
    <n v="346.39232974563475"/>
    <n v="412.96232974563475"/>
    <n v="479.53232974563474"/>
    <n v="546.10232974563473"/>
    <n v="612.67232974563478"/>
    <n v="679.24232974563483"/>
    <n v="745.81232974563488"/>
    <n v="812.38232974563493"/>
    <n v="802.57997281936878"/>
    <n v="146.68232974563477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</r>
  <r>
    <s v="DE Florida"/>
    <x v="4"/>
    <s v="Regulated &amp; Renewable Energy"/>
    <s v="PEF Fossil Hydro Maintenance Hines 4 Other BG-341"/>
    <s v="AFUDC Not Eligible"/>
    <s v="Maintenance"/>
    <s v="Maintenance"/>
    <s v="Fossil Hydro"/>
    <s v="BG - Other Production Plant"/>
    <s v="~"/>
    <s v="PEF Hines 4 341"/>
    <n v="0"/>
    <n v="0"/>
    <n v="0"/>
    <n v="0"/>
    <n v="0"/>
    <n v="0"/>
    <n v="0"/>
    <n v="0"/>
    <n v="0"/>
    <n v="0"/>
    <n v="0"/>
    <n v="0"/>
    <n v="0"/>
    <n v="0"/>
    <n v="1.34"/>
    <n v="2.68"/>
    <n v="4.0200000000000005"/>
    <n v="5.36"/>
    <n v="6.7"/>
    <n v="8.0400000000000009"/>
    <n v="9.3800000000000008"/>
    <n v="10.72"/>
    <n v="12.06"/>
    <n v="13.4"/>
    <n v="14.74"/>
    <n v="0"/>
    <n v="0"/>
    <n v="6.65"/>
    <n v="13.3"/>
    <n v="19.950000000000003"/>
    <n v="26.6"/>
    <n v="33.25"/>
    <n v="39.9"/>
    <n v="46.55"/>
    <n v="53.199999999999996"/>
    <n v="59.849999999999994"/>
    <n v="66.5"/>
    <n v="73.150000000000006"/>
    <n v="0"/>
    <n v="0"/>
    <n v="7.3599999980500002"/>
    <n v="14.7199999961"/>
    <n v="22.07999999415"/>
    <n v="29.439999992200001"/>
    <n v="36.799999990250001"/>
    <n v="44.159999988300001"/>
    <n v="51.519999986350001"/>
    <n v="58.879999984400001"/>
    <n v="66.239999982450001"/>
    <n v="73.599999980500002"/>
    <n v="80.959999978550002"/>
    <n v="0"/>
    <n v="0"/>
    <n v="8.2541666654999997"/>
    <n v="16.508333330999999"/>
    <n v="24.762499996499997"/>
    <n v="33.016666661999999"/>
    <n v="41.2708333275"/>
    <n v="49.524999993000002"/>
    <n v="57.779166658500003"/>
    <n v="66.033333323999997"/>
    <n v="74.287499989499992"/>
    <n v="82.541666654999986"/>
    <n v="90.79583332049998"/>
    <n v="0"/>
    <n v="0"/>
    <n v="21.700833333199999"/>
    <n v="43.401666666399997"/>
    <n v="65.102499999599999"/>
    <n v="86.803333332799994"/>
    <n v="108.50416666599999"/>
    <n v="130.2049999992"/>
    <n v="151.90583333239999"/>
    <n v="173.60666666559999"/>
    <n v="195.30749999879998"/>
    <n v="217.00833333199998"/>
    <n v="238.70916666519997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4 Other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"/>
    <n v="0.75"/>
    <n v="1.5"/>
    <n v="2.25"/>
    <n v="3"/>
    <n v="3.75"/>
    <n v="4.5"/>
    <n v="5.25"/>
    <n v="6"/>
    <n v="6.75"/>
    <n v="7.5"/>
    <n v="8.25"/>
    <n v="0"/>
    <n v="0"/>
    <n v="3.71"/>
    <n v="7.42"/>
    <n v="11.129999999999999"/>
    <n v="14.84"/>
    <n v="18.55"/>
    <n v="22.26"/>
    <n v="25.970000000000002"/>
    <n v="29.680000000000003"/>
    <n v="33.39"/>
    <n v="37.1"/>
    <n v="40.81"/>
    <n v="0"/>
    <n v="0"/>
    <n v="4.1050000011299996"/>
    <n v="8.2100000022599993"/>
    <n v="12.315000003389999"/>
    <n v="16.420000004519999"/>
    <n v="20.52500000565"/>
    <n v="24.630000006780001"/>
    <n v="28.735000007910003"/>
    <n v="32.840000009040004"/>
    <n v="36.945000010170006"/>
    <n v="41.050000011300007"/>
    <n v="45.155000012430008"/>
    <n v="0"/>
    <n v="0"/>
    <n v="4.6033333337600002"/>
    <n v="9.2066666675200004"/>
    <n v="13.810000001280001"/>
    <n v="18.413333335040001"/>
    <n v="23.016666668799999"/>
    <n v="27.620000002559998"/>
    <n v="32.223333336319996"/>
    <n v="36.826666670079995"/>
    <n v="41.430000003839993"/>
    <n v="46.033333337599991"/>
    <n v="50.63666667135999"/>
    <n v="0"/>
    <n v="0"/>
    <n v="12.102499999799999"/>
    <n v="24.204999999599998"/>
    <n v="36.307499999399994"/>
    <n v="48.409999999199997"/>
    <n v="60.512499998999999"/>
    <n v="72.614999998800002"/>
    <n v="84.717499998600005"/>
    <n v="96.819999998400007"/>
    <n v="108.92249999820001"/>
    <n v="121.02499999800001"/>
    <n v="133.12749999780002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4 Other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0"/>
    <n v="13.57"/>
    <n v="27.14"/>
    <n v="40.71"/>
    <n v="54.28"/>
    <n v="67.849999999999994"/>
    <n v="81.419999999999987"/>
    <n v="94.989999999999981"/>
    <n v="108.55999999999997"/>
    <n v="122.12999999999997"/>
    <n v="135.69999999999996"/>
    <n v="149.26999999999995"/>
    <n v="0"/>
    <n v="0"/>
    <n v="67.27"/>
    <n v="134.54"/>
    <n v="201.81"/>
    <n v="269.08"/>
    <n v="336.34999999999997"/>
    <n v="403.61999999999995"/>
    <n v="470.88999999999993"/>
    <n v="538.16"/>
    <n v="605.42999999999995"/>
    <n v="672.69999999999993"/>
    <n v="739.96999999999991"/>
    <n v="0"/>
    <n v="0"/>
    <n v="74.465000013530002"/>
    <n v="148.93000002706"/>
    <n v="223.39500004058999"/>
    <n v="297.86000005412001"/>
    <n v="372.32500006765002"/>
    <n v="446.79000008118004"/>
    <n v="521.25500009471"/>
    <n v="595.72000010824001"/>
    <n v="670.18500012177003"/>
    <n v="744.65000013530005"/>
    <n v="819.11500014883006"/>
    <n v="0"/>
    <n v="0"/>
    <n v="83.509166692349993"/>
    <n v="167.01833338469999"/>
    <n v="250.52750007704998"/>
    <n v="334.03666676939997"/>
    <n v="417.54583346174996"/>
    <n v="501.05500015409996"/>
    <n v="584.56416684645001"/>
    <n v="668.07333353879994"/>
    <n v="751.58250023114988"/>
    <n v="835.09166692349982"/>
    <n v="918.60083361584975"/>
    <n v="0"/>
    <n v="0"/>
    <n v="219.55666667318999"/>
    <n v="439.11333334637999"/>
    <n v="658.67000001957001"/>
    <n v="878.22666669275998"/>
    <n v="1097.7833333659501"/>
    <n v="1317.34000003914"/>
    <n v="1536.89666671233"/>
    <n v="1756.45333338552"/>
    <n v="1976.0100000587099"/>
    <n v="2195.5666667319001"/>
    <n v="2415.1233334050903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4 Other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0"/>
    <n v="4.54"/>
    <n v="9.08"/>
    <n v="13.620000000000001"/>
    <n v="18.16"/>
    <n v="22.7"/>
    <n v="27.24"/>
    <n v="31.779999999999998"/>
    <n v="36.32"/>
    <n v="40.86"/>
    <n v="45.4"/>
    <n v="49.94"/>
    <n v="0"/>
    <n v="0"/>
    <n v="22.53"/>
    <n v="45.06"/>
    <n v="67.59"/>
    <n v="90.12"/>
    <n v="112.65"/>
    <n v="135.18"/>
    <n v="157.71"/>
    <n v="180.24"/>
    <n v="202.77"/>
    <n v="225.3"/>
    <n v="247.83"/>
    <n v="0"/>
    <n v="0"/>
    <n v="24.939166672470002"/>
    <n v="49.878333344940003"/>
    <n v="74.817500017409998"/>
    <n v="99.756666689880007"/>
    <n v="124.69583336235002"/>
    <n v="149.63500003482002"/>
    <n v="174.57416670729003"/>
    <n v="199.51333337976004"/>
    <n v="224.45250005223005"/>
    <n v="249.39166672470006"/>
    <n v="274.33083339717007"/>
    <n v="0"/>
    <n v="0"/>
    <n v="27.96750001122"/>
    <n v="55.935000022440001"/>
    <n v="83.902500033660004"/>
    <n v="111.87000004488"/>
    <n v="139.8375000561"/>
    <n v="167.80500006732001"/>
    <n v="195.77250007854002"/>
    <n v="223.74000008976003"/>
    <n v="251.70750010098004"/>
    <n v="279.67500011220005"/>
    <n v="307.64250012342006"/>
    <n v="0"/>
    <n v="0"/>
    <n v="73.53083332368"/>
    <n v="147.06166664736"/>
    <n v="220.59249997104001"/>
    <n v="294.12333329472"/>
    <n v="367.65416661839998"/>
    <n v="441.18499994207997"/>
    <n v="514.71583326576001"/>
    <n v="588.24666658944"/>
    <n v="661.77749991311998"/>
    <n v="735.30833323679997"/>
    <n v="808.83916656047995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4 Other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0"/>
    <n v="2.57"/>
    <n v="5.14"/>
    <n v="7.7099999999999991"/>
    <n v="10.28"/>
    <n v="12.85"/>
    <n v="15.42"/>
    <n v="17.989999999999998"/>
    <n v="20.56"/>
    <n v="23.13"/>
    <n v="25.7"/>
    <n v="28.27"/>
    <n v="0"/>
    <n v="0"/>
    <n v="12.77"/>
    <n v="25.54"/>
    <n v="38.31"/>
    <n v="51.08"/>
    <n v="63.849999999999994"/>
    <n v="76.61999999999999"/>
    <n v="89.389999999999986"/>
    <n v="102.15999999999998"/>
    <n v="114.92999999999998"/>
    <n v="127.69999999999997"/>
    <n v="140.46999999999997"/>
    <n v="0"/>
    <n v="0"/>
    <n v="14.13166667071"/>
    <n v="28.263333341420001"/>
    <n v="42.395000012129998"/>
    <n v="56.526666682840002"/>
    <n v="70.658333353550006"/>
    <n v="84.79000002426001"/>
    <n v="98.921666694970014"/>
    <n v="113.05333336568002"/>
    <n v="127.18500003639002"/>
    <n v="141.31666670710001"/>
    <n v="155.44833337781"/>
    <n v="0"/>
    <n v="0"/>
    <n v="15.84749999486"/>
    <n v="31.694999989719999"/>
    <n v="47.542499984579997"/>
    <n v="63.389999979439999"/>
    <n v="79.237499974299993"/>
    <n v="95.084999969159995"/>
    <n v="110.93249996402"/>
    <n v="126.77999995888"/>
    <n v="142.62749995374"/>
    <n v="158.47499994859999"/>
    <n v="174.32249994345997"/>
    <n v="0"/>
    <n v="0"/>
    <n v="41.66583333138"/>
    <n v="83.33166666276"/>
    <n v="124.99749999414"/>
    <n v="166.66333332552"/>
    <n v="208.32916665689999"/>
    <n v="249.99499998827997"/>
    <n v="291.66083331965996"/>
    <n v="333.32666665103994"/>
    <n v="374.99249998241993"/>
    <n v="416.65833331379991"/>
    <n v="458.3241666451799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Hines 4 Other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"/>
    <n v="0.86"/>
    <n v="1.72"/>
    <n v="2.58"/>
    <n v="3.44"/>
    <n v="4.3"/>
    <n v="5.16"/>
    <n v="6.0200000000000005"/>
    <n v="6.8800000000000008"/>
    <n v="7.7400000000000011"/>
    <n v="8.6000000000000014"/>
    <n v="9.4600000000000009"/>
    <n v="0"/>
    <n v="0"/>
    <n v="4.24"/>
    <n v="8.48"/>
    <n v="12.72"/>
    <n v="16.96"/>
    <n v="21.200000000000003"/>
    <n v="25.440000000000005"/>
    <n v="29.680000000000007"/>
    <n v="33.920000000000009"/>
    <n v="38.160000000000011"/>
    <n v="42.400000000000013"/>
    <n v="46.640000000000015"/>
    <n v="0"/>
    <n v="0"/>
    <n v="4.69333333336"/>
    <n v="9.3866666667200001"/>
    <n v="14.08000000008"/>
    <n v="18.77333333344"/>
    <n v="23.466666666800002"/>
    <n v="28.160000000160004"/>
    <n v="32.853333333520006"/>
    <n v="37.546666666880007"/>
    <n v="42.240000000240009"/>
    <n v="46.933333333600011"/>
    <n v="51.626666666960013"/>
    <n v="0"/>
    <n v="0"/>
    <n v="5.2633333322400002"/>
    <n v="10.52666666448"/>
    <n v="15.789999996720001"/>
    <n v="21.053333328960001"/>
    <n v="26.316666661200003"/>
    <n v="31.579999993440005"/>
    <n v="36.843333325680007"/>
    <n v="42.106666657920009"/>
    <n v="47.369999990160011"/>
    <n v="52.633333322400013"/>
    <n v="57.896666654640015"/>
    <n v="0"/>
    <n v="0"/>
    <n v="13.839166668720001"/>
    <n v="27.678333337440002"/>
    <n v="41.517500006160006"/>
    <n v="55.356666674880003"/>
    <n v="69.1958333436"/>
    <n v="83.035000012319998"/>
    <n v="96.874166681039995"/>
    <n v="110.71333334975999"/>
    <n v="124.55250001847999"/>
    <n v="138.3916666872"/>
    <n v="152.23083335592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Inter City BG P1-6 341"/>
    <s v="AFUDC Not Eligible"/>
    <s v="Maintenance"/>
    <s v="Maintenance"/>
    <s v="Fossil Hydro"/>
    <s v="BG - Other Production Plant"/>
    <s v="~"/>
    <s v="PEF Inter City old P1-6 341"/>
    <n v="4429.95"/>
    <n v="4459.76"/>
    <n v="3359.03"/>
    <n v="1277.6200000000001"/>
    <n v="2438.48"/>
    <n v="6842.66"/>
    <n v="8763.4599999999991"/>
    <n v="2617.59"/>
    <n v="2814.88"/>
    <n v="3577.5699999999997"/>
    <n v="3046.1"/>
    <n v="4626.57"/>
    <n v="4429.95"/>
    <n v="2910.07"/>
    <n v="2910.1980333376"/>
    <n v="2925.6736037751998"/>
    <n v="2929.1700426399998"/>
    <n v="3006.9906196672"/>
    <n v="2713.6062570731256"/>
    <n v="2469.7761587151049"/>
    <n v="2479.5193233183049"/>
    <n v="2518.978395659105"/>
    <n v="2518.978395659105"/>
    <n v="2518.978395659105"/>
    <n v="2547.065906159105"/>
    <n v="2910.07"/>
    <n v="1755.8716668588877"/>
    <n v="1762.2064862028876"/>
    <n v="1768.5413064036877"/>
    <n v="1794.8372763780876"/>
    <n v="1723.0420611359061"/>
    <n v="1735.5699739655061"/>
    <n v="1741.9938353927062"/>
    <n v="1748.3110646327061"/>
    <n v="1752.2863030439062"/>
    <n v="1758.3904289879063"/>
    <n v="1764.4945395095062"/>
    <n v="1774.9437809975063"/>
    <n v="1755.8716668588877"/>
    <n v="1346.5040078217121"/>
    <n v="1352.8906856565848"/>
    <n v="1359.2773643552714"/>
    <n v="1365.8278015438259"/>
    <n v="1216.3994982704758"/>
    <n v="1229.029967876812"/>
    <n v="1235.5064167167068"/>
    <n v="1241.8753604503795"/>
    <n v="1255.2091448153469"/>
    <n v="1261.3632407336056"/>
    <n v="1267.5173211032125"/>
    <n v="1278.0521028197345"/>
    <n v="1346.5040078217121"/>
    <n v="1058.9669144302843"/>
    <n v="1060.0688110752415"/>
    <n v="1061.170707869233"/>
    <n v="1065.7447043034219"/>
    <n v="1067.7440461507049"/>
    <n v="1069.9231872383396"/>
    <n v="1071.0405721186212"/>
    <n v="1072.1394090904403"/>
    <n v="1074.4398934167541"/>
    <n v="1075.5016625900867"/>
    <n v="1076.5634290808027"/>
    <n v="1078.3810001136501"/>
    <n v="1058.9669144302843"/>
    <n v="1000.4800954485104"/>
    <n v="1001.5473076969301"/>
    <n v="1002.6145200896931"/>
    <n v="1007.0445408553743"/>
    <n v="1008.980949426871"/>
    <n v="1011.091497698709"/>
    <n v="1012.1737106593283"/>
    <n v="1013.2379595439297"/>
    <n v="1015.4660315337807"/>
    <n v="1016.4943794028487"/>
    <n v="1017.5227246737411"/>
    <n v="1019.2830840300426"/>
    <n v="1000.4800954485104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</r>
  <r>
    <s v="DE Florida"/>
    <x v="4"/>
    <s v="Regulated &amp; Renewable Energy"/>
    <s v="PEF Fossil Hydro Maintenance Inter City BG P1-6 342"/>
    <s v="AFUDC Not Eligible"/>
    <s v="Maintenance"/>
    <s v="Maintenance"/>
    <s v="Fossil Hydro"/>
    <s v="BG - Other Production Plant"/>
    <s v="~"/>
    <s v="PEF Inter City old P1-6 342"/>
    <n v="0"/>
    <n v="0"/>
    <n v="0"/>
    <n v="0"/>
    <n v="0"/>
    <n v="0"/>
    <n v="0"/>
    <n v="0"/>
    <n v="0"/>
    <n v="0"/>
    <n v="0"/>
    <n v="0"/>
    <n v="0"/>
    <n v="0"/>
    <n v="0.15357126639999999"/>
    <n v="18.715947245300001"/>
    <n v="22.909796710000002"/>
    <n v="116.2527087208"/>
    <n v="104.91023008956925"/>
    <n v="95.483559711423482"/>
    <n v="107.17012631122348"/>
    <n v="154.49982827742349"/>
    <n v="154.49982827742349"/>
    <n v="154.49982827742349"/>
    <n v="188.18976121492349"/>
    <n v="0"/>
    <n v="129.73243798332351"/>
    <n v="137.3308201493235"/>
    <n v="144.92920334302349"/>
    <n v="176.47024949462349"/>
    <n v="169.41126999099129"/>
    <n v="184.43803938289128"/>
    <n v="192.14322424369126"/>
    <n v="199.72050772869127"/>
    <n v="204.4886595904913"/>
    <n v="211.8103335314913"/>
    <n v="219.13198897389128"/>
    <n v="231.66546875589128"/>
    <n v="129.73243798332351"/>
    <n v="175.74555627806757"/>
    <n v="183.40614079125456"/>
    <n v="191.0667263405546"/>
    <n v="198.9237341588057"/>
    <n v="177.16049574577099"/>
    <n v="192.31027820892666"/>
    <n v="200.0785397317556"/>
    <n v="207.71785284461208"/>
    <n v="223.71123542149931"/>
    <n v="231.0928465036589"/>
    <n v="238.47443893578412"/>
    <n v="251.11052106705128"/>
    <n v="175.74555627806757"/>
    <n v="208.06486143144596"/>
    <n v="209.38654581756006"/>
    <n v="210.70823038243523"/>
    <n v="216.19457040976491"/>
    <n v="218.59270721701597"/>
    <n v="221.20650658181768"/>
    <n v="222.5467685349754"/>
    <n v="223.86478295600534"/>
    <n v="226.62412906029198"/>
    <n v="227.89768202415038"/>
    <n v="229.17123177030925"/>
    <n v="231.35134118961034"/>
    <n v="208.06486143144596"/>
    <n v="214.63880751898307"/>
    <n v="215.91888925066027"/>
    <n v="217.1989711554717"/>
    <n v="222.51261767845318"/>
    <n v="224.83526834246712"/>
    <n v="227.36679315452105"/>
    <n v="228.66486768723411"/>
    <n v="229.94139497330426"/>
    <n v="232.6138851506733"/>
    <n v="233.84735049269162"/>
    <n v="235.08081271829391"/>
    <n v="237.19229884162607"/>
    <n v="214.6388075189830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</r>
  <r>
    <s v="DE Florida"/>
    <x v="4"/>
    <s v="Regulated &amp; Renewable Energy"/>
    <s v="PEF Fossil Hydro Maintenance Inter City BG P1-6 343"/>
    <s v="AFUDC Not Eligible"/>
    <s v="Maintenance"/>
    <s v="Maintenance"/>
    <s v="Fossil Hydro"/>
    <s v="BG - Other Production Plant"/>
    <s v="~"/>
    <s v="PEF Inter City old P1-6 343"/>
    <n v="0"/>
    <n v="0"/>
    <n v="0"/>
    <n v="0"/>
    <n v="0"/>
    <n v="0"/>
    <n v="0"/>
    <n v="0"/>
    <n v="0"/>
    <n v="0"/>
    <n v="0"/>
    <n v="0"/>
    <n v="0"/>
    <n v="0"/>
    <n v="0.85303257200000004"/>
    <n v="103.9602849565"/>
    <n v="127.25559455000003"/>
    <n v="645.74154688400006"/>
    <n v="582.73820031751097"/>
    <n v="530.37647232914367"/>
    <n v="595.29110250814369"/>
    <n v="858.19039575914371"/>
    <n v="858.19039575914371"/>
    <n v="858.19039575914371"/>
    <n v="1045.3257291966438"/>
    <n v="0"/>
    <n v="720.61654396010726"/>
    <n v="762.82279539010722"/>
    <n v="805.02905252860717"/>
    <n v="980.22810084660716"/>
    <n v="941.01803516938185"/>
    <n v="1024.4862779188818"/>
    <n v="1067.2857795028817"/>
    <n v="1109.3748354278816"/>
    <n v="1135.8601861168816"/>
    <n v="1176.5294239218815"/>
    <n v="1217.1985589738815"/>
    <n v="1286.8174840838815"/>
    <n v="720.61654396010726"/>
    <n v="976.20269340600203"/>
    <n v="1018.7544562682459"/>
    <n v="1061.3062248857211"/>
    <n v="1104.9490478209029"/>
    <n v="984.06216791352858"/>
    <n v="1068.2137035668557"/>
    <n v="1111.3635730842916"/>
    <n v="1153.7971810484264"/>
    <n v="1242.6346087414893"/>
    <n v="1283.6367755825013"/>
    <n v="1324.6388388293503"/>
    <n v="1394.8276827004593"/>
    <n v="976.20269340600203"/>
    <n v="1155.7246876339489"/>
    <n v="1163.0661640552121"/>
    <n v="1170.4076414694282"/>
    <n v="1200.8822664047316"/>
    <n v="1214.2030448071766"/>
    <n v="1228.721750337945"/>
    <n v="1236.1664183924365"/>
    <n v="1243.4875094914435"/>
    <n v="1258.8146742635756"/>
    <n v="1265.8887981267515"/>
    <n v="1272.9629041167757"/>
    <n v="1285.0726196174862"/>
    <n v="1155.7246876339489"/>
    <n v="1192.2405689618711"/>
    <n v="1199.3509577575112"/>
    <n v="1206.461347514849"/>
    <n v="1235.9767227960008"/>
    <n v="1248.8782031069122"/>
    <n v="1262.9399033984466"/>
    <n v="1270.1502356646649"/>
    <n v="1277.2408808067603"/>
    <n v="1292.0855924711673"/>
    <n v="1298.9370441641822"/>
    <n v="1305.7884785466388"/>
    <n v="1317.517016578206"/>
    <n v="1192.2405689618711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</r>
  <r>
    <s v="DE Florida"/>
    <x v="4"/>
    <s v="Regulated &amp; Renewable Energy"/>
    <s v="PEF Fossil Hydro Maintenance Inter City BG P1-6 344"/>
    <s v="AFUDC Not Eligible"/>
    <s v="Maintenance"/>
    <s v="Maintenance"/>
    <s v="Fossil Hydro"/>
    <s v="BG - Other Production Plant"/>
    <s v="~"/>
    <s v="PEF Inter City old P1-6 344"/>
    <n v="0"/>
    <n v="0"/>
    <n v="0"/>
    <n v="0"/>
    <n v="0"/>
    <n v="0"/>
    <n v="0"/>
    <n v="0"/>
    <n v="0"/>
    <n v="0"/>
    <n v="0"/>
    <n v="0"/>
    <n v="0"/>
    <n v="0"/>
    <n v="0.13556471040000001"/>
    <n v="16.5214628208"/>
    <n v="20.223574560000003"/>
    <n v="102.6218325888"/>
    <n v="92.609283582034863"/>
    <n v="84.287910256109171"/>
    <n v="94.60420218890917"/>
    <n v="136.38439643210916"/>
    <n v="136.38439643210916"/>
    <n v="136.38439643210916"/>
    <n v="166.12411343210914"/>
    <n v="0"/>
    <n v="114.52103506711205"/>
    <n v="121.22849084311206"/>
    <n v="127.93594752631205"/>
    <n v="155.77873926391206"/>
    <n v="149.54744004653816"/>
    <n v="162.81228892493814"/>
    <n v="169.61402455373815"/>
    <n v="176.30285551373814"/>
    <n v="180.51193147853814"/>
    <n v="186.97512365453815"/>
    <n v="193.43829950093814"/>
    <n v="204.50220225293813"/>
    <n v="114.52103506711205"/>
    <n v="155.13901786072088"/>
    <n v="161.90138262705662"/>
    <n v="168.66374830801894"/>
    <n v="175.59950533119436"/>
    <n v="156.38805268129158"/>
    <n v="169.76149108800058"/>
    <n v="176.61890750671267"/>
    <n v="183.36249498942493"/>
    <n v="197.48061961115511"/>
    <n v="203.99672117166421"/>
    <n v="210.51280626889491"/>
    <n v="221.66728102756531"/>
    <n v="155.13901786072088"/>
    <n v="183.66881608505182"/>
    <n v="184.83553017971244"/>
    <n v="186.00224443217402"/>
    <n v="190.84529948013886"/>
    <n v="192.96224967137965"/>
    <n v="195.26957552887512"/>
    <n v="196.45268893152638"/>
    <n v="197.61616337227596"/>
    <n v="200.05197030602008"/>
    <n v="201.17619648954869"/>
    <n v="202.30041983265983"/>
    <n v="204.2249068086158"/>
    <n v="183.66881608505182"/>
    <n v="189.47195308088101"/>
    <n v="190.60194252038431"/>
    <n v="191.73193211272149"/>
    <n v="196.42254233520742"/>
    <n v="198.47285729326273"/>
    <n v="200.70755546344404"/>
    <n v="201.85342800998222"/>
    <n v="202.98027977014846"/>
    <n v="205.33941481822589"/>
    <n v="206.42825373841563"/>
    <n v="207.51708990759573"/>
    <n v="209.38099981426785"/>
    <n v="189.47195308088101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</r>
  <r>
    <s v="DE Florida"/>
    <x v="4"/>
    <s v="Regulated &amp; Renewable Energy"/>
    <s v="PEF Fossil Hydro Maintenance Inter City BG P1-6 345"/>
    <s v="AFUDC Not Eligible"/>
    <s v="Maintenance"/>
    <s v="Maintenance"/>
    <s v="Fossil Hydro"/>
    <s v="BG - Other Production Plant"/>
    <s v="~"/>
    <s v="PEF Inter City old P1-6 345"/>
    <n v="0"/>
    <n v="0"/>
    <n v="0"/>
    <n v="0"/>
    <n v="0"/>
    <n v="0"/>
    <n v="0"/>
    <n v="0"/>
    <n v="0"/>
    <n v="0"/>
    <n v="0"/>
    <n v="0"/>
    <n v="0"/>
    <n v="0"/>
    <n v="0.17078583280000001"/>
    <n v="20.813910778099999"/>
    <n v="25.477869670000004"/>
    <n v="129.2840525416"/>
    <n v="116.67013911585939"/>
    <n v="106.18678641061196"/>
    <n v="119.18335833521196"/>
    <n v="171.81848179261198"/>
    <n v="171.81848179261198"/>
    <n v="171.81848179261198"/>
    <n v="209.28488673011196"/>
    <n v="0"/>
    <n v="144.27479164263934"/>
    <n v="152.72491422463935"/>
    <n v="161.17503794953936"/>
    <n v="196.25167670273936"/>
    <n v="188.40142110801204"/>
    <n v="205.11261575431206"/>
    <n v="213.68151307591205"/>
    <n v="222.10817192091204"/>
    <n v="227.41080961951204"/>
    <n v="235.55320637651204"/>
    <n v="243.69558256131205"/>
    <n v="257.63400237531204"/>
    <n v="144.27479164263934"/>
    <n v="195.44574902228609"/>
    <n v="203.96504652167445"/>
    <n v="212.4843451733189"/>
    <n v="221.22208404213194"/>
    <n v="197.01929608625244"/>
    <n v="213.86729295026004"/>
    <n v="222.50633751038575"/>
    <n v="231.00197919247555"/>
    <n v="248.78813949910628"/>
    <n v="256.99719204926703"/>
    <n v="265.20622385881836"/>
    <n v="279.25874722928177"/>
    <n v="195.44574902228609"/>
    <n v="231.38788569621443"/>
    <n v="232.85772425307908"/>
    <n v="234.32756300874303"/>
    <n v="240.42889415327457"/>
    <n v="243.09585003242924"/>
    <n v="246.00264315691291"/>
    <n v="247.49314173262954"/>
    <n v="248.95889893978639"/>
    <n v="252.02755386105639"/>
    <n v="253.44386570536287"/>
    <n v="254.86017397128188"/>
    <n v="257.28466268911706"/>
    <n v="231.38788569621443"/>
    <n v="238.69873806893619"/>
    <n v="240.12231052308999"/>
    <n v="241.5458831697855"/>
    <n v="247.45516273689216"/>
    <n v="250.03817085589725"/>
    <n v="252.85346686416469"/>
    <n v="254.29704902183499"/>
    <n v="255.71666859491037"/>
    <n v="258.68873147679716"/>
    <n v="260.06046207852211"/>
    <n v="261.43218921449647"/>
    <n v="263.78036231010446"/>
    <n v="238.69873806893619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</r>
  <r>
    <s v="DE Florida"/>
    <x v="4"/>
    <s v="Regulated &amp; Renewable Energy"/>
    <s v="PEF Fossil Hydro Maintenance Inter City BG P1-6 346"/>
    <s v="AFUDC Not Eligible"/>
    <s v="Maintenance"/>
    <s v="Maintenance"/>
    <s v="Fossil Hydro"/>
    <s v="BG - Other Production Plant"/>
    <s v="~"/>
    <s v="PEF Inter City old P1-6 346"/>
    <n v="0"/>
    <n v="0"/>
    <n v="0"/>
    <n v="0"/>
    <n v="0"/>
    <n v="0"/>
    <n v="0"/>
    <n v="0"/>
    <n v="0"/>
    <n v="0"/>
    <n v="0"/>
    <n v="0"/>
    <n v="0"/>
    <n v="0"/>
    <n v="5.33322808E-2"/>
    <n v="6.4996804241000001"/>
    <n v="7.9561218700000023"/>
    <n v="40.372279597600006"/>
    <n v="36.43325982190062"/>
    <n v="33.159562577607325"/>
    <n v="37.218077338207323"/>
    <n v="53.65475207960732"/>
    <n v="53.65475207960732"/>
    <n v="53.65475207960732"/>
    <n v="65.354603267107322"/>
    <n v="0"/>
    <n v="45.053524487932428"/>
    <n v="47.692293189932428"/>
    <n v="50.331062248832431"/>
    <n v="61.284647314032433"/>
    <n v="58.833202549172711"/>
    <n v="64.051704053472704"/>
    <n v="66.727563231072708"/>
    <n v="69.359004776072709"/>
    <n v="71.014890150672713"/>
    <n v="73.557563527672713"/>
    <n v="76.100230480472717"/>
    <n v="80.452861534472717"/>
    <n v="45.053524487932428"/>
    <n v="61.032975611211754"/>
    <n v="63.693345965163729"/>
    <n v="66.353716678937374"/>
    <n v="69.082300984020378"/>
    <n v="61.524356263175697"/>
    <n v="66.785577788037287"/>
    <n v="69.483342249940222"/>
    <n v="72.13632546486528"/>
    <n v="77.690512719600179"/>
    <n v="80.254001087044728"/>
    <n v="82.817482977699086"/>
    <n v="87.20574580989647"/>
    <n v="61.032975611211754"/>
    <n v="72.256834723054453"/>
    <n v="72.715829719068964"/>
    <n v="73.174824777163693"/>
    <n v="75.080122778286551"/>
    <n v="75.91294853143232"/>
    <n v="76.820669649752574"/>
    <n v="77.286116269468437"/>
    <n v="77.743836758780091"/>
    <n v="78.702103397507244"/>
    <n v="79.144383297089874"/>
    <n v="79.586662079228731"/>
    <n v="80.343771208107356"/>
    <n v="72.256834723054453"/>
    <n v="74.539836920818388"/>
    <n v="74.984384133074485"/>
    <n v="75.428931405456694"/>
    <n v="77.274256348584146"/>
    <n v="78.080867248639194"/>
    <n v="78.960016032741606"/>
    <n v="79.410811790964132"/>
    <n v="79.854124614160042"/>
    <n v="80.782227897514147"/>
    <n v="81.2105861543657"/>
    <n v="81.638943328947249"/>
    <n v="82.372220936631649"/>
    <n v="74.539836920818388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</r>
  <r>
    <s v="DE Florida"/>
    <x v="4"/>
    <s v="Regulated &amp; Renewable Energy"/>
    <s v="PEF Fossil Hydro Maintenance Inter City BG P11 341"/>
    <s v="AFUDC Not Eligible"/>
    <s v="Maintenance"/>
    <s v="Maintenance"/>
    <s v="Fossil Hydro"/>
    <s v="BG - Other Production Plant"/>
    <s v="~"/>
    <s v="PEF Inter City Siemens P1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86852719999997"/>
    <n v="1.2517359511999999"/>
    <n v="1.8776044783999999"/>
    <n v="2.5034730056000001"/>
    <n v="3.1293404296"/>
    <n v="3.7552089567999998"/>
    <n v="4.3810774839999995"/>
    <n v="5.0069449079999995"/>
    <n v="5.6328134351999992"/>
    <n v="6.258681962399999"/>
    <n v="6.8845493863999989"/>
    <n v="0"/>
    <n v="0"/>
    <n v="0"/>
    <n v="0"/>
    <n v="0"/>
    <n v="0"/>
    <n v="0"/>
    <n v="0"/>
    <n v="0"/>
    <n v="0"/>
    <n v="0"/>
    <n v="0"/>
    <n v="0"/>
    <n v="0"/>
    <n v="0"/>
    <n v="5.2250711651058852"/>
    <n v="10.450133120132882"/>
    <n v="15.675204285238767"/>
    <n v="20.900275450344651"/>
    <n v="26.125337405371649"/>
    <n v="31.350408570477533"/>
    <n v="36.575479735583421"/>
    <n v="5.805545008210423"/>
    <n v="11.030616173316307"/>
    <n v="16.255687338422192"/>
    <n v="21.480749293449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Inter City BG P11 342"/>
    <s v="AFUDC Not Eligible"/>
    <s v="Maintenance"/>
    <s v="Maintenance"/>
    <s v="Fossil Hydro"/>
    <s v="BG - Other Production Plant"/>
    <s v="~"/>
    <s v="PEF Inter City Siemens P1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557358579999997"/>
    <n v="1.1911461218000001"/>
    <n v="1.7867197076000001"/>
    <n v="2.3822932934000001"/>
    <n v="2.9778658294000002"/>
    <n v="3.5734394152000002"/>
    <n v="4.1690130009999997"/>
    <n v="4.7645855369999994"/>
    <n v="5.360159122799999"/>
    <n v="5.9557327085999994"/>
    <n v="6.5513052445999991"/>
    <n v="0"/>
    <n v="0"/>
    <n v="0"/>
    <n v="0"/>
    <n v="0"/>
    <n v="0"/>
    <n v="0"/>
    <n v="0"/>
    <n v="0"/>
    <n v="0"/>
    <n v="0"/>
    <n v="0"/>
    <n v="0"/>
    <n v="0"/>
    <n v="0"/>
    <n v="4.9721534709283528"/>
    <n v="9.9442981775883794"/>
    <n v="14.916451648516732"/>
    <n v="19.888605119445085"/>
    <n v="24.860749826105113"/>
    <n v="29.832903297033468"/>
    <n v="34.805056767961823"/>
    <n v="5.5245296860218502"/>
    <n v="10.496683156950203"/>
    <n v="15.468836627878556"/>
    <n v="20.4409813345385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Inter City BG P11 343"/>
    <s v="AFUDC Not Eligible"/>
    <s v="Maintenance"/>
    <s v="Maintenance"/>
    <s v="Fossil Hydro"/>
    <s v="BG - Other Production Plant"/>
    <s v="~"/>
    <s v="PEF Inter City Siemens P1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127296502000002"/>
    <n v="14.825446234200001"/>
    <n v="22.2381758844"/>
    <n v="29.6509055346"/>
    <n v="37.063622118600001"/>
    <n v="44.476351768800001"/>
    <n v="51.889081419"/>
    <n v="59.301798003000002"/>
    <n v="66.714527653200008"/>
    <n v="74.127257303400015"/>
    <n v="81.539973887400009"/>
    <n v="0"/>
    <n v="0"/>
    <n v="0"/>
    <n v="0"/>
    <n v="0"/>
    <n v="0"/>
    <n v="0"/>
    <n v="0"/>
    <n v="0"/>
    <n v="0"/>
    <n v="0"/>
    <n v="0"/>
    <n v="0"/>
    <n v="0"/>
    <n v="0"/>
    <n v="61.885265461844199"/>
    <n v="123.77042184035557"/>
    <n v="185.65568730219977"/>
    <n v="247.54095276404396"/>
    <n v="309.42610914255533"/>
    <n v="371.31137460439953"/>
    <n v="433.19664006624373"/>
    <n v="68.760344621355159"/>
    <n v="130.64561008319936"/>
    <n v="192.53087554504356"/>
    <n v="254.416031923554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Inter City BG P11 344"/>
    <s v="AFUDC Not Eligible"/>
    <s v="Maintenance"/>
    <s v="Maintenance"/>
    <s v="Fossil Hydro"/>
    <s v="BG - Other Production Plant"/>
    <s v="~"/>
    <s v="PEF Inter City Siemens P1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306327131999999"/>
    <n v="2.4612632571999997"/>
    <n v="3.6918959703999996"/>
    <n v="4.9225286835999995"/>
    <n v="6.1531592275999998"/>
    <n v="7.3837919408000001"/>
    <n v="8.6144246540000005"/>
    <n v="9.8450551980000007"/>
    <n v="11.075687911200001"/>
    <n v="12.306320624400001"/>
    <n v="13.536951168400002"/>
    <n v="0"/>
    <n v="0"/>
    <n v="0"/>
    <n v="0"/>
    <n v="0"/>
    <n v="0"/>
    <n v="0"/>
    <n v="0"/>
    <n v="0"/>
    <n v="0"/>
    <n v="0"/>
    <n v="0"/>
    <n v="0"/>
    <n v="0"/>
    <n v="0"/>
    <n v="10.273952475840906"/>
    <n v="20.547886842088694"/>
    <n v="30.821839317929602"/>
    <n v="41.095791793770509"/>
    <n v="51.369726160018303"/>
    <n v="61.64367863585921"/>
    <n v="71.917631111700118"/>
    <n v="11.415326533547912"/>
    <n v="21.689279009388819"/>
    <n v="31.963231485229727"/>
    <n v="42.2371658514775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Inter City BG P11 345"/>
    <s v="AFUDC Not Eligible"/>
    <s v="Maintenance"/>
    <s v="Maintenance"/>
    <s v="Fossil Hydro"/>
    <s v="BG - Other Production Plant"/>
    <s v="~"/>
    <s v="PEF Inter City Siemens P1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5821438"/>
    <n v="2.8116403979999998"/>
    <n v="4.217461836"/>
    <n v="5.6232832740000003"/>
    <n v="7.0291022339999998"/>
    <n v="8.434923672"/>
    <n v="9.8407451100000003"/>
    <n v="11.24656407"/>
    <n v="12.652385508"/>
    <n v="14.058206946"/>
    <n v="15.464025906"/>
    <n v="0"/>
    <n v="0"/>
    <n v="0"/>
    <n v="0"/>
    <n v="0"/>
    <n v="0"/>
    <n v="0"/>
    <n v="0"/>
    <n v="0"/>
    <n v="0"/>
    <n v="0"/>
    <n v="0"/>
    <n v="0"/>
    <n v="0"/>
    <n v="0"/>
    <n v="11.736517718575403"/>
    <n v="23.473014749537057"/>
    <n v="35.209532468112457"/>
    <n v="46.946050186687856"/>
    <n v="58.682547217649514"/>
    <n v="70.419064936224913"/>
    <n v="82.155582654800313"/>
    <n v="13.040373939761992"/>
    <n v="24.776891658337394"/>
    <n v="36.513409376912797"/>
    <n v="48.249906407874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Inter City BG P11 346"/>
    <s v="AFUDC Not Eligible"/>
    <s v="Maintenance"/>
    <s v="Maintenance"/>
    <s v="Fossil Hydro"/>
    <s v="BG - Other Production Plant"/>
    <s v="~"/>
    <s v="PEF Inter City Siemens P1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794085600000005E-2"/>
    <n v="0.1515880376"/>
    <n v="0.22738212320000001"/>
    <n v="0.30317620880000001"/>
    <n v="0.37897016080000001"/>
    <n v="0.45476424640000002"/>
    <n v="0.53055833200000002"/>
    <n v="0.60635228399999996"/>
    <n v="0.68214636959999997"/>
    <n v="0.75794045519999997"/>
    <n v="0.83373440719999992"/>
    <n v="0"/>
    <n v="0"/>
    <n v="0"/>
    <n v="0"/>
    <n v="0"/>
    <n v="0"/>
    <n v="0"/>
    <n v="0"/>
    <n v="0"/>
    <n v="0"/>
    <n v="0"/>
    <n v="0"/>
    <n v="0"/>
    <n v="0"/>
    <n v="0"/>
    <n v="0.63276786408461416"/>
    <n v="1.2655346128079705"/>
    <n v="1.8983024768925847"/>
    <n v="2.5310703409771991"/>
    <n v="3.1638370897005554"/>
    <n v="3.7966049537851694"/>
    <n v="4.4293728178697833"/>
    <n v="0.70306455139314039"/>
    <n v="1.3358324154777546"/>
    <n v="1.9686002795623687"/>
    <n v="2.60136702828572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Inter City BG P12-14 341"/>
    <s v="AFUDC Not Eligible"/>
    <s v="Maintenance"/>
    <s v="Maintenance"/>
    <s v="Fossil Hydro"/>
    <s v="BG - Other Production Plant"/>
    <s v="~"/>
    <s v="PEF Inter City P12-14 341"/>
    <n v="648.04999999999995"/>
    <n v="0"/>
    <n v="0"/>
    <n v="0"/>
    <n v="74.77"/>
    <n v="74.56"/>
    <n v="12.1"/>
    <n v="44.81"/>
    <n v="1125.22"/>
    <n v="1366.7499999999998"/>
    <n v="415.67"/>
    <n v="387.71"/>
    <n v="648.04999999999995"/>
    <n v="508.33"/>
    <n v="508.33"/>
    <n v="508.33"/>
    <n v="510.17791227499998"/>
    <n v="403.49962266323871"/>
    <n v="403.49962266323871"/>
    <n v="403.49962266323871"/>
    <n v="403.49962266323871"/>
    <n v="403.49962266323871"/>
    <n v="403.49962266323871"/>
    <n v="403.49962266323871"/>
    <n v="403.49962266323871"/>
    <n v="508.33"/>
    <n v="403.49962266323871"/>
    <n v="403.64305468823869"/>
    <n v="403.78648671323867"/>
    <n v="403.92991846323866"/>
    <n v="404.07335090073866"/>
    <n v="404.21678320073863"/>
    <n v="404.36021563823863"/>
    <n v="404.50364642573862"/>
    <n v="404.6470768007386"/>
    <n v="404.79050745073863"/>
    <n v="404.93393782573861"/>
    <n v="405.07736833823861"/>
    <n v="403.49962266323871"/>
    <n v="330.47856579124112"/>
    <n v="338.76610617725851"/>
    <n v="347.05364656327589"/>
    <n v="353.50477355329872"/>
    <n v="357.96130703413826"/>
    <n v="320.72769939487944"/>
    <n v="329.01526361525606"/>
    <n v="337.30273249819572"/>
    <n v="345.5901775467762"/>
    <n v="353.87763848492949"/>
    <n v="362.16508353350991"/>
    <n v="370.45253652687677"/>
    <n v="330.47856579124112"/>
    <n v="32.291135590805482"/>
    <n v="39.153635590805479"/>
    <n v="46.016135590805476"/>
    <n v="52.878635590805473"/>
    <n v="59.74113559080547"/>
    <n v="66.603635590805467"/>
    <n v="73.466135590805465"/>
    <n v="80.328635590805462"/>
    <n v="87.191135590805459"/>
    <n v="94.053635590805456"/>
    <n v="100.91613559080545"/>
    <n v="0"/>
    <n v="32.291135590805482"/>
    <n v="6.8625000000000114"/>
    <n v="16.806715125737394"/>
    <n v="26.750930251474777"/>
    <n v="36.695126311322518"/>
    <n v="46.639370035894359"/>
    <n v="56.583604227521384"/>
    <n v="66.527847952093225"/>
    <n v="0.88599550079949552"/>
    <n v="10.830096231199034"/>
    <n v="20.774216027488215"/>
    <n v="30.718316757887756"/>
    <n v="26.855892699920879"/>
    <n v="6.8625000000000114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</r>
  <r>
    <s v="DE Florida"/>
    <x v="4"/>
    <s v="Regulated &amp; Renewable Energy"/>
    <s v="PEF Fossil Hydro Maintenance Inter City BG P12-14 342"/>
    <s v="AFUDC Not Eligible"/>
    <s v="Maintenance"/>
    <s v="Maintenance"/>
    <s v="Fossil Hydro"/>
    <s v="BG - Other Production Plant"/>
    <s v="~"/>
    <s v="PEF Inter City P12-14 342"/>
    <n v="0"/>
    <n v="0"/>
    <n v="0"/>
    <n v="0"/>
    <n v="0"/>
    <n v="0"/>
    <n v="0"/>
    <n v="0"/>
    <n v="0"/>
    <n v="0"/>
    <n v="0"/>
    <n v="0"/>
    <n v="0"/>
    <n v="0"/>
    <n v="0"/>
    <n v="0"/>
    <n v="6.9320229195999996"/>
    <n v="5.4825357293081431"/>
    <n v="5.4825357293081431"/>
    <n v="5.4825357293081431"/>
    <n v="5.4825357293081431"/>
    <n v="5.4825357293081431"/>
    <n v="5.4825357293081431"/>
    <n v="5.4825357293081423"/>
    <n v="5.4825357293081414"/>
    <n v="0"/>
    <n v="5.4825357293081414"/>
    <n v="6.0205883729081417"/>
    <n v="6.5586410165081421"/>
    <n v="7.0966926285081424"/>
    <n v="7.634746819508142"/>
    <n v="8.1728004947081416"/>
    <n v="8.7108546857081421"/>
    <n v="9.2489026871081421"/>
    <n v="9.786949141108142"/>
    <n v="10.324996626708142"/>
    <n v="10.863043080708142"/>
    <n v="11.401090050508142"/>
    <n v="5.4825357293081414"/>
    <n v="9.3014722195059854"/>
    <n v="40.391623724766561"/>
    <n v="71.481775230027139"/>
    <n v="95.67999229362421"/>
    <n v="112.3927045498113"/>
    <n v="100.68693224765025"/>
    <n v="131.77717316590974"/>
    <n v="162.86705643217357"/>
    <n v="193.95685028543846"/>
    <n v="225.04670374736932"/>
    <n v="256.13649760063424"/>
    <n v="287.22632125823213"/>
    <n v="9.3014722195059854"/>
    <n v="24.905301881244952"/>
    <n v="50.646968547911612"/>
    <n v="76.388635214578272"/>
    <n v="102.13030188124493"/>
    <n v="127.87196854791159"/>
    <n v="153.61363521457827"/>
    <n v="179.35530188124494"/>
    <n v="205.09696854791162"/>
    <n v="230.83863521457829"/>
    <n v="256.58030188124496"/>
    <n v="282.32196854791164"/>
    <n v="0"/>
    <n v="24.905301881244952"/>
    <n v="25.741666666666617"/>
    <n v="63.0460151212244"/>
    <n v="100.35036357578218"/>
    <n v="137.65464050729045"/>
    <n v="174.95909624642249"/>
    <n v="212.26351622402979"/>
    <n v="249.56797196316182"/>
    <n v="3.323662302472826"/>
    <n v="40.627581618733565"/>
    <n v="77.931572458043803"/>
    <n v="115.23549177430453"/>
    <n v="100.74615087895697"/>
    <n v="25.741666666666617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</r>
  <r>
    <s v="DE Florida"/>
    <x v="4"/>
    <s v="Regulated &amp; Renewable Energy"/>
    <s v="PEF Fossil Hydro Maintenance Inter City BG P12-14 343"/>
    <s v="AFUDC Not Eligible"/>
    <s v="Maintenance"/>
    <s v="Maintenance"/>
    <s v="Fossil Hydro"/>
    <s v="BG - Other Production Plant"/>
    <s v="~"/>
    <s v="PEF Inter City P12-14 343"/>
    <n v="0"/>
    <n v="0"/>
    <n v="0"/>
    <n v="0"/>
    <n v="0"/>
    <n v="0"/>
    <n v="0"/>
    <n v="0"/>
    <n v="0"/>
    <n v="0"/>
    <n v="0"/>
    <n v="0"/>
    <n v="0"/>
    <n v="0"/>
    <n v="0"/>
    <n v="0"/>
    <n v="90.481848601199999"/>
    <n v="71.562078424079104"/>
    <n v="71.562078424079104"/>
    <n v="71.562078424079104"/>
    <n v="71.562078424079104"/>
    <n v="71.562078424079104"/>
    <n v="71.562078424079104"/>
    <n v="71.56207842407909"/>
    <n v="71.56207842407909"/>
    <n v="0"/>
    <n v="71.56207842407909"/>
    <n v="78.585136253279089"/>
    <n v="85.608194082479088"/>
    <n v="92.631238446479088"/>
    <n v="99.654316473479085"/>
    <n v="106.67738776787908"/>
    <n v="113.70046579487908"/>
    <n v="120.72346303067908"/>
    <n v="127.74644006867908"/>
    <n v="134.76943057187907"/>
    <n v="141.79240760987906"/>
    <n v="148.81539138047907"/>
    <n v="71.56207842407909"/>
    <n v="121.4096391334742"/>
    <n v="527.22411671036605"/>
    <n v="933.03859428725787"/>
    <n v="1248.8938198333378"/>
    <n v="1467.0420199792877"/>
    <n v="1314.248652185837"/>
    <n v="1720.0642968554475"/>
    <n v="2125.8752731541836"/>
    <n v="2531.6850823602008"/>
    <n v="2937.4956696280306"/>
    <n v="3343.3054788340478"/>
    <n v="3749.1156770709713"/>
    <n v="121.4096391334742"/>
    <n v="325.08461381996131"/>
    <n v="661.08711381996136"/>
    <n v="997.08961381996141"/>
    <n v="1333.0921138199615"/>
    <n v="1669.0946138199615"/>
    <n v="2005.0971138199616"/>
    <n v="2341.0996138199616"/>
    <n v="2677.1021138199617"/>
    <n v="3013.1046138199617"/>
    <n v="3349.1071138199618"/>
    <n v="3685.1096138199619"/>
    <n v="0"/>
    <n v="325.08461381996131"/>
    <n v="336.00250000000005"/>
    <n v="822.92820616804227"/>
    <n v="1309.8539123360845"/>
    <n v="1796.7786849290119"/>
    <n v="2283.7057914597262"/>
    <n v="2770.6324312028833"/>
    <n v="3257.5595377335976"/>
    <n v="43.38308216578389"/>
    <n v="530.30318688313764"/>
    <n v="1017.2242251756062"/>
    <n v="1504.1443298929601"/>
    <n v="1315.0180437918771"/>
    <n v="336.00250000000005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</r>
  <r>
    <s v="DE Florida"/>
    <x v="4"/>
    <s v="Regulated &amp; Renewable Energy"/>
    <s v="PEF Fossil Hydro Maintenance Inter City BG P12-14 344"/>
    <s v="AFUDC Not Eligible"/>
    <s v="Maintenance"/>
    <s v="Maintenance"/>
    <s v="Fossil Hydro"/>
    <s v="BG - Other Production Plant"/>
    <s v="~"/>
    <s v="PEF Inter City P12-14 344"/>
    <n v="0"/>
    <n v="0"/>
    <n v="0"/>
    <n v="0"/>
    <n v="0"/>
    <n v="0"/>
    <n v="0"/>
    <n v="0"/>
    <n v="0"/>
    <n v="0"/>
    <n v="0"/>
    <n v="0"/>
    <n v="0"/>
    <n v="0"/>
    <n v="0"/>
    <n v="0"/>
    <n v="22.7340247592"/>
    <n v="17.980336253775988"/>
    <n v="17.980336253775988"/>
    <n v="17.980336253775988"/>
    <n v="17.980336253775988"/>
    <n v="17.980336253775988"/>
    <n v="17.980336253775988"/>
    <n v="17.980336253775988"/>
    <n v="17.980336253775988"/>
    <n v="0"/>
    <n v="17.980336253775988"/>
    <n v="19.744915260975986"/>
    <n v="21.509494268175985"/>
    <n v="23.274069892175984"/>
    <n v="25.038653974175983"/>
    <n v="26.803236364575984"/>
    <n v="28.567820446575983"/>
    <n v="30.332384229375982"/>
    <n v="32.096942937375985"/>
    <n v="33.861505028575984"/>
    <n v="35.626063736575986"/>
    <n v="37.390624136175987"/>
    <n v="17.980336253775988"/>
    <n v="30.504789465909894"/>
    <n v="132.46778634123893"/>
    <n v="234.43078321656799"/>
    <n v="313.791050419724"/>
    <n v="368.60191961949425"/>
    <n v="330.21179315632139"/>
    <n v="432.17508326976241"/>
    <n v="534.13720043075546"/>
    <n v="636.09902435363654"/>
    <n v="738.0610437685923"/>
    <n v="840.02286769147338"/>
    <n v="941.9847893603918"/>
    <n v="30.504789465909894"/>
    <n v="81.679197936282662"/>
    <n v="166.10169793628268"/>
    <n v="250.52419793628269"/>
    <n v="334.9466979362827"/>
    <n v="419.36919793628272"/>
    <n v="503.79169793628273"/>
    <n v="588.21419793628274"/>
    <n v="672.63669793628276"/>
    <n v="757.05919793628277"/>
    <n v="841.48169793628279"/>
    <n v="925.9041979362828"/>
    <n v="0"/>
    <n v="81.679197936282662"/>
    <n v="84.422500000000014"/>
    <n v="206.76476285213954"/>
    <n v="329.10702570427907"/>
    <n v="451.44905399149292"/>
    <n v="573.79166869102096"/>
    <n v="696.13416610808622"/>
    <n v="818.47678080761432"/>
    <n v="10.900198452632821"/>
    <n v="133.24105391521829"/>
    <n v="255.58214394272943"/>
    <n v="377.9229994053149"/>
    <n v="330.40417198715983"/>
    <n v="84.422500000000014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</r>
  <r>
    <s v="DE Florida"/>
    <x v="4"/>
    <s v="Regulated &amp; Renewable Energy"/>
    <s v="PEF Fossil Hydro Maintenance Inter City BG P12-14 345"/>
    <s v="AFUDC Not Eligible"/>
    <s v="Maintenance"/>
    <s v="Maintenance"/>
    <s v="Fossil Hydro"/>
    <s v="BG - Other Production Plant"/>
    <s v="~"/>
    <s v="PEF Inter City P12-14 345"/>
    <n v="0"/>
    <n v="0"/>
    <n v="0"/>
    <n v="0"/>
    <n v="0"/>
    <n v="0"/>
    <n v="0"/>
    <n v="0"/>
    <n v="0"/>
    <n v="0"/>
    <n v="0"/>
    <n v="0"/>
    <n v="0"/>
    <n v="0"/>
    <n v="0"/>
    <n v="0"/>
    <n v="12.1868134616"/>
    <n v="9.6385486609860855"/>
    <n v="9.6385486609860855"/>
    <n v="9.6385486609860855"/>
    <n v="9.6385486609860855"/>
    <n v="9.6385486609860855"/>
    <n v="9.6385486609860855"/>
    <n v="9.6385486609860855"/>
    <n v="9.6385486609860838"/>
    <n v="0"/>
    <n v="9.6385486609860838"/>
    <n v="10.584469826586083"/>
    <n v="11.530390992186083"/>
    <n v="12.476310344186084"/>
    <n v="13.422234230186083"/>
    <n v="14.368157209386084"/>
    <n v="15.314081095386083"/>
    <n v="16.259994099786084"/>
    <n v="17.205904383786084"/>
    <n v="18.151816481386085"/>
    <n v="19.097726765386085"/>
    <n v="20.043637956186085"/>
    <n v="9.6385486609860838"/>
    <n v="16.352413743016726"/>
    <n v="71.011013432623187"/>
    <n v="125.66961312222965"/>
    <n v="168.2117235862961"/>
    <n v="197.59380777407961"/>
    <n v="177.01428589688103"/>
    <n v="231.67304278061741"/>
    <n v="286.33117088783411"/>
    <n v="340.98914180092089"/>
    <n v="395.64721751009432"/>
    <n v="450.30518842318111"/>
    <n v="504.96321173431119"/>
    <n v="16.352413743016726"/>
    <n v="43.785197582429419"/>
    <n v="89.041030915762747"/>
    <n v="134.29686424909607"/>
    <n v="179.5526975824294"/>
    <n v="224.80853091576273"/>
    <n v="270.06436424909606"/>
    <n v="315.32019758242939"/>
    <n v="360.57603091576271"/>
    <n v="405.83186424909604"/>
    <n v="451.08769758242937"/>
    <n v="496.3435309157627"/>
    <n v="0"/>
    <n v="43.785197582429419"/>
    <n v="45.255833333333385"/>
    <n v="110.83865292504267"/>
    <n v="176.42147251675195"/>
    <n v="242.00416636753698"/>
    <n v="307.58717457063261"/>
    <n v="373.17011990326614"/>
    <n v="438.75312810636177"/>
    <n v="5.8431665750539423"/>
    <n v="71.425231721217841"/>
    <n v="137.00742260830597"/>
    <n v="202.58948775446987"/>
    <n v="177.11653368667544"/>
    <n v="45.255833333333385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</r>
  <r>
    <s v="DE Florida"/>
    <x v="4"/>
    <s v="Regulated &amp; Renewable Energy"/>
    <s v="PEF Fossil Hydro Maintenance Inter City BG P12-14 346"/>
    <s v="AFUDC Not Eligible"/>
    <s v="Maintenance"/>
    <s v="Maintenance"/>
    <s v="Fossil Hydro"/>
    <s v="BG - Other Production Plant"/>
    <s v="~"/>
    <s v="PEF Inter City P12-14 346"/>
    <n v="0"/>
    <n v="0"/>
    <n v="0"/>
    <n v="0"/>
    <n v="0"/>
    <n v="0"/>
    <n v="0"/>
    <n v="0"/>
    <n v="0"/>
    <n v="0"/>
    <n v="0"/>
    <n v="0"/>
    <n v="0"/>
    <n v="0"/>
    <n v="0"/>
    <n v="0"/>
    <n v="0.21099798340000001"/>
    <n v="0.16687826861213229"/>
    <n v="0.16687826861213229"/>
    <n v="0.16687826861213229"/>
    <n v="0.16687826861213229"/>
    <n v="0.16687826861213229"/>
    <n v="0.16687826861213229"/>
    <n v="0.16687826861213231"/>
    <n v="0.16687826861213229"/>
    <n v="0"/>
    <n v="0.16687826861213229"/>
    <n v="0.18325559801213229"/>
    <n v="0.19963292741213229"/>
    <n v="0.21601022541213227"/>
    <n v="0.23238760191213226"/>
    <n v="0.24876496271213225"/>
    <n v="0.26514233921213226"/>
    <n v="0.28151952731213226"/>
    <n v="0.29789666831213224"/>
    <n v="0.31427384071213227"/>
    <n v="0.33065098171213225"/>
    <n v="0.34702813841213226"/>
    <n v="0.16687826861213229"/>
    <n v="0.28311964685196578"/>
    <n v="1.2297909267385509"/>
    <n v="2.176462206625136"/>
    <n v="2.9132793660620324"/>
    <n v="3.4221686424383093"/>
    <n v="3.0657475822953471"/>
    <n v="4.0124215847392062"/>
    <n v="4.9590846969539699"/>
    <n v="5.9057450866114598"/>
    <n v="6.8524072913071326"/>
    <n v="7.7990676809646224"/>
    <n v="8.7457289781412033"/>
    <n v="0.28311964685196578"/>
    <n v="0.75833934514772672"/>
    <n v="1.5416726784810599"/>
    <n v="2.3250060118143931"/>
    <n v="3.1083393451477264"/>
    <n v="3.8916726784810596"/>
    <n v="4.6750060118143928"/>
    <n v="5.458339345147726"/>
    <n v="6.2416726784810592"/>
    <n v="7.0250060118143924"/>
    <n v="7.8083393451477257"/>
    <n v="8.5916726784810589"/>
    <n v="0"/>
    <n v="0.75833934514772672"/>
    <n v="0.78333333333333321"/>
    <n v="1.9191722017212367"/>
    <n v="3.0550110701091402"/>
    <n v="4.1908477607707733"/>
    <n v="5.3266898957480819"/>
    <n v="6.462530941862255"/>
    <n v="7.5983730768395636"/>
    <n v="0.10119257674355708"/>
    <n v="1.2370183787738402"/>
    <n v="2.3728463585303934"/>
    <n v="3.5086721605606765"/>
    <n v="3.0675042043577898"/>
    <n v="0.78333333333333321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</r>
  <r>
    <s v="DE Florida"/>
    <x v="4"/>
    <s v="Regulated &amp; Renewable Energy"/>
    <s v="PEF Fossil Hydro Maintenance Inter City BG P7-10 341"/>
    <s v="AFUDC Not Eligible"/>
    <s v="Maintenance"/>
    <s v="Maintenance"/>
    <s v="Fossil Hydro"/>
    <s v="BG - Other Production Plant"/>
    <s v="~"/>
    <s v="PEF Inter City new P7-10 341"/>
    <n v="1595.42"/>
    <n v="1595.42"/>
    <n v="1610.92"/>
    <n v="1630.03"/>
    <n v="1664.39"/>
    <n v="2285.4699999999998"/>
    <n v="2463.88"/>
    <n v="2154.96"/>
    <n v="2154.96"/>
    <n v="2154.96"/>
    <n v="183.82"/>
    <n v="183.82"/>
    <n v="1595.42"/>
    <n v="3.83"/>
    <n v="3.83"/>
    <n v="21.786385617800001"/>
    <n v="115.0554866432"/>
    <n v="217.6893150745"/>
    <n v="30.500853697555613"/>
    <n v="109.6041164597556"/>
    <n v="22.064234395040302"/>
    <n v="0.31743926469994221"/>
    <n v="0.31743926469994221"/>
    <n v="0.31743926469994221"/>
    <n v="0.31743926469994221"/>
    <n v="3.83"/>
    <n v="0.31743926469994221"/>
    <n v="3.7601731401999423"/>
    <n v="7.2029053654999426"/>
    <n v="14.104648213999942"/>
    <n v="22.307123257899942"/>
    <n v="13.438828763591694"/>
    <n v="20.916808250491695"/>
    <n v="24.415998768391695"/>
    <n v="27.858701290091695"/>
    <n v="31.301410412591693"/>
    <n v="34.74411458449169"/>
    <n v="38.18681958149169"/>
    <n v="0.31743926469994221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"/>
    <n v="6.1275000000000004"/>
    <n v="12.255000000000001"/>
    <n v="18.3825"/>
    <n v="24.51"/>
    <n v="30.637500000000003"/>
    <n v="36.765000000000001"/>
    <n v="42.892499999999998"/>
    <n v="49.019999999999996"/>
    <n v="55.147499999999994"/>
    <n v="61.274999999999991"/>
    <n v="67.402499999999989"/>
    <n v="0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</r>
  <r>
    <s v="DE Florida"/>
    <x v="4"/>
    <s v="Regulated &amp; Renewable Energy"/>
    <s v="PEF Fossil Hydro Maintenance Inter City BG P7-10 342"/>
    <s v="AFUDC Not Eligible"/>
    <s v="Maintenance"/>
    <s v="Maintenance"/>
    <s v="Fossil Hydro"/>
    <s v="BG - Other Production Plant"/>
    <s v="~"/>
    <s v="PEF Inter City new P7-10 342"/>
    <n v="0"/>
    <n v="0"/>
    <n v="0"/>
    <n v="0"/>
    <n v="0"/>
    <n v="0"/>
    <n v="0"/>
    <n v="0"/>
    <n v="0"/>
    <n v="0"/>
    <n v="0"/>
    <n v="0"/>
    <n v="0"/>
    <n v="0"/>
    <n v="0"/>
    <n v="14.1413881644"/>
    <n v="87.594620313600004"/>
    <n v="168.42295835100001"/>
    <n v="23.598053079524334"/>
    <n v="85.895108155124333"/>
    <n v="17.291410769392797"/>
    <n v="0.24877240796057265"/>
    <n v="0.24877240796057265"/>
    <n v="0.24877240796057265"/>
    <n v="0.24877240796057265"/>
    <n v="0"/>
    <n v="0.24877240796057265"/>
    <n v="2.9600661569605728"/>
    <n v="5.671358606360573"/>
    <n v="11.106763409360573"/>
    <n v="17.566548021560571"/>
    <n v="10.582889962987892"/>
    <n v="16.472104689187891"/>
    <n v="19.227860353387889"/>
    <n v="21.939129409987888"/>
    <n v="24.650403664987888"/>
    <n v="27.361674021187888"/>
    <n v="30.072945027187888"/>
    <n v="0.24877240796057265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"/>
    <n v="4.8258333333333328"/>
    <n v="9.6516666666666655"/>
    <n v="14.477499999999999"/>
    <n v="19.303333333333331"/>
    <n v="24.129166666666663"/>
    <n v="28.954999999999995"/>
    <n v="33.780833333333327"/>
    <n v="38.606666666666662"/>
    <n v="43.432499999999997"/>
    <n v="48.258333333333333"/>
    <n v="53.084166666666668"/>
    <n v="0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</r>
  <r>
    <s v="DE Florida"/>
    <x v="4"/>
    <s v="Regulated &amp; Renewable Energy"/>
    <s v="PEF Fossil Hydro Maintenance Inter City BG P7-10 343"/>
    <s v="AFUDC Not Eligible"/>
    <s v="Maintenance"/>
    <s v="Maintenance"/>
    <s v="Fossil Hydro"/>
    <s v="BG - Other Production Plant"/>
    <s v="~"/>
    <s v="PEF Inter City new P7-10 343"/>
    <n v="0"/>
    <n v="0"/>
    <n v="0"/>
    <n v="0"/>
    <n v="0"/>
    <n v="0"/>
    <n v="0"/>
    <n v="0"/>
    <n v="0"/>
    <n v="0"/>
    <n v="0"/>
    <n v="0"/>
    <n v="0"/>
    <n v="0"/>
    <n v="0"/>
    <n v="139.3007256102"/>
    <n v="862.85688698879994"/>
    <n v="1659.0620407954998"/>
    <n v="232.45425970564338"/>
    <n v="846.11572451544339"/>
    <n v="170.33024191105915"/>
    <n v="2.4505498709061726"/>
    <n v="2.4505498709061726"/>
    <n v="2.4505498709061726"/>
    <n v="2.4505498709061726"/>
    <n v="0"/>
    <n v="2.4505498709061726"/>
    <n v="29.158337125406174"/>
    <n v="55.866111578106171"/>
    <n v="109.40794383960616"/>
    <n v="173.04050050970616"/>
    <n v="104.24749209616681"/>
    <n v="162.2596105032668"/>
    <n v="189.4053729393668"/>
    <n v="216.11291695966679"/>
    <n v="242.8205121871668"/>
    <n v="269.5280690092668"/>
    <n v="296.23563223226682"/>
    <n v="2.4505498709061726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0"/>
    <n v="47.535833333333329"/>
    <n v="95.071666666666658"/>
    <n v="142.60749999999999"/>
    <n v="190.14333333333332"/>
    <n v="237.67916666666665"/>
    <n v="285.21499999999997"/>
    <n v="332.75083333333328"/>
    <n v="380.28666666666663"/>
    <n v="427.82249999999999"/>
    <n v="475.35833333333335"/>
    <n v="522.89416666666671"/>
    <n v="0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</r>
  <r>
    <s v="DE Florida"/>
    <x v="4"/>
    <s v="Regulated &amp; Renewable Energy"/>
    <s v="PEF Fossil Hydro Maintenance Inter City BG P7-10 344"/>
    <s v="AFUDC Not Eligible"/>
    <s v="Maintenance"/>
    <s v="Maintenance"/>
    <s v="Fossil Hydro"/>
    <s v="BG - Other Production Plant"/>
    <s v="~"/>
    <s v="PEF Inter City new P7-10 344"/>
    <n v="0"/>
    <n v="0"/>
    <n v="0"/>
    <n v="0"/>
    <n v="0"/>
    <n v="0"/>
    <n v="0"/>
    <n v="0"/>
    <n v="0"/>
    <n v="0"/>
    <n v="0"/>
    <n v="0"/>
    <n v="0"/>
    <n v="0"/>
    <n v="0"/>
    <n v="31.745218398599999"/>
    <n v="196.63630755840001"/>
    <n v="378.08336310649997"/>
    <n v="52.973961260545025"/>
    <n v="192.82116692194501"/>
    <n v="38.816529531106937"/>
    <n v="0.55845538856893029"/>
    <n v="0.55845538856893029"/>
    <n v="0.55845538856893029"/>
    <n v="0.55845538856893029"/>
    <n v="0"/>
    <n v="0.55845538856893029"/>
    <n v="6.6448884320689299"/>
    <n v="12.73131855816893"/>
    <n v="24.932957502668931"/>
    <n v="39.434169896968932"/>
    <n v="23.756943042490676"/>
    <n v="36.977314727790677"/>
    <n v="43.163557860090677"/>
    <n v="49.249935472990678"/>
    <n v="55.336324755490679"/>
    <n v="61.422705285790677"/>
    <n v="67.509087274790673"/>
    <n v="0.55845538856893029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"/>
    <n v="10.833333333333334"/>
    <n v="21.666666666666668"/>
    <n v="32.5"/>
    <n v="43.333333333333336"/>
    <n v="54.166666666666671"/>
    <n v="65"/>
    <n v="75.833333333333329"/>
    <n v="86.666666666666657"/>
    <n v="97.499999999999986"/>
    <n v="108.33333333333331"/>
    <n v="119.16666666666664"/>
    <n v="0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</r>
  <r>
    <s v="DE Florida"/>
    <x v="4"/>
    <s v="Regulated &amp; Renewable Energy"/>
    <s v="PEF Fossil Hydro Maintenance Inter City BG P7-10 345"/>
    <s v="AFUDC Not Eligible"/>
    <s v="Maintenance"/>
    <s v="Maintenance"/>
    <s v="Fossil Hydro"/>
    <s v="BG - Other Production Plant"/>
    <s v="~"/>
    <s v="PEF Inter City new P7-10 345"/>
    <n v="0"/>
    <n v="0"/>
    <n v="0"/>
    <n v="0"/>
    <n v="0"/>
    <n v="0"/>
    <n v="0"/>
    <n v="0"/>
    <n v="0"/>
    <n v="0"/>
    <n v="0"/>
    <n v="0"/>
    <n v="0"/>
    <n v="0"/>
    <n v="0"/>
    <n v="12.5614177416"/>
    <n v="77.807963750399992"/>
    <n v="149.60561951400001"/>
    <n v="20.961520833335555"/>
    <n v="76.298332451735561"/>
    <n v="15.359498762840147"/>
    <n v="0.22097789146636515"/>
    <n v="0.22097789146636515"/>
    <n v="0.22097789146636515"/>
    <n v="0.22097789146636515"/>
    <n v="0"/>
    <n v="0.22097789146636515"/>
    <n v="2.6293477774663652"/>
    <n v="5.0377165090663656"/>
    <n v="9.8658415510663655"/>
    <n v="15.603895841866365"/>
    <n v="9.4004987482865694"/>
    <n v="14.63173103508657"/>
    <n v="17.07959525388657"/>
    <n v="19.48794320628657"/>
    <n v="21.896295776286571"/>
    <n v="24.304644883086571"/>
    <n v="26.712994567086572"/>
    <n v="0.22097789146636515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"/>
    <n v="4.2866666666666662"/>
    <n v="8.5733333333333324"/>
    <n v="12.86"/>
    <n v="17.146666666666665"/>
    <n v="21.43333333333333"/>
    <n v="25.719999999999995"/>
    <n v="30.006666666666661"/>
    <n v="34.293333333333329"/>
    <n v="38.58"/>
    <n v="42.866666666666667"/>
    <n v="47.153333333333336"/>
    <n v="0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</r>
  <r>
    <s v="DE Florida"/>
    <x v="4"/>
    <s v="Regulated &amp; Renewable Energy"/>
    <s v="PEF Fossil Hydro Maintenance Inter City BG P7-10 346"/>
    <s v="AFUDC Not Eligible"/>
    <s v="Maintenance"/>
    <s v="Maintenance"/>
    <s v="Fossil Hydro"/>
    <s v="BG - Other Production Plant"/>
    <s v="~"/>
    <s v="PEF Inter City new P7-10 346"/>
    <n v="0"/>
    <n v="0"/>
    <n v="0"/>
    <n v="0"/>
    <n v="0"/>
    <n v="0"/>
    <n v="0"/>
    <n v="0"/>
    <n v="0"/>
    <n v="0"/>
    <n v="0"/>
    <n v="0"/>
    <n v="0"/>
    <n v="0"/>
    <n v="0"/>
    <n v="1.9216444673999999"/>
    <n v="11.9030547456"/>
    <n v="22.8866531585"/>
    <n v="3.2066914233948935"/>
    <n v="11.672111495994894"/>
    <n v="2.3496946305592274"/>
    <n v="3.3805176397228021E-2"/>
    <n v="3.3805176397228021E-2"/>
    <n v="3.3805176397228021E-2"/>
    <n v="3.3805176397228021E-2"/>
    <n v="0"/>
    <n v="3.3805176397228021E-2"/>
    <n v="0.40223736789722803"/>
    <n v="0.77066938279722796"/>
    <n v="1.5092754832972279"/>
    <n v="2.3870824719972279"/>
    <n v="1.438087386475579"/>
    <n v="2.2383607941755788"/>
    <n v="2.6128348248755788"/>
    <n v="2.9812636609755789"/>
    <n v="3.3496932034755789"/>
    <n v="3.7181222161755789"/>
    <n v="4.0865513171755792"/>
    <n v="3.3805176397228021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0"/>
    <n v="0.65583333333333338"/>
    <n v="1.3116666666666668"/>
    <n v="1.9675000000000002"/>
    <n v="2.6233333333333335"/>
    <n v="3.2791666666666668"/>
    <n v="3.9350000000000001"/>
    <n v="4.5908333333333333"/>
    <n v="5.246666666666667"/>
    <n v="5.9025000000000007"/>
    <n v="6.5583333333333345"/>
    <n v="7.2141666666666682"/>
    <n v="0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</r>
  <r>
    <s v="DE Florida"/>
    <x v="4"/>
    <s v="Regulated &amp; Renewable Energy"/>
    <s v="PEF Fossil Hydro Maintenance Osprey BG"/>
    <s v="AFUDC Not Eligible"/>
    <s v="Maintenance"/>
    <s v="Maintenance"/>
    <s v="Fossil Hydro"/>
    <s v="BG - Other Production Plant"/>
    <s v="~"/>
    <s v="PEF Osprey CC 346"/>
    <n v="134.63"/>
    <n v="134.77000000000001"/>
    <n v="120.18"/>
    <n v="123.69"/>
    <n v="125.58"/>
    <n v="127.95"/>
    <n v="135.93"/>
    <n v="953.52"/>
    <n v="866.08999999999992"/>
    <n v="997.61"/>
    <n v="1057.8699999999999"/>
    <n v="1234.42"/>
    <n v="134.63"/>
    <n v="1557.9900000000002"/>
    <n v="1557.9900000000002"/>
    <n v="1557.9900000000002"/>
    <n v="1557.9900000000002"/>
    <n v="1557.9900000000002"/>
    <n v="1253.4758276026589"/>
    <n v="1050.1412703594608"/>
    <n v="1050.1412703594608"/>
    <n v="1050.1412703594608"/>
    <n v="1047.429755188213"/>
    <n v="1047.429755188213"/>
    <n v="1047.429755188213"/>
    <n v="1557.9900000000002"/>
    <n v="979.18239117747987"/>
    <n v="979.18239117747987"/>
    <n v="979.18239117747987"/>
    <n v="979.18239117747987"/>
    <n v="979.18239117747987"/>
    <n v="948.22021396940329"/>
    <n v="893.60392152533643"/>
    <n v="893.60392152533643"/>
    <n v="893.60392152533643"/>
    <n v="893.60392152533643"/>
    <n v="893.60392152533643"/>
    <n v="870.88345075881"/>
    <n v="979.18239117747987"/>
    <n v="870.88345075881"/>
    <n v="870.88345075881"/>
    <n v="870.88345075881"/>
    <n v="870.88345075881"/>
    <n v="870.88345075881"/>
    <n v="870.88345075881"/>
    <n v="866.27459832848535"/>
    <n v="866.27459832848535"/>
    <n v="866.27459832848535"/>
    <n v="866.27459832848535"/>
    <n v="866.27459832848535"/>
    <n v="866.27459832848535"/>
    <n v="870.88345075881"/>
    <n v="825.89580359644856"/>
    <n v="825.89580359644856"/>
    <n v="825.89580359644856"/>
    <n v="825.89580359644856"/>
    <n v="825.89580359644856"/>
    <n v="825.89580359644856"/>
    <n v="821.24526719316373"/>
    <n v="821.24526719316373"/>
    <n v="821.24526719316373"/>
    <n v="821.24526719316373"/>
    <n v="821.24526719316373"/>
    <n v="821.24526719316373"/>
    <n v="825.89580359644856"/>
    <n v="806.63161578854863"/>
    <n v="806.63161578854863"/>
    <n v="806.63161578854863"/>
    <n v="806.63161578854863"/>
    <n v="806.63161578854863"/>
    <n v="768.92830583660407"/>
    <n v="768.92830583660407"/>
    <n v="767.24158867067274"/>
    <n v="767.24158867067274"/>
    <n v="684.74842391614936"/>
    <n v="684.74842391614936"/>
    <n v="684.74842391614936"/>
    <n v="806.63161578854863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</r>
  <r>
    <s v="DE Florida"/>
    <x v="4"/>
    <s v="Regulated &amp; Renewable Energy"/>
    <s v="PEF Fossil Hydro Maintenance Osprey BG-341"/>
    <s v="AFUDC Not Eligible"/>
    <s v="Maintenance"/>
    <s v="Maintenance"/>
    <s v="Fossil Hydro"/>
    <s v="BG - Other Production Plant"/>
    <s v="~"/>
    <s v="PEF Osprey CC 341"/>
    <n v="13459.15"/>
    <n v="13571.390000000001"/>
    <n v="13744.12"/>
    <n v="14071.070000000002"/>
    <n v="11194.98"/>
    <n v="11557.380000000001"/>
    <n v="9345.8900000000012"/>
    <n v="8104.8799999999992"/>
    <n v="8362.369999999999"/>
    <n v="10572.569999999998"/>
    <n v="13299.210000000001"/>
    <n v="13654.490000000002"/>
    <n v="13459.15"/>
    <n v="22246.819999999996"/>
    <n v="22516.557188874995"/>
    <n v="22811.784495065396"/>
    <n v="24009.078455863197"/>
    <n v="25079.023792082997"/>
    <n v="20177.247673764276"/>
    <n v="16904.163636732701"/>
    <n v="16904.163636732701"/>
    <n v="17074.322796425902"/>
    <n v="17030.236075326517"/>
    <n v="17034.430739329218"/>
    <n v="17150.979225754218"/>
    <n v="22246.819999999996"/>
    <n v="16033.473143305526"/>
    <n v="16080.363745689925"/>
    <n v="16113.465851564226"/>
    <n v="16336.918049973227"/>
    <n v="16386.520749006526"/>
    <n v="15868.371766931334"/>
    <n v="14954.373499159898"/>
    <n v="14957.975858323398"/>
    <n v="14992.939807981898"/>
    <n v="14995.674698555398"/>
    <n v="14997.650573645598"/>
    <n v="14616.32538782564"/>
    <n v="16033.473143305526"/>
    <n v="14618.301248523139"/>
    <n v="14673.021769782516"/>
    <n v="14711.651354307269"/>
    <n v="14972.416201669565"/>
    <n v="15061.192440881285"/>
    <n v="15106.005388516729"/>
    <n v="14145.412440725831"/>
    <n v="14149.616331509196"/>
    <n v="14190.418655499734"/>
    <n v="14193.610225455317"/>
    <n v="14195.916037481207"/>
    <n v="14224.544420102766"/>
    <n v="14618.301248523139"/>
    <n v="13564.248252417663"/>
    <n v="13615.474783226882"/>
    <n v="13651.637808656133"/>
    <n v="13895.752414656476"/>
    <n v="13978.86015282201"/>
    <n v="14020.811724003464"/>
    <n v="12917.31750847293"/>
    <n v="12921.252974286786"/>
    <n v="12959.450006385248"/>
    <n v="12962.437789631766"/>
    <n v="12964.596371971005"/>
    <n v="12991.396787804582"/>
    <n v="13564.248252417663"/>
    <n v="12763.461765766833"/>
    <n v="12920.8934598411"/>
    <n v="13032.031307090221"/>
    <n v="13782.255368017435"/>
    <n v="14037.665832153838"/>
    <n v="13562.242060575409"/>
    <n v="12019.719484594425"/>
    <n v="12031.814136335612"/>
    <n v="12149.202984982527"/>
    <n v="12127.359268110971"/>
    <n v="12133.993121098811"/>
    <n v="12216.357372589669"/>
    <n v="12763.461765766833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</r>
  <r>
    <s v="DE Florida"/>
    <x v="4"/>
    <s v="Regulated &amp; Renewable Energy"/>
    <s v="PEF Fossil Hydro Maintenance Osprey BG-342"/>
    <s v="AFUDC Not Eligible"/>
    <s v="Maintenance"/>
    <s v="Maintenance"/>
    <s v="Fossil Hydro"/>
    <s v="BG - Other Production Plant"/>
    <s v="~"/>
    <s v="PEF Osprey CC 342"/>
    <n v="0"/>
    <n v="0"/>
    <n v="0"/>
    <n v="0"/>
    <n v="0"/>
    <n v="0"/>
    <n v="0"/>
    <n v="0"/>
    <n v="0"/>
    <n v="0"/>
    <n v="0"/>
    <n v="0"/>
    <n v="0"/>
    <n v="0"/>
    <n v="52.318073499999997"/>
    <n v="109.5801958232"/>
    <n v="341.80665930559996"/>
    <n v="549.33265516400002"/>
    <n v="441.96381527536175"/>
    <n v="370.26995830772887"/>
    <n v="370.26995830772887"/>
    <n v="403.27393325332889"/>
    <n v="402.23266059883082"/>
    <n v="403.04625527043083"/>
    <n v="425.65193417043082"/>
    <n v="0"/>
    <n v="397.91773782045016"/>
    <n v="407.01261269565015"/>
    <n v="413.43307854005013"/>
    <n v="456.77374131205011"/>
    <n v="466.39465292845011"/>
    <n v="451.64704918988099"/>
    <n v="425.63274686152931"/>
    <n v="426.33145841952933"/>
    <n v="433.11304643752931"/>
    <n v="433.64350427552932"/>
    <n v="434.02674389712934"/>
    <n v="422.99132685265999"/>
    <n v="397.91773782045016"/>
    <n v="423.37456368265998"/>
    <n v="433.98843743859902"/>
    <n v="441.48123034250159"/>
    <n v="492.06052136882465"/>
    <n v="509.28001734281042"/>
    <n v="517.97216715950481"/>
    <n v="485.03424623809281"/>
    <n v="485.84965451695211"/>
    <n v="493.76388314302301"/>
    <n v="494.38293646730051"/>
    <n v="494.83018362767962"/>
    <n v="500.38309196971898"/>
    <n v="423.37456368265998"/>
    <n v="477.15556156564571"/>
    <n v="487.09094451380065"/>
    <n v="494.10476138813783"/>
    <n v="541.45077634441202"/>
    <n v="557.56951777753204"/>
    <n v="565.70602279515299"/>
    <n v="521.18268590613957"/>
    <n v="521.94596929313389"/>
    <n v="529.35428165366727"/>
    <n v="529.93376205671836"/>
    <n v="530.35241898754487"/>
    <n v="535.55035822469608"/>
    <n v="477.15556156564571"/>
    <n v="526.15408739268969"/>
    <n v="556.68902077532118"/>
    <n v="578.24495194913004"/>
    <n v="723.75594233238292"/>
    <n v="773.29451557515722"/>
    <n v="747.10479147632918"/>
    <n v="662.13167255332803"/>
    <n v="664.47751140982302"/>
    <n v="687.24586624697827"/>
    <n v="686.01022929680119"/>
    <n v="687.29690959485026"/>
    <n v="703.2720088096072"/>
    <n v="526.15408739268969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</r>
  <r>
    <s v="DE Florida"/>
    <x v="4"/>
    <s v="Regulated &amp; Renewable Energy"/>
    <s v="PEF Fossil Hydro Maintenance Osprey BG-343"/>
    <s v="AFUDC Not Eligible"/>
    <s v="Maintenance"/>
    <s v="Maintenance"/>
    <s v="Fossil Hydro"/>
    <s v="BG - Other Production Plant"/>
    <s v="~"/>
    <s v="PEF Osprey CC 343"/>
    <n v="0"/>
    <n v="0"/>
    <n v="0"/>
    <n v="0"/>
    <n v="0"/>
    <n v="0"/>
    <n v="0"/>
    <n v="0"/>
    <n v="0"/>
    <n v="0"/>
    <n v="0"/>
    <n v="0"/>
    <n v="0"/>
    <n v="0"/>
    <n v="683.08670237499996"/>
    <n v="1430.7249790165999"/>
    <n v="4462.7710489928004"/>
    <n v="7172.3174578070002"/>
    <n v="5770.4648690002023"/>
    <n v="4834.3998142239543"/>
    <n v="4834.3998142239543"/>
    <n v="5265.3135482867547"/>
    <n v="5251.7182559479725"/>
    <n v="5262.3408890862729"/>
    <n v="5557.4901104112732"/>
    <n v="0"/>
    <n v="5195.3808150885197"/>
    <n v="5314.1273145561199"/>
    <n v="5397.9556084508204"/>
    <n v="5963.8294725118203"/>
    <n v="6089.4441282175203"/>
    <n v="5896.8932307592568"/>
    <n v="5557.2395928618289"/>
    <n v="5566.3622639033292"/>
    <n v="5654.9055202998288"/>
    <n v="5661.8314002313291"/>
    <n v="5666.835137407129"/>
    <n v="5522.7521057901595"/>
    <n v="5195.3808150885197"/>
    <n v="5527.755806517659"/>
    <n v="5666.3311495875532"/>
    <n v="5764.1574824689833"/>
    <n v="6424.5236001913481"/>
    <n v="6649.3423249053612"/>
    <n v="6762.8275302658776"/>
    <n v="6332.7784030731973"/>
    <n v="6343.4244202186082"/>
    <n v="6446.7530420026842"/>
    <n v="6454.8354376258949"/>
    <n v="6460.6747221427177"/>
    <n v="6533.1738111867353"/>
    <n v="5527.755806517659"/>
    <n v="6229.9071825381034"/>
    <n v="6359.6336769447807"/>
    <n v="6451.213224534049"/>
    <n v="7069.4110913353688"/>
    <n v="7279.8738214865662"/>
    <n v="7386.1123306780337"/>
    <n v="6804.7956143135771"/>
    <n v="6814.7618208050953"/>
    <n v="6911.4923038691759"/>
    <n v="6919.0585911132066"/>
    <n v="6924.5250030551097"/>
    <n v="6992.3945999184871"/>
    <n v="6229.9071825381034"/>
    <n v="6869.7125170553709"/>
    <n v="7268.3946674021827"/>
    <n v="7549.8416542159903"/>
    <n v="9449.7192081682624"/>
    <n v="10096.524120366837"/>
    <n v="9754.577842792507"/>
    <n v="8645.1258455146362"/>
    <n v="8675.7545050880854"/>
    <n v="8973.0316123471293"/>
    <n v="8956.8985077918842"/>
    <n v="8973.6981667794116"/>
    <n v="9182.2785107131458"/>
    <n v="6869.7125170553709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</r>
  <r>
    <s v="DE Florida"/>
    <x v="4"/>
    <s v="Regulated &amp; Renewable Energy"/>
    <s v="PEF Fossil Hydro Maintenance Osprey BG-344"/>
    <s v="AFUDC Not Eligible"/>
    <s v="Maintenance"/>
    <s v="Maintenance"/>
    <s v="Fossil Hydro"/>
    <s v="BG - Other Production Plant"/>
    <s v="~"/>
    <s v="PEF Osprey CC 344"/>
    <n v="0"/>
    <n v="0"/>
    <n v="0"/>
    <n v="0"/>
    <n v="0"/>
    <n v="0"/>
    <n v="0"/>
    <n v="0"/>
    <n v="0"/>
    <n v="0"/>
    <n v="0"/>
    <n v="0.46"/>
    <n v="0"/>
    <n v="267.08"/>
    <n v="386.02883962499999"/>
    <n v="516.21832385380003"/>
    <n v="1044.2016098104"/>
    <n v="1516.026636001"/>
    <n v="1219.7143384932047"/>
    <n v="1021.8564544245276"/>
    <n v="1021.8564544245276"/>
    <n v="1096.8933252449276"/>
    <n v="1094.0610940236711"/>
    <n v="1095.910859040571"/>
    <n v="1147.3064685155709"/>
    <n v="267.08"/>
    <n v="1072.5514390724927"/>
    <n v="1093.2292802192926"/>
    <n v="1107.8266633213925"/>
    <n v="1206.3647248443924"/>
    <n v="1228.2385477194923"/>
    <n v="1189.4011054708105"/>
    <n v="1120.8930968324435"/>
    <n v="1122.4816669669435"/>
    <n v="1137.9000868664434"/>
    <n v="1139.1061202709434"/>
    <n v="1139.9774426503434"/>
    <n v="1110.9927621489135"/>
    <n v="1072.5514390724927"/>
    <n v="1111.8640781814136"/>
    <n v="1135.9946276596463"/>
    <n v="1153.0294270227537"/>
    <n v="1268.0210043440575"/>
    <n v="1307.169378363297"/>
    <n v="1326.9309052145647"/>
    <n v="1242.5511875478508"/>
    <n v="1244.4050111630945"/>
    <n v="1262.3979409675017"/>
    <n v="1263.8053533048478"/>
    <n v="1264.8221658259586"/>
    <n v="1277.4466545448577"/>
    <n v="1111.8640781814136"/>
    <n v="1218.148226032373"/>
    <n v="1240.7376998676357"/>
    <n v="1256.6845872291931"/>
    <n v="1364.3323318244161"/>
    <n v="1400.9805304656622"/>
    <n v="1419.4800053389649"/>
    <n v="1307.7612257285689"/>
    <n v="1309.4966565810455"/>
    <n v="1326.3404842528114"/>
    <n v="1327.658013478517"/>
    <n v="1328.6098881907658"/>
    <n v="1340.4281253948707"/>
    <n v="1218.148226032373"/>
    <n v="1316.9102143270854"/>
    <n v="1386.3345329843573"/>
    <n v="1435.3441645434671"/>
    <n v="1766.1784007906724"/>
    <n v="1878.8094536093172"/>
    <n v="1815.1784563201406"/>
    <n v="1608.726327254592"/>
    <n v="1614.0598337093518"/>
    <n v="1665.8260354465269"/>
    <n v="1662.8309556605905"/>
    <n v="1665.7563559521986"/>
    <n v="1702.0773907672824"/>
    <n v="1316.9102143270854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</r>
  <r>
    <s v="DE Florida"/>
    <x v="4"/>
    <s v="Regulated &amp; Renewable Energy"/>
    <s v="PEF Fossil Hydro Maintenance Osprey BG-345"/>
    <s v="AFUDC Not Eligible"/>
    <s v="Maintenance"/>
    <s v="Maintenance"/>
    <s v="Fossil Hydro"/>
    <s v="BG - Other Production Plant"/>
    <s v="~"/>
    <s v="PEF Osprey CC 345"/>
    <n v="0"/>
    <n v="0"/>
    <n v="0"/>
    <n v="0"/>
    <n v="0"/>
    <n v="0"/>
    <n v="0"/>
    <n v="0"/>
    <n v="0"/>
    <n v="0"/>
    <n v="0"/>
    <n v="0"/>
    <n v="0"/>
    <n v="0"/>
    <n v="154.67153625"/>
    <n v="323.95950570600002"/>
    <n v="1010.5066482479999"/>
    <n v="1624.0300913699998"/>
    <n v="1306.6081700342313"/>
    <n v="1094.6546661103619"/>
    <n v="1094.6546661103619"/>
    <n v="1192.2265980583618"/>
    <n v="1189.1482117503044"/>
    <n v="1191.5534979033043"/>
    <n v="1258.3842286533043"/>
    <n v="0"/>
    <n v="1176.3917073478201"/>
    <n v="1203.2795144638201"/>
    <n v="1222.2607813408201"/>
    <n v="1350.3917778508201"/>
    <n v="1378.8347437378202"/>
    <n v="1335.2353836380887"/>
    <n v="1258.3275038860161"/>
    <n v="1260.3931531510161"/>
    <n v="1280.4420304660161"/>
    <n v="1282.0102596310162"/>
    <n v="1283.1432574090161"/>
    <n v="1250.5184913723326"/>
    <n v="1176.3917073478201"/>
    <n v="1251.6514808973327"/>
    <n v="1283.0290713972549"/>
    <n v="1305.1798707044186"/>
    <n v="1454.7064543150739"/>
    <n v="1505.6121185156167"/>
    <n v="1531.3085535574974"/>
    <n v="1433.9324332922811"/>
    <n v="1436.3430090775807"/>
    <n v="1459.7396906908948"/>
    <n v="1461.5697861068993"/>
    <n v="1462.8919742705541"/>
    <n v="1479.3079302209082"/>
    <n v="1251.6514808973327"/>
    <n v="1410.6392032442739"/>
    <n v="1440.01358521719"/>
    <n v="1460.7502329166252"/>
    <n v="1600.7307384973662"/>
    <n v="1648.3864826443059"/>
    <n v="1672.4424055573256"/>
    <n v="1540.8144686967973"/>
    <n v="1543.0711484725191"/>
    <n v="1564.974138844259"/>
    <n v="1566.6873972857168"/>
    <n v="1567.9251742960121"/>
    <n v="1583.2931025802907"/>
    <n v="1410.6392032442739"/>
    <n v="1555.5141074403971"/>
    <n v="1645.787547279155"/>
    <n v="1709.5154759306745"/>
    <n v="2139.7039905619986"/>
    <n v="2286.1597681230924"/>
    <n v="2208.7327434034719"/>
    <n v="1957.5191088295646"/>
    <n v="1964.4543439659767"/>
    <n v="2031.7666804582038"/>
    <n v="2028.1136559617123"/>
    <n v="2031.9175960267564"/>
    <n v="2079.1463598760283"/>
    <n v="1555.5141074403971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</r>
  <r>
    <s v="DE Florida"/>
    <x v="4"/>
    <s v="Regulated &amp; Renewable Energy"/>
    <s v="PEF Fossil Hydro Maintenance Osprey BG-346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0"/>
    <n v="33.125159375000003"/>
    <n v="69.380640534999998"/>
    <n v="216.41469778000001"/>
    <n v="347.80966757500005"/>
    <n v="279.82914583006232"/>
    <n v="234.43621984127773"/>
    <n v="234.43621984127773"/>
    <n v="255.33266837127775"/>
    <n v="254.67338716450553"/>
    <n v="255.18851418200552"/>
    <n v="269.5012873070055"/>
    <n v="0"/>
    <n v="251.94139618772238"/>
    <n v="257.6998111977224"/>
    <n v="261.7649256052224"/>
    <n v="289.20604233022243"/>
    <n v="295.29751721272243"/>
    <n v="285.96008004123621"/>
    <n v="269.48913887295936"/>
    <n v="269.93152771045936"/>
    <n v="274.22528642295936"/>
    <n v="274.56114551045937"/>
    <n v="274.80379346545936"/>
    <n v="267.81672525149617"/>
    <n v="251.94139618772238"/>
    <n v="268.05937143899615"/>
    <n v="274.77975176569663"/>
    <n v="279.52395912874834"/>
    <n v="311.54921966678336"/>
    <n v="322.45207800486372"/>
    <n v="327.95568149290784"/>
    <n v="307.10093487210196"/>
    <n v="307.61722646190992"/>
    <n v="312.62827403819148"/>
    <n v="313.02023967461383"/>
    <n v="313.30342290129414"/>
    <n v="316.81935467473653"/>
    <n v="268.05937143899615"/>
    <n v="302.11276024458016"/>
    <n v="308.4032715681787"/>
    <n v="312.84401579513957"/>
    <n v="342.82078113612897"/>
    <n v="353.02623834259009"/>
    <n v="358.17780393547605"/>
    <n v="329.98777167810186"/>
    <n v="330.47103868593206"/>
    <n v="335.16155469682673"/>
    <n v="335.52844825857647"/>
    <n v="335.79351767540817"/>
    <n v="339.08455293809516"/>
    <n v="302.11276024458016"/>
    <n v="333.13528925929205"/>
    <n v="352.46895613150849"/>
    <n v="366.11742843084221"/>
    <n v="458.24996984048903"/>
    <n v="489.61608616368613"/>
    <n v="473.0339044040785"/>
    <n v="419.23266169740151"/>
    <n v="420.71796596903857"/>
    <n v="435.13410312361856"/>
    <n v="434.3517517083414"/>
    <n v="435.16643330406657"/>
    <n v="445.28131525250399"/>
    <n v="333.13528925929205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</r>
  <r>
    <s v="DE Florida"/>
    <x v="4"/>
    <s v="Regulated &amp; Renewable Energy"/>
    <s v="PEF Fossil Hydro Maintenance Other BA"/>
    <s v="AFUDC Not Eligible"/>
    <s v="Maintenance"/>
    <s v="Maintenance"/>
    <s v="Fossil Hydro"/>
    <s v="BA - Fossil Steam Plants "/>
    <s v="~"/>
    <s v="PEF CR1&amp;2 Turbogenerator 314"/>
    <n v="206.45"/>
    <n v="73.8"/>
    <n v="0"/>
    <n v="0"/>
    <n v="0"/>
    <n v="0"/>
    <n v="0"/>
    <n v="0"/>
    <n v="0"/>
    <n v="0"/>
    <n v="0"/>
    <n v="0"/>
    <n v="20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Suwannee BG-341"/>
    <s v="AFUDC Not Eligible"/>
    <s v="Maintenance"/>
    <s v="Maintenance"/>
    <s v="Fossil Hydro"/>
    <s v="BG - Other Production Plant"/>
    <s v="~"/>
    <s v="PEF Suwannee 341"/>
    <n v="4422.51"/>
    <n v="3400.88"/>
    <n v="3717.27"/>
    <n v="4504.22"/>
    <n v="4566.49"/>
    <n v="5376.13"/>
    <n v="5759.64"/>
    <n v="5950.56"/>
    <n v="6050.23"/>
    <n v="6223.7400000000016"/>
    <n v="6367.9600000000009"/>
    <n v="7281.1799999999994"/>
    <n v="4422.51"/>
    <n v="9102.8300000000017"/>
    <n v="9108.7918614240025"/>
    <n v="9142.9766876904032"/>
    <n v="9226.4455908360032"/>
    <n v="8580.8604954647744"/>
    <n v="8597.7881522383741"/>
    <n v="8605.0358476511738"/>
    <n v="8642.9483256287731"/>
    <n v="8654.7637816063725"/>
    <n v="7518.225792017859"/>
    <n v="7518.225792017859"/>
    <n v="7523.9986748330593"/>
    <n v="9102.8300000000017"/>
    <n v="7303.2357318376298"/>
    <n v="7306.5952961624298"/>
    <n v="7309.9558163360298"/>
    <n v="7314.9616720296299"/>
    <n v="7320.7443214544301"/>
    <n v="7329.3846625536298"/>
    <n v="7333.0941388712299"/>
    <n v="7336.7814896808295"/>
    <n v="7362.7179030672296"/>
    <n v="7375.486367992029"/>
    <n v="7391.5911253864288"/>
    <n v="7088.6170189620952"/>
    <n v="7303.2357318376298"/>
    <n v="6625.2953965782208"/>
    <n v="6625.8257226061151"/>
    <n v="6626.3561705924685"/>
    <n v="6627.1181050606683"/>
    <n v="6627.9728122541555"/>
    <n v="6629.2446942355673"/>
    <n v="6629.822892087218"/>
    <n v="6630.3982077995679"/>
    <n v="6634.0061752532238"/>
    <n v="6636.4174455770144"/>
    <n v="6638.7060873197643"/>
    <n v="6641.2280770342159"/>
    <n v="6625.2953965782208"/>
    <n v="6505.5434881430847"/>
    <n v="6512.7065392851846"/>
    <n v="6519.8716284278034"/>
    <n v="6530.5447981833377"/>
    <n v="6542.8741985347187"/>
    <n v="4850.6558616897573"/>
    <n v="4858.5649731115063"/>
    <n v="4866.4269099207086"/>
    <n v="4921.7268945520436"/>
    <n v="4958.1036560860357"/>
    <n v="4992.4412039625931"/>
    <n v="5029.8542037693996"/>
    <n v="6505.5434881430847"/>
    <n v="4969.3559322142528"/>
    <n v="4969.8695651689331"/>
    <n v="4970.3833162431865"/>
    <n v="4971.1212672989332"/>
    <n v="4971.9490708727471"/>
    <n v="4973.1809178230305"/>
    <n v="4973.7409157399961"/>
    <n v="4974.2981222387643"/>
    <n v="4977.7925216952108"/>
    <n v="4980.1278924592298"/>
    <n v="4982.3444946222462"/>
    <n v="4984.7870996624924"/>
    <n v="4969.3559322142528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</r>
  <r>
    <s v="DE Florida"/>
    <x v="4"/>
    <s v="Regulated &amp; Renewable Energy"/>
    <s v="PEF Fossil Hydro Maintenance Suwannee BG-342"/>
    <s v="AFUDC Not Eligible"/>
    <s v="Maintenance"/>
    <s v="Maintenance"/>
    <s v="Fossil Hydro"/>
    <s v="BG - Other Production Plant"/>
    <s v="~"/>
    <s v="PEF Suwannee 342"/>
    <n v="0"/>
    <n v="0"/>
    <n v="0"/>
    <n v="0"/>
    <n v="0"/>
    <n v="0"/>
    <n v="0"/>
    <n v="0"/>
    <n v="0"/>
    <n v="0"/>
    <n v="0"/>
    <n v="0"/>
    <n v="0"/>
    <n v="0"/>
    <n v="8.1620383580000002"/>
    <n v="54.962499389300007"/>
    <n v="169.23492887449999"/>
    <n v="157.39336468578324"/>
    <n v="180.56803683448325"/>
    <n v="190.49043585708324"/>
    <n v="242.39420843628324"/>
    <n v="258.57006326548321"/>
    <n v="224.61480957085467"/>
    <n v="224.61480957085467"/>
    <n v="232.51812828675469"/>
    <n v="0"/>
    <n v="225.6957748986716"/>
    <n v="230.2951593752716"/>
    <n v="234.8958524489716"/>
    <n v="241.74907886267158"/>
    <n v="249.66576847677158"/>
    <n v="261.49475785817157"/>
    <n v="266.57318652987158"/>
    <n v="271.62132445307157"/>
    <n v="307.12936227437154"/>
    <n v="324.60992632597151"/>
    <n v="346.65801470827154"/>
    <n v="332.44884100541992"/>
    <n v="225.6957748986716"/>
    <n v="310.7195338694529"/>
    <n v="311.44557244601117"/>
    <n v="312.17177798881517"/>
    <n v="313.2148982349002"/>
    <n v="314.38502823322847"/>
    <n v="316.12628801450063"/>
    <n v="316.91786512575101"/>
    <n v="317.70549646740812"/>
    <n v="322.6449552466089"/>
    <n v="325.94608545991048"/>
    <n v="329.07933200214688"/>
    <n v="332.53204170535633"/>
    <n v="310.7195338694529"/>
    <n v="325.73819682477682"/>
    <n v="335.54471429040871"/>
    <n v="345.35402186423482"/>
    <n v="359.96603894256344"/>
    <n v="376.8455051767167"/>
    <n v="279.37994880694004"/>
    <n v="290.20785408869347"/>
    <n v="300.97117534714471"/>
    <n v="376.6791738492189"/>
    <n v="426.48048620193993"/>
    <n v="473.49002952340908"/>
    <n v="524.70999553632623"/>
    <n v="325.73819682477682"/>
    <n v="518.39886871005206"/>
    <n v="519.10205376919498"/>
    <n v="519.80540053898676"/>
    <n v="520.81568648744644"/>
    <n v="521.94898430197827"/>
    <n v="523.63543444637878"/>
    <n v="524.40209508365422"/>
    <n v="525.16493415233208"/>
    <n v="529.94891357977701"/>
    <n v="533.14613411216635"/>
    <n v="536.18075544806845"/>
    <n v="539.52478420252362"/>
    <n v="518.39886871005206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</r>
  <r>
    <s v="DE Florida"/>
    <x v="4"/>
    <s v="Regulated &amp; Renewable Energy"/>
    <s v="PEF Fossil Hydro Maintenance Suwannee BG-343"/>
    <s v="AFUDC Not Eligible"/>
    <s v="Maintenance"/>
    <s v="Maintenance"/>
    <s v="Fossil Hydro"/>
    <s v="BG - Other Production Plant"/>
    <s v="~"/>
    <s v="PEF Suwannee 343"/>
    <n v="0"/>
    <n v="0"/>
    <n v="0"/>
    <n v="0"/>
    <n v="0"/>
    <n v="0"/>
    <n v="0"/>
    <n v="0"/>
    <n v="0"/>
    <n v="0"/>
    <n v="0"/>
    <n v="0"/>
    <n v="0"/>
    <n v="0"/>
    <n v="36.804122132000003"/>
    <n v="247.83595120219999"/>
    <n v="763.11121292299993"/>
    <n v="709.71543658383553"/>
    <n v="814.2142672336355"/>
    <n v="858.95617721403551"/>
    <n v="1092.9997704108355"/>
    <n v="1165.9396551076354"/>
    <n v="1012.8292126928104"/>
    <n v="1012.8292126928104"/>
    <n v="1048.4667206914105"/>
    <n v="0"/>
    <n v="1017.7034828445107"/>
    <n v="1038.4429477409108"/>
    <n v="1059.1883133407107"/>
    <n v="1090.0907633005106"/>
    <n v="1125.7885631219106"/>
    <n v="1179.1276373575106"/>
    <n v="1202.0272000493105"/>
    <n v="1224.7901762221106"/>
    <n v="1384.9024059523106"/>
    <n v="1463.7254628987105"/>
    <n v="1563.1443215229106"/>
    <n v="1499.0725613305588"/>
    <n v="1017.7034828445107"/>
    <n v="1401.0911455862897"/>
    <n v="1404.3649861726922"/>
    <n v="1407.6395796404006"/>
    <n v="1412.3431994044081"/>
    <n v="1417.6195293455164"/>
    <n v="1425.4711878213268"/>
    <n v="1429.0405536343162"/>
    <n v="1432.5921272513315"/>
    <n v="1454.8650493085406"/>
    <n v="1469.750448545228"/>
    <n v="1483.8788296373248"/>
    <n v="1499.4477284870479"/>
    <n v="1401.0911455862897"/>
    <n v="1468.8130407088859"/>
    <n v="1513.0324195777628"/>
    <n v="1557.2643795542303"/>
    <n v="1623.1526341246797"/>
    <n v="1699.2652311937495"/>
    <n v="1259.7752309071579"/>
    <n v="1308.6002340428979"/>
    <n v="1357.134016018294"/>
    <n v="1698.5152128499117"/>
    <n v="1923.0784287734095"/>
    <n v="2135.0530480885832"/>
    <n v="2366.0132325489531"/>
    <n v="1468.8130407088859"/>
    <n v="2337.5552086685493"/>
    <n v="2340.7259985696683"/>
    <n v="2343.8975176536474"/>
    <n v="2348.4530815709509"/>
    <n v="2353.5633284662104"/>
    <n v="2361.167840275838"/>
    <n v="2364.6248531555225"/>
    <n v="2368.064633884213"/>
    <n v="2389.6364711388228"/>
    <n v="2404.0533226403427"/>
    <n v="2417.7369846585989"/>
    <n v="2432.815821254761"/>
    <n v="2337.5552086685493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</r>
  <r>
    <s v="DE Florida"/>
    <x v="4"/>
    <s v="Regulated &amp; Renewable Energy"/>
    <s v="PEF Fossil Hydro Maintenance Suwannee BG-344"/>
    <s v="AFUDC Not Eligible"/>
    <s v="Maintenance"/>
    <s v="Maintenance"/>
    <s v="Fossil Hydro"/>
    <s v="BG - Other Production Plant"/>
    <s v="~"/>
    <s v="PEF Suwannee 344"/>
    <n v="0"/>
    <n v="0"/>
    <n v="0"/>
    <n v="0"/>
    <n v="0"/>
    <n v="0"/>
    <n v="0"/>
    <n v="0"/>
    <n v="0"/>
    <n v="0"/>
    <n v="0"/>
    <n v="0"/>
    <n v="0"/>
    <n v="0"/>
    <n v="9.2766904760000006"/>
    <n v="62.468475674600001"/>
    <n v="192.34656638899997"/>
    <n v="178.8878541271614"/>
    <n v="205.2273848885614"/>
    <n v="216.5048404057614"/>
    <n v="275.49687298816139"/>
    <n v="293.88179007056141"/>
    <n v="255.28942322014279"/>
    <n v="255.28942322014279"/>
    <n v="264.2720618999428"/>
    <n v="0"/>
    <n v="256.51801102157316"/>
    <n v="261.74551232677317"/>
    <n v="266.97450093817315"/>
    <n v="274.76364102957314"/>
    <n v="283.76147660977313"/>
    <n v="297.20589678057314"/>
    <n v="302.97786314797315"/>
    <n v="308.71540209837315"/>
    <n v="349.07260967697312"/>
    <n v="368.94041413217315"/>
    <n v="393.99950875277312"/>
    <n v="377.84985341185256"/>
    <n v="256.51801102157316"/>
    <n v="353.15307452931648"/>
    <n v="353.97826486204326"/>
    <n v="354.80364496282959"/>
    <n v="355.98921935341002"/>
    <n v="357.31914863517261"/>
    <n v="359.29820427307425"/>
    <n v="360.19788343737986"/>
    <n v="361.0930779764484"/>
    <n v="366.70709597094782"/>
    <n v="370.45904638658817"/>
    <n v="374.02018602872613"/>
    <n v="377.9444164495207"/>
    <n v="353.15307452931648"/>
    <n v="370.22276735468154"/>
    <n v="381.36851590252917"/>
    <n v="392.51743559084161"/>
    <n v="409.12494877813515"/>
    <n v="428.30956624576271"/>
    <n v="317.53358617120932"/>
    <n v="329.84020878145702"/>
    <n v="342.07342742475555"/>
    <n v="428.12051981226404"/>
    <n v="484.72296882452196"/>
    <n v="538.15238972205384"/>
    <n v="596.36723141381754"/>
    <n v="370.22276735468154"/>
    <n v="589.19422296247399"/>
    <n v="589.99343877780063"/>
    <n v="590.79283838785739"/>
    <n v="591.94109445148217"/>
    <n v="593.22916154715256"/>
    <n v="595.14592244762969"/>
    <n v="596.01728240946647"/>
    <n v="596.88429890862187"/>
    <n v="602.32160444988529"/>
    <n v="605.95545471639582"/>
    <n v="609.40450036042148"/>
    <n v="613.20520777409331"/>
    <n v="589.19422296247399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</r>
  <r>
    <s v="DE Florida"/>
    <x v="4"/>
    <s v="Regulated &amp; Renewable Energy"/>
    <s v="PEF Fossil Hydro Maintenance Suwannee BG-345"/>
    <s v="AFUDC Not Eligible"/>
    <s v="Maintenance"/>
    <s v="Maintenance"/>
    <s v="Fossil Hydro"/>
    <s v="BG - Other Production Plant"/>
    <s v="~"/>
    <s v="PEF Suwannee 345"/>
    <n v="0"/>
    <n v="0"/>
    <n v="0"/>
    <n v="0"/>
    <n v="0"/>
    <n v="0"/>
    <n v="0"/>
    <n v="0"/>
    <n v="0"/>
    <n v="0"/>
    <n v="0"/>
    <n v="0"/>
    <n v="0"/>
    <n v="0"/>
    <n v="8.1783780640000003"/>
    <n v="55.072529634399999"/>
    <n v="169.573722796"/>
    <n v="157.70845280378941"/>
    <n v="180.92951867338942"/>
    <n v="190.87178149418943"/>
    <n v="242.87946100778944"/>
    <n v="259.08769852138943"/>
    <n v="225.06446929930189"/>
    <n v="225.06446929930189"/>
    <n v="232.98360978650189"/>
    <n v="0"/>
    <n v="226.14759862768801"/>
    <n v="230.756190680488"/>
    <n v="235.36609395008801"/>
    <n v="242.23303993968801"/>
    <n v="250.165578092488"/>
    <n v="262.01824810368799"/>
    <n v="267.10684335728797"/>
    <n v="272.16508722288796"/>
    <n v="307.74420911328798"/>
    <n v="325.25976776608798"/>
    <n v="347.35199454448798"/>
    <n v="333.1143752854378"/>
    <n v="226.14759862768801"/>
    <n v="311.34156792628977"/>
    <n v="312.06905997027434"/>
    <n v="312.79671931475684"/>
    <n v="313.84192779877901"/>
    <n v="315.01440029775671"/>
    <n v="316.75914593288644"/>
    <n v="317.55230771413062"/>
    <n v="318.3415158266867"/>
    <n v="323.29086298189247"/>
    <n v="326.59860177687267"/>
    <n v="329.73812081196934"/>
    <n v="333.19774254609302"/>
    <n v="311.34156792628977"/>
    <n v="326.39029696638801"/>
    <n v="336.21644624520724"/>
    <n v="346.04539121777981"/>
    <n v="360.68666031045274"/>
    <n v="377.59991779914384"/>
    <n v="279.93924368226078"/>
    <n v="290.78882550866388"/>
    <n v="301.57369402004787"/>
    <n v="377.43325349048723"/>
    <n v="427.33426383120656"/>
    <n v="474.43791625672253"/>
    <n v="525.760420281503"/>
    <n v="326.39029696638801"/>
    <n v="519.43665911655671"/>
    <n v="520.14125189232948"/>
    <n v="520.8460067024821"/>
    <n v="521.85831515741006"/>
    <n v="522.99388173769478"/>
    <n v="524.68370801172546"/>
    <n v="525.45190343833485"/>
    <n v="526.21626964589166"/>
    <n v="531.00982619291449"/>
    <n v="534.21344728864653"/>
    <n v="537.2541436781413"/>
    <n v="540.60486689350273"/>
    <n v="519.43665911655671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</r>
  <r>
    <s v="DE Florida"/>
    <x v="4"/>
    <s v="Regulated &amp; Renewable Energy"/>
    <s v="PEF Fossil Hydro Maintenance Suwannee BG-346"/>
    <s v="AFUDC Not Eligible"/>
    <s v="Maintenance"/>
    <s v="Maintenance"/>
    <s v="Fossil Hydro"/>
    <s v="BG - Other Production Plant"/>
    <s v="~"/>
    <s v="PEF Suwannee 346"/>
    <n v="0"/>
    <n v="0"/>
    <n v="0"/>
    <n v="0"/>
    <n v="0"/>
    <n v="0"/>
    <n v="0"/>
    <n v="0"/>
    <n v="0"/>
    <n v="0"/>
    <n v="0"/>
    <n v="0"/>
    <n v="0"/>
    <n v="0"/>
    <n v="2.6591095459999998"/>
    <n v="17.9062264091"/>
    <n v="55.135028181499983"/>
    <n v="51.27716633465807"/>
    <n v="58.827240131558071"/>
    <n v="62.059857377758071"/>
    <n v="78.969581528158074"/>
    <n v="84.239511428558075"/>
    <n v="73.17723319903466"/>
    <n v="73.17723319903466"/>
    <n v="75.752054502334659"/>
    <n v="0"/>
    <n v="73.529400769930191"/>
    <n v="75.027833714130196"/>
    <n v="76.526692986030199"/>
    <n v="78.759404837930205"/>
    <n v="81.338582244630203"/>
    <n v="85.192347346430196"/>
    <n v="86.846848044330201"/>
    <n v="88.491480322730197"/>
    <n v="100.0596399158302"/>
    <n v="105.75463088503021"/>
    <n v="112.93767508513021"/>
    <n v="108.30847000463812"/>
    <n v="73.529400769930191"/>
    <n v="101.22928151043284"/>
    <n v="101.46581753550532"/>
    <n v="101.70240795649194"/>
    <n v="102.04224598252522"/>
    <n v="102.42346250125989"/>
    <n v="102.99074732685844"/>
    <n v="103.2486351436754"/>
    <n v="103.50523746866648"/>
    <n v="105.11446318113479"/>
    <n v="106.18993801692449"/>
    <n v="107.2107180506603"/>
    <n v="108.33557595118367"/>
    <n v="101.22928151043284"/>
    <n v="106.12221000218818"/>
    <n v="109.3170742091566"/>
    <n v="112.51284740515548"/>
    <n v="117.27329478301118"/>
    <n v="122.77245416280364"/>
    <n v="91.01916166632229"/>
    <n v="94.546783693444155"/>
    <n v="98.053364898978415"/>
    <n v="122.71826509858359"/>
    <n v="138.94302897152596"/>
    <n v="154.25826273010017"/>
    <n v="170.94520961723995"/>
    <n v="106.12221000218818"/>
    <n v="168.88910832811609"/>
    <n v="169.11819890835562"/>
    <n v="169.34734217228902"/>
    <n v="169.67648311624274"/>
    <n v="170.04570008201807"/>
    <n v="170.5951284822697"/>
    <n v="170.84489876387141"/>
    <n v="171.09342401707548"/>
    <n v="172.65199612926332"/>
    <n v="173.69361824195661"/>
    <n v="174.68226718096625"/>
    <n v="175.77171792758699"/>
    <n v="168.88910832811609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</r>
  <r>
    <s v="DE Florida"/>
    <x v="4"/>
    <s v="Regulated &amp; Renewable Energy"/>
    <s v="PEF Fossil Hydro Maintenance Tiger Bay BG-341"/>
    <s v="AFUDC Not Eligible"/>
    <s v="Maintenance"/>
    <s v="Maintenance"/>
    <s v="Fossil Hydro"/>
    <s v="BG - Other Production Plant"/>
    <s v="~"/>
    <s v="PEF Tiger Bay 341"/>
    <n v="538.95000000000005"/>
    <n v="537.49"/>
    <n v="1407.8500000000001"/>
    <n v="1332.17"/>
    <n v="1158.78"/>
    <n v="1160.5700000000002"/>
    <n v="1163.77"/>
    <n v="1165.98"/>
    <n v="1169.4100000000001"/>
    <n v="1174.27"/>
    <n v="1206.1899999999998"/>
    <n v="818.71"/>
    <n v="538.95000000000005"/>
    <n v="1350.93"/>
    <n v="1376.409925341"/>
    <n v="1376.409925341"/>
    <n v="1376.409925341"/>
    <n v="1382.9183466847999"/>
    <n v="1168.8662642662023"/>
    <n v="1168.8662642662023"/>
    <n v="1168.8662642662023"/>
    <n v="1168.8662642662023"/>
    <n v="1505.1492671745023"/>
    <n v="1505.1492671745023"/>
    <n v="1505.1492671745023"/>
    <n v="1350.93"/>
    <n v="1505.1492671745023"/>
    <n v="1567.9084556005023"/>
    <n v="1572.2777374755024"/>
    <n v="1576.6470193505024"/>
    <n v="1583.3179212746024"/>
    <n v="1587.9203996578024"/>
    <n v="1602.5063430841024"/>
    <n v="1617.0921544798023"/>
    <n v="1628.5323706845022"/>
    <n v="1638.3313568181022"/>
    <n v="1658.3055705924023"/>
    <n v="1677.6509513948024"/>
    <n v="1505.1492671745023"/>
    <n v="1299.9563775321344"/>
    <n v="2176.0043040717105"/>
    <n v="2236.994581719644"/>
    <n v="2297.9848593675774"/>
    <n v="2391.1031731209082"/>
    <n v="216.90316654166463"/>
    <n v="420.50658805977946"/>
    <n v="624.10816657870532"/>
    <n v="783.80076198422341"/>
    <n v="920.58362517647561"/>
    <n v="1199.4012612882977"/>
    <n v="1469.4410939423478"/>
    <n v="1299.9563775321344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489.9724350775449"/>
    <n v="507.40552517537981"/>
    <n v="524.83861527321471"/>
    <n v="251.60299524715288"/>
    <n v="269.9665210216632"/>
    <n v="169.30936766631072"/>
    <n v="227.50560482513799"/>
    <n v="273.15116524924002"/>
    <n v="312.24834712526263"/>
    <n v="391.94388481835028"/>
    <n v="469.13042854646932"/>
    <n v="239.5682227612001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</r>
  <r>
    <s v="DE Florida"/>
    <x v="4"/>
    <s v="Regulated &amp; Renewable Energy"/>
    <s v="PEF Fossil Hydro Maintenance Tiger Bay BG-342"/>
    <s v="AFUDC Not Eligible"/>
    <s v="Maintenance"/>
    <s v="Maintenance"/>
    <s v="Fossil Hydro"/>
    <s v="BG - Other Production Plant"/>
    <s v="~"/>
    <s v="PEF Tiger Bay 342"/>
    <n v="0"/>
    <n v="0"/>
    <n v="0"/>
    <n v="0"/>
    <n v="0"/>
    <n v="0"/>
    <n v="0"/>
    <n v="0"/>
    <n v="0"/>
    <n v="0"/>
    <n v="0"/>
    <n v="0"/>
    <n v="0"/>
    <n v="0"/>
    <n v="12.421595315999999"/>
    <n v="12.421595315999999"/>
    <n v="12.421595315999999"/>
    <n v="15.5944843648"/>
    <n v="13.180725186225359"/>
    <n v="13.180725186225359"/>
    <n v="13.180725186225359"/>
    <n v="13.180725186225359"/>
    <n v="177.12042743702534"/>
    <n v="177.12042743702534"/>
    <n v="177.12042743702534"/>
    <n v="0"/>
    <n v="177.12042743702534"/>
    <n v="207.71585621302535"/>
    <n v="209.84590371302534"/>
    <n v="211.97595121302533"/>
    <n v="215.22805038462533"/>
    <n v="217.47178238782533"/>
    <n v="224.58250520662534"/>
    <n v="231.69316365982533"/>
    <n v="237.27032819702532"/>
    <n v="242.04738459062531"/>
    <n v="251.7849170574253"/>
    <n v="261.21589019982531"/>
    <n v="177.12042743702534"/>
    <n v="202.40757595951538"/>
    <n v="629.48587142197448"/>
    <n v="659.21897508965924"/>
    <n v="688.952078757344"/>
    <n v="734.3477808751486"/>
    <n v="66.614590622940909"/>
    <n v="165.87240469682973"/>
    <n v="265.12932029823969"/>
    <n v="342.98035946816549"/>
    <n v="409.66277522522489"/>
    <n v="545.58794229441469"/>
    <n v="677.23388076767856"/>
    <n v="202.40757595951538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232.48563891571132"/>
    <n v="240.9843907991719"/>
    <n v="249.48314268263249"/>
    <n v="119.60001443481184"/>
    <n v="128.55236013986152"/>
    <n v="80.62154790499109"/>
    <n v="108.9926156496205"/>
    <n v="131.24514176225327"/>
    <n v="150.30528808411017"/>
    <n v="189.15741339703169"/>
    <n v="226.7863868151542"/>
    <n v="110.4118551454834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</r>
  <r>
    <s v="DE Florida"/>
    <x v="4"/>
    <s v="Regulated &amp; Renewable Energy"/>
    <s v="PEF Fossil Hydro Maintenance Tiger Bay BG-343"/>
    <s v="AFUDC Not Eligible"/>
    <s v="Maintenance"/>
    <s v="Maintenance"/>
    <s v="Fossil Hydro"/>
    <s v="BG - Other Production Plant"/>
    <s v="~"/>
    <s v="PEF Tiger Bay 343"/>
    <n v="0"/>
    <n v="0"/>
    <n v="0"/>
    <n v="0"/>
    <n v="0"/>
    <n v="0"/>
    <n v="0"/>
    <n v="0"/>
    <n v="0"/>
    <n v="0"/>
    <n v="0"/>
    <n v="0"/>
    <n v="0"/>
    <n v="0"/>
    <n v="65.094458051999993"/>
    <n v="65.094458051999993"/>
    <n v="65.094458051999993"/>
    <n v="81.721750105599995"/>
    <n v="69.072622388891119"/>
    <n v="69.072622388891119"/>
    <n v="69.072622388891119"/>
    <n v="69.072622388891119"/>
    <n v="928.18659283649106"/>
    <n v="928.18659283649106"/>
    <n v="928.18659283649106"/>
    <n v="0"/>
    <n v="928.18659283649106"/>
    <n v="1088.5196905084911"/>
    <n v="1099.6820480084912"/>
    <n v="1110.8444055084913"/>
    <n v="1127.8867923936912"/>
    <n v="1139.6449051840912"/>
    <n v="1176.9081259276911"/>
    <n v="1214.1710093680911"/>
    <n v="1243.3977305564911"/>
    <n v="1268.4315437756911"/>
    <n v="1319.4603675752912"/>
    <n v="1368.8826897480913"/>
    <n v="928.18659283649106"/>
    <n v="1060.7020376627829"/>
    <n v="3298.7744683269625"/>
    <n v="3454.5886136575455"/>
    <n v="3610.4027589881284"/>
    <n v="3848.2956007924313"/>
    <n v="349.08886867928913"/>
    <n v="869.24215103284916"/>
    <n v="1389.3907250073928"/>
    <n v="1797.3633761956189"/>
    <n v="2146.8076769282457"/>
    <n v="2859.113528766406"/>
    <n v="3548.9943975351716"/>
    <n v="1060.7020376627829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1218.319459186519"/>
    <n v="1262.8562341427119"/>
    <n v="1307.3930090989047"/>
    <n v="626.7526578303208"/>
    <n v="673.66644134384626"/>
    <n v="422.48956933733257"/>
    <n v="571.16503095052144"/>
    <n v="687.77694776783926"/>
    <n v="787.65954923790287"/>
    <n v="991.25984082881484"/>
    <n v="1188.4503393791842"/>
    <n v="578.60521521546252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</r>
  <r>
    <s v="DE Florida"/>
    <x v="4"/>
    <s v="Regulated &amp; Renewable Energy"/>
    <s v="PEF Fossil Hydro Maintenance Tiger Bay BG-344"/>
    <s v="AFUDC Not Eligible"/>
    <s v="Maintenance"/>
    <s v="Maintenance"/>
    <s v="Fossil Hydro"/>
    <s v="BG - Other Production Plant"/>
    <s v="~"/>
    <s v="PEF Tiger Bay 344"/>
    <n v="0"/>
    <n v="0"/>
    <n v="0"/>
    <n v="0"/>
    <n v="0"/>
    <n v="0"/>
    <n v="0"/>
    <n v="0"/>
    <n v="0"/>
    <n v="0"/>
    <n v="0"/>
    <n v="0"/>
    <n v="0"/>
    <n v="0"/>
    <n v="23.828629889999998"/>
    <n v="23.828629889999998"/>
    <n v="23.828629889999998"/>
    <n v="29.915255391999999"/>
    <n v="25.284886051617484"/>
    <n v="25.284886051617484"/>
    <n v="25.284886051617484"/>
    <n v="25.284886051617484"/>
    <n v="339.77415975861749"/>
    <n v="339.77415975861749"/>
    <n v="339.77415975861749"/>
    <n v="0"/>
    <n v="339.77415975861749"/>
    <n v="398.46606929861747"/>
    <n v="402.5521880486175"/>
    <n v="406.63830679861752"/>
    <n v="412.87688288761751"/>
    <n v="417.18108521561749"/>
    <n v="430.82174714261748"/>
    <n v="444.46228559561746"/>
    <n v="455.16108765861748"/>
    <n v="464.32502400261745"/>
    <n v="483.00475484961743"/>
    <n v="501.09640594561745"/>
    <n v="339.77415975861749"/>
    <n v="388.28307409587114"/>
    <n v="1207.5574861856546"/>
    <n v="1264.5952033577937"/>
    <n v="1321.6329205299328"/>
    <n v="1408.7165713712725"/>
    <n v="127.78833156384894"/>
    <n v="318.19694781686201"/>
    <n v="508.60384050883317"/>
    <n v="657.94733331605812"/>
    <n v="785.86579123472677"/>
    <n v="1046.6142594242201"/>
    <n v="1299.1537820190217"/>
    <n v="388.28307409587114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445.97998458932705"/>
    <n v="462.28315218131507"/>
    <n v="478.5863197733031"/>
    <n v="229.43005342049975"/>
    <n v="246.60335067310871"/>
    <n v="154.6571671511341"/>
    <n v="209.08142597724287"/>
    <n v="251.76847785663239"/>
    <n v="288.33158313068787"/>
    <n v="362.86166930889044"/>
    <n v="435.04538150126416"/>
    <n v="211.80567491601641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</r>
  <r>
    <s v="DE Florida"/>
    <x v="4"/>
    <s v="Regulated &amp; Renewable Energy"/>
    <s v="PEF Fossil Hydro Maintenance Tiger Bay BG-345"/>
    <s v="AFUDC Not Eligible"/>
    <s v="Maintenance"/>
    <s v="Maintenance"/>
    <s v="Fossil Hydro"/>
    <s v="BG - Other Production Plant"/>
    <s v="~"/>
    <s v="PEF Tiger Bay 345"/>
    <n v="0"/>
    <n v="0"/>
    <n v="0"/>
    <n v="0"/>
    <n v="0"/>
    <n v="0"/>
    <n v="0"/>
    <n v="0"/>
    <n v="0"/>
    <n v="0"/>
    <n v="0"/>
    <n v="0"/>
    <n v="0"/>
    <n v="0"/>
    <n v="19.839629939999998"/>
    <n v="19.839629939999998"/>
    <n v="19.839629939999998"/>
    <n v="24.907332031999999"/>
    <n v="21.052103484543174"/>
    <n v="21.052103484543174"/>
    <n v="21.052103484543174"/>
    <n v="21.052103484543174"/>
    <n v="282.89472050654319"/>
    <n v="282.89472050654319"/>
    <n v="282.89472050654319"/>
    <n v="0"/>
    <n v="282.89472050654319"/>
    <n v="331.76138934654318"/>
    <n v="335.16347684654318"/>
    <n v="338.56556434654317"/>
    <n v="343.75977994054318"/>
    <n v="347.34344302854316"/>
    <n v="358.70060817054315"/>
    <n v="370.05767050854314"/>
    <n v="378.96545390654313"/>
    <n v="386.59531373054313"/>
    <n v="402.14798919254315"/>
    <n v="417.21103160854312"/>
    <n v="282.89472050654319"/>
    <n v="323.28306485051047"/>
    <n v="1005.4061482159705"/>
    <n v="1052.8954179056514"/>
    <n v="1100.3846875953323"/>
    <n v="1172.8900259118254"/>
    <n v="106.39589436592905"/>
    <n v="264.92899451067308"/>
    <n v="423.46065962857517"/>
    <n v="547.80317819251115"/>
    <n v="654.30733802861107"/>
    <n v="871.40498746032074"/>
    <n v="1081.6679168060614"/>
    <n v="323.28306485051047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371.32156348719161"/>
    <n v="384.89557070667234"/>
    <n v="398.46957792615308"/>
    <n v="191.02279520514827"/>
    <n v="205.32127184006688"/>
    <n v="128.76713220634832"/>
    <n v="174.08073632972992"/>
    <n v="209.62194923328479"/>
    <n v="240.06436799370826"/>
    <n v="302.11807149293605"/>
    <n v="362.21818546770265"/>
    <n v="176.34817857979726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</r>
  <r>
    <s v="DE Florida"/>
    <x v="4"/>
    <s v="Regulated &amp; Renewable Energy"/>
    <s v="PEF Fossil Hydro Maintenance Tiger Bay BG-346"/>
    <s v="AFUDC Not Eligible"/>
    <s v="Maintenance"/>
    <s v="Maintenance"/>
    <s v="Fossil Hydro"/>
    <s v="BG - Other Production Plant"/>
    <s v="~"/>
    <s v="PEF Tiger Bay 346"/>
    <n v="0"/>
    <n v="0"/>
    <n v="0"/>
    <n v="0"/>
    <n v="0"/>
    <n v="0"/>
    <n v="0"/>
    <n v="0"/>
    <n v="0"/>
    <n v="0"/>
    <n v="0"/>
    <n v="0"/>
    <n v="0"/>
    <n v="0"/>
    <n v="3.8640614609999999"/>
    <n v="3.8640614609999999"/>
    <n v="3.8640614609999999"/>
    <n v="4.8510714208000003"/>
    <n v="4.1002086225206611"/>
    <n v="4.1002086225206611"/>
    <n v="4.1002086225206611"/>
    <n v="4.1002086225206611"/>
    <n v="55.097932286820658"/>
    <n v="55.097932286820658"/>
    <n v="55.097932286820658"/>
    <n v="0"/>
    <n v="55.097932286820658"/>
    <n v="64.61543903282066"/>
    <n v="65.278045907820655"/>
    <n v="65.940652782820649"/>
    <n v="66.952303118920653"/>
    <n v="67.650274526120654"/>
    <n v="69.862250468420655"/>
    <n v="72.074206388120658"/>
    <n v="73.809128996820661"/>
    <n v="75.295157082420658"/>
    <n v="78.324270732720663"/>
    <n v="81.258021103120669"/>
    <n v="55.097932286820658"/>
    <n v="62.964159899185169"/>
    <n v="195.81750587550673"/>
    <n v="205.06672867723063"/>
    <n v="214.31595147895453"/>
    <n v="228.43741581786253"/>
    <n v="20.722150095605201"/>
    <n v="51.598766524292074"/>
    <n v="82.475103460725762"/>
    <n v="106.69260912970083"/>
    <n v="127.43583618018025"/>
    <n v="169.71874645539867"/>
    <n v="210.67049604367395"/>
    <n v="62.96415989918516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72.318797736867253"/>
    <n v="74.962430926930836"/>
    <n v="77.606064116994418"/>
    <n v="37.203661493188342"/>
    <n v="39.988390187392284"/>
    <n v="25.078698762346939"/>
    <n v="33.90384124864628"/>
    <n v="40.825741946629549"/>
    <n v="46.754616693754393"/>
    <n v="58.840011042262674"/>
    <n v="70.544930117469619"/>
    <n v="34.346362391430119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</r>
  <r>
    <s v="DE Florida"/>
    <x v="4"/>
    <s v="Regulated &amp; Renewable Energy"/>
    <s v="PEF Fossil Hydro Maintenance Univ of Florida BG-341"/>
    <s v="AFUDC Not Eligible"/>
    <s v="Maintenance"/>
    <s v="Maintenance"/>
    <s v="Fossil Hydro"/>
    <s v="BG - Other Production Plant"/>
    <s v="~"/>
    <s v="PEF Univ of Florida 341"/>
    <n v="273.02"/>
    <n v="34.520000000000003"/>
    <n v="12.25"/>
    <n v="31.61"/>
    <n v="58.44"/>
    <n v="89.19"/>
    <n v="123.39"/>
    <n v="213.05"/>
    <n v="295.13"/>
    <n v="432.94"/>
    <n v="1615.45"/>
    <n v="1774.35"/>
    <n v="273.02"/>
    <n v="2857.54"/>
    <n v="2857.54"/>
    <n v="2857.54"/>
    <n v="2937.9217207247998"/>
    <n v="2960.1768616327995"/>
    <n v="2978.4807321341996"/>
    <n v="2930.1525805253118"/>
    <n v="2930.1525805253118"/>
    <n v="2944.2581671644116"/>
    <n v="2944.2581671644116"/>
    <n v="2944.2581671644116"/>
    <n v="2954.7648622578117"/>
    <n v="2857.54"/>
    <n v="2744.1403097384846"/>
    <n v="2968.0678724489844"/>
    <n v="2983.1552726713844"/>
    <n v="3020.0624282137842"/>
    <n v="3057.8260123841842"/>
    <n v="3066.5650407591843"/>
    <n v="3015.7358732988132"/>
    <n v="3015.7358732988132"/>
    <n v="3025.587141648813"/>
    <n v="1638.0056713904376"/>
    <n v="1627.1712258085904"/>
    <n v="1559.4315115346665"/>
    <n v="2744.1403097384846"/>
    <n v="1559.4315115346665"/>
    <n v="1839.0083395622278"/>
    <n v="1857.8451787896265"/>
    <n v="1903.9243007751766"/>
    <n v="1925.4951772493073"/>
    <n v="1936.4059816342237"/>
    <n v="1936.4059816342237"/>
    <n v="1936.4059816342237"/>
    <n v="1948.7054338499477"/>
    <n v="1949.5880374686128"/>
    <n v="1972.9047290651108"/>
    <n v="1985.160395884202"/>
    <n v="1559.4315115346665"/>
    <n v="1856.3235300327633"/>
    <n v="2086.2141066115419"/>
    <n v="2101.7032723677307"/>
    <n v="2139.5932362686649"/>
    <n v="2192.4792222794354"/>
    <n v="2201.4509640674901"/>
    <n v="2201.4509640674901"/>
    <n v="2201.4509640674901"/>
    <n v="1129.7206238233623"/>
    <n v="1130.4463715765539"/>
    <n v="1162.541994005509"/>
    <n v="1087.3122004277573"/>
    <n v="1856.3235300327633"/>
    <n v="1020.2213150811733"/>
    <n v="1036.9200529318539"/>
    <n v="1038.0451513257835"/>
    <n v="1040.7973936480635"/>
    <n v="1044.638913511606"/>
    <n v="1045.290600790016"/>
    <n v="1045.290600790016"/>
    <n v="1045.290600790016"/>
    <n v="1046.0252300856782"/>
    <n v="1046.0779467809714"/>
    <n v="1048.4093010847084"/>
    <n v="1049.1413151390962"/>
    <n v="1020.2213150811733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</r>
  <r>
    <s v="DE Florida"/>
    <x v="4"/>
    <s v="Regulated &amp; Renewable Energy"/>
    <s v="PEF Fossil Hydro Maintenance Univ of Florida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55.957461441600003"/>
    <n v="71.4503020776"/>
    <n v="84.192479261399995"/>
    <n v="82.826391222563643"/>
    <n v="82.826391222563643"/>
    <n v="92.645947377263639"/>
    <n v="92.645947377263639"/>
    <n v="92.645947377263639"/>
    <n v="99.960147425063639"/>
    <n v="0"/>
    <n v="92.834686583796554"/>
    <n v="248.72109761229655"/>
    <n v="259.22413995309654"/>
    <n v="284.91693073389655"/>
    <n v="311.20592139069652"/>
    <n v="317.28956626569652"/>
    <n v="312.0304035599367"/>
    <n v="312.0304035599367"/>
    <n v="318.88833050993668"/>
    <n v="172.64116664339457"/>
    <n v="171.49924671121468"/>
    <n v="164.35967234672955"/>
    <n v="92.834686583796554"/>
    <n v="164.35967234672955"/>
    <n v="358.98773450205897"/>
    <n v="372.10104414873206"/>
    <n v="404.17913259811712"/>
    <n v="419.19574866308722"/>
    <n v="426.79133063235827"/>
    <n v="426.79133063235827"/>
    <n v="426.79133063235827"/>
    <n v="435.35362303408198"/>
    <n v="435.96804960571166"/>
    <n v="452.20001894779347"/>
    <n v="460.73183004333225"/>
    <n v="164.35967234672955"/>
    <n v="430.83034439949728"/>
    <n v="590.87146343769052"/>
    <n v="601.65443443841389"/>
    <n v="628.03199333302234"/>
    <n v="664.84921528514337"/>
    <n v="671.09500237589862"/>
    <n v="671.09500237589862"/>
    <n v="671.09500237589862"/>
    <n v="344.38644198917444"/>
    <n v="344.89168010849528"/>
    <n v="367.2354377613762"/>
    <n v="343.47109520886733"/>
    <n v="430.83034439949728"/>
    <n v="322.27775260376313"/>
    <n v="333.90104419401086"/>
    <n v="334.68417803426274"/>
    <n v="336.59989857104426"/>
    <n v="339.27381955375273"/>
    <n v="339.7274317566837"/>
    <n v="339.7274317566837"/>
    <n v="339.7274317566837"/>
    <n v="340.23877642180588"/>
    <n v="340.27547030409482"/>
    <n v="341.8982283301699"/>
    <n v="342.40775263544305"/>
    <n v="322.27775260376313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</r>
  <r>
    <s v="DE Florida"/>
    <x v="4"/>
    <s v="Regulated &amp; Renewable Energy"/>
    <s v="PEF Fossil Hydro Maintenance Univ of Florida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267.8572370192"/>
    <n v="342.01838335119993"/>
    <n v="403.01265089179992"/>
    <n v="396.47345918830257"/>
    <n v="396.47345918830257"/>
    <n v="443.47772122220255"/>
    <n v="443.47772122220255"/>
    <n v="443.47772122220255"/>
    <n v="478.48934193080254"/>
    <n v="0"/>
    <n v="444.38117826040047"/>
    <n v="1190.5784193649006"/>
    <n v="1240.8543938145006"/>
    <n v="1363.8406725441005"/>
    <n v="1489.6808414857005"/>
    <n v="1518.8020393607005"/>
    <n v="1493.627473626166"/>
    <n v="1493.627473626166"/>
    <n v="1526.455005776166"/>
    <n v="826.39892342387009"/>
    <n v="820.93277985604436"/>
    <n v="786.75705755742001"/>
    <n v="444.38117826040047"/>
    <n v="786.75705755742001"/>
    <n v="1718.3988101963885"/>
    <n v="1781.1693410583457"/>
    <n v="1934.7200994296745"/>
    <n v="2006.6013397531276"/>
    <n v="2042.9597210666975"/>
    <n v="2042.9597210666975"/>
    <n v="2042.9597210666975"/>
    <n v="2083.9455327292671"/>
    <n v="2086.8866576714872"/>
    <n v="2164.5855269875169"/>
    <n v="2205.425431337429"/>
    <n v="786.75705755742001"/>
    <n v="2062.2933701590355"/>
    <n v="2828.3624026958819"/>
    <n v="2879.9772640017795"/>
    <n v="3006.2387594506718"/>
    <n v="3182.4718036274298"/>
    <n v="3212.3685208136185"/>
    <n v="3212.3685208136185"/>
    <n v="3212.3685208136185"/>
    <n v="1648.4941197958183"/>
    <n v="1650.912543758328"/>
    <n v="1757.8654375599226"/>
    <n v="1644.1113928140167"/>
    <n v="2062.2933701590355"/>
    <n v="1542.6640912164717"/>
    <n v="1598.3034542509131"/>
    <n v="1602.0522260772082"/>
    <n v="1611.2225604520211"/>
    <n v="1624.0223133556783"/>
    <n v="1626.1937029177284"/>
    <n v="1626.1937029177284"/>
    <n v="1626.1937029177284"/>
    <n v="1628.6414511513121"/>
    <n v="1628.8171005550946"/>
    <n v="1636.5850570094951"/>
    <n v="1639.0240913893736"/>
    <n v="1542.6640912164717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</r>
  <r>
    <s v="DE Florida"/>
    <x v="4"/>
    <s v="Regulated &amp; Renewable Energy"/>
    <s v="PEF Fossil Hydro Maintenance Univ of Florida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51.460180166400001"/>
    <n v="65.707866710399998"/>
    <n v="77.425959645600003"/>
    <n v="76.169663616605703"/>
    <n v="76.169663616605703"/>
    <n v="85.2000255354057"/>
    <n v="85.2000255354057"/>
    <n v="85.2000255354057"/>
    <n v="91.926385926605704"/>
    <n v="0"/>
    <n v="85.373595839033285"/>
    <n v="228.73147145303329"/>
    <n v="238.39038801623329"/>
    <n v="262.01825833943326"/>
    <n v="286.19441216663324"/>
    <n v="291.78911666663322"/>
    <n v="286.9526309971526"/>
    <n v="286.9526309971526"/>
    <n v="293.25938879715261"/>
    <n v="158.76605747883164"/>
    <n v="157.71591324548558"/>
    <n v="151.15014393353678"/>
    <n v="85.373595839033285"/>
    <n v="151.15014393353678"/>
    <n v="330.13613106085131"/>
    <n v="342.19553629575904"/>
    <n v="371.69553882719396"/>
    <n v="385.50528352657597"/>
    <n v="392.49041568851169"/>
    <n v="392.49041568851169"/>
    <n v="392.49041568851169"/>
    <n v="400.36456467105739"/>
    <n v="400.9296103547195"/>
    <n v="415.8570315268737"/>
    <n v="423.70314895725767"/>
    <n v="151.15014393353678"/>
    <n v="396.20482403519213"/>
    <n v="543.38121686702061"/>
    <n v="553.29741081413954"/>
    <n v="577.55463916363101"/>
    <n v="611.41234994175204"/>
    <n v="617.15607642865314"/>
    <n v="617.15607642865314"/>
    <n v="617.15607642865314"/>
    <n v="316.70655355918348"/>
    <n v="317.17117867783833"/>
    <n v="337.71885838304456"/>
    <n v="315.86457687366624"/>
    <n v="396.20482403519213"/>
    <n v="296.37465116365917"/>
    <n v="307.06253630245089"/>
    <n v="307.78264596053913"/>
    <n v="309.54419525113121"/>
    <n v="312.00292736771786"/>
    <n v="312.4200342676728"/>
    <n v="312.4200342676728"/>
    <n v="312.4200342676728"/>
    <n v="312.89022750034928"/>
    <n v="312.92396837281689"/>
    <n v="314.41613186678745"/>
    <n v="314.88465123652878"/>
    <n v="296.37465116365917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</r>
  <r>
    <s v="DE Florida"/>
    <x v="4"/>
    <s v="Regulated &amp; Renewable Energy"/>
    <s v="PEF Fossil Hydro Maintenance Univ of Florida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53.3771397808"/>
    <n v="68.155571448800004"/>
    <n v="80.310178808200007"/>
    <n v="79.007084094406608"/>
    <n v="79.007084094406608"/>
    <n v="88.373838910506606"/>
    <n v="88.373838910506606"/>
    <n v="88.373838910506606"/>
    <n v="95.350765101906603"/>
    <n v="0"/>
    <n v="88.553874936975362"/>
    <n v="237.25202058247538"/>
    <n v="247.27074453287537"/>
    <n v="271.77878420327539"/>
    <n v="296.8555316616754"/>
    <n v="302.65864628667538"/>
    <n v="297.64199514412337"/>
    <n v="297.64199514412337"/>
    <n v="304.18368799412337"/>
    <n v="164.68030261633993"/>
    <n v="163.59103912460594"/>
    <n v="156.78068624206381"/>
    <n v="88.553874936975362"/>
    <n v="156.78068624206381"/>
    <n v="342.43577517975473"/>
    <n v="354.94451950860491"/>
    <n v="385.5437059674864"/>
    <n v="399.86800823002545"/>
    <n v="407.11340969177928"/>
    <n v="407.11340969177928"/>
    <n v="407.11340969177928"/>
    <n v="415.2809531577563"/>
    <n v="415.86705270855259"/>
    <n v="431.35067659333959"/>
    <n v="439.48914403837682"/>
    <n v="156.78068624206381"/>
    <n v="410.96630823179623"/>
    <n v="563.6223353196558"/>
    <n v="573.9077264932904"/>
    <n v="599.06809383717291"/>
    <n v="634.18638634474678"/>
    <n v="640.14396180436222"/>
    <n v="640.14396180436222"/>
    <n v="640.14396180436222"/>
    <n v="328.50326792207943"/>
    <n v="328.98519184570841"/>
    <n v="350.29789756784697"/>
    <n v="327.62960802593415"/>
    <n v="410.96630823179623"/>
    <n v="307.41373956667081"/>
    <n v="318.50003851361555"/>
    <n v="319.24699180142483"/>
    <n v="321.07420661442848"/>
    <n v="323.62459323638046"/>
    <n v="324.05724868932413"/>
    <n v="324.05724868932413"/>
    <n v="324.05724868932413"/>
    <n v="324.54496938173332"/>
    <n v="324.57996801748294"/>
    <n v="326.12775510136862"/>
    <n v="326.61373953401699"/>
    <n v="307.41373956667081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</r>
  <r>
    <s v="DE Florida"/>
    <x v="4"/>
    <s v="Regulated &amp; Renewable Energy"/>
    <s v="PEF Fossil Hydro Maintenance Univ of Florida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13.2985808672"/>
    <n v="16.980534779199996"/>
    <n v="20.008779258799997"/>
    <n v="19.684121352809392"/>
    <n v="19.684121352809392"/>
    <n v="22.017789790209392"/>
    <n v="22.017789790209392"/>
    <n v="22.017789790209392"/>
    <n v="23.756047357809393"/>
    <n v="0"/>
    <n v="22.062644641309252"/>
    <n v="59.109858538309254"/>
    <n v="61.605961011909251"/>
    <n v="67.711985965509257"/>
    <n v="73.959700911109252"/>
    <n v="75.405510661109247"/>
    <n v="74.155643373807422"/>
    <n v="74.155643373807422"/>
    <n v="75.785465273807418"/>
    <n v="41.029068447128033"/>
    <n v="40.757685254060732"/>
    <n v="39.060928385585122"/>
    <n v="22.062644641309252"/>
    <n v="39.060928385585122"/>
    <n v="85.317356014150278"/>
    <n v="88.433940806317622"/>
    <n v="96.057804294397158"/>
    <n v="99.626739865881589"/>
    <n v="101.43194967872974"/>
    <n v="101.43194967872974"/>
    <n v="101.43194967872974"/>
    <n v="103.46691346775856"/>
    <n v="103.6129416300334"/>
    <n v="107.47072507002814"/>
    <n v="109.49844449605014"/>
    <n v="39.060928385585122"/>
    <n v="102.39199784712441"/>
    <n v="140.42608706073787"/>
    <n v="142.98868149580579"/>
    <n v="149.25736065941163"/>
    <n v="158.00704644478907"/>
    <n v="159.49137012889383"/>
    <n v="159.49137012889383"/>
    <n v="159.49137012889383"/>
    <n v="81.846333666931898"/>
    <n v="81.966404507599918"/>
    <n v="87.276442809283026"/>
    <n v="81.628656483629044"/>
    <n v="102.39199784712441"/>
    <n v="76.591888908644052"/>
    <n v="79.351915420537949"/>
    <n v="79.537875666366261"/>
    <n v="79.992776021385581"/>
    <n v="80.627716024884847"/>
    <n v="80.735429205483243"/>
    <n v="80.735429205483243"/>
    <n v="80.735429205483243"/>
    <n v="80.856851336339602"/>
    <n v="80.865564538374969"/>
    <n v="81.250899031584595"/>
    <n v="81.371888906104147"/>
    <n v="76.591888908644052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</r>
  <r>
    <s v="DE Florida"/>
    <x v="4"/>
    <s v="Regulated &amp; Renewable Energy"/>
    <s v="PEF Fossil Hydro Maintenance Univ of Florida Other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.75"/>
    <n v="769.5"/>
    <n v="1154.25"/>
    <n v="1539"/>
    <n v="1923.75"/>
    <n v="2308.5"/>
    <n v="2693.25"/>
    <n v="3078"/>
    <n v="3462.75"/>
    <n v="3847.5"/>
    <n v="4232.25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Univ of Florida Other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.83333333333331"/>
    <n v="535.66666666666663"/>
    <n v="803.5"/>
    <n v="1071.3333333333333"/>
    <n v="1339.1666666666665"/>
    <n v="1606.9999999999998"/>
    <n v="1874.833333333333"/>
    <n v="2142.6666666666665"/>
    <n v="2410.5"/>
    <n v="2678.3333333333335"/>
    <n v="2946.166666666667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Univ of Florida Other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2"/>
    <n v="2564"/>
    <n v="3846"/>
    <n v="5128"/>
    <n v="6410"/>
    <n v="7692"/>
    <n v="8974"/>
    <n v="10256"/>
    <n v="11538"/>
    <n v="12820"/>
    <n v="14102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Univ of Florida Other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.33333333333334"/>
    <n v="492.66666666666669"/>
    <n v="739"/>
    <n v="985.33333333333337"/>
    <n v="1231.6666666666667"/>
    <n v="1478"/>
    <n v="1724.3333333333333"/>
    <n v="1970.6666666666665"/>
    <n v="2217"/>
    <n v="2463.3333333333335"/>
    <n v="2709.666666666667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Univ of Florida Other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.5"/>
    <n v="511"/>
    <n v="766.5"/>
    <n v="1022"/>
    <n v="1277.5"/>
    <n v="1533"/>
    <n v="1788.5"/>
    <n v="2044"/>
    <n v="2299.5"/>
    <n v="2555"/>
    <n v="2810.5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Maintenance Univ of Florida Other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.666666666666664"/>
    <n v="127.33333333333333"/>
    <n v="191"/>
    <n v="254.66666666666666"/>
    <n v="318.33333333333331"/>
    <n v="382"/>
    <n v="445.66666666666669"/>
    <n v="509.33333333333337"/>
    <n v="573"/>
    <n v="636.66666666666663"/>
    <n v="700.33333333333326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Fossil Hydro Recv-Env Anclote BA-311"/>
    <s v="AFUDC Not Eligible"/>
    <s v="Recoverable"/>
    <s v="Environmental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0294644945"/>
    <n v="21.2058928989"/>
    <n v="31.808839348349998"/>
    <n v="42.4117857978"/>
    <n v="53.014732247250002"/>
    <n v="63.617678696700004"/>
    <n v="74.220625146149999"/>
    <n v="84.823571595600001"/>
    <n v="95.426518045050003"/>
    <n v="106.0294644945"/>
    <n v="116.63241094395001"/>
    <n v="0"/>
    <n v="127.23535739339999"/>
    <n v="159.83941879504999"/>
    <n v="192.44348019669999"/>
    <n v="225.04754159834999"/>
    <n v="257.65160300000002"/>
    <n v="290.25566440165005"/>
    <n v="322.85972580330008"/>
    <n v="355.46378720495011"/>
    <n v="388.06784860660014"/>
    <n v="420.67191000825017"/>
    <n v="453.27597140990019"/>
    <n v="485.88003281155022"/>
    <n v="127.23535739339999"/>
    <n v="518.48409421320014"/>
    <n v="568.61283842430009"/>
    <n v="618.74158263540005"/>
    <n v="668.87032684650001"/>
    <n v="718.99907105759996"/>
    <n v="769.12781526869992"/>
    <n v="819.25655947979988"/>
    <n v="869.38530369089983"/>
    <n v="919.51404790199979"/>
    <n v="969.64279211309974"/>
    <n v="1019.7715363241997"/>
    <n v="1069.9002805352998"/>
    <n v="518.48409421320014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</r>
  <r>
    <s v="DE Florida"/>
    <x v="4"/>
    <s v="Regulated &amp; Renewable Energy"/>
    <s v="PEF Fossil Hydro Recv-Env Anclote BA-312"/>
    <s v="AFUDC Not Eligible"/>
    <s v="Recoverable"/>
    <s v="Environmental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.083516649399996"/>
    <n v="106.16703329879999"/>
    <n v="159.25054994819999"/>
    <n v="212.33406659759999"/>
    <n v="265.41758324699998"/>
    <n v="318.50109989639998"/>
    <n v="371.58461654579997"/>
    <n v="424.66813319519997"/>
    <n v="477.75164984459997"/>
    <n v="530.83516649399996"/>
    <n v="583.9186831433999"/>
    <n v="0"/>
    <n v="637.00219979279996"/>
    <n v="800.23401884459997"/>
    <n v="963.46583789639999"/>
    <n v="1126.6976569481999"/>
    <n v="1289.9294759999998"/>
    <n v="1453.1612950517997"/>
    <n v="1616.3931141035996"/>
    <n v="1779.6249331553995"/>
    <n v="1942.8567522071994"/>
    <n v="2106.0885712589993"/>
    <n v="2269.3203903107992"/>
    <n v="2432.5522093625991"/>
    <n v="637.00219979279996"/>
    <n v="2595.7840284143995"/>
    <n v="2846.7529492355993"/>
    <n v="3097.7218700567992"/>
    <n v="3348.690790877999"/>
    <n v="3599.6597116991989"/>
    <n v="3850.6286325203987"/>
    <n v="4101.5975533415985"/>
    <n v="4352.5664741627988"/>
    <n v="4603.5353949839991"/>
    <n v="4854.5043158051994"/>
    <n v="5105.4732366263997"/>
    <n v="5356.4421574476"/>
    <n v="2595.7840284143995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</r>
  <r>
    <s v="DE Florida"/>
    <x v="4"/>
    <s v="Regulated &amp; Renewable Energy"/>
    <s v="PEF Fossil Hydro Recv-Env Anclote BA-314"/>
    <s v="AFUDC Not Eligible"/>
    <s v="Recoverable"/>
    <s v="Environmental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.57545299745"/>
    <n v="75.1509059949"/>
    <n v="112.72635899235"/>
    <n v="150.3018119898"/>
    <n v="187.87726498724999"/>
    <n v="225.45271798469997"/>
    <n v="263.02817098214996"/>
    <n v="300.60362397959994"/>
    <n v="338.17907697704993"/>
    <n v="375.75452997449992"/>
    <n v="413.3299829719499"/>
    <n v="0"/>
    <n v="450.9054359694"/>
    <n v="566.44995772704999"/>
    <n v="681.99447948470004"/>
    <n v="797.53900124235008"/>
    <n v="913.08352300000013"/>
    <n v="1028.6280447576501"/>
    <n v="1144.1725665153001"/>
    <n v="1259.7170882729501"/>
    <n v="1375.2616100306002"/>
    <n v="1490.8061317882502"/>
    <n v="1606.3506535459003"/>
    <n v="1721.8951753035503"/>
    <n v="450.9054359694"/>
    <n v="1837.4396970612001"/>
    <n v="2015.0893985763"/>
    <n v="2192.7391000913999"/>
    <n v="2370.3888016064998"/>
    <n v="2548.0385031215997"/>
    <n v="2725.6882046366995"/>
    <n v="2903.3379061517994"/>
    <n v="3080.9876076668993"/>
    <n v="3258.6373091819992"/>
    <n v="3436.287010697099"/>
    <n v="3613.9367122121989"/>
    <n v="3791.5864137272988"/>
    <n v="1837.4396970612001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</r>
  <r>
    <s v="DE Florida"/>
    <x v="4"/>
    <s v="Regulated &amp; Renewable Energy"/>
    <s v="PEF Fossil Hydro Recv-Env Anclote BA-315"/>
    <s v="AFUDC Not Eligible"/>
    <s v="Recoverable"/>
    <s v="Environmental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1573463911499999"/>
    <n v="18.3146927823"/>
    <n v="27.47203917345"/>
    <n v="36.6293855646"/>
    <n v="45.78673195575"/>
    <n v="54.9440783469"/>
    <n v="64.10142473805"/>
    <n v="73.258771129199999"/>
    <n v="82.416117520349999"/>
    <n v="91.573463911499999"/>
    <n v="100.73081030265"/>
    <n v="0"/>
    <n v="109.8881566938"/>
    <n v="138.04699777035"/>
    <n v="166.20583884690001"/>
    <n v="194.36467992345001"/>
    <n v="222.52352100000002"/>
    <n v="250.68236207655002"/>
    <n v="278.84120315310003"/>
    <n v="307.00004422965003"/>
    <n v="335.15888530620003"/>
    <n v="363.31772638275004"/>
    <n v="391.47656745930004"/>
    <n v="419.63540853585005"/>
    <n v="109.8881566938"/>
    <n v="447.79424961240005"/>
    <n v="491.08846760010005"/>
    <n v="534.3826855878001"/>
    <n v="577.67690357550009"/>
    <n v="620.97112156320009"/>
    <n v="664.26533955090008"/>
    <n v="707.55955753860007"/>
    <n v="750.85377552630007"/>
    <n v="794.14799351400006"/>
    <n v="837.44221150170006"/>
    <n v="880.73642948940005"/>
    <n v="924.03064747710005"/>
    <n v="447.79424961240005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</r>
  <r>
    <s v="DE Florida"/>
    <x v="4"/>
    <s v="Regulated &amp; Renewable Energy"/>
    <s v="PEF Fossil Hydro Recv-Env Anclote BA-316.1"/>
    <s v="AFUDC Not Eligible"/>
    <s v="Recoverable"/>
    <s v="Environmental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4205251255"/>
    <n v="4.6841050251"/>
    <n v="7.0261575376500005"/>
    <n v="9.3682100502000001"/>
    <n v="11.71026256275"/>
    <n v="14.052315075299999"/>
    <n v="16.394367587849999"/>
    <n v="18.7364201004"/>
    <n v="21.078472612950002"/>
    <n v="23.420525125500003"/>
    <n v="25.762577638050004"/>
    <n v="0"/>
    <n v="28.104630150599998"/>
    <n v="35.306441862949988"/>
    <n v="42.508253575299982"/>
    <n v="49.710065287649975"/>
    <n v="56.911876999999969"/>
    <n v="64.113688712349955"/>
    <n v="71.315500424699948"/>
    <n v="78.517312137049942"/>
    <n v="85.719123849399935"/>
    <n v="92.920935561749928"/>
    <n v="100.12274727409992"/>
    <n v="107.32455898644992"/>
    <n v="28.104630150599998"/>
    <n v="114.52637069879991"/>
    <n v="125.59915616369992"/>
    <n v="136.67194162859991"/>
    <n v="147.7447270934999"/>
    <n v="158.8175125583999"/>
    <n v="169.89029802329989"/>
    <n v="180.96308348819989"/>
    <n v="192.03586895309988"/>
    <n v="203.10865441799987"/>
    <n v="214.18143988289987"/>
    <n v="225.25422534779986"/>
    <n v="236.32701081269985"/>
    <n v="114.52637069879991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</r>
  <r>
    <s v="DE Florida"/>
    <x v="4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207.63575"/>
    <n v="253.06575000000001"/>
    <n v="753.01335000000006"/>
    <n v="207.63574999999992"/>
    <n v="230.35074999999992"/>
    <n v="480.31900999999993"/>
    <n v="207.63574999999992"/>
    <n v="207.63574999999992"/>
    <n v="207.63574999999992"/>
    <n v="207.63574999999992"/>
    <n v="207.63574999999992"/>
    <n v="0"/>
    <n v="207.63574999999992"/>
    <n v="415.27149999999995"/>
    <n v="460.70149999999995"/>
    <n v="958.06002999999987"/>
    <n v="415.27150000000029"/>
    <n v="437.98650000000026"/>
    <n v="688.48330000000033"/>
    <n v="928.11693000000037"/>
    <n v="928.11693000000037"/>
    <n v="928.11693000000037"/>
    <n v="928.11693000000037"/>
    <n v="928.11693000000037"/>
    <n v="207.63574999999992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</r>
  <r>
    <s v="DE Florida"/>
    <x v="4"/>
    <s v="Regulated &amp; Renewable Energy"/>
    <s v="PEF RRE Maint Bartow CT 1&amp;3 BG-341"/>
    <s v="AFUDC Not Eligible"/>
    <s v="Maintenance"/>
    <s v="Maintenance"/>
    <s v="Fossil Hydro"/>
    <s v="BG - Other Production Plant"/>
    <s v="~"/>
    <s v="PEF Bartow CT 1&amp;3-341"/>
    <n v="0"/>
    <n v="0"/>
    <n v="0"/>
    <n v="0"/>
    <n v="0"/>
    <n v="0"/>
    <n v="0"/>
    <n v="0"/>
    <n v="0"/>
    <n v="0"/>
    <n v="0"/>
    <n v="0"/>
    <n v="0"/>
    <n v="0"/>
    <n v="0.28678663739999999"/>
    <n v="23.832943538399999"/>
    <n v="24.251558249999999"/>
    <n v="39.250733148599998"/>
    <n v="50.705847351000003"/>
    <n v="0"/>
    <n v="0"/>
    <n v="0"/>
    <n v="0"/>
    <n v="0"/>
    <n v="0"/>
    <n v="0"/>
    <n v="0"/>
    <n v="1.594641939"/>
    <n v="3.1934474466"/>
    <n v="4.8997982453999995"/>
    <n v="6.6061490441999995"/>
    <n v="8.3124998429999994"/>
    <n v="10.0188506418"/>
    <n v="11.725201440599999"/>
    <n v="0.80171137080000321"/>
    <n v="14.343482545800002"/>
    <n v="15.942288053400002"/>
    <n v="17.541093561000004"/>
    <n v="0"/>
    <n v="0"/>
    <n v="2.6002012034603195"/>
    <n v="5.2071914645890951"/>
    <n v="7.9895435977253833"/>
    <n v="10.771895730861672"/>
    <n v="13.554247863997961"/>
    <n v="16.33659999713425"/>
    <n v="19.118952130270539"/>
    <n v="21.901304263406828"/>
    <n v="11.651746822990475"/>
    <n v="14.25873708411925"/>
    <n v="16.865727345248025"/>
    <n v="0"/>
    <n v="0"/>
    <n v="0.99908558269122572"/>
    <n v="2.0007797518362951"/>
    <n v="3.0698539059776384"/>
    <n v="4.1389280601189817"/>
    <n v="5.2080022142603255"/>
    <n v="6.2770763684016693"/>
    <n v="7.346150522543013"/>
    <n v="8.4152246766843568"/>
    <n v="16.899504447684485"/>
    <n v="17.901198616829554"/>
    <n v="18.9028927859746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RRE Maint Bartow CT 1&amp;3 BG-342"/>
    <s v="AFUDC Not Eligible"/>
    <s v="Maintenance"/>
    <s v="Maintenance"/>
    <s v="Fossil Hydro"/>
    <s v="BG - Other Production Plant"/>
    <s v="~"/>
    <s v="PEF Bartow CT 1&amp;3-342"/>
    <n v="0"/>
    <n v="0"/>
    <n v="0"/>
    <n v="0"/>
    <n v="0"/>
    <n v="0"/>
    <n v="0"/>
    <n v="0"/>
    <n v="0"/>
    <n v="0"/>
    <n v="0"/>
    <n v="0"/>
    <n v="0"/>
    <n v="0"/>
    <n v="0.50185882029999995"/>
    <n v="41.706172354800003"/>
    <n v="42.438722125000005"/>
    <n v="68.686347496700009"/>
    <n v="88.732086559500019"/>
    <n v="0"/>
    <n v="0"/>
    <n v="0"/>
    <n v="0"/>
    <n v="0"/>
    <n v="0"/>
    <n v="0"/>
    <n v="0"/>
    <n v="2.7905244455"/>
    <n v="5.5883348776999995"/>
    <n v="8.5743428962999992"/>
    <n v="11.560350914899999"/>
    <n v="14.546358933499999"/>
    <n v="17.532366952099999"/>
    <n v="20.518374970699998"/>
    <n v="1.4029451526000045"/>
    <n v="25.100204440100004"/>
    <n v="27.898014872300003"/>
    <n v="30.695825304500001"/>
    <n v="0"/>
    <n v="0"/>
    <n v="4.5501907632159302"/>
    <n v="9.1122619560897036"/>
    <n v="13.981205543748526"/>
    <n v="18.850149131407349"/>
    <n v="23.719092719066172"/>
    <n v="28.588036306724995"/>
    <n v="33.456979894383821"/>
    <n v="38.325923482042647"/>
    <n v="20.389833947752379"/>
    <n v="24.951905140626153"/>
    <n v="29.513976333499926"/>
    <n v="0"/>
    <n v="0"/>
    <n v="1.7483377763128536"/>
    <n v="3.5012404170567875"/>
    <n v="5.3720538506069344"/>
    <n v="7.2428672841570814"/>
    <n v="9.1136807177072274"/>
    <n v="10.984494151257374"/>
    <n v="12.855307584807521"/>
    <n v="14.726121018357668"/>
    <n v="29.57308416688991"/>
    <n v="31.325986807633843"/>
    <n v="33.078889448377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RRE Maint Bartow CT 1&amp;3 BG-343"/>
    <s v="AFUDC Not Eligible"/>
    <s v="Maintenance"/>
    <s v="Maintenance"/>
    <s v="Fossil Hydro"/>
    <s v="BG - Other Production Plant"/>
    <s v="~"/>
    <s v="PEF Bartow CT 1&amp;3-343"/>
    <n v="0"/>
    <n v="0"/>
    <n v="0"/>
    <n v="0"/>
    <n v="0"/>
    <n v="0"/>
    <n v="0"/>
    <n v="0"/>
    <n v="0"/>
    <n v="0"/>
    <n v="0"/>
    <n v="0"/>
    <n v="0"/>
    <n v="0"/>
    <n v="1.5330877627999999"/>
    <n v="127.4047996848"/>
    <n v="129.6426065"/>
    <n v="209.82434612919999"/>
    <n v="271.06044682200002"/>
    <n v="0"/>
    <n v="0"/>
    <n v="0"/>
    <n v="0"/>
    <n v="0"/>
    <n v="0"/>
    <n v="0"/>
    <n v="0"/>
    <n v="8.5245465580000008"/>
    <n v="17.0713504852"/>
    <n v="26.193063938800002"/>
    <n v="35.314777392400003"/>
    <n v="44.436490846000005"/>
    <n v="53.558204299600007"/>
    <n v="62.679917753200009"/>
    <n v="4.2857432376000162"/>
    <n v="76.67657658760001"/>
    <n v="85.223380514800013"/>
    <n v="93.770184442000016"/>
    <n v="0"/>
    <n v="0"/>
    <n v="13.900008319714162"/>
    <n v="27.836309199384445"/>
    <n v="42.71004964204748"/>
    <n v="57.583790084710515"/>
    <n v="72.457530527373549"/>
    <n v="87.331270970036584"/>
    <n v="102.20501141269962"/>
    <n v="117.07875185536265"/>
    <n v="62.287248218805843"/>
    <n v="76.223549098476127"/>
    <n v="90.159849978146411"/>
    <n v="0"/>
    <n v="0"/>
    <n v="5.3408551203781638"/>
    <n v="10.695655074472604"/>
    <n v="16.410651136000588"/>
    <n v="22.125647197528572"/>
    <n v="27.840643259056556"/>
    <n v="33.55563932058454"/>
    <n v="39.270635382112523"/>
    <n v="44.985631443640507"/>
    <n v="90.340413699237615"/>
    <n v="95.695213653332061"/>
    <n v="101.050013607426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RRE Maint Bartow CT 1&amp;3 BG-344"/>
    <s v="AFUDC Not Eligible"/>
    <s v="Maintenance"/>
    <s v="Maintenance"/>
    <s v="Fossil Hydro"/>
    <s v="BG - Other Production Plant"/>
    <s v="~"/>
    <s v="PEF Bartow CT 1&amp;3-344"/>
    <n v="0"/>
    <n v="0"/>
    <n v="0"/>
    <n v="0"/>
    <n v="0"/>
    <n v="0"/>
    <n v="0"/>
    <n v="0"/>
    <n v="0"/>
    <n v="0"/>
    <n v="0"/>
    <n v="0"/>
    <n v="0"/>
    <n v="0"/>
    <n v="0.68223046070000004"/>
    <n v="56.695668241199996"/>
    <n v="57.691501624999994"/>
    <n v="93.372710812299999"/>
    <n v="120.62303150550002"/>
    <n v="0"/>
    <n v="0"/>
    <n v="0"/>
    <n v="0"/>
    <n v="0"/>
    <n v="0"/>
    <n v="0"/>
    <n v="0"/>
    <n v="3.7934588395"/>
    <n v="7.5968223012999996"/>
    <n v="11.656022904699999"/>
    <n v="15.715223508099999"/>
    <n v="19.7744241115"/>
    <n v="23.833624714900001"/>
    <n v="27.892825318300002"/>
    <n v="1.9071736494000078"/>
    <n v="34.12139698690001"/>
    <n v="37.924760448700013"/>
    <n v="41.728123910500017"/>
    <n v="0"/>
    <n v="0"/>
    <n v="6.1855617856950689"/>
    <n v="12.387273912224915"/>
    <n v="19.006150561528653"/>
    <n v="25.625027210832389"/>
    <n v="32.243903860136129"/>
    <n v="38.862780509439865"/>
    <n v="45.481657158743602"/>
    <n v="52.100533808047338"/>
    <n v="27.718085734661742"/>
    <n v="33.91979786119159"/>
    <n v="40.121509987721439"/>
    <n v="0"/>
    <n v="0"/>
    <n v="2.3767028461911277"/>
    <n v="4.7596112016567309"/>
    <n v="7.3028083300676778"/>
    <n v="9.8460054584786256"/>
    <n v="12.389202586889573"/>
    <n v="14.932399715300519"/>
    <n v="17.475596843711465"/>
    <n v="20.01879397212241"/>
    <n v="40.201861598121596"/>
    <n v="42.584769953587198"/>
    <n v="44.9676783090528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RRE Maint Bartow CT 1&amp;3 BG-345"/>
    <s v="AFUDC Not Eligible"/>
    <s v="Maintenance"/>
    <s v="Maintenance"/>
    <s v="Fossil Hydro"/>
    <s v="BG - Other Production Plant"/>
    <s v="~"/>
    <s v="PEF Bartow CT 1&amp;3-345"/>
    <n v="0"/>
    <n v="0"/>
    <n v="0"/>
    <n v="0"/>
    <n v="0"/>
    <n v="0"/>
    <n v="0"/>
    <n v="0"/>
    <n v="0"/>
    <n v="0"/>
    <n v="0"/>
    <n v="0"/>
    <n v="0"/>
    <n v="0"/>
    <n v="0.52331977119999995"/>
    <n v="43.489650259199998"/>
    <n v="44.253526000000001"/>
    <n v="71.623576596800007"/>
    <n v="92.526530088000015"/>
    <n v="0"/>
    <n v="0"/>
    <n v="0"/>
    <n v="0"/>
    <n v="0"/>
    <n v="0"/>
    <n v="0"/>
    <n v="0"/>
    <n v="2.9098554320000001"/>
    <n v="5.8273084207999997"/>
    <n v="8.9410068751999994"/>
    <n v="12.054705329599999"/>
    <n v="15.168403783999999"/>
    <n v="18.2821022384"/>
    <n v="21.395800692800002"/>
    <n v="1.4629391904000073"/>
    <n v="26.173562590400007"/>
    <n v="29.091015579200008"/>
    <n v="32.008468568000005"/>
    <n v="0"/>
    <n v="0"/>
    <n v="4.7447702278084556"/>
    <n v="9.5019289271926084"/>
    <n v="14.579082782446516"/>
    <n v="19.656236637700424"/>
    <n v="24.733390492954332"/>
    <n v="29.810544348208239"/>
    <n v="34.887698203462151"/>
    <n v="39.964852058716062"/>
    <n v="21.261762879778097"/>
    <n v="26.018921579162249"/>
    <n v="30.776080278546402"/>
    <n v="0"/>
    <n v="0"/>
    <n v="1.8231018128433587"/>
    <n v="3.6509636970713428"/>
    <n v="5.6017785844496393"/>
    <n v="7.5525934718279357"/>
    <n v="9.5034083592062313"/>
    <n v="11.454223246584528"/>
    <n v="13.405038133962824"/>
    <n v="15.355853021341121"/>
    <n v="30.837715735759822"/>
    <n v="32.665577619987808"/>
    <n v="34.4934395042157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RRE Maint Bartow CT 1&amp;3 BG-346"/>
    <s v="AFUDC Not Eligible"/>
    <s v="Maintenance"/>
    <s v="Maintenance"/>
    <s v="Fossil Hydro"/>
    <s v="BG - Other Production Plant"/>
    <s v="~"/>
    <s v="PEF Bartow CT 1&amp;3-346"/>
    <n v="0"/>
    <n v="0"/>
    <n v="0"/>
    <n v="0"/>
    <n v="0"/>
    <n v="0"/>
    <n v="0"/>
    <n v="0"/>
    <n v="0"/>
    <n v="0"/>
    <n v="0"/>
    <n v="0"/>
    <n v="0"/>
    <n v="0"/>
    <n v="3.1746547600000001E-2"/>
    <n v="2.6382459216000003"/>
    <n v="2.6845855000000003"/>
    <n v="4.3449558164000006"/>
    <n v="5.6130076740000021"/>
    <n v="0"/>
    <n v="0"/>
    <n v="0"/>
    <n v="0"/>
    <n v="0"/>
    <n v="0"/>
    <n v="0"/>
    <n v="0"/>
    <n v="0.17652278599999999"/>
    <n v="0.3535064684"/>
    <n v="0.54239513959999996"/>
    <n v="0.73128381079999993"/>
    <n v="0.9201724819999999"/>
    <n v="1.1090611531999999"/>
    <n v="1.2979498243999998"/>
    <n v="8.8747399200000299E-2"/>
    <n v="1.5877868492000002"/>
    <n v="1.7647705316000002"/>
    <n v="1.9417542140000001"/>
    <n v="0"/>
    <n v="0"/>
    <n v="0.28783562589806466"/>
    <n v="0.57642278312403483"/>
    <n v="0.88442205127463913"/>
    <n v="1.1924213194252435"/>
    <n v="1.5004205875758478"/>
    <n v="1.8084198557264521"/>
    <n v="2.1164191238770567"/>
    <n v="2.4244183920276612"/>
    <n v="1.2898185860148303"/>
    <n v="1.5784057432408005"/>
    <n v="1.8669929004667707"/>
    <n v="0"/>
    <n v="0"/>
    <n v="0.11059621987597089"/>
    <n v="0.22148120360362064"/>
    <n v="0.33982497941574252"/>
    <n v="0.45816875522786443"/>
    <n v="0.57651253103998634"/>
    <n v="0.6948563068521082"/>
    <n v="0.81320008266423005"/>
    <n v="0.9315438584763519"/>
    <n v="1.8707319393564852"/>
    <n v="1.981616923084135"/>
    <n v="2.09250190681178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RRE Maint Bartow CT 2&amp;4 BG"/>
    <s v="AFUDC Not Eligible"/>
    <s v="Maintenance"/>
    <s v="Maintenance"/>
    <s v="Fossil Hydro"/>
    <s v="BG - Other Production Plant"/>
    <s v="~"/>
    <s v="PEF Bartow CT 2&amp;4-346"/>
    <n v="1148.07"/>
    <n v="1416.17"/>
    <n v="1699.2900000000002"/>
    <n v="2217.41"/>
    <n v="2005.9999999999998"/>
    <n v="2209.4100000000003"/>
    <n v="2323.15"/>
    <n v="2546.61"/>
    <n v="2964.1000000000004"/>
    <n v="3337.2299999999996"/>
    <n v="3433.75"/>
    <n v="3871.2599999999998"/>
    <n v="1148.07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RRE Maint Bartow CT 2&amp;4 BG-341"/>
    <s v="AFUDC Not Eligible"/>
    <s v="Maintenance"/>
    <s v="Maintenance"/>
    <s v="Fossil Hydro"/>
    <s v="BG - Other Production Plant"/>
    <s v="~"/>
    <s v="PEF Bartow CT 2&amp;4-341"/>
    <n v="0"/>
    <n v="0"/>
    <n v="0"/>
    <n v="0"/>
    <n v="0"/>
    <n v="0"/>
    <n v="0"/>
    <n v="0"/>
    <n v="0"/>
    <n v="0"/>
    <n v="0"/>
    <n v="0"/>
    <n v="0"/>
    <n v="0"/>
    <n v="0"/>
    <n v="5.0735049459999999"/>
    <n v="5.0735049459999999"/>
    <n v="10.571993763"/>
    <n v="12.4133201825"/>
    <n v="24.204081474999999"/>
    <n v="24.204081474999999"/>
    <n v="24.204081474999999"/>
    <n v="24.204081474999999"/>
    <n v="24.204081474999999"/>
    <n v="24.204081474999999"/>
    <n v="0"/>
    <n v="0"/>
    <n v="0"/>
    <n v="0"/>
    <n v="2.9188833315"/>
    <n v="7.9341737840000004"/>
    <n v="15.963725528000001"/>
    <n v="18.917495994500001"/>
    <n v="18.917495994500001"/>
    <n v="31.898042363000002"/>
    <n v="32.197069346500001"/>
    <n v="32.263198407499999"/>
    <n v="32.263198407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RRE Maint Bartow CT 2&amp;4 BG-342"/>
    <s v="AFUDC Not Eligible"/>
    <s v="Maintenance"/>
    <s v="Maintenance"/>
    <s v="Fossil Hydro"/>
    <s v="BG - Other Production Plant"/>
    <s v="~"/>
    <s v="PEF Bartow CT 2&amp;4-342"/>
    <n v="0"/>
    <n v="0"/>
    <n v="0"/>
    <n v="0"/>
    <n v="0"/>
    <n v="0"/>
    <n v="0"/>
    <n v="0"/>
    <n v="0"/>
    <n v="0"/>
    <n v="0"/>
    <n v="0"/>
    <n v="0"/>
    <n v="0"/>
    <n v="0"/>
    <n v="1.3981555240000001"/>
    <n v="1.3981555240000001"/>
    <n v="2.9134280220000002"/>
    <n v="3.420860405"/>
    <n v="6.6701561500000004"/>
    <n v="6.6701561500000004"/>
    <n v="6.6701561500000004"/>
    <n v="6.6701561500000004"/>
    <n v="6.6701561500000004"/>
    <n v="6.6701561500000004"/>
    <n v="0"/>
    <n v="0"/>
    <n v="0"/>
    <n v="0"/>
    <n v="0.80438531099999999"/>
    <n v="2.1864980959999998"/>
    <n v="4.3992804319999994"/>
    <n v="5.213279932999999"/>
    <n v="5.213279932999999"/>
    <n v="8.7904564219999983"/>
    <n v="8.8728622209999983"/>
    <n v="8.8910860549999988"/>
    <n v="8.8910860549999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RRE Maint Bartow CT 2&amp;4 BG-343"/>
    <s v="AFUDC Not Eligible"/>
    <s v="Maintenance"/>
    <s v="Maintenance"/>
    <s v="Fossil Hydro"/>
    <s v="BG - Other Production Plant"/>
    <s v="~"/>
    <s v="PEF Bartow CT 2&amp;4-343"/>
    <n v="0"/>
    <n v="0"/>
    <n v="0"/>
    <n v="0"/>
    <n v="0"/>
    <n v="0"/>
    <n v="0"/>
    <n v="0"/>
    <n v="0"/>
    <n v="0"/>
    <n v="0"/>
    <n v="185.55"/>
    <n v="0"/>
    <n v="185.55"/>
    <n v="185.55"/>
    <n v="295.678972982"/>
    <n v="295.678972982"/>
    <n v="415.03293692099999"/>
    <n v="455.00202922749997"/>
    <n v="710.94036882499995"/>
    <n v="710.94036882499995"/>
    <n v="710.94036882499995"/>
    <n v="710.94036882499995"/>
    <n v="710.94036882499995"/>
    <n v="710.94036882499995"/>
    <n v="185.55"/>
    <n v="0"/>
    <n v="0"/>
    <n v="0"/>
    <n v="63.359280610500001"/>
    <n v="172.22460992800001"/>
    <n v="346.51955917600003"/>
    <n v="410.63612383150002"/>
    <n v="410.63612383150002"/>
    <n v="692.40075312099998"/>
    <n v="698.89163761550003"/>
    <n v="700.32708030250001"/>
    <n v="700.327080302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RRE Maint Bartow CT 2&amp;4 BG-344"/>
    <s v="AFUDC Not Eligible"/>
    <s v="Maintenance"/>
    <s v="Maintenance"/>
    <s v="Fossil Hydro"/>
    <s v="BG - Other Production Plant"/>
    <s v="~"/>
    <s v="PEF Bartow CT 2&amp;4-344"/>
    <n v="0"/>
    <n v="0"/>
    <n v="0"/>
    <n v="0"/>
    <n v="0"/>
    <n v="0"/>
    <n v="0"/>
    <n v="0"/>
    <n v="0"/>
    <n v="0"/>
    <n v="0"/>
    <n v="0"/>
    <n v="0"/>
    <n v="0"/>
    <n v="0"/>
    <n v="19.539569526000001"/>
    <n v="19.539569526000001"/>
    <n v="40.715877753000001"/>
    <n v="47.807370907500001"/>
    <n v="93.21708322500001"/>
    <n v="93.21708322500001"/>
    <n v="93.21708322500001"/>
    <n v="93.21708322500001"/>
    <n v="93.21708322500001"/>
    <n v="93.21708322500001"/>
    <n v="0"/>
    <n v="0"/>
    <n v="0"/>
    <n v="0"/>
    <n v="11.2414838265"/>
    <n v="30.556852104000001"/>
    <n v="61.481032968000001"/>
    <n v="72.8568774795"/>
    <n v="72.8568774795"/>
    <n v="122.84880435299999"/>
    <n v="124.00044579149998"/>
    <n v="124.25512838249999"/>
    <n v="124.255128382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RRE Maint Bartow CT 2&amp;4 BG-345"/>
    <s v="AFUDC Not Eligible"/>
    <s v="Maintenance"/>
    <s v="Maintenance"/>
    <s v="Fossil Hydro"/>
    <s v="BG - Other Production Plant"/>
    <s v="~"/>
    <s v="PEF Bartow CT 2&amp;4-345"/>
    <n v="0"/>
    <n v="0"/>
    <n v="0"/>
    <n v="0"/>
    <n v="0"/>
    <n v="0"/>
    <n v="0"/>
    <n v="0"/>
    <n v="0"/>
    <n v="0"/>
    <n v="0"/>
    <n v="0"/>
    <n v="0"/>
    <n v="0"/>
    <n v="0"/>
    <n v="2.24950765"/>
    <n v="2.24950765"/>
    <n v="4.6874460750000004"/>
    <n v="5.5038595625000006"/>
    <n v="10.731686875000001"/>
    <n v="10.731686875000001"/>
    <n v="10.731686875000001"/>
    <n v="10.731686875000001"/>
    <n v="10.731686875000001"/>
    <n v="10.731686875000001"/>
    <n v="0"/>
    <n v="0"/>
    <n v="0"/>
    <n v="0"/>
    <n v="1.2941842875"/>
    <n v="3.5178805999999998"/>
    <n v="7.0780501999999998"/>
    <n v="8.3877028624999994"/>
    <n v="8.3877028624999994"/>
    <n v="14.143061074999999"/>
    <n v="14.275644662499998"/>
    <n v="14.304965187499997"/>
    <n v="14.3049651874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RRE Maint Bartow CT 2&amp;4 BG-346"/>
    <s v="AFUDC Not Eligible"/>
    <s v="Maintenance"/>
    <s v="Maintenance"/>
    <s v="Fossil Hydro"/>
    <s v="BG - Other Production Plant"/>
    <s v="~"/>
    <s v="PEF Bartow CT 2&amp;4-346"/>
    <n v="0"/>
    <n v="0"/>
    <n v="0"/>
    <n v="0"/>
    <n v="0"/>
    <n v="0"/>
    <n v="0"/>
    <n v="0"/>
    <n v="0"/>
    <n v="0"/>
    <n v="0"/>
    <n v="0"/>
    <n v="0"/>
    <n v="0"/>
    <n v="0"/>
    <n v="4.1529372000000002E-2"/>
    <n v="4.1529372000000002E-2"/>
    <n v="8.6537466000000007E-2"/>
    <n v="0.101609715"/>
    <n v="0.19812345000000001"/>
    <n v="0.19812345000000001"/>
    <n v="0.19812345000000001"/>
    <n v="0.19812345000000001"/>
    <n v="0.19812345000000001"/>
    <n v="0.19812345000000001"/>
    <n v="0"/>
    <n v="0"/>
    <n v="0"/>
    <n v="0"/>
    <n v="2.3892633E-2"/>
    <n v="6.4945487999999996E-2"/>
    <n v="0.130671696"/>
    <n v="0.15484989900000001"/>
    <n v="0.15484989900000001"/>
    <n v="0.26110266599999998"/>
    <n v="0.26355036300000001"/>
    <n v="0.26409166500000003"/>
    <n v="0.264091665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RRE Maint Maint VS-343"/>
    <s v="AFUDC Not Eligible"/>
    <s v="Maintenance"/>
    <s v="Maintenance"/>
    <s v="Fossil Hydro"/>
    <s v="VS - Other - Intangible Plant - Software"/>
    <s v="~"/>
    <s v="PEF RUSD Communication"/>
    <n v="0"/>
    <n v="0"/>
    <n v="0"/>
    <n v="0"/>
    <n v="0"/>
    <n v="0"/>
    <n v="0"/>
    <n v="0"/>
    <n v="0"/>
    <n v="0"/>
    <n v="0"/>
    <n v="0"/>
    <n v="0"/>
    <n v="0"/>
    <n v="35.329000000000001"/>
    <n v="70.658000000000001"/>
    <n v="105.98699999999999"/>
    <n v="141.316"/>
    <n v="176.64500000000001"/>
    <n v="211.97400000000002"/>
    <n v="247.30300000000003"/>
    <n v="282.63200000000001"/>
    <n v="317.96100000000001"/>
    <n v="353.29"/>
    <n v="388.61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&amp; Renewable Energy"/>
    <s v="PEF Solar Lake Placid Maint - 344"/>
    <s v="AFUDC Not Eligible"/>
    <s v="Maintenance"/>
    <s v="Maintenance"/>
    <s v="Renewable Generation - Solar"/>
    <s v="BY - Solar Energy Production"/>
    <s v="~"/>
    <s v="PEF Solar Growth Lake Placid"/>
    <n v="0"/>
    <n v="0"/>
    <n v="0"/>
    <n v="0"/>
    <n v="0"/>
    <n v="0"/>
    <n v="0"/>
    <n v="124.6"/>
    <n v="315.16000000000003"/>
    <n v="328.67"/>
    <n v="405.04"/>
    <n v="78.040000000000006"/>
    <n v="0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</r>
  <r>
    <s v="DE Florida"/>
    <x v="4"/>
    <s v="Regulated &amp; Renewable Energy"/>
    <s v="PEF Solar Perry Maint - 344"/>
    <s v="AFUDC Not Eligible"/>
    <s v="Maintenance"/>
    <s v="Maintenance"/>
    <s v="Renewable Generation - Solar"/>
    <s v="BY - Solar Energy Production"/>
    <s v="~"/>
    <s v="PEF Perry Solar 344"/>
    <n v="0"/>
    <n v="0"/>
    <n v="0"/>
    <n v="0"/>
    <n v="0"/>
    <n v="0"/>
    <n v="46.59"/>
    <n v="46.59"/>
    <n v="67.290000000000006"/>
    <n v="75.94"/>
    <n v="137.38999999999999"/>
    <n v="155.52000000000001"/>
    <n v="0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</r>
  <r>
    <s v="DE Florida"/>
    <x v="4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56278.819999999992"/>
    <n v="58363.99"/>
    <n v="47201.84"/>
    <n v="38339.519999999997"/>
    <n v="39331.22"/>
    <n v="40795.670000000006"/>
    <n v="44274.819999999992"/>
    <n v="32314.260000000002"/>
    <n v="17069.690000000002"/>
    <n v="15431.449999999997"/>
    <n v="15933.769999999997"/>
    <n v="18954.22"/>
    <n v="56278.819999999992"/>
    <n v="21647.61"/>
    <n v="21647.61"/>
    <n v="21647.61"/>
    <n v="0"/>
    <n v="0"/>
    <n v="0"/>
    <n v="0"/>
    <n v="0"/>
    <n v="0"/>
    <n v="0"/>
    <n v="0"/>
    <n v="0"/>
    <n v="21647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Utility Other"/>
    <s v="PEF Reg Other Facilities Maint SA"/>
    <s v="AFUDC Not Eligible"/>
    <s v="Maintenance"/>
    <s v="Maintenance"/>
    <s v="Regulated Utility Other"/>
    <s v="SA - Gen. Bldg. &amp; Oper. Centers"/>
    <s v="~"/>
    <s v="D GEN 390 5Z-STRUCT &amp; IMPROVE-50220"/>
    <n v="0"/>
    <n v="0"/>
    <n v="0"/>
    <n v="0"/>
    <n v="0"/>
    <n v="0"/>
    <n v="0"/>
    <n v="21.93"/>
    <n v="39.340000000000003"/>
    <n v="61.47"/>
    <n v="71.260000000000005"/>
    <n v="93.48"/>
    <n v="0"/>
    <n v="-30"/>
    <n v="209.73047339999999"/>
    <n v="2011.5821068"/>
    <n v="0"/>
    <n v="1735.9052841"/>
    <n v="3112.8514181999999"/>
    <n v="0"/>
    <n v="1405.8452141"/>
    <n v="2501.3847782000003"/>
    <n v="0"/>
    <n v="3368.5699740999999"/>
    <n v="6211.4512082000001"/>
    <n v="-30"/>
    <n v="0"/>
    <n v="182.6136741"/>
    <n v="385.4077082"/>
    <n v="0"/>
    <n v="208.22521470000001"/>
    <n v="411.8131894"/>
    <n v="0"/>
    <n v="203.9613147"/>
    <n v="403.91392940000003"/>
    <n v="0"/>
    <n v="229.31689470000001"/>
    <n v="451.84264940000003"/>
    <n v="0"/>
    <n v="0"/>
    <n v="1"/>
    <n v="22"/>
    <n v="0"/>
    <n v="20"/>
    <n v="35"/>
    <n v="0"/>
    <n v="16"/>
    <n v="28"/>
    <n v="0"/>
    <n v="41"/>
    <n v="75"/>
    <n v="0"/>
    <n v="0"/>
    <n v="1"/>
    <n v="22"/>
    <n v="0"/>
    <n v="20"/>
    <n v="35"/>
    <n v="0"/>
    <n v="16"/>
    <n v="28"/>
    <n v="0"/>
    <n v="41"/>
    <n v="75"/>
    <n v="0"/>
    <n v="0"/>
    <n v="1"/>
    <n v="22"/>
    <n v="0"/>
    <n v="20"/>
    <n v="35"/>
    <n v="0"/>
    <n v="16"/>
    <n v="28"/>
    <n v="0"/>
    <n v="41"/>
    <n v="75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Utility Other"/>
    <s v="PEF Reg Other IT Spend TD"/>
    <s v="AFUDC Not Eligible"/>
    <s v="Maintenance"/>
    <s v="Maintenance"/>
    <s v="Regulated Utility Other"/>
    <s v="TD - PD - Office Equipment"/>
    <s v="~"/>
    <s v="PEF Reg Other IT-Office Equip"/>
    <n v="0"/>
    <n v="0"/>
    <n v="0"/>
    <n v="0"/>
    <n v="0"/>
    <n v="0"/>
    <n v="0"/>
    <n v="0"/>
    <n v="0"/>
    <n v="159.75"/>
    <n v="18.829999999999998"/>
    <n v="199.39"/>
    <n v="0"/>
    <n v="264.11"/>
    <n v="810.07923000000005"/>
    <n v="1356.04846"/>
    <n v="0"/>
    <n v="666.66666999999995"/>
    <n v="1333.3333399999999"/>
    <n v="0"/>
    <n v="0"/>
    <n v="0"/>
    <n v="0"/>
    <n v="1187.7516700000001"/>
    <n v="2375.5033400000002"/>
    <n v="264.11"/>
    <n v="0"/>
    <n v="0"/>
    <n v="0"/>
    <n v="0"/>
    <n v="0"/>
    <n v="0"/>
    <n v="0"/>
    <n v="0"/>
    <n v="0"/>
    <n v="0"/>
    <n v="2175.3020000000001"/>
    <n v="4350.6040000000003"/>
    <n v="0"/>
    <n v="0"/>
    <n v="0"/>
    <n v="0"/>
    <n v="0"/>
    <n v="0"/>
    <n v="0"/>
    <n v="0"/>
    <n v="0"/>
    <n v="0"/>
    <n v="0"/>
    <n v="2535.7440009058059"/>
    <n v="5071.4880018116119"/>
    <n v="0"/>
    <n v="0"/>
    <n v="0"/>
    <n v="0"/>
    <n v="0"/>
    <n v="0"/>
    <n v="0"/>
    <n v="0"/>
    <n v="0"/>
    <n v="0"/>
    <n v="0"/>
    <n v="2683.3333341244938"/>
    <n v="5366.6666682489877"/>
    <n v="0"/>
    <n v="0"/>
    <n v="0"/>
    <n v="0"/>
    <n v="0"/>
    <n v="0"/>
    <n v="0"/>
    <n v="0"/>
    <n v="0"/>
    <n v="0"/>
    <n v="0"/>
    <n v="2683.3333341244938"/>
    <n v="5366.6666682489877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Utility Other"/>
    <s v="PEF Solar Exp Battery BY - Vision FL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1926.9166666666699"/>
    <n v="3853.8333333333399"/>
    <n v="5780.75000000001"/>
    <n v="7707.6666666666797"/>
    <n v="9634.5833333333503"/>
    <n v="11561.50000000002"/>
    <n v="13488.41666666669"/>
    <n v="15415.333333333359"/>
    <n v="17342.250000000029"/>
    <n v="19269.166666666701"/>
    <n v="21196.083333333372"/>
    <n v="0"/>
    <n v="23123.000000000044"/>
    <n v="25039.666666666715"/>
    <n v="26956.333333333387"/>
    <n v="28873.000000000058"/>
    <n v="30789.66666666673"/>
    <n v="32706.333333333401"/>
    <n v="34623.000000000073"/>
    <n v="36539.666666666744"/>
    <n v="38456.333333333416"/>
    <n v="40373.000000000087"/>
    <n v="42289.666666666759"/>
    <n v="44206.33333333343"/>
    <n v="23123.0000000000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Utility Other"/>
    <s v="PEF Vision FL 2023 - DeBary Hydrogen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244.99"/>
    <n v="959.65"/>
    <n v="986.85"/>
    <n v="2466.09"/>
    <n v="2522.36"/>
    <n v="3219.59"/>
    <n v="5343.52"/>
    <n v="0"/>
    <n v="8145.37"/>
    <n v="9458.869999999999"/>
    <n v="10772.369999999999"/>
    <n v="12085.869999999999"/>
    <n v="13399.369999999999"/>
    <n v="14712.869999999999"/>
    <n v="16026.369999999999"/>
    <n v="17339.87"/>
    <n v="18653.37"/>
    <n v="19966.87"/>
    <n v="21280.37"/>
    <n v="22593.87"/>
    <n v="8145.37"/>
    <n v="23907.37"/>
    <n v="23907.37"/>
    <n v="23907.37"/>
    <n v="0"/>
    <n v="0"/>
    <n v="0"/>
    <n v="0"/>
    <n v="0"/>
    <n v="0"/>
    <n v="0"/>
    <n v="0"/>
    <n v="0"/>
    <n v="2390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Utility Other"/>
    <s v="PEF Vision FL 2023 - Hines Floating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6.69"/>
    <n v="17.55"/>
    <n v="47.61"/>
    <n v="628.45000000000005"/>
    <n v="638.73"/>
    <n v="0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gulated Utility Other"/>
    <s v="PEF Vision FL 2024 - UCF Research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7.26"/>
    <n v="9.77"/>
    <n v="20.49"/>
    <n v="0"/>
    <n v="28.67"/>
    <n v="239.58666666666699"/>
    <n v="450.50333333333401"/>
    <n v="661.42000000000098"/>
    <n v="872.33666666666795"/>
    <n v="1083.2533333333349"/>
    <n v="1294.1700000000019"/>
    <n v="1505.0866666666689"/>
    <n v="1716.0033333333358"/>
    <n v="1926.9200000000028"/>
    <n v="2137.8366666666698"/>
    <n v="2348.7533333333367"/>
    <n v="28.6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0"/>
    <n v="0"/>
    <n v="0"/>
    <n v="0"/>
    <n v="0"/>
    <n v="0"/>
    <n v="2559.67000000000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newable Generation"/>
    <s v="PEF Solar - Transmission"/>
    <s v="AFUDC Not Eligible"/>
    <s v="Expansion"/>
    <s v="Regulated Renewables"/>
    <s v="Renewable Generation - Solar"/>
    <s v="BY - Solar Energy Production"/>
    <s v="~"/>
    <s v="PEF Solar Growth Transmission"/>
    <n v="15107.019999999999"/>
    <n v="21764.649999999998"/>
    <n v="23596.26"/>
    <n v="29353.510000000002"/>
    <n v="29096.34"/>
    <n v="8747.77"/>
    <n v="9066.619999999999"/>
    <n v="11416.87"/>
    <n v="14917.150000000001"/>
    <n v="20091.239999999998"/>
    <n v="23566.860000000008"/>
    <n v="27296.49"/>
    <n v="15107.019999999999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</r>
  <r>
    <s v="DE Florida"/>
    <x v="4"/>
    <s v="Renewable Generation"/>
    <s v="PEF Solar 2018 - Hamilton"/>
    <s v="AFUDC Not Eligible"/>
    <s v="Expansion"/>
    <s v="Regulated Renewables"/>
    <s v="Renewable Generation - Solar"/>
    <s v="BY - Solar Energy Production"/>
    <s v="~"/>
    <s v="PEF Solar Growth Hamilton"/>
    <n v="69.8"/>
    <n v="38.22"/>
    <n v="150.92000000000002"/>
    <n v="179.39999999999998"/>
    <n v="187.1"/>
    <n v="217.26"/>
    <n v="196.01999999999998"/>
    <n v="291.05"/>
    <n v="461.05"/>
    <n v="659.58999999999992"/>
    <n v="863.94"/>
    <n v="1001.88"/>
    <n v="69.8"/>
    <n v="1330.0400000000002"/>
    <n v="1330.0400000000002"/>
    <n v="1330.0400000000002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330.0400000000002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</r>
  <r>
    <s v="DE Florida"/>
    <x v="4"/>
    <s v="Renewable Generation"/>
    <s v="PEF Solar 2018 - Hamilton 344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.907145833333331"/>
    <n v="51.814291666666662"/>
    <n v="77.721437499999993"/>
    <n v="103.62858333333332"/>
    <n v="129.53572916666667"/>
    <n v="155.44287500000002"/>
    <n v="181.35002083333336"/>
    <n v="207.25716666666671"/>
    <n v="233.16431250000005"/>
    <n v="259.0714583333334"/>
    <n v="284.97860416666674"/>
    <n v="0"/>
    <n v="217.28700103569568"/>
    <n v="251.79831353569568"/>
    <n v="286.30962603569566"/>
    <n v="320.82093853569563"/>
    <n v="355.33225103569561"/>
    <n v="389.84356353569558"/>
    <n v="424.35487603569555"/>
    <n v="458.86618853569553"/>
    <n v="493.3775010356955"/>
    <n v="527.88881353569548"/>
    <n v="562.40012603569551"/>
    <n v="596.91143853569554"/>
    <n v="217.28700103569568"/>
    <n v="421.84700290219291"/>
    <n v="456.35831540219289"/>
    <n v="490.86962790219286"/>
    <n v="525.38094040219289"/>
    <n v="559.89225290219292"/>
    <n v="594.40356540219295"/>
    <n v="628.91487790219298"/>
    <n v="663.42619040219301"/>
    <n v="697.93750290219305"/>
    <n v="732.44881540219308"/>
    <n v="766.96012790219311"/>
    <n v="801.47144040219314"/>
    <n v="421.84700290219291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</r>
  <r>
    <s v="DE Florida"/>
    <x v="4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76295.78"/>
    <n v="69703.55"/>
    <n v="78654.86"/>
    <n v="83261.41"/>
    <n v="85835.94"/>
    <n v="86294.79"/>
    <n v="87443.21"/>
    <n v="87579.17"/>
    <n v="0"/>
    <n v="0"/>
    <n v="0"/>
    <n v="0"/>
    <n v="76295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82668.34"/>
    <n v="83507.03"/>
    <n v="83701.850000000006"/>
    <n v="85903.1"/>
    <n v="86071.33"/>
    <n v="86959.91"/>
    <n v="0"/>
    <n v="0"/>
    <n v="0"/>
    <n v="0"/>
    <n v="0"/>
    <n v="0"/>
    <n v="82668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newable Generation"/>
    <s v="PEF Solar Growth 2021 Santa Fe"/>
    <s v="AFUDC Not Eligible"/>
    <s v="Expansion"/>
    <s v="Regulated Renewables"/>
    <s v="Renewable Generation - Solar"/>
    <s v="BY - Solar Energy Production"/>
    <s v="~"/>
    <s v="PEF Solar Growth Santa Fe"/>
    <n v="0"/>
    <n v="0"/>
    <n v="0"/>
    <n v="0"/>
    <n v="0"/>
    <n v="0"/>
    <n v="0"/>
    <n v="0"/>
    <n v="0"/>
    <n v="0"/>
    <n v="0"/>
    <n v="0"/>
    <n v="0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</r>
  <r>
    <s v="DE Florida"/>
    <x v="4"/>
    <s v="Renewable Generation"/>
    <s v="PEF Solar Growth 2022 BY - Bay Trail 344"/>
    <s v="AFUDC Not Eligible"/>
    <s v="Expansion"/>
    <s v="Regulated Renewables"/>
    <s v="Renewable Generation - Solar"/>
    <s v="BY - Solar Energy Production"/>
    <s v="~"/>
    <s v="PEF Other Solar Growth 344"/>
    <n v="92546.09"/>
    <n v="94351.33"/>
    <n v="96140.47"/>
    <n v="96383.23"/>
    <n v="97188.37"/>
    <n v="97322.85"/>
    <n v="35459.620000000003"/>
    <n v="35580.53"/>
    <n v="35711.11"/>
    <n v="0"/>
    <n v="0"/>
    <n v="112.53"/>
    <n v="92546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newable Generation"/>
    <s v="PEF Solar Growth 2022 BY - Dolphin"/>
    <s v="AFUDC Not Eligible"/>
    <s v="Expansion"/>
    <s v="Regulated Renewables"/>
    <s v="Renewable Generation - Solar"/>
    <s v="BY - Solar Energy Production"/>
    <s v="~"/>
    <s v="PEF Other Solar Growth 344"/>
    <n v="666.26"/>
    <n v="817.37"/>
    <n v="876.64"/>
    <n v="883.03"/>
    <n v="899.65"/>
    <n v="906.92"/>
    <n v="956.14"/>
    <n v="1044.75"/>
    <n v="1490.66"/>
    <n v="1611.96"/>
    <n v="1638.24"/>
    <n v="1729.79"/>
    <n v="666.26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</r>
  <r>
    <s v="DE Florida"/>
    <x v="4"/>
    <s v="Renewable Generation"/>
    <s v="PEF Solar Growth 2022 BY - Fort Green 344"/>
    <s v="AFUDC Not Eligible"/>
    <s v="Expansion"/>
    <s v="Regulated Renewables"/>
    <s v="Renewable Generation - Solar"/>
    <s v="BY - Solar Energy Production"/>
    <s v="~"/>
    <s v="PEF Other Solar Growth 344"/>
    <n v="66807.94"/>
    <n v="67229.42"/>
    <n v="76222.36"/>
    <n v="91939.85"/>
    <n v="96770.05"/>
    <n v="98688.19"/>
    <n v="0"/>
    <n v="0"/>
    <n v="0"/>
    <n v="0"/>
    <n v="0"/>
    <n v="0"/>
    <n v="66807.9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</r>
  <r>
    <s v="DE Florida"/>
    <x v="4"/>
    <s v="Renewable Generation"/>
    <s v="PEF Solar Growth 2022 BY - Hardeetown 344"/>
    <s v="AFUDC Not Eligible"/>
    <s v="Expansion"/>
    <s v="Regulated Renewables"/>
    <s v="Renewable Generation - Solar"/>
    <s v="BY - Solar Energy Production"/>
    <s v="~"/>
    <s v="PEF Other Solar Growth 344"/>
    <n v="9966.07"/>
    <n v="15967.76"/>
    <n v="16526.09"/>
    <n v="17212.580000000002"/>
    <n v="21804.94"/>
    <n v="25071.53"/>
    <n v="31913.18"/>
    <n v="36766.120000000003"/>
    <n v="46227.41"/>
    <n v="57982.42"/>
    <n v="74802.070000000007"/>
    <n v="87674.78"/>
    <n v="9966.07"/>
    <n v="96217.69"/>
    <n v="97242.773416666678"/>
    <n v="98267.856833333353"/>
    <n v="99292.940250000029"/>
    <n v="0"/>
    <n v="0"/>
    <n v="0"/>
    <n v="0"/>
    <n v="0"/>
    <n v="0"/>
    <n v="0"/>
    <n v="0"/>
    <n v="9621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newable Generation"/>
    <s v="PEF Solar Growth 2023 BY - Bay Ranch 344"/>
    <s v="AFUDC Not Eligible"/>
    <s v="Expansion"/>
    <s v="Regulated Renewables"/>
    <s v="Renewable Generation - Solar"/>
    <s v="BY - Solar Energy Production"/>
    <s v="~"/>
    <s v="PEF Other Solar Growth 344"/>
    <n v="7361.5"/>
    <n v="7552.68"/>
    <n v="9305.17"/>
    <n v="9444.94"/>
    <n v="18660.62"/>
    <n v="23000.62"/>
    <n v="38716.79"/>
    <n v="40952.71"/>
    <n v="50679.76"/>
    <n v="65186.76"/>
    <n v="80591.509999999995"/>
    <n v="93058.05"/>
    <n v="7361.5"/>
    <n v="96635.7"/>
    <n v="98136.549491931481"/>
    <n v="0"/>
    <n v="0"/>
    <n v="0"/>
    <n v="0"/>
    <n v="0"/>
    <n v="0"/>
    <n v="0"/>
    <n v="0"/>
    <n v="0"/>
    <n v="0"/>
    <n v="9663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newable Generation"/>
    <s v="PEF Solar Growth 2023 BY - Hildreth 344"/>
    <s v="AFUDC Not Eligible"/>
    <s v="Expansion"/>
    <s v="Regulated Renewables"/>
    <s v="Renewable Generation - Solar"/>
    <s v="BY - Solar Energy Production"/>
    <s v="~"/>
    <s v="PEF Other Solar Growth 344"/>
    <n v="6124.85"/>
    <n v="6802.27"/>
    <n v="6969.03"/>
    <n v="7773.59"/>
    <n v="14475.11"/>
    <n v="24715.88"/>
    <n v="40866.879999999997"/>
    <n v="50031.68"/>
    <n v="87891.64"/>
    <n v="97238.68"/>
    <n v="101206.59"/>
    <n v="101267.74"/>
    <n v="6124.85"/>
    <n v="103133.08"/>
    <n v="104380.08"/>
    <n v="105627.08"/>
    <n v="0"/>
    <n v="0"/>
    <n v="0"/>
    <n v="0"/>
    <n v="0"/>
    <n v="0"/>
    <n v="0"/>
    <n v="0"/>
    <n v="0"/>
    <n v="10313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newable Generation"/>
    <s v="PEF Solar Growth 2023 BY- High Springs 344"/>
    <s v="AFUDC Not Eligible"/>
    <s v="Expansion"/>
    <s v="Regulated Renewables"/>
    <s v="Renewable Generation - Solar"/>
    <s v="BY - Solar Energy Production"/>
    <s v="~"/>
    <s v="PEF Other Solar Growth 344"/>
    <n v="15213.18"/>
    <n v="16439.45"/>
    <n v="17771.32"/>
    <n v="18364.560000000001"/>
    <n v="18476.57"/>
    <n v="21985.24"/>
    <n v="30930.36"/>
    <n v="39362.17"/>
    <n v="41213.050000000003"/>
    <n v="53798.41"/>
    <n v="63551"/>
    <n v="75845.679999999993"/>
    <n v="15213.18"/>
    <n v="83805.460000000006"/>
    <n v="84804.46"/>
    <n v="85803.46"/>
    <n v="0"/>
    <n v="0"/>
    <n v="0"/>
    <n v="0"/>
    <n v="0"/>
    <n v="0"/>
    <n v="0"/>
    <n v="0"/>
    <n v="0"/>
    <n v="83805.46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newable Generation"/>
    <s v="PEF Solar Growth 2024 BY - Falmouth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5.82"/>
    <n v="30.61"/>
    <n v="65.739999999999995"/>
    <n v="5673.59"/>
    <n v="0"/>
    <n v="5787.56"/>
    <n v="12287.560000000001"/>
    <n v="18787.560000000001"/>
    <n v="25287.56"/>
    <n v="31787.56"/>
    <n v="38287.56"/>
    <n v="44787.56"/>
    <n v="51287.56"/>
    <n v="57787.56"/>
    <n v="64287.56"/>
    <n v="70787.56"/>
    <n v="77287.56"/>
    <n v="5787.56"/>
    <n v="83787.56"/>
    <n v="86454.56"/>
    <n v="89121.56"/>
    <n v="91788.56"/>
    <n v="94455.56"/>
    <n v="97122.559999999998"/>
    <n v="0"/>
    <n v="0"/>
    <n v="0"/>
    <n v="0"/>
    <n v="0"/>
    <n v="0"/>
    <n v="83787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newable Generation"/>
    <s v="PEF Solar Growth 2024 BY - Mule Creek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18.600000000000001"/>
    <n v="2302.59"/>
    <n v="6893.05"/>
    <n v="10995.03"/>
    <n v="0"/>
    <n v="20199.060000000001"/>
    <n v="27498.06"/>
    <n v="34797.06"/>
    <n v="42096.06"/>
    <n v="49395.06"/>
    <n v="56694.06"/>
    <n v="63993.06"/>
    <n v="71292.06"/>
    <n v="78591.06"/>
    <n v="85890.06"/>
    <n v="93189.06"/>
    <n v="100488.06"/>
    <n v="20199.060000000001"/>
    <n v="107787.06"/>
    <n v="0"/>
    <n v="0"/>
    <n v="0"/>
    <n v="0"/>
    <n v="0"/>
    <n v="0"/>
    <n v="0"/>
    <n v="0"/>
    <n v="0"/>
    <n v="0"/>
    <n v="0"/>
    <n v="10778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newable Generation"/>
    <s v="PEF Solar Growth 2024 BY - Spring Ridge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4.3899999999999997"/>
    <n v="7.34"/>
    <n v="12.97"/>
    <n v="2420.7000000000003"/>
    <n v="0"/>
    <n v="4456.6099999999997"/>
    <n v="10623.61"/>
    <n v="16790.61"/>
    <n v="22957.61"/>
    <n v="29124.61"/>
    <n v="35291.61"/>
    <n v="41458.61"/>
    <n v="47625.61"/>
    <n v="53792.61"/>
    <n v="59959.61"/>
    <n v="66126.61"/>
    <n v="72293.61"/>
    <n v="4456.6099999999997"/>
    <n v="78460.61"/>
    <n v="81460.61"/>
    <n v="84460.61"/>
    <n v="87460.61"/>
    <n v="90460.61"/>
    <n v="93460.61"/>
    <n v="0"/>
    <n v="0"/>
    <n v="0"/>
    <n v="0"/>
    <n v="0"/>
    <n v="0"/>
    <n v="78460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newable Generation"/>
    <s v="PEF Solar Growth 2024 BY - Winquepin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17.79"/>
    <n v="160.36000000000001"/>
    <n v="413.39"/>
    <n v="10761.77"/>
    <n v="0"/>
    <n v="10861.12"/>
    <n v="19465.120000000003"/>
    <n v="28069.120000000003"/>
    <n v="36673.120000000003"/>
    <n v="45277.120000000003"/>
    <n v="53881.120000000003"/>
    <n v="62485.120000000003"/>
    <n v="71089.119999999995"/>
    <n v="79693.119999999995"/>
    <n v="88297.12"/>
    <n v="96901.119999999995"/>
    <n v="105505.12"/>
    <n v="10861.12"/>
    <n v="114109.12"/>
    <n v="0"/>
    <n v="0"/>
    <n v="0"/>
    <n v="0"/>
    <n v="0"/>
    <n v="0"/>
    <n v="0"/>
    <n v="0"/>
    <n v="0"/>
    <n v="0"/>
    <n v="0"/>
    <n v="11410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newable Generation"/>
    <s v="PEF Solar Growth 2024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1835"/>
    <n v="3670"/>
    <n v="5505"/>
    <n v="7340"/>
    <n v="9175"/>
    <n v="11010"/>
    <n v="12845"/>
    <n v="14680"/>
    <n v="16515"/>
    <n v="18350"/>
    <n v="20185"/>
    <n v="0"/>
    <n v="22020"/>
    <n v="34908.083333333336"/>
    <n v="47796.166666666672"/>
    <n v="60684.250000000007"/>
    <n v="73572.333333333343"/>
    <n v="86460.416666666672"/>
    <n v="99348.5"/>
    <n v="112236.58333333333"/>
    <n v="125124.66666666666"/>
    <n v="138012.75"/>
    <n v="150900.83333333334"/>
    <n v="163788.91666666669"/>
    <n v="22020"/>
    <n v="176677.00000000003"/>
    <n v="180846.66666666669"/>
    <n v="185016.33333333334"/>
    <n v="0"/>
    <n v="0"/>
    <n v="0"/>
    <n v="0"/>
    <n v="0"/>
    <n v="0"/>
    <n v="0"/>
    <n v="0"/>
    <n v="0"/>
    <n v="176677.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newable Generation"/>
    <s v="PEF Solar Growth 2025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1835"/>
    <n v="3670"/>
    <n v="5505"/>
    <n v="7340"/>
    <n v="9175"/>
    <n v="11010"/>
    <n v="12845"/>
    <n v="14680"/>
    <n v="16515"/>
    <n v="18350"/>
    <n v="20185"/>
    <n v="0"/>
    <n v="22020"/>
    <n v="31565.5"/>
    <n v="41111"/>
    <n v="50656.5"/>
    <n v="60202"/>
    <n v="69747.5"/>
    <n v="79293"/>
    <n v="88838.5"/>
    <n v="98384"/>
    <n v="107929.5"/>
    <n v="117475"/>
    <n v="127020.5"/>
    <n v="22020"/>
    <n v="136566"/>
    <n v="163293.33333333334"/>
    <n v="190020.66666666669"/>
    <n v="216748.00000000003"/>
    <n v="243475.33333333337"/>
    <n v="270202.66666666669"/>
    <n v="296930"/>
    <n v="323657.33333333331"/>
    <n v="350384.66666666663"/>
    <n v="377111.99999999994"/>
    <n v="403839.33333333326"/>
    <n v="430566.66666666657"/>
    <n v="1365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newable Generation"/>
    <s v="PEF Solar Growth 2026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9.0833333333333"/>
    <n v="3818.1666666666665"/>
    <n v="5727.25"/>
    <n v="7636.333333333333"/>
    <n v="9545.4166666666661"/>
    <n v="11454.5"/>
    <n v="13363.583333333334"/>
    <n v="15272.666666666668"/>
    <n v="17181.75"/>
    <n v="19090.833333333332"/>
    <n v="20999.916666666664"/>
    <n v="0"/>
    <n v="22909"/>
    <n v="40090.833333333328"/>
    <n v="57272.666666666657"/>
    <n v="74454.499999999985"/>
    <n v="91636.333333333314"/>
    <n v="108818.16666666664"/>
    <n v="125999.99999999997"/>
    <n v="143181.83333333331"/>
    <n v="160363.66666666666"/>
    <n v="177545.5"/>
    <n v="194727.33333333334"/>
    <n v="211909.16666666669"/>
    <n v="22909"/>
    <n v="229091"/>
    <n v="248181.91666666666"/>
    <n v="267272.83333333331"/>
    <n v="286363.75"/>
    <n v="305454.66666666669"/>
    <n v="324545.58333333337"/>
    <n v="0"/>
    <n v="0"/>
    <n v="0"/>
    <n v="0"/>
    <n v="0"/>
    <n v="0"/>
    <n v="229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newable Generation"/>
    <s v="PEF Solar Growth 2027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1.3333333333333"/>
    <n v="3802.6666666666665"/>
    <n v="5704"/>
    <n v="7605.333333333333"/>
    <n v="9506.6666666666661"/>
    <n v="11408"/>
    <n v="13309.333333333334"/>
    <n v="15210.666666666668"/>
    <n v="17112"/>
    <n v="19013.333333333332"/>
    <n v="20914.666666666664"/>
    <n v="0"/>
    <n v="22816"/>
    <n v="39927.916666666672"/>
    <n v="57039.833333333343"/>
    <n v="74151.750000000015"/>
    <n v="91263.666666666686"/>
    <n v="108375.58333333336"/>
    <n v="125487.50000000003"/>
    <n v="142599.41666666669"/>
    <n v="159711.33333333334"/>
    <n v="176823.25"/>
    <n v="193935.16666666666"/>
    <n v="211047.08333333331"/>
    <n v="22816"/>
    <n v="228159"/>
    <n v="247172.25"/>
    <n v="266185.5"/>
    <n v="285198.75"/>
    <n v="304212"/>
    <n v="323225.25"/>
    <n v="0"/>
    <n v="0"/>
    <n v="0"/>
    <n v="0"/>
    <n v="0"/>
    <n v="0"/>
    <n v="228159"/>
    <n v="0"/>
    <n v="0"/>
    <n v="0"/>
    <n v="0"/>
    <n v="0"/>
    <n v="0"/>
    <n v="0"/>
    <n v="0"/>
    <n v="0"/>
    <n v="0"/>
    <n v="0"/>
    <n v="0"/>
    <n v="0"/>
  </r>
  <r>
    <s v="DE Florida"/>
    <x v="4"/>
    <s v="Renewable Generation"/>
    <s v="PEF Solar Growth 2028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3.8333333333333"/>
    <n v="3787.6666666666665"/>
    <n v="5681.5"/>
    <n v="7575.333333333333"/>
    <n v="9469.1666666666661"/>
    <n v="11363"/>
    <n v="13256.833333333334"/>
    <n v="15150.666666666668"/>
    <n v="17044.5"/>
    <n v="18938.333333333332"/>
    <n v="20832.166666666664"/>
    <n v="0"/>
    <n v="22726"/>
    <n v="39770.5"/>
    <n v="56815"/>
    <n v="73859.5"/>
    <n v="90904"/>
    <n v="107948.5"/>
    <n v="124993"/>
    <n v="142037.5"/>
    <n v="159082"/>
    <n v="176126.5"/>
    <n v="193171"/>
    <n v="210215.5"/>
    <n v="22726"/>
    <n v="227260"/>
    <n v="227260"/>
    <n v="227260"/>
    <n v="227260"/>
    <n v="227260"/>
    <n v="227260"/>
    <n v="0"/>
    <n v="0"/>
    <n v="0"/>
    <n v="0"/>
    <n v="0"/>
    <n v="0"/>
    <n v="227260"/>
  </r>
  <r>
    <s v="DE Florida"/>
    <x v="4"/>
    <s v="Renewable Generation"/>
    <s v="PEF Solar Growth Battery BY"/>
    <s v="AFUDC Not Eligible"/>
    <s v="Expansion"/>
    <s v="Regulated Renewables"/>
    <s v="Renewable Generation - Battery"/>
    <s v="BY - Solar Energy Production"/>
    <s v="~"/>
    <s v="PEF Solar Growth Battery"/>
    <n v="34924.639999999999"/>
    <n v="35294.730000000003"/>
    <n v="21262.04"/>
    <n v="21729.87"/>
    <n v="21807.96"/>
    <n v="21899.7"/>
    <n v="308.45"/>
    <n v="308.45"/>
    <n v="308.45"/>
    <n v="0"/>
    <n v="0"/>
    <n v="0"/>
    <n v="34924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Renewable Generation"/>
    <s v="PEF Solar Growth Battery BY - Jennings"/>
    <s v="AFUDC Not Eligible"/>
    <s v="Expansion"/>
    <s v="Regulated Renewables"/>
    <s v="Renewable Generation - Battery"/>
    <s v="BY - Solar Energy Production"/>
    <s v="~"/>
    <s v="PEF Solar Growth Battery"/>
    <n v="7036.84"/>
    <n v="7159.76"/>
    <n v="7275.16"/>
    <n v="7538.69"/>
    <n v="7580.11"/>
    <n v="7668.46"/>
    <n v="69.14"/>
    <n v="69.14"/>
    <n v="69.14"/>
    <n v="69.14"/>
    <n v="99.990000000000009"/>
    <n v="102.56"/>
    <n v="7036.8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</r>
  <r>
    <s v="DE Florida"/>
    <x v="4"/>
    <s v="Renewable Generation"/>
    <s v="PEF Solar Growth Battery BY - Micanopy"/>
    <s v="AFUDC Not Eligible"/>
    <s v="Expansion"/>
    <s v="Regulated Renewables"/>
    <s v="Renewable Generation - Battery"/>
    <s v="BY - Solar Energy Production"/>
    <s v="~"/>
    <s v="PEF Solar Growth Battery"/>
    <n v="9111.77"/>
    <n v="9151.19"/>
    <n v="9193.43"/>
    <n v="9279.1299999999992"/>
    <n v="9325.19"/>
    <n v="9368.92"/>
    <n v="10727.97"/>
    <n v="11223.47"/>
    <n v="769.88"/>
    <n v="620.04"/>
    <n v="658.84999999999991"/>
    <n v="660.66"/>
    <n v="9111.77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</r>
  <r>
    <s v="DE Florida"/>
    <x v="4"/>
    <s v="Renewable Generation"/>
    <s v="PEF Solar Growth Battery BY - Trenton"/>
    <s v="AFUDC Not Eligible"/>
    <s v="Expansion"/>
    <s v="Regulated Renewables"/>
    <s v="Renewable Generation - Battery"/>
    <s v="BY - Solar Energy Production"/>
    <s v="~"/>
    <s v="PEF Solar Growth Battery"/>
    <n v="13006.29"/>
    <n v="13034.46"/>
    <n v="13070.73"/>
    <n v="13096.64"/>
    <n v="13127.44"/>
    <n v="273.93"/>
    <n v="273.93"/>
    <n v="274.31"/>
    <n v="274.27999999999997"/>
    <n v="8.4600000000000009"/>
    <n v="31.76"/>
    <n v="32.94"/>
    <n v="13006.29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</r>
  <r>
    <s v="DE Florida"/>
    <x v="4"/>
    <s v="Transmission"/>
    <s v="PEF Transmission Expansion EE 2023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7.11"/>
    <n v="7.29"/>
    <n v="12.47"/>
    <n v="13.25"/>
    <n v="23.61"/>
    <n v="546"/>
    <n v="0"/>
    <n v="1786.7"/>
    <n v="33.243917300000021"/>
    <n v="28.807865199999995"/>
    <n v="59.9943648"/>
    <n v="49.655685699999992"/>
    <n v="57.419325000000001"/>
    <n v="57.387465000000006"/>
    <n v="0"/>
    <n v="0"/>
    <n v="0"/>
    <n v="0"/>
    <n v="0"/>
    <n v="178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EE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2.1363748"/>
    <n v="2.1454448000000004"/>
    <n v="2.4629004999999995"/>
    <n v="2.0495195000000002"/>
    <n v="2.3765252000000001"/>
    <n v="2.3344352000000002"/>
    <n v="2.1408648000000006"/>
    <n v="5.9446764999999999"/>
    <n v="4.3583256000000006"/>
    <n v="4.3031974000000002"/>
    <n v="2.3721329999999998"/>
    <n v="0"/>
    <n v="2.2405062999999998"/>
    <n v="2.4843896000000001"/>
    <n v="2.8939006999999997"/>
    <n v="2.7332638999999999"/>
    <n v="2.6332662000000004"/>
    <n v="2.6276761999999998"/>
    <n v="2.3754729999999995"/>
    <n v="2.6015662000000006"/>
    <n v="143.68462539999999"/>
    <n v="153.2355795"/>
    <n v="0"/>
    <n v="0"/>
    <n v="2.2405062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EE 2025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EE 2026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0"/>
    <n v="1.1643067790017501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1.1643067790017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EE 2028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0"/>
    <n v="3.8639171146372604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3.8639171146372604"/>
    <n v="4.7161915699582622"/>
    <n v="0"/>
    <n v="0"/>
    <n v="0"/>
    <n v="0"/>
    <n v="0"/>
    <n v="0"/>
    <n v="0"/>
    <n v="0"/>
    <n v="0"/>
    <n v="0"/>
    <n v="0"/>
    <n v="4.7161915699582622"/>
  </r>
  <r>
    <s v="DE Florida"/>
    <x v="4"/>
    <s v="Transmission"/>
    <s v="PEF Transmission Expansion EE DEC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0"/>
    <n v="1.5813899999999987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.5813899999999987"/>
    <n v="10.134971999999989"/>
    <n v="120.792672"/>
    <n v="120.792672"/>
    <n v="120.792672"/>
    <n v="120.792672"/>
    <n v="120.792672"/>
    <n v="120.792672"/>
    <n v="120.792672"/>
    <n v="120.792672"/>
    <n v="120.792672"/>
    <n v="120.792672"/>
    <n v="120.792672"/>
    <n v="10.134971999999989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EE JUL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22.5268333"/>
    <n v="22.5268333"/>
    <n v="22.5268333"/>
    <n v="22.5268333"/>
    <n v="22.5268333"/>
    <n v="22.5268333"/>
    <n v="22.5268333"/>
    <n v="22.5268333"/>
    <n v="22.5268333"/>
    <n v="22.5268333"/>
    <n v="22.5268333"/>
    <n v="0"/>
    <n v="22.5268333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22.5268333"/>
    <n v="40.975083300000001"/>
    <n v="0"/>
    <n v="0"/>
    <n v="0"/>
    <n v="0"/>
    <n v="0"/>
    <n v="0"/>
    <n v="0"/>
    <n v="0"/>
    <n v="0"/>
    <n v="0"/>
    <n v="0"/>
    <n v="40.975083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EE MAR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0"/>
    <n v="1.0841737481055027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1.0841737481055027"/>
    <n v="20.274185305494772"/>
    <n v="36.877581401094005"/>
    <n v="36.877581401094005"/>
    <n v="0"/>
    <n v="0"/>
    <n v="0"/>
    <n v="0"/>
    <n v="0"/>
    <n v="0"/>
    <n v="0"/>
    <n v="0"/>
    <n v="0"/>
    <n v="20.274185305494772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EE_DeLand West to Dona Vista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.45"/>
    <n v="0"/>
    <n v="1"/>
    <n v="51.04954"/>
    <n v="46.30603"/>
    <n v="51.176369999999999"/>
    <n v="54.742589400000007"/>
    <n v="76.740436499999987"/>
    <n v="72.949279399999995"/>
    <n v="76.043599999999998"/>
    <n v="76.075999999999993"/>
    <n v="73.254919999999998"/>
    <n v="75.432209999999998"/>
    <n v="72.402559999999994"/>
    <n v="1"/>
    <n v="74.384619999999984"/>
    <n v="74.625029999999981"/>
    <n v="68.722939999999994"/>
    <n v="74.479829999999993"/>
    <n v="73.066270000000003"/>
    <n v="75.340670000000017"/>
    <n v="72.50403"/>
    <n v="74.592600000000004"/>
    <n v="73.699770000000001"/>
    <n v="72.436750000000018"/>
    <n v="75.461299999999994"/>
    <n v="73.112349999999992"/>
    <n v="74.384619999999984"/>
    <n v="75.952259999999995"/>
    <n v="628.31980808977607"/>
    <n v="578.62602496997567"/>
    <n v="627.09726873354896"/>
    <n v="615.19552815236068"/>
    <n v="634.34527685623914"/>
    <n v="610.46164022092"/>
    <n v="628.04675746083365"/>
    <n v="620.52940337391658"/>
    <n v="609.89516330709796"/>
    <n v="635.36094436685687"/>
    <n v="615.58350758441964"/>
    <n v="75.952259999999995"/>
    <n v="639.49467688405468"/>
    <n v="884.93598173464045"/>
    <n v="814.94643789879603"/>
    <n v="883.21413713976551"/>
    <n v="866.4515293881733"/>
    <n v="893.42235133433894"/>
    <n v="0"/>
    <n v="0"/>
    <n v="0"/>
    <n v="0"/>
    <n v="0"/>
    <n v="0"/>
    <n v="639.49467688405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EE_Ross Prairie-Shaw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1.82"/>
    <n v="13.71011"/>
    <n v="12.436170000000001"/>
    <n v="13.74418"/>
    <n v="13.39836"/>
    <n v="13.86487"/>
    <n v="23.557780000000005"/>
    <n v="46.193119999999993"/>
    <n v="46.212829999999997"/>
    <n v="44.49915"/>
    <n v="45.821759999999998"/>
    <n v="43.981409999999997"/>
    <n v="1.82"/>
    <n v="59.991454099999999"/>
    <n v="160.44812999999999"/>
    <n v="10196.8436958"/>
    <n v="244.18121000000065"/>
    <n v="236.39350000000002"/>
    <n v="234.81001000000003"/>
    <n v="225.96902999999998"/>
    <n v="232.47845000000001"/>
    <n v="282.55291999999992"/>
    <n v="762.59535000000005"/>
    <n v="695.78178000000003"/>
    <n v="114.15968999999996"/>
    <n v="59.991454099999999"/>
    <n v="118.59411"/>
    <n v="302.51646333430057"/>
    <n v="19225.609497761518"/>
    <n v="460.39075719916582"/>
    <n v="445.70744187057198"/>
    <n v="0"/>
    <n v="0"/>
    <n v="0"/>
    <n v="0"/>
    <n v="0"/>
    <n v="0"/>
    <n v="0"/>
    <n v="118.594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FF  Tallahassee"/>
    <s v="AFUDC Not Eligible"/>
    <s v="Expansion"/>
    <s v="Other Transmission &amp; Distribution Expansion"/>
    <s v="Transmission Expansion"/>
    <s v="FF - Transmission Stations "/>
    <s v="~"/>
    <s v="PEF Transmission (Excl. ECC) 353.1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203.668406069518"/>
    <n v="225.01681213903601"/>
    <n v="246.36521820855401"/>
    <n v="267.71362427807202"/>
    <n v="289.06203034759"/>
    <n v="310.41043641710797"/>
    <n v="331.75884248662595"/>
    <n v="353.10724855614393"/>
    <n v="374.45565462566191"/>
    <n v="395.80406069517988"/>
    <n v="417.15246676469786"/>
    <n v="182.32"/>
    <n v="438.50087283421584"/>
    <n v="552.27302594504999"/>
    <n v="666.0451790558842"/>
    <n v="779.81733216671842"/>
    <n v="893.58948527755263"/>
    <n v="1007.3616383883868"/>
    <n v="1121.1337914992209"/>
    <n v="1234.905944610055"/>
    <n v="1348.6780977208891"/>
    <n v="1462.4502508317232"/>
    <n v="1576.2224039425573"/>
    <n v="1689.9945570533914"/>
    <n v="438.50087283421584"/>
    <n v="1803.7667101642255"/>
    <n v="3104.4505776663173"/>
    <n v="4405.134445168409"/>
    <n v="5705.8183126705007"/>
    <n v="7006.5021801725925"/>
    <n v="8307.1860476746842"/>
    <n v="9607.869915176776"/>
    <n v="10908.553782678868"/>
    <n v="12209.237650180959"/>
    <n v="13509.921517683051"/>
    <n v="14810.605385185143"/>
    <n v="16111.289252687235"/>
    <n v="1803.7667101642255"/>
    <n v="17411.973120189326"/>
    <n v="17411.973120189326"/>
    <n v="17411.973120189326"/>
    <n v="17411.973120189326"/>
    <n v="17411.973120189326"/>
    <n v="17411.973120189326"/>
    <n v="17411.973120189326"/>
    <n v="17411.973120189326"/>
    <n v="0"/>
    <n v="0"/>
    <n v="0"/>
    <n v="0"/>
    <n v="17411.973120189326"/>
  </r>
  <r>
    <s v="DE Florida"/>
    <x v="4"/>
    <s v="Transmission"/>
    <s v="PEF Transmission Expansion FF - Moss Park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.15396985442416"/>
    <n v="386.30793970884832"/>
    <n v="579.46190956327246"/>
    <n v="772.61587941769665"/>
    <n v="965.76984927212084"/>
    <n v="1158.9238191265449"/>
    <n v="1352.077788980969"/>
    <n v="1545.2317588353931"/>
    <n v="1738.3857286898171"/>
    <n v="1931.5396985442412"/>
    <n v="2124.6936683986655"/>
    <n v="0"/>
    <n v="2317.8476382530898"/>
    <n v="2561.6835615950299"/>
    <n v="2805.51948493697"/>
    <n v="3049.3554082789101"/>
    <n v="3293.1913316208502"/>
    <n v="3537.0272549627903"/>
    <n v="3780.8631783047304"/>
    <n v="4024.6991016466704"/>
    <n v="4268.5350249886105"/>
    <n v="4512.3709483305502"/>
    <n v="4756.2068716724898"/>
    <n v="5000.0427950144294"/>
    <n v="2317.8476382530898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</r>
  <r>
    <s v="DE Florida"/>
    <x v="4"/>
    <s v="Transmission"/>
    <s v="PEF Transmission Expansion FF - New County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.242585500000004"/>
    <n v="130.10987610000001"/>
    <n v="159.36914180000002"/>
    <n v="239.67456990000002"/>
    <n v="371.09717660000001"/>
    <n v="460.59287460000002"/>
    <n v="613.84971670000004"/>
    <n v="796.25487520000001"/>
    <n v="891.60407080000004"/>
    <n v="928.80024630000003"/>
    <n v="954.46419120000007"/>
    <n v="0"/>
    <n v="981.07545920000007"/>
    <n v="1018.4366269992147"/>
    <n v="1037.440384777366"/>
    <n v="1050.1157971523755"/>
    <n v="1084.9049278009675"/>
    <n v="1141.8385416654185"/>
    <n v="1180.6089909846337"/>
    <n v="1247.0014183553999"/>
    <n v="1326.0211937326217"/>
    <n v="1367.3274379236859"/>
    <n v="1383.4412005884722"/>
    <n v="1394.559083317054"/>
    <n v="981.07545920000007"/>
    <n v="1406.0873561656006"/>
    <n v="2085.5137996747771"/>
    <n v="2431.1040561118543"/>
    <n v="2661.6110465851516"/>
    <n v="3294.2640577644706"/>
    <n v="4329.6225613298157"/>
    <n v="5034.6773025459324"/>
    <n v="6242.0477746597408"/>
    <n v="7679.0511691994679"/>
    <n v="8430.2202637063674"/>
    <n v="8723.254906459606"/>
    <n v="8925.4376530543541"/>
    <n v="1406.0873561656006"/>
    <n v="9135.083491697249"/>
    <n v="9436.44812884967"/>
    <n v="9589.7372497391261"/>
    <n v="9691.9803346362824"/>
    <n v="9972.598269040931"/>
    <n v="10431.839210765374"/>
    <n v="10744.571469406585"/>
    <n v="11280.109595296752"/>
    <n v="11917.503106720205"/>
    <n v="12250.689728714153"/>
    <n v="12380.667417439814"/>
    <n v="12470.347073932582"/>
    <n v="9135.083491697249"/>
    <n v="12563.337040557206"/>
    <n v="12563.337040557206"/>
    <n v="12563.337040557206"/>
    <n v="12563.337040557206"/>
    <n v="12563.337040557206"/>
    <n v="0"/>
    <n v="0"/>
    <n v="0"/>
    <n v="0"/>
    <n v="0"/>
    <n v="0"/>
    <n v="0"/>
    <n v="12563.337040557206"/>
  </r>
  <r>
    <s v="DE Florida"/>
    <x v="4"/>
    <s v="Transmission"/>
    <s v="PEF Transmission Expansion FF American Cement-Bushnell East "/>
    <s v="AFUDC Not Eligible"/>
    <s v="Expansion"/>
    <s v="Other Transmission &amp; Distribution Expansion"/>
    <s v="Transmission Expansion"/>
    <s v="FF - Transmission Stations "/>
    <s v="~"/>
    <s v="PEF Transmission (Excl. ECC) 353.1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</r>
  <r>
    <s v="DE Florida"/>
    <x v="4"/>
    <s v="Transmission"/>
    <s v="PEF Transmission Expansion FF Bartow Plant-Northeast"/>
    <s v="AFUDC Not Eligible"/>
    <s v="Expansion"/>
    <s v="Other Transmission &amp; Distribution Expansion"/>
    <s v="Transmission Expansion"/>
    <s v="FF - Transmission Stations "/>
    <s v="~"/>
    <s v="PEF Transmission (Excl. ECC) 353.1"/>
    <n v="11156.75"/>
    <n v="11795.05"/>
    <n v="12446.91"/>
    <n v="13402.61"/>
    <n v="13901.230000000001"/>
    <n v="138.28"/>
    <n v="257.64"/>
    <n v="252.24"/>
    <n v="74.56"/>
    <n v="0"/>
    <n v="0"/>
    <n v="0"/>
    <n v="1115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FF Bayboro_TGIP"/>
    <s v="AFUDC Not Eligible"/>
    <s v="Expansion"/>
    <s v="Other Transmission &amp; Distribution Expansion"/>
    <s v="Transmission Expansion"/>
    <s v="FF - Transmission Stations "/>
    <s v="~"/>
    <s v="PEF Transmission (Excl. ECC) 353.1"/>
    <n v="4117.96"/>
    <n v="4640.3999999999996"/>
    <n v="4038.37"/>
    <n v="4094.46"/>
    <n v="4111.24"/>
    <n v="3333.22"/>
    <n v="1784.88"/>
    <n v="1742.85"/>
    <n v="1697.74"/>
    <n v="1706.49"/>
    <n v="1323.37"/>
    <n v="1330.48"/>
    <n v="4117.96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</r>
  <r>
    <s v="DE Florida"/>
    <x v="4"/>
    <s v="Transmission"/>
    <s v="PEF Transmission Expansion FF Brookridge Bank &amp; Spare"/>
    <s v="AFUDC Not Eligible"/>
    <s v="Expansion"/>
    <s v="Other Transmission &amp; Distribution Expansion"/>
    <s v="Transmission Expansion"/>
    <s v="FF - Transmission Stations "/>
    <s v="~"/>
    <s v="PEF Transmission (Excl. ECC) 353.1"/>
    <n v="1452.54"/>
    <n v="1417.39"/>
    <n v="1565.56"/>
    <n v="1635.7"/>
    <n v="1653.97"/>
    <n v="1802.51"/>
    <n v="2167.4299999999998"/>
    <n v="2709.97"/>
    <n v="3603.33"/>
    <n v="5161.9799999999996"/>
    <n v="6403.47"/>
    <n v="7634.28"/>
    <n v="1452.54"/>
    <n v="16640.04"/>
    <n v="21000.871643300001"/>
    <n v="22783.6764941"/>
    <n v="24219.670057800002"/>
    <n v="25000.883907500003"/>
    <n v="25250.161446400005"/>
    <n v="25430.402844600005"/>
    <n v="25618.137319900005"/>
    <n v="25799.647479000003"/>
    <n v="26025.050543000001"/>
    <n v="26325.8852004"/>
    <n v="0"/>
    <n v="1664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4583.5200000000004"/>
    <n v="4991.6399999999994"/>
    <n v="5435.15"/>
    <n v="5988.63"/>
    <n v="6906.58"/>
    <n v="7459.84"/>
    <n v="8043.43"/>
    <n v="8697.75"/>
    <n v="8927.5299999999988"/>
    <n v="9234.8700000000008"/>
    <n v="9469.7100000000009"/>
    <n v="9853.43"/>
    <n v="4583.5200000000004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</r>
  <r>
    <s v="DE Florida"/>
    <x v="4"/>
    <s v="Transmission"/>
    <s v="PEF Transmission Expansion FF Stations"/>
    <s v="AFUDC Not Eligible"/>
    <s v="Expansion"/>
    <s v="Other Transmission &amp; Distribution Expansion"/>
    <s v="Transmission Expansion"/>
    <s v="FF - Transmission Stations "/>
    <s v="~"/>
    <s v="PEF Transmission (Excl. ECC) 353.1"/>
    <n v="39268.989999999976"/>
    <n v="40951.76999999999"/>
    <n v="43283.17"/>
    <n v="40617.419999999984"/>
    <n v="31969.990000000005"/>
    <n v="13301.350000000002"/>
    <n v="8588.07"/>
    <n v="9067.18"/>
    <n v="7616.1500000000015"/>
    <n v="8711.2899999999991"/>
    <n v="12792.490000000002"/>
    <n v="13589.210000000001"/>
    <n v="39268.989999999976"/>
    <n v="11897.210000000005"/>
    <n v="16685.500588600004"/>
    <n v="21850.414103100004"/>
    <n v="74.635718366000219"/>
    <n v="3896.9127293660003"/>
    <n v="10916.918934566002"/>
    <n v="30.505227005998677"/>
    <n v="2506.5599891559987"/>
    <n v="6236.8093026059987"/>
    <n v="100.75359657500121"/>
    <n v="7027.297647925001"/>
    <n v="10034.868776475001"/>
    <n v="11897.210000000005"/>
    <n v="42.046458560000247"/>
    <n v="1901.1318355100002"/>
    <n v="2798.6109676600004"/>
    <n v="9.4467508050001925"/>
    <n v="820.41079365500025"/>
    <n v="1217.0559078050003"/>
    <n v="103.50082087700048"/>
    <n v="4033.8767409270004"/>
    <n v="6384.9031883770003"/>
    <n v="34.800188966999485"/>
    <n v="2316.8048683169995"/>
    <n v="4766.6336052669994"/>
    <n v="42.046458560000247"/>
    <n v="30.298091587000272"/>
    <n v="2389.2478193016432"/>
    <n v="3528.0379903523813"/>
    <n v="11.986760003353083"/>
    <n v="1040.9999682110706"/>
    <n v="1544.2936284293719"/>
    <n v="131.32975830652686"/>
    <n v="5118.4913601200915"/>
    <n v="8101.653546657617"/>
    <n v="44.157141627783858"/>
    <n v="2939.7392293249873"/>
    <n v="6048.2693181672366"/>
    <n v="30.298091587000272"/>
    <n v="38.444536075923679"/>
    <n v="1083.3349910431816"/>
    <n v="1587.7590429682882"/>
    <n v="5.3095031938730699"/>
    <n v="461.10814385975209"/>
    <n v="684.04072077274884"/>
    <n v="58.172164203172997"/>
    <n v="2267.2220196923281"/>
    <n v="3588.605709098947"/>
    <n v="19.559287450440024"/>
    <n v="1302.1496069737602"/>
    <n v="2679.06467245781"/>
    <n v="38.444536075923679"/>
    <n v="17.028904058412081"/>
    <n v="432.14970346992823"/>
    <n v="632.55053465955564"/>
    <n v="2.1093935731163356"/>
    <n v="183.1920086782865"/>
    <n v="271.76009646495538"/>
    <n v="23.111011487109408"/>
    <n v="900.73654399260795"/>
    <n v="1425.7043536497486"/>
    <n v="7.7706394998131145"/>
    <n v="517.32636969803434"/>
    <n v="1064.356041553358"/>
    <n v="17.028904058412081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</r>
  <r>
    <s v="DE Florida"/>
    <x v="4"/>
    <s v="Transmission"/>
    <s v="PEF Transmission Expansion FF Stations - Keystone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1771.8971141"/>
    <n v="2193.0670700000001"/>
    <n v="2374.3861999999999"/>
    <n v="2925.3646600000002"/>
    <n v="3125.91408"/>
    <n v="6266.1823100000001"/>
    <n v="6430.3431600000004"/>
    <n v="6521.25737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9623.4"/>
    <n v="9626.9699999999993"/>
    <n v="9854.1200000000008"/>
    <n v="9892.48"/>
    <n v="10376.84"/>
    <n v="10366.26"/>
    <n v="10438.92"/>
    <n v="10541.37"/>
    <n v="10763.21"/>
    <n v="11002.75"/>
    <n v="11799.78"/>
    <n v="12416.96"/>
    <n v="9623.4"/>
    <n v="12925.18"/>
    <n v="13099.5091847"/>
    <n v="13257.6397141"/>
    <n v="13454.558508399999"/>
    <n v="13624.923352799999"/>
    <n v="13801.220372099999"/>
    <n v="13968.808211399999"/>
    <n v="14143.504830799999"/>
    <n v="14388.057145099998"/>
    <n v="14622.817744499998"/>
    <n v="14845.037164499998"/>
    <n v="14995.164914499997"/>
    <n v="12925.18"/>
    <n v="15152.739744499997"/>
    <n v="22792.605094499995"/>
    <n v="31061.289994499995"/>
    <n v="38721.961854499998"/>
    <n v="45089.412414499995"/>
    <n v="51782.726934499995"/>
    <n v="60532.823464499997"/>
    <n v="66805.1292445"/>
    <n v="77111.571284499994"/>
    <n v="81888.442394499987"/>
    <n v="86980.144404499981"/>
    <n v="91124.335644499981"/>
    <n v="15152.739744499997"/>
    <n v="95331.066694499983"/>
    <n v="97367.995385612157"/>
    <n v="99572.578940291685"/>
    <n v="101615.05502985125"/>
    <n v="103312.73452297246"/>
    <n v="105097.29534437826"/>
    <n v="107430.2320985526"/>
    <n v="109102.54424247157"/>
    <n v="111850.43134948199"/>
    <n v="113124.03309139016"/>
    <n v="114481.57454475654"/>
    <n v="115586.49219074774"/>
    <n v="95331.0666944999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24813.05"/>
    <n v="25896.43"/>
    <n v="27127.49"/>
    <n v="22451.52"/>
    <n v="4801.8599999999997"/>
    <n v="4846.24"/>
    <n v="1024.71"/>
    <n v="1025.97"/>
    <n v="3660.05"/>
    <n v="780.88"/>
    <n v="1141.03"/>
    <n v="108.75"/>
    <n v="24813.05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</r>
  <r>
    <s v="DE Florida"/>
    <x v="4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29278.69"/>
    <n v="34420.6"/>
    <n v="39877.53"/>
    <n v="43753.32"/>
    <n v="45915.46"/>
    <n v="53287.5"/>
    <n v="57915.61"/>
    <n v="64338.91"/>
    <n v="68061.88"/>
    <n v="71877.56"/>
    <n v="76022.89"/>
    <n v="79338.3"/>
    <n v="29278.69"/>
    <n v="87262.44"/>
    <n v="98630.575257500008"/>
    <n v="104286.73847550001"/>
    <n v="107691.7009412"/>
    <n v="109909.1548527"/>
    <n v="0"/>
    <n v="0"/>
    <n v="0"/>
    <n v="0"/>
    <n v="0"/>
    <n v="0"/>
    <n v="254.64206909999999"/>
    <n v="87262.44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</r>
  <r>
    <s v="DE Florida"/>
    <x v="4"/>
    <s v="Transmission"/>
    <s v="PEF Transmission Expansion FF Sumter County Industrial Park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.252053645725"/>
    <n v="316.50410729145"/>
    <n v="474.75616093717497"/>
    <n v="633.0082145829"/>
    <n v="791.26026822862502"/>
    <n v="949.51232187435005"/>
    <n v="1107.764375520075"/>
    <n v="1266.0164291658"/>
    <n v="1424.268482811525"/>
    <n v="1582.52053645725"/>
    <n v="1740.7725901029751"/>
    <n v="0"/>
    <n v="1899.0246437487001"/>
    <n v="1979.1786176531753"/>
    <n v="2059.3325915576506"/>
    <n v="2139.4865654621258"/>
    <n v="2219.6405393666009"/>
    <n v="2299.7945132710761"/>
    <n v="2379.9484871755512"/>
    <n v="2460.1024610800264"/>
    <n v="2540.2564349845015"/>
    <n v="2620.4104088889767"/>
    <n v="2700.5643827934518"/>
    <n v="2780.718356697927"/>
    <n v="1899.0246437487001"/>
    <n v="2860.8723306024021"/>
    <n v="3527.8737654685938"/>
    <n v="4194.8752003347854"/>
    <n v="4861.876635200977"/>
    <n v="5528.8780700671687"/>
    <n v="6195.8795049333603"/>
    <n v="6862.8809397995519"/>
    <n v="7529.8823746657436"/>
    <n v="8196.8838095319352"/>
    <n v="8863.8852443981268"/>
    <n v="9530.8866792643184"/>
    <n v="10197.88811413051"/>
    <n v="2860.8723306024021"/>
    <n v="10864.889548996702"/>
    <n v="10864.889548996702"/>
    <n v="10864.889548996702"/>
    <n v="10864.889548996702"/>
    <n v="10864.889548996702"/>
    <n v="10864.889548996702"/>
    <n v="10864.889548996702"/>
    <n v="10864.889548996702"/>
    <n v="10864.889548996702"/>
    <n v="10864.889548996702"/>
    <n v="10864.889548996702"/>
    <n v="0"/>
    <n v="10864.889548996702"/>
  </r>
  <r>
    <s v="DE Florida"/>
    <x v="4"/>
    <s v="Transmission"/>
    <s v="PEF Transmission Expansion FF Voltage"/>
    <s v="AFUDC Not Eligible"/>
    <s v="Expansion"/>
    <s v="Other Transmission &amp; Distribution Expansion"/>
    <s v="Voltage Control"/>
    <s v="FF - Transmission Stations "/>
    <s v="~"/>
    <s v="PEF Transmission (Excl. ECC) 353.1"/>
    <n v="2488.33"/>
    <n v="3392.91"/>
    <n v="4662.7999999999993"/>
    <n v="6567.1100000000006"/>
    <n v="7338.7"/>
    <n v="5015.04"/>
    <n v="4693.49"/>
    <n v="5447.38"/>
    <n v="5805.79"/>
    <n v="0"/>
    <n v="0"/>
    <n v="0"/>
    <n v="2488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- Disston to Largo 355"/>
    <s v="AFUDC Not Eligible"/>
    <s v="Expansion"/>
    <s v="Other Transmission &amp; Distribution Expansion"/>
    <s v="Transmission Expansion"/>
    <s v="GG - Transmission Lines"/>
    <s v="~"/>
    <s v="PEF Transmission Poles &amp; Fixtures 355.0"/>
    <n v="398.3"/>
    <n v="398.3"/>
    <n v="398.3"/>
    <n v="398.3"/>
    <n v="398.3"/>
    <n v="398.3"/>
    <n v="398.3"/>
    <n v="398.05"/>
    <n v="398.05"/>
    <n v="398.05"/>
    <n v="398.05"/>
    <n v="398.05"/>
    <n v="398.3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184.6264578958003"/>
    <n v="5443.4902908289005"/>
    <n v="5647.7377127938007"/>
    <n v="5844.3687199600008"/>
    <n v="398.05"/>
    <n v="6400.858321539401"/>
    <n v="6400.858321539401"/>
    <n v="6400.858321539401"/>
    <n v="6400.858321539401"/>
    <n v="6400.858321539401"/>
    <n v="6400.858321539401"/>
    <n v="6400.858321539401"/>
    <n v="6400.858321539401"/>
    <n v="7676.490111427408"/>
    <n v="8710.5469757754254"/>
    <n v="8804.0468342569111"/>
    <n v="8894.0600699993483"/>
    <n v="6400.858321539401"/>
    <n v="9148.80844311293"/>
    <n v="9148.80844311293"/>
    <n v="9148.80844311293"/>
    <n v="9148.80844311293"/>
    <n v="9148.80844311293"/>
    <n v="9148.80844311293"/>
    <n v="9148.80844311293"/>
    <n v="9148.80844311293"/>
    <n v="23938.536969557346"/>
    <n v="35927.435667320438"/>
    <n v="37011.476951932469"/>
    <n v="38055.094186130096"/>
    <n v="9148.80844311293"/>
    <n v="41008.657546576025"/>
    <n v="41008.657546576025"/>
    <n v="41008.657546576025"/>
    <n v="41008.657546576025"/>
    <n v="41008.657546576025"/>
    <n v="41008.657546576025"/>
    <n v="41008.657546576025"/>
    <n v="0"/>
    <n v="0"/>
    <n v="0"/>
    <n v="0"/>
    <n v="0"/>
    <n v="41008.657546576025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- Disston to Largo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5.3126139041999"/>
    <n v="2363.4294460710998"/>
    <n v="2459.1048170061999"/>
    <n v="2551.2124400399998"/>
    <n v="0"/>
    <n v="2811.8881858606001"/>
    <n v="2811.8881858606001"/>
    <n v="2811.8881858606001"/>
    <n v="2811.8881858606001"/>
    <n v="2811.8881858606001"/>
    <n v="2811.8881858606001"/>
    <n v="2811.8881858606001"/>
    <n v="2811.8881858606001"/>
    <n v="3409.4308304630586"/>
    <n v="3893.8128271253454"/>
    <n v="3937.6108518765845"/>
    <n v="3979.7756421876529"/>
    <n v="2811.8881858606001"/>
    <n v="4099.1071121189798"/>
    <n v="4099.1071121189798"/>
    <n v="4099.1071121189798"/>
    <n v="4099.1071121189798"/>
    <n v="4099.1071121189798"/>
    <n v="4099.1071121189798"/>
    <n v="4099.1071121189798"/>
    <n v="4099.1071121189798"/>
    <n v="11027.041620101019"/>
    <n v="16642.986825073745"/>
    <n v="17150.782962799498"/>
    <n v="17639.643311858301"/>
    <n v="4099.1071121189798"/>
    <n v="19023.177397001076"/>
    <n v="19023.177397001076"/>
    <n v="19023.177397001076"/>
    <n v="19023.177397001076"/>
    <n v="19023.177397001076"/>
    <n v="19023.177397001076"/>
    <n v="19023.177397001076"/>
    <n v="0"/>
    <n v="0"/>
    <n v="0"/>
    <n v="0"/>
    <n v="0"/>
    <n v="19023.177397001076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40th Street to 16th Stree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3194.32"/>
    <n v="3219.43"/>
    <n v="3306.12"/>
    <n v="3353.84"/>
    <n v="3395.56"/>
    <n v="3457.98"/>
    <n v="3768.36"/>
    <n v="3888.84"/>
    <n v="4234.0200000000004"/>
    <n v="4599.7"/>
    <n v="5228.62"/>
    <n v="5490.99"/>
    <n v="3194.32"/>
    <n v="6439.86"/>
    <n v="7469.3619831743999"/>
    <n v="8484.3286381305006"/>
    <n v="12223.679775744"/>
    <n v="13237.881438407399"/>
    <n v="14164.555334627399"/>
    <n v="15037.879166545499"/>
    <n v="15830.0174762061"/>
    <n v="16425.6453573777"/>
    <n v="16918.2363016977"/>
    <n v="17630.299599137699"/>
    <n v="18394.301238686101"/>
    <n v="6439.86"/>
    <n v="18997.8343475736"/>
    <n v="19294.764470696398"/>
    <n v="19563.931956146997"/>
    <n v="0"/>
    <n v="0"/>
    <n v="0"/>
    <n v="0"/>
    <n v="0"/>
    <n v="0"/>
    <n v="32.392759259999998"/>
    <n v="66.138004949999996"/>
    <n v="98.641896599999995"/>
    <n v="18997.8343475736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</r>
  <r>
    <s v="DE Florida"/>
    <x v="4"/>
    <s v="Transmission"/>
    <s v="PEF Transmission Expansion GG 40th Street to 16th Stree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482.24835922559998"/>
    <n v="957.68795236949995"/>
    <n v="2709.307648256"/>
    <n v="3184.3888969926002"/>
    <n v="3618.4696207726001"/>
    <n v="4027.5596389545003"/>
    <n v="4398.6200218939002"/>
    <n v="4677.6292643223005"/>
    <n v="4908.3730400023005"/>
    <n v="5241.9239825623008"/>
    <n v="5599.8043394139004"/>
    <n v="0"/>
    <n v="5882.5166180264005"/>
    <n v="6021.6072337036003"/>
    <n v="6147.693030853"/>
    <n v="0"/>
    <n v="0"/>
    <n v="0"/>
    <n v="0"/>
    <n v="0"/>
    <n v="0"/>
    <n v="15.173700739999999"/>
    <n v="30.980945049999999"/>
    <n v="46.206703399999995"/>
    <n v="5882.5166180264005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</r>
  <r>
    <s v="DE Florida"/>
    <x v="4"/>
    <s v="Transmission"/>
    <s v="PEF Transmission Expansion GG Archer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.12316628616503"/>
    <n v="714.24633257233006"/>
    <n v="1071.369498858495"/>
    <n v="1428.4926651446601"/>
    <n v="1785.6158314308252"/>
    <n v="2142.7389977169901"/>
    <n v="2499.8621640031552"/>
    <n v="2856.9853302893202"/>
    <n v="3214.1084965754853"/>
    <n v="3571.2316628616504"/>
    <n v="3928.3548291478155"/>
    <n v="0"/>
    <n v="4285.4779954339801"/>
    <n v="4601.4440382138846"/>
    <n v="4917.4100809937891"/>
    <n v="5233.3761237736935"/>
    <n v="5549.342166553598"/>
    <n v="5865.3082093335024"/>
    <n v="6181.2742521134069"/>
    <n v="6497.2402948933113"/>
    <n v="6813.2063376732158"/>
    <n v="7129.1723804531202"/>
    <n v="7445.1384232330247"/>
    <n v="7761.1044660129292"/>
    <n v="4285.4779954339801"/>
    <n v="8077.0705087928336"/>
    <n v="9748.083420152092"/>
    <n v="11419.096331511351"/>
    <n v="13090.109242870611"/>
    <n v="14761.12215422987"/>
    <n v="16432.135065589129"/>
    <n v="18103.147976948389"/>
    <n v="0"/>
    <n v="0"/>
    <n v="0"/>
    <n v="0"/>
    <n v="0"/>
    <n v="8077.0705087928336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Archer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0"/>
    <n v="167.28676952318162"/>
    <n v="148.0075883212767"/>
    <n v="148.00758832127664"/>
    <n v="148.0075883212767"/>
    <n v="148.00758832127664"/>
    <n v="148.0075883212767"/>
    <n v="148.00758832127664"/>
    <n v="148.0075883212767"/>
    <n v="148.00758832127664"/>
    <n v="148.0075883212767"/>
    <n v="148.00758832127664"/>
    <n v="148.0075883212767"/>
    <n v="167.28676952318162"/>
    <n v="148.00758832127664"/>
    <n v="782.75054144435342"/>
    <n v="782.75054144435342"/>
    <n v="782.75054144435342"/>
    <n v="782.75054144435342"/>
    <n v="0"/>
    <n v="0"/>
    <n v="0"/>
    <n v="0"/>
    <n v="0"/>
    <n v="0"/>
    <n v="0"/>
    <n v="148.00758832127664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Archer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48.46"/>
    <n v="196.1"/>
    <n v="194.19"/>
    <n v="206.07"/>
    <n v="293.70999999999998"/>
    <n v="304.14"/>
    <n v="316.05"/>
    <n v="327.69"/>
    <n v="377.43"/>
    <n v="408.67"/>
    <n v="445.24"/>
    <n v="458.65"/>
    <n v="148.46"/>
    <n v="473.16"/>
    <n v="525.23361744659996"/>
    <n v="571.52566699649992"/>
    <n v="606.83340446639988"/>
    <n v="639.49086291029994"/>
    <n v="678.33364781759997"/>
    <n v="747.72903137610001"/>
    <n v="831.3284346099"/>
    <n v="917.19539200949998"/>
    <n v="999.32371170989995"/>
    <n v="1083.9316669544999"/>
    <n v="1165.1043710894999"/>
    <n v="473.16"/>
    <n v="1319.2987794926999"/>
    <n v="1843.6451769860998"/>
    <n v="8527.6586815101"/>
    <n v="9592.3490124350992"/>
    <n v="10451.7265206621"/>
    <n v="11440.649552332199"/>
    <n v="12442.238760624599"/>
    <n v="13513.016976515099"/>
    <n v="14478.263802471298"/>
    <n v="15328.614714740997"/>
    <n v="16214.538474443698"/>
    <n v="17072.290761869699"/>
    <n v="1319.2987794926999"/>
    <n v="18671.621862268199"/>
    <n v="18760.056930683997"/>
    <n v="19887.367415490236"/>
    <n v="20066.935660274783"/>
    <n v="0"/>
    <n v="0"/>
    <n v="0"/>
    <n v="0"/>
    <n v="0"/>
    <n v="0"/>
    <n v="149.41788229120903"/>
    <n v="294.0844282710151"/>
    <n v="18671.621862268199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</r>
  <r>
    <s v="DE Florida"/>
    <x v="4"/>
    <s v="Transmission"/>
    <s v="PEF Transmission Expansion GG Archer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24.392781153400001"/>
    <n v="46.077309503500004"/>
    <n v="62.616469933600001"/>
    <n v="77.914163389700008"/>
    <n v="96.109241782400005"/>
    <n v="128.61603672390001"/>
    <n v="167.77640329010001"/>
    <n v="207.9989574905"/>
    <n v="246.47022619009999"/>
    <n v="286.10302754549997"/>
    <n v="324.1266584105"/>
    <n v="0"/>
    <n v="396.35575720730003"/>
    <n v="641.97470111389998"/>
    <n v="3772.9590005898999"/>
    <n v="4271.6905946649003"/>
    <n v="4674.2477534379004"/>
    <n v="5137.4877638678008"/>
    <n v="5606.660975975401"/>
    <n v="6108.2443105849006"/>
    <n v="6560.3937048287007"/>
    <n v="6958.7225462590004"/>
    <n v="7373.7147332563"/>
    <n v="7775.5105918302997"/>
    <n v="396.35575720730003"/>
    <n v="8524.6833099317992"/>
    <n v="8566.1088412455138"/>
    <n v="9094.1735176819166"/>
    <n v="9178.2884517293023"/>
    <n v="0"/>
    <n v="0"/>
    <n v="0"/>
    <n v="0"/>
    <n v="0"/>
    <n v="0"/>
    <n v="69.99163649177045"/>
    <n v="137.75761030609959"/>
    <n v="8524.6833099317992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</r>
  <r>
    <s v="DE Florida"/>
    <x v="4"/>
    <s v="Transmission"/>
    <s v="PEF Transmission Expansion GG Baker Tap to Miccosuke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4.6873161899999998"/>
    <n v="5.2201033499999996"/>
    <n v="6.1213659899999993"/>
    <n v="7.2708667499999997"/>
    <n v="8.6688371699999998"/>
    <n v="8.9196154199999995"/>
    <n v="9.7996240500000003"/>
    <n v="10.631186340000001"/>
    <n v="9.6622799700000002"/>
    <n v="8.2113209400000002"/>
    <n v="6.4344966000000001"/>
    <n v="0"/>
    <n v="4.5468327000000004"/>
    <n v="-55.715061599999999"/>
    <n v="-116.47439234999999"/>
    <n v="-176.57680325999999"/>
    <n v="-236.09655056999998"/>
    <n v="-295.53340656"/>
    <n v="-353.66620884000002"/>
    <n v="-411.79890216000001"/>
    <n v="-448.8829887"/>
    <n v="-19.545857699999999"/>
    <n v="1.1472125999999996"/>
    <n v="11.47441416"/>
    <n v="4.5468327000000004"/>
    <n v="29.382752879999998"/>
    <n v="29.381100498858292"/>
    <n v="29.379434478009127"/>
    <n v="29.377786469901974"/>
    <n v="0"/>
    <n v="0"/>
    <n v="0"/>
    <n v="0"/>
    <n v="0"/>
    <n v="0"/>
    <n v="5.6740398762600004E-4"/>
    <n v="8.5057585440120008E-4"/>
    <n v="29.382752879999998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</r>
  <r>
    <s v="DE Florida"/>
    <x v="4"/>
    <s v="Transmission"/>
    <s v="PEF Transmission Expansion GG Baker Tap to Miccosuke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2.1956738100000002"/>
    <n v="2.4452466500000001"/>
    <n v="2.8674240100000001"/>
    <n v="3.40588325"/>
    <n v="4.0607328300000001"/>
    <n v="4.1782045800000001"/>
    <n v="4.5904259500000002"/>
    <n v="4.9799536600000005"/>
    <n v="4.5260900300000007"/>
    <n v="3.8464190600000006"/>
    <n v="3.0141034000000007"/>
    <n v="0"/>
    <n v="2.1298673000000008"/>
    <n v="-26.098538399999999"/>
    <n v="-54.559957650000001"/>
    <n v="-82.713656740000005"/>
    <n v="-110.59441943"/>
    <n v="-138.43635344"/>
    <n v="-165.66743116000001"/>
    <n v="-192.89845783999999"/>
    <n v="-210.26971129999998"/>
    <n v="-9.1558422999999891"/>
    <n v="0.53738740000001073"/>
    <n v="5.3749458400000103"/>
    <n v="2.1298673000000008"/>
    <n v="13.763727120000009"/>
    <n v="13.762953097115716"/>
    <n v="13.76217268499988"/>
    <n v="13.761400710570832"/>
    <n v="0"/>
    <n v="0"/>
    <n v="0"/>
    <n v="0"/>
    <n v="0"/>
    <n v="0"/>
    <n v="2.65788358374E-4"/>
    <n v="3.9843421079879999E-4"/>
    <n v="13.763727120000009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</r>
  <r>
    <s v="DE Florida"/>
    <x v="4"/>
    <s v="Transmission"/>
    <s v="PEF Transmission Expansion GG Bithlo to Lockwood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4452.8099999999995"/>
    <n v="4456.18"/>
    <n v="4456.18"/>
    <n v="4456.18"/>
    <n v="4456.18"/>
    <n v="4456.18"/>
    <n v="4456.18"/>
    <n v="4427.12"/>
    <n v="4427.12"/>
    <n v="4427.12"/>
    <n v="4427.12"/>
    <n v="4427.12"/>
    <n v="4452.8099999999995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0"/>
    <n v="0"/>
    <n v="4427.12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Bithlo to Lockwoo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.17485084499998"/>
    <n v="468.24544594949998"/>
    <n v="520.9715832951"/>
    <n v="564.57880880009998"/>
    <n v="0"/>
    <n v="610.72594468260002"/>
    <n v="610.72594468260002"/>
    <n v="610.72594468260002"/>
    <n v="610.72594468260002"/>
    <n v="610.72594468260002"/>
    <n v="610.72594468260002"/>
    <n v="610.72594468260002"/>
    <n v="610.72594468260002"/>
    <n v="1396.5659175429387"/>
    <n v="1887.6104037461334"/>
    <n v="2031.3922300200124"/>
    <n v="2150.3071901800704"/>
    <n v="610.72594468260002"/>
    <n v="2276.1483726143297"/>
    <n v="2276.1483726143297"/>
    <n v="2276.1483726143297"/>
    <n v="2276.1483726143297"/>
    <n v="2276.1483726143297"/>
    <n v="2276.1483726143297"/>
    <n v="2276.1483726143297"/>
    <n v="2276.1483726143297"/>
    <n v="2563.3321166626865"/>
    <n v="2742.7834030726203"/>
    <n v="2795.3282017867236"/>
    <n v="2838.7854509233694"/>
    <n v="2276.1483726143297"/>
    <n v="2884.7738751596798"/>
    <n v="2884.7738751596798"/>
    <n v="2884.7738751596798"/>
    <n v="2884.7738751596798"/>
    <n v="2884.7738751596798"/>
    <n v="2884.7738751596798"/>
    <n v="2884.7738751596798"/>
    <n v="2884.7738751596798"/>
    <n v="13215.856376042982"/>
    <n v="19671.396019952961"/>
    <n v="0"/>
    <n v="0"/>
    <n v="2884.7738751596798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Bithlo to Lockwoo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.98939415500001"/>
    <n v="219.3396435505"/>
    <n v="244.0380838049"/>
    <n v="264.46496329989998"/>
    <n v="0"/>
    <n v="286.08160991739999"/>
    <n v="286.08160991739999"/>
    <n v="286.08160991739999"/>
    <n v="286.08160991739999"/>
    <n v="286.08160991739999"/>
    <n v="286.08160991739999"/>
    <n v="286.08160991739999"/>
    <n v="286.08160991739999"/>
    <n v="654.19167062584052"/>
    <n v="884.21104081500221"/>
    <n v="951.56258645577668"/>
    <n v="1007.2657763104881"/>
    <n v="286.08160991739999"/>
    <n v="1066.2134080234541"/>
    <n v="1066.2134080234541"/>
    <n v="1066.2134080234541"/>
    <n v="1066.2134080234541"/>
    <n v="1066.2134080234541"/>
    <n v="1066.2134080234541"/>
    <n v="1066.2134080234541"/>
    <n v="1066.2134080234541"/>
    <n v="1200.7385392296596"/>
    <n v="1284.7986866081749"/>
    <n v="1309.4121826284377"/>
    <n v="1329.7688088760001"/>
    <n v="1066.2134080234541"/>
    <n v="1351.311110390513"/>
    <n v="1351.311110390513"/>
    <n v="1351.311110390513"/>
    <n v="1351.311110390513"/>
    <n v="1351.311110390513"/>
    <n v="1351.311110390513"/>
    <n v="1351.311110390513"/>
    <n v="1351.311110390513"/>
    <n v="6190.6874947984043"/>
    <n v="9214.6480622099807"/>
    <n v="0"/>
    <n v="0"/>
    <n v="1351.311110390513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Bronson to Newb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.56559861195582"/>
    <n v="235.13119722391164"/>
    <n v="352.69679583586748"/>
    <n v="470.26239444782328"/>
    <n v="587.82799305977915"/>
    <n v="705.39359167173495"/>
    <n v="822.95919028369076"/>
    <n v="940.52478889564657"/>
    <n v="1058.0903875076024"/>
    <n v="1175.6559861195583"/>
    <n v="1293.2215847315142"/>
    <n v="0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</r>
  <r>
    <s v="DE Florida"/>
    <x v="4"/>
    <s v="Transmission"/>
    <s v="PEF Transmission Expansion GG Bronson to Newb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071110069330331"/>
    <n v="110.14222013866066"/>
    <n v="165.21333020799099"/>
    <n v="220.28444027732132"/>
    <n v="275.35555034665163"/>
    <n v="330.42666041598193"/>
    <n v="385.49777048531223"/>
    <n v="440.56888055464253"/>
    <n v="495.63999062397284"/>
    <n v="550.71110069330314"/>
    <n v="605.78221076263344"/>
    <n v="0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</r>
  <r>
    <s v="DE Florida"/>
    <x v="4"/>
    <s v="Transmission"/>
    <s v="PEF Transmission Expansion GG Brookridge-Twin County Ranc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.441845908591915"/>
    <n v="150.88369181718383"/>
    <n v="226.32553772577575"/>
    <n v="301.76738363436766"/>
    <n v="377.20922954295958"/>
    <n v="452.65107545155149"/>
    <n v="528.09292136014346"/>
    <n v="603.53476726873532"/>
    <n v="678.97661317732718"/>
    <n v="754.41845908591904"/>
    <n v="829.8603049945109"/>
    <n v="0"/>
    <n v="905.30215090310298"/>
    <n v="1175.9081508146846"/>
    <n v="1446.5141507262663"/>
    <n v="1717.1201506378479"/>
    <n v="1987.7261505494296"/>
    <n v="2258.3321504610112"/>
    <n v="2528.9381503725926"/>
    <n v="2799.5441502841741"/>
    <n v="3070.1501501957555"/>
    <n v="3340.7561501073369"/>
    <n v="3611.3621500189183"/>
    <n v="3881.9681499304997"/>
    <n v="905.30215090310298"/>
    <n v="4152.5741498420821"/>
    <n v="4898.7582296413784"/>
    <n v="5644.9423094406739"/>
    <n v="6391.1263892399693"/>
    <n v="7137.3104690392647"/>
    <n v="7883.4945488385601"/>
    <n v="8629.6786286378556"/>
    <n v="9375.862708437151"/>
    <n v="10122.046788236446"/>
    <n v="10868.230868035742"/>
    <n v="11614.414947835037"/>
    <n v="12360.599027634333"/>
    <n v="4152.5741498420821"/>
    <n v="13106.78310743363"/>
    <n v="13106.78310743363"/>
    <n v="13106.78310743363"/>
    <n v="13106.78310743363"/>
    <n v="13106.78310743363"/>
    <n v="13106.78310743363"/>
    <n v="13106.78310743363"/>
    <n v="13106.78310743363"/>
    <n v="0"/>
    <n v="0"/>
    <n v="0"/>
    <n v="0"/>
    <n v="13106.78310743363"/>
  </r>
  <r>
    <s v="DE Florida"/>
    <x v="4"/>
    <s v="Transmission"/>
    <s v="PEF Transmission Expansion GG Brookridge-Twin County Ranc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.339131930750085"/>
    <n v="70.67826386150017"/>
    <n v="106.01739579225026"/>
    <n v="141.35652772300034"/>
    <n v="176.69565965375043"/>
    <n v="212.03479158450051"/>
    <n v="247.3739235152506"/>
    <n v="282.71305544600068"/>
    <n v="318.05218737675079"/>
    <n v="353.39131930750091"/>
    <n v="388.73045123825102"/>
    <n v="0"/>
    <n v="424.06958316900102"/>
    <n v="550.82922189410272"/>
    <n v="677.58886061920441"/>
    <n v="804.34849934430611"/>
    <n v="931.1081380694078"/>
    <n v="1057.8677767945094"/>
    <n v="1184.6274155196111"/>
    <n v="1311.3870542447128"/>
    <n v="1438.1466929698145"/>
    <n v="1564.9063316949162"/>
    <n v="1691.6659704200179"/>
    <n v="1818.4256091451196"/>
    <n v="424.06958316900102"/>
    <n v="1945.1852478702212"/>
    <n v="2294.7193469245171"/>
    <n v="2644.253445978813"/>
    <n v="2993.7875450331089"/>
    <n v="3343.3216440874048"/>
    <n v="3692.8557431417007"/>
    <n v="4042.3898421959966"/>
    <n v="4391.923941250292"/>
    <n v="4741.4580403045875"/>
    <n v="5090.9921393588829"/>
    <n v="5440.5262384131784"/>
    <n v="5790.0603374674738"/>
    <n v="1945.1852478702212"/>
    <n v="6139.5944365217692"/>
    <n v="6139.5944365217692"/>
    <n v="6139.5944365217692"/>
    <n v="6139.5944365217692"/>
    <n v="6139.5944365217692"/>
    <n v="6139.5944365217692"/>
    <n v="6139.5944365217692"/>
    <n v="6139.5944365217692"/>
    <n v="0"/>
    <n v="0"/>
    <n v="0"/>
    <n v="0"/>
    <n v="6139.5944365217692"/>
  </r>
  <r>
    <s v="DE Florida"/>
    <x v="4"/>
    <s v="Transmission"/>
    <s v="PEF Transmission Expansion GG Burnham Tap to Jasper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.3296106767975"/>
    <n v="412.659221353595"/>
    <n v="618.98883203039247"/>
    <n v="825.31844270719"/>
    <n v="1031.6480533839874"/>
    <n v="1237.9776640607849"/>
    <n v="1444.3072747375825"/>
    <n v="1650.63688541438"/>
    <n v="1856.9664960911775"/>
    <n v="2063.2961067679748"/>
    <n v="2269.6257174447724"/>
    <n v="0"/>
    <n v="2475.9553281215699"/>
    <n v="2585.0227746409064"/>
    <n v="2694.0902211602429"/>
    <n v="2803.1576676795794"/>
    <n v="2912.2251141989159"/>
    <n v="3021.2925607182524"/>
    <n v="3130.3600072375889"/>
    <n v="3239.4274537569254"/>
    <n v="3348.4949002762619"/>
    <n v="3457.5623467955984"/>
    <n v="3566.6297933149349"/>
    <n v="3675.6972398342714"/>
    <n v="2475.9553281215699"/>
    <n v="3784.7646863536074"/>
    <n v="3784.7646863536074"/>
    <n v="3784.7646863536074"/>
    <n v="3784.7646863536074"/>
    <n v="3784.7646863536074"/>
    <n v="3784.7646863536074"/>
    <n v="3784.7646863536074"/>
    <n v="3784.7646863536074"/>
    <n v="3784.7646863536074"/>
    <n v="3784.7646863536074"/>
    <n v="3784.7646863536074"/>
    <n v="0"/>
    <n v="3784.7646863536074"/>
  </r>
  <r>
    <s v="DE Florida"/>
    <x v="4"/>
    <s v="Transmission"/>
    <s v="PEF Transmission Expansion GG Burnham Tap to Jasper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.650728055650845"/>
    <n v="193.30145611130169"/>
    <n v="289.95218416695252"/>
    <n v="386.60291222260338"/>
    <n v="483.25364027825424"/>
    <n v="579.90436833390504"/>
    <n v="676.55509638955584"/>
    <n v="773.20582444520664"/>
    <n v="869.85655250085745"/>
    <n v="966.50728055650825"/>
    <n v="1063.1580086121592"/>
    <n v="0"/>
    <n v="1159.8087366678101"/>
    <n v="1210.8990677099075"/>
    <n v="1261.9893987520049"/>
    <n v="1313.0797297941024"/>
    <n v="1364.1700608361998"/>
    <n v="1415.2603918782972"/>
    <n v="1466.3507229203947"/>
    <n v="1517.4410539624921"/>
    <n v="1568.5313850045895"/>
    <n v="1619.621716046687"/>
    <n v="1670.7120470887844"/>
    <n v="1721.8023781308818"/>
    <n v="1159.8087366678101"/>
    <n v="1772.8927091729793"/>
    <n v="1772.8927091729793"/>
    <n v="1772.8927091729793"/>
    <n v="1772.8927091729793"/>
    <n v="1772.8927091729793"/>
    <n v="1772.8927091729793"/>
    <n v="1772.8927091729793"/>
    <n v="1772.8927091729793"/>
    <n v="1772.8927091729793"/>
    <n v="1772.8927091729793"/>
    <n v="1772.8927091729793"/>
    <n v="0"/>
    <n v="1772.8927091729793"/>
  </r>
  <r>
    <s v="DE Florida"/>
    <x v="4"/>
    <s v="Transmission"/>
    <s v="PEF Transmission Expansion GG Capacit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20225.37"/>
    <n v="20480.099999999999"/>
    <n v="21217.279999999999"/>
    <n v="21960.22"/>
    <n v="10003.459999999999"/>
    <n v="8260.2000000000007"/>
    <n v="8783.5700000000015"/>
    <n v="9399.9600000000009"/>
    <n v="9554.42"/>
    <n v="10037.07"/>
    <n v="10687.699999999999"/>
    <n v="9707.94"/>
    <n v="20225.37"/>
    <n v="9662.3299999999981"/>
    <n v="9662.3299999999981"/>
    <n v="9662.3299999999981"/>
    <n v="193.2466000000004"/>
    <n v="193.2466000000004"/>
    <n v="193.2466000000004"/>
    <n v="3.8649320000000102"/>
    <n v="3.8649320000000102"/>
    <n v="3.8649320000000102"/>
    <n v="7.7298640000000418E-2"/>
    <n v="7.7298640000000418E-2"/>
    <n v="7.7298640000000418E-2"/>
    <n v="9662.3299999999981"/>
    <n v="1.5459728000000034E-3"/>
    <n v="1.5459728000000034E-3"/>
    <n v="1.5459728000000034E-3"/>
    <n v="3.0919456000000041E-5"/>
    <n v="3.0919456000000041E-5"/>
    <n v="3.0919456000000041E-5"/>
    <n v="6.1838912000000191E-7"/>
    <n v="6.1838912000000191E-7"/>
    <n v="6.1838912000000191E-7"/>
    <n v="1.2367782400000085E-8"/>
    <n v="1.2367782400000085E-8"/>
    <n v="1.2367782400000085E-8"/>
    <n v="1.5459728000000034E-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Citrus CC to Powerlin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760205618696084"/>
    <n v="35.520411237392167"/>
    <n v="53.280616856088251"/>
    <n v="71.040822474784335"/>
    <n v="88.801028093480426"/>
    <n v="106.56123371217652"/>
    <n v="124.32143933087261"/>
    <n v="142.0816449495687"/>
    <n v="159.84185056826479"/>
    <n v="177.60205618696088"/>
    <n v="195.36226180565697"/>
    <n v="0"/>
    <n v="213.122467424353"/>
    <n v="213.122467424353"/>
    <n v="213.122467424353"/>
    <n v="213.122467424353"/>
    <n v="213.122467424353"/>
    <n v="213.122467424353"/>
    <n v="213.122467424353"/>
    <n v="213.122467424353"/>
    <n v="213.122467424353"/>
    <n v="213.122467424353"/>
    <n v="213.122467424353"/>
    <n v="213.122467424353"/>
    <n v="213.122467424353"/>
  </r>
  <r>
    <s v="DE Florida"/>
    <x v="4"/>
    <s v="Transmission"/>
    <s v="PEF Transmission Expansion GG Citrus CC to Powerline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193914719002091"/>
    <n v="16.638782943800418"/>
    <n v="24.958174415700626"/>
    <n v="33.277565887600836"/>
    <n v="41.596957359501047"/>
    <n v="49.916348831401258"/>
    <n v="58.235740303301469"/>
    <n v="66.555131775201673"/>
    <n v="74.874523247101877"/>
    <n v="83.19391471900208"/>
    <n v="91.513306190902284"/>
    <n v="0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</r>
  <r>
    <s v="DE Florida"/>
    <x v="4"/>
    <s v="Transmission"/>
    <s v="PEF Transmission Expansion GG Crawfordville to Carrabell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</r>
  <r>
    <s v="DE Florida"/>
    <x v="4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6712.05"/>
    <n v="7016.17"/>
    <n v="7305.56"/>
    <n v="16747.46"/>
    <n v="17028"/>
    <n v="19358.18"/>
    <n v="19991.84"/>
    <n v="20896.32"/>
    <n v="23915.72"/>
    <n v="28357.49"/>
    <n v="32821.19"/>
    <n v="39553.870000000003"/>
    <n v="6712.05"/>
    <n v="43778.51"/>
    <n v="46071.193678700001"/>
    <n v="48054.188623549999"/>
    <n v="51870.873458210001"/>
    <n v="56520.214677470001"/>
    <n v="62339.633255599998"/>
    <n v="65816.910986300005"/>
    <n v="70479.212139499999"/>
    <n v="73341.24776138"/>
    <n v="77865.806109080004"/>
    <n v="81238.939122680007"/>
    <n v="84476.594016710005"/>
    <n v="43778.51"/>
    <n v="87273.217436630002"/>
    <n v="89069.063598020002"/>
    <n v="90741.030888110006"/>
    <n v="92510.61195548001"/>
    <n v="94253.599107980015"/>
    <n v="95725.472322170011"/>
    <n v="96045.663907910013"/>
    <n v="96184.00164182001"/>
    <n v="96302.351848670005"/>
    <n v="96510.949769060011"/>
    <n v="0"/>
    <n v="0"/>
    <n v="87273.21743663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073.9590212999999"/>
    <n v="2002.8509264499999"/>
    <n v="3790.6959517899995"/>
    <n v="5968.5811925299995"/>
    <n v="8694.5643443999998"/>
    <n v="10323.421313700001"/>
    <n v="12507.377360500001"/>
    <n v="13848.03721862"/>
    <n v="15967.470570920001"/>
    <n v="17547.54315732"/>
    <n v="19064.15389329"/>
    <n v="0"/>
    <n v="20374.172793370002"/>
    <n v="21215.398821980001"/>
    <n v="21998.596421890001"/>
    <n v="22827.51912452"/>
    <n v="23643.984472020002"/>
    <n v="24333.452247830002"/>
    <n v="24483.439202090001"/>
    <n v="24548.240578180001"/>
    <n v="24603.67922133"/>
    <n v="24701.392490940001"/>
    <n v="0"/>
    <n v="0"/>
    <n v="20374.17279337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Disston to 40th Stree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757.3"/>
    <n v="796.81"/>
    <n v="848.32"/>
    <n v="929.06"/>
    <n v="1066.44"/>
    <n v="1193.33"/>
    <n v="1281.54"/>
    <n v="1416.84"/>
    <n v="1524.98"/>
    <n v="1598.87"/>
    <n v="1692.06"/>
    <n v="1742.57"/>
    <n v="757.3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0"/>
    <n v="0"/>
    <n v="0"/>
    <n v="0"/>
    <n v="0"/>
    <n v="189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Disston to 40th Stree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362.51554506000002"/>
    <n v="669.22289496000008"/>
    <n v="1044.9765760800001"/>
    <n v="1345.8951331500002"/>
    <n v="1657.9053415200001"/>
    <n v="1936.5230622000001"/>
    <n v="2226.9591088500001"/>
    <n v="2581.6517935526999"/>
    <n v="2985.4106566238997"/>
    <n v="3522.7820151128999"/>
    <n v="4036.2085308896999"/>
    <n v="0"/>
    <n v="4540.5594390710994"/>
    <n v="4945.2720146531992"/>
    <n v="5256.7227883331989"/>
    <n v="6689.6317717532984"/>
    <n v="8764.0032586715988"/>
    <n v="10869.414244327199"/>
    <n v="12846.4856470134"/>
    <n v="17090.9504259516"/>
    <n v="21584.203892959798"/>
    <n v="25757.750345225999"/>
    <n v="30118.603277738701"/>
    <n v="39007.910065975499"/>
    <n v="4540.5594390710994"/>
    <n v="43509.486179309097"/>
    <n v="43874.466606102418"/>
    <n v="44155.341091258553"/>
    <n v="45447.576034965066"/>
    <n v="47318.298706565751"/>
    <n v="49217.013613100811"/>
    <n v="50999.988514029974"/>
    <n v="54827.758294343679"/>
    <n v="58879.892245754701"/>
    <n v="62643.706017044009"/>
    <n v="66576.437690138555"/>
    <n v="74593.047949409534"/>
    <n v="43509.486179309097"/>
    <n v="78652.687477356492"/>
    <n v="78757.098918179137"/>
    <n v="78837.449828892713"/>
    <n v="79207.124755132449"/>
    <n v="79742.290027521216"/>
    <n v="80285.463152843426"/>
    <n v="80795.526062222532"/>
    <n v="0"/>
    <n v="0"/>
    <n v="0"/>
    <n v="0"/>
    <n v="0"/>
    <n v="78652.6874773564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Disston to 40th Stree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69.81271494000001"/>
    <n v="313.48326503999999"/>
    <n v="489.49710391999997"/>
    <n v="630.45601684999997"/>
    <n v="776.61057847999996"/>
    <n v="907.12313779999999"/>
    <n v="1043.1717411499999"/>
    <n v="1209.3200031473"/>
    <n v="1398.4522752761"/>
    <n v="1650.1724857871"/>
    <n v="1890.6762428103"/>
    <n v="0"/>
    <n v="2126.9287240289"/>
    <n v="2316.5077425467998"/>
    <n v="2462.4002488667998"/>
    <n v="3133.6160575466997"/>
    <n v="4105.3113649283996"/>
    <n v="5091.5464668728"/>
    <n v="6017.6636143865999"/>
    <n v="8005.8930776483994"/>
    <n v="10110.662322840199"/>
    <n v="12065.671600773998"/>
    <n v="14108.420624961298"/>
    <n v="18272.427769524496"/>
    <n v="2126.9287240289"/>
    <n v="20381.095581790898"/>
    <n v="20552.06291827705"/>
    <n v="20683.632611030072"/>
    <n v="21288.95265073988"/>
    <n v="22165.252991768688"/>
    <n v="23054.665701290985"/>
    <n v="23889.862461050754"/>
    <n v="25682.899993973031"/>
    <n v="27581.036162108299"/>
    <n v="29344.114859672602"/>
    <n v="31186.319564103087"/>
    <n v="34941.530537241772"/>
    <n v="20381.095581790898"/>
    <n v="36843.182533446001"/>
    <n v="36892.091857414322"/>
    <n v="36929.730536588519"/>
    <n v="37102.89691172872"/>
    <n v="37353.583728016558"/>
    <n v="37608.021653094067"/>
    <n v="37846.949800071947"/>
    <n v="0"/>
    <n v="0"/>
    <n v="0"/>
    <n v="0"/>
    <n v="0"/>
    <n v="36843.182533446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Eustis to Eustis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353.12"/>
    <n v="1396.44"/>
    <n v="1469.32"/>
    <n v="1496.76"/>
    <n v="1531.48"/>
    <n v="1572.63"/>
    <n v="1629.17"/>
    <n v="1699.72"/>
    <n v="1857.06"/>
    <n v="1912.92"/>
    <n v="1939.82"/>
    <n v="1998.16"/>
    <n v="1353.12"/>
    <n v="2006.92"/>
    <n v="2301.8944211257003"/>
    <n v="2584.1042985160002"/>
    <n v="3062.9696375101003"/>
    <n v="3460.7714011210001"/>
    <n v="3768.6564408226"/>
    <n v="4024.9196956815999"/>
    <n v="4307.3563477062999"/>
    <n v="4538.7631957941994"/>
    <n v="4602.3134966970993"/>
    <n v="4667.7527404179991"/>
    <n v="4729.1808528702995"/>
    <n v="2006.92"/>
    <n v="4789.4492122437996"/>
    <n v="4846.5656660844998"/>
    <n v="4885.3929252132993"/>
    <n v="8013.3997357536991"/>
    <n v="8525.8983402708982"/>
    <n v="9057.9302312280979"/>
    <n v="9552.7032781743983"/>
    <n v="9973.1127065388991"/>
    <n v="10426.156512759098"/>
    <n v="10851.095729687499"/>
    <n v="11421.848040884199"/>
    <n v="11958.070420463499"/>
    <n v="4789.4492122437996"/>
    <n v="12373.995171542798"/>
    <n v="12396.851464646841"/>
    <n v="12412.388970136059"/>
    <n v="13664.123552478222"/>
    <n v="13869.210134935327"/>
    <n v="14082.113353232658"/>
    <n v="0"/>
    <n v="0"/>
    <n v="0"/>
    <n v="0"/>
    <n v="0"/>
    <n v="0"/>
    <n v="12373.9951715427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Eustis to Eustis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38.17450857430001"/>
    <n v="270.36973748399998"/>
    <n v="494.6840445899"/>
    <n v="681.02583987899993"/>
    <n v="825.24805377739995"/>
    <n v="945.2891379184"/>
    <n v="1077.5905945937"/>
    <n v="1185.9882224057999"/>
    <n v="1215.7570124028998"/>
    <n v="1246.4106375819997"/>
    <n v="1275.1853334296998"/>
    <n v="0"/>
    <n v="1303.4167675561998"/>
    <n v="1330.1717584154999"/>
    <n v="1348.3595640866999"/>
    <n v="2813.6079819463002"/>
    <n v="3053.6770786291004"/>
    <n v="3302.8961288719001"/>
    <n v="3534.6620642256003"/>
    <n v="3731.5939403611001"/>
    <n v="3943.8126983409002"/>
    <n v="4142.8664578124999"/>
    <n v="4410.2232673157996"/>
    <n v="4661.4052630364995"/>
    <n v="1303.4167675561998"/>
    <n v="4856.2363872571996"/>
    <n v="4866.9429327787702"/>
    <n v="4874.2211475380363"/>
    <n v="5460.5696523356137"/>
    <n v="5556.638110197312"/>
    <n v="5656.3681052587635"/>
    <n v="0"/>
    <n v="0"/>
    <n v="0"/>
    <n v="0"/>
    <n v="0"/>
    <n v="0"/>
    <n v="4856.2363872571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Fort Meade to Dry Prairi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79672154547001"/>
    <n v="313.59344309094001"/>
    <n v="470.39016463641002"/>
    <n v="627.18688618188003"/>
    <n v="783.98360772735009"/>
    <n v="940.78032927282015"/>
    <n v="1097.5770508182902"/>
    <n v="1254.3737723637603"/>
    <n v="1411.1704939092303"/>
    <n v="1567.9672154547004"/>
    <n v="1724.7639370001705"/>
    <n v="0"/>
    <n v="1881.5606585456401"/>
    <n v="2053.7387327614651"/>
    <n v="2225.91680697729"/>
    <n v="2398.0948811931148"/>
    <n v="2570.2729554089397"/>
    <n v="2742.4510296247645"/>
    <n v="2914.6291038405893"/>
    <n v="3086.8071780564142"/>
    <n v="3258.985252272239"/>
    <n v="3431.1633264880638"/>
    <n v="3603.3414007038887"/>
    <n v="3775.5194749197135"/>
    <n v="1881.5606585456401"/>
    <n v="3947.6975491355379"/>
    <n v="4303.094450791913"/>
    <n v="4658.4913524482881"/>
    <n v="5013.8882541046632"/>
    <n v="5369.2851557610384"/>
    <n v="5724.6820574174135"/>
    <n v="6080.0789590737886"/>
    <n v="6435.4758607301637"/>
    <n v="6790.8727623865389"/>
    <n v="7146.269664042914"/>
    <n v="7501.6665656992891"/>
    <n v="7857.0634673556642"/>
    <n v="3947.6975491355379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</r>
  <r>
    <s v="DE Florida"/>
    <x v="4"/>
    <s v="Transmission"/>
    <s v="PEF Transmission Expansion GG Fort Meade to Dry Prairie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448097170345008"/>
    <n v="146.89619434069002"/>
    <n v="220.34429151103501"/>
    <n v="293.79238868138003"/>
    <n v="367.24048585172505"/>
    <n v="440.68858302207008"/>
    <n v="514.13668019241504"/>
    <n v="587.58477736276006"/>
    <n v="661.03287453310509"/>
    <n v="734.48097170345011"/>
    <n v="807.92906887379513"/>
    <n v="0"/>
    <n v="881.37716604414004"/>
    <n v="962.03033149912983"/>
    <n v="1042.6834969541196"/>
    <n v="1123.3366624091095"/>
    <n v="1203.9898278640994"/>
    <n v="1284.6429933190893"/>
    <n v="1365.2961587740792"/>
    <n v="1445.9493242290691"/>
    <n v="1526.602489684059"/>
    <n v="1607.2556551390489"/>
    <n v="1687.9088205940388"/>
    <n v="1768.5619860490287"/>
    <n v="881.37716604414004"/>
    <n v="1849.2151515040186"/>
    <n v="2015.693288990632"/>
    <n v="2182.1714264772454"/>
    <n v="2348.6495639638588"/>
    <n v="2515.1277014504722"/>
    <n v="2681.6058389370855"/>
    <n v="2848.0839764236989"/>
    <n v="3014.5621139103123"/>
    <n v="3181.0402513969257"/>
    <n v="3347.518388883539"/>
    <n v="3513.9965263701524"/>
    <n v="3680.4746638567658"/>
    <n v="1849.2151515040186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</r>
  <r>
    <s v="DE Florida"/>
    <x v="4"/>
    <s v="Transmission"/>
    <s v="PEF Transmission Expansion GG Ft White-Perr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5619.55"/>
    <n v="16565.39"/>
    <n v="19492.53"/>
    <n v="22360.799999999999"/>
    <n v="23908.5"/>
    <n v="27571.11"/>
    <n v="31247.43"/>
    <n v="34909.730000000003"/>
    <n v="36754.42"/>
    <n v="39172.49"/>
    <n v="42910.41"/>
    <n v="48825.440000000002"/>
    <n v="15619.55"/>
    <n v="50377.89"/>
    <n v="50377.89"/>
    <n v="50377.89"/>
    <n v="50377.89"/>
    <n v="50377.89"/>
    <n v="0"/>
    <n v="0"/>
    <n v="0"/>
    <n v="0"/>
    <n v="0"/>
    <n v="0"/>
    <n v="0"/>
    <n v="5037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Ft White-P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3612.0413134035002"/>
    <n v="5628.8734550832005"/>
    <n v="6890.2747594632001"/>
    <n v="9013.0735631232001"/>
    <n v="0"/>
    <n v="0"/>
    <n v="0"/>
    <n v="0"/>
    <n v="0"/>
    <n v="0"/>
    <n v="3.1267978799999998"/>
    <n v="0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</r>
  <r>
    <s v="DE Florida"/>
    <x v="4"/>
    <s v="Transmission"/>
    <s v="PEF Transmission Expansion GG Ft White-P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691.9841100965"/>
    <n v="2636.7263321168002"/>
    <n v="3227.6030077368005"/>
    <n v="4221.9830640768005"/>
    <n v="0"/>
    <n v="0"/>
    <n v="0"/>
    <n v="0"/>
    <n v="0"/>
    <n v="0"/>
    <n v="1.46468212"/>
    <n v="0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</r>
  <r>
    <s v="DE Florida"/>
    <x v="4"/>
    <s v="Transmission"/>
    <s v="PEF Transmission Expansion GG Ginnie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879564214"/>
    <n v="4.8768485006999995"/>
    <n v="57.5233997598"/>
    <n v="188.33464151610002"/>
    <n v="296.52226766010006"/>
    <n v="0"/>
    <n v="411.01130740920007"/>
    <n v="411.01130740920007"/>
    <n v="411.01130740920007"/>
    <n v="411.01130740920007"/>
    <n v="411.01130740920007"/>
    <n v="411.01130740920007"/>
    <n v="411.01130740920007"/>
    <n v="419.96371540954533"/>
    <n v="447.76310802044304"/>
    <n v="844.50611827928299"/>
    <n v="1830.2961574914077"/>
    <n v="2645.5952310790499"/>
    <n v="411.01130740920007"/>
    <n v="3508.3815901025305"/>
    <n v="3508.3815901025305"/>
    <n v="3508.3815901025305"/>
    <n v="3508.3815901025305"/>
    <n v="3508.3815901025305"/>
    <n v="3508.3815901025305"/>
    <n v="3508.3815901025305"/>
    <n v="3514.4210558816517"/>
    <n v="3533.1750581955985"/>
    <n v="3800.8254862671711"/>
    <n v="4465.8583139701232"/>
    <n v="5015.8746731990423"/>
    <n v="3508.3815901025305"/>
    <n v="5597.9268639845304"/>
    <n v="5597.9268639845304"/>
    <n v="5597.9268639845304"/>
    <n v="5597.9268639845304"/>
    <n v="5597.9268639845304"/>
    <n v="5597.9268639845304"/>
    <n v="5597.9268639845304"/>
    <n v="5645.2252183675437"/>
    <n v="5792.0980511620337"/>
    <n v="7888.2147046347545"/>
    <n v="13096.449921360972"/>
    <n v="17403.928368411594"/>
    <n v="5597.9268639845304"/>
    <n v="21962.296905636529"/>
    <n v="21962.296905636529"/>
    <n v="21962.296905636529"/>
    <n v="21962.296905636529"/>
    <n v="21962.296905636529"/>
    <n v="21962.296905636529"/>
    <n v="21962.296905636529"/>
    <n v="21962.296905636529"/>
    <n v="0"/>
    <n v="0"/>
    <n v="0"/>
    <n v="0"/>
    <n v="21962.296905636529"/>
  </r>
  <r>
    <s v="DE Florida"/>
    <x v="4"/>
    <s v="Transmission"/>
    <s v="PEF Transmission Expansion GG Ginnie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64729786"/>
    <n v="2.2844561993000001"/>
    <n v="26.945616040200001"/>
    <n v="88.221366583899993"/>
    <n v="138.89956443989999"/>
    <n v="0"/>
    <n v="192.52952579079999"/>
    <n v="192.52952579079999"/>
    <n v="192.52952579079999"/>
    <n v="192.52952579079999"/>
    <n v="192.52952579079999"/>
    <n v="192.52952579079999"/>
    <n v="192.52952579079999"/>
    <n v="196.72309135924368"/>
    <n v="209.74512695818109"/>
    <n v="395.59097170497984"/>
    <n v="857.36339829626877"/>
    <n v="1239.272949653769"/>
    <n v="192.52952579079999"/>
    <n v="1643.4269122506696"/>
    <n v="1643.4269122506696"/>
    <n v="1643.4269122506696"/>
    <n v="1643.4269122506696"/>
    <n v="1643.4269122506696"/>
    <n v="1643.4269122506696"/>
    <n v="1643.4269122506696"/>
    <n v="1646.2559718447073"/>
    <n v="1655.0408862913284"/>
    <n v="1780.416050101654"/>
    <n v="2091.9365670432717"/>
    <n v="2349.580059839197"/>
    <n v="1643.4269122506696"/>
    <n v="2622.2300581660256"/>
    <n v="2622.2300581660256"/>
    <n v="2622.2300581660256"/>
    <n v="2622.2300581660256"/>
    <n v="2622.2300581660256"/>
    <n v="2622.2300581660256"/>
    <n v="2622.2300581660256"/>
    <n v="2644.3859686626206"/>
    <n v="2713.185430720539"/>
    <n v="3695.0667999684069"/>
    <n v="6134.7540747638013"/>
    <n v="8152.5009537787046"/>
    <n v="2622.2300581660256"/>
    <n v="10287.771971950137"/>
    <n v="10287.771971950137"/>
    <n v="10287.771971950137"/>
    <n v="10287.771971950137"/>
    <n v="10287.771971950137"/>
    <n v="10287.771971950137"/>
    <n v="10287.771971950137"/>
    <n v="10287.771971950137"/>
    <n v="0"/>
    <n v="0"/>
    <n v="0"/>
    <n v="0"/>
    <n v="10287.771971950137"/>
  </r>
  <r>
    <s v="DE Florida"/>
    <x v="4"/>
    <s v="Transmission"/>
    <s v="PEF Transmission Expansion GG Ginnie-Bell-Dempse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694.57"/>
    <n v="694.57"/>
    <n v="694.57"/>
    <n v="694.57"/>
    <n v="694.57"/>
    <n v="694.57"/>
    <n v="694.57"/>
    <n v="678.43"/>
    <n v="678.43"/>
    <n v="678.43"/>
    <n v="678.43"/>
    <n v="678.43"/>
    <n v="694.57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</r>
  <r>
    <s v="DE Florida"/>
    <x v="4"/>
    <s v="Transmission"/>
    <s v="PEF Transmission Expansion GG Haines City East-Green Islan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.0679905463"/>
    <n v="281.81275598579998"/>
    <n v="0"/>
    <n v="319.26032484569998"/>
    <n v="319.26032484569998"/>
    <n v="319.26032484569998"/>
    <n v="319.26032484569998"/>
    <n v="319.26032484569998"/>
    <n v="319.26032484569998"/>
    <n v="319.26032484569998"/>
    <n v="319.26032484569998"/>
    <n v="319.26032484569998"/>
    <n v="319.26032484569998"/>
    <n v="2012.4269369794961"/>
    <n v="3800.4228297223385"/>
    <n v="319.26032484569998"/>
    <n v="4263.0032836875507"/>
    <n v="4263.0032836875507"/>
    <n v="4263.0032836875507"/>
    <n v="4263.0032836875507"/>
    <n v="4263.0032836875507"/>
    <n v="4263.0032836875507"/>
    <n v="4263.0032836875507"/>
    <n v="4263.0032836875507"/>
    <n v="4263.0032836875507"/>
    <n v="4263.0032836875507"/>
    <n v="7517.9737906261089"/>
    <n v="10955.24561945741"/>
    <n v="4263.0032836875507"/>
    <n v="11844.51766386483"/>
    <n v="11844.51766386483"/>
    <n v="11844.51766386483"/>
    <n v="11844.51766386483"/>
    <n v="11844.51766386483"/>
    <n v="0"/>
    <n v="0"/>
    <n v="0"/>
    <n v="0"/>
    <n v="0"/>
    <n v="0"/>
    <n v="12182.288096870821"/>
    <n v="11844.51766386483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</r>
  <r>
    <s v="DE Florida"/>
    <x v="4"/>
    <s v="Transmission"/>
    <s v="PEF Transmission Expansion GG Haines City East-Green Islan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.206591753699996"/>
    <n v="132.00920581420002"/>
    <n v="0"/>
    <n v="149.55072485430003"/>
    <n v="149.55072485430003"/>
    <n v="149.55072485430003"/>
    <n v="149.55072485430003"/>
    <n v="149.55072485430003"/>
    <n v="149.55072485430003"/>
    <n v="149.55072485430003"/>
    <n v="149.55072485430003"/>
    <n v="149.55072485430003"/>
    <n v="149.55072485430003"/>
    <n v="942.67869735162878"/>
    <n v="1780.2274341871159"/>
    <n v="149.55072485430003"/>
    <n v="1996.9134324468901"/>
    <n v="1996.9134324468901"/>
    <n v="1996.9134324468901"/>
    <n v="1996.9134324468901"/>
    <n v="1996.9134324468901"/>
    <n v="1996.9134324468901"/>
    <n v="1996.9134324468901"/>
    <n v="1996.9134324468901"/>
    <n v="1996.9134324468901"/>
    <n v="1996.9134324468901"/>
    <n v="3521.6352998674483"/>
    <n v="5131.752353314122"/>
    <n v="1996.9134324468901"/>
    <n v="5548.3129732347807"/>
    <n v="5548.3129732347807"/>
    <n v="5548.3129732347807"/>
    <n v="5548.3129732347807"/>
    <n v="5548.3129732347807"/>
    <n v="0"/>
    <n v="0"/>
    <n v="0"/>
    <n v="0"/>
    <n v="0"/>
    <n v="0"/>
    <n v="5706.5343654945555"/>
    <n v="5548.3129732347807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</r>
  <r>
    <s v="DE Florida"/>
    <x v="4"/>
    <s v="Transmission"/>
    <s v="PEF Transmission Expansion GG Lake Talquin-Brickyar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3379.1"/>
    <n v="3488.49"/>
    <n v="2393.15"/>
    <n v="2491.63"/>
    <n v="2528.1799999999998"/>
    <n v="2582.61"/>
    <n v="2883.18"/>
    <n v="5543.3"/>
    <n v="5703.09"/>
    <n v="10621.77"/>
    <n v="12968.88"/>
    <n v="13957.07"/>
    <n v="3379.1"/>
    <n v="18535.560000000001"/>
    <n v="18535.560000000001"/>
    <n v="18535.560000000001"/>
    <n v="18535.560000000001"/>
    <n v="18535.560000000001"/>
    <n v="18535.560000000001"/>
    <n v="18535.560000000001"/>
    <n v="0"/>
    <n v="0"/>
    <n v="0"/>
    <n v="0"/>
    <n v="0"/>
    <n v="18535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Lake Talquin-Brickyard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1182.2580079617001"/>
    <n v="2254.6724797134002"/>
    <n v="3591.5242271235002"/>
    <n v="4992.4554715473005"/>
    <n v="5740.4262771858002"/>
    <n v="5777.3854266486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Lake Talquin-Brickyard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553.80367773830005"/>
    <n v="1056.1534816866001"/>
    <n v="1682.3733163765"/>
    <n v="2338.6098317527003"/>
    <n v="2688.9808846142005"/>
    <n v="2706.2936139514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Lines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4527.040000000003"/>
    <n v="11687.279999999999"/>
    <n v="12743.57"/>
    <n v="14985.020000000002"/>
    <n v="18381.720000000008"/>
    <n v="19238.060000000001"/>
    <n v="21920.48"/>
    <n v="24364.559999999998"/>
    <n v="30299.290000000005"/>
    <n v="28328.81"/>
    <n v="28985.160000000007"/>
    <n v="30507.910000000007"/>
    <n v="14527.040000000003"/>
    <n v="12258.490000000002"/>
    <n v="12258.490000000002"/>
    <n v="12258.490000000002"/>
    <n v="0"/>
    <n v="0"/>
    <n v="0"/>
    <n v="0"/>
    <n v="0"/>
    <n v="0"/>
    <n v="0"/>
    <n v="0"/>
    <n v="0"/>
    <n v="12258.49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5292.36"/>
    <n v="5678.66"/>
    <n v="6118.82"/>
    <n v="6174.19"/>
    <n v="6207.7699999999995"/>
    <n v="4306.38"/>
    <n v="4312.5"/>
    <n v="4178.96"/>
    <n v="4008.22"/>
    <n v="4039.63"/>
    <n v="4080.18"/>
    <n v="4165.46"/>
    <n v="5292.36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0"/>
    <n v="0"/>
    <n v="0"/>
    <n v="4092.74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Lines - Deland W - Dona Vist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.37749024999999"/>
    <n v="264.75498049999999"/>
    <n v="397.13247074999998"/>
    <n v="529.50996099999998"/>
    <n v="661.88745124999991"/>
    <n v="794.26494149999985"/>
    <n v="926.64243174999979"/>
    <n v="1059.0199219999997"/>
    <n v="1191.3974122499997"/>
    <n v="1323.7749024999996"/>
    <n v="1456.1523927499995"/>
    <n v="0"/>
    <n v="1588.5298829999999"/>
    <n v="1978.39052225"/>
    <n v="2368.2511614999999"/>
    <n v="2758.1118007499999"/>
    <n v="3147.97244"/>
    <n v="3537.8330792500001"/>
    <n v="3927.6937185000002"/>
    <n v="4317.5543577500002"/>
    <n v="4707.4149969999999"/>
    <n v="0"/>
    <n v="0"/>
    <n v="0"/>
    <n v="1588.5298829999999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Lines - Deland W - Dona Vist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.009426416666663"/>
    <n v="124.01885283333333"/>
    <n v="186.02827925"/>
    <n v="248.03770566666665"/>
    <n v="310.04713208333334"/>
    <n v="372.05655849999999"/>
    <n v="434.06598491666665"/>
    <n v="496.07541133333331"/>
    <n v="558.08483775000002"/>
    <n v="620.09426416666668"/>
    <n v="682.10369058333333"/>
    <n v="0"/>
    <n v="744.11311699999999"/>
    <n v="926.73506108333333"/>
    <n v="1109.3570051666666"/>
    <n v="1291.9789492499999"/>
    <n v="1474.6008933333333"/>
    <n v="1657.2228374166666"/>
    <n v="1839.8447815"/>
    <n v="2022.4667255833333"/>
    <n v="2205.0886696666666"/>
    <n v="0"/>
    <n v="0"/>
    <n v="0"/>
    <n v="744.11311699999999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11758.12"/>
    <n v="14860.84"/>
    <n v="18550.830000000002"/>
    <n v="20475.580000000002"/>
    <n v="1532.87"/>
    <n v="1605.38"/>
    <n v="472.72"/>
    <n v="472.72"/>
    <n v="1716.69"/>
    <n v="1716.69"/>
    <n v="1716.69"/>
    <n v="1716.69"/>
    <n v="11758.12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</r>
  <r>
    <s v="DE Florida"/>
    <x v="4"/>
    <s v="Transmission"/>
    <s v="PEF Transmission Expansion GG Lin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.54"/>
    <n v="2.04"/>
    <n v="2.41"/>
    <n v="2.41"/>
    <n v="0"/>
    <n v="2000.64"/>
    <n v="6846.3368326140007"/>
    <n v="11792.043642749401"/>
    <n v="0"/>
    <n v="3068.4315816837002"/>
    <n v="6922.4465959899007"/>
    <n v="0"/>
    <n v="5731.0334734103999"/>
    <n v="9442.9772426753989"/>
    <n v="0"/>
    <n v="7086.0835249821002"/>
    <n v="9602.3117467350003"/>
    <n v="2000.64"/>
    <n v="0"/>
    <n v="3280.6110445817999"/>
    <n v="5965.9939118166003"/>
    <n v="0"/>
    <n v="2371.4701524336001"/>
    <n v="4755.0079134069001"/>
    <n v="0"/>
    <n v="1880.8189832231999"/>
    <n v="4298.1363631572003"/>
    <n v="0"/>
    <n v="2149.0236368919"/>
    <n v="3803.7163816824"/>
    <n v="0"/>
    <n v="0"/>
    <n v="5061.6176966580115"/>
    <n v="9204.8645669466532"/>
    <n v="0"/>
    <n v="3658.9144910911982"/>
    <n v="7336.447958986053"/>
    <n v="0"/>
    <n v="2901.894348437289"/>
    <n v="6631.5460085817949"/>
    <n v="0"/>
    <n v="3315.7042767973212"/>
    <n v="5868.7110080877965"/>
    <n v="0"/>
    <n v="0"/>
    <n v="7270.4227706033862"/>
    <n v="13221.713088295081"/>
    <n v="0"/>
    <n v="5255.6034109973016"/>
    <n v="10537.950808014728"/>
    <n v="0"/>
    <n v="4168.2323741466935"/>
    <n v="9525.4414684323147"/>
    <n v="0"/>
    <n v="4762.6220151970201"/>
    <n v="8429.7180673017428"/>
    <n v="0"/>
    <n v="0"/>
    <n v="3800.1324643197513"/>
    <n v="6910.775717734723"/>
    <n v="0"/>
    <n v="2747.0189522504138"/>
    <n v="5508.0165537083149"/>
    <n v="0"/>
    <n v="2178.6676873687311"/>
    <n v="4978.7942879370003"/>
    <n v="0"/>
    <n v="2489.3455451328746"/>
    <n v="4406.0773772523735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Lin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2269.8638613859998"/>
    <n v="4586.5752746506005"/>
    <n v="0"/>
    <n v="1437.3416660163"/>
    <n v="3242.6732219101"/>
    <n v="0"/>
    <n v="2684.5810249895999"/>
    <n v="4423.3623207246001"/>
    <n v="0"/>
    <n v="3319.3254691179"/>
    <n v="4497.9991882650002"/>
    <n v="0"/>
    <n v="0"/>
    <n v="1536.7326332181999"/>
    <n v="2794.6432567833999"/>
    <n v="0"/>
    <n v="1110.8648731664"/>
    <n v="2227.3825614931002"/>
    <n v="0"/>
    <n v="881.02974397679998"/>
    <n v="2013.3707780427999"/>
    <n v="0"/>
    <n v="1006.6645230081"/>
    <n v="1781.7702287175998"/>
    <n v="0"/>
    <n v="0"/>
    <n v="2371.0074085666747"/>
    <n v="4311.8234902437325"/>
    <n v="0"/>
    <n v="1713.9408555919124"/>
    <n v="3436.6033757952291"/>
    <n v="0"/>
    <n v="1359.3308328215787"/>
    <n v="3106.4070142989613"/>
    <n v="0"/>
    <n v="1553.1713132134294"/>
    <n v="2749.0731447577195"/>
    <n v="0"/>
    <n v="0"/>
    <n v="3405.6752772723644"/>
    <n v="6193.4309473805151"/>
    <n v="0"/>
    <n v="2461.8759003056375"/>
    <n v="4936.279453387222"/>
    <n v="0"/>
    <n v="1952.5200107970561"/>
    <n v="4461.9909374888521"/>
    <n v="0"/>
    <n v="2230.94922591461"/>
    <n v="3948.7225601604341"/>
    <n v="0"/>
    <n v="0"/>
    <n v="1780.0914186754783"/>
    <n v="3237.206246633446"/>
    <n v="0"/>
    <n v="1286.782739747257"/>
    <n v="2580.1134811056572"/>
    <n v="0"/>
    <n v="1020.5506494429152"/>
    <n v="2332.2105401643221"/>
    <n v="0"/>
    <n v="1166.0810997024773"/>
    <n v="2063.9334557173379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82205.350000000006"/>
    <n v="82942.13"/>
    <n v="83845.790000000008"/>
    <n v="87387.170000000013"/>
    <n v="92726.92"/>
    <n v="97244.790000000008"/>
    <n v="100330.36"/>
    <n v="106417.95"/>
    <n v="112100.48999999999"/>
    <n v="117933.20000000001"/>
    <n v="130019.51000000001"/>
    <n v="138450.47"/>
    <n v="82205.350000000006"/>
    <n v="122199.07"/>
    <n v="124964.1794246944"/>
    <n v="127603.23437376881"/>
    <n v="130370.3022117256"/>
    <n v="135010.49137140191"/>
    <n v="137682.7598755525"/>
    <n v="140259.4806202231"/>
    <n v="142863.7515398275"/>
    <n v="145544.64235536431"/>
    <n v="148104.2877127087"/>
    <n v="151379.05192609929"/>
    <n v="154189.53277830369"/>
    <n v="122199.07"/>
    <n v="156943.34638102"/>
    <n v="158568.63292746252"/>
    <n v="0"/>
    <n v="0"/>
    <n v="0"/>
    <n v="0"/>
    <n v="0"/>
    <n v="0"/>
    <n v="0"/>
    <n v="0"/>
    <n v="0"/>
    <n v="0"/>
    <n v="156943.346381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295.2568377056"/>
    <n v="2531.4661310311999"/>
    <n v="3827.6403458743998"/>
    <n v="6001.2384984980999"/>
    <n v="7253.0059769475001"/>
    <n v="8460.0161348768997"/>
    <n v="9679.9315876724995"/>
    <n v="10935.7380049357"/>
    <n v="12134.7495599913"/>
    <n v="13668.7433692007"/>
    <n v="14985.2534893963"/>
    <n v="0"/>
    <n v="16275.21903898"/>
    <n v="17036.5500350375"/>
    <n v="0"/>
    <n v="0"/>
    <n v="0"/>
    <n v="0"/>
    <n v="0"/>
    <n v="0"/>
    <n v="0"/>
    <n v="0"/>
    <n v="0"/>
    <n v="0"/>
    <n v="16275.219038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Martin West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376.59"/>
    <n v="447"/>
    <n v="539.39"/>
    <n v="614"/>
    <n v="773.45"/>
    <n v="878.44"/>
    <n v="967.03"/>
    <n v="1064.33"/>
    <n v="1231.29"/>
    <n v="1285.08"/>
    <n v="1327.43"/>
    <n v="1362.15"/>
    <n v="376.59"/>
    <n v="1434.77"/>
    <n v="1610.7731332865001"/>
    <n v="1770.9741487604001"/>
    <n v="1997.5223786495001"/>
    <n v="2358.0156553924999"/>
    <n v="14303.783814278599"/>
    <n v="15982.672450728798"/>
    <n v="17502.5294877653"/>
    <n v="18604.0111589933"/>
    <n v="19648.270538765599"/>
    <n v="20706.704233265598"/>
    <n v="21722.8827426356"/>
    <n v="1434.77"/>
    <n v="22774.6123530656"/>
    <n v="23845.7460574256"/>
    <n v="24832.402769310502"/>
    <n v="25927.819562681303"/>
    <n v="26987.085859017803"/>
    <n v="28079.591220554303"/>
    <n v="29131.218140815101"/>
    <n v="31512.7048529813"/>
    <n v="32247.321906670099"/>
    <n v="32966.5989118742"/>
    <n v="33716.174856985701"/>
    <n v="34442.676256205901"/>
    <n v="22774.6123530656"/>
    <n v="35197.666188295698"/>
    <n v="0"/>
    <n v="0"/>
    <n v="0"/>
    <n v="0"/>
    <n v="0"/>
    <n v="0"/>
    <n v="246.90746736920798"/>
    <n v="323.07099802672133"/>
    <n v="397.64410514698432"/>
    <n v="475.3585417898056"/>
    <n v="550.6806586864742"/>
    <n v="35197.666188295698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</r>
  <r>
    <s v="DE Florida"/>
    <x v="4"/>
    <s v="Transmission"/>
    <s v="PEF Transmission Expansion GG Martin West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82.444933213499993"/>
    <n v="157.48769963960001"/>
    <n v="263.60941085050001"/>
    <n v="432.47483710749998"/>
    <n v="6028.2164563214001"/>
    <n v="6814.6562140712003"/>
    <n v="7526.6009935347001"/>
    <n v="8042.5667103066999"/>
    <n v="8531.7278588343997"/>
    <n v="9027.5286643344007"/>
    <n v="9503.5359249644007"/>
    <n v="0"/>
    <n v="9996.1963445344009"/>
    <n v="10497.946200174401"/>
    <n v="10960.124601189502"/>
    <n v="11473.249354618702"/>
    <n v="11969.440174782201"/>
    <n v="12481.201129745701"/>
    <n v="12973.813446284901"/>
    <n v="14089.370364318702"/>
    <n v="14433.486135429901"/>
    <n v="14770.416186325801"/>
    <n v="15121.539132714301"/>
    <n v="15461.853297694101"/>
    <n v="9996.1963445344009"/>
    <n v="15815.5123114043"/>
    <n v="0"/>
    <n v="0"/>
    <n v="0"/>
    <n v="0"/>
    <n v="0"/>
    <n v="0"/>
    <n v="115.65856400995206"/>
    <n v="151.33575384805303"/>
    <n v="186.26794352700148"/>
    <n v="222.6716223655624"/>
    <n v="257.95466978118247"/>
    <n v="15815.5123114043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</r>
  <r>
    <s v="DE Florida"/>
    <x v="4"/>
    <s v="Transmission"/>
    <s v="PEF Transmission Expansion GG New Cust 355"/>
    <s v="AFUDC Not Eligible"/>
    <s v="Expansion"/>
    <s v="Customer Adds"/>
    <s v="Transmission - Customer Additions"/>
    <s v="GG - Transmission Lines"/>
    <s v="~"/>
    <s v="PEF Transmission Poles &amp; Fixtures 355.0"/>
    <n v="-2.5"/>
    <n v="-2.5"/>
    <n v="-2.5"/>
    <n v="-2.5"/>
    <n v="-2.5"/>
    <n v="0"/>
    <n v="0"/>
    <n v="0"/>
    <n v="0"/>
    <n v="0"/>
    <n v="0"/>
    <n v="0"/>
    <n v="-2.5"/>
    <n v="0"/>
    <n v="108.0900671736"/>
    <n v="285.46014390720001"/>
    <n v="0"/>
    <n v="385.86236326379998"/>
    <n v="492.61397546759997"/>
    <n v="0"/>
    <n v="150.009273054"/>
    <n v="300.07920277799997"/>
    <n v="0"/>
    <n v="222.32201873100001"/>
    <n v="-992.10921676800001"/>
    <n v="0"/>
    <n v="0"/>
    <n v="125.81473529039999"/>
    <n v="249.79651141080001"/>
    <n v="0"/>
    <n v="127.1967226404"/>
    <n v="254.13925522080001"/>
    <n v="0"/>
    <n v="125.7643344804"/>
    <n v="250.12128712079999"/>
    <n v="0"/>
    <n v="127.1341319304"/>
    <n v="254.40685417079999"/>
    <n v="0"/>
    <n v="0"/>
    <n v="60.961309195910744"/>
    <n v="126.41400169721557"/>
    <n v="0"/>
    <n v="222.273854089498"/>
    <n v="339.21108299935077"/>
    <n v="0"/>
    <n v="127.40056458610385"/>
    <n v="254.1133321852451"/>
    <n v="0"/>
    <n v="189.09434884579596"/>
    <n v="379.35006201197564"/>
    <n v="0"/>
    <n v="0"/>
    <n v="62.790136872786732"/>
    <n v="130.20639769556175"/>
    <n v="0"/>
    <n v="228.94202742052673"/>
    <n v="349.38735094823375"/>
    <n v="0"/>
    <n v="131.22255728340511"/>
    <n v="261.73668380110462"/>
    <n v="0"/>
    <n v="194.76714333251988"/>
    <n v="390.73049169406426"/>
    <n v="0"/>
    <n v="0"/>
    <n v="88.202094464343332"/>
    <n v="193.56586813745952"/>
    <n v="0"/>
    <n v="97.738422912828298"/>
    <n v="195.89058443229746"/>
    <n v="0"/>
    <n v="119.61256339892587"/>
    <n v="242.70613076058476"/>
    <n v="0"/>
    <n v="120.73113274295341"/>
    <n v="248.50210161143264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New Cust 356"/>
    <s v="AFUDC Not Eligible"/>
    <s v="Expansion"/>
    <s v="Customer Adds"/>
    <s v="Transmission - Customer Additions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50.632498426399998"/>
    <n v="133.7177472928"/>
    <n v="0"/>
    <n v="180.74903653620001"/>
    <n v="230.75456413239999"/>
    <n v="0"/>
    <n v="70.268660945999997"/>
    <n v="140.565735222"/>
    <n v="0"/>
    <n v="104.142032269"/>
    <n v="-464.73251123199998"/>
    <n v="0"/>
    <n v="0"/>
    <n v="58.935243109600002"/>
    <n v="117.0118753892"/>
    <n v="0"/>
    <n v="59.5826057596"/>
    <n v="119.0461415792"/>
    <n v="0"/>
    <n v="58.9116339196"/>
    <n v="117.16400967920001"/>
    <n v="0"/>
    <n v="59.553286469600003"/>
    <n v="119.1714926292"/>
    <n v="0"/>
    <n v="0"/>
    <n v="47.897027832068019"/>
    <n v="105.11348772183979"/>
    <n v="0"/>
    <n v="53.075609949496922"/>
    <n v="106.37589539766367"/>
    <n v="0"/>
    <n v="64.954084287640299"/>
    <n v="131.7984835921645"/>
    <n v="0"/>
    <n v="65.561509171690261"/>
    <n v="134.94591199330176"/>
    <n v="0"/>
    <n v="0"/>
    <n v="49.333929561942455"/>
    <n v="108.26687237172246"/>
    <n v="0"/>
    <n v="54.667868158460614"/>
    <n v="109.56715203784097"/>
    <n v="0"/>
    <n v="66.902694468684402"/>
    <n v="135.75241304541575"/>
    <n v="0"/>
    <n v="67.52834198378612"/>
    <n v="138.99426370027004"/>
    <n v="0"/>
    <n v="0"/>
    <n v="41.31639960958222"/>
    <n v="90.671823694345818"/>
    <n v="0"/>
    <n v="45.783490321868094"/>
    <n v="91.760787714982257"/>
    <n v="0"/>
    <n v="56.029967289658465"/>
    <n v="113.69053702294661"/>
    <n v="0"/>
    <n v="56.553937364173393"/>
    <n v="116.40553658450337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New Port Riche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074264774303671"/>
    <n v="146.14852954860734"/>
    <n v="219.222794322911"/>
    <n v="292.29705909721469"/>
    <n v="365.37132387151837"/>
    <n v="438.44558864582206"/>
    <n v="511.51985342012574"/>
    <n v="584.59411819442937"/>
    <n v="657.668382968733"/>
    <n v="730.74264774303663"/>
    <n v="803.81691251734026"/>
    <n v="0"/>
    <n v="876.891177291644"/>
    <n v="1017.7825556916598"/>
    <n v="1158.6739340916756"/>
    <n v="1299.5653124916914"/>
    <n v="1440.4566908917072"/>
    <n v="1581.348069291723"/>
    <n v="1722.2394476917389"/>
    <n v="1863.1308260917547"/>
    <n v="2004.0222044917705"/>
    <n v="2144.9135828917865"/>
    <n v="2285.8049612918026"/>
    <n v="2426.6963396918186"/>
    <n v="876.891177291644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</r>
  <r>
    <s v="DE Florida"/>
    <x v="4"/>
    <s v="Transmission"/>
    <s v="PEF Transmission Expansion GG New Port Riche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.230088785613582"/>
    <n v="68.460177571227163"/>
    <n v="102.69026635684074"/>
    <n v="136.92035514245433"/>
    <n v="171.15044392806792"/>
    <n v="205.3805327136815"/>
    <n v="239.61062149929509"/>
    <n v="273.84071028490865"/>
    <n v="308.07079907052224"/>
    <n v="342.30088785613583"/>
    <n v="376.53097664174942"/>
    <n v="0"/>
    <n v="410.76106542736301"/>
    <n v="476.75864209344951"/>
    <n v="542.75621875953607"/>
    <n v="608.75379542562257"/>
    <n v="674.75137209170907"/>
    <n v="740.74894875779557"/>
    <n v="806.74652542388208"/>
    <n v="872.74410208996858"/>
    <n v="938.74167875605508"/>
    <n v="1004.7392554221416"/>
    <n v="1070.7368320882281"/>
    <n v="1136.7344087543147"/>
    <n v="410.76106542736301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</r>
  <r>
    <s v="DE Florida"/>
    <x v="4"/>
    <s v="Transmission"/>
    <s v="PEF Transmission Expansion GG New Source to Alachu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3.6053269778999999"/>
    <n v="7.6308753569999999"/>
    <n v="12.2520551424"/>
    <n v="16.097530777500001"/>
    <n v="125.92786110359999"/>
    <n v="234.92541975180001"/>
    <n v="247.56993696480001"/>
    <n v="271.27737129569999"/>
    <n v="352.1646463344"/>
    <n v="509.09940105300001"/>
    <n v="659.10359078250008"/>
    <n v="0"/>
    <n v="1095.5785483044001"/>
    <n v="1796.9057813865002"/>
    <n v="2299.4333613723002"/>
    <n v="2540.3847593079004"/>
    <n v="2731.3526669718003"/>
    <n v="2990.5797771813004"/>
    <n v="3221.6964195027003"/>
    <n v="3596.4098206857002"/>
    <n v="4131.5135036546999"/>
    <n v="4299.9673757567998"/>
    <n v="4720.1760382389002"/>
    <n v="5206.2109850034003"/>
    <n v="1095.5785483044001"/>
    <n v="5489.9850215340002"/>
    <n v="7979.6756570544812"/>
    <n v="9763.6334886690893"/>
    <n v="10619.003722075677"/>
    <n v="11296.934064672389"/>
    <n v="12217.182528325126"/>
    <n v="13037.639674373477"/>
    <n v="14367.861006046951"/>
    <n v="16267.4630258711"/>
    <n v="16865.469217712031"/>
    <n v="18357.197362002986"/>
    <n v="20082.606840510452"/>
    <n v="5489.9850215340002"/>
    <n v="21089.996156176101"/>
    <n v="25700.824227972997"/>
    <n v="29004.657536239014"/>
    <n v="30588.776071972694"/>
    <n v="31844.281559189316"/>
    <n v="0"/>
    <n v="0"/>
    <n v="0"/>
    <n v="0"/>
    <n v="0"/>
    <n v="0"/>
    <n v="3195.4036157522551"/>
    <n v="21089.996156176101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</r>
  <r>
    <s v="DE Florida"/>
    <x v="4"/>
    <s v="Transmission"/>
    <s v="PEF Transmission Expansion GG New Source to Alachu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.6888389221"/>
    <n v="3.5745216429999997"/>
    <n v="5.7392152575999997"/>
    <n v="7.5405467225000002"/>
    <n v="58.988234496399997"/>
    <n v="110.04582804819999"/>
    <n v="115.96888383519999"/>
    <n v="127.07412840429998"/>
    <n v="164.96405606559998"/>
    <n v="238.47681194699999"/>
    <n v="308.74309171749996"/>
    <n v="0"/>
    <n v="513.20052409560003"/>
    <n v="841.72238511349997"/>
    <n v="1077.1207669277001"/>
    <n v="1189.9893365921"/>
    <n v="1279.4442008282001"/>
    <n v="1400.8736401187002"/>
    <n v="1509.1353271973003"/>
    <n v="1684.6618690143002"/>
    <n v="1935.3198350453004"/>
    <n v="2014.2284770432004"/>
    <n v="2211.0663086611003"/>
    <n v="2438.7390663966003"/>
    <n v="513.20052409560003"/>
    <n v="2571.6669924660005"/>
    <n v="3737.9097424381494"/>
    <n v="4573.5669352209097"/>
    <n v="4974.2469711338344"/>
    <n v="5291.8090552576978"/>
    <n v="5722.8799214915061"/>
    <n v="6107.2056624451388"/>
    <n v="6730.319619572655"/>
    <n v="7620.1478784917499"/>
    <n v="7900.2711900883087"/>
    <n v="8599.0395866063918"/>
    <n v="9407.2710457016656"/>
    <n v="2571.6669924660005"/>
    <n v="9879.1611950369806"/>
    <n v="12039.005769050505"/>
    <n v="13586.616378943105"/>
    <n v="14328.663093919675"/>
    <n v="14916.777999091632"/>
    <n v="0"/>
    <n v="0"/>
    <n v="0"/>
    <n v="0"/>
    <n v="0"/>
    <n v="0"/>
    <n v="1496.8190211820404"/>
    <n v="9879.1611950369806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</r>
  <r>
    <s v="DE Florida"/>
    <x v="4"/>
    <s v="Transmission"/>
    <s v="PEF Transmission Expansion GG Powerline to Holder 355"/>
    <s v="AFUDC Not Eligible"/>
    <s v="Expansion"/>
    <s v="Other Transmission &amp; Distribution Expansion"/>
    <s v="Transmission Expansion"/>
    <s v="GG - Transmission Lines"/>
    <s v="~"/>
    <s v="PEF Transmission Poles &amp; Fixtures 355.0"/>
    <n v="4637.63"/>
    <n v="5115.8999999999996"/>
    <n v="5670.95"/>
    <n v="9062.76"/>
    <n v="10059.620000000001"/>
    <n v="16352.87"/>
    <n v="20369.060000000001"/>
    <n v="22953.759999999998"/>
    <n v="27503.31"/>
    <n v="29685.1"/>
    <n v="31372.39"/>
    <n v="33326.480000000003"/>
    <n v="4637.63"/>
    <n v="35243.51"/>
    <n v="0"/>
    <n v="0"/>
    <n v="0"/>
    <n v="0"/>
    <n v="0"/>
    <n v="0"/>
    <n v="0"/>
    <n v="0"/>
    <n v="0"/>
    <n v="0"/>
    <n v="0"/>
    <n v="3524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Rio Pinar to Econ to Winter Park Eas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9167.669999999998"/>
    <n v="20839.11"/>
    <n v="21914.68"/>
    <n v="23632.16"/>
    <n v="24078.350000000002"/>
    <n v="25391.48"/>
    <n v="5716.75"/>
    <n v="7175.19"/>
    <n v="8286.52"/>
    <n v="9514.19"/>
    <n v="11593.140000000001"/>
    <n v="13285.1"/>
    <n v="19167.669999999998"/>
    <n v="202.2"/>
    <n v="0"/>
    <n v="0"/>
    <n v="0"/>
    <n v="0"/>
    <n v="0"/>
    <n v="0"/>
    <n v="0"/>
    <n v="0"/>
    <n v="0"/>
    <n v="0"/>
    <n v="0"/>
    <n v="20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Ross Prairie-Shaw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.9648981403875"/>
    <n v="1031.929796280775"/>
    <n v="1547.8946944211625"/>
    <n v="2063.85959256155"/>
    <n v="2579.8244907019375"/>
    <n v="3095.789388842325"/>
    <n v="3611.7542869827125"/>
    <n v="4127.7191851231"/>
    <n v="4643.684083263488"/>
    <n v="5159.648981403876"/>
    <n v="5675.6138795442639"/>
    <n v="0"/>
    <n v="6191.57877768465"/>
    <n v="8232.3042115910575"/>
    <n v="10273.029645497467"/>
    <n v="12313.755079403876"/>
    <n v="14354.480513310285"/>
    <n v="16395.205947216695"/>
    <n v="18435.931381123104"/>
    <n v="20476.656815029513"/>
    <n v="22517.382248935923"/>
    <n v="24558.107682842332"/>
    <n v="26598.833116748741"/>
    <n v="28639.558550655151"/>
    <n v="6191.57877768465"/>
    <n v="30680.283984561553"/>
    <n v="32192.945862296812"/>
    <n v="33705.607740032072"/>
    <n v="35218.269617767328"/>
    <n v="36730.931495502584"/>
    <n v="38243.59337323784"/>
    <n v="39756.255250973096"/>
    <n v="0"/>
    <n v="0"/>
    <n v="0"/>
    <n v="0"/>
    <n v="0"/>
    <n v="30680.283984561553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Ross Prairie-Shaw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.692808380005"/>
    <n v="483.38561676001001"/>
    <n v="725.07842514001504"/>
    <n v="966.77123352002002"/>
    <n v="1208.464041900025"/>
    <n v="1450.1568502800301"/>
    <n v="1691.8496586600352"/>
    <n v="1933.5424670400403"/>
    <n v="2175.2352754200451"/>
    <n v="2416.92808380005"/>
    <n v="2658.6208921800549"/>
    <n v="0"/>
    <n v="2900.3137005600602"/>
    <n v="3856.2482283370687"/>
    <n v="4812.1827561140772"/>
    <n v="5768.1172838910852"/>
    <n v="6724.0518116680933"/>
    <n v="7679.9863394451013"/>
    <n v="8635.9208672221102"/>
    <n v="9591.8553949991183"/>
    <n v="10547.789922776126"/>
    <n v="11503.724450553134"/>
    <n v="12459.658978330142"/>
    <n v="13415.59350610715"/>
    <n v="2900.3137005600602"/>
    <n v="14371.52803388416"/>
    <n v="15080.102393645611"/>
    <n v="15788.676753407062"/>
    <n v="16497.251113168513"/>
    <n v="17205.825472929962"/>
    <n v="17914.399832691412"/>
    <n v="18622.974192452861"/>
    <n v="0"/>
    <n v="0"/>
    <n v="0"/>
    <n v="0"/>
    <n v="0"/>
    <n v="14371.52803388416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GG Silver Springs to Martin Wes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799.61"/>
    <n v="946.43999999999994"/>
    <n v="1060.1100000000001"/>
    <n v="1278.3900000000001"/>
    <n v="1626.0600000000002"/>
    <n v="1684.72"/>
    <n v="1438.6000000000001"/>
    <n v="1702.17"/>
    <n v="-33.920000000000016"/>
    <n v="240.04"/>
    <n v="197.46"/>
    <n v="710.46"/>
    <n v="799.61"/>
    <n v="472.35"/>
    <n v="559.44497637000006"/>
    <n v="586.57240707000005"/>
    <n v="600.13809732000004"/>
    <n v="603.87403608"/>
    <n v="610.86434444999998"/>
    <n v="602.50897157999998"/>
    <n v="602.46949400999995"/>
    <n v="1018.76420835"/>
    <n v="1769.0069399700001"/>
    <n v="2577.3807799506003"/>
    <n v="3087.7325568924002"/>
    <n v="472.35"/>
    <n v="0"/>
    <n v="0"/>
    <n v="0"/>
    <n v="0"/>
    <n v="0"/>
    <n v="0"/>
    <n v="0"/>
    <n v="1.12456935"/>
    <n v="1.9235940048"/>
    <n v="1.9235940048"/>
    <n v="1.9235940048"/>
    <n v="1.9235940048"/>
    <n v="0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</r>
  <r>
    <s v="DE Florida"/>
    <x v="4"/>
    <s v="Transmission"/>
    <s v="PEF Transmission Expansion GG Silver Springs to Martin Wes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40.797793630000001"/>
    <n v="53.505062930000001"/>
    <n v="59.859622680000001"/>
    <n v="61.609643920000003"/>
    <n v="64.884105550000001"/>
    <n v="60.970208419999999"/>
    <n v="60.951715989999997"/>
    <n v="255.95614165000001"/>
    <n v="607.39143003000004"/>
    <n v="986.05700264940003"/>
    <n v="1225.1204635076001"/>
    <n v="0"/>
    <n v="0"/>
    <n v="0"/>
    <n v="0"/>
    <n v="0"/>
    <n v="0"/>
    <n v="0"/>
    <n v="0"/>
    <n v="0.52678064999999996"/>
    <n v="0.90106679519999999"/>
    <n v="0.90106679519999999"/>
    <n v="0.90106679519999999"/>
    <n v="0.90106679519999999"/>
    <n v="0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</r>
  <r>
    <s v="DE Florida"/>
    <x v="4"/>
    <s v="Transmission"/>
    <s v="PEF Transmission Expansion GG Tarpon Spring to Odess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40901716918833"/>
    <n v="312.81803433837666"/>
    <n v="469.22705150756497"/>
    <n v="625.63606867675333"/>
    <n v="782.04508584594168"/>
    <n v="938.45410301513004"/>
    <n v="1094.8631201843184"/>
    <n v="1251.2721373535067"/>
    <n v="1407.6811545226949"/>
    <n v="1564.0901716918831"/>
    <n v="1720.4991888610714"/>
    <n v="0"/>
    <n v="1876.9082060302601"/>
    <n v="2135.6651752334083"/>
    <n v="2394.4221444365567"/>
    <n v="2653.1791136397051"/>
    <n v="2911.9360828428535"/>
    <n v="3170.6930520460019"/>
    <n v="3429.4500212491503"/>
    <n v="3688.2069904522987"/>
    <n v="3946.9639596554471"/>
    <n v="4205.7209288585955"/>
    <n v="4464.4778980617439"/>
    <n v="4723.2348672648923"/>
    <n v="1876.9082060302601"/>
    <n v="4981.9918364680398"/>
    <n v="6328.2747425930647"/>
    <n v="7674.5576487180897"/>
    <n v="9020.8405548431147"/>
    <n v="10367.12346096814"/>
    <n v="11713.406367093165"/>
    <n v="13059.68927321819"/>
    <n v="14405.972179343215"/>
    <n v="15752.255085468239"/>
    <n v="17098.537991593264"/>
    <n v="18444.820897718288"/>
    <n v="19791.103803843311"/>
    <n v="4981.9918364680398"/>
    <n v="21137.386709968334"/>
    <n v="21137.386709968334"/>
    <n v="21137.386709968334"/>
    <n v="21137.386709968334"/>
    <n v="21137.386709968334"/>
    <n v="21137.386709968334"/>
    <n v="0"/>
    <n v="0"/>
    <n v="0"/>
    <n v="0"/>
    <n v="0"/>
    <n v="0"/>
    <n v="21137.386709968334"/>
  </r>
  <r>
    <s v="DE Florida"/>
    <x v="4"/>
    <s v="Transmission"/>
    <s v="PEF Transmission Expansion GG Tarpon Spring to Odess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266485281895839"/>
    <n v="146.53297056379168"/>
    <n v="219.79945584568753"/>
    <n v="293.06594112758336"/>
    <n v="366.33242640947918"/>
    <n v="439.59891169137501"/>
    <n v="512.86539697327089"/>
    <n v="586.13188225516672"/>
    <n v="659.39836753706254"/>
    <n v="732.66485281895837"/>
    <n v="805.93133810085419"/>
    <n v="0"/>
    <n v="879.19782338275002"/>
    <n v="1000.4070350946508"/>
    <n v="1121.6162468065518"/>
    <n v="1242.8254585184527"/>
    <n v="1364.0346702303536"/>
    <n v="1485.2438819422546"/>
    <n v="1606.4530936541555"/>
    <n v="1727.6623053660564"/>
    <n v="1848.8715170779574"/>
    <n v="1970.0807287898583"/>
    <n v="2091.2899405017592"/>
    <n v="2212.4991522136602"/>
    <n v="879.19782338275002"/>
    <n v="2333.7083639255607"/>
    <n v="2964.346024797635"/>
    <n v="3594.9836856697093"/>
    <n v="4225.6213465417832"/>
    <n v="4856.259007413857"/>
    <n v="5486.8966682859309"/>
    <n v="6117.5343291580048"/>
    <n v="6748.1719900300786"/>
    <n v="7378.8096509021525"/>
    <n v="8009.4473117742264"/>
    <n v="8640.0849726463002"/>
    <n v="9270.722633518375"/>
    <n v="2333.7083639255607"/>
    <n v="9901.3602943904498"/>
    <n v="9901.3602943904498"/>
    <n v="9901.3602943904498"/>
    <n v="9901.3602943904498"/>
    <n v="9901.3602943904498"/>
    <n v="9901.3602943904498"/>
    <n v="0"/>
    <n v="0"/>
    <n v="0"/>
    <n v="0"/>
    <n v="0"/>
    <n v="0"/>
    <n v="9901.3602943904498"/>
  </r>
  <r>
    <s v="DE Florida"/>
    <x v="4"/>
    <s v="Transmission"/>
    <s v="PEF Transmission Expansion GG W Lake Wales-Lake Wal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.2659346518225"/>
    <n v="428.53186930364501"/>
    <n v="642.79780395546754"/>
    <n v="857.06373860729002"/>
    <n v="1071.3296732591125"/>
    <n v="1285.5956079109351"/>
    <n v="1499.8615425627577"/>
    <n v="1714.1274772145803"/>
    <n v="1928.3934118664029"/>
    <n v="2142.6593465182254"/>
    <n v="2356.925281170048"/>
    <n v="0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</r>
  <r>
    <s v="DE Florida"/>
    <x v="4"/>
    <s v="Transmission"/>
    <s v="PEF Transmission Expansion GG W Lake Wales-Lake Wal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.36833062251333"/>
    <n v="200.73666124502665"/>
    <n v="301.10499186753998"/>
    <n v="401.47332249005331"/>
    <n v="501.84165311256663"/>
    <n v="602.20998373507996"/>
    <n v="702.57831435759329"/>
    <n v="802.94664498010661"/>
    <n v="903.31497560261994"/>
    <n v="1003.6833062251333"/>
    <n v="1104.0516368476465"/>
    <n v="0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</r>
  <r>
    <s v="DE Florida"/>
    <x v="4"/>
    <s v="Transmission"/>
    <s v="PEF Transmission Expansion GG Waukeena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.061332005899999"/>
    <n v="345.97627001249998"/>
    <n v="671.312369805"/>
    <n v="904.7124607641"/>
    <n v="921.74195141430005"/>
    <n v="940.39232789190009"/>
    <n v="958.81947256950014"/>
    <n v="975.83319125970013"/>
    <n v="995.5584191160001"/>
    <n v="1011.8721905475001"/>
    <n v="0"/>
    <n v="1029.1361631177001"/>
    <n v="1029.1361631177001"/>
    <n v="1034.9225831920337"/>
    <n v="1093.5881329708641"/>
    <n v="1154.1950425002794"/>
    <n v="1197.6751795214634"/>
    <n v="1200.8476058209949"/>
    <n v="1204.321987177962"/>
    <n v="1207.7547826503153"/>
    <n v="1210.9242707891156"/>
    <n v="1214.598886366349"/>
    <n v="1217.6379812281339"/>
    <n v="1029.1361631177001"/>
    <n v="1220.8540894279122"/>
    <n v="1220.8540894279122"/>
    <n v="1225.184215413655"/>
    <n v="1269.0851452289633"/>
    <n v="1314.4388441477402"/>
    <n v="1346.976141606355"/>
    <n v="1349.3501492623818"/>
    <n v="1351.9501176028962"/>
    <n v="1354.5189661634267"/>
    <n v="1356.890775118708"/>
    <n v="1359.6405838422695"/>
    <n v="1361.9148161767873"/>
    <n v="1220.8540894279122"/>
    <n v="1364.3215121387364"/>
    <n v="1364.3215121387364"/>
    <n v="1616.9934237613161"/>
    <n v="4178.7045367786104"/>
    <n v="6825.1877667569988"/>
    <n v="8723.8071544998656"/>
    <n v="8862.3354686020284"/>
    <n v="9014.0490614441151"/>
    <n v="9163.9467500091341"/>
    <n v="9302.3467653222269"/>
    <n v="9462.8038580410957"/>
    <n v="9595.5100733633481"/>
    <n v="1364.3215121387364"/>
    <n v="9735.9458072410653"/>
    <n v="9735.9458072410653"/>
    <n v="9735.9458072410653"/>
    <n v="9735.9458072410653"/>
    <n v="9735.9458072410653"/>
    <n v="0"/>
    <n v="0"/>
    <n v="0"/>
    <n v="0"/>
    <n v="0"/>
    <n v="0"/>
    <n v="0"/>
    <n v="9735.9458072410653"/>
  </r>
  <r>
    <s v="DE Florida"/>
    <x v="4"/>
    <s v="Transmission"/>
    <s v="PEF Transmission Expansion GG Waukeena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5500218941"/>
    <n v="162.0652424875"/>
    <n v="314.462035195"/>
    <n v="423.7933553359"/>
    <n v="431.77045888570001"/>
    <n v="440.50683200809999"/>
    <n v="449.13863693050001"/>
    <n v="457.1083524403"/>
    <n v="466.34821688400001"/>
    <n v="473.99005695250003"/>
    <n v="0"/>
    <n v="482.07699858230001"/>
    <n v="482.07699858230001"/>
    <n v="484.78752428525507"/>
    <n v="512.26815626682173"/>
    <n v="540.65817703023367"/>
    <n v="561.02552462165465"/>
    <n v="562.51158040660403"/>
    <n v="564.13908063108636"/>
    <n v="565.7471008303238"/>
    <n v="567.23178029622295"/>
    <n v="568.95307599246007"/>
    <n v="570.37667549452954"/>
    <n v="482.07699858230001"/>
    <n v="571.88319313877219"/>
    <n v="571.88319313877219"/>
    <n v="573.91154877673398"/>
    <n v="594.47600782384598"/>
    <n v="615.72098573146684"/>
    <n v="630.96239232368146"/>
    <n v="632.07444583656331"/>
    <n v="633.29234583747973"/>
    <n v="634.495668437787"/>
    <n v="635.6066920159584"/>
    <n v="636.89478156488076"/>
    <n v="637.96009744551384"/>
    <n v="571.88319313877219"/>
    <n v="639.08746310169863"/>
    <n v="639.08746310169863"/>
    <n v="757.44625870757659"/>
    <n v="1957.425473175296"/>
    <n v="3197.1143870711931"/>
    <n v="4086.4823528420811"/>
    <n v="4151.373002179218"/>
    <n v="4222.4400155663334"/>
    <n v="4292.6564071261582"/>
    <n v="4357.4869576179008"/>
    <n v="4432.6496779957561"/>
    <n v="4494.8130886973695"/>
    <n v="639.08746310169863"/>
    <n v="4560.5972283552182"/>
    <n v="4560.5972283552182"/>
    <n v="4560.5972283552182"/>
    <n v="4560.5972283552182"/>
    <n v="4560.5972283552182"/>
    <n v="0"/>
    <n v="0"/>
    <n v="0"/>
    <n v="0"/>
    <n v="0"/>
    <n v="0"/>
    <n v="0"/>
    <n v="4560.5972283552182"/>
  </r>
  <r>
    <s v="DE Florida"/>
    <x v="4"/>
    <s v="Transmission"/>
    <s v="PEF Transmission Expansion HB Capacity"/>
    <s v="AFUDC Not Eligible"/>
    <s v="Expansion"/>
    <s v="Other Transmission &amp; Distribution Expansion"/>
    <s v="Transmission Expansion"/>
    <s v="HB - Distribution Substation"/>
    <s v="~"/>
    <s v="PEF Distribution Station Equip 362.0"/>
    <n v="2436.81"/>
    <n v="3197.68"/>
    <n v="3437.89"/>
    <n v="4276.1899999999996"/>
    <n v="4649.4399999999996"/>
    <n v="5011.47"/>
    <n v="5411.2900000000009"/>
    <n v="5649.5999999999995"/>
    <n v="5898.6799999999994"/>
    <n v="6415.1799999999994"/>
    <n v="6529.76"/>
    <n v="6610.26"/>
    <n v="2436.81"/>
    <n v="6684.6100000000006"/>
    <n v="7183.3500305000007"/>
    <n v="7494.9694739000006"/>
    <n v="0"/>
    <n v="736.72883060000004"/>
    <n v="1101.4726820999999"/>
    <n v="0"/>
    <n v="342.99589264999997"/>
    <n v="683.01502809999999"/>
    <n v="0"/>
    <n v="367.52765944999999"/>
    <n v="1104.8525696000002"/>
    <n v="6684.6100000000006"/>
    <n v="0"/>
    <n v="691.16826115000003"/>
    <n v="1201.9960672"/>
    <n v="0"/>
    <n v="215.00867414999999"/>
    <n v="291.40688109999996"/>
    <n v="0"/>
    <n v="148.00028655"/>
    <n v="278.94942570000001"/>
    <n v="0"/>
    <n v="233.06154565"/>
    <n v="313.05872249999999"/>
    <n v="0"/>
    <n v="0"/>
    <n v="616.13466494453633"/>
    <n v="1071.506731076872"/>
    <n v="0"/>
    <n v="191.66721745463533"/>
    <n v="259.77159418510263"/>
    <n v="0"/>
    <n v="131.93329626197868"/>
    <n v="248.66652680806524"/>
    <n v="0"/>
    <n v="207.76025956630909"/>
    <n v="279.0729000989835"/>
    <n v="0"/>
    <n v="0"/>
    <n v="1764.1840895632197"/>
    <n v="3068.055141802286"/>
    <n v="0"/>
    <n v="548.80251796051778"/>
    <n v="743.8064102805929"/>
    <n v="0"/>
    <n v="377.76582846538219"/>
    <n v="712.00916806267537"/>
    <n v="0"/>
    <n v="594.88187440874071"/>
    <n v="799.07201817189105"/>
    <n v="0"/>
    <n v="0"/>
    <n v="89.543702065732788"/>
    <n v="155.72355354752148"/>
    <n v="0"/>
    <n v="27.855261506948064"/>
    <n v="37.752964665517062"/>
    <n v="0"/>
    <n v="19.174048215735667"/>
    <n v="36.139049881613715"/>
    <n v="0"/>
    <n v="30.194085550079489"/>
    <n v="40.558050119340201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HB Central Plaza-Bayboro South"/>
    <s v="AFUDC Not Eligible"/>
    <s v="Expansion"/>
    <s v="Customer Adds"/>
    <s v="Transmission Expan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289766115785746"/>
    <n v="110.57953223157149"/>
    <n v="165.86929834735724"/>
    <n v="221.15906446314298"/>
    <n v="276.44883057892872"/>
    <n v="331.73859669471449"/>
    <n v="387.02836281050025"/>
    <n v="442.31812892628602"/>
    <n v="497.60789504207179"/>
    <n v="552.89766115785756"/>
    <n v="608.18742727364327"/>
    <n v="0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</r>
  <r>
    <s v="DE Florida"/>
    <x v="4"/>
    <s v="Transmission"/>
    <s v="PEF Transmission Expansion HB Cust Adds"/>
    <s v="AFUDC Not Eligible"/>
    <s v="Expansion"/>
    <s v="Customer Adds"/>
    <s v="Transmission Expansion"/>
    <s v="HB - Distribution Substation"/>
    <s v="~"/>
    <s v="PEF Distribution Station Equip 362.0"/>
    <n v="17419.75"/>
    <n v="17547.04"/>
    <n v="7387.24"/>
    <n v="5609.34"/>
    <n v="6422.83"/>
    <n v="6546.67"/>
    <n v="6086.4000000000005"/>
    <n v="6836.8"/>
    <n v="7781.1"/>
    <n v="8420.77"/>
    <n v="9125.84"/>
    <n v="9754.74"/>
    <n v="17419.75"/>
    <n v="8023.91"/>
    <n v="8036.5037526999995"/>
    <n v="8038.4650772999994"/>
    <n v="0"/>
    <n v="0.98838999999999999"/>
    <n v="0.98838999999999999"/>
    <n v="0"/>
    <n v="0"/>
    <n v="0"/>
    <n v="0"/>
    <n v="0"/>
    <n v="0"/>
    <n v="802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HB Voltage"/>
    <s v="AFUDC Not Eligible"/>
    <s v="Expansion"/>
    <s v="Other Transmission &amp; Distribution Expansion"/>
    <s v="Voltage Control"/>
    <s v="HB - Distribution Substation"/>
    <s v="~"/>
    <s v="PEF Distribution Station Equip 362.0"/>
    <n v="1775.94"/>
    <n v="2931.8599999999997"/>
    <n v="3040.06"/>
    <n v="3570.42"/>
    <n v="3536.43"/>
    <n v="3745.15"/>
    <n v="3392.0299999999997"/>
    <n v="3559.3799999999997"/>
    <n v="3676.29"/>
    <n v="3841.92"/>
    <n v="3886.22"/>
    <n v="4070.41"/>
    <n v="1775.94"/>
    <n v="3971.3599999999997"/>
    <n v="0"/>
    <n v="0"/>
    <n v="0"/>
    <n v="0"/>
    <n v="0"/>
    <n v="0"/>
    <n v="3.1861000000000002"/>
    <n v="3.2327300000000001"/>
    <n v="3.2327300000000001"/>
    <n v="3.2327300000000001"/>
    <n v="3.2327300000000001"/>
    <n v="3971.3599999999997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</r>
  <r>
    <s v="DE Florida"/>
    <x v="4"/>
    <s v="Transmission"/>
    <s v="PEF Transmission Expansion SB DEC 2024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.5167367"/>
    <n v="315.9078834"/>
    <n v="474.4167501"/>
    <n v="633.90331679999997"/>
    <n v="793.10356349999995"/>
    <n v="952.33027019999997"/>
    <n v="1110.7911968999999"/>
    <n v="1268.2563536"/>
    <n v="1427.0391303000001"/>
    <n v="1586.2598670000002"/>
    <n v="1745.5579237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SB DEC 2025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.66666666666666"/>
    <n v="333.33333333333331"/>
    <n v="500"/>
    <n v="666.66666666666663"/>
    <n v="833.33333333333326"/>
    <n v="999.99999999999989"/>
    <n v="1166.6666666666665"/>
    <n v="1333.3333333333333"/>
    <n v="1500"/>
    <n v="1666.6666666666667"/>
    <n v="1833.3333333333335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SB DEC 2026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.33333333333331"/>
    <n v="666.66666666666663"/>
    <n v="1000"/>
    <n v="1333.3333333333333"/>
    <n v="1666.6666666666665"/>
    <n v="1999.9999999999998"/>
    <n v="2333.333333333333"/>
    <n v="2666.6666666666665"/>
    <n v="3000"/>
    <n v="3333.3333333333335"/>
    <n v="3666.6666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SB MAR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27.497013599999999"/>
    <n v="52.438937199999998"/>
    <n v="80.004199799999995"/>
    <n v="0"/>
    <n v="0"/>
    <n v="0"/>
    <n v="0"/>
    <n v="0"/>
    <n v="0"/>
    <n v="77.731289000000004"/>
    <n v="164.15429810000001"/>
    <n v="0"/>
    <n v="252.94322770000002"/>
    <n v="307.72774630000004"/>
    <n v="324.15354710000003"/>
    <n v="331.18315600000005"/>
    <n v="987.82019090000006"/>
    <n v="1945.8349524"/>
    <n v="2077.3730989999999"/>
    <n v="2078.9455389999998"/>
    <n v="2080.499159"/>
    <n v="2082.0260990000002"/>
    <n v="2083.6168390000003"/>
    <n v="2085.1580990000002"/>
    <n v="252.94322770000002"/>
    <n v="2086.7591790000001"/>
    <n v="2086.7620893179819"/>
    <n v="2086.762961905798"/>
    <n v="2086.7633353397114"/>
    <n v="2086.7982178689163"/>
    <n v="2086.8491104870914"/>
    <n v="2086.8560981880532"/>
    <n v="2086.8561817207833"/>
    <n v="2086.8562642537386"/>
    <n v="2086.8563453693723"/>
    <n v="2086.8564298742535"/>
    <n v="2086.8565117506087"/>
    <n v="2086.7591790000001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</r>
  <r>
    <s v="DE Florida"/>
    <x v="4"/>
    <s v="Transmission"/>
    <s v="PEF Transmission Expansion SB MAY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5.0865600000000004"/>
    <n v="1810.2599797"/>
    <n v="4766.0281752000001"/>
    <n v="7229.7405897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SB NOV 2024B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6.5266999999999999E-3"/>
    <n v="1.8382700000000002E-2"/>
    <n v="3.2015600000000005E-2"/>
    <n v="4.3339300000000004E-2"/>
    <n v="5.6489900000000003E-2"/>
    <n v="6.9370500000000002E-2"/>
    <n v="8.1196500000000005E-2"/>
    <n v="9.4839400000000004E-2"/>
    <n v="0.1065654"/>
    <n v="0.119476"/>
    <n v="2.713152"/>
    <n v="0"/>
    <n v="4.1064556999999997"/>
    <n v="4.1186239999999996"/>
    <n v="4.1306222999999997"/>
    <n v="23.264499299999997"/>
    <n v="53.738960899999995"/>
    <n v="84.1483925"/>
    <n v="108.40991409999999"/>
    <n v="122.694558"/>
    <n v="122.7071686"/>
    <n v="165.68285539999999"/>
    <n v="663.8087074"/>
    <n v="0"/>
    <n v="4.1064556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Expansion SB NOV 2026A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12.416119999999999"/>
    <n v="23.67859"/>
    <n v="36.12556"/>
    <n v="48.25938"/>
    <n v="60.815660000000001"/>
    <n v="159.2483"/>
    <n v="389.82542000000001"/>
    <n v="644.92026220000002"/>
    <n v="734.03989220000005"/>
    <n v="825.80836220000003"/>
    <n v="907.37716220000004"/>
    <n v="0"/>
    <n v="929.47755219999999"/>
    <n v="2726.3789477"/>
    <n v="5568.3150265000004"/>
    <n v="7764.6968735999999"/>
    <n v="7764.6968735999999"/>
    <n v="7764.6968735999999"/>
    <n v="7764.6968735999999"/>
    <n v="7764.6968735999999"/>
    <n v="7764.6968735999999"/>
    <n v="7764.6968735999999"/>
    <n v="7764.6968735999999"/>
    <n v="0"/>
    <n v="929.477552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Maintenance FF"/>
    <s v="AFUDC Not Eligible"/>
    <s v="Maintenance"/>
    <s v="Maintenance"/>
    <s v="Transmission"/>
    <s v="FF - Transmission Stations "/>
    <s v="~"/>
    <s v="PEF Transmission (Excl. ECC) 353.1"/>
    <n v="13621.890000000003"/>
    <n v="15070.880000000001"/>
    <n v="15043.62"/>
    <n v="16550.72"/>
    <n v="18672.29"/>
    <n v="13784.96"/>
    <n v="15381.51"/>
    <n v="14324.190000000002"/>
    <n v="14087.239999999994"/>
    <n v="11868.629999999997"/>
    <n v="11763.969999999998"/>
    <n v="13931.399999999998"/>
    <n v="13621.890000000003"/>
    <n v="11623.309999999996"/>
    <n v="13081.003303949996"/>
    <n v="14332.773028699996"/>
    <n v="0"/>
    <n v="2083.4013438500001"/>
    <n v="4109.4654374000002"/>
    <n v="0"/>
    <n v="2216.5139268500002"/>
    <n v="4303.7638614000007"/>
    <n v="0"/>
    <n v="5379.8742355499999"/>
    <n v="8197.7768135999995"/>
    <n v="11623.309999999996"/>
    <n v="0"/>
    <n v="3626.6763847000002"/>
    <n v="6892.4681411000001"/>
    <n v="0"/>
    <n v="2382.9547849999999"/>
    <n v="4642.3288835999992"/>
    <n v="0"/>
    <n v="2525.9703171000001"/>
    <n v="12499.29745"/>
    <n v="0"/>
    <n v="1878.8841543999999"/>
    <n v="3595.3656560999998"/>
    <n v="0"/>
    <n v="0"/>
    <n v="3337.7510524163731"/>
    <n v="6343.3679632283647"/>
    <n v="0"/>
    <n v="2193.1126457957503"/>
    <n v="4272.4898704135612"/>
    <n v="0"/>
    <n v="2324.7346026906303"/>
    <n v="11503.51969483868"/>
    <n v="0"/>
    <n v="1729.1996578944297"/>
    <n v="3308.9347461759094"/>
    <n v="0"/>
    <n v="0"/>
    <n v="3125.126958402695"/>
    <n v="5939.2776506209011"/>
    <n v="0"/>
    <n v="2053.4052254221792"/>
    <n v="4000.3202946683487"/>
    <n v="0"/>
    <n v="2176.6424948740514"/>
    <n v="10770.713258806596"/>
    <n v="0"/>
    <n v="1619.044794678256"/>
    <n v="3098.1463316095533"/>
    <n v="0"/>
    <n v="0"/>
    <n v="2576.9764922466884"/>
    <n v="4897.5222735907792"/>
    <n v="0"/>
    <n v="1693.2358478242695"/>
    <n v="3298.6600218272879"/>
    <n v="0"/>
    <n v="1794.8571741170313"/>
    <n v="8881.5191325413598"/>
    <n v="0"/>
    <n v="1335.0626810735184"/>
    <n v="2554.7282949998335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Maintenance FF SPP"/>
    <s v="AFUDC Not Eligible"/>
    <s v="Recoverable"/>
    <s v="Florida SPP"/>
    <s v="Transmission"/>
    <s v="FF - Transmission Stations "/>
    <s v="DEF - SPP"/>
    <s v="PEF Transmission (Excl. ECC) 353.1 SPP"/>
    <n v="151.58000000000001"/>
    <n v="152.65"/>
    <n v="332.87"/>
    <n v="375.19"/>
    <n v="357.45"/>
    <n v="471.70000000000005"/>
    <n v="454.7"/>
    <n v="473.65"/>
    <n v="498.54999999999995"/>
    <n v="590.22"/>
    <n v="304.41000000000008"/>
    <n v="360.39000000000004"/>
    <n v="151.58000000000001"/>
    <n v="709.47000000000014"/>
    <n v="709.47"/>
    <n v="709.47"/>
    <n v="709.47"/>
    <n v="709.47"/>
    <n v="709.47"/>
    <n v="709.47"/>
    <n v="709.47"/>
    <n v="709.47"/>
    <n v="709.47"/>
    <n v="709.47"/>
    <n v="709.47000000000014"/>
    <n v="709.47000000000014"/>
    <n v="709.47"/>
    <n v="709.47"/>
    <n v="709.47"/>
    <n v="709.46999999999991"/>
    <n v="709.47"/>
    <n v="709.47"/>
    <n v="709.46999999999991"/>
    <n v="709.47"/>
    <n v="709.47"/>
    <n v="709.47"/>
    <n v="709.47"/>
    <n v="709.46999999999991"/>
    <n v="709.47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8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8"/>
    <n v="709.4699999999998"/>
    <n v="709.46999999999991"/>
    <n v="709.47"/>
    <n v="709.47"/>
    <n v="709.47"/>
    <n v="709.47"/>
    <n v="709.47"/>
    <n v="709.47000000000014"/>
    <n v="709.47"/>
    <n v="709.47"/>
    <n v="709.46999999999991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</r>
  <r>
    <s v="DE Florida"/>
    <x v="4"/>
    <s v="Transmission"/>
    <s v="PEF Transmission Maintenance FF_PS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833.33333333333303"/>
    <n v="1666.6666666666661"/>
    <n v="2499.9999999999991"/>
    <n v="3333.3333333333321"/>
    <n v="4166.6666666666652"/>
    <n v="4999.9999999999982"/>
    <n v="5833.3333333333312"/>
    <n v="6666.6666666666642"/>
    <n v="7499.9999999999973"/>
    <n v="8333.3333333333303"/>
    <n v="9166.6666666666642"/>
    <n v="0"/>
    <n v="0"/>
    <n v="1666.6666667"/>
    <n v="3333.3333333999999"/>
    <n v="5000.0000000999999"/>
    <n v="6666.6666667999998"/>
    <n v="8333.3333334999988"/>
    <n v="10000.000000199998"/>
    <n v="11666.666666899997"/>
    <n v="13333.333333599996"/>
    <n v="15000.000000299995"/>
    <n v="16666.666666999994"/>
    <n v="18333.333333699993"/>
    <n v="0"/>
    <n v="0"/>
    <n v="3333.3333333333335"/>
    <n v="6666.666666666667"/>
    <n v="10000"/>
    <n v="13333.333333333334"/>
    <n v="16666.666666666668"/>
    <n v="20000"/>
    <n v="23333.333333333332"/>
    <n v="26666.666666666664"/>
    <n v="29999.999999999996"/>
    <n v="33333.333333333328"/>
    <n v="36666.6666666666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Maintenance FF_PS 2027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195833333333333"/>
    <n v="13.039166666666667"/>
    <n v="19.55875"/>
    <n v="26.078333333333333"/>
    <n v="32.597916666666663"/>
    <n v="39.117499999999993"/>
    <n v="45.637083333333322"/>
    <n v="52.156666666666652"/>
    <n v="58.676249999999982"/>
    <n v="65.195833333333312"/>
    <n v="71.715416666666641"/>
    <n v="0"/>
    <n v="78.234999999999999"/>
    <n v="117.8608"/>
    <n v="157.48660000000001"/>
    <n v="197.11240000000001"/>
    <n v="236.73820000000001"/>
    <n v="276.36400000000003"/>
    <n v="315.98980000000006"/>
    <n v="355.61560000000009"/>
    <n v="395.24140000000011"/>
    <n v="434.86720000000014"/>
    <n v="474.49300000000017"/>
    <n v="514.11880000000019"/>
    <n v="78.234999999999999"/>
    <n v="553.7446000000001"/>
    <n v="1261.9875999999999"/>
    <n v="1970.2305999999999"/>
    <n v="2678.4735999999998"/>
    <n v="3386.7165999999997"/>
    <n v="4094.9595999999997"/>
    <n v="4803.2025999999996"/>
    <n v="5511.4455999999991"/>
    <n v="6219.6885999999995"/>
    <n v="6927.9315999999999"/>
    <n v="7636.1746000000003"/>
    <n v="8344.4176000000007"/>
    <n v="553.7446000000001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</r>
  <r>
    <s v="DE Florida"/>
    <x v="4"/>
    <s v="Transmission"/>
    <s v="PEF Transmission Maintenance FF_PS NOV 2024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.14000000000000001"/>
    <n v="0.18"/>
    <n v="0"/>
    <n v="0.18"/>
    <n v="40.611019999999996"/>
    <n v="77.333020000000005"/>
    <n v="220.30391"/>
    <n v="379.7199"/>
    <n v="556.38234669999997"/>
    <n v="738.51501339999993"/>
    <n v="925.18259679999994"/>
    <n v="1115.4112800999999"/>
    <n v="1262.7589435"/>
    <n v="1336.1874602"/>
    <n v="1405.2079436000001"/>
    <n v="0.18"/>
    <n v="1474.2356503000001"/>
    <n v="1545.7596103000001"/>
    <n v="1593.4614603"/>
    <n v="1748.4896503"/>
    <n v="2182.3579003"/>
    <n v="2498.9847703"/>
    <n v="9684.6060803"/>
    <n v="13405.5035403"/>
    <n v="13488.797440300001"/>
    <n v="13551.968210300001"/>
    <n v="13575.664310300001"/>
    <n v="0"/>
    <n v="1474.2356503000001"/>
    <n v="0"/>
    <n v="0"/>
    <n v="0"/>
    <n v="0"/>
    <n v="0"/>
    <n v="2.025937027695E-2"/>
    <n v="0.4800313497973"/>
    <n v="0.71811297377539995"/>
    <n v="0.72344253396689995"/>
    <n v="0.72748451568535"/>
    <n v="0.72900071064384997"/>
    <n v="0.72917175982479998"/>
    <n v="0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</r>
  <r>
    <s v="DE Florida"/>
    <x v="4"/>
    <s v="Transmission"/>
    <s v="PEF Transmission Maintenance FF_PS NOV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.836750799999997"/>
    <n v="123.1571424"/>
    <n v="0"/>
    <n v="167.08106040000001"/>
    <n v="173.27821220000001"/>
    <n v="184.22341740000002"/>
    <n v="307.96682630000004"/>
    <n v="644.69405740000002"/>
    <n v="980.7026085"/>
    <n v="1104.4973047999999"/>
    <n v="1108.6785625"/>
    <n v="1112.8097502000001"/>
    <n v="1116.6241199000001"/>
    <n v="1121.0463364000002"/>
    <n v="1124.7037371000001"/>
    <n v="167.08106040000001"/>
    <n v="1163.5922768"/>
    <n v="1269.3143661304432"/>
    <n v="1456.0372348351329"/>
    <n v="3567.0734256509459"/>
    <n v="9311.5682444396334"/>
    <n v="15043.80253555172"/>
    <n v="17155.713678484139"/>
    <n v="17227.045043979011"/>
    <n v="17297.522225941899"/>
    <n v="17362.594560326663"/>
    <n v="17438.036631610372"/>
    <n v="17500.431108299264"/>
    <n v="1163.5922768"/>
    <n v="0"/>
    <n v="0"/>
    <n v="0"/>
    <n v="0"/>
    <n v="0"/>
    <n v="0"/>
    <n v="0"/>
    <n v="1.0028704780872999E-2"/>
    <n v="1.9937317167445998E-2"/>
    <n v="2.9086044749199E-2"/>
    <n v="3.9692686802284001E-2"/>
    <n v="4.8464925807226999E-2"/>
    <n v="0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</r>
  <r>
    <s v="DE Florida"/>
    <x v="4"/>
    <s v="Transmission"/>
    <s v="PEF Transmission Maintenance FF_STIP"/>
    <s v="AFUDC Not Eligible"/>
    <s v="Maintenance"/>
    <s v="Maintenance"/>
    <s v="Transmission"/>
    <s v="FF - Transmission Stations "/>
    <s v="~"/>
    <s v="PEF Transmission (Excl. ECC) 353.1"/>
    <n v="1221.8499999999999"/>
    <n v="1230.7999999999997"/>
    <n v="1402.85"/>
    <n v="1583.2899999999997"/>
    <n v="1575.64"/>
    <n v="1696.1599999999994"/>
    <n v="2082.6499999999996"/>
    <n v="2333.9500000000003"/>
    <n v="2489.2799999999997"/>
    <n v="2708.08"/>
    <n v="2809.42"/>
    <n v="2745.1999999999994"/>
    <n v="1221.8499999999999"/>
    <n v="2853.9599999999996"/>
    <n v="4366.5405360999994"/>
    <n v="7063.4130222999993"/>
    <n v="0"/>
    <n v="2913.3728047"/>
    <n v="3895.2712738999999"/>
    <n v="0"/>
    <n v="42.100618599999997"/>
    <n v="83.2345866"/>
    <n v="0"/>
    <n v="81.985396199999997"/>
    <n v="141.01356559999999"/>
    <n v="2853.9599999999996"/>
    <n v="0"/>
    <n v="1559.4051082999999"/>
    <n v="3096.0919266000001"/>
    <n v="0"/>
    <n v="1576.5342482999999"/>
    <n v="3149.9177066000002"/>
    <n v="0"/>
    <n v="1558.7806433000001"/>
    <n v="3100.1172616000003"/>
    <n v="0"/>
    <n v="1575.7584683"/>
    <n v="3153.2347766000003"/>
    <n v="0"/>
    <n v="0"/>
    <n v="1230.4256936025299"/>
    <n v="2700.2580721832101"/>
    <n v="0"/>
    <n v="1363.4581756190601"/>
    <n v="2732.6880351775799"/>
    <n v="0"/>
    <n v="1668.60404140626"/>
    <n v="3385.7683436690299"/>
    <n v="0"/>
    <n v="1684.2081658811401"/>
    <n v="3466.6225625802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Maintenance GG"/>
    <s v="AFUDC Not Eligible"/>
    <s v="Maintenance"/>
    <s v="Maintenance"/>
    <s v="Transmission"/>
    <s v="GG - Transmission Lines"/>
    <s v="~"/>
    <s v="PEF Transmission O/H Conduct.&amp; Devices 356.0"/>
    <n v="3037.9199999999996"/>
    <n v="3729.6599999999994"/>
    <n v="2875.2400000000002"/>
    <n v="1877.94"/>
    <n v="1812.77"/>
    <n v="1295.3600000000001"/>
    <n v="2631.6900000000005"/>
    <n v="2632.6500000000005"/>
    <n v="3201.16"/>
    <n v="3352.57"/>
    <n v="2801.23"/>
    <n v="2995.4800000000005"/>
    <n v="3037.9199999999996"/>
    <n v="3206.3300000000004"/>
    <n v="3206.3300000000004"/>
    <n v="3206.3300000000004"/>
    <n v="0"/>
    <n v="0"/>
    <n v="0"/>
    <n v="0"/>
    <n v="0"/>
    <n v="0"/>
    <n v="0"/>
    <n v="0"/>
    <n v="0"/>
    <n v="3206.33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Maintenance GG 355"/>
    <s v="AFUDC Not Eligible"/>
    <s v="Maintenance"/>
    <s v="Maintenance"/>
    <s v="Transmission"/>
    <s v="GG - Transmission Lines"/>
    <s v="~"/>
    <s v="PEF Transmission Poles &amp; Fixtures 355.0"/>
    <n v="-22.75"/>
    <n v="-22.41"/>
    <n v="-0.73999999999999932"/>
    <n v="-0.17999999999999972"/>
    <n v="-60.97"/>
    <n v="-55.84"/>
    <n v="-51.03"/>
    <n v="-43.64"/>
    <n v="-21.310000000000002"/>
    <n v="-178.73"/>
    <n v="7311.69"/>
    <n v="9566.9700000000012"/>
    <n v="-22.75"/>
    <n v="4201.0199999999995"/>
    <n v="4383.9971756922896"/>
    <n v="4591.8715969765799"/>
    <n v="0"/>
    <n v="270.82971859478999"/>
    <n v="543.67599511727997"/>
    <n v="0"/>
    <n v="316.53823953849002"/>
    <n v="634.78550727918002"/>
    <n v="0"/>
    <n v="426.68055850568999"/>
    <n v="843.49889918687995"/>
    <n v="4201.0199999999995"/>
    <n v="0"/>
    <n v="309.94903764198"/>
    <n v="609.10875400205998"/>
    <n v="0"/>
    <n v="298.53032628557997"/>
    <n v="612.05927285285998"/>
    <n v="0"/>
    <n v="587.33741344457997"/>
    <n v="1109.6087792721601"/>
    <n v="0"/>
    <n v="449.42132197848002"/>
    <n v="830.33879100366005"/>
    <n v="0"/>
    <n v="0"/>
    <n v="659.35426945812242"/>
    <n v="1295.756426833892"/>
    <n v="0"/>
    <n v="635.06325651666918"/>
    <n v="1302.0330625550159"/>
    <n v="0"/>
    <n v="1249.4422764251315"/>
    <n v="2360.4696165774494"/>
    <n v="0"/>
    <n v="956.05351668912283"/>
    <n v="1766.3788573441475"/>
    <n v="0"/>
    <n v="0"/>
    <n v="656.38617267773975"/>
    <n v="1289.9235526768678"/>
    <n v="0"/>
    <n v="632.20450622973237"/>
    <n v="1296.171933993435"/>
    <n v="0"/>
    <n v="1243.817886366993"/>
    <n v="2349.843914138437"/>
    <n v="0"/>
    <n v="951.74982215615114"/>
    <n v="1758.4274666543934"/>
    <n v="0"/>
    <n v="0"/>
    <n v="656.38617267773975"/>
    <n v="1289.9235526768678"/>
    <n v="0"/>
    <n v="632.20450622973237"/>
    <n v="1296.171933993435"/>
    <n v="0"/>
    <n v="1243.817886366993"/>
    <n v="2349.843914138437"/>
    <n v="0"/>
    <n v="951.74982215615114"/>
    <n v="1758.4274666543934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Maintenance GG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85.711775397709999"/>
    <n v="183.08613720341998"/>
    <n v="0"/>
    <n v="126.86443499521"/>
    <n v="254.67348376272002"/>
    <n v="0"/>
    <n v="148.27562175150999"/>
    <n v="297.35180150081999"/>
    <n v="0"/>
    <n v="199.86945398431001"/>
    <n v="395.11916129311999"/>
    <n v="0"/>
    <n v="0"/>
    <n v="145.18904993801999"/>
    <n v="285.32407125793998"/>
    <n v="0"/>
    <n v="139.84019689441999"/>
    <n v="286.70617920714"/>
    <n v="0"/>
    <n v="275.12574873542002"/>
    <n v="519.77268808784004"/>
    <n v="0"/>
    <n v="210.52188210151999"/>
    <n v="388.95458785634003"/>
    <n v="0"/>
    <n v="0"/>
    <n v="308.86051682399568"/>
    <n v="606.96960375919457"/>
    <n v="0"/>
    <n v="297.48190723761746"/>
    <n v="609.9097605801029"/>
    <n v="0"/>
    <n v="585.27472273071498"/>
    <n v="1105.7119055627113"/>
    <n v="0"/>
    <n v="447.84298358859058"/>
    <n v="827.42269529043028"/>
    <n v="0"/>
    <n v="0"/>
    <n v="307.47017486666516"/>
    <n v="604.23731762690284"/>
    <n v="0"/>
    <n v="296.14278632494074"/>
    <n v="607.16423927152096"/>
    <n v="0"/>
    <n v="582.64009655076472"/>
    <n v="1100.7345207197673"/>
    <n v="0"/>
    <n v="445.82700920383587"/>
    <n v="823.69803504075105"/>
    <n v="0"/>
    <n v="0"/>
    <n v="307.47017486666516"/>
    <n v="604.23731762690284"/>
    <n v="0"/>
    <n v="296.14278632494074"/>
    <n v="607.16423927152096"/>
    <n v="0"/>
    <n v="582.64009655076472"/>
    <n v="1100.7345207197673"/>
    <n v="0"/>
    <n v="445.82700920383587"/>
    <n v="823.69803504075105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Maintenance GG CFK Anchor_Guy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.61646433589999"/>
    <n v="548.84370091079995"/>
    <n v="828.56445772079996"/>
    <n v="0"/>
    <n v="886.85286298469998"/>
    <n v="924.62335087619999"/>
    <n v="961.80542071770003"/>
    <n v="997.70732755500001"/>
    <n v="1037.7413219525999"/>
    <n v="1273.9097294634"/>
    <n v="1610.2184399172002"/>
    <n v="1978.5374660919001"/>
    <n v="2342.4478004847001"/>
    <n v="2456.291255094"/>
    <n v="2542.8265506605999"/>
    <n v="2614.3957104626998"/>
    <n v="886.85286298469998"/>
    <n v="2690.1334337513999"/>
    <n v="3026.8676128067955"/>
    <n v="3358.3558848043499"/>
    <n v="3678.4311552141385"/>
    <n v="4035.3451108005556"/>
    <n v="6140.8507386446199"/>
    <n v="9139.1344211099586"/>
    <n v="12422.798780058616"/>
    <n v="15667.158451915306"/>
    <n v="16682.103833050292"/>
    <n v="17453.589544212966"/>
    <n v="18091.64808189651"/>
    <n v="2690.1334337513999"/>
    <n v="18766.870497841599"/>
    <n v="0"/>
    <n v="0"/>
    <n v="0"/>
    <n v="0"/>
    <n v="0"/>
    <n v="0"/>
    <n v="0"/>
    <n v="0"/>
    <n v="0"/>
    <n v="0"/>
    <n v="0"/>
    <n v="18766.8704978415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Maintenance GG CFK Anchor_Guy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.7748195641"/>
    <n v="257.09418588919999"/>
    <n v="388.12343907920001"/>
    <n v="0"/>
    <n v="415.42740571529998"/>
    <n v="433.12018932379999"/>
    <n v="450.53734098230001"/>
    <n v="467.35482744500001"/>
    <n v="486.10790264740001"/>
    <n v="596.73598193659996"/>
    <n v="754.27266128279996"/>
    <n v="926.80389380809993"/>
    <n v="1097.2699682153"/>
    <n v="1150.597518906"/>
    <n v="1191.1331419394"/>
    <n v="1224.6581962373"/>
    <n v="415.42740571529998"/>
    <n v="1260.1359256486001"/>
    <n v="1417.8719067332861"/>
    <n v="1573.1505539685575"/>
    <n v="1723.0830227801912"/>
    <n v="1890.271791990275"/>
    <n v="2876.5512270596682"/>
    <n v="4281.0335981410826"/>
    <n v="5819.1964916867828"/>
    <n v="7338.9479385623836"/>
    <n v="7814.3775664361874"/>
    <n v="8175.7636778325059"/>
    <n v="8474.648660976487"/>
    <n v="1260.1359256486001"/>
    <n v="8790.94227431933"/>
    <n v="0"/>
    <n v="0"/>
    <n v="0"/>
    <n v="0"/>
    <n v="0"/>
    <n v="0"/>
    <n v="0"/>
    <n v="0"/>
    <n v="0"/>
    <n v="0"/>
    <n v="0"/>
    <n v="8790.942274319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Maintenance GG_SPP"/>
    <s v="AFUDC Not Eligible"/>
    <s v="Recoverable"/>
    <s v="Florida SPP"/>
    <s v="Transmission"/>
    <s v="GG - Transmission Lines"/>
    <s v="DEF - SPP"/>
    <s v="PEF Transmission Poles &amp; Fixtures 355.0 SPP"/>
    <n v="10399.700000000001"/>
    <n v="8275.0700000000033"/>
    <n v="12381.89"/>
    <n v="11924.250000000005"/>
    <n v="13925.710000000003"/>
    <n v="20070.390000000003"/>
    <n v="24501.729999999996"/>
    <n v="23440.720000000001"/>
    <n v="23715.119999999999"/>
    <n v="22166.670000000002"/>
    <n v="21367.630000000005"/>
    <n v="19961.750000000004"/>
    <n v="10399.700000000001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</r>
  <r>
    <s v="DE Florida"/>
    <x v="4"/>
    <s v="Transmission"/>
    <s v="PEF Transmission Maintenance GG_SPP 354"/>
    <s v="AFUDC Not Eligible"/>
    <s v="Recoverable"/>
    <s v="Florida SPP"/>
    <s v="Transmission"/>
    <s v="GG - Transmission Lines"/>
    <s v="DEF - SPP"/>
    <s v="PEF Transmission Towers &amp; Fixtures 354 SPP"/>
    <n v="2306.56"/>
    <n v="2662.68"/>
    <n v="3272.62"/>
    <n v="4139.7"/>
    <n v="4196.22"/>
    <n v="2278.2800000000002"/>
    <n v="2703.96"/>
    <n v="2826.2000000000003"/>
    <n v="2436.69"/>
    <n v="2439.9100000000003"/>
    <n v="2446.5099999999998"/>
    <n v="2360.33"/>
    <n v="2306.56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</r>
  <r>
    <s v="DE Florida"/>
    <x v="4"/>
    <s v="Transmission"/>
    <s v="PEF Transmission Maintenance HB"/>
    <s v="AFUDC Not Eligible"/>
    <s v="Maintenance"/>
    <s v="Maintenance"/>
    <s v="Transmission"/>
    <s v="HB - Distribution Substation"/>
    <s v="~"/>
    <s v="PEF Distribution Station Equip 362.0"/>
    <n v="34826.749999999993"/>
    <n v="36208.549999999988"/>
    <n v="39545.209999999985"/>
    <n v="39170.439999999995"/>
    <n v="40902.389999999992"/>
    <n v="43621.04"/>
    <n v="45199.859999999986"/>
    <n v="37289.969999999994"/>
    <n v="40732.819999999978"/>
    <n v="41963.009999999995"/>
    <n v="39825.720000000008"/>
    <n v="41609.689999999995"/>
    <n v="34826.749999999993"/>
    <n v="39871.35"/>
    <n v="42634.644190159997"/>
    <n v="45450.416132719998"/>
    <n v="0"/>
    <n v="2602.2289711600001"/>
    <n v="4822.9067636199998"/>
    <n v="0"/>
    <n v="2238.7326866600001"/>
    <n v="4357.1188913200003"/>
    <n v="0"/>
    <n v="2960.9247495599998"/>
    <n v="5543.9035198199999"/>
    <n v="39871.35"/>
    <n v="0"/>
    <n v="3381.05942172"/>
    <n v="6603.5509288399999"/>
    <n v="0"/>
    <n v="5824.48708842"/>
    <n v="12462.866720440001"/>
    <n v="0"/>
    <n v="9324.7366751200007"/>
    <n v="23002.159035739998"/>
    <n v="0"/>
    <n v="4926.5966462200004"/>
    <n v="9134.0553312400007"/>
    <n v="0"/>
    <n v="0"/>
    <n v="2599.3777216464455"/>
    <n v="5076.8475282969775"/>
    <n v="0"/>
    <n v="4477.8988149088291"/>
    <n v="9581.52284838591"/>
    <n v="0"/>
    <n v="7168.9106135839374"/>
    <n v="17684.190748961824"/>
    <n v="0"/>
    <n v="3787.5955339488528"/>
    <n v="7022.3137114321471"/>
    <n v="0"/>
    <n v="0"/>
    <n v="1507.7761325034453"/>
    <n v="2944.8392466319879"/>
    <n v="0"/>
    <n v="2597.4174128908398"/>
    <n v="5557.7884443366347"/>
    <n v="0"/>
    <n v="4158.3461415395986"/>
    <n v="10257.7630453161"/>
    <n v="0"/>
    <n v="2197.0051132266667"/>
    <n v="4073.3122088707414"/>
    <n v="0"/>
    <n v="0"/>
    <n v="1838.2439334790161"/>
    <n v="3590.2762774232983"/>
    <n v="0"/>
    <n v="3166.7080404248513"/>
    <n v="6775.9202915610895"/>
    <n v="0"/>
    <n v="5069.7543244030458"/>
    <n v="12506.014840418937"/>
    <n v="0"/>
    <n v="2678.535118144981"/>
    <n v="4966.0830249981027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Maintenance HB - PS"/>
    <s v="AFUDC Not Eligible"/>
    <s v="Maintenance"/>
    <s v="Maintenance"/>
    <s v="Physical Security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.696080098140747"/>
    <n v="79.392160196281495"/>
    <n v="119.08824029442223"/>
    <n v="158.78432039256299"/>
    <n v="198.48040049070374"/>
    <n v="238.1764805888445"/>
    <n v="277.87256068698525"/>
    <n v="317.56864078512598"/>
    <n v="357.2647208832667"/>
    <n v="396.96080098140743"/>
    <n v="436.65688107954816"/>
    <n v="0"/>
    <n v="476.352961177689"/>
    <n v="1189.6356493678206"/>
    <n v="1902.9183375579523"/>
    <n v="2616.2010257480838"/>
    <n v="3329.4837139382153"/>
    <n v="4042.7664021283467"/>
    <n v="4756.0490903184782"/>
    <n v="5469.3317785086101"/>
    <n v="6182.614466698742"/>
    <n v="6895.897154888874"/>
    <n v="7609.1798430790059"/>
    <n v="8322.4625312691369"/>
    <n v="476.352961177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Maintenance HB - STIP"/>
    <s v="AFUDC Not Eligible"/>
    <s v="Maintenance"/>
    <s v="Maintenance"/>
    <s v="Transmission"/>
    <s v="HB - Distribution Substation"/>
    <s v="~"/>
    <s v="PEF Distribution Station Equip 362.0"/>
    <n v="238.82999999999998"/>
    <n v="273.45"/>
    <n v="357.53"/>
    <n v="485.09999999999997"/>
    <n v="487.48999999999984"/>
    <n v="662.57000000000016"/>
    <n v="912.63999999999965"/>
    <n v="1017.7499999999999"/>
    <n v="1103.32"/>
    <n v="1037.46"/>
    <n v="1112.99"/>
    <n v="1292.6899999999998"/>
    <n v="238.82999999999998"/>
    <n v="1107.1699999999996"/>
    <n v="2089.9029302999998"/>
    <n v="4113.7054869999993"/>
    <n v="0"/>
    <n v="1970.2758383"/>
    <n v="2209.242491"/>
    <n v="0"/>
    <n v="76.328193299999995"/>
    <n v="117.12129379999999"/>
    <n v="0"/>
    <n v="105.0716907"/>
    <n v="117.07917690000001"/>
    <n v="1107.1699999999996"/>
    <n v="0"/>
    <n v="1559.4076183"/>
    <n v="3096.0944365999999"/>
    <n v="0"/>
    <n v="1576.5342482999999"/>
    <n v="3149.9177066000002"/>
    <n v="0"/>
    <n v="1558.7806433000001"/>
    <n v="3100.1172616000003"/>
    <n v="0"/>
    <n v="1575.7584683"/>
    <n v="3153.2347766000003"/>
    <n v="0"/>
    <n v="0"/>
    <n v="1230.4275644076222"/>
    <n v="2700.2597886559024"/>
    <n v="0"/>
    <n v="1363.4580324559515"/>
    <n v="2732.6877482453365"/>
    <n v="0"/>
    <n v="1668.6038662028357"/>
    <n v="3385.7679881633539"/>
    <n v="0"/>
    <n v="1684.2079890392827"/>
    <n v="3466.6221985849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Maintenance HB SPP"/>
    <s v="AFUDC Not Eligible"/>
    <s v="Recoverable"/>
    <s v="Florida SPP"/>
    <s v="Transmission"/>
    <s v="HB - Distribution Substation"/>
    <s v="DEF - SPP"/>
    <s v="PEF Distribution Station Equip 362.0 SPP"/>
    <n v="31.939999999999998"/>
    <n v="102.53999999999999"/>
    <n v="134.4"/>
    <n v="198.94"/>
    <n v="606.48"/>
    <n v="281.02"/>
    <n v="311.61999999999995"/>
    <n v="350.4199999999999"/>
    <n v="387.69999999999993"/>
    <n v="422.18999999999994"/>
    <n v="744.99"/>
    <n v="1190.1399999999999"/>
    <n v="31.939999999999998"/>
    <n v="909.98"/>
    <n v="909.98000000000013"/>
    <n v="909.98000000000025"/>
    <n v="909.98000000000025"/>
    <n v="909.98000000000036"/>
    <n v="909.98000000000036"/>
    <n v="909.98000000000036"/>
    <n v="909.98000000000047"/>
    <n v="909.98000000000059"/>
    <n v="909.98000000000059"/>
    <n v="909.98000000000047"/>
    <n v="909.98000000000047"/>
    <n v="909.98"/>
    <n v="909.98000000000047"/>
    <n v="909.98000000000036"/>
    <n v="909.98000000000025"/>
    <n v="909.98000000000013"/>
    <n v="909.98"/>
    <n v="909.98"/>
    <n v="909.98"/>
    <n v="909.98000000000013"/>
    <n v="909.98000000000013"/>
    <n v="909.98"/>
    <n v="909.98000000000013"/>
    <n v="909.98"/>
    <n v="909.98000000000047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000000000025"/>
    <n v="909.98000000000047"/>
    <n v="909.98000000000025"/>
    <n v="909.98"/>
    <n v="909.98000000000025"/>
    <n v="909.98"/>
    <n v="909.98"/>
    <n v="909.98"/>
    <n v="909.97999999999979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</r>
  <r>
    <s v="DE Florida"/>
    <x v="4"/>
    <s v="Transmission"/>
    <s v="PEF Transmission Maintenance SA 2024-2025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.50402329999997"/>
    <n v="667.01287660000003"/>
    <n v="1000.5126999"/>
    <n v="1334.0236032"/>
    <n v="1667.5400165000001"/>
    <n v="2001.0531998000001"/>
    <n v="2334.5351531000001"/>
    <n v="2668.0124564000002"/>
    <n v="3001.4887397000002"/>
    <n v="3334.9609930000001"/>
    <n v="3668.4427562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Maintenance SA System Control Center"/>
    <s v="AFUDC Not Eligible"/>
    <s v="Maintenance"/>
    <s v="Maintenance"/>
    <s v="Transmission"/>
    <s v="SA - Gen. Bldg. &amp; Oper. Centers"/>
    <s v="~"/>
    <s v="PEF Transmission Energy Control Center 353.2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Maintenance SB"/>
    <s v="AFUDC Not Eligible"/>
    <s v="Maintenance"/>
    <s v="Maintenance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8.7564522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4"/>
    <s v="Transmission"/>
    <s v="PEF Transmission Maintenance TB"/>
    <s v="AFUDC Not Eligible"/>
    <s v="Maintenance"/>
    <s v="Maintenance"/>
    <s v="Transmission"/>
    <s v="TB - Equipment &amp; Tools"/>
    <s v="~"/>
    <s v="PEF Distribution General Plant Stores Equip 393.0"/>
    <n v="3869.19"/>
    <n v="2511.86"/>
    <n v="2551.33"/>
    <n v="1588.24"/>
    <n v="1818.91"/>
    <n v="1830.96"/>
    <n v="1831.18"/>
    <n v="1836.07"/>
    <n v="1836.6"/>
    <n v="1964.84"/>
    <n v="2226.75"/>
    <n v="2541.5700000000002"/>
    <n v="3869.19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</r>
  <r>
    <s v="DE Florida"/>
    <x v="4"/>
    <s v="Transmission"/>
    <s v="PEF Transmission Maintenance TB Matting"/>
    <s v="AFUDC Not Eligible"/>
    <s v="Maintenance"/>
    <s v="Maintenance"/>
    <s v="Transmission"/>
    <s v="TB - Equipment &amp; Tools"/>
    <s v="~"/>
    <s v="PEF Distribution Gen. Plant Tool Shop/Gar. Eq. -New- 394.1"/>
    <n v="15608.67"/>
    <n v="0"/>
    <n v="0"/>
    <n v="0"/>
    <n v="0"/>
    <n v="0"/>
    <n v="0"/>
    <n v="0"/>
    <n v="0"/>
    <n v="0"/>
    <n v="0"/>
    <n v="0"/>
    <n v="15608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Connect"/>
    <s v="PEF Customer Connect 5 year VS"/>
    <s v="AFUDC Not Eligible"/>
    <s v="Major Projects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.13602972022814999"/>
    <n v="0.54454352080934465"/>
    <n v="1.2263920071226995"/>
    <n v="2.1776684393988739"/>
    <n v="3.3944538823161921"/>
    <n v="4.8775771673879023"/>
    <n v="6.6278697134657225"/>
    <n v="8.6461655348166566"/>
    <n v="10.933301249225028"/>
    <n v="13.4901160861197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13873764600001"/>
    <n v="17.254637200514743"/>
    <n v="25.922374248424475"/>
    <n v="34.617169111044554"/>
    <n v="43.339106253943427"/>
    <n v="52.088270406363179"/>
    <n v="60.864746562042612"/>
    <n v="69.668619980042948"/>
    <n v="78.499976185576045"/>
    <n v="87.358900970835279"/>
    <n v="96.245480395828906"/>
    <n v="0"/>
  </r>
  <r>
    <s v="DE Florida"/>
    <x v="5"/>
    <s v="Customer Delivery"/>
    <s v="PEF Customer Fleet Electrification Clusters"/>
    <s v="AFUDC Not Eligible"/>
    <s v="Expansion"/>
    <s v="Other Transmission &amp; Distribution Expansion"/>
    <s v="Electrification"/>
    <s v="HB - Distribution Substation"/>
    <s v="~"/>
    <s v="PEF Distribution Install - EV Charging Station 37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89818074000002"/>
    <n v="3.2029551083387067"/>
    <n v="4.8119354846117544"/>
    <n v="6.4259385666560025"/>
    <n v="8.0449800337013748"/>
    <n v="9.6690756139231802"/>
    <n v="11.298241084594896"/>
    <n v="12.932492272241443"/>
    <n v="14.571845052792931"/>
    <n v="16.216315351738881"/>
    <n v="17.865919144282945"/>
    <n v="0"/>
    <n v="19.52067245549808"/>
    <n v="21.180591360482236"/>
    <n v="22.845691984514513"/>
    <n v="24.515990503211814"/>
    <n v="26.191503142685974"/>
    <n v="27.872246179701403"/>
    <n v="29.558235941833193"/>
    <n v="31.249488807625735"/>
    <n v="32.946021206751837"/>
    <n v="34.647849620172316"/>
    <n v="36.354990580296118"/>
    <n v="38.067460671140914"/>
    <n v="19.52067245549808"/>
    <n v="39.785276528494194"/>
    <n v="41.508454840074897"/>
    <n v="43.237012345695511"/>
    <n v="44.9709658374247"/>
    <n v="46.710332159750415"/>
    <n v="48.455128209743542"/>
    <n v="50.20537093722205"/>
    <n v="51.961077344915651"/>
    <n v="53.722264488630955"/>
    <n v="55.488949477417179"/>
    <n v="57.261149473732345"/>
    <n v="59.038881693610008"/>
    <n v="39.785276528494194"/>
    <n v="60.822163406826498"/>
    <n v="62.611011937068689"/>
    <n v="64.405444662102283"/>
    <n v="66.205479013940632"/>
    <n v="68.01113247901408"/>
    <n v="69.822422598339841"/>
    <n v="71.639366967692396"/>
    <n v="73.461983237774433"/>
    <n v="75.290289114388301"/>
    <n v="77.12430235860802"/>
    <n v="78.964040786951813"/>
    <n v="80.80952227155521"/>
    <n v="60.822163406826498"/>
  </r>
  <r>
    <s v="DE Florida"/>
    <x v="5"/>
    <s v="Customer Delivery"/>
    <s v="PEF Distribution Expansion Field Ops HB Capacity-360"/>
    <s v="AFUDC Not Eligible"/>
    <s v="Expansion"/>
    <s v="Other Transmission &amp; Distribution Expansion"/>
    <s v="Distribution Expansion"/>
    <s v="HB - Distribution Substation"/>
    <s v="~"/>
    <s v="PEF Distribution Easements 360.1"/>
    <n v="0"/>
    <n v="0"/>
    <n v="0"/>
    <n v="0"/>
    <n v="0"/>
    <n v="0.02"/>
    <n v="0.05"/>
    <n v="0.13"/>
    <n v="0.41000000000000003"/>
    <n v="0.88"/>
    <n v="1.49"/>
    <n v="2.09"/>
    <n v="0"/>
    <n v="2.7800000000000002"/>
    <n v="2.8748693715045599"/>
    <n v="2.9691040497947294"/>
    <n v="2.9850296094575444"/>
    <n v="2.9416339462806573"/>
    <n v="2.8543293198638438"/>
    <n v="2.7355482461071681"/>
    <n v="2.5952452355083144"/>
    <n v="2.4506324748600523"/>
    <n v="2.2984828829102719"/>
    <n v="2.1433725525874645"/>
    <n v="1.988791840283088"/>
    <n v="2.7800000000000002"/>
    <n v="1.8373534738426445"/>
    <n v="1.6909644753980921"/>
    <n v="1.534846307551418"/>
    <n v="1.3725641060950446"/>
    <n v="1.2075539522014422"/>
    <n v="1.0431099022064103"/>
    <n v="0.8823692115758619"/>
    <n v="0.72829349094327867"/>
    <n v="0.6635281542479361"/>
    <n v="0.60344003793458234"/>
    <n v="0.54788916822405753"/>
    <n v="0.49669523978853763"/>
    <n v="1.8373534738426445"/>
    <n v="0.44965017541575447"/>
    <n v="0.40652813853302117"/>
    <n v="0.3696814528183246"/>
    <n v="0.33792770512828352"/>
    <n v="0.31035207749187721"/>
    <n v="0.28623778274039313"/>
    <n v="0.26501657440774506"/>
    <n v="0.24623323156769952"/>
    <n v="0.22009934897352137"/>
    <n v="0.19658716895571687"/>
    <n v="0.17545826958583852"/>
    <n v="0.15649170551627214"/>
    <n v="0.44965017541575447"/>
    <n v="0.13948352072667439"/>
    <n v="0.14379309894765019"/>
    <n v="0.14811613024967107"/>
    <n v="0.15245265662881655"/>
    <n v="0.15680272021226399"/>
    <n v="0.16116636325869799"/>
    <n v="0.16554362815872076"/>
    <n v="0.16993455743526398"/>
    <n v="0.17433919374400189"/>
    <n v="0.1787575798737657"/>
    <n v="0.18318975874695922"/>
    <n v="0.18763577341997581"/>
    <n v="0.13948352072667439"/>
    <n v="0.19209566708361672"/>
    <n v="0.1965694830635106"/>
    <n v="0.20105726482053446"/>
    <n v="0.20555905595123575"/>
    <n v="0.21007490018825603"/>
    <n v="0.21460484140075567"/>
    <n v="0.21914892359484014"/>
    <n v="0.22370719091398741"/>
    <n v="0.22827968763947687"/>
    <n v="0.23286645819081936"/>
    <n v="0.23746754712618887"/>
    <n v="0.24208299914285525"/>
    <n v="0.19209566708361672"/>
    <n v="0.2467128590776185"/>
    <n v="0.25135717190724433"/>
    <n v="0.25601598274890097"/>
    <n v="0.2606893368605977"/>
    <n v="0.26537727964162428"/>
    <n v="0.27007985663299211"/>
    <n v="0.27479711351787661"/>
    <n v="0.27952909612206095"/>
    <n v="0.2842758504143813"/>
    <n v="0.28903742250717335"/>
    <n v="0.29381385865672027"/>
    <n v="0.29860520526370216"/>
    <n v="0.2467128590776185"/>
  </r>
  <r>
    <s v="DE Florida"/>
    <x v="5"/>
    <s v="Customer Delivery"/>
    <s v="PEF Distribution Expansion Field Ops HB Capacity-362"/>
    <s v="AFUDC Not Eligible"/>
    <s v="Expansion"/>
    <s v="Other Transmission &amp; Distribution Expansion"/>
    <s v="Distribution Expansion"/>
    <s v="HB - Distribution Substation"/>
    <s v="~"/>
    <s v="PEF Distribution Station Equip 362.0"/>
    <n v="294.24"/>
    <n v="151.79"/>
    <n v="159.16999999999999"/>
    <n v="166.93999999999997"/>
    <n v="175.29999999999998"/>
    <n v="183.79"/>
    <n v="194.1"/>
    <n v="206.11999999999998"/>
    <n v="219.27999999999994"/>
    <n v="231.83999999999997"/>
    <n v="243.76"/>
    <n v="257.74"/>
    <n v="294.24"/>
    <n v="274.16000000000003"/>
    <n v="237.21134713600003"/>
    <n v="205.14929214986515"/>
    <n v="177.33995161362273"/>
    <n v="153.23001770390556"/>
    <n v="132.33676768393909"/>
    <n v="114.23926475815028"/>
    <n v="98.570538497790182"/>
    <n v="85.302668018479835"/>
    <n v="73.820690055721997"/>
    <n v="63.884218476289661"/>
    <n v="55.285223793569337"/>
    <n v="274.16000000000003"/>
    <n v="47.843677872328286"/>
    <n v="41.40378486841486"/>
    <n v="35.483701952410939"/>
    <n v="30.073200304260247"/>
    <n v="25.1615399743674"/>
    <n v="20.737401497598366"/>
    <n v="16.78881154210201"/>
    <n v="13.303027830148464"/>
    <n v="11.58881163668058"/>
    <n v="10.095487799108394"/>
    <n v="8.7945923272543052"/>
    <n v="7.6613290750974095"/>
    <n v="47.843677872328286"/>
    <n v="6.674097105676525"/>
    <n v="5.8140789593264435"/>
    <n v="5.0991019018296093"/>
    <n v="4.4994383397910243"/>
    <n v="3.9924420776072056"/>
    <n v="3.5606458926109226"/>
    <n v="3.1904220388932738"/>
    <n v="2.8710276124108525"/>
    <n v="2.4909839453008029"/>
    <n v="2.1612474184934451"/>
    <n v="1.8751587752126309"/>
    <n v="1.6269402578201846"/>
    <n v="6.674097105676525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</r>
  <r>
    <s v="DE Florida"/>
    <x v="5"/>
    <s v="Customer Delivery"/>
    <s v="PEF Distribution Expansion Field Ops IK Capacity-362"/>
    <s v="AFUDC Not Eligible"/>
    <s v="Expansion"/>
    <s v="Other Transmission &amp; Distribution Expansion"/>
    <s v="Distribution Expansion"/>
    <s v="IK - Other - Distrib Lines OH/UG (Line Ext)"/>
    <s v="~"/>
    <s v="PEF Distribution Station Equip 362.0"/>
    <n v="190.40000000000006"/>
    <n v="193.29000000000005"/>
    <n v="198.78000000000006"/>
    <n v="194.74000000000004"/>
    <n v="192.12000000000003"/>
    <n v="188.55000000000004"/>
    <n v="196.82000000000002"/>
    <n v="179.80000000000004"/>
    <n v="178.50000000000003"/>
    <n v="187.20000000000005"/>
    <n v="199.68000000000004"/>
    <n v="212.11000000000004"/>
    <n v="190.40000000000006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</r>
  <r>
    <s v="DE Florida"/>
    <x v="5"/>
    <s v="Customer Delivery"/>
    <s v="PEF Distribution Expansion Field Ops IK New Cust-362"/>
    <s v="AFUDC Not Eligible"/>
    <s v="Expansion"/>
    <s v="Other Transmission &amp; Distribution Expansion"/>
    <s v="Distribution - Customer Additions"/>
    <s v="IK - Other - Distrib Lines OH/UG (Line Ext)"/>
    <s v="~"/>
    <s v="PEF Distribution Station Equip 362.0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</r>
  <r>
    <s v="DE Florida"/>
    <x v="5"/>
    <s v="Customer Delivery"/>
    <s v="PEF Distribution Maintenance HW-362"/>
    <s v="AFUDC Not Eligible"/>
    <s v="Maintenance"/>
    <s v="Maintenance"/>
    <s v="Distribution Operations"/>
    <s v="HW - Distribution Highway Jobs"/>
    <s v="~"/>
    <s v="PEF Distribution Station Equip 362.0"/>
    <n v="1377.0499999999997"/>
    <n v="1375.2099999999998"/>
    <n v="1376.9199999999998"/>
    <n v="1372.2899999999997"/>
    <n v="1372.3"/>
    <n v="1360.7299999999998"/>
    <n v="1370.43"/>
    <n v="1338.1299999999999"/>
    <n v="1348.17"/>
    <n v="1353.49"/>
    <n v="1360.66"/>
    <n v="1363.53"/>
    <n v="1377.0499999999997"/>
    <n v="1366.9199999999998"/>
    <n v="1366.9199999999998"/>
    <n v="1366.9199999999998"/>
    <n v="27.338400000000092"/>
    <n v="27.338400000000092"/>
    <n v="27.338400000000092"/>
    <n v="0.5467680000000037"/>
    <n v="0.5467680000000037"/>
    <n v="0.5467680000000037"/>
    <n v="1.0935360000000061E-2"/>
    <n v="1.0935360000000061E-2"/>
    <n v="1.0935360000000061E-2"/>
    <n v="1366.9199999999998"/>
    <n v="2.1870720000000121E-4"/>
    <n v="2.1870720000000121E-4"/>
    <n v="2.1870720000000121E-4"/>
    <n v="4.3741440000000166E-6"/>
    <n v="4.3741440000000166E-6"/>
    <n v="4.3741440000000166E-6"/>
    <n v="8.7482880000000164E-8"/>
    <n v="8.7482880000000164E-8"/>
    <n v="8.7482880000000164E-8"/>
    <n v="0"/>
    <n v="0"/>
    <n v="0"/>
    <n v="2.1870720000000121E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ribution Maintenance HW-364 "/>
    <s v="AFUDC Not Eligible"/>
    <s v="Maintenance"/>
    <s v="Maintenance"/>
    <s v="Distribution Operations"/>
    <s v="HW - Distribution Highway Jobs"/>
    <s v="~"/>
    <s v="PEF Distribution Poles Towers &amp; Fixtures 364.0"/>
    <n v="0.19"/>
    <n v="0.24"/>
    <n v="0.3"/>
    <n v="0.36"/>
    <n v="0.46"/>
    <n v="0.63"/>
    <n v="0.86"/>
    <n v="1.1200000000000001"/>
    <n v="1.38"/>
    <n v="1.65"/>
    <n v="1.94"/>
    <n v="2.2599999999999998"/>
    <n v="0.19"/>
    <n v="2.59"/>
    <n v="2.59"/>
    <n v="2.59"/>
    <n v="5.1800000000000068E-2"/>
    <n v="5.1800000000000068E-2"/>
    <n v="5.1800000000000068E-2"/>
    <n v="1.0360000000000022E-3"/>
    <n v="1.0360000000000022E-3"/>
    <n v="1.0360000000000022E-3"/>
    <n v="2.0720000000000113E-5"/>
    <n v="2.0720000000000113E-5"/>
    <n v="2.0720000000000113E-5"/>
    <n v="2.59"/>
    <n v="4.1440000000000403E-7"/>
    <n v="4.1440000000000403E-7"/>
    <n v="4.1440000000000403E-7"/>
    <n v="0"/>
    <n v="0"/>
    <n v="0"/>
    <n v="0"/>
    <n v="0"/>
    <n v="0"/>
    <n v="0"/>
    <n v="0"/>
    <n v="0"/>
    <n v="4.1440000000000403E-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3023.0200000000004"/>
    <n v="3132.7599999999993"/>
    <n v="3169.2400000000002"/>
    <n v="3274.610000000001"/>
    <n v="3379.0300000000025"/>
    <n v="3456.8700000000013"/>
    <n v="3533.8600000000019"/>
    <n v="3631.1700000000019"/>
    <n v="3651.6600000000008"/>
    <n v="3636.7000000000021"/>
    <n v="3797.6200000000026"/>
    <n v="3868.3400000000038"/>
    <n v="3023.0200000000004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</r>
  <r>
    <s v="DE Florida"/>
    <x v="5"/>
    <s v="Customer Delivery"/>
    <s v="PEF Distribution Maintenance IK-367 "/>
    <s v="AFUDC Not Eligible"/>
    <s v="Maintenance"/>
    <s v="Maintenance"/>
    <s v="Distribution Operations"/>
    <s v="IK - Distrib Lines OH/UG (Line Ext)"/>
    <s v="~"/>
    <s v="PEF Distribution U/G Conduct &amp; Devices 367.0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</r>
  <r>
    <s v="DE Florida"/>
    <x v="5"/>
    <s v="Customer Delivery"/>
    <s v="PEF Distribution Maintenance IK-369 "/>
    <s v="AFUDC Not Eligible"/>
    <s v="Maintenance"/>
    <s v="Maintenance"/>
    <s v="Distribution Operations"/>
    <s v="IK - Distrib Lines OH/UG (Line Ext)"/>
    <s v="~"/>
    <s v="PEF Distribution O/H Services 369.1"/>
    <n v="9.2100000000000009"/>
    <n v="14.36"/>
    <n v="20.3"/>
    <n v="26.5"/>
    <n v="33.11"/>
    <n v="40.26"/>
    <n v="42"/>
    <n v="42.32"/>
    <n v="42.65"/>
    <n v="42.97"/>
    <n v="42.97"/>
    <n v="36.61"/>
    <n v="9.2100000000000009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</r>
  <r>
    <s v="DE Florida"/>
    <x v="5"/>
    <s v="Customer Delivery"/>
    <s v="PEF Distribution Maintenance LA-364 "/>
    <s v="AFUDC Not Eligible"/>
    <s v="Maintenance"/>
    <s v="Maintenance"/>
    <s v="Distribution Operations"/>
    <s v="LA - Distribution R/W Clearing"/>
    <s v="~"/>
    <s v="PEF Distribution Poles Towers &amp; Fixtures 364.0"/>
    <n v="1.06"/>
    <n v="1.06"/>
    <n v="1.06"/>
    <n v="1.06"/>
    <n v="0"/>
    <n v="0"/>
    <n v="0"/>
    <n v="0"/>
    <n v="0"/>
    <n v="0"/>
    <n v="0"/>
    <n v="0"/>
    <n v="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ribution Maintenance TB"/>
    <s v="AFUDC Not Eligible"/>
    <s v="Maintenance"/>
    <s v="Maintenance"/>
    <s v="Operations Support"/>
    <s v="TB - Equipment &amp; Tools"/>
    <s v="~"/>
    <s v="PEF Distribution Gen. Plant Tool Shop/Gar. Eq. -New- 394.1"/>
    <n v="1.51"/>
    <n v="1.51"/>
    <n v="1.51"/>
    <n v="1.62"/>
    <n v="1.8599999999999999"/>
    <n v="2.09"/>
    <n v="2.56"/>
    <n v="3.34"/>
    <n v="4.25"/>
    <n v="5.05"/>
    <n v="5.51"/>
    <n v="5.59"/>
    <n v="1.51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</r>
  <r>
    <s v="DE Florida"/>
    <x v="5"/>
    <s v="Customer Delivery"/>
    <s v="PEF Distribution Poles Towers &amp; Fixtures SPP - 364"/>
    <s v="AFUDC Not Eligible"/>
    <s v="Recoverable"/>
    <s v="Florida SPP"/>
    <s v="Distribution Operations"/>
    <s v="TB - Equipment &amp; Tools"/>
    <s v="DEF - SPP"/>
    <s v="PEF Distribution Poles Towers &amp; Fixtures 364.0 SPP"/>
    <n v="565.91999999999996"/>
    <n v="636.07999999999981"/>
    <n v="665.64999999999986"/>
    <n v="717"/>
    <n v="775.39000000000021"/>
    <n v="827.73000000000036"/>
    <n v="898.83000000000061"/>
    <n v="976.23"/>
    <n v="1058.5200000000004"/>
    <n v="1154.6600000000001"/>
    <n v="1240.6800000000003"/>
    <n v="1260.1000000000004"/>
    <n v="565.91999999999996"/>
    <n v="1291.6500000000001"/>
    <n v="304.16127595440003"/>
    <n v="46.264480686849083"/>
    <n v="3.4988578990419796"/>
    <n v="0"/>
    <n v="0"/>
    <n v="0"/>
    <n v="0"/>
    <n v="0"/>
    <n v="0"/>
    <n v="0"/>
    <n v="0"/>
    <n v="1291.6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ribution Smart Grid - Infrastructure"/>
    <s v="AFUDC Not Eligible"/>
    <s v="Expansion"/>
    <s v="Other Transmission &amp; Distribution Expansion"/>
    <s v="Distribution Expansion"/>
    <s v="SG - Smart Grid - General"/>
    <s v="~"/>
    <s v="PEF Distribution Gen. Plant Commun Equip-New 397.0"/>
    <n v="48.680000000000007"/>
    <n v="48.680000000000007"/>
    <n v="48.680000000000007"/>
    <n v="48.680000000000007"/>
    <n v="48.680000000000007"/>
    <n v="48.680000000000007"/>
    <n v="48.680000000000007"/>
    <n v="47.870000000000005"/>
    <n v="47.870000000000005"/>
    <n v="47.870000000000005"/>
    <n v="47.870000000000005"/>
    <n v="47.870000000000005"/>
    <n v="48.680000000000007"/>
    <n v="37.160000000000004"/>
    <n v="37.160000000000004"/>
    <n v="37.160000000000004"/>
    <n v="37.160000000000004"/>
    <n v="37.160000000000004"/>
    <n v="37.160000000000004"/>
    <n v="37.160000000000004"/>
    <n v="37.160000000000004"/>
    <n v="37.160000000000004"/>
    <n v="37.160000000000004"/>
    <n v="37.160000000000004"/>
    <n v="37.160000000000004"/>
    <n v="37.160000000000004"/>
    <n v="37.160000000000004"/>
    <n v="37.382668721100003"/>
    <n v="37.6060325404666"/>
    <n v="37.830093627967202"/>
    <n v="38.054854160242819"/>
    <n v="38.280316320729227"/>
    <n v="38.506482299678161"/>
    <n v="38.733354294178596"/>
    <n v="38.960934508178106"/>
    <n v="39.18922515250425"/>
    <n v="39.418228444886068"/>
    <n v="39.647946609975619"/>
    <n v="37.160000000000004"/>
    <n v="39.878381879369584"/>
    <n v="40.109536491630955"/>
    <n v="40.341412692310783"/>
    <n v="40.574012733969987"/>
    <n v="40.807338876201236"/>
    <n v="41.041393385650906"/>
    <n v="41.276178536041094"/>
    <n v="41.511696608191698"/>
    <n v="41.747949890042591"/>
    <n v="41.984940676675841"/>
    <n v="42.222671270337997"/>
    <n v="42.461143980462474"/>
    <n v="39.878381879369584"/>
    <n v="42.700361123691962"/>
    <n v="42.940325023900961"/>
    <n v="43.181038012218323"/>
    <n v="43.422502427049928"/>
    <n v="43.664720614101377"/>
    <n v="43.907694926400801"/>
    <n v="44.151427724321699"/>
    <n v="44.39592137560588"/>
    <n v="44.641178255386471"/>
    <n v="44.887200746210965"/>
    <n v="45.13399123806439"/>
    <n v="45.381552128392521"/>
    <n v="42.700361123691962"/>
    <n v="45.629885822125161"/>
    <n v="45.878994731699514"/>
    <n v="46.128881277083622"/>
    <n v="46.379547885799852"/>
    <n v="46.630996992948518"/>
    <n v="46.883231041231497"/>
    <n v="47.136252480975976"/>
    <n v="47.390063770158264"/>
    <n v="47.644667374427655"/>
    <n v="47.900065767130386"/>
    <n v="48.156261429333661"/>
    <n v="48.413256849849766"/>
    <n v="45.629885822125161"/>
    <n v="48.671054525260239"/>
    <n v="48.929656959940111"/>
    <n v="49.189066666082248"/>
    <n v="49.449286163721759"/>
    <n v="49.710317980760465"/>
    <n v="49.972164652991466"/>
    <n v="50.234828724123773"/>
    <n v="50.498312745807006"/>
    <n v="50.762619277656206"/>
    <n v="51.027750887276689"/>
    <n v="51.293710150288973"/>
    <n v="51.560499650353826"/>
    <n v="48.671054525260239"/>
  </r>
  <r>
    <s v="DE Florida"/>
    <x v="5"/>
    <s v="Customer Delivery"/>
    <s v="PEF Distribution UG Conduit"/>
    <s v="AFUDC Not Eligible"/>
    <s v="Maintenance"/>
    <s v="Maintenance"/>
    <s v="~"/>
    <s v="IK - Distrib Lines OH/UG (Line Ext)"/>
    <s v="~"/>
    <s v="PEF Model Depr Group Distribution"/>
    <n v="1.18"/>
    <n v="1.18"/>
    <n v="1.18"/>
    <n v="1.18"/>
    <n v="1.18"/>
    <n v="1.18"/>
    <n v="1.18"/>
    <n v="0.86"/>
    <n v="0.86"/>
    <n v="0.86"/>
    <n v="0.86"/>
    <n v="0.86"/>
    <n v="1.18"/>
    <n v="0.86"/>
    <n v="0.86268463620000002"/>
    <n v="0.8653776529482865"/>
    <n v="0.86807907640616555"/>
    <n v="0.87078893281661041"/>
    <n v="0.873507248504516"/>
    <n v="0.87623404987695508"/>
    <n v="0.87896936342343446"/>
    <n v="0.88171321571615247"/>
    <n v="0.88446563341025708"/>
    <n v="0.88722664324410483"/>
    <n v="0.8899962720395207"/>
    <n v="0.86"/>
    <n v="0.89277454670205836"/>
    <n v="0.89556149422126174"/>
    <n v="0.89835714167092739"/>
    <n v="0.90116151620936724"/>
    <n v="0.90397464507967251"/>
    <n v="0.90679655560997841"/>
    <n v="0.90962727521372944"/>
    <n v="0.91246683138994589"/>
    <n v="0.91531525172349093"/>
    <n v="0.91817256388533863"/>
    <n v="0.92103879563284263"/>
    <n v="0.92391397481000581"/>
    <n v="0.89277454670205836"/>
    <n v="0.92679812934775097"/>
    <n v="0.92969128726419192"/>
    <n v="0.93259347666490588"/>
    <n v="0.93550472574320642"/>
    <n v="0.93842506278041726"/>
    <n v="0.94135451614614696"/>
    <n v="0.94429311429856488"/>
    <n v="0.94724088578467724"/>
    <n v="0.95019785924060474"/>
    <n v="0.95316406339186033"/>
    <n v="0.95613952705362881"/>
    <n v="0.95912427913104636"/>
    <n v="0.92679812934775097"/>
    <n v="0.96211834861948142"/>
    <n v="0.96512176460481636"/>
    <n v="0.96813455626373024"/>
    <n v="0.97115675286398206"/>
    <n v="0.97418838376469497"/>
    <n v="0.97722947841664165"/>
    <n v="0.98028006636253051"/>
    <n v="0.98334017723729239"/>
    <n v="0.98640984076836868"/>
    <n v="0.98948908677600012"/>
    <n v="0.99257794517351616"/>
    <n v="0.99567644596762594"/>
    <n v="0.96211834861948142"/>
    <n v="0.99878461925870965"/>
    <n v="1.0019024952411111"/>
    <n v="1.0050301042034304"/>
    <n v="1.0081674765288191"/>
    <n v="1.0113146426952748"/>
    <n v="1.0144716332759374"/>
    <n v="1.017638478939386"/>
    <n v="1.0208152104499366"/>
    <n v="1.0240018586679418"/>
    <n v="1.0271984545500898"/>
    <n v="1.0304050291497053"/>
    <n v="1.0336216136170511"/>
    <n v="0.99878461925870965"/>
    <n v="1.036848239199631"/>
    <n v="1.0400849372424934"/>
    <n v="1.0433317391885353"/>
    <n v="1.0465886765788079"/>
    <n v="1.0498557810528237"/>
    <n v="1.0531330843488629"/>
    <n v="1.0564206183042821"/>
    <n v="1.0597184148558241"/>
    <n v="1.0630265060399271"/>
    <n v="1.0663449239930367"/>
    <n v="1.0696737009519182"/>
    <n v="1.0730128692539687"/>
    <n v="1.036848239199631"/>
  </r>
  <r>
    <s v="DE Florida"/>
    <x v="5"/>
    <s v="Customer Delivery"/>
    <s v="PEF Distribution_IK_SPP_Annual-368"/>
    <s v="AFUDC Not Eligible"/>
    <s v="Recoverable"/>
    <s v="Maintenance"/>
    <s v="Distribution Operations"/>
    <s v="IK - Distrib Lines OH/UG (Line Ext)"/>
    <s v="DEF - SPP"/>
    <s v="PEF Distribution Line Transformations 368.0 SPP"/>
    <n v="0"/>
    <n v="0"/>
    <n v="0"/>
    <n v="0"/>
    <n v="0"/>
    <n v="0"/>
    <n v="0.02"/>
    <n v="0.77000000000000013"/>
    <n v="4.0599999999999996"/>
    <n v="9.57"/>
    <n v="16.25"/>
    <n v="21.610000000000003"/>
    <n v="0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</r>
  <r>
    <s v="DE Florida"/>
    <x v="5"/>
    <s v="Customer Delivery"/>
    <s v="PEF Distribution_IK_SPP_Mthly-368"/>
    <s v="AFUDC Not Eligible"/>
    <s v="Recoverable"/>
    <s v="Florida SPP"/>
    <s v="Distribution Operations"/>
    <s v="IK - Distrib Lines OH/UG (Line Ext)"/>
    <s v="DEF - SPP"/>
    <s v="PEF Distribution Line Transformations 368.0 SPP"/>
    <n v="0"/>
    <n v="0"/>
    <n v="0"/>
    <n v="0"/>
    <n v="0"/>
    <n v="0"/>
    <n v="0"/>
    <n v="0"/>
    <n v="0"/>
    <n v="7.0000000000000007E-2"/>
    <n v="0.16"/>
    <n v="0.25"/>
    <n v="0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</r>
  <r>
    <s v="DE Florida"/>
    <x v="5"/>
    <s v="Customer Delivery"/>
    <s v="PEF Distribution_IK_SubOpt_2023-364"/>
    <s v="AFUDC Not Eligible"/>
    <s v="Maintenance"/>
    <s v="Maintenance"/>
    <s v="Distribution Operations"/>
    <s v="IKSO-Distrib Line OH/UG SubOp"/>
    <s v="~"/>
    <s v="PEF Distribution Poles Towers &amp; Fixtures 364.0"/>
    <n v="11.42"/>
    <n v="23.4"/>
    <n v="40.530000000000008"/>
    <n v="66.160000000000011"/>
    <n v="103.63"/>
    <n v="157.45000000000005"/>
    <n v="235.05000000000004"/>
    <n v="346.21000000000009"/>
    <n v="488.38999999999993"/>
    <n v="658.59999999999991"/>
    <n v="860.78000000000031"/>
    <n v="1099.7799999999997"/>
    <n v="11.42"/>
    <n v="1385.9999999999995"/>
    <n v="1385.9999999999995"/>
    <n v="1385.9999999999995"/>
    <n v="1385.9999999999995"/>
    <n v="1385.9999999999995"/>
    <n v="1385.9999999999995"/>
    <n v="1385.9999999999995"/>
    <n v="1385.9999999999995"/>
    <n v="1385.9999999999995"/>
    <n v="1385.9999999999995"/>
    <n v="1385.9999999999995"/>
    <n v="1385.9999999999995"/>
    <n v="1385.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ribution_IK_SubOpt_Annual-364"/>
    <s v="AFUDC Not Eligible"/>
    <s v="Maintenance"/>
    <s v="Maintenance"/>
    <s v="~"/>
    <s v="IKSO-Distrib Line OH/UG SubOp"/>
    <s v="~"/>
    <s v="PEF Distribution Poles Towers &amp; Fixtures 364.0"/>
    <n v="0"/>
    <n v="0"/>
    <n v="0.01"/>
    <n v="0.03"/>
    <n v="6.9999999999999993E-2"/>
    <n v="0.16"/>
    <n v="0.5"/>
    <n v="1.2000000000000002"/>
    <n v="2.1199999999999997"/>
    <n v="3.2099999999999995"/>
    <n v="4.54"/>
    <n v="6.1599999999999993"/>
    <n v="0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</r>
  <r>
    <s v="DE Florida"/>
    <x v="5"/>
    <s v="Customer Delivery"/>
    <s v="PEF Distribution_IK_SubOpt_Annual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.03"/>
    <n v="0.17"/>
    <n v="0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</r>
  <r>
    <s v="DE Florida"/>
    <x v="5"/>
    <s v="Customer Delivery"/>
    <s v="PEF Distribution_IK_SubOpt_SOG_SPP_2023-364"/>
    <s v="AFUDC Not Eligible"/>
    <s v="Recoverable"/>
    <s v="Florida SPP"/>
    <s v="Distribution Operations"/>
    <s v="IKSO-Distrib Line OH/UG SubOp"/>
    <s v="DEF - SPP"/>
    <s v="PEF Distribution Poles Towers &amp; Fixtures 364.0 SPP"/>
    <n v="1.03"/>
    <n v="1.53"/>
    <n v="2.4899999999999998"/>
    <n v="4.42"/>
    <n v="7.9199999999999982"/>
    <n v="14.169999999999996"/>
    <n v="25.08"/>
    <n v="40.520000000000003"/>
    <n v="59.059999999999995"/>
    <n v="81.910000000000011"/>
    <n v="109.46000000000001"/>
    <n v="141.03"/>
    <n v="1.03"/>
    <n v="176.59000000000003"/>
    <n v="176.59000000000003"/>
    <n v="176.59000000000003"/>
    <n v="176.59000000000003"/>
    <n v="176.59000000000003"/>
    <n v="176.59000000000003"/>
    <n v="176.59000000000003"/>
    <n v="176.59000000000003"/>
    <n v="176.59000000000003"/>
    <n v="176.59000000000003"/>
    <n v="176.59000000000003"/>
    <n v="176.59000000000003"/>
    <n v="176.59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ribution_IK_SubOpt_SPP_2024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.18"/>
    <n v="0.63"/>
    <n v="1.75"/>
    <n v="3.58"/>
    <n v="0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ribution_IK_SubOpt_SPP_Annual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.84"/>
    <n v="4.4899999999999993"/>
    <n v="13.329999999999998"/>
    <n v="27.78"/>
    <n v="48.300000000000004"/>
    <n v="76.239999999999995"/>
    <n v="109.78"/>
    <n v="149.19999999999999"/>
    <n v="197.97000000000003"/>
    <n v="0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</r>
  <r>
    <s v="DE Florida"/>
    <x v="5"/>
    <s v="Customer Delivery"/>
    <s v="PEF Dist_MajProj_CustomerFleetElec 2025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552187499999998E-2"/>
    <n v="0.39051327573715311"/>
    <n v="0.87949326681462359"/>
    <n v="1.56510406706084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5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01391666666667E-3"/>
    <n v="1.0413687352990749E-2"/>
    <n v="2.3453153781723295E-2"/>
    <n v="4.173610845495575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5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1048708333333322E-3"/>
    <n v="3.6447905735467627E-2"/>
    <n v="8.2086038236031528E-2"/>
    <n v="0.146076379592345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5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020875E-3"/>
    <n v="1.5620531029486125E-2"/>
    <n v="3.5179730672584938E-2"/>
    <n v="6.260416268243362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5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006958333333335E-3"/>
    <n v="5.2068436764953745E-3"/>
    <n v="1.1726576890861647E-2"/>
    <n v="2.086805422747787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5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60835E-2"/>
    <n v="6.2482124117944501E-2"/>
    <n v="0.14071892269033975"/>
    <n v="0.25041665072973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52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6821446874999997"/>
    <n v="3.4755681540606629"/>
    <n v="7.8274900746501492"/>
    <n v="13.929426196841483"/>
    <n v="21.786839487467375"/>
    <n v="31.40520996694022"/>
    <n v="42.790034762487721"/>
    <n v="55.946828161554734"/>
    <n v="70.881121665371808"/>
    <n v="87.5984640426909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52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152385833333334E-2"/>
    <n v="9.2681817441617673E-2"/>
    <n v="0.20873306865733732"/>
    <n v="0.37145136524910621"/>
    <n v="0.58098238633246335"/>
    <n v="0.83747226578507239"/>
    <n v="1.141067593666339"/>
    <n v="1.4919154176414593"/>
    <n v="1.8901632444099148"/>
    <n v="2.335959041138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52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033350416666663E-2"/>
    <n v="0.32438636104566182"/>
    <n v="0.73056574030068056"/>
    <n v="1.3000797783718716"/>
    <n v="2.0334383521636217"/>
    <n v="2.9311529302477535"/>
    <n v="3.9937365778321867"/>
    <n v="5.2217039617451082"/>
    <n v="6.6155713554347031"/>
    <n v="8.17585664398449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52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728578750000003E-2"/>
    <n v="0.1390227261624265"/>
    <n v="0.31309960298600592"/>
    <n v="0.55717704787365929"/>
    <n v="0.87147357949869508"/>
    <n v="1.2562083986776087"/>
    <n v="1.7116013904995087"/>
    <n v="2.2378731264621892"/>
    <n v="2.8352448666148722"/>
    <n v="3.5039385617076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52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76192916666667E-2"/>
    <n v="4.6340908720808836E-2"/>
    <n v="0.10436653432866866"/>
    <n v="0.18572568262455311"/>
    <n v="0.29049119316623168"/>
    <n v="0.41873613289253619"/>
    <n v="0.57053379683316952"/>
    <n v="0.74595770882072965"/>
    <n v="0.94508162220495739"/>
    <n v="1.167979520569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52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891431500000001"/>
    <n v="0.55609090464970601"/>
    <n v="1.2523984119440237"/>
    <n v="2.2287081914946372"/>
    <n v="3.4858943179947803"/>
    <n v="5.0248335947104348"/>
    <n v="6.8464055619980346"/>
    <n v="8.9514925058487567"/>
    <n v="11.340979466459489"/>
    <n v="14.0157542468305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6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75143720666665"/>
    <n v="6.4350756176565156"/>
    <n v="14.492735660493215"/>
    <n v="25.790577803089171"/>
    <n v="40.338716824699738"/>
    <n v="58.147299079583235"/>
    <n v="79.226502595567666"/>
    <n v="103.58653717292518"/>
    <n v="131.2376444835551"/>
    <n v="162.190098170476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6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867032579166665E-2"/>
    <n v="0.17160194704625806"/>
    <n v="0.38647279459212724"/>
    <n v="0.68774846317498828"/>
    <n v="1.0756986801325277"/>
    <n v="1.5505940148021704"/>
    <n v="2.1127058811495245"/>
    <n v="2.7623065404050324"/>
    <n v="3.4996691037088521"/>
    <n v="4.32506753476399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6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0035264375"/>
    <n v="0.60060941808374146"/>
    <n v="1.3526606443608911"/>
    <n v="2.4071300551395733"/>
    <n v="3.7649617001938012"/>
    <n v="5.4271025763094451"/>
    <n v="7.3945026364838329"/>
    <n v="9.6681147991540648"/>
    <n v="12.248894957454141"/>
    <n v="15.1378019885009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6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30119921666666E-2"/>
    <n v="0.2574055239912254"/>
    <n v="0.57971505517663646"/>
    <n v="1.0316331287895963"/>
    <n v="1.6135643399287449"/>
    <n v="2.3259145467051034"/>
    <n v="3.169090874184783"/>
    <n v="4.1435017183439991"/>
    <n v="5.2495567500364348"/>
    <n v="6.48766691897298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6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434166637499998E-2"/>
    <n v="8.5803576944967291E-2"/>
    <n v="0.19324226058450908"/>
    <n v="0.34388466561460795"/>
    <n v="0.53786565979621703"/>
    <n v="0.77532053190293304"/>
    <n v="1.0563849930352585"/>
    <n v="1.3811951779389668"/>
    <n v="1.7498876463275836"/>
    <n v="2.162599384208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6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720219547500001"/>
    <n v="1.0296116822775483"/>
    <n v="2.3188367675527637"/>
    <n v="4.1264907790499299"/>
    <n v="6.4541920807951669"/>
    <n v="9.3035640888130224"/>
    <n v="12.676235286897148"/>
    <n v="16.573839242430196"/>
    <n v="20.998014622253116"/>
    <n v="25.950405208583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7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455175781249998"/>
    <n v="3.6610619600358101"/>
    <n v="8.2452493763870951"/>
    <n v="14.672850628695382"/>
    <n v="22.949620246629962"/>
    <n v="33.081330723602761"/>
    <n v="45.073772572845215"/>
    <n v="58.932754383660189"/>
    <n v="74.66410287784953"/>
    <n v="92.27366296631773"/>
    <n v="0"/>
    <n v="111.76729780585229"/>
    <n v="133.15088885608139"/>
    <n v="158.44234980379676"/>
    <n v="189.66589359640878"/>
    <n v="226.84003823897189"/>
    <n v="269.98335954364131"/>
    <n v="319.1144913101279"/>
    <n v="374.25212550671597"/>
    <n v="435.41501245184651"/>
    <n v="502.62196099626703"/>
    <n v="575.89183870575027"/>
    <n v="655.24357204438286"/>
    <n v="111.76729780585229"/>
    <n v="740.69614655842668"/>
    <n v="832.26860706075377"/>
    <n v="930.77266933929457"/>
    <n v="1037.0225830908034"/>
    <n v="1151.042528307448"/>
    <n v="1272.856760463352"/>
    <n v="1402.489610750225"/>
    <n v="1539.9654863137282"/>
    <n v="1685.3088704905767"/>
    <n v="1838.5443230463836"/>
    <n v="1999.6964804142453"/>
    <n v="2168.7900559340724"/>
    <n v="740.69614655842668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7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388046875E-2"/>
    <n v="9.7628318934288277E-2"/>
    <n v="0.2198733167036559"/>
    <n v="0.39127601676521018"/>
    <n v="0.61198987324346565"/>
    <n v="0.88216881929607349"/>
    <n v="1.2019672686092053"/>
    <n v="1.5715401168976046"/>
    <n v="1.9910427434093205"/>
    <n v="2.4606310124351389"/>
    <n v="0"/>
    <n v="2.9804612748227273"/>
    <n v="3.550690369495503"/>
    <n v="4.2251293281012456"/>
    <n v="5.0577571625708995"/>
    <n v="6.0490676863725819"/>
    <n v="7.1995562544971001"/>
    <n v="8.5097197682700756"/>
    <n v="9.9800566801790911"/>
    <n v="11.611066998715906"/>
    <n v="13.403252293233788"/>
    <n v="15.357115698820007"/>
    <n v="17.473161921183543"/>
    <n v="2.9804612748227273"/>
    <n v="19.751897241558044"/>
    <n v="22.193829521620099"/>
    <n v="24.820604515714521"/>
    <n v="27.653935549088093"/>
    <n v="30.694467421531947"/>
    <n v="33.942846945689389"/>
    <n v="37.399722953339342"/>
    <n v="41.065746301699427"/>
    <n v="44.94156987974872"/>
    <n v="49.027848614570232"/>
    <n v="53.325239477713211"/>
    <n v="57.834401491575271"/>
    <n v="19.751897241558044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7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358164062500005E-2"/>
    <n v="0.34169911627000898"/>
    <n v="0.76955660846279561"/>
    <n v="1.3694660586782357"/>
    <n v="2.1419645563521299"/>
    <n v="3.0875908675362576"/>
    <n v="4.2068854401322193"/>
    <n v="5.5003904091416169"/>
    <n v="6.9686496019326221"/>
    <n v="8.6122085435229874"/>
    <n v="0"/>
    <n v="10.431614461879548"/>
    <n v="12.427416293234263"/>
    <n v="14.787952648354363"/>
    <n v="17.702150068998151"/>
    <n v="21.17173690230404"/>
    <n v="25.198446890739856"/>
    <n v="29.784019188945273"/>
    <n v="34.930198380626827"/>
    <n v="40.63873449550568"/>
    <n v="46.911383026318262"/>
    <n v="53.749904945870028"/>
    <n v="61.156066724142406"/>
    <n v="10.431614461879548"/>
    <n v="69.131640345453164"/>
    <n v="77.678403325670359"/>
    <n v="86.872115805000846"/>
    <n v="96.788774421808341"/>
    <n v="107.43063597536184"/>
    <n v="118.79996430991288"/>
    <n v="130.8990303366877"/>
    <n v="143.73011205594798"/>
    <n v="157.29549457912051"/>
    <n v="171.59747015099583"/>
    <n v="186.63833817199625"/>
    <n v="202.42040522051346"/>
    <n v="69.131640345453164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7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582070312499999E-2"/>
    <n v="0.1464424784014324"/>
    <n v="0.32980997505548382"/>
    <n v="0.58691402514781532"/>
    <n v="0.91798480986519859"/>
    <n v="1.3232532289441106"/>
    <n v="1.8029509029138087"/>
    <n v="2.3573101753464076"/>
    <n v="2.986564115113981"/>
    <n v="3.6909465186527091"/>
    <n v="0"/>
    <n v="4.4706919122340913"/>
    <n v="5.3260355542432549"/>
    <n v="6.3376939921518698"/>
    <n v="7.5866357438563501"/>
    <n v="9.073601529558875"/>
    <n v="10.799334381745654"/>
    <n v="12.764579652405118"/>
    <n v="14.970085020268641"/>
    <n v="17.416600498073862"/>
    <n v="20.104878439850683"/>
    <n v="23.035673548230012"/>
    <n v="26.209742881775316"/>
    <n v="4.4706919122340913"/>
    <n v="29.627845862337068"/>
    <n v="33.290744282430147"/>
    <n v="37.230906773571782"/>
    <n v="41.480903323632134"/>
    <n v="46.041701132297916"/>
    <n v="50.914270418534073"/>
    <n v="56.099584430008996"/>
    <n v="61.598619452549123"/>
    <n v="67.412354819623062"/>
    <n v="73.54177292185534"/>
    <n v="79.987859216569802"/>
    <n v="86.751602237362889"/>
    <n v="29.627845862337068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7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1940234375E-2"/>
    <n v="4.8814159467144139E-2"/>
    <n v="0.10993665835182795"/>
    <n v="0.19563800838260509"/>
    <n v="0.30599493662173283"/>
    <n v="0.44108440964803675"/>
    <n v="0.60098363430460267"/>
    <n v="0.78577005844880232"/>
    <n v="0.99552137170466026"/>
    <n v="1.2303155062175695"/>
    <n v="0"/>
    <n v="1.4902306374113636"/>
    <n v="1.7753451847477515"/>
    <n v="2.1125646640506228"/>
    <n v="2.5288785812854497"/>
    <n v="3.0245338431862909"/>
    <n v="3.5997781272485501"/>
    <n v="4.2548598841350378"/>
    <n v="4.9900283400895455"/>
    <n v="5.8055334993579528"/>
    <n v="6.7016261466168938"/>
    <n v="7.6785578494100033"/>
    <n v="8.7365809605917715"/>
    <n v="1.4902306374113636"/>
    <n v="9.8759486207790221"/>
    <n v="11.09691476081005"/>
    <n v="12.410302257857261"/>
    <n v="13.826967774544046"/>
    <n v="15.347233710765973"/>
    <n v="16.971423472844695"/>
    <n v="18.699861476669671"/>
    <n v="20.532873150849714"/>
    <n v="22.47078493987436"/>
    <n v="24.513924307285116"/>
    <n v="26.662619738856606"/>
    <n v="28.917200745787635"/>
    <n v="9.8759486207790221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Dist_MajProj_CustomerFleetElec 2027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632828125"/>
    <n v="0.58576991360572961"/>
    <n v="1.3192399002219353"/>
    <n v="2.3476561005912613"/>
    <n v="3.6719392394607944"/>
    <n v="5.2930129157764423"/>
    <n v="7.2118036116552346"/>
    <n v="9.4292407013856305"/>
    <n v="11.946256460455924"/>
    <n v="14.763786074610836"/>
    <n v="0"/>
    <n v="17.882767648936365"/>
    <n v="21.30414221697302"/>
    <n v="25.350775968607479"/>
    <n v="30.3465429754254"/>
    <n v="36.2944061182355"/>
    <n v="43.197337526982615"/>
    <n v="51.058318609620471"/>
    <n v="59.880340081074564"/>
    <n v="69.666401992295448"/>
    <n v="80.419513759402733"/>
    <n v="92.142694192920047"/>
    <n v="104.83897152710126"/>
    <n v="17.882767648936365"/>
    <n v="118.51138344934827"/>
    <n v="133.16297712972059"/>
    <n v="148.92362709428713"/>
    <n v="165.92361329452854"/>
    <n v="184.16680452919167"/>
    <n v="203.65708167413629"/>
    <n v="224.39833772003598"/>
    <n v="246.39447781019649"/>
    <n v="269.64941927849225"/>
    <n v="294.16709168742136"/>
    <n v="319.95143686627921"/>
    <n v="347.00640894945155"/>
    <n v="118.51138344934827"/>
    <n v="0"/>
    <n v="0"/>
    <n v="0"/>
    <n v="0"/>
    <n v="0"/>
    <n v="0"/>
    <n v="0"/>
    <n v="0"/>
    <n v="0"/>
    <n v="0"/>
    <n v="0"/>
    <n v="0"/>
    <n v="0"/>
  </r>
  <r>
    <s v="DE Florida"/>
    <x v="5"/>
    <s v="Customer Delivery"/>
    <s v="PEF Other Yates Maintenance SA"/>
    <s v="AFUDC Not Eligible"/>
    <s v="Maintenance"/>
    <s v="Maintenance"/>
    <s v="Distribution Operations"/>
    <s v="SA - Gen. Bldg. &amp; Oper. Centers"/>
    <s v="~"/>
    <s v="PEF Distribution General Plant Struct &amp; Improv 390.0"/>
    <n v="510.23"/>
    <n v="519.44000000000005"/>
    <n v="518.79"/>
    <n v="525.19000000000005"/>
    <n v="92.37"/>
    <n v="90.78"/>
    <n v="92.88"/>
    <n v="49.269999999999996"/>
    <n v="36.700000000000003"/>
    <n v="34.630000000000003"/>
    <n v="37.72"/>
    <n v="42.08"/>
    <n v="510.23"/>
    <n v="31.92"/>
    <n v="57.094442373050001"/>
    <n v="90.808269353434682"/>
    <n v="126.00294024756161"/>
    <n v="162.76623447700447"/>
    <n v="201.08373942665179"/>
    <n v="240.74332382447045"/>
    <n v="282.41109824475535"/>
    <n v="326.90390422334536"/>
    <n v="374.74350165342588"/>
    <n v="426.25989619787623"/>
    <n v="481.67774449506942"/>
    <n v="31.92"/>
    <n v="9.6335548899014043"/>
    <n v="9.6335548899014043"/>
    <n v="13.450265371857085"/>
    <n v="20.883952040899121"/>
    <n v="32.163987127207903"/>
    <n v="47.252011732182865"/>
    <n v="65.591089271522037"/>
    <n v="88.926320238503394"/>
    <n v="119.39759751965585"/>
    <n v="158.37124784257665"/>
    <n v="206.71165650461404"/>
    <n v="265.00689563557108"/>
    <n v="9.6335548899014043"/>
    <n v="5.3001379127114205"/>
    <n v="5.3001379127114205"/>
    <n v="8.9622923502639011"/>
    <n v="16.477757565683696"/>
    <n v="28.621976260477364"/>
    <n v="44.439425736940315"/>
    <n v="63.827847425366116"/>
    <n v="86.665677083050952"/>
    <n v="112.90892258748627"/>
    <n v="143.31719958821211"/>
    <n v="178.79112040451994"/>
    <n v="220.41801408639731"/>
    <n v="5.3001379127114205"/>
    <n v="4.408360281727937"/>
    <n v="4.408360281727937"/>
    <n v="6.0448147352468471"/>
    <n v="8.213899348909715"/>
    <n v="11.038926135598849"/>
    <n v="14.359743641058959"/>
    <n v="18.177899560303107"/>
    <n v="22.413846874415427"/>
    <n v="26.987790244937514"/>
    <n v="31.981884329340808"/>
    <n v="37.51909001818008"/>
    <n v="43.763301815916122"/>
    <n v="4.408360281727937"/>
    <n v="0.87526603631832245"/>
    <n v="0.87526603631832245"/>
    <n v="1.070304460726869"/>
    <n v="1.2659517307337391"/>
    <n v="1.4622097469539714"/>
    <n v="1.659080415935698"/>
    <n v="1.8565656501786647"/>
    <n v="2.0546673681528107"/>
    <n v="2.2533874943169052"/>
    <n v="2.4527279591372424"/>
    <n v="2.6526906991063952"/>
    <n v="2.8532776567620273"/>
    <n v="0.87526603631832245"/>
    <n v="5.7065553135240421E-2"/>
    <n v="6.108981561411516E-2"/>
    <n v="6.5126640512442324E-2"/>
    <n v="6.9176067045949849E-2"/>
    <n v="7.3238134552784231E-2"/>
    <n v="7.7312882493892676E-2"/>
    <n v="8.1400350453406434E-2"/>
    <n v="8.5500578139025368E-2"/>
    <n v="8.9613605382403677E-2"/>
    <n v="9.3739472139536817E-2"/>
    <n v="9.7878218491149693E-2"/>
    <n v="0.10202988464308602"/>
    <n v="5.7065553135240421E-2"/>
  </r>
  <r>
    <s v="DE Florida"/>
    <x v="5"/>
    <s v="Customer Delivery"/>
    <s v="PEF Other Yates Maintenance TC-392.1"/>
    <s v="AFUDC Not Eligible"/>
    <s v="Maintenance"/>
    <s v="Maintenance"/>
    <s v="Operations Support"/>
    <s v="TC - Automotive Equipment"/>
    <s v="~"/>
    <s v="PEF Distribution General Plant Cars 39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146775536063899E-5"/>
    <n v="3.8033963726898802E-2"/>
    <n v="9.4828682963767535E-2"/>
    <n v="0.15180069657183642"/>
    <n v="0.2089505580056252"/>
    <n v="0.26627882244735601"/>
    <n v="0.32378604681234663"/>
    <n v="0.38147278975442073"/>
    <n v="0.43933961167133478"/>
    <n v="0.4973870747102222"/>
    <n v="0.55561574277305426"/>
    <n v="0.61402618152211796"/>
    <n v="1.4146775536063899E-5"/>
  </r>
  <r>
    <s v="DE Florida"/>
    <x v="5"/>
    <s v="Customer Delivery"/>
    <s v="PEF Other Yates Maintenance TC-392.2"/>
    <s v="AFUDC Not Eligible"/>
    <s v="Maintenance"/>
    <s v="Maintenance"/>
    <s v="Operations Support"/>
    <s v="TC - Automotive Equipment"/>
    <s v="~"/>
    <s v="PEF Distribution General Plant Light Trucks 39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5617283237178601E-5"/>
    <n v="0.25706948364564969"/>
    <n v="0.64094188918448536"/>
    <n v="1.0260126176955195"/>
    <n v="1.4122854099476247"/>
    <n v="1.7997640183871195"/>
    <n v="2.1884522071742216"/>
    <n v="2.5783537522196149"/>
    <n v="2.96947244122113"/>
    <n v="3.3618120737005404"/>
    <n v="3.7553764610404725"/>
    <n v="4.1501694265214324"/>
    <n v="9.5617283237178601E-5"/>
  </r>
  <r>
    <s v="DE Florida"/>
    <x v="5"/>
    <s v="Customer Delivery"/>
    <s v="PEF Other Yates Maintenance TC-392.3"/>
    <s v="AFUDC Not Eligible"/>
    <s v="Maintenance"/>
    <s v="Maintenance"/>
    <s v="Operations Support"/>
    <s v="TC - Automotive Equipment"/>
    <s v="~"/>
    <s v="PEF Distribution General Plant Heavy Trucks 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169239334486808E-5"/>
    <n v="0.12681569261483019"/>
    <n v="0.31618490242439046"/>
    <n v="0.50614526041513686"/>
    <n v="0.69669861195661231"/>
    <n v="0.8878468081789942"/>
    <n v="1.0795917059910776"/>
    <n v="1.271935168098314"/>
    <n v="1.4648790630209068"/>
    <n v="1.6584252651119624"/>
    <n v="1.8525756545756997"/>
    <n v="2.0473321174857144"/>
    <n v="4.7169239334486808E-5"/>
  </r>
  <r>
    <s v="DE Florida"/>
    <x v="5"/>
    <s v="Customer Delivery"/>
    <s v="PEF Other Yates Maintenance TC-392.4"/>
    <s v="AFUDC Not Eligible"/>
    <s v="Maintenance"/>
    <s v="Maintenance"/>
    <s v="Operations Support"/>
    <s v="TC - Automotive Equipment"/>
    <s v="~"/>
    <s v="PEF Distribution General Plant Special Equip 39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841022793654567E-5"/>
    <n v="0.26457838608890755"/>
    <n v="0.65966355948712518"/>
    <n v="1.0559820584185848"/>
    <n v="1.4535377329186039"/>
    <n v="1.8523344450410395"/>
    <n v="2.2523760688958063"/>
    <n v="2.6536664906865117"/>
    <n v="3.0562096087482087"/>
    <n v="3.4600093335852651"/>
    <n v="3.8650695879093537"/>
    <n v="4.2713943066775579"/>
    <n v="9.841022793654567E-5"/>
  </r>
  <r>
    <s v="DE Florida"/>
    <x v="5"/>
    <s v="Customer Delivery"/>
    <s v="PEF Other Yates Maintenance TC-392.5"/>
    <s v="AFUDC Not Eligible"/>
    <s v="Maintenance"/>
    <s v="Maintenance"/>
    <s v="Operations Support"/>
    <s v="TC - Automotive Equipment"/>
    <s v="~"/>
    <s v="PEF Distribution General Plant Trailers 3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198466431650052E-4"/>
    <n v="0.27418834867527103"/>
    <n v="0.68362372577269781"/>
    <n v="1.0943372250037484"/>
    <n v="1.5063328362439434"/>
    <n v="1.9196145618238787"/>
    <n v="2.3341864165681052"/>
    <n v="2.750052427834131"/>
    <n v="3.1672166355515454"/>
    <n v="3.5856830922612652"/>
    <n v="4.0054558631549018"/>
    <n v="4.4265390261142539"/>
    <n v="1.0198466431650052E-4"/>
  </r>
  <r>
    <s v="DE Florida"/>
    <x v="5"/>
    <s v="Customer Delivery"/>
    <s v="PEF Other Yates Maintenance TC-396"/>
    <s v="AFUDC Not Eligible"/>
    <s v="Maintenance"/>
    <s v="Maintenance"/>
    <s v="Operations Support"/>
    <s v="TC - Automotive Equipment"/>
    <s v="~"/>
    <s v="PEF Distribution Gen. Plant Power Oper Equip 39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701173608657624E-5"/>
    <n v="0.2330982974674905"/>
    <n v="0.58117541228829916"/>
    <n v="0.93033910899613059"/>
    <n v="1.2805927795410639"/>
    <n v="1.6319398264617271"/>
    <n v="1.9843836629183511"/>
    <n v="2.3379277127259268"/>
    <n v="2.6925754103874651"/>
    <n v="3.0483302011273627"/>
    <n v="3.4051955409248693"/>
    <n v="3.7631748965476617"/>
    <n v="8.6701173608657624E-5"/>
  </r>
  <r>
    <s v="DE Florida"/>
    <x v="5"/>
    <s v="Customer Delivery"/>
    <s v="PEF Other Yates Maintenance VS - 303"/>
    <s v="AFUDC Not Eligible"/>
    <s v="Maintenance"/>
    <s v="Maintenance"/>
    <s v="Operations Support"/>
    <s v="VS - Other - Intangible Plant - Software"/>
    <s v="~"/>
    <s v="PEF Other Yates Maintenance VS"/>
    <n v="0"/>
    <n v="0"/>
    <n v="0"/>
    <n v="0"/>
    <n v="0"/>
    <n v="0"/>
    <n v="0"/>
    <n v="0"/>
    <n v="0"/>
    <n v="0"/>
    <n v="0"/>
    <n v="0"/>
    <n v="0"/>
    <n v="0"/>
    <n v="5.8546920849999982E-2"/>
    <n v="4.7000566267879593"/>
    <n v="15.061797991305504"/>
    <n v="27.793632532178826"/>
    <n v="43.460340428206607"/>
    <n v="62.664422448932228"/>
    <n v="85.505988051187288"/>
    <n v="111.97843355617569"/>
    <n v="142.02183387226384"/>
    <n v="175.38419616824132"/>
    <n v="211.57858993944208"/>
    <n v="0"/>
    <n v="4.231571798788849"/>
    <n v="4.231571798788849"/>
    <n v="6.2114021073561556"/>
    <n v="10.480411949407957"/>
    <n v="17.045730874384247"/>
    <n v="25.914535302193567"/>
    <n v="37.094081400237094"/>
    <n v="50.591591500657451"/>
    <n v="66.414165573413442"/>
    <n v="84.56892014882942"/>
    <n v="105.06311308000784"/>
    <n v="127.90402729596768"/>
    <n v="4.231571798788849"/>
    <n v="2.5580805459193527"/>
    <n v="2.5580805459193527"/>
    <n v="4.6142960606378942"/>
    <n v="9.6445980152825648"/>
    <n v="17.658270526270289"/>
    <n v="28.664626691965687"/>
    <n v="42.673008683153142"/>
    <n v="59.692787833791328"/>
    <n v="79.733364732050973"/>
    <n v="102.80416931163691"/>
    <n v="128.91466094339512"/>
    <n v="158.07432852720572"/>
    <n v="2.5580805459193527"/>
    <n v="3.1614865705441275"/>
    <n v="3.1614865705441275"/>
    <n v="5.4654740577932914"/>
    <n v="10.917834269210733"/>
    <n v="19.528395385478305"/>
    <n v="31.307016267614657"/>
    <n v="46.263586552749096"/>
    <n v="64.408026750194495"/>
    <n v="85.750288337819995"/>
    <n v="110.3003538587247"/>
    <n v="138.06823701821301"/>
    <n v="169.06398278107275"/>
    <n v="3.1614865705441275"/>
    <n v="3.381279655621455"/>
    <n v="3.381279655621455"/>
    <n v="5.5805793794765943"/>
    <n v="10.632855343597548"/>
    <n v="18.387631987191451"/>
    <n v="28.679356002920155"/>
    <n v="41.582772283162271"/>
    <n v="57.359293071413887"/>
    <n v="76.223092627608452"/>
    <n v="99.475705410525791"/>
    <n v="127.27253740416245"/>
    <n v="158.38197655786021"/>
    <n v="3.381279655621455"/>
    <n v="3.1676395311572207"/>
    <n v="3.1676395311572207"/>
    <n v="3.9467782388131263"/>
    <n v="4.7283491603985599"/>
    <n v="5.5123598884827789"/>
    <n v="6.2988180393365374"/>
    <n v="7.087731253006071"/>
    <n v="7.8791071933873207"/>
    <n v="8.6729535483003808"/>
    <n v="9.4692780295641814"/>
    <n v="10.268088373071409"/>
    <n v="11.069392338863652"/>
    <n v="3.1676395311572207"/>
  </r>
  <r>
    <s v="DE Florida"/>
    <x v="5"/>
    <s v="Customer Services"/>
    <s v="PEF Customer Maintenance - Intangible VS"/>
    <s v="AFUDC Not Eligible"/>
    <s v="Maintenance"/>
    <s v="Maintenance"/>
    <s v="Customer Operations"/>
    <s v="VS - Cust - Intangible Plant - Software"/>
    <s v="~"/>
    <s v="PEF Corporate 2008 Misc Intangible 303"/>
    <n v="20.46"/>
    <n v="24.56"/>
    <n v="29.04"/>
    <n v="33.89"/>
    <n v="38.99"/>
    <n v="44.23"/>
    <n v="49.62"/>
    <n v="55.23"/>
    <n v="61.02"/>
    <n v="67.39"/>
    <n v="74.34"/>
    <n v="82.6"/>
    <n v="20.46"/>
    <n v="92.81"/>
    <n v="0"/>
    <n v="0"/>
    <n v="0"/>
    <n v="0"/>
    <n v="0"/>
    <n v="0"/>
    <n v="0"/>
    <n v="0"/>
    <n v="0"/>
    <n v="0"/>
    <n v="0"/>
    <n v="9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Services"/>
    <s v="PEF Customer Maintenance Facilities SA"/>
    <s v="AFUDC Not Eligible"/>
    <s v="Maintenance"/>
    <s v="Maintenance"/>
    <s v="Customer Operations"/>
    <s v="SA - Cust - Gen. Bldg. &amp; Oper. Centers"/>
    <s v="~"/>
    <s v="D GEN 390 5Z-STRUCT &amp; IMPROVE-50220"/>
    <n v="36.339999999999996"/>
    <n v="37.96"/>
    <n v="42.03"/>
    <n v="48.709999999999994"/>
    <n v="55.81"/>
    <n v="35.93"/>
    <n v="43.45"/>
    <n v="51.18"/>
    <n v="58.99"/>
    <n v="67.25"/>
    <n v="75.97"/>
    <n v="84.76"/>
    <n v="36.339999999999996"/>
    <n v="93.59"/>
    <n v="0"/>
    <n v="0"/>
    <n v="0"/>
    <n v="0"/>
    <n v="0"/>
    <n v="0"/>
    <n v="0"/>
    <n v="0"/>
    <n v="0"/>
    <n v="0"/>
    <n v="0"/>
    <n v="93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Services"/>
    <s v="PEF Customer Maintenance Facilities VS"/>
    <s v="AFUDC Not Eligible"/>
    <s v="Maintenance"/>
    <s v="Maintenance"/>
    <s v="Customer Operations"/>
    <s v="VS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1.387582315"/>
    <n v="1.444982279085266"/>
    <n v="1.797910172831152"/>
    <n v="1.4634323722492217"/>
    <n v="1.4623882429334794"/>
    <n v="1.8088903535063183"/>
    <n v="1.7459777837498303"/>
    <n v="1.4523444114681983"/>
    <n v="1.7979331549789479"/>
    <n v="1.4525065989919033"/>
    <n v="0"/>
    <n v="0"/>
    <n v="0"/>
    <n v="0.77261332500000002"/>
    <n v="0.82653272383825271"/>
    <n v="0.83450521740802408"/>
    <n v="0.84545594990202622"/>
    <n v="0.84549013447513044"/>
    <n v="0.84549024118808669"/>
    <n v="1.1280013765212094"/>
    <n v="0.83544630305704493"/>
    <n v="0.83453304266086414"/>
    <n v="0.83453019176328302"/>
    <n v="0"/>
    <n v="0"/>
    <n v="0"/>
    <n v="0.76636998499999998"/>
    <n v="0.8218307291910748"/>
    <n v="0.82512552933239391"/>
    <n v="0.83606165961115086"/>
    <n v="0.83609579860095817"/>
    <n v="0.83609590517161869"/>
    <n v="1.1186070405042972"/>
    <n v="0.82605196704013117"/>
    <n v="0.82513870664395017"/>
    <n v="0.8251358557463695"/>
    <n v="0"/>
    <n v="0"/>
    <n v="0"/>
    <n v="0.76636998499999998"/>
    <n v="0.8218307291910748"/>
    <n v="0.82512552933239391"/>
    <n v="0.83606165961115086"/>
    <n v="0.83609579860095817"/>
    <n v="0.83609590517161869"/>
    <n v="1.1186070405042972"/>
    <n v="0.82605196704013117"/>
    <n v="0.82513870664395017"/>
    <n v="0.8251358557463695"/>
    <n v="0"/>
    <n v="0"/>
    <n v="0"/>
    <n v="0.76636998499999998"/>
    <n v="0.8218307291910748"/>
    <n v="0.82512552933239391"/>
    <n v="0.83606165961115086"/>
    <n v="0.83609579860095817"/>
    <n v="0.83609590517161869"/>
    <n v="1.1186070405042972"/>
    <n v="0.82605196704013117"/>
    <n v="0.82513870664395017"/>
    <n v="0.8251358557463695"/>
    <n v="0"/>
    <n v="0"/>
    <n v="0"/>
    <n v="0"/>
    <n v="0"/>
    <n v="0"/>
    <n v="0"/>
    <n v="0"/>
    <n v="0"/>
    <n v="0"/>
    <n v="0"/>
    <n v="0"/>
    <n v="0"/>
    <n v="0"/>
  </r>
  <r>
    <s v="DE Florida"/>
    <x v="5"/>
    <s v="Customer Services"/>
    <s v="PEF Customer Meters IK"/>
    <s v="AFUDC Not Eligible"/>
    <s v="Expansion"/>
    <s v="Customer Adds"/>
    <s v="Customer Operations"/>
    <s v="IK - Cust - Meters"/>
    <s v="~"/>
    <s v="PEF Distribution Meters 370.0"/>
    <n v="54.29"/>
    <n v="54.29"/>
    <n v="54.29"/>
    <n v="54.29"/>
    <n v="54.29"/>
    <n v="54.29"/>
    <n v="54.29"/>
    <n v="54.29"/>
    <n v="54.29"/>
    <n v="14.22"/>
    <n v="14.22"/>
    <n v="14.22"/>
    <n v="54.29"/>
    <n v="14.22"/>
    <n v="17.210278909700001"/>
    <n v="22.869399239864045"/>
    <n v="0"/>
    <n v="0"/>
    <n v="2.6128377899999999"/>
    <n v="0"/>
    <n v="0"/>
    <n v="2.6128377899999999"/>
    <n v="0"/>
    <n v="0"/>
    <n v="2.6128377899999999"/>
    <n v="14.22"/>
    <n v="0"/>
    <n v="0"/>
    <n v="1.2174513"/>
    <n v="0"/>
    <n v="0"/>
    <n v="1.2190121350000001"/>
    <n v="0"/>
    <n v="0"/>
    <n v="1.2174513"/>
    <n v="0"/>
    <n v="0"/>
    <n v="1.2174513"/>
    <n v="0"/>
    <n v="0"/>
    <n v="0"/>
    <n v="2.4786059800000002"/>
    <n v="0"/>
    <n v="0"/>
    <n v="2.480166815"/>
    <n v="0"/>
    <n v="0"/>
    <n v="2.480166815"/>
    <n v="0"/>
    <n v="0"/>
    <n v="2.480166815"/>
    <n v="0"/>
    <n v="0"/>
    <n v="0"/>
    <n v="2.4786059800000002"/>
    <n v="0"/>
    <n v="0"/>
    <n v="2.480166815"/>
    <n v="0"/>
    <n v="0"/>
    <n v="2.480166815"/>
    <n v="0"/>
    <n v="0"/>
    <n v="2.480166815"/>
    <n v="0"/>
    <n v="0"/>
    <n v="0"/>
    <n v="2.4786059800000002"/>
    <n v="0"/>
    <n v="0"/>
    <n v="2.480166815"/>
    <n v="0"/>
    <n v="0"/>
    <n v="2.480166815"/>
    <n v="0"/>
    <n v="0"/>
    <n v="2.480166815"/>
    <n v="0"/>
    <n v="0"/>
    <n v="0"/>
    <n v="0"/>
    <n v="0"/>
    <n v="0"/>
    <n v="0"/>
    <n v="0"/>
    <n v="0"/>
    <n v="0"/>
    <n v="0"/>
    <n v="0"/>
    <n v="0"/>
    <n v="0"/>
  </r>
  <r>
    <s v="DE Florida"/>
    <x v="5"/>
    <s v="Distributed Energy Solutions"/>
    <s v="PEF DES Exp Cust Sol TA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0.74"/>
    <n v="2.23"/>
    <n v="3.72"/>
    <n v="5.21"/>
    <n v="6.71"/>
    <n v="8.2200000000000006"/>
    <n v="9.73"/>
    <n v="11.29"/>
    <n v="0.72"/>
    <n v="0"/>
    <n v="0"/>
    <n v="0"/>
    <n v="0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096245859999976"/>
    <n v="0.42258347237813737"/>
    <n v="0.63486509712635586"/>
    <n v="0.84780939505410202"/>
    <n v="1.0614184348083604"/>
    <n v="1.2756942914937484"/>
    <n v="1.4906390466926753"/>
    <n v="1.7062547884855643"/>
    <n v="1.9225436114711358"/>
    <n v="2.1395076167867568"/>
    <n v="0"/>
  </r>
  <r>
    <s v="DE Florida"/>
    <x v="5"/>
    <s v="EHS and Coal Combustion Products"/>
    <s v="PEF Ash Strategy ABSAT"/>
    <s v="AFUDC Not Eligible"/>
    <s v="Maintenance"/>
    <s v="Environmental"/>
    <s v="Coal Combustion Products"/>
    <s v="B4 - Fossil Ash Basin Initiative"/>
    <s v="~"/>
    <s v="PEF Ash Strategy ECRC Crystal River ABSAT"/>
    <n v="0"/>
    <n v="0"/>
    <n v="0.04"/>
    <n v="0.26"/>
    <n v="1.02"/>
    <n v="2.23"/>
    <n v="3.48"/>
    <n v="4.8"/>
    <n v="6.13"/>
    <n v="7.46"/>
    <n v="8.76"/>
    <n v="8.76"/>
    <n v="0"/>
    <n v="8.76"/>
    <n v="8.7890783560500001"/>
    <n v="8.8183255268817309"/>
    <n v="8.8476639977292315"/>
    <n v="8.8770940536010237"/>
    <n v="8.906615980395328"/>
    <n v="8.9362300649028494"/>
    <n v="8.9659365948095555"/>
    <n v="8.995735858699474"/>
    <n v="9.0256281460574996"/>
    <n v="9.0556137472722025"/>
    <n v="9.0856929536386488"/>
    <n v="8.76"/>
    <n v="9.1158660573612345"/>
    <n v="9.146133351556518"/>
    <n v="9.1764951302560718"/>
    <n v="9.2069516884093385"/>
    <n v="9.2375033218864946"/>
    <n v="9.2681503274813277"/>
    <n v="9.2988930029141166"/>
    <n v="9.3297316468345226"/>
    <n v="9.3606665588244962"/>
    <n v="9.3916980394011826"/>
    <n v="9.422826390019841"/>
    <n v="9.4540519130767748"/>
    <n v="9.1158660573612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EHS and Coal Combustion Products"/>
    <s v="PEF Ash Strategy ECRC Crystal River ABSAT B2"/>
    <s v="AFUDC Not Eligible"/>
    <s v="Recoverable"/>
    <s v="Environmental"/>
    <s v="Coal Combustion Products"/>
    <s v="B2 - Fossil Env Compliance Water"/>
    <s v="~"/>
    <s v="PEF Ash Strategy ECRC Crystal River ABSAT"/>
    <n v="2.2400000000000002"/>
    <n v="2.2400000000000002"/>
    <n v="2.2400000000000002"/>
    <n v="2.2400000000000002"/>
    <n v="2.2400000000000002"/>
    <n v="2.3200000000000003"/>
    <n v="2.54"/>
    <n v="2.81"/>
    <n v="2.81"/>
    <n v="2.81"/>
    <n v="2.81"/>
    <n v="2.81"/>
    <n v="2.2400000000000002"/>
    <n v="2.81"/>
    <n v="2.81"/>
    <n v="2.81"/>
    <n v="0"/>
    <n v="0"/>
    <n v="0"/>
    <n v="0"/>
    <n v="0"/>
    <n v="0"/>
    <n v="0"/>
    <n v="0"/>
    <n v="0"/>
    <n v="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FERC Interconnection"/>
    <s v="PEF FERC Interconnection"/>
    <s v="AFUDC Not Eligible"/>
    <s v="Expansion"/>
    <s v="Other Transmission &amp; Distribution Expansion"/>
    <s v="Transmission Expansion"/>
    <s v="EE - Transmission Right Of Way"/>
    <s v="~"/>
    <s v="PEF Distribution Easements 360.1"/>
    <n v="41.41"/>
    <n v="41.41"/>
    <n v="41.41"/>
    <n v="41.41"/>
    <n v="40.65"/>
    <n v="0"/>
    <n v="0"/>
    <n v="0"/>
    <n v="0"/>
    <n v="0"/>
    <n v="0"/>
    <n v="0"/>
    <n v="41.41"/>
    <n v="0"/>
    <n v="6.2786148710000003"/>
    <n v="13.024388343864706"/>
    <n v="20.536484644136848"/>
    <n v="28.914211439267159"/>
    <n v="38.2842011161357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Grid Solutions"/>
    <s v="PEF Dist_MajProj_OthT&amp;D_Mthly-360"/>
    <s v="AFUDC Not Eligible"/>
    <s v="Major Projects"/>
    <s v="Other Transmission &amp; Distribution Expansion"/>
    <s v="~"/>
    <s v="IK - Distrib Lines OH/UG (Line Ext)"/>
    <s v="~"/>
    <s v="PEF Distribution Easements 360.1"/>
    <n v="0.05"/>
    <n v="0.06"/>
    <n v="0.08"/>
    <n v="0.1"/>
    <n v="0.13"/>
    <n v="0.21"/>
    <n v="0.33"/>
    <n v="0.46"/>
    <n v="0.61"/>
    <n v="0.78"/>
    <n v="0.95"/>
    <n v="1.1299999999999999"/>
    <n v="0.05"/>
    <n v="1.32"/>
    <n v="1.5111086374"/>
    <n v="1.7041873877001126"/>
    <n v="1.8978688661426744"/>
    <n v="2.092154954246046"/>
    <n v="2.2870475394020673"/>
    <n v="4.5740950788041523E-2"/>
    <n v="4.9650970297888036E-2"/>
    <n v="5.3573195598337849E-2"/>
    <n v="5.7507664791841315E-2"/>
    <n v="6.1454416099792068E-2"/>
    <n v="6.5413487862898315E-2"/>
    <n v="1.32"/>
    <n v="1.3082697572579655E-3"/>
    <n v="1.3876983708311047E-3"/>
    <n v="1.4673749343243768E-3"/>
    <n v="1.547300221755609E-3"/>
    <n v="1.6274750095588567E-3"/>
    <n v="1.7079000765919462E-3"/>
    <n v="3.4158001531838953E-5"/>
    <n v="3.5771524082880846E-5"/>
    <n v="3.7390083518864648E-5"/>
    <n v="3.9013695563282977E-5"/>
    <n v="4.0642375988712009E-5"/>
    <n v="4.2276140616964687E-5"/>
    <n v="1.3082697572579655E-3"/>
    <n v="8.4552281233929509E-7"/>
    <n v="8.7830010638489017E-7"/>
    <n v="9.1117972032598865E-7"/>
    <n v="9.4416197357153857E-7"/>
    <n v="9.7724718652757765E-7"/>
    <n v="1.0104356806003451E-6"/>
    <n v="2.0208713612006911E-8"/>
    <n v="2.0874555563988107E-8"/>
    <n v="2.1542476054815543E-8"/>
    <n v="2.2212481573001581E-8"/>
    <n v="2.2884578627313574E-8"/>
    <n v="2.3558773746837102E-8"/>
    <n v="8.4552281233929509E-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Grid Solutions"/>
    <s v="PEF Dist_MajProj_OthT&amp;D_Mthly-362"/>
    <s v="AFUDC Not Eligible"/>
    <s v="Major Projects"/>
    <s v="Other Transmission &amp; Distribution Expansion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.75604799138355894"/>
    <n v="3.0156620984946514"/>
    <n v="6.7861769908604774"/>
    <n v="12.107726927453946"/>
    <n v="0.24215453854907842"/>
    <n v="0.24215453854907842"/>
    <n v="1.2197162881265584"/>
    <n v="3.7639253193420741"/>
    <n v="7.851051018634041"/>
    <n v="13.45317592545879"/>
    <n v="0"/>
    <n v="0.26906351850917609"/>
    <n v="0.26906351850917609"/>
    <n v="2.5297720283860934"/>
    <n v="8.985093594485333"/>
    <n v="20.005683876693244"/>
    <n v="35.654361925644757"/>
    <n v="0.71308723851289813"/>
    <n v="0.71308723851289813"/>
    <n v="3.4411026839802341"/>
    <n v="10.484468595724678"/>
    <n v="22.197758713701511"/>
    <n v="38.533708530261038"/>
    <n v="0.26906351850917609"/>
    <n v="0.77067417060521848"/>
    <n v="0.77067417060521848"/>
    <n v="3.3167173665223153"/>
    <n v="9.8456349357694783"/>
    <n v="20.369860097791701"/>
    <n v="34.901864884442119"/>
    <n v="0.69803729768884182"/>
    <n v="0.69803729768884182"/>
    <n v="3.1757942325561634"/>
    <n v="9.636212373581019"/>
    <n v="20.091724274770833"/>
    <n v="34.5548013004639"/>
    <n v="0.77067417060521848"/>
    <n v="0.69109602600927644"/>
    <n v="0.69109602600927644"/>
    <n v="3.3539898847629832"/>
    <n v="10.373162451055412"/>
    <n v="21.762212589439528"/>
    <n v="37.534781615635794"/>
    <n v="0.75069563231271985"/>
    <n v="0.75069563231271985"/>
    <n v="3.458513065364357"/>
    <n v="10.522749442528896"/>
    <n v="21.957004066131603"/>
    <n v="37.774918691031843"/>
    <n v="0.69109602600927644"/>
    <n v="0.755498373820636"/>
    <n v="0.755498373820636"/>
    <n v="3.8944957315929178"/>
    <n v="12.251798398247036"/>
    <n v="25.843696200916568"/>
    <n v="44.686529818199759"/>
    <n v="0.89373059636399432"/>
    <n v="0.89373059636399432"/>
    <n v="4.1364422081280212"/>
    <n v="12.597782890449142"/>
    <n v="26.294043481138047"/>
    <n v="45.241565672625086"/>
    <n v="0.755498373820636"/>
    <n v="0.90483131345250456"/>
    <n v="0.90483131345250456"/>
    <n v="1.5453900352642409"/>
    <n v="2.1879483700210951"/>
    <n v="2.83251255985481"/>
    <n v="3.4790888663830031"/>
    <n v="4.1276835707699959"/>
    <n v="4.7783029737878326"/>
    <n v="5.4309533958774878"/>
    <n v="6.0856411772102676"/>
    <n v="6.7423726777494011"/>
    <n v="7.4011542773118224"/>
    <n v="0.90483131345250456"/>
  </r>
  <r>
    <s v="DE Florida"/>
    <x v="5"/>
    <s v="Grid Solutions"/>
    <s v="PEF Dist_MajProj_OthT&amp;D_Mthly-364"/>
    <s v="AFUDC Not Eligible"/>
    <s v="Major Projects"/>
    <s v="Other Transmission &amp; Distribution Expansion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.51310115587969729"/>
    <n v="2.0466157256083517"/>
    <n v="4.6055214717821107"/>
    <n v="8.2170559969130714"/>
    <n v="0.16434111993826228"/>
    <n v="0.16434111993826228"/>
    <n v="0.82777527936785544"/>
    <n v="2.5544336523731346"/>
    <n v="5.3282111697164964"/>
    <n v="9.1301613075827426"/>
    <n v="0"/>
    <n v="0.18260322615165414"/>
    <n v="0.18260322615165414"/>
    <n v="1.7168605256151157"/>
    <n v="6.0978429432514742"/>
    <n v="13.577100446375646"/>
    <n v="24.197265946997696"/>
    <n v="0.48394531893995563"/>
    <n v="0.48394531893995563"/>
    <n v="2.3353461483574609"/>
    <n v="7.115412006327972"/>
    <n v="15.064778669798281"/>
    <n v="26.151369506354143"/>
    <n v="0.18260322615165414"/>
    <n v="0.52302739012708344"/>
    <n v="0.52302739012708344"/>
    <n v="2.2509360480497937"/>
    <n v="6.6818818249260152"/>
    <n v="13.824302710638872"/>
    <n v="23.68666303569136"/>
    <n v="0.47373326071382849"/>
    <n v="0.47373326071382849"/>
    <n v="2.1552999449853316"/>
    <n v="6.5397590838614565"/>
    <n v="13.635548215630971"/>
    <n v="23.451131217792788"/>
    <n v="0.52302739012708344"/>
    <n v="0.46902262435585484"/>
    <n v="0.46902262435585484"/>
    <n v="2.276208546285563"/>
    <n v="7.0397944737921812"/>
    <n v="14.769009312081119"/>
    <n v="25.473110775954297"/>
    <n v="0.50946221551908621"/>
    <n v="0.50946221551908621"/>
    <n v="2.3471297503698842"/>
    <n v="7.1412924443342005"/>
    <n v="14.901179499655385"/>
    <n v="25.636048929100554"/>
    <n v="0.46902262435585484"/>
    <n v="0.51272097858200993"/>
    <n v="0.51272097858200993"/>
    <n v="2.643012008276282"/>
    <n v="8.3147241002358871"/>
    <n v="17.538912402348267"/>
    <n v="30.326666573024369"/>
    <n v="0.60653333146048638"/>
    <n v="0.60653333146048638"/>
    <n v="2.807210846011913"/>
    <n v="8.5495291462068561"/>
    <n v="17.844544065836637"/>
    <n v="30.703345951357242"/>
    <n v="0.51272097858200993"/>
    <n v="0.61406691902714527"/>
    <n v="0.61406691902714527"/>
    <n v="1.0487843252925293"/>
    <n v="1.4848587758435297"/>
    <n v="1.9222945069245816"/>
    <n v="2.3610957680042772"/>
    <n v="2.8012668218166477"/>
    <n v="3.2428119444025727"/>
    <n v="3.6857354251513206"/>
    <n v="4.130041566842217"/>
    <n v="4.575734685686446"/>
    <n v="5.0228191113689773"/>
    <n v="0.61406691902714527"/>
  </r>
  <r>
    <s v="DE Florida"/>
    <x v="5"/>
    <s v="Grid Solutions"/>
    <s v="PEF Dist_MajProj_OthT&amp;D_Mthly-365"/>
    <s v="AFUDC Not Eligible"/>
    <s v="Major Projects"/>
    <s v="Other Transmission &amp; Distribution Expansion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.66266230066122478"/>
    <n v="2.6431729294701745"/>
    <n v="5.9479605907404327"/>
    <n v="10.612202231821138"/>
    <n v="0.21224404463642266"/>
    <n v="0.21224404463642266"/>
    <n v="1.0690591217163474"/>
    <n v="3.2990120204775351"/>
    <n v="6.8813032901469668"/>
    <n v="11.791463784793006"/>
    <n v="0"/>
    <n v="0.23582927569585976"/>
    <n v="0.23582927569585976"/>
    <n v="2.2172991286055486"/>
    <n v="7.8752709627363462"/>
    <n v="17.534617716225306"/>
    <n v="31.250399143338697"/>
    <n v="0.62500798286677295"/>
    <n v="0.62500798286677295"/>
    <n v="3.0160638575402512"/>
    <n v="9.1894458553340321"/>
    <n v="19.455931404335509"/>
    <n v="33.77409402403589"/>
    <n v="0.23582927569585976"/>
    <n v="0.67548188048071722"/>
    <n v="0.67548188048071722"/>
    <n v="2.9070889783701657"/>
    <n v="8.6297062763555505"/>
    <n v="17.854231556248202"/>
    <n v="30.591596619138002"/>
    <n v="0.6118319323827599"/>
    <n v="0.6118319323827599"/>
    <n v="2.7835985931901397"/>
    <n v="8.4461886519962288"/>
    <n v="17.610499307477859"/>
    <n v="30.287461775770051"/>
    <n v="0.67548188048071722"/>
    <n v="0.60574923551540039"/>
    <n v="0.60574923551540039"/>
    <n v="2.9398015395414783"/>
    <n v="9.0921787762901332"/>
    <n v="19.074800496154097"/>
    <n v="32.89962345842897"/>
    <n v="0.65799246916858323"/>
    <n v="0.65799246916858323"/>
    <n v="3.0314233945326805"/>
    <n v="9.2233021796802248"/>
    <n v="19.24554875874167"/>
    <n v="33.110120275948233"/>
    <n v="0.60574923551540039"/>
    <n v="0.66220240551896836"/>
    <n v="0.66220240551896836"/>
    <n v="3.4135025057024628"/>
    <n v="10.738573492703031"/>
    <n v="22.651693169884922"/>
    <n v="39.16718391120282"/>
    <n v="0.78334367822405682"/>
    <n v="0.78334367822405682"/>
    <n v="3.6255348409983972"/>
    <n v="11.041780622493167"/>
    <n v="23.046359711789989"/>
    <n v="39.653595371325835"/>
    <n v="0.66220240551896836"/>
    <n v="0.79307190742651557"/>
    <n v="0.79307190742651557"/>
    <n v="1.3545125785957262"/>
    <n v="1.9177058822649053"/>
    <n v="2.4826572895743495"/>
    <n v="3.0493722887434496"/>
    <n v="3.6178563851240058"/>
    <n v="4.1881151012537101"/>
    <n v="4.7601539769097956"/>
    <n v="5.3339785691628503"/>
    <n v="5.9095944524308033"/>
    <n v="6.4870072185330772"/>
    <n v="0.79307190742651557"/>
  </r>
  <r>
    <s v="DE Florida"/>
    <x v="5"/>
    <s v="Grid Solutions"/>
    <s v="PEF Dist_MajProj_OthT&amp;D_Mthly-366"/>
    <s v="AFUDC Not Eligible"/>
    <s v="Major Projects"/>
    <s v="Other Transmission &amp; Distribution Expansion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.2427467804680383"/>
    <n v="0.96824840979927251"/>
    <n v="2.1788598541252391"/>
    <n v="3.8874671501303499"/>
    <n v="7.7749343002607052E-2"/>
    <n v="7.7749343002607052E-2"/>
    <n v="0.3916182641862741"/>
    <n v="1.2084957087451507"/>
    <n v="2.5207624116242977"/>
    <n v="4.3194548232302328"/>
    <n v="0"/>
    <n v="8.6389096464604798E-2"/>
    <n v="8.6389096464604798E-2"/>
    <n v="0.81224210924102547"/>
    <n v="2.8848731391692679"/>
    <n v="6.423289801010684"/>
    <n v="11.447661611075715"/>
    <n v="0.22895323222151376"/>
    <n v="0.22895323222151376"/>
    <n v="1.1048459982910726"/>
    <n v="3.3662823333119016"/>
    <n v="7.1271063778591852"/>
    <n v="12.37214276318236"/>
    <n v="8.6389096464604798E-2"/>
    <n v="0.24744285526364784"/>
    <n v="0.24744285526364784"/>
    <n v="1.0649093111666108"/>
    <n v="3.1611703792476393"/>
    <n v="6.5402180342837308"/>
    <n v="11.206056712679786"/>
    <n v="0.22412113425359514"/>
    <n v="0.22412113425359514"/>
    <n v="1.0196627254107264"/>
    <n v="3.0939304865533921"/>
    <n v="6.4509161788046505"/>
    <n v="11.094624024248505"/>
    <n v="0.24744285526364784"/>
    <n v="0.22189248048496957"/>
    <n v="0.22189248048496957"/>
    <n v="1.0769521511965783"/>
    <n v="3.3308479435304572"/>
    <n v="6.9879465622423904"/>
    <n v="12.052628343499398"/>
    <n v="0.24105256686998899"/>
    <n v="0.24105256686998899"/>
    <n v="1.110554206923652"/>
    <n v="3.3789370516620214"/>
    <n v="7.0505679465753248"/>
    <n v="12.129827369004353"/>
    <n v="0.22189248048496957"/>
    <n v="0.24259654738008685"/>
    <n v="0.24259654738008685"/>
    <n v="1.2505245478888927"/>
    <n v="3.9340336694990468"/>
    <n v="8.2983545235288574"/>
    <n v="14.348734049539068"/>
    <n v="0.28697468099078094"/>
    <n v="0.28697468099078094"/>
    <n v="1.3281991036510843"/>
    <n v="4.0451085878548732"/>
    <n v="8.4429340693882171"/>
    <n v="14.526922813292499"/>
    <n v="0.24259654738008685"/>
    <n v="0.29053845626584973"/>
    <n v="0.29053845626584973"/>
    <n v="0.49621981037177931"/>
    <n v="0.70254323379038075"/>
    <n v="0.90951073085016532"/>
    <n v="1.1171243121364967"/>
    <n v="1.3253859945111219"/>
    <n v="1.5342978011317656"/>
    <n v="1.7438617614717828"/>
    <n v="1.9540799113398746"/>
    <n v="2.1649542928998651"/>
    <n v="2.3764869546905398"/>
    <n v="0.29053845626584973"/>
  </r>
  <r>
    <s v="DE Florida"/>
    <x v="5"/>
    <s v="Grid Solutions"/>
    <s v="PEF Dist_MajProj_OthT&amp;D_Mthly-367"/>
    <s v="AFUDC Not Eligible"/>
    <s v="Major Projects"/>
    <s v="Other Transmission &amp; Distribution Expansion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.73276158521372248"/>
    <n v="2.9227791951646407"/>
    <n v="6.577161590316404"/>
    <n v="11.734806887668899"/>
    <n v="0.23469613775337805"/>
    <n v="0.23469613775337805"/>
    <n v="1.1821488198957333"/>
    <n v="3.6479957820930724"/>
    <n v="7.6092373177002415"/>
    <n v="13.038815828686081"/>
    <n v="0"/>
    <n v="0.2607763165737218"/>
    <n v="0.2607763165737218"/>
    <n v="2.4518546214999422"/>
    <n v="8.7083511901674626"/>
    <n v="19.389505425368341"/>
    <n v="34.556201540339657"/>
    <n v="0.6911240308067903"/>
    <n v="0.6911240308067903"/>
    <n v="3.3351161385697532"/>
    <n v="10.16154518745247"/>
    <n v="21.514063986173241"/>
    <n v="37.346863781922146"/>
    <n v="0.2607763165737218"/>
    <n v="0.74693727563844448"/>
    <n v="0.74693727563844448"/>
    <n v="3.2145133403635584"/>
    <n v="9.5421932824293094"/>
    <n v="19.742027072306477"/>
    <n v="33.826102296497154"/>
    <n v="0.67652204592994281"/>
    <n v="0.67652204592994281"/>
    <n v="3.077903372657524"/>
    <n v="9.339181938597978"/>
    <n v="19.472407069166039"/>
    <n v="33.489665703794103"/>
    <n v="0.74693727563844448"/>
    <n v="0.66979331407588205"/>
    <n v="0.66979331407588205"/>
    <n v="3.2506308582586807"/>
    <n v="10.053519286411362"/>
    <n v="21.091638448116889"/>
    <n v="36.378209336099275"/>
    <n v="0.72756418672198464"/>
    <n v="0.72756418672198464"/>
    <n v="3.3519468955348448"/>
    <n v="10.198516421951657"/>
    <n v="21.280453039895331"/>
    <n v="36.610978167754482"/>
    <n v="0.66979331407588205"/>
    <n v="0.73221956335508764"/>
    <n v="0.73221956335508764"/>
    <n v="3.7746172549281254"/>
    <n v="11.874772976436351"/>
    <n v="25.048475379389068"/>
    <n v="43.311562402255348"/>
    <n v="0.86623124804511065"/>
    <n v="0.86623124804511065"/>
    <n v="4.0091765827031045"/>
    <n v="12.210193823857274"/>
    <n v="25.48507260283597"/>
    <n v="43.849651840985977"/>
    <n v="0.73221956335508764"/>
    <n v="0.87699303681971941"/>
    <n v="0.87699303681971941"/>
    <n v="1.4978442181207943"/>
    <n v="2.1206334919290013"/>
    <n v="2.7453669083295771"/>
    <n v="3.372050536294128"/>
    <n v="4.0006904637395868"/>
    <n v="4.6312927975873546"/>
    <n v="5.263863663822625"/>
    <n v="5.8984092075538959"/>
    <n v="6.5349355930726665"/>
    <n v="7.1734490039133192"/>
    <n v="0.87699303681971941"/>
  </r>
  <r>
    <s v="DE Florida"/>
    <x v="5"/>
    <s v="Grid Solutions"/>
    <s v="PEF Dist_MajProj_OthT&amp;D_Mthly-368"/>
    <s v="AFUDC Not Eligible"/>
    <s v="Major Projects"/>
    <s v="Other Transmission &amp; Distribution Expansion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.55343225110168226"/>
    <n v="2.207485083953113"/>
    <n v="4.9675275263326695"/>
    <n v="8.8629381276747967"/>
    <n v="0.17725876255349604"/>
    <n v="0.17725876255349604"/>
    <n v="0.89284058516969478"/>
    <n v="2.7552188302889262"/>
    <n v="5.7470225280348242"/>
    <n v="9.8478159081787666"/>
    <n v="0"/>
    <n v="0.19695631816357562"/>
    <n v="0.19695631816357562"/>
    <n v="1.8518102612529865"/>
    <n v="6.577149375472116"/>
    <n v="14.644296114649705"/>
    <n v="26.099234449381768"/>
    <n v="0.5219846889876365"/>
    <n v="0.5219846889876365"/>
    <n v="2.5189104744292203"/>
    <n v="7.6747020330262226"/>
    <n v="16.248909744280205"/>
    <n v="28.206935668425579"/>
    <n v="0.19695631816357562"/>
    <n v="0.56413871336851074"/>
    <n v="0.56413871336851074"/>
    <n v="2.4278513193393705"/>
    <n v="7.2070384002075789"/>
    <n v="14.910801105177189"/>
    <n v="25.548268994236686"/>
    <n v="0.51096537988473401"/>
    <n v="0.51096537988473401"/>
    <n v="2.3246899894952957"/>
    <n v="7.0537330279746078"/>
    <n v="14.707195157402516"/>
    <n v="25.294205449122664"/>
    <n v="0.56413871336851074"/>
    <n v="0.50588410898245328"/>
    <n v="0.50588410898245328"/>
    <n v="2.4551694789068694"/>
    <n v="7.5933425786586852"/>
    <n v="15.93035806339747"/>
    <n v="27.476201663431169"/>
    <n v="0.54952403326862509"/>
    <n v="0.54952403326862509"/>
    <n v="2.5317032388327849"/>
    <n v="7.7028728579242456"/>
    <n v="16.072987866247203"/>
    <n v="27.652034315654859"/>
    <n v="0.50588410898245328"/>
    <n v="0.55304068631309633"/>
    <n v="0.55304068631309633"/>
    <n v="2.8509145526648432"/>
    <n v="8.9688213887622972"/>
    <n v="18.918686076926122"/>
    <n v="32.712470725024389"/>
    <n v="0.6542494145004909"/>
    <n v="0.6542494145004909"/>
    <n v="3.0280591715452378"/>
    <n v="9.2221389451275932"/>
    <n v="19.248414357550079"/>
    <n v="33.118848258972598"/>
    <n v="0.55304068631309633"/>
    <n v="0.66237696517945466"/>
    <n v="0.66237696517945466"/>
    <n v="1.1312946098475121"/>
    <n v="1.6016760606594005"/>
    <n v="2.0735258871348448"/>
    <n v="2.5468486730581028"/>
    <n v="3.0216490165224941"/>
    <n v="3.4979315299750677"/>
    <n v="3.9757008402614109"/>
    <n v="4.4549615886705958"/>
    <n v="4.9357184309802671"/>
    <n v="5.4179760375018713"/>
    <n v="0.66237696517945466"/>
  </r>
  <r>
    <s v="DE Florida"/>
    <x v="5"/>
    <s v="Grid Solutions"/>
    <s v="PEF Dist_MajProj_OthT&amp;D_Mthly-369"/>
    <s v="AFUDC Not Eligible"/>
    <s v="Major Projects"/>
    <s v="Other Transmission &amp; Distribution Expansion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.34121386910028534"/>
    <n v="1.3610058412342501"/>
    <n v="3.0626861440547284"/>
    <n v="5.4643678681904762"/>
    <n v="0.10928735736380979"/>
    <n v="0.10928735736380979"/>
    <n v="0.55047314273620329"/>
    <n v="1.6987063464939254"/>
    <n v="3.5432770473598176"/>
    <n v="6.0715857478996913"/>
    <n v="0"/>
    <n v="0.12143171495799354"/>
    <n v="0.12143171495799354"/>
    <n v="1.1417176046822923"/>
    <n v="4.0550845773587474"/>
    <n v="9.0288141458742572"/>
    <n v="16.091257329694034"/>
    <n v="0.32182514659388062"/>
    <n v="0.32182514659388062"/>
    <n v="1.5530124729563644"/>
    <n v="4.7317711782567802"/>
    <n v="10.018124804744208"/>
    <n v="17.390742291811296"/>
    <n v="0.12143171495799354"/>
    <n v="0.34781484583622557"/>
    <n v="0.34781484583622557"/>
    <n v="1.496868782305727"/>
    <n v="4.4434293793104205"/>
    <n v="9.1931078594673004"/>
    <n v="15.751532961778661"/>
    <n v="0.31503065923557294"/>
    <n v="0.31503065923557294"/>
    <n v="1.4332644573929167"/>
    <n v="4.3489087057842877"/>
    <n v="9.0675743266898685"/>
    <n v="15.594889757837592"/>
    <n v="0.34781484583622557"/>
    <n v="0.31189779515675298"/>
    <n v="0.31189779515675298"/>
    <n v="1.5136624780249461"/>
    <n v="4.6814084078173757"/>
    <n v="9.8212727292131259"/>
    <n v="16.939411745031716"/>
    <n v="0.33878823490063326"/>
    <n v="0.33878823490063326"/>
    <n v="1.560821778629103"/>
    <n v="4.7488998419766899"/>
    <n v="9.909159767138954"/>
    <n v="17.047758055068467"/>
    <n v="0.31189779515675298"/>
    <n v="0.3409551611013697"/>
    <n v="0.3409551611013697"/>
    <n v="1.7575930555306429"/>
    <n v="5.5292707359758193"/>
    <n v="11.66333985948571"/>
    <n v="20.167175032556386"/>
    <n v="0.40334350065112901"/>
    <n v="0.40334350065112901"/>
    <n v="1.8667907579554381"/>
    <n v="5.6854239246594567"/>
    <n v="11.86659511396098"/>
    <n v="20.41767938992901"/>
    <n v="0.3409551611013697"/>
    <n v="0.40835358779857955"/>
    <n v="0.40835358779857955"/>
    <n v="0.69744002208297751"/>
    <n v="0.987428888816688"/>
    <n v="1.2783230050960153"/>
    <n v="1.5701251968113081"/>
    <n v="1.8628382986744128"/>
    <n v="2.1564651542462103"/>
    <n v="2.4510086159642408"/>
    <n v="2.7464715451704125"/>
    <n v="3.0428568121387993"/>
    <n v="3.3401672961035236"/>
    <n v="0.40835358779857955"/>
  </r>
  <r>
    <s v="DE Florida"/>
    <x v="5"/>
    <s v="Grid Solutions"/>
    <s v="PEF Dist_MajProj_OthT&amp;D_Mthly-370"/>
    <s v="AFUDC Not Eligible"/>
    <s v="Major Projects"/>
    <s v="Other Transmission &amp; Distribution Expansion"/>
    <s v="~"/>
    <s v="IK - Distrib Lines OH/UG (Line Ext)"/>
    <s v="~"/>
    <s v="PEF Distribution Meters 370.0"/>
    <n v="0"/>
    <n v="0"/>
    <n v="0"/>
    <n v="0"/>
    <n v="0"/>
    <n v="0"/>
    <n v="0"/>
    <n v="0"/>
    <n v="0"/>
    <n v="0"/>
    <n v="0"/>
    <n v="0"/>
    <n v="0"/>
    <n v="0"/>
    <n v="0"/>
    <n v="0.19913478265855064"/>
    <n v="0.7942924568272588"/>
    <n v="1.7874048943433847"/>
    <n v="3.1890430206360225"/>
    <n v="6.3780860412720575E-2"/>
    <n v="6.3780860412720575E-2"/>
    <n v="0.3212599473965857"/>
    <n v="0.99137681595922433"/>
    <n v="2.0678810816967412"/>
    <n v="3.5434195904428663"/>
    <n v="0"/>
    <n v="7.086839180885729E-2"/>
    <n v="7.086839180885729E-2"/>
    <n v="0.66631431971198052"/>
    <n v="2.3665755090894103"/>
    <n v="5.2692786121032125"/>
    <n v="9.3909694805214858"/>
    <n v="0.18781938961043032"/>
    <n v="0.18781938961043032"/>
    <n v="0.90634885997934123"/>
    <n v="2.7614945068226993"/>
    <n v="5.8466471802546787"/>
    <n v="10.149357925228049"/>
    <n v="7.086839180885729E-2"/>
    <n v="0.20298715850456084"/>
    <n v="0.20298715850456084"/>
    <n v="0.87364109222665776"/>
    <n v="2.5934487320473698"/>
    <n v="5.3656851896164142"/>
    <n v="9.1936358004012924"/>
    <n v="0.18387271600802535"/>
    <n v="0.18387271600802535"/>
    <n v="0.83655380040371841"/>
    <n v="2.5383324855934704"/>
    <n v="5.2924837080847515"/>
    <n v="9.1022926276560803"/>
    <n v="0.20298715850456084"/>
    <n v="0.18204585255312189"/>
    <n v="0.18204585255312189"/>
    <n v="0.88339920339374844"/>
    <n v="2.7320745596157603"/>
    <n v="5.7316534819036971"/>
    <n v="9.8857287113926375"/>
    <n v="0.19771457422785232"/>
    <n v="0.19771457422785232"/>
    <n v="0.91087836827473045"/>
    <n v="2.7714010360092378"/>
    <n v="5.7828642532065988"/>
    <n v="9.9488608764518531"/>
    <n v="0.18204585255312189"/>
    <n v="0.19897721752903763"/>
    <n v="0.19897721752903763"/>
    <n v="1.0258008604108535"/>
    <n v="3.2271795388539442"/>
    <n v="6.807404160076171"/>
    <n v="11.770779026091727"/>
    <n v="0.23541558052183476"/>
    <n v="0.23541558052183476"/>
    <n v="1.0895786389605062"/>
    <n v="3.3183820775938138"/>
    <n v="6.9261170700573995"/>
    <n v="11.91708818561491"/>
    <n v="0.19897721752903763"/>
    <n v="0.23834176371229887"/>
    <n v="0.23834176371229887"/>
    <n v="0.40707148756949585"/>
    <n v="0.57632792994376614"/>
    <n v="0.74611273507650289"/>
    <n v="0.91642755234187834"/>
    <n v="1.0872740362628666"/>
    <n v="1.2586538465273165"/>
    <n v="1.4305686480040747"/>
    <n v="1.6030201107591588"/>
    <n v="1.7760099100719815"/>
    <n v="1.9495397264516252"/>
    <n v="0.23834176371229887"/>
  </r>
  <r>
    <s v="DE Florida"/>
    <x v="5"/>
    <s v="Grid Solutions"/>
    <s v="PEF Grid Solutions - H&amp;R_Mthly-364"/>
    <s v="AFUDC Not Eligible"/>
    <s v="Major Projects"/>
    <s v="Other Transmission &amp; Distribution Expansion"/>
    <s v="Grid Solutions - H&amp;R"/>
    <s v="IK - Distrib Lines OH/UG (Line Ext)"/>
    <s v="~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88056928382264E-4"/>
    <n v="2.1908082775513784E-4"/>
    <n v="3.3445660740948416E-4"/>
    <n v="4.5578168855398265E-4"/>
    <n v="5.8270439181265423E-4"/>
    <n v="7.1421813887729245E-4"/>
    <n v="8.4976927888771089E-4"/>
    <n v="9.8949463045490751E-4"/>
    <n v="0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2126642099609349E-3"/>
    <n v="3.1470752051185741E-3"/>
    <n v="5.0816069721316276E-3"/>
    <n v="7.0162595185403048E-3"/>
    <n v="8.9510328518852822E-3"/>
    <n v="1.088592697970768E-2"/>
    <n v="1.2820941909549119E-2"/>
    <n v="1.4756077648951677E-2"/>
    <n v="1.6691334205457917E-2"/>
    <n v="1.8626711586610847E-2"/>
    <n v="2.0562209799953962E-2"/>
    <n v="1.1355822986191229E-3"/>
    <n v="2.249782885303124E-2"/>
    <n v="0.11928482387082415"/>
    <n v="0.21637395594735426"/>
    <n v="0.31376616825481368"/>
    <n v="0.41146240690966696"/>
    <n v="0.50946362098184195"/>
    <n v="0.60777076250394957"/>
    <n v="0.70638478648053249"/>
    <n v="0.80530665089734244"/>
    <n v="0.90453731673064641"/>
    <n v="1.0040777479565621"/>
    <n v="1.1039289115604229"/>
    <n v="2.249782885303124E-2"/>
  </r>
  <r>
    <s v="DE Florida"/>
    <x v="5"/>
    <s v="Grid Solutions"/>
    <s v="PEF Grid Solutions - H&amp;R_Mthly-365"/>
    <s v="AFUDC Not Eligible"/>
    <s v="Major Projects"/>
    <s v="Other Transmission &amp; Distribution Expansion"/>
    <s v="Grid Solutions - H&amp;R"/>
    <s v="IK - Distrib Lines OH/UG (Line Ext)"/>
    <s v="~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867232556191318E-4"/>
    <n v="2.6130414198240366E-4"/>
    <n v="3.989162252351925E-4"/>
    <n v="5.436242152234462E-4"/>
    <n v="6.9500865361968485E-4"/>
    <n v="8.5186896489268006E-4"/>
    <n v="1.0135447933898572E-3"/>
    <n v="1.180199326689611E-3"/>
    <n v="0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4463802430524433E-3"/>
    <n v="3.7536090887273638E-3"/>
    <n v="6.0609819825437061E-3"/>
    <n v="8.3684989334948806E-3"/>
    <n v="1.0676159950574859E-2"/>
    <n v="1.2983965042778198E-2"/>
    <n v="1.5291914219099964E-2"/>
    <n v="1.7600007488535852E-2"/>
    <n v="1.9908244860082053E-2"/>
    <n v="2.2216626342735357E-2"/>
    <n v="2.4525151945493123E-2"/>
    <n v="1.3544423819811767E-3"/>
    <n v="2.6833821677353278E-2"/>
    <n v="0.14227451517540177"/>
    <n v="0.25807557642312229"/>
    <n v="0.37423813036970799"/>
    <n v="0.49076330547607216"/>
    <n v="0.60765223372581056"/>
    <n v="0.7249060506361984"/>
    <n v="0.84252589526922084"/>
    <n v="0.96051291024263885"/>
    <n v="1.0788682417410889"/>
    <n v="1.1975930395272176"/>
    <n v="1.3166884569528516"/>
    <n v="2.6833821677353278E-2"/>
  </r>
  <r>
    <s v="DE Florida"/>
    <x v="5"/>
    <s v="Grid Solutions"/>
    <s v="PEF Grid Solutions - H&amp;R_Mthly-368"/>
    <s v="AFUDC Not Eligible"/>
    <s v="Major Projects"/>
    <s v="Other Transmission &amp; Distribution Expansion"/>
    <s v="Grid Solutions - H&amp;R"/>
    <s v="IK - Distrib Lines OH/UG (Line Ext)"/>
    <s v="~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36061879902129E-4"/>
    <n v="2.2817878638373493E-4"/>
    <n v="3.4834587562364901E-4"/>
    <n v="4.7470932813169567E-4"/>
    <n v="6.0690286003890412E-4"/>
    <n v="7.4387809199086101E-4"/>
    <n v="8.8505838119023669E-4"/>
    <n v="1.0305862280325815E-3"/>
    <n v="0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2630235632902628E-3"/>
    <n v="3.2777665134846867E-3"/>
    <n v="5.2926352509316127E-3"/>
    <n v="7.3076297834843706E-3"/>
    <n v="9.3227501189967754E-3"/>
    <n v="1.1337996265323141E-2"/>
    <n v="1.3353368230318255E-2"/>
    <n v="1.5368866021837402E-2"/>
    <n v="1.7384489647736368E-2"/>
    <n v="1.9400239115871423E-2"/>
    <n v="2.1416114434099326E-2"/>
    <n v="1.1827406048847506E-3"/>
    <n v="2.3432115610277318E-2"/>
    <n v="0.12423846770956844"/>
    <n v="0.22535950397401736"/>
    <n v="0.32679620674374193"/>
    <n v="0.42854956142540168"/>
    <n v="0.53062055650177054"/>
    <n v="0.63301018354133942"/>
    <n v="0.73571943720794886"/>
    <n v="0.83874931527045182"/>
    <n v="0.94210081861240613"/>
    <n v="1.045774951241798"/>
    <n v="1.149772720300795"/>
    <n v="2.3432115610277318E-2"/>
  </r>
  <r>
    <s v="DE Florida"/>
    <x v="5"/>
    <s v="Grid Solutions"/>
    <s v="PEF Grid Solutions Advanced DMS Dec 21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13.36"/>
    <n v="13.36"/>
    <n v="13.36"/>
    <n v="13.36"/>
    <n v="13.36"/>
    <n v="13.36"/>
    <n v="13.36"/>
    <n v="13.36"/>
    <n v="21.97"/>
    <n v="30.69"/>
    <n v="39.56"/>
    <n v="48.52"/>
    <n v="13.36"/>
    <n v="57.67"/>
    <n v="148.05473952989999"/>
    <n v="240.33912370014829"/>
    <n v="332.91158926392933"/>
    <n v="425.77303551628688"/>
    <n v="518.92436455956704"/>
    <n v="612.36648131218169"/>
    <n v="706.10029351739945"/>
    <n v="800.12671175216394"/>
    <n v="894.44664943593932"/>
    <n v="989.06102283958398"/>
    <n v="1083.9707510942517"/>
    <n v="57.67"/>
    <n v="21.679415021885006"/>
    <n v="23.583535124006374"/>
    <n v="25.493599260726935"/>
    <n v="27.409625987361171"/>
    <n v="29.331633917147137"/>
    <n v="31.259641721427279"/>
    <n v="33.19366812982981"/>
    <n v="35.133731930450658"/>
    <n v="37.079851970035989"/>
    <n v="39.032047154165291"/>
    <n v="40.990336447435034"/>
    <n v="42.954738873642903"/>
    <n v="21.679415021885006"/>
    <n v="0.85909477747286189"/>
    <n v="0.89850547031945582"/>
    <n v="0.93803919034358818"/>
    <n v="0.97769632159550823"/>
    <n v="1.0174772493243436"/>
    <n v="1.0573823599818422"/>
    <n v="1.0974120412261268"/>
    <n v="1.1375666819254613"/>
    <n v="1.1778466721620278"/>
    <n v="1.218252403235716"/>
    <n v="1.2587842676679251"/>
    <n v="1.2994426592053763"/>
    <n v="0.85909477747286189"/>
    <n v="2.5988853184107485E-2"/>
    <n v="2.6804559456478725E-2"/>
    <n v="2.7622812094649236E-2"/>
    <n v="2.8443619047532745E-2"/>
    <n v="2.9266988288856863E-2"/>
    <n v="3.0092927817240545E-2"/>
    <n v="3.0921445656271796E-2"/>
    <n v="3.1752549854585616E-2"/>
    <n v="3.2586248485942187E-2"/>
    <n v="3.3422549649305307E-2"/>
    <n v="3.4261461468921062E-2"/>
    <n v="3.5102992094396754E-2"/>
    <n v="2.5988853184107485E-2"/>
    <n v="3.5947149700780077E-2"/>
    <n v="3.6793942488638515E-2"/>
    <n v="3.7643378684139028E-2"/>
    <n v="3.849546653912795E-2"/>
    <n v="3.9350214331211157E-2"/>
    <n v="4.0207630363834471E-2"/>
    <n v="4.1067722966364344E-2"/>
    <n v="4.1930500494168757E-2"/>
    <n v="4.2795971328698397E-2"/>
    <n v="4.3664143877568062E-2"/>
    <n v="4.4535026574638356E-2"/>
    <n v="4.5408627880097613E-2"/>
    <n v="3.5947149700780077E-2"/>
    <n v="4.6284956280544083E-2"/>
    <n v="4.7164020289068374E-2"/>
    <n v="4.8045828445336156E-2"/>
    <n v="4.8930389315671112E-2"/>
    <n v="4.981771149313817E-2"/>
    <n v="5.0707803597626958E-2"/>
    <n v="5.1600674275935565E-2"/>
    <n v="5.2496332201854533E-2"/>
    <n v="5.3394786076251102E-2"/>
    <n v="5.4296044627153761E-2"/>
    <n v="5.5200116609837015E-2"/>
    <n v="5.610701080690645E-2"/>
    <n v="4.6284956280544083E-2"/>
  </r>
  <r>
    <s v="DE Florida"/>
    <x v="5"/>
    <s v="Grid Solutions"/>
    <s v="PEF Grid Solutions Advanced DMS VS"/>
    <s v="AFUDC Not Eligible"/>
    <s v="Major Projects"/>
    <s v="Other Transmission &amp; Distribution Expansion"/>
    <s v="Grid Solutions - Advanced D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0"/>
    <n v="5.5812806180500001"/>
    <n v="12.951312992265972"/>
    <n v="23.30024489147133"/>
    <n v="36.70010099218986"/>
    <n v="53.025590734591454"/>
    <n v="71.396372666354992"/>
    <n v="91.540382487175108"/>
    <n v="113.22701420508335"/>
    <n v="136.27400464657703"/>
    <n v="160.87513499104367"/>
    <n v="186.89832526398814"/>
    <n v="0"/>
    <n v="3.7379665052797577"/>
    <n v="3.7379665052797577"/>
    <n v="5.0644550603904674"/>
    <n v="7.8756749498102092"/>
    <n v="13.763622155894755"/>
    <n v="23.009921875321616"/>
    <n v="34.073296238011473"/>
    <n v="46.689295138361359"/>
    <n v="61.059101777919004"/>
    <n v="77.335780713786647"/>
    <n v="95.858389034120975"/>
    <n v="116.72300629228634"/>
    <n v="3.7379665052797577"/>
    <n v="2.3344601258457232"/>
    <n v="2.3344601258457232"/>
    <n v="3.0472457054745701"/>
    <n v="4.2189269817368906"/>
    <n v="5.8763665238922709"/>
    <n v="8.0139195637220482"/>
    <n v="10.635541412396478"/>
    <n v="13.791345221869411"/>
    <n v="18.35016539259642"/>
    <n v="24.34057620553796"/>
    <n v="30.959157739332007"/>
    <n v="38.513214305082414"/>
    <n v="2.3344601258457232"/>
    <n v="0.77026428610164999"/>
    <n v="0.77026428610164999"/>
    <n v="1.1211804207058007"/>
    <n v="1.7638005808165436"/>
    <n v="2.7152181286008341"/>
    <n v="3.9718399350622113"/>
    <n v="5.5361820096639685"/>
    <n v="7.4401335309207033"/>
    <n v="10.236588119008958"/>
    <n v="13.943728391492535"/>
    <n v="18.050286092563315"/>
    <n v="22.751817493725326"/>
    <n v="0.77026428610164999"/>
    <n v="0.45503634987450781"/>
    <n v="0.45503634987450781"/>
    <n v="0.58893363318266068"/>
    <n v="0.72324889962319816"/>
    <n v="0.85798345400152509"/>
    <n v="0.99313860519621822"/>
    <n v="1.1287156661717412"/>
    <n v="1.2647159539911996"/>
    <n v="1.4011407898291355"/>
    <n v="1.5379914989843615"/>
    <n v="1.6752694108928361"/>
    <n v="1.812975859140578"/>
    <n v="0.45503634987450781"/>
    <n v="3.6259517182811507E-2"/>
    <n v="3.9022243629532383E-2"/>
    <n v="4.1793594396520195E-2"/>
    <n v="4.4573596406056792E-2"/>
    <n v="4.7362276664466497E-2"/>
    <n v="5.0159662262378474E-2"/>
    <n v="5.2965780374989883E-2"/>
    <n v="5.5780658262329891E-2"/>
    <n v="5.8604323269524472E-2"/>
    <n v="6.1436802827062063E-2"/>
    <n v="6.4278124451060029E-2"/>
    <n v="6.712831574353198E-2"/>
    <n v="3.6259517182811507E-2"/>
  </r>
  <r>
    <s v="DE Florida"/>
    <x v="5"/>
    <s v="Grid Solutions"/>
    <s v="PEF Grid Solutions Circuit Reliability IK"/>
    <s v="AFUDC Not Eligible"/>
    <s v="Major Projects"/>
    <s v="Other Transmission &amp; Distribution Expansion"/>
    <s v="Grid Solutions - Circuit Reliability"/>
    <s v="IK - Distrib Lines OH/UG (Line Ext)"/>
    <s v="~"/>
    <s v="PEF Distribution U/G Conduct &amp; Devices 367.0"/>
    <n v="162.13999999999999"/>
    <n v="167.23000000000002"/>
    <n v="170.56"/>
    <n v="167.48"/>
    <n v="164.76"/>
    <n v="154.41999999999999"/>
    <n v="154.06"/>
    <n v="155.54000000000002"/>
    <n v="105.66"/>
    <n v="90.69"/>
    <n v="91.84"/>
    <n v="93.13000000000001"/>
    <n v="162.13999999999999"/>
    <n v="93.44"/>
    <n v="94.841520571549992"/>
    <n v="96.401486250672576"/>
    <n v="97.966321627856715"/>
    <n v="99.536041904692752"/>
    <n v="101.11066233022538"/>
    <n v="102.69019820110178"/>
    <n v="104.27466486172021"/>
    <n v="105.8640777043791"/>
    <n v="107.45845216942652"/>
    <n v="109.05780374541025"/>
    <n v="110.66214796922819"/>
    <n v="93.44"/>
    <n v="112.27150042627929"/>
    <n v="113.885876750615"/>
    <n v="115.50529262509109"/>
    <n v="117.12976378152005"/>
    <n v="118.75930600082391"/>
    <n v="120.39393511318751"/>
    <n v="122.0336669982123"/>
    <n v="123.67851758507061"/>
    <n v="125.32850285266039"/>
    <n v="126.98363882976045"/>
    <n v="128.64394159518616"/>
    <n v="130.30942727794562"/>
    <n v="112.27150042627929"/>
    <n v="131.98011205739635"/>
    <n v="133.65601216340258"/>
    <n v="135.33714387649272"/>
    <n v="137.02352352801765"/>
    <n v="138.71516750030935"/>
    <n v="140.41209222684003"/>
    <n v="142.11431419238178"/>
    <n v="143.8218499331667"/>
    <n v="145.53471603704756"/>
    <n v="147.25292914365892"/>
    <n v="148.9765059445788"/>
    <n v="150.70546318349082"/>
    <n v="131.98011205739635"/>
    <n v="152.43981765634683"/>
    <n v="154.17958621153011"/>
    <n v="155.92478575001905"/>
    <n v="157.67543322555133"/>
    <n v="159.43154564478854"/>
    <n v="161.19314006748152"/>
    <n v="162.96023360663597"/>
    <n v="164.73284342867879"/>
    <n v="166.51098675362479"/>
    <n v="168.29468085524397"/>
    <n v="170.08394306122935"/>
    <n v="171.87879075336531"/>
    <n v="152.43981765634683"/>
    <n v="173.67924136769636"/>
    <n v="175.48531239469665"/>
    <n v="177.2970213794398"/>
    <n v="179.11438592176935"/>
    <n v="180.93742367646976"/>
    <n v="182.76615235343789"/>
    <n v="184.60058971785506"/>
    <n v="186.44075359035961"/>
    <n v="188.28666184722002"/>
    <n v="190.13833242050862"/>
    <n v="191.99578329827574"/>
    <n v="193.85903252472446"/>
    <n v="173.67924136769636"/>
    <n v="195.72809820038592"/>
    <n v="197.60299848229511"/>
    <n v="199.48375158416732"/>
    <n v="201.37037577657506"/>
    <n v="203.26288938712551"/>
    <n v="205.16131080063863"/>
    <n v="207.06565845932565"/>
    <n v="208.97595086296838"/>
    <n v="210.89220656909879"/>
    <n v="212.81444419317936"/>
    <n v="214.74268240878388"/>
    <n v="216.67693994777892"/>
    <n v="195.72809820038592"/>
  </r>
  <r>
    <s v="DE Florida"/>
    <x v="5"/>
    <s v="Grid Solutions"/>
    <s v="PEF Grid Solutions Communication Monthly RR"/>
    <s v="AFUDC Not Eligible"/>
    <s v="Major Projects"/>
    <s v="Other Transmission &amp; Distribution Expansion"/>
    <s v="Grid Solutions - Communication"/>
    <s v="RR - Communication"/>
    <s v="~"/>
    <s v="PEF RUSD Communication"/>
    <n v="16.18"/>
    <n v="16.18"/>
    <n v="16.18"/>
    <n v="13.88"/>
    <n v="13.88"/>
    <n v="13.88"/>
    <n v="13.88"/>
    <n v="13.88"/>
    <n v="13.88"/>
    <n v="13.88"/>
    <n v="13.88"/>
    <n v="13.88"/>
    <n v="16.18"/>
    <n v="13.88"/>
    <n v="14.2294709565"/>
    <n v="14.580032846000778"/>
    <n v="0.29160065692001602"/>
    <n v="0.29863378148070352"/>
    <n v="0.30568886113533839"/>
    <n v="6.1137772227067844E-3"/>
    <n v="6.2553192884095919E-3"/>
    <n v="6.3973032017326419E-3"/>
    <n v="1.2794606403465289E-4"/>
    <n v="1.3079460683956796E-4"/>
    <n v="1.3365204185510085E-4"/>
    <n v="13.88"/>
    <n v="2.6730408371020305E-6"/>
    <n v="2.7303679367959868E-6"/>
    <n v="2.7878739927772448E-6"/>
    <n v="5.575747985554476E-8"/>
    <n v="5.6911191273765427E-8"/>
    <n v="5.8068504198309011E-8"/>
    <n v="0"/>
    <n v="0"/>
    <n v="0"/>
    <n v="0"/>
    <n v="0"/>
    <n v="0"/>
    <n v="2.6730408371020305E-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Grid Solutions"/>
    <s v="PEF Grid Solutions Communication Monthly RR - 360"/>
    <s v="AFUDC Not Eligible"/>
    <s v="Major Projects"/>
    <s v="Other Transmission &amp; Distribution Expansion"/>
    <s v="Grid Solutions - Communication"/>
    <s v="RR - Communication"/>
    <s v="~"/>
    <s v="PEF Distribution Easements 360.1"/>
    <n v="9.2899999999999991"/>
    <n v="9.2899999999999991"/>
    <n v="9.2899999999999991"/>
    <n v="9.2899999999999991"/>
    <n v="9.2899999999999991"/>
    <n v="9.2899999999999991"/>
    <n v="9.2899999999999991"/>
    <n v="9.2899999999999991"/>
    <n v="9.2899999999999991"/>
    <n v="9.2899999999999991"/>
    <n v="9.2899999999999991"/>
    <n v="9.2899999999999991"/>
    <n v="9.2899999999999991"/>
    <n v="9.2899999999999991"/>
    <n v="19.32627830845"/>
    <n v="30.00980766515714"/>
    <n v="0.6001961533031448"/>
    <n v="0.81453374949902713"/>
    <n v="1.0295404369388261"/>
    <n v="2.05908087387765E-2"/>
    <n v="2.4904366086092086E-2"/>
    <n v="2.9231388935972068E-2"/>
    <n v="5.8462777871944038E-4"/>
    <n v="6.7143838646543594E-4"/>
    <n v="7.5851998828131391E-4"/>
    <n v="9.2899999999999991"/>
    <n v="1.5170399765626315E-5"/>
    <n v="1.6917468602422688E-5"/>
    <n v="1.8669991211594822E-5"/>
    <n v="3.7339982423189718E-7"/>
    <n v="4.0855969236040727E-7"/>
    <n v="4.4382931799445811E-7"/>
    <n v="0"/>
    <n v="0"/>
    <n v="1.0293984267111988E-8"/>
    <n v="0"/>
    <n v="0"/>
    <n v="0"/>
    <n v="1.5170399765626315E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Grid Solutions"/>
    <s v="PEF Grid Solutions Communications Quarterly RR "/>
    <s v="AFUDC Not Eligible"/>
    <s v="Major Projects"/>
    <s v="Other Transmission &amp; Distribution Expansion"/>
    <s v="Grid Solutions - Communication"/>
    <s v="RR - Communication"/>
    <s v="~"/>
    <s v="PEF RUSD Communication"/>
    <n v="139.82999999999998"/>
    <n v="151.87"/>
    <n v="164.57"/>
    <n v="179.17000000000004"/>
    <n v="195.09000000000006"/>
    <n v="214.44"/>
    <n v="236.66999999999996"/>
    <n v="265.97000000000003"/>
    <n v="292.68999999999994"/>
    <n v="322.32999999999993"/>
    <n v="352.70000000000005"/>
    <n v="382.09"/>
    <n v="139.82999999999998"/>
    <n v="413.70999999999992"/>
    <n v="622.71506225154997"/>
    <n v="847.74723017074712"/>
    <n v="16.954944603414901"/>
    <n v="16.954944603414901"/>
    <n v="26.293692434095824"/>
    <n v="0.52587384868191833"/>
    <n v="0.52587384868191833"/>
    <n v="4.2703073294971521"/>
    <n v="8.5406146589942722E-2"/>
    <n v="8.5406146589942722E-2"/>
    <n v="5.1450583200710405"/>
    <n v="413.70999999999992"/>
    <n v="0.10290116640142077"/>
    <n v="0.10290116640142077"/>
    <n v="2.513322017219187"/>
    <n v="5.0266440344383767E-2"/>
    <n v="5.0266440344383767E-2"/>
    <n v="0.35320043872786239"/>
    <n v="7.0640087745572622E-3"/>
    <n v="7.0640087745572622E-3"/>
    <n v="3.3578527338774116"/>
    <n v="6.7157054677548178E-2"/>
    <n v="6.7157054677548178E-2"/>
    <n v="3.9056929350392422"/>
    <n v="0.10290116640142077"/>
    <n v="7.81138587007848E-2"/>
    <n v="7.81138587007848E-2"/>
    <n v="4.9559481452994572"/>
    <n v="9.9118962905989427E-2"/>
    <n v="9.9118962905989427E-2"/>
    <n v="4.6319578998147461"/>
    <n v="9.2639157996295296E-2"/>
    <n v="9.2639157996295296E-2"/>
    <n v="5.584295467120878"/>
    <n v="0.11168590934241784"/>
    <n v="0.11168590934241784"/>
    <n v="6.7735421104918654"/>
    <n v="7.81138587007848E-2"/>
    <n v="0.13547084220983763"/>
    <n v="0.13547084220983763"/>
    <n v="4.9487512904244584"/>
    <n v="9.8975025808488937E-2"/>
    <n v="9.8975025808488937E-2"/>
    <n v="5.0198539022267576"/>
    <n v="0.10039707804453535"/>
    <n v="0.10039707804453535"/>
    <n v="6.0739531339501172"/>
    <n v="0.12147906267900233"/>
    <n v="0.12147906267900233"/>
    <n v="7.3681581458708143"/>
    <n v="0.13547084220983763"/>
    <n v="0.1473631629174168"/>
    <n v="0.1473631629174168"/>
    <n v="3.8810309131610321"/>
    <n v="7.7620618263220642E-2"/>
    <n v="7.7620618263220642E-2"/>
    <n v="3.6067006242733202"/>
    <n v="7.2134012485466581E-2"/>
    <n v="7.2134012485466581E-2"/>
    <n v="4.3492732431833669"/>
    <n v="8.6985464863666984E-2"/>
    <n v="8.6985464863666984E-2"/>
    <n v="5.2755583524619718"/>
    <n v="0.1473631629174168"/>
    <n v="0.10551116704923924"/>
    <n v="0.10551116704923924"/>
    <n v="0.70755268266059579"/>
    <n v="1.3114735732099909"/>
    <n v="1.9172797054857873"/>
    <n v="2.5249769645905253"/>
    <n v="3.1345712539980926"/>
    <n v="3.746068495611075"/>
    <n v="4.3594746298182834"/>
    <n v="4.9747956155524626"/>
    <n v="5.5920374303481779"/>
    <n v="6.2112060703998866"/>
    <n v="0.10551116704923924"/>
  </r>
  <r>
    <s v="DE Florida"/>
    <x v="5"/>
    <s v="Grid Solutions"/>
    <s v="PEF Grid Solutions Dist Energy Enablement &amp; Storage VS"/>
    <s v="AFUDC Not Eligible"/>
    <s v="Major Projects"/>
    <s v="Other Transmission &amp; Distribution Expansion"/>
    <s v="GS Distributed Energy Enablement &amp; Storage"/>
    <s v="VS - Intangible Plant - Software"/>
    <s v="~"/>
    <s v="PEF Grid Solutions Ent Sys Intang-5 Year"/>
    <n v="0"/>
    <n v="0"/>
    <n v="0"/>
    <n v="0"/>
    <n v="0"/>
    <n v="0"/>
    <n v="0"/>
    <n v="0"/>
    <n v="0"/>
    <n v="0"/>
    <n v="0"/>
    <n v="0"/>
    <n v="0"/>
    <n v="0"/>
    <n v="23.138645282550002"/>
    <n v="47.466047491106465"/>
    <n v="73.034549998371972"/>
    <n v="99.865937956882959"/>
    <n v="127.93424960928431"/>
    <n v="157.21693136960764"/>
    <n v="187.77623467604553"/>
    <n v="219.583579910982"/>
    <n v="252.64907951188528"/>
    <n v="286.98052836480787"/>
    <n v="322.56951142842087"/>
    <n v="0"/>
    <n v="6.4513902285684139"/>
    <n v="6.684732152928663"/>
    <n v="7.9620835720752634"/>
    <n v="10.189707976449421"/>
    <n v="13.292050534992232"/>
    <n v="17.27454468026847"/>
    <n v="22.152823444032741"/>
    <n v="27.908752669463695"/>
    <n v="34.544432383453248"/>
    <n v="42.082409083226771"/>
    <n v="50.504464755688275"/>
    <n v="59.823504381410835"/>
    <n v="6.4513902285684139"/>
    <n v="1.1964700876282208"/>
    <n v="1.1964700876282208"/>
    <n v="1.5425720398386771"/>
    <n v="2.1235434258321528"/>
    <n v="2.9404712337644692"/>
    <n v="3.9935714525448054"/>
    <n v="5.2832022978350661"/>
    <n v="6.8107735428710896"/>
    <n v="8.5765011613766848"/>
    <n v="10.581170403081565"/>
    <n v="12.825378499334089"/>
    <n v="15.309583294345623"/>
    <n v="1.1964700876282208"/>
    <n v="0.30619166588691193"/>
    <n v="0.30619166588691193"/>
    <n v="0.36987789684382599"/>
    <n v="0.43820029768211366"/>
    <n v="0.51118005625168095"/>
    <n v="0.58882183039940639"/>
    <n v="0.6711329792074191"/>
    <n v="0.75814082228005764"/>
    <n v="0.84985002242112251"/>
    <n v="0.94627604916658592"/>
    <n v="1.0474308051906009"/>
    <n v="1.1533235493417906"/>
    <n v="0.30619166588691193"/>
    <n v="2.3066470986835785E-2"/>
    <n v="2.3207989030949418E-2"/>
    <n v="2.7774014674199474E-2"/>
    <n v="3.679165642750163E-2"/>
    <n v="5.0281526024790586E-2"/>
    <n v="6.8247703398529563E-2"/>
    <n v="9.0696967912374415E-2"/>
    <n v="0.11765605764250049"/>
    <n v="0.14912905204920612"/>
    <n v="0.18513083550395554"/>
    <n v="0.22567272368970331"/>
    <n v="0.27076338663148103"/>
    <n v="2.3066470986835785E-2"/>
    <n v="5.415267732629625E-3"/>
    <n v="5.415267732629625E-3"/>
    <n v="6.5405712445868892E-3"/>
    <n v="7.6693875827583248E-3"/>
    <n v="8.8017277130281405E-3"/>
    <n v="9.9376026355124155E-3"/>
    <n v="1.1077023384665962E-2"/>
    <n v="1.222000102938952E-2"/>
    <n v="1.336654667313728E-2"/>
    <n v="1.4516671454024759E-2"/>
    <n v="1.5670386544936989E-2"/>
    <n v="1.6827703153637068E-2"/>
    <n v="5.415267732629625E-3"/>
  </r>
  <r>
    <s v="DE Florida"/>
    <x v="5"/>
    <s v="Grid Solutions"/>
    <s v="PEF Grid Solutions Ent App VS - 303"/>
    <s v="AFUDC Not Eligible"/>
    <s v="Major Projects"/>
    <s v="Other Transmission &amp; Distribution Expansion"/>
    <s v="Grid Solutions - Enterprise Syste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0"/>
    <n v="0"/>
    <n v="0.46118440063637051"/>
    <n v="1.7540802300951166"/>
    <n v="3.8318506273156006"/>
    <n v="6.7116779650042666"/>
    <n v="10.463264067604866"/>
    <n v="15.071074970657962"/>
    <n v="20.330602189623882"/>
    <n v="26.209656082113224"/>
    <n v="32.663244320198821"/>
    <n v="39.501089908542546"/>
    <n v="0"/>
    <n v="0.79002179817085505"/>
    <n v="0.96026716368949283"/>
    <n v="2.8269000600826795"/>
    <n v="7.9886363639937494"/>
    <n v="16.166576504732951"/>
    <n v="27.252755445808695"/>
    <n v="41.245858835539224"/>
    <n v="58.139934068938871"/>
    <n v="77.925231973444426"/>
    <n v="100.57407860946049"/>
    <n v="126.05760803101239"/>
    <n v="154.50269087798537"/>
    <n v="0.79002179817085505"/>
    <n v="3.0900538175597205"/>
    <n v="3.0900538175597205"/>
    <n v="4.2744186046137251"/>
    <n v="6.372864466727588"/>
    <n v="9.4127494281129742"/>
    <n v="13.480829928516098"/>
    <n v="18.619629042935994"/>
    <n v="24.80949205079223"/>
    <n v="32.126072600780233"/>
    <n v="40.781977599160243"/>
    <n v="50.90107427731477"/>
    <n v="62.506071193006605"/>
    <n v="3.0900538175597205"/>
    <n v="1.2501214238601364"/>
    <n v="1.2501214238601364"/>
    <n v="1.9827896708888848"/>
    <n v="3.5230418414199001"/>
    <n v="5.8950749086105745"/>
    <n v="9.1756277950633702"/>
    <n v="13.402311978849184"/>
    <n v="18.557738417721616"/>
    <n v="24.708824827684523"/>
    <n v="32.043633433505633"/>
    <n v="40.671730141530524"/>
    <n v="50.613199086299936"/>
    <n v="1.2501214238601364"/>
    <n v="1.0122639817260008"/>
    <n v="1.0122639817260008"/>
    <n v="1.3259284356089807"/>
    <n v="1.7290918937025317"/>
    <n v="2.2244164079385489"/>
    <n v="2.8203395544987924"/>
    <n v="3.5209979489830268"/>
    <n v="4.3244824458952689"/>
    <n v="5.2381510759687355"/>
    <n v="6.2826783260950751"/>
    <n v="7.4701102165747102"/>
    <n v="8.8026567579253516"/>
    <n v="1.0122639817260008"/>
    <n v="0.17605313515850796"/>
    <n v="0.17605313515850796"/>
    <n v="0.21022689684159335"/>
    <n v="0.24450733773131197"/>
    <n v="0.27889479084494284"/>
    <n v="0.31338959023933488"/>
    <n v="0.34799207101415242"/>
    <n v="0.3827025693151303"/>
    <n v="0.41752142233733941"/>
    <n v="0.45244896832846238"/>
    <n v="0.48748554659207943"/>
    <n v="0.52263149749096471"/>
    <n v="0.17605313515850796"/>
  </r>
  <r>
    <s v="DE Florida"/>
    <x v="5"/>
    <s v="Grid Solutions"/>
    <s v="PEF Grid Solutions Maintenance Grid Mod VS"/>
    <s v="AFUDC Not Eligible"/>
    <s v="Maintenance"/>
    <s v="Maintenance"/>
    <s v="Fossil Hydro"/>
    <s v="VS - Intangible Plant - Software"/>
    <s v="~"/>
    <s v="PEF Corporate 2008 Misc Intangible 303"/>
    <n v="0"/>
    <n v="0"/>
    <n v="0"/>
    <n v="0"/>
    <n v="0"/>
    <n v="0"/>
    <n v="0"/>
    <n v="0"/>
    <n v="0"/>
    <n v="0"/>
    <n v="0"/>
    <n v="0"/>
    <n v="0"/>
    <n v="0"/>
    <n v="1.9025017815"/>
    <n v="3.9741122366362553"/>
    <n v="6.0521895759819957"/>
    <n v="8.136753987015652"/>
    <n v="10.2278257202343"/>
    <n v="12.325425089350384"/>
    <n v="14.429572471489056"/>
    <n v="16.540288307386131"/>
    <n v="18.657593101586649"/>
    <n v="20.781507422644079"/>
    <n v="22.912051903320126"/>
    <n v="0"/>
    <n v="25.049247240785164"/>
    <n v="27.193114196819305"/>
    <n v="29.343673598014092"/>
    <n v="31.500946335974806"/>
    <n v="33.664953367523431"/>
    <n v="35.835715714902229"/>
    <n v="38.013254465977965"/>
    <n v="40.197590774446773"/>
    <n v="42.388745860039641"/>
    <n v="44.586741008728552"/>
    <n v="46.79159757293327"/>
    <n v="49.003336971728771"/>
    <n v="25.049247240785164"/>
    <n v="51.221980691053311"/>
    <n v="53.447550283917153"/>
    <n v="55.680067370611951"/>
    <n v="57.919553638920767"/>
    <n v="60.16603084432878"/>
    <n v="62.419520810234594"/>
    <n v="64.680045428162273"/>
    <n v="66.947626657973998"/>
    <n v="69.222286528083401"/>
    <n v="71.504047135669524"/>
    <n v="73.792930646891534"/>
    <n v="76.088959297104012"/>
    <n v="51.221980691053311"/>
    <n v="78.392155391073004"/>
    <n v="80.70254130319266"/>
    <n v="83.0201394777026"/>
    <n v="85.344972428905962"/>
    <n v="87.677062741388099"/>
    <n v="90.016433070236005"/>
    <n v="92.36310614125837"/>
    <n v="94.71710475120635"/>
    <n v="97.078451767995048"/>
    <n v="99.447170130925642"/>
    <n v="101.82328285090824"/>
    <n v="104.20681301068544"/>
    <n v="78.392155391073004"/>
    <n v="106.5977837650565"/>
    <n v="108.99621834110236"/>
    <n v="111.40214003841123"/>
    <n v="113.81557222930493"/>
    <n v="116.23653835906599"/>
    <n v="118.66506194616534"/>
    <n v="121.10116658249082"/>
    <n v="123.54487593357638"/>
    <n v="125.99621373883194"/>
    <n v="128.45520381177403"/>
    <n v="130.92187004025712"/>
    <n v="133.39623638670568"/>
    <n v="106.5977837650565"/>
    <n v="135.87832688834698"/>
    <n v="138.36816565744454"/>
    <n v="140.86577688153241"/>
    <n v="143.3711848236502"/>
    <n v="145.88441382257864"/>
    <n v="148.40548829307616"/>
    <n v="150.934432726116"/>
    <n v="153.47127168912414"/>
    <n v="156.01602982621793"/>
    <n v="158.56873185844555"/>
    <n v="161.12940258402611"/>
    <n v="163.69806687859059"/>
    <n v="135.87832688834698"/>
  </r>
  <r>
    <s v="DE Florida"/>
    <x v="5"/>
    <s v="Grid Solutions"/>
    <s v="PEF Grid Solutions Self Optimizing Monthly IK"/>
    <s v="AFUDC Not Eligible"/>
    <s v="Major Projects"/>
    <s v="Other Transmission &amp; Distribution Expansion"/>
    <s v="Grid Solutions - Sectionalization/Self-Healing"/>
    <s v="IK - Distrib Lines OH/UG (Line Ext)"/>
    <s v="~"/>
    <s v="PEF Distribution U/G Conduct &amp; Devices 367.0"/>
    <n v="685.43000000000006"/>
    <n v="721.03000000000009"/>
    <n v="748.23"/>
    <n v="778.63000000000011"/>
    <n v="760.33999999999992"/>
    <n v="785.36"/>
    <n v="811.17"/>
    <n v="831.58"/>
    <n v="839.24999999999989"/>
    <n v="833.55"/>
    <n v="848.95"/>
    <n v="864.38"/>
    <n v="685.43000000000006"/>
    <n v="878.88"/>
    <n v="907.05329026690004"/>
    <n v="935.38754411012746"/>
    <n v="963.81024814354976"/>
    <n v="992.32167847947198"/>
    <n v="1020.922112092131"/>
    <n v="1049.6118268203857"/>
    <n v="1078.391101370416"/>
    <n v="1107.2602153184309"/>
    <n v="1136.2194491133839"/>
    <n v="1165.2690840796977"/>
    <n v="1194.4094024199967"/>
    <n v="878.88"/>
    <n v="1223.6406872178491"/>
    <n v="1252.9632224405163"/>
    <n v="1282.3772929417123"/>
    <n v="1311.8831844643696"/>
    <n v="1341.4811836434164"/>
    <n v="1371.1715780085606"/>
    <n v="1400.9546559870826"/>
    <n v="1430.8307069066377"/>
    <n v="1460.8000209980669"/>
    <n v="1490.8628893982159"/>
    <n v="1521.0196041527636"/>
    <n v="1551.270458219059"/>
    <n v="1223.6406872178491"/>
    <n v="1581.6157454689678"/>
    <n v="1612.0557606917259"/>
    <n v="1642.5907995968046"/>
    <n v="1673.221158816782"/>
    <n v="1703.9471359102256"/>
    <n v="1734.7690293645824"/>
    <n v="1765.6871385990789"/>
    <n v="1796.7017639676296"/>
    <n v="1827.8132067617544"/>
    <n v="1859.0217692135063"/>
    <n v="1890.3277544984071"/>
    <n v="1921.7314667383921"/>
    <n v="1581.6157454689678"/>
    <n v="1953.2332110047653"/>
    <n v="1984.8332933211625"/>
    <n v="2016.5320206665244"/>
    <n v="2048.3297009780786"/>
    <n v="2080.2266431543308"/>
    <n v="2112.2231570580661"/>
    <n v="2144.3195535193595"/>
    <n v="2176.5161443385941"/>
    <n v="2208.8132422894914"/>
    <n v="2241.2111611221494"/>
    <n v="2273.7102155660896"/>
    <n v="2306.3107213333155"/>
    <n v="1953.2332110047653"/>
    <n v="2339.0129951213803"/>
    <n v="2371.8173546164608"/>
    <n v="2404.7241184964464"/>
    <n v="2437.7336064340334"/>
    <n v="2470.8461390998305"/>
    <n v="2504.0620381654744"/>
    <n v="2537.3816263067542"/>
    <n v="2570.8052272067471"/>
    <n v="2604.3331655589614"/>
    <n v="2637.9657670704919"/>
    <n v="2671.7033584651826"/>
    <n v="2705.5462674868027"/>
    <n v="2339.0129951213803"/>
    <n v="2739.4948229022284"/>
    <n v="2773.5493545046374"/>
    <n v="2807.710193116714"/>
    <n v="2841.9776705938607"/>
    <n v="2876.3521198274234"/>
    <n v="2910.8338747479252"/>
    <n v="2945.4232703283096"/>
    <n v="2980.1206425871956"/>
    <n v="3014.9263285921406"/>
    <n v="3049.8406664629169"/>
    <n v="3084.8639953747943"/>
    <n v="3119.9966555618357"/>
    <n v="2739.4948229022284"/>
  </r>
  <r>
    <s v="DE Florida"/>
    <x v="5"/>
    <s v="Grid Solutions"/>
    <s v="PEF Grid Solutions Targeted Undergrounding Qtrly IK"/>
    <s v="AFUDC Not Eligible"/>
    <s v="Major Projects"/>
    <s v="Other Transmission &amp; Distribution Expansion"/>
    <s v="Grid Solutions - Underground"/>
    <s v="IK - Distrib Lines OH/UG (Line Ext)"/>
    <s v="~"/>
    <s v="PEF Distribution U/G Conduct &amp; Devices 367.0"/>
    <n v="514.34"/>
    <n v="579.16000000000008"/>
    <n v="651.91000000000008"/>
    <n v="669.38000000000011"/>
    <n v="744.05"/>
    <n v="822.2"/>
    <n v="801.66"/>
    <n v="886.24"/>
    <n v="957.68"/>
    <n v="1014.5800000000002"/>
    <n v="1086.24"/>
    <n v="1148.05"/>
    <n v="514.34"/>
    <n v="1193.1200000000001"/>
    <n v="1253.1098971991501"/>
    <n v="1302.1489913257396"/>
    <n v="1351.3411693212915"/>
    <n v="1400.6869090631267"/>
    <n v="1450.1866899203417"/>
    <n v="1499.8409927584653"/>
    <n v="1549.6502999441295"/>
    <n v="1599.6150953497561"/>
    <n v="1649.7358643582565"/>
    <n v="1700.0130938677478"/>
    <n v="1750.4472722962819"/>
    <n v="1193.1200000000001"/>
    <n v="1801.038889586591"/>
    <n v="1851.7884372108467"/>
    <n v="1902.6964081754347"/>
    <n v="1953.7632970257437"/>
    <n v="2004.9895998509701"/>
    <n v="2056.3758142889369"/>
    <n v="2107.9224395309284"/>
    <n v="2159.6299763265388"/>
    <n v="2211.4989269885382"/>
    <n v="2263.5297953977506"/>
    <n v="2315.7230870079497"/>
    <n v="2368.0793088507698"/>
    <n v="1801.038889586591"/>
    <n v="2420.5989695406302"/>
    <n v="2473.2825792796762"/>
    <n v="2526.1306498627359"/>
    <n v="2579.1436946822928"/>
    <n v="2632.3222287334715"/>
    <n v="2685.6667686190422"/>
    <n v="2739.1778325544374"/>
    <n v="2792.8559403727877"/>
    <n v="2846.7016135299714"/>
    <n v="2900.7153751096794"/>
    <n v="2954.897749828498"/>
    <n v="3009.2492640410051"/>
    <n v="2420.5989695406302"/>
    <n v="3063.770445744884"/>
    <n v="3118.4618245860524"/>
    <n v="3173.323931863808"/>
    <n v="3228.3573005359895"/>
    <n v="3283.5624652241536"/>
    <n v="3338.9399622187698"/>
    <n v="3394.4903294844294"/>
    <n v="3450.2141066650711"/>
    <n v="3506.1118350892243"/>
    <n v="3562.1840577752673"/>
    <n v="3618.4313194367028"/>
    <n v="3674.8541664874488"/>
    <n v="3063.770445744884"/>
    <n v="3731.4531470471475"/>
    <n v="3788.2288109464903"/>
    <n v="3845.1817097325575"/>
    <n v="3902.3123966741782"/>
    <n v="3959.621426767304"/>
    <n v="4017.1093567404005"/>
    <n v="4074.7767450598562"/>
    <n v="4132.6241519354071"/>
    <n v="4190.6521393255789"/>
    <n v="4248.8612709431472"/>
    <n v="4307.2521122606122"/>
    <n v="4365.825230515693"/>
    <n v="3731.4531470471475"/>
    <n v="4424.5811947168368"/>
    <n v="4483.5205756487485"/>
    <n v="4542.6439458779341"/>
    <n v="4601.9518797582632"/>
    <n v="4661.4449534365485"/>
    <n v="4721.1237448581433"/>
    <n v="4780.9888337725542"/>
    <n v="4841.0408017390773"/>
    <n v="4901.2802321324425"/>
    <n v="4961.7077101484838"/>
    <n v="5022.3238228098226"/>
    <n v="5083.1291589715729"/>
    <n v="4424.5811947168368"/>
  </r>
  <r>
    <s v="DE Florida"/>
    <x v="5"/>
    <s v="Grid Solutions"/>
    <s v="PEF Grid Solutions Transmission FF "/>
    <s v="AFUDC Not Eligible"/>
    <s v="Major Projects"/>
    <s v="Other Transmission &amp; Distribution Expansion"/>
    <s v="Grid Solutions - Transmission"/>
    <s v="FF - Transmission Stations "/>
    <s v="~"/>
    <s v="PEF Transmission (Excl. ECC) 353.1"/>
    <n v="144.23000000000002"/>
    <n v="144.80000000000001"/>
    <n v="145.75000000000006"/>
    <n v="136.44000000000003"/>
    <n v="137.45000000000002"/>
    <n v="138.73000000000002"/>
    <n v="140.22000000000003"/>
    <n v="142.17000000000002"/>
    <n v="145.03"/>
    <n v="147.24"/>
    <n v="149.05000000000001"/>
    <n v="151.36000000000001"/>
    <n v="144.23000000000002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</r>
  <r>
    <s v="DE Florida"/>
    <x v="5"/>
    <s v="Grid Solutions"/>
    <s v="PEF Grid Solutions Transmission GG"/>
    <s v="AFUDC Not Eligible"/>
    <s v="Major Projects"/>
    <s v="Other Transmission &amp; Distribution Expansion"/>
    <s v="Grid Solutions - Transmission"/>
    <s v="GG - Transmission Lines"/>
    <s v="~"/>
    <s v="PEF Transmission O/H Conduct.&amp; Devices 356.0"/>
    <n v="1.1200000000000001"/>
    <n v="1.1200000000000001"/>
    <n v="1.1200000000000001"/>
    <n v="1.1200000000000001"/>
    <n v="1.1200000000000001"/>
    <n v="1.1200000000000001"/>
    <n v="1.1200000000000001"/>
    <n v="1.1200000000000001"/>
    <n v="1.1200000000000001"/>
    <n v="1.1200000000000001"/>
    <n v="1.1200000000000001"/>
    <n v="1.1200000000000001"/>
    <n v="1.1200000000000001"/>
    <n v="1.1200000000000001"/>
    <n v="-0.61873897329999994"/>
    <n v="-2.3629057158907814"/>
    <n v="0"/>
    <n v="0"/>
    <n v="0"/>
    <n v="0"/>
    <n v="0"/>
    <n v="0"/>
    <n v="0"/>
    <n v="0"/>
    <n v="0"/>
    <n v="1.120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Integrated Grid Strategy"/>
    <s v="PEF IGS Exp Outdoor Lighting IK"/>
    <s v="AFUDC Not Eligible"/>
    <s v="Expansion"/>
    <s v="Other Transmission &amp; Distribution Expansion"/>
    <s v="Customer Solutions"/>
    <s v="IK - Distrib Lines OH/UG (Line Ext)"/>
    <s v="~"/>
    <s v="D DIS 373-ZZ-STREET LIGHT&amp;SIG-50226"/>
    <n v="163.72999999999999"/>
    <n v="165.7"/>
    <n v="163.95999999999998"/>
    <n v="169.27999999999997"/>
    <n v="173.09999999999997"/>
    <n v="170.79999999999998"/>
    <n v="171.07"/>
    <n v="173.51"/>
    <n v="169.85999999999999"/>
    <n v="171.03999999999996"/>
    <n v="184.19"/>
    <n v="197.67999999999998"/>
    <n v="163.72999999999999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14.25035874387737"/>
    <n v="228.32534555975738"/>
    <n v="242.44426983973094"/>
    <n v="256.60726874206154"/>
    <n v="270.81447985317561"/>
    <n v="285.06604118899889"/>
    <n v="299.3620911962974"/>
    <n v="313.70276875402215"/>
    <n v="328.08821317465856"/>
    <n v="342.51856420557954"/>
    <n v="356.99396203040317"/>
    <n v="207.74999999999997"/>
  </r>
  <r>
    <s v="DE Florida"/>
    <x v="5"/>
    <s v="Integrated Grid Strategy"/>
    <s v="PEF IGS Maint Outdoor Lighting IK"/>
    <s v="AFUDC Not Eligible"/>
    <s v="Maintenance"/>
    <s v="Maintenance"/>
    <s v="Customer Solutions"/>
    <s v="IK - Distrib Lines OH/UG (Line Ext)"/>
    <s v="~"/>
    <s v="PEF Distribution Poles Towers &amp; Fixtures 364.0"/>
    <n v="19.18"/>
    <n v="19.769999999999996"/>
    <n v="20.399999999999999"/>
    <n v="21.04"/>
    <n v="21.7"/>
    <n v="22.13"/>
    <n v="19.369999999999997"/>
    <n v="19.369999999999997"/>
    <n v="19.329999999999998"/>
    <n v="19.329999999999998"/>
    <n v="19.329999999999998"/>
    <n v="19.329999999999998"/>
    <n v="19.1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90341881099999"/>
    <n v="19.450872129639972"/>
    <n v="19.511591333640904"/>
    <n v="19.57250008295939"/>
    <n v="19.633598969293363"/>
    <n v="19.694888586187837"/>
    <n v="19.756369529040683"/>
    <n v="19.818042395108403"/>
    <n v="19.879907783511943"/>
    <n v="19.941966295242498"/>
    <n v="19.329999999999998"/>
  </r>
  <r>
    <s v="DE Florida"/>
    <x v="5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3083747916666661"/>
    <n v="25.253191831002567"/>
    <n v="56.873897920678985"/>
    <n v="101.21006300326769"/>
    <n v="158.3013805456431"/>
    <n v="228.18766792458433"/>
    <n v="310.90886681358114"/>
    <n v="406.50504357084708"/>
    <n v="515.01638962854418"/>
    <n v="636.48322188322254"/>
    <n v="0"/>
    <n v="770.94598308747868"/>
    <n v="918.44524224283668"/>
    <n v="0"/>
    <n v="0"/>
    <n v="0"/>
    <n v="0"/>
    <n v="0"/>
    <n v="0"/>
    <n v="0"/>
    <n v="0"/>
    <n v="0"/>
    <n v="0"/>
    <n v="770.94598308747868"/>
  </r>
  <r>
    <s v="DE Florida"/>
    <x v="5"/>
    <s v="Integrated Grid Strategy"/>
    <s v="PEF Solar Growth Battery BY - 2024 Dixie Count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727137499999997"/>
    <n v="2.0306690338331963"/>
    <n v="4.573364987436042"/>
    <n v="8.1385411487163708"/>
    <n v="12.729389363464083"/>
    <n v="18.349111441358328"/>
    <n v="25.000919187071474"/>
    <n v="32.688034431470179"/>
    <n v="41.413689062913868"/>
    <n v="51.181125058650892"/>
    <n v="0"/>
    <n v="61.993594516312733"/>
    <n v="73.854359685506466"/>
    <n v="86.259421624505919"/>
    <n v="98.703208073208486"/>
    <n v="111.18583991675438"/>
    <n v="123.70743841764731"/>
    <n v="0"/>
    <n v="0"/>
    <n v="0"/>
    <n v="0"/>
    <n v="0"/>
    <n v="0"/>
    <n v="61.9935945163127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Integrated Grid Strategy"/>
    <s v="PEF Solar Growth Battery BY - 2024 J Hopkins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1.10558625555"/>
    <n v="4.4257962976463627"/>
    <n v="9.9675434509248362"/>
    <n v="17.737762621139286"/>
    <n v="27.743410362530817"/>
    <n v="39.991464945407216"/>
    <n v="54.48892642393335"/>
    <n v="71.242816704133148"/>
    <n v="90.26017961210394"/>
    <n v="111.548080962443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093399666666667"/>
    <n v="4.0405106929604111"/>
    <n v="9.0998236673086375"/>
    <n v="16.193610080522831"/>
    <n v="25.328220887302894"/>
    <n v="36.51002686793349"/>
    <n v="49.745418690172976"/>
    <n v="65.040806971335527"/>
    <n v="82.402622340567063"/>
    <n v="101.83731550131562"/>
    <n v="0"/>
    <n v="123.35135729399661"/>
    <n v="146.95123875885389"/>
    <n v="184.25088081568356"/>
    <n v="246.90045921279943"/>
    <n v="334.97910808597692"/>
    <n v="448.56620860164901"/>
    <n v="587.74138972805451"/>
    <n v="752.58452900879354"/>
    <n v="943.17575333879779"/>
    <n v="1159.5954397427229"/>
    <n v="1401.9242161557713"/>
    <n v="1670.2429622069517"/>
    <n v="123.35135729399661"/>
    <n v="1964.6328100047842"/>
    <n v="2285.1751449254584"/>
    <n v="2626.5264040826178"/>
    <n v="0"/>
    <n v="0"/>
    <n v="0"/>
    <n v="0"/>
    <n v="0"/>
    <n v="0"/>
    <n v="0"/>
    <n v="0"/>
    <n v="0"/>
    <n v="1964.6328100047842"/>
    <n v="0"/>
    <n v="0"/>
    <n v="0"/>
    <n v="0"/>
    <n v="0"/>
    <n v="0"/>
    <n v="0"/>
    <n v="0"/>
    <n v="0"/>
    <n v="0"/>
    <n v="0"/>
    <n v="0"/>
    <n v="0"/>
  </r>
  <r>
    <s v="DE Florida"/>
    <x v="5"/>
    <s v="Nuclear"/>
    <s v="PEF Nuclear Maintenance"/>
    <s v="AFUDC Not Eligible"/>
    <s v="Maintenance"/>
    <s v="Maintenance"/>
    <s v="Fossil Hydro"/>
    <s v="BB - GO - Nuke Steam Plant"/>
    <s v="~"/>
    <s v="D INT 303-Passport-Nuc Asset -50220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</r>
  <r>
    <s v="DE Florida"/>
    <x v="5"/>
    <s v="Nuclear"/>
    <s v="PEF Nuclear New Gen COLA"/>
    <s v="AFUDC Not Eligible"/>
    <s v="Expansion"/>
    <s v="New Generation"/>
    <s v="~"/>
    <s v="PN - Nuclear Clause Related"/>
    <s v="~"/>
    <s v="PEF Model Depr Group Nuclear 0%"/>
    <n v="0"/>
    <n v="0"/>
    <n v="0"/>
    <n v="0"/>
    <n v="0"/>
    <n v="0"/>
    <n v="0"/>
    <n v="0"/>
    <n v="0"/>
    <n v="0"/>
    <n v="0"/>
    <n v="0"/>
    <n v="0"/>
    <n v="0"/>
    <n v="9.6459602999999991E-2"/>
    <n v="0.193220321048897"/>
    <n v="0.29028309412850573"/>
    <n v="0.38764886515495384"/>
    <n v="0.48531857998784211"/>
    <n v="0.5832931874394327"/>
    <n v="0.68157363928386672"/>
    <n v="0.78016089026641"/>
    <n v="0.87905589811272788"/>
    <n v="0.9782596235381894"/>
    <n v="1.0777730302571999"/>
    <n v="0"/>
    <n v="1.177597084992563"/>
    <n v="1.2777327574848718"/>
    <n v="1.3781810205019296"/>
    <n v="1.4789428498481998"/>
    <n v="1.5800192243742854"/>
    <n v="1.6814111259864379"/>
    <n v="1.7831195396560959"/>
    <n v="1.8851454534294543"/>
    <n v="1.9874898584370615"/>
    <n v="2.0901537489034485"/>
    <n v="2.1931381221567881"/>
    <n v="2.2964439786385813"/>
    <n v="1.177597084992563"/>
    <n v="2.4000723219133779"/>
    <n v="2.5040241586785252"/>
    <n v="2.6083004987739473"/>
    <n v="2.7129023551919551"/>
    <n v="2.8178307440870873"/>
    <n v="2.9230866847859818"/>
    <n v="3.0286711997972775"/>
    <n v="3.1345853148215488"/>
    <n v="3.2408300587612677"/>
    <n v="3.3474064637308012"/>
    <n v="3.4543155650664357"/>
    <n v="3.5615584013364368"/>
    <n v="2.4000723219133779"/>
    <n v="3.6691360143511367"/>
    <n v="3.7770494491730564"/>
    <n v="3.8852997541270566"/>
    <n v="3.9938879808105225"/>
    <n v="4.1028151841035791"/>
    <n v="4.21208242217934"/>
    <n v="4.3216907565141849"/>
    <n v="4.4316412518980721"/>
    <n v="4.5419349764448844"/>
    <n v="4.6525730016028035"/>
    <n v="4.763556402164717"/>
    <n v="4.8748862562786623"/>
    <n v="3.6691360143511367"/>
    <n v="4.9865636454582996"/>
    <n v="5.0985896545934173"/>
    <n v="5.210965371960472"/>
    <n v="5.3236918892331602"/>
    <n v="5.4367703014930227"/>
    <n v="5.5502017072400847"/>
    <n v="5.6639872084035252"/>
    <n v="5.7781279103523824"/>
    <n v="5.8926249219062923"/>
    <n v="6.0074793553462591"/>
    <n v="6.1226923264254625"/>
    <n v="6.238264954380095"/>
    <n v="4.9865636454582996"/>
    <n v="6.3541983619402345"/>
    <n v="6.4704936753407525"/>
    <n v="6.5871520243322532"/>
    <n v="6.7041745421920504"/>
    <n v="6.8215623657351747"/>
    <n v="6.9393166353254196"/>
    <n v="7.0574384948864157"/>
    <n v="7.1759290919127476"/>
    <n v="7.2947895774810991"/>
    <n v="7.4140211062614343"/>
    <n v="7.533624836528217"/>
    <n v="7.6536019301716625"/>
    <n v="6.3541983619402345"/>
  </r>
  <r>
    <s v="DE Florida"/>
    <x v="5"/>
    <s v="Nuclear"/>
    <s v="PEF Nuclear New Gen COLA 2017-2018"/>
    <s v="AFUDC Not Eligible"/>
    <s v="Expansion"/>
    <s v="New Generation"/>
    <s v="~"/>
    <s v="PN - Nuclear Clause Related"/>
    <s v="~"/>
    <s v="PEF Model Depr Group Nuclear 0%"/>
    <n v="361.46"/>
    <n v="361.46"/>
    <n v="361.46"/>
    <n v="361.46"/>
    <n v="361.46"/>
    <n v="361.46"/>
    <n v="361.46"/>
    <n v="361.46"/>
    <n v="361.46"/>
    <n v="361.46"/>
    <n v="361.46"/>
    <n v="361.46"/>
    <n v="361.46"/>
    <n v="361.46"/>
    <n v="362.58835883819995"/>
    <n v="363.72024004033437"/>
    <n v="364.85565460206107"/>
    <n v="365.99461355336268"/>
    <n v="367.13712795865382"/>
    <n v="368.2832089168885"/>
    <n v="369.4328675616681"/>
    <n v="370.58611506134935"/>
    <n v="371.74296261915293"/>
    <n v="372.90342147327226"/>
    <n v="374.06750289698272"/>
    <n v="361.46"/>
    <n v="375.23521819875111"/>
    <n v="376.40657872234561"/>
    <n v="377.58159584694579"/>
    <n v="378.76028098725334"/>
    <n v="379.94264559360283"/>
    <n v="381.12870115207301"/>
    <n v="382.3184591845984"/>
    <n v="383.51193124908116"/>
    <n v="384.7091289395035"/>
    <n v="385.91006388604006"/>
    <n v="387.11474775517121"/>
    <n v="388.32319224979608"/>
    <n v="375.23521819875111"/>
    <n v="389.53540910934652"/>
    <n v="390.75141010990092"/>
    <n v="391.97120706429871"/>
    <n v="393.19481182225513"/>
    <n v="394.42223627047633"/>
    <n v="395.65349233277482"/>
    <n v="396.88859197018525"/>
    <n v="398.12754718108079"/>
    <n v="399.37037000128953"/>
    <n v="400.61707250421148"/>
    <n v="401.86766680093569"/>
    <n v="403.1221650403582"/>
    <n v="389.53540910934652"/>
    <n v="404.38057940929974"/>
    <n v="405.64292213262439"/>
    <n v="406.90920547335816"/>
    <n v="408.17944173280819"/>
    <n v="409.45364325068226"/>
    <n v="410.73182240520862"/>
    <n v="412.01399161325628"/>
    <n v="413.30016333045563"/>
    <n v="414.59035005131943"/>
    <n v="415.88456430936412"/>
    <n v="417.18281867723175"/>
    <n v="418.4851257668119"/>
    <n v="404.38057940929974"/>
    <n v="419.79149822936438"/>
    <n v="421.10194875564201"/>
    <n v="422.41649007601404"/>
    <n v="423.73513496058962"/>
    <n v="425.05789621934207"/>
    <n v="426.3847867022331"/>
    <n v="427.71581929933785"/>
    <n v="429.05100694097001"/>
    <n v="430.39036259780744"/>
    <n v="431.73389928101813"/>
    <n v="433.08163004238668"/>
    <n v="434.43356797444108"/>
    <n v="419.79149822936438"/>
    <n v="435.78972621057983"/>
    <n v="437.15011792519959"/>
    <n v="438.51475633382313"/>
    <n v="439.88365469322775"/>
    <n v="441.25682630157394"/>
    <n v="442.63428449853478"/>
    <n v="444.01604266542535"/>
    <n v="445.4021142253327"/>
    <n v="446.79251264324648"/>
    <n v="448.1872514261895"/>
    <n v="449.58634412334908"/>
    <n v="450.98980432620863"/>
    <n v="435.78972621057983"/>
  </r>
  <r>
    <s v="DE Florida"/>
    <x v="5"/>
    <s v="Other Departments (Jamil)"/>
    <s v="PEF OthJamil_Network Upgrades_Solar"/>
    <s v="AFUDC Not Eligible"/>
    <s v="Expansion"/>
    <s v="Other Transmission &amp; Distribution Expansion"/>
    <s v="Renewable Generation - Solar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3.644252873849521"/>
    <n v="14.358369807650787"/>
    <n v="30.967672864767785"/>
    <n v="51.51242525158716"/>
    <n v="74.224012649342114"/>
    <n v="98.221469062931888"/>
    <n v="123.35822952551217"/>
    <n v="149.53887421194185"/>
    <n v="176.66658300371432"/>
    <n v="205.10369196709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717.69"/>
    <n v="806.83"/>
    <n v="897.8"/>
    <n v="989.85"/>
    <n v="1083.0999999999999"/>
    <n v="1177.3399999999999"/>
    <n v="1272.71"/>
    <n v="1375.45"/>
    <n v="1482.76"/>
    <n v="1599.17"/>
    <n v="1724.98"/>
    <n v="1854.13"/>
    <n v="717.69"/>
    <n v="1993.39"/>
    <n v="2139.4391571269502"/>
    <n v="2291.6399525664788"/>
    <n v="2444.3158686631068"/>
    <n v="2597.4683885867362"/>
    <n v="2751.0990001372356"/>
    <n v="2905.2091957588941"/>
    <n v="3059.800472554919"/>
    <n v="3214.8743323019794"/>
    <n v="3370.4322814647967"/>
    <n v="3526.475831210777"/>
    <n v="3683.0064974246925"/>
    <n v="1993.39"/>
    <n v="3840.0258007234083"/>
    <n v="3997.5352664706525"/>
    <n v="4155.536424791836"/>
    <n v="4314.0308105889162"/>
    <n v="4473.0199635553072"/>
    <n v="4632.5054281908388"/>
    <n v="4792.4887538167595"/>
    <n v="4952.9714945907863"/>
    <n v="5113.9552095222052"/>
    <n v="5275.4414624870142"/>
    <n v="5437.4318222431157"/>
    <n v="5599.9278624455574"/>
    <n v="3840.02580072340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7.4657969028864972"/>
    <n v="23.952216974031344"/>
    <n v="45.096364289927251"/>
    <n v="73.37677801161729"/>
    <n v="109.88176452260289"/>
    <n v="154.57806952527454"/>
    <n v="207.10811625415153"/>
    <n v="267.28381925728536"/>
    <n v="340.61743797190132"/>
    <n v="429.64046313767057"/>
    <n v="0"/>
    <n v="531.19276604546053"/>
    <n v="649.8190230045617"/>
    <n v="783.5929105527365"/>
    <n v="925.89897038681625"/>
    <n v="1076.7638371330609"/>
    <n v="1236.2142285622435"/>
    <n v="1404.2769458492016"/>
    <n v="1580.9788738331954"/>
    <n v="1766.3469812790813"/>
    <n v="1960.4083211393004"/>
    <n v="2163.1900308166832"/>
    <n v="2374.7193324280775"/>
    <n v="531.192766045460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3.4971941439365528"/>
    <n v="11.219907804281938"/>
    <n v="21.124434961067244"/>
    <n v="34.371794692666548"/>
    <n v="51.47178103188007"/>
    <n v="72.408816708608782"/>
    <n v="97.015402474411658"/>
    <n v="125.20343369027023"/>
    <n v="159.55501132604485"/>
    <n v="201.2559585035491"/>
    <n v="0"/>
    <n v="248.82597998311593"/>
    <n v="304.39393294927345"/>
    <n v="367.05747205040086"/>
    <n v="433.71772621643822"/>
    <n v="504.38717187290223"/>
    <n v="579.07832439259278"/>
    <n v="657.80373821717365"/>
    <n v="740.57600697913244"/>
    <n v="827.40776362412157"/>
    <n v="918.31168053368083"/>
    <n v="1013.3004696483432"/>
    <n v="1112.3868825911254"/>
    <n v="248.825979983115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0"/>
    <n v="3.1275527715066503E-2"/>
    <n v="0"/>
    <n v="0"/>
    <n v="3.2370208572555001E-2"/>
    <n v="0"/>
    <n v="0"/>
    <n v="3.2370208572555001E-2"/>
    <n v="0"/>
    <n v="0"/>
    <n v="3.23702085725550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Other Departments (Savoy)"/>
    <s v="PEF Other Savoy Exp Other OU"/>
    <s v="AFUDC Not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0"/>
    <n v="7.1837571194066502E-2"/>
    <n v="0"/>
    <n v="0"/>
    <n v="7.2999798747014996E-2"/>
    <n v="0"/>
    <n v="0"/>
    <n v="7.2999798747014996E-2"/>
    <n v="0"/>
    <n v="0"/>
    <n v="7.2999798747014996E-2"/>
    <n v="0"/>
    <n v="0"/>
    <n v="0"/>
    <n v="7.1837571194066502E-2"/>
    <n v="0"/>
    <n v="0"/>
    <n v="7.2999798747014996E-2"/>
    <n v="0"/>
    <n v="0"/>
    <n v="7.2999798747014996E-2"/>
    <n v="0"/>
    <n v="0"/>
    <n v="7.29997987470149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Project Management and Construction"/>
    <s v="PEF Citrus CC "/>
    <s v="AFUDC Not Eligible"/>
    <s v="Expansion"/>
    <s v="New Generation"/>
    <s v="New Generation (Fossil)"/>
    <s v="BG - Other Production Plant"/>
    <s v="~"/>
    <s v="PEF Undesig 2018 CC"/>
    <n v="33220.480000000003"/>
    <n v="33220.480000000003"/>
    <n v="33220.480000000003"/>
    <n v="33220.480000000003"/>
    <n v="33220.480000000003"/>
    <n v="33220.480000000003"/>
    <n v="33220.480000000003"/>
    <n v="33220.480000000003"/>
    <n v="33220.480000000003"/>
    <n v="33220.480000000003"/>
    <n v="33220.480000000003"/>
    <n v="33220.480000000003"/>
    <n v="33220.480000000003"/>
    <n v="33220.480000000003"/>
    <n v="33324.1833758016"/>
    <n v="33428.21047932034"/>
    <n v="33532.56232112732"/>
    <n v="33637.23991494831"/>
    <n v="33742.244277673606"/>
    <n v="33847.576429367895"/>
    <n v="33953.237393280157"/>
    <n v="34059.22819585364"/>
    <n v="34165.54986673579"/>
    <n v="34272.203438788281"/>
    <n v="34379.189948097046"/>
    <n v="33220.480000000003"/>
    <n v="34486.510433982323"/>
    <n v="34594.165939008773"/>
    <n v="34702.157508995602"/>
    <n v="34810.486193026707"/>
    <n v="34919.153043460894"/>
    <n v="35028.159115942071"/>
    <n v="35137.505469409531"/>
    <n v="35247.19316610822"/>
    <n v="35357.223271599069"/>
    <n v="35467.596854769319"/>
    <n v="35578.314987842947"/>
    <n v="35689.378746391048"/>
    <n v="34486.510433982323"/>
    <n v="35800.789209342292"/>
    <n v="35912.547458993417"/>
    <n v="36024.654581019735"/>
    <n v="36137.111664485667"/>
    <n v="36249.919801855343"/>
    <n v="36363.080089003204"/>
    <n v="36476.593625224639"/>
    <n v="36590.461513246693"/>
    <n v="36704.684859238747"/>
    <n v="36819.264772823284"/>
    <n v="36934.202367086662"/>
    <n v="37049.498758589929"/>
    <n v="35800.789209342292"/>
    <n v="37165.155067379659"/>
    <n v="37281.172416998845"/>
    <n v="37397.551934497817"/>
    <n v="37514.29475044518"/>
    <n v="37631.401998938803"/>
    <n v="37748.87481761683"/>
    <n v="37866.714347668742"/>
    <n v="37984.92173384643"/>
    <n v="38103.498124475329"/>
    <n v="38222.444671465557"/>
    <n v="38341.762530323133"/>
    <n v="38461.452860161167"/>
    <n v="37165.155067379659"/>
    <n v="38581.51682371115"/>
    <n v="38701.955587334225"/>
    <n v="38822.770321032542"/>
    <n v="38943.962198460598"/>
    <n v="39065.532396936665"/>
    <n v="39187.482097454209"/>
    <n v="39309.812484693372"/>
    <n v="39432.524747032461"/>
    <n v="39555.620076559528"/>
    <n v="39679.099669083924"/>
    <n v="39802.964724147911"/>
    <n v="39927.216445038342"/>
    <n v="38581.51682371115"/>
    <n v="40051.856038798323"/>
    <n v="40176.884716238957"/>
    <n v="40302.3036919511"/>
    <n v="40428.11418431715"/>
    <n v="40554.317415522906"/>
    <n v="40680.914611569424"/>
    <n v="40807.907002284919"/>
    <n v="40935.295821336738"/>
    <n v="41063.082306243334"/>
    <n v="41191.267698386262"/>
    <n v="41319.853243022284"/>
    <n v="41448.840189295428"/>
    <n v="40051.856038798323"/>
  </r>
  <r>
    <s v="DE Florida"/>
    <x v="5"/>
    <s v="Project Management and Construction"/>
    <s v="PEF Transmission Major Projects CC 2018"/>
    <s v="AFUDC Not Eligible"/>
    <s v="Expansion"/>
    <s v="Other Transmission &amp; Distribution Expansion"/>
    <s v="New Generation (Fossil)"/>
    <s v="GG - Transmission Lines"/>
    <s v="~"/>
    <s v="PEF Transmission Major Projects CC 2018"/>
    <n v="294.96999999999997"/>
    <n v="294.96999999999997"/>
    <n v="294.96999999999997"/>
    <n v="294.96999999999997"/>
    <n v="294.96999999999997"/>
    <n v="294.96999999999997"/>
    <n v="294.96999999999997"/>
    <n v="130.01"/>
    <n v="112.14999999999999"/>
    <n v="112.14999999999999"/>
    <n v="112.14999999999999"/>
    <n v="112.14999999999999"/>
    <n v="294.96999999999997"/>
    <n v="112.14999999999999"/>
    <n v="112.50174977559999"/>
    <n v="112.85459759792198"/>
    <n v="113.20854689470549"/>
    <n v="113.56360110439029"/>
    <n v="113.91976367614983"/>
    <n v="114.27703806992476"/>
    <n v="114.63542775645649"/>
    <n v="114.994936217321"/>
    <n v="115.35556694496252"/>
    <n v="115.7173234427276"/>
    <n v="116.08020922489906"/>
    <n v="112.14999999999999"/>
    <n v="116.44422781673016"/>
    <n v="116.80938275447882"/>
    <n v="117.17567758544199"/>
    <n v="117.54311586799014"/>
    <n v="117.91170117160176"/>
    <n v="118.28143707689811"/>
    <n v="118.65232717567795"/>
    <n v="119.02437507095246"/>
    <n v="119.39758437698021"/>
    <n v="119.77195871930229"/>
    <n v="120.14750173477758"/>
    <n v="120.52421707161798"/>
    <n v="116.44422781673016"/>
    <n v="120.90210838942394"/>
    <n v="121.28117935921996"/>
    <n v="121.66143366349026"/>
    <n v="122.04287499621456"/>
    <n v="122.425507062904"/>
    <n v="122.80933358063706"/>
    <n v="123.19435827809572"/>
    <n v="123.5805848956017"/>
    <n v="123.96801718515276"/>
    <n v="124.35665891045913"/>
    <n v="124.74651384698015"/>
    <n v="125.13758578196085"/>
    <n v="120.90210838942394"/>
    <n v="125.52987851446882"/>
    <n v="125.92339585543108"/>
    <n v="126.31814162767111"/>
    <n v="126.71411966594596"/>
    <n v="127.11133381698355"/>
    <n v="127.50978793952001"/>
    <n v="127.90948590433717"/>
    <n v="128.31043159430016"/>
    <n v="128.71262890439513"/>
    <n v="129.11608174176712"/>
    <n v="129.52079402575794"/>
    <n v="129.92676968794433"/>
    <n v="125.52987851446882"/>
    <n v="130.3340126721761"/>
    <n v="130.74252693461446"/>
    <n v="131.15231644377045"/>
    <n v="131.56338518054346"/>
    <n v="131.97573713826"/>
    <n v="132.38937632271239"/>
    <n v="132.8043067521977"/>
    <n v="133.22053245755683"/>
    <n v="133.63805748221361"/>
    <n v="134.05688588221412"/>
    <n v="134.47702172626606"/>
    <n v="134.8984690957783"/>
    <n v="130.3340126721761"/>
    <n v="135.32123208490052"/>
    <n v="135.74531480056299"/>
    <n v="136.17072136251647"/>
    <n v="136.59745590337221"/>
    <n v="137.02552256864209"/>
    <n v="137.45492551677893"/>
    <n v="137.8856689192169"/>
    <n v="138.31775696041194"/>
    <n v="138.75119383788254"/>
    <n v="139.18598376225043"/>
    <n v="139.62213095728154"/>
    <n v="140.05963965992697"/>
    <n v="135.32123208490052"/>
  </r>
  <r>
    <s v="DE Florida"/>
    <x v="5"/>
    <s v="Regulated &amp; Renewable Energy"/>
    <s v="PEF Fossil Hydro ECRC Crystal River BA"/>
    <s v="AFUDC Not Eligible"/>
    <s v="Recoverable"/>
    <s v="Major Nuclear &amp; Fossil Projects"/>
    <s v="Fossil Hydro ECRC"/>
    <s v="BA - Fossil Steam Plants "/>
    <s v="~"/>
    <s v="PEF Fossil Hydro ECRC Crystal River"/>
    <n v="20.3"/>
    <n v="20.3"/>
    <n v="20.3"/>
    <n v="20.3"/>
    <n v="20.330000000000002"/>
    <n v="20.400000000000002"/>
    <n v="20.560000000000002"/>
    <n v="20.77"/>
    <n v="21"/>
    <n v="21.25"/>
    <n v="21.5"/>
    <n v="21.880000000000003"/>
    <n v="20.3"/>
    <n v="22.39"/>
    <n v="22.39"/>
    <n v="22.39"/>
    <n v="22.39"/>
    <n v="22.39"/>
    <n v="22.39"/>
    <n v="22.39"/>
    <n v="22.39"/>
    <n v="22.39"/>
    <n v="22.39"/>
    <n v="5.8445689723592089"/>
    <n v="5.8445689723592089"/>
    <n v="22.39"/>
    <n v="5.8445689723592089"/>
    <n v="5.8445689723592089"/>
    <n v="5.8445689723592089"/>
    <n v="5.8445689723592089"/>
    <n v="5.8445689723592089"/>
    <n v="5.8445689723592089"/>
    <n v="5.8445689723592089"/>
    <n v="5.8445689723592089"/>
    <n v="5.8445689723592089"/>
    <n v="5.8445689723592089"/>
    <n v="1.5251533406083713"/>
    <n v="1.5251533406083713"/>
    <n v="5.8445689723592089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</r>
  <r>
    <s v="DE Florida"/>
    <x v="5"/>
    <s v="Regulated &amp; Renewable Energy"/>
    <s v="PEF Fossil Hydro Maint Rotables Bartow CC BG"/>
    <s v="AFUDC Not Eligible"/>
    <s v="Maintenance"/>
    <s v="Maintenance"/>
    <s v="Fossil Hydro"/>
    <s v="BG - Cust - Other Production Plant"/>
    <s v="~"/>
    <s v="PEF Bartow 343.1 CC"/>
    <n v="0"/>
    <n v="0"/>
    <n v="0"/>
    <n v="0"/>
    <n v="0"/>
    <n v="0"/>
    <n v="0"/>
    <n v="0"/>
    <n v="0"/>
    <n v="0"/>
    <n v="0"/>
    <n v="0"/>
    <n v="0"/>
    <n v="0"/>
    <n v="0"/>
    <n v="0"/>
    <n v="-1.2337361783224001"/>
    <n v="-3.7050598521829841"/>
    <n v="-6.1840981830165482"/>
    <n v="-8.3181582283868263"/>
    <n v="-8.8198691188817477"/>
    <n v="-10.796217169976238"/>
    <n v="-8.5835696453584891"/>
    <n v="7.4934043479557371"/>
    <n v="0.13145521603224442"/>
    <n v="0"/>
    <n v="0"/>
    <n v="0"/>
    <n v="0.2627443459596"/>
    <n v="1.4852064861685017"/>
    <n v="4.8800051968892291"/>
    <n v="57.951216625283259"/>
    <n v="160.09597642425132"/>
    <n v="263.53536210388251"/>
    <n v="5.009345019017303"/>
    <n v="5.8381120054044473"/>
    <n v="32.20557869500638"/>
    <n v="0.41383937266350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 Rotables Citrus 1&amp;2 BG"/>
    <s v="AFUDC Not Eligible"/>
    <s v="Maintenance"/>
    <s v="Maintenance"/>
    <s v="Fossil Hydro"/>
    <s v="BG - Cust - Other Production Plant"/>
    <s v="~"/>
    <s v="PEF CITRUS CC 343.1"/>
    <n v="0"/>
    <n v="0"/>
    <n v="0"/>
    <n v="0.22"/>
    <n v="0.81"/>
    <n v="110.68"/>
    <n v="353.3"/>
    <n v="621.47"/>
    <n v="888.66"/>
    <n v="1157.56"/>
    <n v="365.63"/>
    <n v="355.23"/>
    <n v="0"/>
    <n v="374.88"/>
    <n v="445.60485207864997"/>
    <n v="503.13028400113831"/>
    <n v="560.83529133869615"/>
    <n v="618.72043466650939"/>
    <n v="676.78627630969481"/>
    <n v="735.03338034876253"/>
    <n v="793.46231262509582"/>
    <n v="852.07364074644818"/>
    <n v="910.86793409245718"/>
    <n v="969.84576382017553"/>
    <n v="1029.0077028696201"/>
    <n v="374.88"/>
    <n v="1088.354325969337"/>
    <n v="1147.8862096419857"/>
    <n v="1207.6039322099389"/>
    <n v="1267.5080738009008"/>
    <n v="1327.6743666410969"/>
    <n v="1388.1626641366056"/>
    <n v="1436.6849249855932"/>
    <n v="1497.2900887724913"/>
    <n v="1558.1086216344725"/>
    <n v="1619.1170098859329"/>
    <n v="1680.3829378423704"/>
    <n v="1741.9743009512963"/>
    <n v="1088.354325969337"/>
    <n v="1787.688510959927"/>
    <n v="1849.3920204647504"/>
    <n v="1911.320383951778"/>
    <n v="1973.4420673532522"/>
    <n v="2046.8652596884147"/>
    <n v="2140.350914916316"/>
    <n v="2254.3149172084982"/>
    <n v="2383.66940641368"/>
    <n v="2517.0015852318757"/>
    <n v="94.293420730903563"/>
    <n v="94.293420730903563"/>
    <n v="109.22043908968683"/>
    <n v="1787.688510959927"/>
    <n v="146.76215855457724"/>
    <n v="201.83735797562809"/>
    <n v="261.84912299060164"/>
    <n v="322.04822493206945"/>
    <n v="395.77835465569706"/>
    <n v="493.56356133288756"/>
    <n v="615.90328926719349"/>
    <n v="756.68555052815316"/>
    <n v="902.20045827569538"/>
    <n v="1048.1696155453058"/>
    <n v="1206.506716743801"/>
    <n v="1389.1626191874332"/>
    <n v="146.76215855457724"/>
    <n v="373.52823695759105"/>
    <n v="428.44796988008306"/>
    <n v="489.26271769221302"/>
    <n v="550.26730907814567"/>
    <n v="611.4623366668701"/>
    <n v="672.8483949373674"/>
    <n v="734.42608022438594"/>
    <n v="796.19599072423443"/>
    <n v="858.15872650059293"/>
    <n v="920.31488949034247"/>
    <n v="982.66508350941217"/>
    <n v="1045.2099142586453"/>
    <n v="373.52823695759105"/>
    <n v="1107.9499893296836"/>
    <n v="1170.8859182108688"/>
    <n v="1234.0183122931646"/>
    <n v="1297.3477848760951"/>
    <n v="1360.8749511737037"/>
    <n v="1424.6004283205286"/>
    <n v="1488.5248353775985"/>
    <n v="1552.648793338446"/>
    <n v="1616.9729251351412"/>
    <n v="1681.4978556443423"/>
    <n v="1746.224211693366"/>
    <n v="1811.1526220662772"/>
    <n v="1107.9499893296836"/>
  </r>
  <r>
    <s v="DE Florida"/>
    <x v="5"/>
    <s v="Regulated &amp; Renewable Energy"/>
    <s v="PEF Fossil Hydro Maint Rotables Hines 4 BG"/>
    <s v="AFUDC Not Eligible"/>
    <s v="Maintenance"/>
    <s v="Maintenance"/>
    <s v="Fossil Hydro"/>
    <s v="BG - Other Production Plant"/>
    <s v="~"/>
    <s v="PEF Hines 4 343.1"/>
    <n v="0"/>
    <n v="0"/>
    <n v="0"/>
    <n v="22.07"/>
    <n v="61.02"/>
    <n v="61.02"/>
    <n v="61.02"/>
    <n v="61.02"/>
    <n v="61.02"/>
    <n v="61.02"/>
    <n v="61.02"/>
    <n v="61.02"/>
    <n v="0"/>
    <n v="61.02"/>
    <n v="61.02"/>
    <n v="61.02"/>
    <n v="61.02"/>
    <n v="61.02"/>
    <n v="61.02"/>
    <n v="61.02"/>
    <n v="61.02"/>
    <n v="61.02"/>
    <n v="61.02"/>
    <n v="61.02"/>
    <n v="61.02"/>
    <n v="61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 Rotables Osprey BG"/>
    <s v="AFUDC Not Eligible"/>
    <s v="Maintenance"/>
    <s v="Maintenance"/>
    <s v="Fossil Hydro"/>
    <s v="BG - Other Production Plant"/>
    <s v="~"/>
    <s v="PEF Osprey CC 343.1"/>
    <n v="12.46"/>
    <n v="25.33"/>
    <n v="47.69"/>
    <n v="74.58"/>
    <n v="105.25"/>
    <n v="141.84"/>
    <n v="96.05"/>
    <n v="96.05"/>
    <n v="96.05"/>
    <n v="96.05"/>
    <n v="96.05"/>
    <n v="96.05"/>
    <n v="12.46"/>
    <n v="96.05"/>
    <n v="96.664485131150002"/>
    <n v="96.966239754449361"/>
    <n v="97.268936356103637"/>
    <n v="97.5725778766584"/>
    <n v="97.877167265838622"/>
    <n v="98.182707482577371"/>
    <n v="98.489201495044512"/>
    <n v="98.796652280675545"/>
    <n v="99.105062826200566"/>
    <n v="99.414436127673227"/>
    <n v="99.724775190499898"/>
    <n v="96.05"/>
    <n v="100.03608302946883"/>
    <n v="100.34836266877943"/>
    <n v="100.66161714207168"/>
    <n v="100.97584949245557"/>
    <n v="101.29106277254068"/>
    <n v="101.60726004446585"/>
    <n v="101.92444437992886"/>
    <n v="102.24261886021635"/>
    <n v="102.56178657623373"/>
    <n v="102.88195062853517"/>
    <n v="103.20311412735374"/>
    <n v="103.52528019263168"/>
    <n v="100.03608302946883"/>
    <n v="103.84845195405062"/>
    <n v="104.17263255106202"/>
    <n v="104.4978251329177"/>
    <n v="104.82403285870038"/>
    <n v="105.1512588973544"/>
    <n v="105.4795064277165"/>
    <n v="105.80877863854671"/>
    <n v="106.1390787285593"/>
    <n v="106.47040990645388"/>
    <n v="106.80277539094656"/>
    <n v="107.13617841080122"/>
    <n v="107.47062220486087"/>
    <n v="103.84845195405062"/>
    <n v="107.80611002207912"/>
    <n v="108.14264512155175"/>
    <n v="108.48023077254835"/>
    <n v="108.81887025454409"/>
    <n v="109.1585668572516"/>
    <n v="109.49932388065288"/>
    <n v="109.8411446350314"/>
    <n v="110.18403244100423"/>
    <n v="110.52799062955434"/>
    <n v="110.8730225420629"/>
    <n v="111.21913153034178"/>
    <n v="111.5663209566661"/>
    <n v="107.80611002207912"/>
    <n v="111.91459419380691"/>
    <n v="112.26395462506389"/>
    <n v="112.61440564429832"/>
    <n v="112.96595065596595"/>
    <n v="113.31859307515016"/>
    <n v="113.67233632759506"/>
    <n v="114.02718384973882"/>
    <n v="114.38313908874703"/>
    <n v="114.7402055025462"/>
    <n v="115.09838655985733"/>
    <n v="115.45768574022964"/>
    <n v="115.81810653407433"/>
    <n v="111.91459419380691"/>
    <n v="116.17965244269855"/>
    <n v="116.54232697833935"/>
    <n v="116.90613366419782"/>
    <n v="117.27107603447334"/>
    <n v="117.63715763439788"/>
    <n v="118.00438202027046"/>
    <n v="118.37275275949168"/>
    <n v="118.7422734305984"/>
    <n v="119.1129476232985"/>
    <n v="119.48477893850571"/>
    <n v="119.85777098837468"/>
    <n v="120.23192739633596"/>
    <n v="116.17965244269855"/>
  </r>
  <r>
    <s v="DE Florida"/>
    <x v="5"/>
    <s v="Regulated &amp; Renewable Energy"/>
    <s v="PEF Fossil Hydro Maintenance Anclote BA-311"/>
    <s v="AFUDC Not Eligible"/>
    <s v="Maintenance"/>
    <s v="Maintenance"/>
    <s v="Fossil Hydro"/>
    <s v="BA - Fossil Steam Plants "/>
    <s v="~"/>
    <s v="PEF Anclote Struct &amp; Improv 311"/>
    <n v="122.13000000000001"/>
    <n v="128.65"/>
    <n v="135.92999999999998"/>
    <n v="131.76"/>
    <n v="130.62999999999997"/>
    <n v="136.35999999999996"/>
    <n v="144.63999999999999"/>
    <n v="148.60999999999999"/>
    <n v="155.52999999999997"/>
    <n v="157.67999999999995"/>
    <n v="164.58999999999995"/>
    <n v="164.18999999999994"/>
    <n v="122.13000000000001"/>
    <n v="170.95999999999998"/>
    <n v="174.29987473299997"/>
    <n v="179.71337246386958"/>
    <n v="185.15519290134793"/>
    <n v="190.6467806783055"/>
    <n v="192.79045408278972"/>
    <n v="194.80418679326624"/>
    <n v="160.64836458753865"/>
    <n v="165.43022827931046"/>
    <n v="170.41641815400374"/>
    <n v="168.19111462386522"/>
    <n v="173.22577978858916"/>
    <n v="170.95999999999998"/>
    <n v="122.54166846961812"/>
    <n v="126.19303089026916"/>
    <n v="129.90419701926913"/>
    <n v="133.72632916668508"/>
    <n v="137.74450863068097"/>
    <n v="138.87783676702162"/>
    <n v="117.34133100874668"/>
    <n v="121.05087863872978"/>
    <n v="124.81205625536019"/>
    <n v="128.66645539799489"/>
    <n v="132.60596129552695"/>
    <n v="136.59941393450015"/>
    <n v="122.54166846961812"/>
    <n v="122.20532447717615"/>
    <n v="125.8907817531813"/>
    <n v="129.00448105828647"/>
    <n v="133.39211808598512"/>
    <n v="90.662307972000804"/>
    <n v="88.535040921266628"/>
    <n v="2.6240127997455289"/>
    <n v="2.6240127997455289"/>
    <n v="2.8969135765040903"/>
    <n v="3.692368165578185"/>
    <n v="4.1495635211608652"/>
    <n v="5.6775957566549256"/>
    <n v="122.20532447717615"/>
    <n v="4.1939994130783269"/>
    <n v="5.6324785553275518"/>
    <n v="7.4093692925732615"/>
    <n v="3.9588955726088444"/>
    <n v="2.3101011997808065"/>
    <n v="2.4894756130269311"/>
    <n v="2.9757089200627189"/>
    <n v="3.7293175758465966"/>
    <n v="4.6495202134296418"/>
    <n v="5.7368368842470172"/>
    <n v="6.9917892631628504"/>
    <n v="8.4149006535380408"/>
    <n v="4.1939994130783269"/>
    <n v="7.8883512338355288"/>
    <n v="9.3754038582220698"/>
    <n v="11.041673700015927"/>
    <n v="12.546345488458417"/>
    <n v="13.000400643242767"/>
    <n v="13.929967404802056"/>
    <n v="13.902155928831114"/>
    <n v="16.840098386868075"/>
    <n v="19.882449609438225"/>
    <n v="23.128055461406838"/>
    <n v="10.864761674284383"/>
    <n v="12.435840147576293"/>
    <n v="7.8883512338355288"/>
    <n v="11.432889344471469"/>
    <n v="13.131798825559521"/>
    <n v="14.894086809871794"/>
    <n v="16.661876075716055"/>
    <n v="18.435183796277823"/>
    <n v="20.214027198351637"/>
    <n v="21.998423562508403"/>
    <n v="23.788390223263267"/>
    <n v="25.583944569244011"/>
    <n v="27.38510404335997"/>
    <n v="29.191886142971494"/>
    <n v="31.004308420059914"/>
    <n v="11.432889344471469"/>
  </r>
  <r>
    <s v="DE Florida"/>
    <x v="5"/>
    <s v="Regulated &amp; Renewable Energy"/>
    <s v="PEF Fossil Hydro Maintenance Anclote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2.2775993668840967E-2"/>
    <n v="0.1028149601268083"/>
    <n v="0.34721529312454991"/>
    <n v="0.34721529312454991"/>
    <n v="0.34721529312454991"/>
    <n v="0.28633660250555726"/>
    <n v="1.6314900693625427"/>
    <n v="3.9290652589683517"/>
    <n v="3.8777593878226169"/>
    <n v="6.6441642952014952"/>
    <n v="0"/>
    <n v="4.7001490154289849"/>
    <n v="7.0571077988885875"/>
    <n v="9.6637650486492834"/>
    <n v="12.776109047758844"/>
    <n v="16.819942577710016"/>
    <n v="17.936981139427406"/>
    <n v="15.155400531692312"/>
    <n v="20.092202971732291"/>
    <n v="25.244926311367589"/>
    <n v="30.821665193138497"/>
    <n v="36.781659833172128"/>
    <n v="42.968774318576308"/>
    <n v="4.7001490154289849"/>
    <n v="38.440962934921878"/>
    <n v="44.50235165422702"/>
    <n v="50.10256029772151"/>
    <n v="59.609545819006051"/>
    <n v="40.514680167460561"/>
    <n v="39.564058612382915"/>
    <n v="1.1726045995855827"/>
    <n v="1.1726045995855827"/>
    <n v="2.3083079938953066"/>
    <n v="6.0441575684990685"/>
    <n v="8.2225545367200894"/>
    <n v="15.624930443575231"/>
    <n v="38.440962934921878"/>
    <n v="11.542024462191216"/>
    <n v="18.560208246936302"/>
    <n v="27.272070532385882"/>
    <n v="14.571723317227415"/>
    <n v="8.5029157502677499"/>
    <n v="9.3780721586259759"/>
    <n v="11.764703393913557"/>
    <n v="15.479826455577903"/>
    <n v="20.028815594583488"/>
    <n v="25.414273865647967"/>
    <n v="31.63881244936681"/>
    <n v="38.705050677579628"/>
    <n v="11.542024462191216"/>
    <n v="36.283141874025652"/>
    <n v="43.672989739753319"/>
    <n v="51.959910625890345"/>
    <n v="59.44693784311314"/>
    <n v="61.707267710416886"/>
    <n v="66.335773811059425"/>
    <n v="66.203333028841655"/>
    <n v="80.856518166537143"/>
    <n v="96.032249123838255"/>
    <n v="112.22539404664928"/>
    <n v="52.719614156672812"/>
    <n v="60.558837284346652"/>
    <n v="36.283141874025652"/>
    <n v="55.674765619814416"/>
    <n v="64.156018692777465"/>
    <n v="72.954498428004072"/>
    <n v="81.780444113465748"/>
    <n v="90.633941488795358"/>
    <n v="99.515076561276601"/>
    <n v="108.42393560667956"/>
    <n v="117.36060517009879"/>
    <n v="126.32517206679405"/>
    <n v="135.31772338303372"/>
    <n v="144.33834647694076"/>
    <n v="153.38712897934136"/>
    <n v="55.674765619814416"/>
  </r>
  <r>
    <s v="DE Florida"/>
    <x v="5"/>
    <s v="Regulated &amp; Renewable Energy"/>
    <s v="PEF Fossil Hydro Maintenance Anclote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1.6122109716772613E-2"/>
    <n v="7.2778122956615524E-2"/>
    <n v="0.24577821422358265"/>
    <n v="0.24577821422358265"/>
    <n v="0.24577821422358265"/>
    <n v="0.20268490537200876"/>
    <n v="1.1548590275590112"/>
    <n v="2.781209992875401"/>
    <n v="2.7448928558164045"/>
    <n v="4.7031074604681677"/>
    <n v="0"/>
    <n v="3.327025780464357"/>
    <n v="4.9954117423392903"/>
    <n v="6.840548107658682"/>
    <n v="9.0436375605078574"/>
    <n v="11.906086891771407"/>
    <n v="12.696788650461793"/>
    <n v="10.727831844625346"/>
    <n v="14.222374025555165"/>
    <n v="17.869756977519373"/>
    <n v="21.817281613368891"/>
    <n v="26.036095900688132"/>
    <n v="30.415678193090276"/>
    <n v="3.327025780464357"/>
    <n v="27.210642532934003"/>
    <n v="31.501229165048141"/>
    <n v="35.465366906101821"/>
    <n v="42.194937289874133"/>
    <n v="28.678534041778256"/>
    <n v="28.005631466330101"/>
    <n v="0.83003446621725274"/>
    <n v="0.83003446621725274"/>
    <n v="1.6339480745891302"/>
    <n v="4.2783887653030934"/>
    <n v="5.8203784677768082"/>
    <n v="11.060189011005347"/>
    <n v="27.210642532934003"/>
    <n v="8.1700825858058845"/>
    <n v="13.137940720009075"/>
    <n v="19.304678636384896"/>
    <n v="10.314671028858701"/>
    <n v="6.0188336575416699"/>
    <n v="6.6383174777916594"/>
    <n v="8.3277072319216483"/>
    <n v="10.957478134448573"/>
    <n v="14.177506692367125"/>
    <n v="17.989635495292408"/>
    <n v="22.39571288479625"/>
    <n v="27.397592972362919"/>
    <n v="8.1700825858058845"/>
    <n v="25.683230881257565"/>
    <n v="30.914180436433661"/>
    <n v="36.780128560182462"/>
    <n v="42.079866623082275"/>
    <n v="43.679854856786719"/>
    <n v="46.956170924086564"/>
    <n v="46.862421930898499"/>
    <n v="57.234765239718939"/>
    <n v="67.976995497521642"/>
    <n v="79.439407842217676"/>
    <n v="37.317890178540445"/>
    <n v="42.866930046660279"/>
    <n v="25.683230881257565"/>
    <n v="39.409711120819118"/>
    <n v="45.41321520752544"/>
    <n v="51.641269938750192"/>
    <n v="57.888766601587768"/>
    <n v="64.155765887332819"/>
    <n v="70.442328676738214"/>
    <n v="76.748516040606404"/>
    <n v="83.074389240382757"/>
    <n v="89.420009728750657"/>
    <n v="95.785439150228484"/>
    <n v="102.17073934176845"/>
    <n v="108.57597233335734"/>
    <n v="39.409711120819118"/>
  </r>
  <r>
    <s v="DE Florida"/>
    <x v="5"/>
    <s v="Regulated &amp; Renewable Energy"/>
    <s v="PEF Fossil Hydro Maintenance Anclote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3.9290475950517776E-3"/>
    <n v="1.7736432389961126E-2"/>
    <n v="5.9897514560805276E-2"/>
    <n v="5.9897514560805276E-2"/>
    <n v="5.9897514560805276E-2"/>
    <n v="4.9395436080967581E-2"/>
    <n v="0.28144555300563362"/>
    <n v="0.67779630741953389"/>
    <n v="0.66894561960462806"/>
    <n v="1.146173384343006"/>
    <n v="0"/>
    <n v="0.8108146434339959"/>
    <n v="1.2174095597496437"/>
    <n v="1.6670795301232229"/>
    <n v="2.2039846541093038"/>
    <n v="2.9015794390683798"/>
    <n v="3.0942778450439707"/>
    <n v="2.6144321462714175"/>
    <n v="3.4660714660004657"/>
    <n v="4.3549589297012528"/>
    <n v="5.3169925871670856"/>
    <n v="6.3451410380064326"/>
    <n v="7.4124695437411452"/>
    <n v="0.8108146434339959"/>
    <n v="6.6313845695152631"/>
    <n v="7.6770243390257793"/>
    <n v="8.6431065966882024"/>
    <n v="10.28313967464873"/>
    <n v="6.9891174192251988"/>
    <n v="6.8251273385378459"/>
    <n v="0.20228399185067225"/>
    <n v="0.20228399185067225"/>
    <n v="0.39820202354396267"/>
    <n v="1.0426662724070053"/>
    <n v="1.4184573541703596"/>
    <n v="2.6954270072096866"/>
    <n v="6.6313845695152631"/>
    <n v="1.9910926685793586"/>
    <n v="3.2017860710597823"/>
    <n v="4.7046530410680933"/>
    <n v="2.5137402873972148"/>
    <n v="1.4668218313288184"/>
    <n v="1.6177932499364271"/>
    <n v="2.0295066180248091"/>
    <n v="2.6703962939481958"/>
    <n v="3.455135300746222"/>
    <n v="4.3841726885595991"/>
    <n v="5.4579589093153915"/>
    <n v="6.6769458211029313"/>
    <n v="1.9910926685793586"/>
    <n v="6.2591462424461515"/>
    <n v="7.533958836494266"/>
    <n v="8.9635240389878579"/>
    <n v="10.255100276039324"/>
    <n v="10.645026399491808"/>
    <n v="11.443482946938991"/>
    <n v="11.420635790032293"/>
    <n v="13.94843174716042"/>
    <n v="16.566370992430524"/>
    <n v="19.359822178245714"/>
    <n v="9.0945758226044244"/>
    <n v="10.446906451481597"/>
    <n v="6.2591462424461515"/>
    <n v="9.604363198180252"/>
    <n v="11.067448823171373"/>
    <n v="12.585258553650688"/>
    <n v="14.107806385231347"/>
    <n v="15.635107108701417"/>
    <n v="17.167175561020922"/>
    <n v="18.704026625465978"/>
    <n v="20.245675231773383"/>
    <n v="21.792136356285638"/>
    <n v="23.343425022096451"/>
    <n v="24.899556299196664"/>
    <n v="26.460545304620663"/>
    <n v="9.604363198180252"/>
  </r>
  <r>
    <s v="DE Florida"/>
    <x v="5"/>
    <s v="Regulated &amp; Renewable Energy"/>
    <s v="PEF Fossil Hydro Maintenance Anclote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1.0048801693045859E-3"/>
    <n v="4.5362110668574389E-3"/>
    <n v="1.5319189477009304E-2"/>
    <n v="1.5319189477009304E-2"/>
    <n v="1.5319189477009304E-2"/>
    <n v="1.2633212749682264E-2"/>
    <n v="7.1981580297094075E-2"/>
    <n v="0.17335093344543429"/>
    <n v="0.17108731091230295"/>
    <n v="0.29314149972668679"/>
    <n v="0"/>
    <n v="0.20737126147179036"/>
    <n v="0.31136062745967369"/>
    <n v="0.4263667262733572"/>
    <n v="0.56368379837274019"/>
    <n v="0.7420983247069356"/>
    <n v="0.79138222930135771"/>
    <n v="0.66865848636937975"/>
    <n v="0.88647093152111389"/>
    <n v="1.1138098383191108"/>
    <n v="1.3598563728045847"/>
    <n v="1.6228122073561577"/>
    <n v="1.8957886026782853"/>
    <n v="0.20737126147179036"/>
    <n v="1.696020902706957"/>
    <n v="1.9634502588543947"/>
    <n v="2.2105320986875441"/>
    <n v="2.6299807060231157"/>
    <n v="1.7875128167332068"/>
    <n v="1.7455712734076618"/>
    <n v="5.1735463344543042E-2"/>
    <n v="5.1735463344543042E-2"/>
    <n v="0.10184255793807789"/>
    <n v="0.26666770702313181"/>
    <n v="0.36277826483751552"/>
    <n v="0.6893699955239293"/>
    <n v="1.696020902706957"/>
    <n v="0.50923268942355804"/>
    <n v="0.81887391282514332"/>
    <n v="1.2032402925654182"/>
    <n v="0.64290258440707959"/>
    <n v="0.37514756435019436"/>
    <n v="0.4137592131799801"/>
    <n v="0.51905720963411628"/>
    <n v="0.68296874225493287"/>
    <n v="0.88367096077311924"/>
    <n v="1.1212787135691205"/>
    <n v="1.3959072075421259"/>
    <n v="1.7076720092292454"/>
    <n v="0.50923268942355804"/>
    <n v="1.6008170691030275"/>
    <n v="1.9268598519809164"/>
    <n v="2.2924817735751413"/>
    <n v="2.6228119089661814"/>
    <n v="2.7225383646242474"/>
    <n v="2.9267494391015463"/>
    <n v="2.9209061216455066"/>
    <n v="3.567407800992374"/>
    <n v="4.2369642239265186"/>
    <n v="4.9514089857237966"/>
    <n v="2.3260009330039417"/>
    <n v="2.6718689743462907"/>
    <n v="1.6008170691030275"/>
    <n v="2.45638267814026"/>
    <n v="2.8305769946438417"/>
    <n v="3.2187673634248508"/>
    <n v="3.6081695344343725"/>
    <n v="3.9987872905190693"/>
    <n v="4.3906244263344032"/>
    <n v="4.7836847483814982"/>
    <n v="5.1779720750441172"/>
    <n v="5.5734902366257595"/>
    <n v="5.9702430753868665"/>
    <n v="6.3682344455821482"/>
    <n v="6.7674682134980282"/>
    <n v="2.45638267814026"/>
  </r>
  <r>
    <s v="DE Florida"/>
    <x v="5"/>
    <s v="Regulated &amp; Renewable Energy"/>
    <s v="PEF Fossil Hydro Maintenance Anclote Other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1.4047515E-2"/>
    <n v="5.6233911706150053E-2"/>
    <n v="0.12664703042130579"/>
    <n v="0.22537498565676106"/>
    <n v="0.35250616698823622"/>
    <n v="0.5081292399145384"/>
    <n v="0.69233314671890245"/>
    <n v="0.90520710733302046"/>
    <n v="1.1468406202037689"/>
    <n v="1.4173234631626404"/>
    <n v="0"/>
    <n v="0"/>
    <n v="0"/>
    <n v="6.867674E-2"/>
    <n v="0.2749213461189558"/>
    <n v="0.61916325983749498"/>
    <n v="1.1018332632108319"/>
    <n v="1.7233634830535993"/>
    <n v="2.4841873951377433"/>
    <n v="3.3847398284035228"/>
    <n v="4.4254569691836547"/>
    <n v="5.6067763654406466"/>
    <n v="6.9291369310173518"/>
    <n v="0"/>
    <n v="0"/>
    <n v="0"/>
    <n v="7.6090706218783291E-2"/>
    <n v="0.30460035495001514"/>
    <n v="0.68600474783396859"/>
    <n v="1.2207811718066226"/>
    <n v="1.9094084037362657"/>
    <n v="2.7523667150745732"/>
    <n v="3.7501378765222029"/>
    <n v="4.9032051627089555"/>
    <n v="6.2120533568885445"/>
    <n v="7.677168755648025"/>
    <n v="0"/>
    <n v="0"/>
    <n v="0"/>
    <n v="8.5325646637531088E-2"/>
    <n v="0.34156894506146329"/>
    <n v="0.76926344377784872"/>
    <n v="1.3689443568551043"/>
    <n v="2.1411485691233478"/>
    <n v="3.0864146413899647"/>
    <n v="4.2052828156714561"/>
    <n v="5.4982950204416188"/>
    <n v="6.9659948758961088"/>
    <n v="8.6089276992334369"/>
    <n v="0"/>
    <n v="0"/>
    <n v="0"/>
    <n v="0.22450010083749558"/>
    <n v="0.89870121857976371"/>
    <n v="2.0240071714002457"/>
    <n v="3.6018261597294599"/>
    <n v="5.6335707799349626"/>
    <n v="8.120658038044013"/>
    <n v="11.064509363509076"/>
    <n v="14.466550623016296"/>
    <n v="18.328212134337072"/>
    <n v="22.650928680222883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Anclote Other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6.867674E-2"/>
    <n v="0.2749213461189558"/>
    <n v="0.61916325983749498"/>
    <n v="1.1018332632108319"/>
    <n v="1.7233634830535993"/>
    <n v="2.4841873951377433"/>
    <n v="3.3847398284035228"/>
    <n v="4.4254569691836547"/>
    <n v="5.6067763654406466"/>
    <n v="6.9291369310173518"/>
    <n v="0"/>
    <n v="0"/>
    <n v="0"/>
    <n v="0.344944535"/>
    <n v="1.3808549430065735"/>
    <n v="3.1098881914565091"/>
    <n v="5.5342079811271336"/>
    <n v="8.6559847671555783"/>
    <n v="12.477395780123665"/>
    <n v="17.000625047208604"/>
    <n v="22.227863413399724"/>
    <n v="28.161308562781432"/>
    <n v="34.803165039882607"/>
    <n v="0"/>
    <n v="0"/>
    <n v="0"/>
    <n v="0.38123394878121669"/>
    <n v="1.5261258817057586"/>
    <n v="3.4370596869929861"/>
    <n v="6.1164266945745975"/>
    <n v="9.5666256993252006"/>
    <n v="13.790062984365397"/>
    <n v="18.789152344437618"/>
    <n v="24.566315109354928"/>
    <n v="31.123980167523033"/>
    <n v="38.464583989535697"/>
    <n v="0"/>
    <n v="0"/>
    <n v="0"/>
    <n v="0.42753872054829706"/>
    <n v="1.7114895169909623"/>
    <n v="3.8545258252129524"/>
    <n v="6.8593294266838249"/>
    <n v="10.728590474509895"/>
    <n v="15.465007519567726"/>
    <n v="21.071287536719197"/>
    <n v="27.550145951108401"/>
    <n v="34.904306664540648"/>
    <n v="43.136502081943789"/>
    <n v="0"/>
    <n v="0"/>
    <n v="0"/>
    <n v="1.1239312696031039"/>
    <n v="4.4992336209387975"/>
    <n v="10.132935091571794"/>
    <n v="18.032085658280828"/>
    <n v="28.203757305545651"/>
    <n v="40.655044094247799"/>
    <n v="55.393062230585841"/>
    <n v="72.424950135205762"/>
    <n v="91.757868512547105"/>
    <n v="113.39900042040564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Anclote Other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4.8385885000000003E-2"/>
    <n v="0.19369458476562795"/>
    <n v="0.43622866034005325"/>
    <n v="0.77629161726217699"/>
    <n v="1.2141879085150358"/>
    <n v="1.75022293748341"/>
    <n v="2.3847030609206636"/>
    <n v="3.1179355919248479"/>
    <n v="3.9502288029240917"/>
    <n v="4.8818919286713154"/>
    <n v="0"/>
    <n v="0"/>
    <n v="0"/>
    <n v="0.24349026000000001"/>
    <n v="0.97472113623993417"/>
    <n v="2.1952151939693003"/>
    <n v="3.9064997513838584"/>
    <n v="6.1101068944627608"/>
    <n v="8.8075734918519988"/>
    <n v="12.000441209794309"/>
    <n v="15.690256527105687"/>
    <n v="19.878570750198655"/>
    <n v="24.566940028152427"/>
    <n v="0"/>
    <n v="0"/>
    <n v="0"/>
    <n v="0.26976431585622557"/>
    <n v="1.0798993785967812"/>
    <n v="2.4320920473710936"/>
    <n v="4.3280344471461891"/>
    <n v="6.7694239851448419"/>
    <n v="9.7579633673350301"/>
    <n v="13.295360614970871"/>
    <n v="17.383329081185192"/>
    <n v="22.023587467633888"/>
    <n v="27.217859841192261"/>
    <n v="0"/>
    <n v="0"/>
    <n v="0"/>
    <n v="0.30254185094987568"/>
    <n v="1.2111118396193572"/>
    <n v="2.7276017858651196"/>
    <n v="4.8539094151811302"/>
    <n v="7.5919383771340989"/>
    <n v="10.943598263856479"/>
    <n v="14.910804628597196"/>
    <n v="19.495479004330285"/>
    <n v="24.69954892242162"/>
    <n v="30.524947931353914"/>
    <n v="0"/>
    <n v="0"/>
    <n v="0"/>
    <n v="0.79550557164377445"/>
    <n v="3.1845055924529309"/>
    <n v="7.1719744262445957"/>
    <n v="12.762901965158193"/>
    <n v="19.96229367812974"/>
    <n v="28.775170659517464"/>
    <n v="39.20656967787923"/>
    <n v="51.261543224902191"/>
    <n v="64.945159564485238"/>
    <n v="80.262502781974618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Anclote Other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1.248668E-2"/>
    <n v="4.9985699294355597E-2"/>
    <n v="0.11257513815227183"/>
    <n v="0.20033332058378764"/>
    <n v="0.31333881510065442"/>
    <n v="0.45167043547958968"/>
    <n v="0.61540724152791326"/>
    <n v="0.80462853985157379"/>
    <n v="1.0194138846255723"/>
    <n v="1.2598430783667913"/>
    <n v="0"/>
    <n v="0"/>
    <n v="0"/>
    <n v="5.931173E-2"/>
    <n v="0.23743207164818911"/>
    <n v="0.53473190622329114"/>
    <n v="0.95158327277299115"/>
    <n v="1.4883593717281083"/>
    <n v="2.1454345685280507"/>
    <n v="2.9231843972575877"/>
    <n v="3.8219855642949749"/>
    <n v="4.8422159519714674"/>
    <n v="5.9842546222422577"/>
    <n v="0"/>
    <n v="0"/>
    <n v="0"/>
    <n v="6.5815209178112788E-2"/>
    <n v="0.2634662900764862"/>
    <n v="0.59336479078079318"/>
    <n v="1.0559235440940193"/>
    <n v="1.6515566715469263"/>
    <n v="2.3806795874210351"/>
    <n v="3.2437090027841657"/>
    <n v="4.2410629295385789"/>
    <n v="5.373160684481749"/>
    <n v="6.6404228933798182"/>
    <n v="0"/>
    <n v="0"/>
    <n v="0"/>
    <n v="7.3749453771851686E-2"/>
    <n v="0.29522803654476276"/>
    <n v="0.66489690990886197"/>
    <n v="1.1832186750485789"/>
    <n v="1.8506573772365829"/>
    <n v="2.6676785103417497"/>
    <n v="3.6347490213512006"/>
    <n v="4.7523373149064572"/>
    <n v="6.0209132578537599"/>
    <n v="7.4409481838085867"/>
    <n v="0"/>
    <n v="0"/>
    <n v="0"/>
    <n v="0.19393374874375666"/>
    <n v="0.77634039214046757"/>
    <n v="1.7484326143711839"/>
    <n v="3.1114268852167846"/>
    <n v="4.8665434718753691"/>
    <n v="7.0150064508165411"/>
    <n v="9.5580437196726979"/>
    <n v="12.496887009167439"/>
    <n v="15.832771895081212"/>
    <n v="19.566937810254306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Anclote Other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3.12167E-3"/>
    <n v="1.2496424823588899E-2"/>
    <n v="2.8143784538067956E-2"/>
    <n v="5.008333014594691E-2"/>
    <n v="7.8334703775163605E-2"/>
    <n v="0.11291760886989742"/>
    <n v="0.15385181038197832"/>
    <n v="0.20115713496289345"/>
    <n v="0.25485347115639306"/>
    <n v="0.31496076959169783"/>
    <n v="0"/>
    <n v="0"/>
    <n v="0"/>
    <n v="1.560835E-2"/>
    <n v="6.2482124117944501E-2"/>
    <n v="0.14071892269033975"/>
    <n v="0.25041665072973451"/>
    <n v="0.39167351887581803"/>
    <n v="0.56458804434948706"/>
    <n v="0.76925905190989152"/>
    <n v="1.0057856748144671"/>
    <n v="1.2742673557819653"/>
    <n v="1.5748038479584892"/>
    <n v="0"/>
    <n v="0"/>
    <n v="0"/>
    <n v="1.6778976250000001E-2"/>
    <n v="6.7168283426790334E-2"/>
    <n v="0.15127284189211523"/>
    <n v="0.2691978995344646"/>
    <n v="0.42104903279150435"/>
    <n v="0.60693214767569859"/>
    <n v="0.82695348080313336"/>
    <n v="1.0812196004255521"/>
    <n v="1.3698374074656126"/>
    <n v="1.6929141365553757"/>
    <n v="0"/>
    <n v="0"/>
    <n v="0"/>
    <n v="1.886008957813055E-2"/>
    <n v="7.5499233288355561E-2"/>
    <n v="0.17003536487058757"/>
    <n v="0.30258678621495699"/>
    <n v="0.47327216851105558"/>
    <n v="0.68221055340076753"/>
    <n v="0.92952135413469927"/>
    <n v="1.2153243567322192"/>
    <n v="1.5397397211451187"/>
    <n v="1.9028879824249063"/>
    <n v="0"/>
    <n v="0"/>
    <n v="0"/>
    <n v="4.9556511249999997E-2"/>
    <n v="0.19838074407447379"/>
    <n v="0.44678257954182876"/>
    <n v="0.79507286606690708"/>
    <n v="1.2435634224307222"/>
    <n v="1.7925670408096215"/>
    <n v="2.4423974898139056"/>
    <n v="3.1933695175359329"/>
    <n v="4.0457988546077388"/>
    <n v="5.0000022172682019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Bartow CC BG"/>
    <s v="AFUDC Not Eligible"/>
    <s v="Maintenance"/>
    <s v="Maintenance"/>
    <s v="Fossil Hydro"/>
    <s v="BG - Other Production Plant"/>
    <s v="~"/>
    <s v="PEF Bartow 344 CC"/>
    <n v="138.73999999999998"/>
    <n v="135.69"/>
    <n v="135.69"/>
    <n v="132.5"/>
    <n v="128.95000000000002"/>
    <n v="126.33"/>
    <n v="75.33"/>
    <n v="73.62"/>
    <n v="73.62"/>
    <n v="73.62"/>
    <n v="73.62"/>
    <n v="73.62"/>
    <n v="138.73999999999998"/>
    <n v="77.410000000000011"/>
    <n v="81.274705501750006"/>
    <n v="85.595983891910649"/>
    <n v="91.404645309825796"/>
    <n v="99.578565405750112"/>
    <n v="107.77800178282028"/>
    <n v="114.96459420733447"/>
    <n v="119.99531871239783"/>
    <n v="128.25848945576277"/>
    <n v="136.54745509134213"/>
    <n v="141.06805775119525"/>
    <n v="126.18675847907252"/>
    <n v="77.410000000000011"/>
    <n v="103.97336289842184"/>
    <n v="110.11216748840224"/>
    <n v="116.27013540050703"/>
    <n v="122.44732645630401"/>
    <n v="128.64380066410413"/>
    <n v="93.693409992431583"/>
    <n v="98.220492833995465"/>
    <n v="102.76170773425338"/>
    <n v="107.31709880882897"/>
    <n v="111.69294259816633"/>
    <n v="95.226938586479704"/>
    <n v="82.178945281853061"/>
    <n v="103.97336289842184"/>
    <n v="85.551122648879982"/>
    <n v="88.933826840828232"/>
    <n v="92.327090718971363"/>
    <n v="95.730947247164977"/>
    <n v="99.145429492166954"/>
    <n v="102.02033358234131"/>
    <n v="105.45444921598423"/>
    <n v="108.89928502537721"/>
    <n v="112.3548744753713"/>
    <n v="115.82125113528376"/>
    <n v="119.29844867922417"/>
    <n v="118.76095217008429"/>
    <n v="85.551122648879982"/>
    <n v="86.695495084161536"/>
    <n v="89.230300995975909"/>
    <n v="91.773019735361018"/>
    <n v="94.323676003553302"/>
    <n v="96.882294578898311"/>
    <n v="98.25156268613641"/>
    <n v="100.82244282750185"/>
    <n v="103.40134840827817"/>
    <n v="105.98830448123883"/>
    <n v="108.58333617736378"/>
    <n v="111.18646870608356"/>
    <n v="110.07460401902271"/>
    <n v="86.695495084161536"/>
    <n v="81.455206974076816"/>
    <n v="83.368215060657093"/>
    <n v="85.287194927190995"/>
    <n v="87.21216521560487"/>
    <n v="89.143144626018966"/>
    <n v="91.080151916929168"/>
    <n v="93.02320590538919"/>
    <n v="94.972325467193372"/>
    <n v="96.927529537060053"/>
    <n v="98.758598826781423"/>
    <n v="100.72562239260652"/>
    <n v="102.17615192451692"/>
    <n v="81.455206974076816"/>
    <n v="66.414498750935991"/>
    <n v="67.699998576158407"/>
    <n v="68.989511307620219"/>
    <n v="70.283049472290458"/>
    <n v="71.580625636243198"/>
    <n v="72.882252404779663"/>
    <n v="74.187942422550663"/>
    <n v="75.497708373679444"/>
    <n v="76.81156298188489"/>
    <n v="78.129519010605122"/>
    <n v="79.451589263121534"/>
    <n v="80.77778658268312"/>
    <n v="66.414498750935991"/>
  </r>
  <r>
    <s v="DE Florida"/>
    <x v="5"/>
    <s v="Regulated &amp; Renewable Energy"/>
    <s v="PEF Fossil Hydro Maintenance Bartow CC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0"/>
    <n v="0"/>
    <n v="1.0512237841162144E-2"/>
    <n v="0.43193285203170156"/>
    <n v="1.2305346560982728"/>
    <n v="2.4163087471937956"/>
    <n v="3.455106033390074"/>
    <n v="5.374023594448726"/>
    <n v="7.820478133735179"/>
    <n v="9.1948479609868539"/>
    <n v="8.2248815033041023"/>
    <n v="0"/>
    <n v="6.7770073472596613"/>
    <n v="9.3822996123214146"/>
    <n v="12.082212822433553"/>
    <n v="15.583948023622051"/>
    <n v="19.980152216881876"/>
    <n v="14.551875673009846"/>
    <n v="17.10469655270203"/>
    <n v="20.483444573238806"/>
    <n v="24.638509374157618"/>
    <n v="29.438382505204164"/>
    <n v="25.098515427190456"/>
    <n v="21.659517323175528"/>
    <n v="6.7770073472596613"/>
    <n v="25.932098604253273"/>
    <n v="30.547092718481821"/>
    <n v="35.35499979478827"/>
    <n v="40.52004279820261"/>
    <n v="46.043336589234421"/>
    <n v="50.424527553834992"/>
    <n v="56.579346303857804"/>
    <n v="63.095505594753007"/>
    <n v="69.974133412446818"/>
    <n v="77.216361264065284"/>
    <n v="84.823324188926307"/>
    <n v="86.842059873546987"/>
    <n v="25.932098604253273"/>
    <n v="68.955787386589463"/>
    <n v="75.327320102753077"/>
    <n v="82.144364136209091"/>
    <n v="89.491804493204683"/>
    <n v="97.371296896031168"/>
    <n v="99.599971029372099"/>
    <n v="108.16116965159755"/>
    <n v="117.2582092724177"/>
    <n v="126.89276261060266"/>
    <n v="137.06650760659849"/>
    <n v="147.78112743882764"/>
    <n v="148.9809164137416"/>
    <n v="68.955787386589463"/>
    <n v="125.3967499425742"/>
    <n v="134.88232403371813"/>
    <n v="144.67444938394573"/>
    <n v="155.29485090026836"/>
    <n v="166.83674838532221"/>
    <n v="178.56611154505094"/>
    <n v="191.17136935847725"/>
    <n v="204.63838291825491"/>
    <n v="218.91736989709648"/>
    <n v="233.05795603028599"/>
    <n v="248.93359662554437"/>
    <n v="261.18581338131457"/>
    <n v="125.3967499425742"/>
    <n v="187.65720791165148"/>
    <n v="200.38498673847823"/>
    <n v="213.15998082567131"/>
    <n v="225.97485422865654"/>
    <n v="238.82973143749768"/>
    <n v="251.72473733087534"/>
    <n v="264.65999717730017"/>
    <n v="277.63563663632982"/>
    <n v="290.65178175978951"/>
    <n v="303.70855899299676"/>
    <n v="316.80609517598958"/>
    <n v="329.94451754475875"/>
    <n v="187.65720791165148"/>
  </r>
  <r>
    <s v="DE Florida"/>
    <x v="5"/>
    <s v="Regulated &amp; Renewable Energy"/>
    <s v="PEF Fossil Hydro Maintenance Bartow CC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0"/>
    <n v="0"/>
    <n v="4.8414516735863014E-3"/>
    <n v="0.19892834056298223"/>
    <n v="0.56672748088377234"/>
    <n v="1.1128403109560223"/>
    <n v="1.5912624067802785"/>
    <n v="2.4750272889905949"/>
    <n v="3.6017513607389287"/>
    <n v="4.234722684334713"/>
    <n v="3.7880008919982915"/>
    <n v="0"/>
    <n v="3.1211768663397628"/>
    <n v="4.3210542651820028"/>
    <n v="5.5645097051314103"/>
    <n v="7.177247354946207"/>
    <n v="9.2019361481871869"/>
    <n v="6.7019224541369624"/>
    <n v="7.8776339541143399"/>
    <n v="9.4337293836338123"/>
    <n v="11.347360499883735"/>
    <n v="13.557960578994772"/>
    <n v="11.559218061419788"/>
    <n v="9.9753742236264067"/>
    <n v="3.1211768663397628"/>
    <n v="11.943128007964338"/>
    <n v="14.068581342974927"/>
    <n v="16.282881926856362"/>
    <n v="18.661663721083148"/>
    <n v="21.205440181715183"/>
    <n v="23.223216749858711"/>
    <n v="26.057846025137447"/>
    <n v="29.058892972227611"/>
    <n v="32.226877092182761"/>
    <n v="35.56231950776732"/>
    <n v="39.065742968519004"/>
    <n v="39.995481461323905"/>
    <n v="11.943128007964338"/>
    <n v="31.757882299052003"/>
    <n v="34.692322913430417"/>
    <n v="37.83194654929985"/>
    <n v="41.215847491959671"/>
    <n v="44.844788294550163"/>
    <n v="45.871215685873445"/>
    <n v="49.814120503480659"/>
    <n v="54.003810206644857"/>
    <n v="58.441055176339731"/>
    <n v="63.126628198414153"/>
    <n v="68.06130447109939"/>
    <n v="68.613873795440469"/>
    <n v="31.757882299052003"/>
    <n v="57.752073097897707"/>
    <n v="62.120706042310879"/>
    <n v="66.630523031917392"/>
    <n v="71.521806847959553"/>
    <n v="76.83749034626959"/>
    <n v="82.239512129266259"/>
    <n v="88.04493167626498"/>
    <n v="94.247237241374194"/>
    <n v="100.82350131976342"/>
    <n v="107.33602394359238"/>
    <n v="114.64763501533525"/>
    <n v="120.29045875437137"/>
    <n v="57.752073097897707"/>
    <n v="86.426484409784251"/>
    <n v="92.288330629717819"/>
    <n v="98.171922087962145"/>
    <n v="104.07388017715394"/>
    <n v="109.99426223185401"/>
    <n v="115.93312576560278"/>
    <n v="121.89052847147894"/>
    <n v="127.86652822265997"/>
    <n v="133.86118307298426"/>
    <n v="139.87455125751515"/>
    <n v="145.90669119310667"/>
    <n v="151.95766147897092"/>
    <n v="86.426484409784251"/>
  </r>
  <r>
    <s v="DE Florida"/>
    <x v="5"/>
    <s v="Regulated &amp; Renewable Energy"/>
    <s v="PEF Fossil Hydro Maintenance Bartow CC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0"/>
    <n v="0"/>
    <n v="5.6617311889170352E-2"/>
    <n v="2.3263245531699348"/>
    <n v="6.6274722344986934"/>
    <n v="13.013870883392896"/>
    <n v="18.608674847198209"/>
    <n v="28.943672559926192"/>
    <n v="42.119904088011978"/>
    <n v="49.522050646747999"/>
    <n v="44.297959041664342"/>
    <n v="0"/>
    <n v="36.49992936352546"/>
    <n v="50.531636689996766"/>
    <n v="65.072958014753837"/>
    <n v="83.932770457606367"/>
    <n v="107.61005665480988"/>
    <n v="78.374185972579113"/>
    <n v="92.123290409388503"/>
    <n v="110.32071262947963"/>
    <n v="132.69925878757584"/>
    <n v="158.55064440071439"/>
    <n v="135.17678132549693"/>
    <n v="116.65486133250783"/>
    <n v="36.49992936352546"/>
    <n v="139.66633335375596"/>
    <n v="164.52198874131292"/>
    <n v="190.41664457052622"/>
    <n v="218.23478133064356"/>
    <n v="247.98240349438254"/>
    <n v="271.57883374508447"/>
    <n v="304.72775531276716"/>
    <n v="339.82280323508172"/>
    <n v="376.87005267628558"/>
    <n v="415.87559776529423"/>
    <n v="456.84555165488257"/>
    <n v="467.71815733572527"/>
    <n v="139.66633335375596"/>
    <n v="371.3854077281502"/>
    <n v="405.70152171209753"/>
    <n v="442.41709260929349"/>
    <n v="481.98929770146708"/>
    <n v="524.42705445788579"/>
    <n v="536.43035691879334"/>
    <n v="582.53968003199509"/>
    <n v="631.5349615346546"/>
    <n v="683.42521043649754"/>
    <n v="738.21946387040487"/>
    <n v="795.9267871802042"/>
    <n v="802.38866929348728"/>
    <n v="371.3854077281502"/>
    <n v="675.36791786622189"/>
    <n v="726.4557863151955"/>
    <n v="779.19469331201094"/>
    <n v="836.39456775226699"/>
    <n v="898.55747707673186"/>
    <n v="961.73004764069344"/>
    <n v="1029.6200514590657"/>
    <n v="1102.1513385638186"/>
    <n v="1179.0557890394218"/>
    <n v="1255.2148317495939"/>
    <n v="1340.7186118894581"/>
    <n v="1406.7071823859044"/>
    <n v="675.36791786622189"/>
    <n v="1010.69326384283"/>
    <n v="1079.2431375723816"/>
    <n v="1148.047305478316"/>
    <n v="1217.0662572910774"/>
    <n v="1286.3006634951441"/>
    <n v="1355.7511966680258"/>
    <n v="1425.4185314867975"/>
    <n v="1495.3033447346529"/>
    <n v="1565.4063153074796"/>
    <n v="1635.7281242204544"/>
    <n v="1706.2694546146586"/>
    <n v="1777.0309917637144"/>
    <n v="1010.69326384283"/>
  </r>
  <r>
    <s v="DE Florida"/>
    <x v="5"/>
    <s v="Regulated &amp; Renewable Energy"/>
    <s v="PEF Fossil Hydro Maintenance Bartow CC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.48"/>
    <n v="0"/>
    <n v="1.85"/>
    <n v="3.2732317864000002"/>
    <n v="4.231661209194912"/>
    <n v="5.5832519098619855"/>
    <n v="7.6985344464473107"/>
    <n v="10.017611991122074"/>
    <n v="12.305100823253497"/>
    <n v="14.015888584849082"/>
    <n v="16.937491089810816"/>
    <n v="20.141834882781644"/>
    <n v="21.910461746625735"/>
    <n v="19.599122499175358"/>
    <n v="1.85"/>
    <n v="16.148973954627269"/>
    <n v="18.938379777989486"/>
    <n v="21.781867769718541"/>
    <n v="25.050473304210222"/>
    <n v="28.79281602780495"/>
    <n v="20.970284638694846"/>
    <n v="23.358668346407146"/>
    <n v="26.183636183762022"/>
    <n v="29.419171106253998"/>
    <n v="32.951386658738315"/>
    <n v="28.093625261355903"/>
    <n v="24.244237265122383"/>
    <n v="16.148973954627269"/>
    <n v="27.267232151823031"/>
    <n v="30.472307798721122"/>
    <n v="33.78103882024142"/>
    <n v="37.279589430346334"/>
    <n v="40.968552183150962"/>
    <n v="43.866737607687291"/>
    <n v="47.89136049172803"/>
    <n v="52.108037742503861"/>
    <n v="56.517368890369788"/>
    <n v="61.119955337216737"/>
    <n v="65.91640036231388"/>
    <n v="67.186803459981391"/>
    <n v="27.267232151823031"/>
    <n v="53.348791372719241"/>
    <n v="57.333689027315323"/>
    <n v="61.554321873864495"/>
    <n v="66.055230634118416"/>
    <n v="70.837290236988636"/>
    <n v="72.186657307094066"/>
    <n v="77.328950314891884"/>
    <n v="82.754396355270018"/>
    <n v="88.463879338555685"/>
    <n v="94.45828593435246"/>
    <n v="100.7385055801538"/>
    <n v="101.44135847465311"/>
    <n v="53.348791372719241"/>
    <n v="85.382859554673871"/>
    <n v="90.91588877634905"/>
    <n v="96.611483159288255"/>
    <n v="102.7433615286995"/>
    <n v="109.36043551923888"/>
    <n v="116.07761400095347"/>
    <n v="123.25607507707834"/>
    <n v="130.88840650069534"/>
    <n v="138.94849632417962"/>
    <n v="146.89984926249718"/>
    <n v="155.80103523336768"/>
    <n v="162.65099111977838"/>
    <n v="85.382859554673871"/>
    <n v="116.86174858601277"/>
    <n v="123.9525794332759"/>
    <n v="131.06947151941318"/>
    <n v="138.20858019406899"/>
    <n v="145.36997481010121"/>
    <n v="152.55372493686446"/>
    <n v="159.75990036088592"/>
    <n v="166.98857108654329"/>
    <n v="174.2398073367448"/>
    <n v="181.5136795536115"/>
    <n v="188.81025839916143"/>
    <n v="196.12961475599613"/>
    <n v="116.86174858601277"/>
  </r>
  <r>
    <s v="DE Florida"/>
    <x v="5"/>
    <s v="Regulated &amp; Renewable Energy"/>
    <s v="PEF Fossil Hydro Maintenance Bartow CC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0"/>
    <n v="0"/>
    <n v="4.5461070425634386E-3"/>
    <n v="0.1867930511281839"/>
    <n v="0.532155222392523"/>
    <n v="1.044953356136296"/>
    <n v="1.4941901152287458"/>
    <n v="2.3240424045547057"/>
    <n v="3.3820325659656563"/>
    <n v="3.9763905366624841"/>
    <n v="3.5569202572653063"/>
    <n v="0"/>
    <n v="2.9307747117596925"/>
    <n v="4.0574556043624739"/>
    <n v="5.2250561328379534"/>
    <n v="6.7394114299547319"/>
    <n v="8.640587482618697"/>
    <n v="6.2930829266952912"/>
    <n v="7.3970721205212779"/>
    <n v="8.8582405608950943"/>
    <n v="10.655133823697852"/>
    <n v="12.730879956364253"/>
    <n v="10.854067370380543"/>
    <n v="9.3668432667927011"/>
    <n v="2.9307747117596925"/>
    <n v="11.214557535183431"/>
    <n v="13.210351157920169"/>
    <n v="15.289572094109488"/>
    <n v="17.523240424352014"/>
    <n v="19.911838282444343"/>
    <n v="21.806523985369804"/>
    <n v="24.468231818641563"/>
    <n v="27.286205377838545"/>
    <n v="30.260932472989399"/>
    <n v="33.392902436904706"/>
    <n v="36.682606129930598"/>
    <n v="37.555627675886718"/>
    <n v="11.214557535183431"/>
    <n v="29.820548717513823"/>
    <n v="32.575979340948599"/>
    <n v="35.524075578264302"/>
    <n v="38.701546184261147"/>
    <n v="42.109107190024616"/>
    <n v="43.072918354006227"/>
    <n v="46.775288970563011"/>
    <n v="50.709388551502379"/>
    <n v="54.875940478180581"/>
    <n v="59.275670390111735"/>
    <n v="63.90930619201707"/>
    <n v="64.428165953962178"/>
    <n v="29.820548717513823"/>
    <n v="54.228976501600286"/>
    <n v="58.331099833150631"/>
    <n v="62.565793812466644"/>
    <n v="67.158681365867551"/>
    <n v="72.150076012751228"/>
    <n v="77.222541506076624"/>
    <n v="82.673793503588414"/>
    <n v="88.497717541692168"/>
    <n v="94.672784924496113"/>
    <n v="100.78799834843413"/>
    <n v="107.65354928219587"/>
    <n v="112.95211999997282"/>
    <n v="54.228976501600286"/>
    <n v="81.154022848674003"/>
    <n v="86.658253142935806"/>
    <n v="92.182902044955469"/>
    <n v="97.724797077713106"/>
    <n v="103.28399207793764"/>
    <n v="108.86054105041853"/>
    <n v="114.45449816853035"/>
    <n v="120.06591777475906"/>
    <n v="125.69485438122994"/>
    <n v="131.34136267023715"/>
    <n v="137.00549749477491"/>
    <n v="142.68731387907039"/>
    <n v="81.154022848674003"/>
  </r>
  <r>
    <s v="DE Florida"/>
    <x v="5"/>
    <s v="Regulated &amp; Renewable Energy"/>
    <s v="PEF Fossil Hydro Maintenance Bartow CC BG-346"/>
    <s v="AFUDC Not Eligible"/>
    <s v="Maintenance"/>
    <s v="Maintenance"/>
    <s v="Fossil Hydro"/>
    <s v="BG - Other Production Plant"/>
    <s v="~"/>
    <s v="PEF Bartow 346 CC"/>
    <n v="40.190000000000005"/>
    <n v="46.98"/>
    <n v="55.849999999999994"/>
    <n v="63.419999999999995"/>
    <n v="69.089999999999989"/>
    <n v="76.77"/>
    <n v="83.98"/>
    <n v="93.59"/>
    <n v="104.71000000000001"/>
    <n v="108.97"/>
    <n v="119.99"/>
    <n v="136.85000000000002"/>
    <n v="40.190000000000005"/>
    <n v="168.34999999999994"/>
    <n v="209.37398820559994"/>
    <n v="233.21312994604807"/>
    <n v="265.28745524601618"/>
    <n v="310.52262102363517"/>
    <n v="355.99173702311816"/>
    <n v="395.96410408267684"/>
    <n v="423.9968755547286"/>
    <n v="470.09431848598228"/>
    <n v="516.46434868751578"/>
    <n v="541.76335104289558"/>
    <n v="484.61262046605032"/>
    <n v="168.34999999999994"/>
    <n v="399.30341709529085"/>
    <n v="433.84081800660306"/>
    <n v="468.50737332585646"/>
    <n v="503.47790789210615"/>
    <n v="538.77561272215792"/>
    <n v="392.39919930930796"/>
    <n v="418.02475171052373"/>
    <n v="443.9321213238693"/>
    <n v="470.1093108844945"/>
    <n v="495.45425439142605"/>
    <n v="422.41336612539908"/>
    <n v="364.53429477434804"/>
    <n v="399.30341709529085"/>
    <n v="384.20752725638511"/>
    <n v="404.02336899047071"/>
    <n v="423.94511327159989"/>
    <n v="444.01346182378245"/>
    <n v="464.22887229717321"/>
    <n v="479.59759779694429"/>
    <n v="500.07228152535026"/>
    <n v="520.69529561929403"/>
    <n v="541.46710311722779"/>
    <n v="562.38816850305693"/>
    <n v="583.45895771065238"/>
    <n v="588.99169727997742"/>
    <n v="384.20752725638511"/>
    <n v="467.68105580687831"/>
    <n v="484.55384237453626"/>
    <n v="501.58431709472637"/>
    <n v="518.7935739391279"/>
    <n v="536.18217100653453"/>
    <n v="541.02386640801967"/>
    <n v="558.64227678941234"/>
    <n v="576.44130463613192"/>
    <n v="594.42151377630148"/>
    <n v="612.58346979812927"/>
    <n v="630.92774005540332"/>
    <n v="632.97267382794826"/>
    <n v="467.68105580687831"/>
    <n v="532.77102874072989"/>
    <n v="548.37244448861838"/>
    <n v="564.09089463848761"/>
    <n v="580.05523774135338"/>
    <n v="596.28860431364012"/>
    <n v="612.61001106793401"/>
    <n v="629.18945017829924"/>
    <n v="646.02356388294891"/>
    <n v="663.10020023490461"/>
    <n v="679.2819339192439"/>
    <n v="696.83445762574399"/>
    <n v="709.91285680824251"/>
    <n v="532.77102874072989"/>
    <n v="510.05934374669027"/>
    <n v="523.04969000426252"/>
    <n v="536.08243426050728"/>
    <n v="549.15586244351437"/>
    <n v="562.27010155507753"/>
    <n v="575.42527899344805"/>
    <n v="588.62152255457261"/>
    <n v="601.85896043333469"/>
    <n v="615.13772122479975"/>
    <n v="628.45793392546466"/>
    <n v="641.81972793451087"/>
    <n v="655.22323305506131"/>
    <n v="510.05934374669027"/>
  </r>
  <r>
    <s v="DE Florida"/>
    <x v="5"/>
    <s v="Regulated &amp; Renewable Energy"/>
    <s v="PEF Fossil Hydro Maintenance Bartow CT BG"/>
    <s v="AFUDC Not Eligible"/>
    <s v="Maintenance"/>
    <s v="Maintenance"/>
    <s v="Fossil Hydro"/>
    <s v="BG - Other Production Plant"/>
    <s v="~"/>
    <s v="PEF Bartow 341"/>
    <n v="0"/>
    <n v="0"/>
    <n v="0"/>
    <n v="0"/>
    <n v="0"/>
    <n v="0"/>
    <n v="0"/>
    <n v="0"/>
    <n v="0.02"/>
    <n v="7.0000000000000007E-2"/>
    <n v="0.3"/>
    <n v="0.75"/>
    <n v="0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</r>
  <r>
    <s v="DE Florida"/>
    <x v="5"/>
    <s v="Regulated &amp; Renewable Energy"/>
    <s v="PEF Fossil Hydro Maintenance Bartow CT BG-341"/>
    <s v="AFUDC Not Eligible"/>
    <s v="Maintenance"/>
    <s v="Maintenance"/>
    <s v="Fossil Hydro"/>
    <s v="BG - Other Production Plant"/>
    <s v="~"/>
    <s v="PEF Bartow 341"/>
    <n v="0.53"/>
    <n v="0.53"/>
    <n v="0.53"/>
    <n v="0.53"/>
    <n v="0.53"/>
    <n v="0"/>
    <n v="0"/>
    <n v="0"/>
    <n v="0"/>
    <n v="0"/>
    <n v="0"/>
    <n v="0"/>
    <n v="0.53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</r>
  <r>
    <s v="DE Florida"/>
    <x v="5"/>
    <s v="Regulated &amp; Renewable Energy"/>
    <s v="PEF Fossil Hydro Maintenance Bartow Other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0"/>
    <n v="1.873002E-2"/>
    <n v="7.4978548941533399E-2"/>
    <n v="0.16886270722840771"/>
    <n v="0.30049998087568142"/>
    <n v="0.47000822265098163"/>
    <n v="0.6775056532193845"/>
    <n v="0.92311086229186978"/>
    <n v="1.2069428097773605"/>
    <n v="1.529120826938358"/>
    <n v="1.8897646175501868"/>
    <n v="0"/>
    <n v="0"/>
    <n v="0"/>
    <n v="9.0528429999999993E-2"/>
    <n v="0.36239631988407811"/>
    <n v="0.81616975160397065"/>
    <n v="1.4524165742324602"/>
    <n v="2.2717064094797443"/>
    <n v="3.2746106572270248"/>
    <n v="4.4617025010773705"/>
    <n v="5.8335569139239087"/>
    <n v="7.3907506635353979"/>
    <n v="9.1338623181592364"/>
    <n v="0"/>
    <n v="0"/>
    <n v="0"/>
    <n v="0.10054378792499113"/>
    <n v="0.40248901622641636"/>
    <n v="0.90646439373865539"/>
    <n v="1.6131005919175954"/>
    <n v="2.5230302509672868"/>
    <n v="3.6368879859857266"/>
    <n v="4.9553103931298237"/>
    <n v="6.4789360557996121"/>
    <n v="8.2084055508417695"/>
    <n v="10.144361454772497"/>
    <n v="0"/>
    <n v="0"/>
    <n v="0"/>
    <n v="0.11277032873439166"/>
    <n v="0.45143334668966695"/>
    <n v="1.0166942162969861"/>
    <n v="1.8092603012719155"/>
    <n v="2.8298411734861117"/>
    <n v="4.0791486198604563"/>
    <n v="5.5578966492797077"/>
    <n v="7.2668014995287393"/>
    <n v="9.2065816442504307"/>
    <n v="11.377957799925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Bartow Other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0"/>
    <n v="7.804175E-3"/>
    <n v="3.1241062058972251E-2"/>
    <n v="7.0359461345169877E-2"/>
    <n v="0.12520832536486726"/>
    <n v="0.19583675943790901"/>
    <n v="0.28229402217474353"/>
    <n v="0.38462952595494576"/>
    <n v="0.50289283740723356"/>
    <n v="0.63713367789098263"/>
    <n v="0.78740192397924458"/>
    <n v="0"/>
    <n v="0"/>
    <n v="0"/>
    <n v="4.2142545000000003E-2"/>
    <n v="0.16870173511845016"/>
    <n v="0.3799410912639174"/>
    <n v="0.67612495697028319"/>
    <n v="1.0575185009647086"/>
    <n v="1.5243877197436151"/>
    <n v="2.0769994401567073"/>
    <n v="2.7156213219990613"/>
    <n v="3.4405218606113062"/>
    <n v="4.2519703894879211"/>
    <n v="0"/>
    <n v="0"/>
    <n v="0"/>
    <n v="4.6304771662504442E-2"/>
    <n v="0.18536363486657345"/>
    <n v="0.4174661372771496"/>
    <n v="0.74290273043143462"/>
    <n v="1.1619647725604805"/>
    <n v="1.6749445314195883"/>
    <n v="2.2821351871275426"/>
    <n v="2.9838308350147096"/>
    <n v="3.7803264884800254"/>
    <n v="4.6719180818569033"/>
    <n v="0"/>
    <n v="0"/>
    <n v="0"/>
    <n v="5.1897763729709147E-2"/>
    <n v="0.20775306261093873"/>
    <n v="0.46789041776244517"/>
    <n v="0.83263536335082566"/>
    <n v="1.3023144497529193"/>
    <n v="1.8772552467280801"/>
    <n v="2.5577863466003525"/>
    <n v="3.3442373674505816"/>
    <n v="4.2369389563184869"/>
    <n v="5.2362227924147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Bartow Other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0"/>
    <n v="9.8332605000000003E-2"/>
    <n v="0.39363738194305037"/>
    <n v="0.88652921294914055"/>
    <n v="1.5776248995973274"/>
    <n v="2.4675431689176532"/>
    <n v="3.5569046794017685"/>
    <n v="4.8463320270323162"/>
    <n v="6.3364497513311422"/>
    <n v="8.027884341426379"/>
    <n v="9.9212642421384789"/>
    <n v="0"/>
    <n v="0"/>
    <n v="0"/>
    <n v="0.49010218999999999"/>
    <n v="1.9619386973034574"/>
    <n v="4.4185741724766689"/>
    <n v="7.8630828329136637"/>
    <n v="12.298548492700686"/>
    <n v="17.728064592573894"/>
    <n v="24.154734229970593"/>
    <n v="31.581670189174265"/>
    <n v="40.011994971553705"/>
    <n v="49.448840825896553"/>
    <n v="0"/>
    <n v="0"/>
    <n v="0"/>
    <n v="0.54173981449384545"/>
    <n v="2.1686503909020929"/>
    <n v="4.8841192742370874"/>
    <n v="8.6915445843088133"/>
    <n v="13.594335048735921"/>
    <n v="19.595910036059809"/>
    <n v="26.699699588962066"/>
    <n v="34.909144457585626"/>
    <n v="44.227696132959906"/>
    <n v="54.658816880530345"/>
    <n v="0"/>
    <n v="0"/>
    <n v="0"/>
    <n v="0.60755502398100358"/>
    <n v="2.4321166822157254"/>
    <n v="5.4774840678041166"/>
    <n v="9.7474681333610835"/>
    <n v="15.245891728037986"/>
    <n v="21.976589634659689"/>
    <n v="29.943408606977563"/>
    <n v="39.150207407038764"/>
    <n v="49.600856842672158"/>
    <n v="61.29923980509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Bartow Other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0"/>
    <n v="9.36501E-3"/>
    <n v="3.7489274470766699E-2"/>
    <n v="8.4431353614203855E-2"/>
    <n v="0.15024999043784071"/>
    <n v="0.23500411132549082"/>
    <n v="0.33875282660969225"/>
    <n v="0.46155543114593489"/>
    <n v="0.60347140488868023"/>
    <n v="0.76456041346917902"/>
    <n v="0.94488230877509338"/>
    <n v="0"/>
    <n v="0"/>
    <n v="0"/>
    <n v="4.8385885000000003E-2"/>
    <n v="0.19369458476562795"/>
    <n v="0.43622866034005325"/>
    <n v="0.77629161726217699"/>
    <n v="1.2141879085150358"/>
    <n v="1.75022293748341"/>
    <n v="2.3847030609206636"/>
    <n v="3.1179355919248479"/>
    <n v="3.9502288029240917"/>
    <n v="4.8818919286713154"/>
    <n v="0"/>
    <n v="0"/>
    <n v="0"/>
    <n v="5.2808250810961362E-2"/>
    <n v="0.21139785317615448"/>
    <n v="0.47609902156728567"/>
    <n v="0.84724300127667118"/>
    <n v="1.3251620716351187"/>
    <n v="1.9101895492398548"/>
    <n v="2.602659791192528"/>
    <n v="3.4029081983473204"/>
    <n v="4.3112712185691988"/>
    <n v="5.3280863500023354"/>
    <n v="0"/>
    <n v="0"/>
    <n v="0"/>
    <n v="5.9181660437477801E-2"/>
    <n v="0.23691138736384906"/>
    <n v="0.53355924872183014"/>
    <n v="0.94949646768413221"/>
    <n v="1.4850954262597078"/>
    <n v="2.1407296689112556"/>
    <n v="2.9167739061840172"/>
    <n v="3.8136040183459015"/>
    <n v="4.8315970590389741"/>
    <n v="5.9711312589423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Bartow Other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0"/>
    <n v="7.804175E-3"/>
    <n v="3.1241062058972251E-2"/>
    <n v="7.0359461345169877E-2"/>
    <n v="0.12520832536486726"/>
    <n v="0.19583675943790901"/>
    <n v="0.28229402217474353"/>
    <n v="0.38462952595494576"/>
    <n v="0.50289283740723356"/>
    <n v="0.63713367789098263"/>
    <n v="0.78740192397924458"/>
    <n v="0"/>
    <n v="0"/>
    <n v="0"/>
    <n v="3.9020874999999997E-2"/>
    <n v="0.15620531029486123"/>
    <n v="0.35179730672584941"/>
    <n v="0.62604162682433628"/>
    <n v="0.97918379718954496"/>
    <n v="1.4114701108737175"/>
    <n v="1.9231476297747288"/>
    <n v="2.5144641870361677"/>
    <n v="3.1856683894549129"/>
    <n v="3.9370096198962226"/>
    <n v="0"/>
    <n v="0"/>
    <n v="0"/>
    <n v="4.3443240820326377E-2"/>
    <n v="0.1739085787428771"/>
    <n v="0.39166766803751329"/>
    <n v="0.69699301098908051"/>
    <n v="1.0901579605446321"/>
    <n v="1.5714367229689157"/>
    <n v="2.141104360508149"/>
    <n v="2.7994367940621121"/>
    <n v="3.5467108058645804"/>
    <n v="4.3832040421721246"/>
    <n v="0"/>
    <n v="0"/>
    <n v="0"/>
    <n v="4.8776093749999999E-2"/>
    <n v="0.19525663786857655"/>
    <n v="0.43974663340731179"/>
    <n v="0.78255203353042035"/>
    <n v="1.2239797464869313"/>
    <n v="1.764337638592147"/>
    <n v="2.4039345372184107"/>
    <n v="3.1430802337952093"/>
    <n v="3.9820854868186411"/>
    <n v="4.92126202487027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Bartow Other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0"/>
    <n v="0"/>
    <n v="4.682505E-3"/>
    <n v="1.874463723538335E-2"/>
    <n v="4.2215676807101928E-2"/>
    <n v="7.5124995218920354E-2"/>
    <n v="0.11750205566274541"/>
    <n v="0.16937641330484612"/>
    <n v="0.23077771557296745"/>
    <n v="0.30173570244434011"/>
    <n v="0.38228020673458951"/>
    <n v="0.47244115438754669"/>
    <n v="0"/>
    <n v="0"/>
    <n v="0"/>
    <n v="2.185169E-2"/>
    <n v="8.7474973765122283E-2"/>
    <n v="0.19700649176647567"/>
    <n v="0.35058331102162832"/>
    <n v="0.54834292642614524"/>
    <n v="0.79042326208928193"/>
    <n v="1.0769626726738482"/>
    <n v="1.408099944740254"/>
    <n v="1.7839742980947513"/>
    <n v="2.2047253871418846"/>
    <n v="0"/>
    <n v="0"/>
    <n v="0"/>
    <n v="2.484329041874778E-2"/>
    <n v="9.9450714229392612E-2"/>
    <n v="0.22397761863421997"/>
    <n v="0.39857983577821632"/>
    <n v="0.62341368426290011"/>
    <n v="0.89863597066487866"/>
    <n v="1.2244039910591453"/>
    <n v="1.6008755325471316"/>
    <n v="2.0282088747895304"/>
    <n v="2.5065627915439026"/>
    <n v="0"/>
    <n v="0"/>
    <n v="0"/>
    <n v="2.783489083749556E-2"/>
    <n v="0.11142645469366293"/>
    <n v="0.25094874550196433"/>
    <n v="0.44657636053480432"/>
    <n v="0.69848444209965499"/>
    <n v="1.0068486792404754"/>
    <n v="1.3718453094444423"/>
    <n v="1.7936511203540091"/>
    <n v="2.272443451484309"/>
    <n v="2.8084001959459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Citrus CC BA"/>
    <s v="AFUDC Not Eligible"/>
    <s v="Maintenance"/>
    <s v="Maintenance"/>
    <s v="Fossil Hydro"/>
    <s v="BA - Fossil Steam Plants "/>
    <s v="~"/>
    <s v="PEF Citrus CC 342"/>
    <n v="32.1"/>
    <n v="30.279999999999994"/>
    <n v="45.82"/>
    <n v="62.64"/>
    <n v="84.050000000000011"/>
    <n v="96.17"/>
    <n v="114.79999999999998"/>
    <n v="140.16999999999999"/>
    <n v="170.45"/>
    <n v="209.46999999999997"/>
    <n v="259.78999999999996"/>
    <n v="316.18999999999994"/>
    <n v="32.1"/>
    <n v="375.43999999999994"/>
    <n v="445.04061384484993"/>
    <n v="517.19102527027098"/>
    <n v="589.56666647052646"/>
    <n v="587.42938375429605"/>
    <n v="659.7677643648293"/>
    <n v="732.33196152796302"/>
    <n v="805.12268016845496"/>
    <n v="821.29845980738651"/>
    <n v="807.67866578854591"/>
    <n v="779.64502915056187"/>
    <n v="849.00769195617443"/>
    <n v="375.43999999999994"/>
    <n v="741.2563055273813"/>
    <n v="802.00488757233063"/>
    <n v="862.94310664339218"/>
    <n v="924.07155472478132"/>
    <n v="985.39082564869273"/>
    <n v="1046.9015151010692"/>
    <n v="1108.6042206273885"/>
    <n v="1122.2622781794798"/>
    <n v="1141.6812612041122"/>
    <n v="1203.6798378204489"/>
    <n v="1265.8719535334517"/>
    <n v="1082.9797784168325"/>
    <n v="741.2563055273813"/>
    <n v="1136.3525202113399"/>
    <n v="1189.8918740927249"/>
    <n v="1243.5983601689409"/>
    <n v="1297.4725001715462"/>
    <n v="1351.5148174607737"/>
    <n v="1405.7258370306133"/>
    <n v="1207.1596546982976"/>
    <n v="1253.8584065119335"/>
    <n v="1275.343368326468"/>
    <n v="1303.1089194663359"/>
    <n v="1350.1071932213204"/>
    <n v="1397.2521800775376"/>
    <n v="1136.3525202113399"/>
    <n v="917.26377547637298"/>
    <n v="948.30998457714657"/>
    <n v="979.45310969748368"/>
    <n v="1005.6198772831037"/>
    <n v="1036.9419049762043"/>
    <n v="1068.3617097034937"/>
    <n v="885.91827930596742"/>
    <n v="910.16242918671378"/>
    <n v="936.3737094645212"/>
    <n v="956.87225525369297"/>
    <n v="983.22934819423892"/>
    <n v="973.07907374663898"/>
    <n v="917.26377547637298"/>
    <n v="657.13534578776705"/>
    <n v="674.80593840533629"/>
    <n v="692.53169278176199"/>
    <n v="710.312781113852"/>
    <n v="728.14937613595566"/>
    <n v="746.04165112164196"/>
    <n v="722.45475823601168"/>
    <n v="698.86786535038141"/>
    <n v="715.68109610940257"/>
    <n v="728.75096413813731"/>
    <n v="745.65748007015122"/>
    <n v="731.64674481925567"/>
    <n v="657.13534578776705"/>
    <n v="520.3425157263963"/>
    <n v="532.17722691479867"/>
    <n v="544.04888216607651"/>
    <n v="555.95759680740264"/>
    <n v="567.9034865259631"/>
    <n v="579.88666737008134"/>
    <n v="591.90725575034526"/>
    <n v="603.96536844073819"/>
    <n v="616.06112257977327"/>
    <n v="628.19463567163154"/>
    <n v="640.36602558730328"/>
    <n v="652.57541056573314"/>
    <n v="520.3425157263963"/>
  </r>
  <r>
    <s v="DE Florida"/>
    <x v="5"/>
    <s v="Regulated &amp; Renewable Energy"/>
    <s v="PEF Fossil Hydro Maintenance Citrus CC BA-341"/>
    <s v="AFUDC Not Eligible"/>
    <s v="Maintenance"/>
    <s v="Maintenance"/>
    <s v="Fossil Hydro"/>
    <s v="BA - Fossil Steam Plants "/>
    <s v="~"/>
    <s v="PEF Citrus CC Struct &amp; Improv 341"/>
    <n v="71.470000000000013"/>
    <n v="64.290000000000006"/>
    <n v="65.28"/>
    <n v="58.27"/>
    <n v="59.38000000000001"/>
    <n v="60.110000000000007"/>
    <n v="45.190000000000005"/>
    <n v="45.63000000000001"/>
    <n v="45.63000000000001"/>
    <n v="45.63000000000001"/>
    <n v="45.63000000000001"/>
    <n v="42.88000000000001"/>
    <n v="71.470000000000013"/>
    <n v="42.88000000000001"/>
    <n v="43.508142437400011"/>
    <n v="44.140438298880056"/>
    <n v="44.779093221088047"/>
    <n v="44.616761143253918"/>
    <n v="45.258034668533618"/>
    <n v="46.134220308737738"/>
    <n v="47.671953585845351"/>
    <n v="48.080198159904796"/>
    <n v="47.28287242831081"/>
    <n v="45.64173601973512"/>
    <n v="47.706690074905246"/>
    <n v="42.88000000000001"/>
    <n v="41.6520193738003"/>
    <n v="43.665842503767102"/>
    <n v="46.025823135021874"/>
    <n v="48.807658578715767"/>
    <n v="51.844872904054505"/>
    <n v="55.160991947354269"/>
    <n v="58.813803140862433"/>
    <n v="59.648904817578455"/>
    <n v="60.823934886244082"/>
    <n v="64.844332847884274"/>
    <n v="69.113241503461509"/>
    <n v="59.127815226621067"/>
    <n v="41.6520193738003"/>
    <n v="62.874275688312338"/>
    <n v="66.823830119820386"/>
    <n v="71.142510068198447"/>
    <n v="76.065793542802638"/>
    <n v="81.595567916322665"/>
    <n v="87.733726453202934"/>
    <n v="75.340875255134776"/>
    <n v="81.094314601320164"/>
    <n v="83.865677408589264"/>
    <n v="87.654254337538788"/>
    <n v="94.658235771034597"/>
    <n v="102.27520335584357"/>
    <n v="62.874275688312338"/>
    <n v="67.141308137081523"/>
    <n v="72.443806785729379"/>
    <n v="78.401863934333747"/>
    <n v="83.889782046705093"/>
    <n v="91.145795029722876"/>
    <n v="99.111348556197697"/>
    <n v="82.186168387642169"/>
    <n v="88.760398915283929"/>
    <n v="96.55494134717614"/>
    <n v="103.06816062124236"/>
    <n v="112.12976757217648"/>
    <n v="110.97220660565991"/>
    <n v="67.141308137081523"/>
    <n v="74.941247148460462"/>
    <n v="81.361595586647752"/>
    <n v="88.446886836460749"/>
    <n v="96.157207567034547"/>
    <n v="104.49450891414835"/>
    <n v="113.4607481043834"/>
    <n v="109.87356700231217"/>
    <n v="106.28638590024094"/>
    <n v="115.25761717628312"/>
    <n v="122.59352372362476"/>
    <n v="132.68579052266955"/>
    <n v="130.19265455574541"/>
    <n v="74.941247148460462"/>
    <n v="92.592188621531761"/>
    <n v="99.986504246159029"/>
    <n v="107.70535825385473"/>
    <n v="115.44830797654063"/>
    <n v="123.21542863308736"/>
    <n v="131.00679567717401"/>
    <n v="138.82248479802118"/>
    <n v="146.66257192112622"/>
    <n v="154.52713320900082"/>
    <n v="162.41624506191096"/>
    <n v="170.32998411861897"/>
    <n v="178.26842725712814"/>
    <n v="92.592188621531761"/>
  </r>
  <r>
    <s v="DE Florida"/>
    <x v="5"/>
    <s v="Regulated &amp; Renewable Energy"/>
    <s v="PEF Fossil Hydro Maintenance Citrus CC BA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1.61"/>
    <n v="0"/>
    <n v="4.99"/>
    <n v="8.3855965425000001"/>
    <n v="11.962324260702523"/>
    <n v="15.559071911434875"/>
    <n v="15.502667542992585"/>
    <n v="19.103514817022042"/>
    <n v="23.185889263501391"/>
    <n v="28.611264987408042"/>
    <n v="29.951233840194469"/>
    <n v="29.454545175261085"/>
    <n v="28.432210363465359"/>
    <n v="34.81285730329445"/>
    <n v="4.99"/>
    <n v="30.394600937047837"/>
    <n v="36.397405807865148"/>
    <n v="43.105208384377363"/>
    <n v="50.670873630078333"/>
    <n v="58.758276494848445"/>
    <n v="67.414938740426805"/>
    <n v="76.757562334012846"/>
    <n v="78.879170246351535"/>
    <n v="81.870799824576309"/>
    <n v="91.965077087512029"/>
    <n v="102.56731048775583"/>
    <n v="87.748466876752659"/>
    <n v="30.394600937047837"/>
    <n v="97.014641985591368"/>
    <n v="106.69621055379358"/>
    <n v="117.1284357041926"/>
    <n v="128.78680514755186"/>
    <n v="141.67514650172637"/>
    <n v="155.79729933313098"/>
    <n v="133.79010978640349"/>
    <n v="146.89597109985897"/>
    <n v="153.17673400448126"/>
    <n v="161.71164233198985"/>
    <n v="177.35211408011418"/>
    <n v="194.23498854835549"/>
    <n v="97.014641985591368"/>
    <n v="127.51078256724404"/>
    <n v="139.20714348834093"/>
    <n v="152.23027954048857"/>
    <n v="164.14548499327327"/>
    <n v="179.7951187770789"/>
    <n v="196.88055312861175"/>
    <n v="163.25938984177392"/>
    <n v="177.30675517378668"/>
    <n v="193.88084817165247"/>
    <n v="207.68561654964995"/>
    <n v="226.822777574556"/>
    <n v="224.48119425264133"/>
    <n v="127.51078256724404"/>
    <n v="151.59562176184335"/>
    <n v="165.12271672122077"/>
    <n v="179.99420442674503"/>
    <n v="196.12949967311167"/>
    <n v="213.53254765040668"/>
    <n v="232.20730586429767"/>
    <n v="224.86582721837024"/>
    <n v="217.52434857244282"/>
    <n v="236.17478975845773"/>
    <n v="251.40389683340427"/>
    <n v="272.32087813867122"/>
    <n v="267.20403048559956"/>
    <n v="151.59562176184335"/>
    <n v="190.03380855532558"/>
    <n v="205.34148039977069"/>
    <n v="221.30562957609078"/>
    <n v="237.31961355797011"/>
    <n v="253.38358791322617"/>
    <n v="269.49770869530778"/>
    <n v="285.66213244481122"/>
    <n v="301.87701619100073"/>
    <n v="318.14251745333422"/>
    <n v="334.45879424299335"/>
    <n v="350.82600506441844"/>
    <n v="367.24430891684841"/>
    <n v="190.03380855532558"/>
  </r>
  <r>
    <s v="DE Florida"/>
    <x v="5"/>
    <s v="Regulated &amp; Renewable Energy"/>
    <s v="PEF Fossil Hydro Maintenance Citrus CC BA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0"/>
    <n v="1.3461597961092137E-2"/>
    <n v="5.388903063051332E-2"/>
    <n v="5.3693673429519376E-2"/>
    <n v="0.1121962530988147"/>
    <n v="1.6008670256894477"/>
    <n v="7.1390573575782321"/>
    <n v="8.7782090772501817"/>
    <n v="8.632637880739594"/>
    <n v="8.3330085308177662"/>
    <n v="17.291953198155113"/>
    <n v="0"/>
    <n v="15.097353609934661"/>
    <n v="24.204248187065801"/>
    <n v="35.426257647546223"/>
    <n v="49.228104604267472"/>
    <n v="64.587654680407979"/>
    <n v="81.649316137462108"/>
    <n v="100.76785105404663"/>
    <n v="105.16274924578342"/>
    <n v="111.33579280581131"/>
    <n v="132.69531449407367"/>
    <n v="155.5702254494505"/>
    <n v="133.09356275350197"/>
    <n v="15.097353609934661"/>
    <n v="153.23371209192334"/>
    <n v="174.61185208263296"/>
    <n v="198.24732750763084"/>
    <n v="225.585859440332"/>
    <n v="256.63900760114484"/>
    <n v="291.4183677961102"/>
    <n v="250.25398763715884"/>
    <n v="283.07410673190913"/>
    <n v="298.93728010038126"/>
    <n v="320.7090239502196"/>
    <n v="361.19095692423139"/>
    <n v="405.42853548708348"/>
    <n v="153.23371209192334"/>
    <n v="266.15446692386047"/>
    <n v="297.04523645770877"/>
    <n v="331.95569830755863"/>
    <n v="364.24649858129902"/>
    <n v="407.11633733256764"/>
    <n v="454.33725027517926"/>
    <n v="376.75037520775641"/>
    <n v="415.81381763921894"/>
    <n v="462.26405216331841"/>
    <n v="501.15373685362471"/>
    <n v="555.37546120718343"/>
    <n v="549.64209557578897"/>
    <n v="266.15446692386047"/>
    <n v="371.18180657716209"/>
    <n v="409.6529255907048"/>
    <n v="452.20359473276352"/>
    <n v="498.58875630120457"/>
    <n v="548.82038031600064"/>
    <n v="602.91047416357662"/>
    <n v="583.84882425121509"/>
    <n v="564.78717433885356"/>
    <n v="618.965779481921"/>
    <n v="663.30480066231041"/>
    <n v="724.36116456633795"/>
    <n v="710.75058226276542"/>
    <n v="371.18180657716209"/>
    <n v="505.48129769916653"/>
    <n v="550.24516281697686"/>
    <n v="596.9995975891303"/>
    <n v="643.89998427767898"/>
    <n v="690.94677849634172"/>
    <n v="738.14043728111301"/>
    <n v="785.48141909470291"/>
    <n v="832.97018383099089"/>
    <n v="880.60719281949321"/>
    <n v="928.3929088298446"/>
    <n v="976.32779607629402"/>
    <n v="1024.412320222214"/>
    <n v="505.48129769916653"/>
  </r>
  <r>
    <s v="DE Florida"/>
    <x v="5"/>
    <s v="Regulated &amp; Renewable Energy"/>
    <s v="PEF Fossil Hydro Maintenance Citrus CC BA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"/>
    <n v="3.2399595880284901E-4"/>
    <n v="1.2970100725451131E-3"/>
    <n v="1.2923081832279598E-3"/>
    <n v="2.7003579145583496E-3"/>
    <n v="3.8529931469000564E-2"/>
    <n v="0.17182400931913117"/>
    <n v="0.21127538311393768"/>
    <n v="0.20777175155965677"/>
    <n v="0.20056022297337886"/>
    <n v="0.4161855800628681"/>
    <n v="0"/>
    <n v="0.36336559540510788"/>
    <n v="0.58255183531229704"/>
    <n v="0.85264500889776162"/>
    <n v="1.1848301366157112"/>
    <n v="1.5545063197912021"/>
    <n v="1.9651492002668411"/>
    <n v="2.4252972502314831"/>
    <n v="2.5310743843865984"/>
    <n v="2.6796482143838753"/>
    <n v="3.1937327033844189"/>
    <n v="3.7442898310700112"/>
    <n v="3.2033178081415197"/>
    <n v="0.36336559540510788"/>
    <n v="3.6880542424188212"/>
    <n v="4.2025868397917971"/>
    <n v="4.7714491364998164"/>
    <n v="5.4294367629569331"/>
    <n v="6.1768279390312655"/>
    <n v="7.0139017531015471"/>
    <n v="6.0231511688274235"/>
    <n v="6.8130695114090116"/>
    <n v="7.1948661102265872"/>
    <n v="7.7188707467098059"/>
    <n v="8.6931939662698667"/>
    <n v="9.7579082307780638"/>
    <n v="3.6880542424188212"/>
    <n v="6.405841316360493"/>
    <n v="7.1493232136586347"/>
    <n v="7.9895513308077817"/>
    <n v="8.7667291857508491"/>
    <n v="9.798524263279706"/>
    <n v="10.935041364598233"/>
    <n v="9.0676715028967703"/>
    <n v="10.007853875099356"/>
    <n v="11.12582219677904"/>
    <n v="12.061822534218022"/>
    <n v="13.366835734101635"/>
    <n v="13.228844479623424"/>
    <n v="6.405841316360493"/>
    <n v="8.9336432423922094"/>
    <n v="9.859569491452886"/>
    <n v="10.88368295763247"/>
    <n v="12.000085829896021"/>
    <n v="13.209066205313832"/>
    <n v="14.510913080300172"/>
    <n v="14.052135273480475"/>
    <n v="13.593357466660779"/>
    <n v="14.897334991007556"/>
    <n v="15.964492380584673"/>
    <n v="17.434005315581945"/>
    <n v="17.106424302358093"/>
    <n v="8.9336432423922094"/>
    <n v="12.165980262470935"/>
    <n v="13.243363279988216"/>
    <n v="14.368655762649791"/>
    <n v="15.497461037095714"/>
    <n v="16.629790069102718"/>
    <n v="17.765653858679066"/>
    <n v="18.905063440171421"/>
    <n v="20.048029882372035"/>
    <n v="21.194564288626271"/>
    <n v="22.344677796940481"/>
    <n v="23.498381580090189"/>
    <n v="24.655686845728642"/>
    <n v="12.165980262470935"/>
  </r>
  <r>
    <s v="DE Florida"/>
    <x v="5"/>
    <s v="Regulated &amp; Renewable Energy"/>
    <s v="PEF Fossil Hydro Maintenance Citrus CC BA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0"/>
    <n v="2.3298919548044084E-3"/>
    <n v="9.3269476091273045E-3"/>
    <n v="9.293135785878353E-3"/>
    <n v="1.9418582267102573E-2"/>
    <n v="0.27707313906163517"/>
    <n v="1.2356060811193095"/>
    <n v="1.5193054172163774"/>
    <n v="1.4941104024356988"/>
    <n v="1.4422514764876904"/>
    <n v="2.992838053526846"/>
    <n v="0"/>
    <n v="2.6130035094117687"/>
    <n v="4.1891968016075429"/>
    <n v="6.1314676697676145"/>
    <n v="8.5202488738155218"/>
    <n v="11.178632540839839"/>
    <n v="14.1316124084069"/>
    <n v="17.440589605508066"/>
    <n v="18.201245061770205"/>
    <n v="19.269656447159647"/>
    <n v="22.966496739358902"/>
    <n v="26.925615943174126"/>
    <n v="23.035424322721493"/>
    <n v="2.6130035094117687"/>
    <n v="26.52121940052519"/>
    <n v="30.221282091224936"/>
    <n v="34.312036852922645"/>
    <n v="39.043704038437305"/>
    <n v="44.418284364854969"/>
    <n v="50.437784794840198"/>
    <n v="43.313181897047521"/>
    <n v="48.99358254426086"/>
    <n v="51.739129421071553"/>
    <n v="55.507312386085097"/>
    <n v="62.513793710275024"/>
    <n v="70.170289394420237"/>
    <n v="26.52121940052519"/>
    <n v="46.065173841864265"/>
    <n v="51.411647137915409"/>
    <n v="57.453836017660635"/>
    <n v="63.042623277298063"/>
    <n v="70.46239741209979"/>
    <n v="78.635242512624899"/>
    <n v="65.206753580607369"/>
    <n v="71.967730256754578"/>
    <n v="80.007190326107803"/>
    <n v="86.738094751358901"/>
    <n v="96.122621150211884"/>
    <n v="95.13030843386629"/>
    <n v="46.065173841864265"/>
    <n v="64.242968340579395"/>
    <n v="70.901429584966337"/>
    <n v="78.265967458295208"/>
    <n v="86.29416832962545"/>
    <n v="94.988103935828036"/>
    <n v="104.34985248105276"/>
    <n v="101.05072194403587"/>
    <n v="97.751591407018992"/>
    <n v="107.1286598922552"/>
    <n v="114.80272347944697"/>
    <n v="125.37017481205825"/>
    <n v="123.01449760825017"/>
    <n v="64.242968340579395"/>
    <n v="87.487129013481024"/>
    <n v="95.234724131803887"/>
    <n v="103.32684135590893"/>
    <n v="111.44421949958894"/>
    <n v="119.58693741909873"/>
    <n v="127.75507421685633"/>
    <n v="135.94870924221138"/>
    <n v="144.16792209221603"/>
    <n v="152.41279261239816"/>
    <n v="160.68340089753701"/>
    <n v="168.97982729244134"/>
    <n v="177.30215239272985"/>
    <n v="87.487129013481024"/>
  </r>
  <r>
    <s v="DE Florida"/>
    <x v="5"/>
    <s v="Regulated &amp; Renewable Energy"/>
    <s v="PEF Fossil Hydro Maintenance Citrus CC BA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1.1355852716855851E-4"/>
    <n v="4.5459379834620679E-4"/>
    <n v="4.529458159832835E-4"/>
    <n v="9.4645830996861475E-4"/>
    <n v="1.350449643165957E-2"/>
    <n v="6.0223224704942319E-2"/>
    <n v="7.405068082343233E-2"/>
    <n v="7.2822680201092685E-2"/>
    <n v="7.0295085202940283E-2"/>
    <n v="0.14587040429565976"/>
    <n v="0"/>
    <n v="0.12735733491984394"/>
    <n v="0.20418072083935945"/>
    <n v="0.29884666390845394"/>
    <n v="0.41527544280536577"/>
    <n v="0.54484459868563306"/>
    <n v="0.68877232195530347"/>
    <n v="0.8500512929231645"/>
    <n v="0.88712550708049331"/>
    <n v="0.93919969150125937"/>
    <n v="1.119383042018375"/>
    <n v="1.3123498209039459"/>
    <n v="1.1227425603993901"/>
    <n v="0.12735733491984394"/>
    <n v="1.2926396040071608"/>
    <n v="1.4729800136646849"/>
    <n v="1.672362799550688"/>
    <n v="1.9029837712229078"/>
    <n v="2.1649404439887676"/>
    <n v="2.4583306375663003"/>
    <n v="2.1110784801731959"/>
    <n v="2.3879410775257215"/>
    <n v="2.5217589968306262"/>
    <n v="2.7054202293856298"/>
    <n v="3.0469162365189399"/>
    <n v="3.420094060017838"/>
    <n v="1.2926396040071608"/>
    <n v="2.2452127359015397"/>
    <n v="2.505800048052687"/>
    <n v="2.8002970332777242"/>
    <n v="3.0726957247335211"/>
    <n v="3.4343378266378197"/>
    <n v="3.8326854882757035"/>
    <n v="3.1781802942343496"/>
    <n v="3.5077133041876705"/>
    <n v="3.8995607123406151"/>
    <n v="4.227628750502614"/>
    <n v="4.6850362709214775"/>
    <n v="4.6366707455899263"/>
    <n v="2.2452127359015397"/>
    <n v="3.1312154540285464"/>
    <n v="3.4557531180626957"/>
    <n v="3.8147057505865303"/>
    <n v="4.2060060203414027"/>
    <n v="4.6297549059760268"/>
    <n v="5.0860537013611369"/>
    <n v="4.9252527545450873"/>
    <n v="4.7644518077290385"/>
    <n v="5.2214974862753927"/>
    <n v="5.595537479820341"/>
    <n v="6.1106036797202528"/>
    <n v="5.9957868198777771"/>
    <n v="3.1312154540285464"/>
    <n v="4.2641654865629111"/>
    <n v="4.6417896836428616"/>
    <n v="5.0362062516334438"/>
    <n v="5.4318540579918251"/>
    <n v="5.8287369462378811"/>
    <n v="6.2268587718896882"/>
    <n v="6.6262234025009779"/>
    <n v="7.0268347176987076"/>
    <n v="7.4286966092207507"/>
    <n v="7.8318129809537016"/>
    <n v="8.2361877489707993"/>
    <n v="8.6418248415699743"/>
    <n v="4.2641654865629111"/>
  </r>
  <r>
    <s v="DE Florida"/>
    <x v="5"/>
    <s v="Regulated &amp; Renewable Energy"/>
    <s v="PEF Fossil Hydro Maintenance Citrus Other BG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0"/>
    <n v="0"/>
    <n v="1.4047515E-2"/>
    <n v="5.6233911706150053E-2"/>
    <n v="0.12664703042130579"/>
    <n v="0.22537498565676106"/>
    <n v="0.35250616698823622"/>
    <n v="0.5081292399145384"/>
    <n v="0.69233314671890245"/>
    <n v="0.90520710733302046"/>
    <n v="1.1468406202037689"/>
    <n v="1.4173234631626404"/>
    <n v="0"/>
    <n v="0"/>
    <n v="0"/>
    <n v="7.0237574999999997E-2"/>
    <n v="0.28116955853075021"/>
    <n v="0.63323515210652892"/>
    <n v="1.1268749282838053"/>
    <n v="1.762530834941181"/>
    <n v="2.5406461995726919"/>
    <n v="3.4616657335945118"/>
    <n v="4.5260355366651019"/>
    <n v="5.7342031010188439"/>
    <n v="7.0866173158132018"/>
    <n v="0"/>
    <n v="0"/>
    <n v="0"/>
    <n v="7.7651541281216707E-2"/>
    <n v="0.31084856761173818"/>
    <n v="0.70007664066587816"/>
    <n v="1.2458228378812626"/>
    <n v="1.9485757571905418"/>
    <n v="2.8088255217678748"/>
    <n v="3.8270637847902291"/>
    <n v="5.0037837342135463"/>
    <n v="6.339480097563813"/>
    <n v="7.834649146743093"/>
    <n v="0"/>
    <n v="0"/>
    <n v="0"/>
    <n v="8.714662085154308E-2"/>
    <n v="0.3488585263980859"/>
    <n v="0.78568065185190239"/>
    <n v="1.3981596335331705"/>
    <n v="2.1868438141802695"/>
    <n v="3.1522832482766558"/>
    <n v="4.295029707394364"/>
    <n v="5.6156366855541924"/>
    <n v="7.1146594046026195"/>
    <n v="8.7926548196055041"/>
    <n v="0"/>
    <n v="0"/>
    <n v="0"/>
    <n v="0.22905253624219582"/>
    <n v="0.9169251713995944"/>
    <n v="2.0650501904103766"/>
    <n v="3.6748643493336459"/>
    <n v="5.7478088893067927"/>
    <n v="8.2853295505464288"/>
    <n v="11.28887658639303"/>
    <n v="14.759904777399413"/>
    <n v="18.699873445463208"/>
    <n v="23.110246468003428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Citrus Other BG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2.809503E-2"/>
    <n v="0.11246782341230011"/>
    <n v="0.25329406084261158"/>
    <n v="0.45074997131352212"/>
    <n v="0.70501233397647245"/>
    <n v="1.0162584798290768"/>
    <n v="1.3846662934378049"/>
    <n v="1.8104142146660409"/>
    <n v="2.2936812404075377"/>
    <n v="2.8346469263252807"/>
    <n v="0"/>
    <n v="0"/>
    <n v="0"/>
    <n v="0.142035985"/>
    <n v="0.56858732947329493"/>
    <n v="1.280542196482092"/>
    <n v="2.2787915216405841"/>
    <n v="3.5642290217699442"/>
    <n v="5.1377512035803328"/>
    <n v="7.0002573723800134"/>
    <n v="9.1526496408116511"/>
    <n v="11.595832937615883"/>
    <n v="14.33071501642225"/>
    <n v="0"/>
    <n v="0"/>
    <n v="0"/>
    <n v="0.15686391744380992"/>
    <n v="0.62794534716040662"/>
    <n v="1.4142251725313266"/>
    <n v="2.5166873389323321"/>
    <n v="3.9363188632919464"/>
    <n v="5.6741098436798287"/>
    <n v="7.7310534689250785"/>
    <n v="10.108146028264567"/>
    <n v="12.806386921021389"/>
    <n v="15.826778666313523"/>
    <n v="0"/>
    <n v="0"/>
    <n v="0"/>
    <n v="0.17598414624843917"/>
    <n v="0.70448594942357601"/>
    <n v="1.5866058533195089"/>
    <n v="2.8234477369527147"/>
    <n v="4.4161189252856801"/>
    <n v="6.3657301999840072"/>
    <n v="8.6733958102071007"/>
    <n v="11.340233483432538"/>
    <n v="14.367364436314231"/>
    <n v="17.755913385574484"/>
    <n v="0"/>
    <n v="0"/>
    <n v="0"/>
    <n v="0.46252743827506215"/>
    <n v="1.8515536111284887"/>
    <n v="4.1699707418650505"/>
    <n v="7.4206800823562427"/>
    <n v="11.60659194122449"/>
    <n v="16.730625712115337"/>
    <n v="22.795709902057887"/>
    <n v="29.804782159913778"/>
    <n v="37.760789304914972"/>
    <n v="46.666687355290627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Citrus Other BG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0"/>
    <n v="8.740676E-2"/>
    <n v="0.34989989506048913"/>
    <n v="0.78802596706590267"/>
    <n v="1.4023332440865133"/>
    <n v="2.193371705704581"/>
    <n v="3.1616930483571277"/>
    <n v="4.3078506906953926"/>
    <n v="5.6323997789610161"/>
    <n v="7.1358971923790051"/>
    <n v="8.8189015485675384"/>
    <n v="0"/>
    <n v="0"/>
    <n v="0"/>
    <n v="0.43079045999999999"/>
    <n v="1.7245066256552684"/>
    <n v="3.8838422662533776"/>
    <n v="6.9114995601406726"/>
    <n v="10.810189120972577"/>
    <n v="15.582630024045844"/>
    <n v="21.231549832713007"/>
    <n v="27.759684624879291"/>
    <n v="35.169779019582236"/>
    <n v="43.464586203654292"/>
    <n v="0"/>
    <n v="0"/>
    <n v="0"/>
    <n v="0.47709523179361457"/>
    <n v="1.9098702610466918"/>
    <n v="4.3013084047125663"/>
    <n v="7.6544022926756075"/>
    <n v="11.972153896823116"/>
    <n v="17.257574560207971"/>
    <n v="23.513685026302326"/>
    <n v="30.743515468342601"/>
    <n v="38.950105518766108"/>
    <n v="48.136504298739553"/>
    <n v="0"/>
    <n v="0"/>
    <n v="0"/>
    <n v="0.53497619621254"/>
    <n v="2.141574803992591"/>
    <n v="4.8231410748736705"/>
    <n v="8.5830307031606523"/>
    <n v="13.424609858528648"/>
    <n v="19.351255218723658"/>
    <n v="26.366354002365309"/>
    <n v="34.473304001851972"/>
    <n v="43.675513616368612"/>
    <n v="53.976401884997685"/>
    <n v="0"/>
    <n v="0"/>
    <n v="0"/>
    <n v="1.4065724740126642"/>
    <n v="5.6306807511456078"/>
    <n v="12.681120248389359"/>
    <n v="22.5667138391238"/>
    <n v="35.296311938827955"/>
    <n v="50.878792591057348"/>
    <n v="69.323061553689712"/>
    <n v="90.638052385439991"/>
    <n v="114.83272653264535"/>
    <n v="141.91607341632115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Citrus Other BG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"/>
    <n v="1.560835E-3"/>
    <n v="6.2482124117944496E-3"/>
    <n v="1.4071892269033978E-2"/>
    <n v="2.5041665072973455E-2"/>
    <n v="3.9167351887581803E-2"/>
    <n v="5.645880443494871E-2"/>
    <n v="7.6925905190989158E-2"/>
    <n v="0.10057856748144672"/>
    <n v="0.12742673557819653"/>
    <n v="0.15748038479584892"/>
    <n v="0"/>
    <n v="0"/>
    <n v="0"/>
    <n v="1.0925845E-2"/>
    <n v="4.3737486882561141E-2"/>
    <n v="9.8503245883237833E-2"/>
    <n v="0.17529165551081416"/>
    <n v="0.27417146321307262"/>
    <n v="0.39521163104464097"/>
    <n v="0.53848133633692408"/>
    <n v="0.70404997237012701"/>
    <n v="0.89198714904737564"/>
    <n v="1.1023626935709423"/>
    <n v="0"/>
    <n v="0"/>
    <n v="0"/>
    <n v="1.144612333749556E-2"/>
    <n v="4.5820224369821201E-2"/>
    <n v="0.10319387667710753"/>
    <n v="0.18363887726858308"/>
    <n v="0.28722724728004612"/>
    <n v="0.41403123267351399"/>
    <n v="0.56412330493905616"/>
    <n v="0.73757616179881869"/>
    <n v="0.93446272791324569"/>
    <n v="1.1548561555895063"/>
    <n v="0"/>
    <n v="0"/>
    <n v="0"/>
    <n v="1.2876888754682505E-2"/>
    <n v="5.154775241604885E-2"/>
    <n v="0.11609311126174598"/>
    <n v="0.20659373692715599"/>
    <n v="0.32313065319005191"/>
    <n v="0.46578513675770322"/>
    <n v="0.63463871805643812"/>
    <n v="0.8297731820236709"/>
    <n v="1.0512705689024013"/>
    <n v="1.2992131750381943"/>
    <n v="0"/>
    <n v="0"/>
    <n v="0"/>
    <n v="3.3818091664065277E-2"/>
    <n v="0.13537793557846609"/>
    <n v="0.30489099913894968"/>
    <n v="0.54256940987268865"/>
    <n v="0.84862595749899339"/>
    <n v="1.2232740959964574"/>
    <n v="1.6667279456765554"/>
    <n v="2.1792022952637149"/>
    <n v="2.7609126039818808"/>
    <n v="3.4120750036475931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Citrus Other BG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0"/>
    <n v="1.560835E-2"/>
    <n v="6.2482124117944501E-2"/>
    <n v="0.14071892269033975"/>
    <n v="0.25041665072973451"/>
    <n v="0.39167351887581803"/>
    <n v="0.56458804434948706"/>
    <n v="0.76925905190989152"/>
    <n v="1.0057856748144671"/>
    <n v="1.2742673557819653"/>
    <n v="1.5748038479584892"/>
    <n v="0"/>
    <n v="0"/>
    <n v="0"/>
    <n v="7.492008E-2"/>
    <n v="0.2999141957661336"/>
    <n v="0.67545082891363084"/>
    <n v="1.2019999235027257"/>
    <n v="1.8800328906039265"/>
    <n v="2.710022612877538"/>
    <n v="3.6924434491674791"/>
    <n v="4.8277712391094418"/>
    <n v="6.1164833077534322"/>
    <n v="7.5590584702007471"/>
    <n v="0"/>
    <n v="0"/>
    <n v="0"/>
    <n v="8.2594185449964483E-2"/>
    <n v="0.33063457359075149"/>
    <n v="0.74463763286991491"/>
    <n v="1.3251214439790673"/>
    <n v="2.0726057048867736"/>
    <n v="2.9876117358871568"/>
    <n v="4.0706624846642621"/>
    <n v="5.3222825313722311"/>
    <n v="6.7429980937313365"/>
    <n v="8.3333370321399194"/>
    <n v="0"/>
    <n v="0"/>
    <n v="0"/>
    <n v="9.2609543325008883E-2"/>
    <n v="0.3707272697331469"/>
    <n v="0.83493227455429919"/>
    <n v="1.4858054608628692"/>
    <n v="2.3239295451209609"/>
    <n v="3.3498890628391766"/>
    <n v="4.5642703742550852"/>
    <n v="5.9676616700294192"/>
    <n v="7.5606529769600508"/>
    <n v="9.3438361637138065"/>
    <n v="0"/>
    <n v="0"/>
    <n v="0"/>
    <n v="0.24349026000000001"/>
    <n v="0.97472113623993417"/>
    <n v="2.1952151939693003"/>
    <n v="3.9064997513838584"/>
    <n v="6.1101068944627608"/>
    <n v="8.8075734918519988"/>
    <n v="12.000441209794309"/>
    <n v="15.690256527105687"/>
    <n v="19.878570750198655"/>
    <n v="24.566940028152427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Citrus Other BG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2167E-3"/>
    <n v="1.2496424823588899E-2"/>
    <n v="2.8143784538067956E-2"/>
    <n v="5.008333014594691E-2"/>
    <n v="7.8334703775163605E-2"/>
    <n v="0.11291760886989742"/>
    <n v="0.15385181038197832"/>
    <n v="0.20115713496289345"/>
    <n v="0.25485347115639306"/>
    <n v="0.31496076959169783"/>
    <n v="0"/>
    <n v="0"/>
    <n v="0"/>
    <n v="4.0321570843738904E-3"/>
    <n v="1.6141215401301139E-2"/>
    <n v="3.6352388371052369E-2"/>
    <n v="6.4690968121875858E-2"/>
    <n v="0.1011823257356979"/>
    <n v="0.14585191149459004"/>
    <n v="0.19872525512800593"/>
    <n v="0.25982796606078973"/>
    <n v="0.32918573366195886"/>
    <n v="0.40682432749426328"/>
    <n v="0"/>
    <n v="0"/>
    <n v="0"/>
    <n v="4.5524354156261096E-3"/>
    <n v="1.8223952863568336E-2"/>
    <n v="4.1043019108634504E-2"/>
    <n v="7.3038189779478124E-2"/>
    <n v="0.11423810964600201"/>
    <n v="0.16467151289762785"/>
    <n v="0.22436722342243443"/>
    <n v="0.29335415508716722"/>
    <n v="0.37166131201812208"/>
    <n v="0.45931778888290581"/>
    <n v="0"/>
    <n v="0"/>
    <n v="0"/>
    <n v="1.183633208437389E-2"/>
    <n v="4.7382277460273382E-2"/>
    <n v="0.10671184971622225"/>
    <n v="0.18989929348674311"/>
    <n v="0.29701908517360687"/>
    <n v="0.42814593366933357"/>
    <n v="0.58335478108295169"/>
    <n v="0.76272080346802329"/>
    <n v="0.96631941155294143"/>
    <n v="1.1942262514735078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CR 4&amp;5-311"/>
    <s v="AFUDC Not Eligible"/>
    <s v="Maintenance"/>
    <s v="Maintenance"/>
    <s v="Fossil Hydro"/>
    <s v="BA - Fossil Steam Plants "/>
    <s v="~"/>
    <s v="PEF CR4&amp;5 Struct &amp; Improv 311"/>
    <n v="347.5499999999999"/>
    <n v="356.22999999999985"/>
    <n v="369.93999999999988"/>
    <n v="386.42999999999989"/>
    <n v="404.73999999999995"/>
    <n v="422.32"/>
    <n v="430.10999999999996"/>
    <n v="416.12999999999994"/>
    <n v="422.71"/>
    <n v="430.62000000000006"/>
    <n v="439.87999999999994"/>
    <n v="438.71999999999991"/>
    <n v="347.5499999999999"/>
    <n v="449.35999999999996"/>
    <n v="470.65481528869998"/>
    <n v="494.50084258785876"/>
    <n v="518.6229931383574"/>
    <n v="543.25951930629014"/>
    <n v="565.74299825706021"/>
    <n v="540.56858223401719"/>
    <n v="566.61035041332741"/>
    <n v="592.87466964281191"/>
    <n v="619.89339728995151"/>
    <n v="647.94097506813978"/>
    <n v="649.29996231179075"/>
    <n v="449.35999999999996"/>
    <n v="320.15768801562081"/>
    <n v="335.70551222344193"/>
    <n v="351.74444039547313"/>
    <n v="334.84070586925543"/>
    <n v="298.12227239768691"/>
    <n v="260.96550161669035"/>
    <n v="274.11240279585331"/>
    <n v="287.58265076996344"/>
    <n v="301.24820584623615"/>
    <n v="315.48572183720518"/>
    <n v="307.88427883095937"/>
    <n v="253.98159339544981"/>
    <n v="320.15768801562081"/>
    <n v="265.89040844173422"/>
    <n v="278.17280533055089"/>
    <n v="290.88565722889581"/>
    <n v="203.12384588085641"/>
    <n v="164.27143118687067"/>
    <n v="171.6579868850595"/>
    <n v="179.60012145509137"/>
    <n v="188.09956923086312"/>
    <n v="190.17275152820449"/>
    <n v="199.36530300330747"/>
    <n v="207.44599124250394"/>
    <n v="217.67014791669405"/>
    <n v="265.89040844173422"/>
    <n v="164.54246426433596"/>
    <n v="172.63285242209369"/>
    <n v="181.24240022577268"/>
    <n v="180.77974329148137"/>
    <n v="183.13254827007106"/>
    <n v="192.3304449515071"/>
    <n v="202.0123421964017"/>
    <n v="212.17975089479376"/>
    <n v="222.83418665322233"/>
    <n v="233.97716980944992"/>
    <n v="245.61022544723181"/>
    <n v="250.97731687820604"/>
    <n v="164.54246426433596"/>
    <n v="153.90275596221693"/>
    <n v="161.38617027758599"/>
    <n v="169.23076766782222"/>
    <n v="177.60743091835917"/>
    <n v="186.5683344516971"/>
    <n v="195.76758198542709"/>
    <n v="205.12338560741154"/>
    <n v="214.64678746047323"/>
    <n v="224.27504820063115"/>
    <n v="234.19283978601129"/>
    <n v="244.45316186624538"/>
    <n v="254.87420254383346"/>
    <n v="153.90275596221693"/>
    <n v="180.11089430731613"/>
    <n v="187.62585970223225"/>
    <n v="195.2259801760402"/>
    <n v="202.84982571792762"/>
    <n v="210.49747038972777"/>
    <n v="218.16898848447056"/>
    <n v="225.86445452710416"/>
    <n v="233.58394327521907"/>
    <n v="241.3275297197743"/>
    <n v="249.09528908582593"/>
    <n v="256.88729683325778"/>
    <n v="264.70362865751451"/>
    <n v="180.11089430731613"/>
  </r>
  <r>
    <s v="DE Florida"/>
    <x v="5"/>
    <s v="Regulated &amp; Renewable Energy"/>
    <s v="PEF Fossil Hydro Maintenance CR 4&amp;5-312"/>
    <s v="AFUDC Not Eligible"/>
    <s v="Maintenance"/>
    <s v="Maintenance"/>
    <s v="Fossil Hydro"/>
    <s v="BA - Fossil Steam Plants "/>
    <s v="~"/>
    <s v="PEF CR4&amp;5 Boiler 312"/>
    <n v="6.9700000000000006"/>
    <n v="7.0500000000000007"/>
    <n v="7.1800000000000006"/>
    <n v="7.57"/>
    <n v="8.17"/>
    <n v="9.0100000000000016"/>
    <n v="10.34"/>
    <n v="12.120000000000001"/>
    <n v="14.72"/>
    <n v="17.830000000000002"/>
    <n v="21.41"/>
    <n v="25.16"/>
    <n v="6.9700000000000006"/>
    <n v="29.43"/>
    <n v="35.282662999499998"/>
    <n v="43.435826974214848"/>
    <n v="52.362201506949049"/>
    <n v="62.944344396261137"/>
    <n v="73.178784007067449"/>
    <n v="60.405913000141354"/>
    <n v="75.969219181688587"/>
    <n v="92.104831513638942"/>
    <n v="110.78386493905356"/>
    <n v="133.02304260098609"/>
    <n v="133.96246572375421"/>
    <n v="29.43"/>
    <n v="66.054390569013847"/>
    <n v="83.25791992158419"/>
    <n v="102.15601255533868"/>
    <n v="97.246715013774377"/>
    <n v="86.582697846888692"/>
    <n v="75.79137577751456"/>
    <n v="94.34284195423777"/>
    <n v="113.99889387451674"/>
    <n v="134.28451981883617"/>
    <n v="156.59589909867972"/>
    <n v="152.82281296635497"/>
    <n v="126.06743576433196"/>
    <n v="66.054390569013847"/>
    <n v="145.60957035810969"/>
    <n v="166.45996314861043"/>
    <n v="188.82923482409456"/>
    <n v="131.85841047510843"/>
    <n v="106.63725723013863"/>
    <n v="119.99454411966227"/>
    <n v="135.36788807445865"/>
    <n v="152.76358255938675"/>
    <n v="157.05749901888404"/>
    <n v="176.96826997282994"/>
    <n v="195.04446979017965"/>
    <n v="218.69866043850715"/>
    <n v="145.60957035810969"/>
    <n v="165.31994333753724"/>
    <n v="184.50809681758395"/>
    <n v="205.58733921244638"/>
    <n v="205.06253702504074"/>
    <n v="210.86404328650133"/>
    <n v="234.10943841227723"/>
    <n v="259.11541763063042"/>
    <n v="285.88747690410514"/>
    <n v="314.43112935182711"/>
    <n v="344.75190530306054"/>
    <n v="376.85535235093266"/>
    <n v="391.75493441402017"/>
    <n v="165.31994333753724"/>
    <n v="240.229534756616"/>
    <n v="261.18228459417679"/>
    <n v="283.45294627671603"/>
    <n v="307.67500992812944"/>
    <n v="334.04184955254209"/>
    <n v="361.27096333890398"/>
    <n v="389.05904993967829"/>
    <n v="417.44698186659582"/>
    <n v="446.20208128309343"/>
    <n v="476.00896523979804"/>
    <n v="507.06406607604788"/>
    <n v="538.69323531561577"/>
    <n v="240.229534756616"/>
    <n v="380.6761115939567"/>
    <n v="403.5709041428392"/>
    <n v="426.76590839768818"/>
    <n v="450.03331980146936"/>
    <n v="473.3733643854074"/>
    <n v="496.78626888632181"/>
    <n v="520.27226074882958"/>
    <n v="543.83156812755476"/>
    <n v="567.46441988934487"/>
    <n v="591.17104561549422"/>
    <n v="614.95167560397408"/>
    <n v="638.80654087167011"/>
    <n v="380.6761115939567"/>
  </r>
  <r>
    <s v="DE Florida"/>
    <x v="5"/>
    <s v="Regulated &amp; Renewable Energy"/>
    <s v="PEF Fossil Hydro Maintenance CR 4&amp;5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0"/>
    <n v="5.9865267552419903E-3"/>
    <n v="0.1622600891435744"/>
    <n v="0.64616204209140116"/>
    <n v="1.2154851302385246"/>
    <n v="0.28734231966978085"/>
    <n v="1.7675945285471701"/>
    <n v="3.3577139778290066"/>
    <n v="5.4537964067991034"/>
    <n v="8.260144607089309"/>
    <n v="8.3655524140434192"/>
    <n v="0"/>
    <n v="4.1248976980034557"/>
    <n v="6.7595063595832965"/>
    <n v="9.7320836471315122"/>
    <n v="9.2643902326368988"/>
    <n v="8.2484626872429576"/>
    <n v="7.2204072021544592"/>
    <n v="10.334372456691515"/>
    <n v="13.668396287096435"/>
    <n v="17.127015189325977"/>
    <n v="20.990796899184712"/>
    <n v="20.485035987547739"/>
    <n v="16.898628603693858"/>
    <n v="4.1248976980034557"/>
    <n v="20.325194738257832"/>
    <n v="24.013103472072533"/>
    <n v="28.004676059674601"/>
    <n v="19.555510430039796"/>
    <n v="15.815039696603002"/>
    <n v="18.213945384106029"/>
    <n v="21.017103920526566"/>
    <n v="24.225777249855486"/>
    <n v="25.019669904398789"/>
    <n v="28.732657246049033"/>
    <n v="32.123505668669878"/>
    <n v="36.587110313564729"/>
    <n v="20.325194738257832"/>
    <n v="27.657137870871694"/>
    <n v="31.293328774041147"/>
    <n v="35.308863530433968"/>
    <n v="35.218730699849338"/>
    <n v="36.325163744228412"/>
    <n v="40.775695541576205"/>
    <n v="45.579341903853155"/>
    <n v="50.737205138203166"/>
    <n v="56.250390992809287"/>
    <n v="62.120008667635489"/>
    <n v="68.347170825201999"/>
    <n v="71.239677996193024"/>
    <n v="27.657137870871694"/>
    <n v="43.6851541559654"/>
    <n v="47.757620136357311"/>
    <n v="52.094500307649895"/>
    <n v="56.823099215389504"/>
    <n v="61.982275718600448"/>
    <n v="67.314298424897444"/>
    <n v="72.758214897344345"/>
    <n v="78.322237463876277"/>
    <n v="83.959606095765722"/>
    <n v="89.807899248758176"/>
    <n v="95.906590355785625"/>
    <n v="102.12020196097519"/>
    <n v="43.6851541559654"/>
    <n v="72.164859049914043"/>
    <n v="76.664720623632618"/>
    <n v="81.224596944985834"/>
    <n v="85.798707695455121"/>
    <n v="90.387097310230828"/>
    <n v="94.989810363215298"/>
    <n v="99.606891567455875"/>
    <n v="104.23838577557929"/>
    <n v="108.88433798022737"/>
    <n v="113.54479331449414"/>
    <n v="118.21979705236423"/>
    <n v="122.90939460915271"/>
    <n v="72.164859049914043"/>
  </r>
  <r>
    <s v="DE Florida"/>
    <x v="5"/>
    <s v="Regulated &amp; Renewable Energy"/>
    <s v="PEF Fossil Hydro Maintenance CR 4&amp;5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0"/>
    <n v="3.2250199153508398E-3"/>
    <n v="8.7411622857347007E-2"/>
    <n v="0.34809590593808354"/>
    <n v="0.65479766684406926"/>
    <n v="0.15479504917383302"/>
    <n v="0.95222618888961685"/>
    <n v="1.8088442416244936"/>
    <n v="2.9380311398082091"/>
    <n v="4.4498474575787723"/>
    <n v="4.5066320157305926"/>
    <n v="0"/>
    <n v="2.2221361014043026"/>
    <n v="3.6414340934012257"/>
    <n v="5.2428001849948593"/>
    <n v="4.9908476526349519"/>
    <n v="4.4435542552438765"/>
    <n v="3.8897273788179216"/>
    <n v="5.5672610092821877"/>
    <n v="7.3633430600130438"/>
    <n v="9.2265460983244072"/>
    <n v="11.308015616848101"/>
    <n v="11.035555628089677"/>
    <n v="9.1035112707563837"/>
    <n v="2.2221361014043026"/>
    <n v="10.949447065757916"/>
    <n v="12.936171521993634"/>
    <n v="15.08648298699555"/>
    <n v="10.534807643414585"/>
    <n v="8.5197674421602585"/>
    <n v="9.8120883365771565"/>
    <n v="11.32218417526053"/>
    <n v="13.050734779720646"/>
    <n v="13.478414173160214"/>
    <n v="15.478643644510766"/>
    <n v="17.305332590967964"/>
    <n v="19.709926909272856"/>
    <n v="10.949447065757916"/>
    <n v="14.899240778588059"/>
    <n v="16.858097542497564"/>
    <n v="19.021310864151264"/>
    <n v="18.972755220661398"/>
    <n v="19.568803043991988"/>
    <n v="21.966354339239238"/>
    <n v="24.554132560238322"/>
    <n v="27.332731532676551"/>
    <n v="30.302746935969072"/>
    <n v="33.46477630904559"/>
    <n v="36.819419056155155"/>
    <n v="38.377645436275301"/>
    <n v="14.899240778588059"/>
    <n v="23.533702063002885"/>
    <n v="25.72758566737674"/>
    <n v="28.063912297043281"/>
    <n v="30.611262476006235"/>
    <n v="33.390569935229365"/>
    <n v="36.262991698575505"/>
    <n v="39.195691961009572"/>
    <n v="42.193094801548618"/>
    <n v="45.230010034791313"/>
    <n v="48.380552816294312"/>
    <n v="51.665987955317568"/>
    <n v="55.013332129954286"/>
    <n v="23.533702063002885"/>
    <n v="38.876042964950145"/>
    <n v="41.300170288200803"/>
    <n v="43.756628266183831"/>
    <n v="46.220754495342987"/>
    <n v="48.692572913427924"/>
    <n v="51.172107532914048"/>
    <n v="53.659382441235778"/>
    <n v="56.154421801020568"/>
    <n v="58.657249850323623"/>
    <n v="61.167890902863341"/>
    <n v="63.686369348257543"/>
    <n v="66.212709652260372"/>
    <n v="38.876042964950145"/>
  </r>
  <r>
    <s v="DE Florida"/>
    <x v="5"/>
    <s v="Regulated &amp; Renewable Energy"/>
    <s v="PEF Fossil Hydro Maintenance CR 4&amp;5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0"/>
    <n v="6.9932714268635006E-4"/>
    <n v="1.895471099556148E-2"/>
    <n v="7.548260837763357E-2"/>
    <n v="0.14198913290801679"/>
    <n v="3.3566422001134605E-2"/>
    <n v="0.20648480857360701"/>
    <n v="0.39223753907339903"/>
    <n v="0.63709526640305314"/>
    <n v="0.96492399723992039"/>
    <n v="0.97723740423998207"/>
    <n v="0"/>
    <n v="0.48185751754844641"/>
    <n v="0.78962417803919416"/>
    <n v="1.1368712656923428"/>
    <n v="1.0822367985657493"/>
    <n v="0.96355935226943124"/>
    <n v="0.84346515837303926"/>
    <n v="1.2072287416516285"/>
    <n v="1.5966988725457527"/>
    <n v="2.0007238061049812"/>
    <n v="2.4520785788458355"/>
    <n v="2.3929971869673436"/>
    <n v="1.9740444066989491"/>
    <n v="0.48185751754844641"/>
    <n v="2.3743250372017979"/>
    <n v="2.8051348845057245"/>
    <n v="3.2714179080102253"/>
    <n v="2.2844130346229141"/>
    <n v="1.8474630439971182"/>
    <n v="2.1276957842077482"/>
    <n v="2.4551523138815114"/>
    <n v="2.8299800501052612"/>
    <n v="2.9227202535413328"/>
    <n v="3.3564606697968884"/>
    <n v="3.7525698529393141"/>
    <n v="4.2739954731210963"/>
    <n v="2.3743250372017979"/>
    <n v="3.2308231244971104"/>
    <n v="3.6555926977948285"/>
    <n v="4.1246762588180896"/>
    <n v="4.114147210038821"/>
    <n v="4.2433976364144943"/>
    <n v="4.7632964560429354"/>
    <n v="5.3244452274779785"/>
    <n v="5.926972719456681"/>
    <n v="6.5710081026896017"/>
    <n v="7.2566809511156327"/>
    <n v="7.9841212431607431"/>
    <n v="8.3220161439380398"/>
    <n v="3.2308231244971104"/>
    <n v="5.1031752018277476"/>
    <n v="5.5789097393183615"/>
    <n v="6.0855320317466433"/>
    <n v="6.6379118745695109"/>
    <n v="7.2405884521949293"/>
    <n v="7.8634556245387275"/>
    <n v="8.4993934108145979"/>
    <n v="9.149361110358381"/>
    <n v="9.8078965871234089"/>
    <n v="10.491070667056649"/>
    <n v="11.203494324227297"/>
    <n v="11.929342155298549"/>
    <n v="5.1031752018277476"/>
    <n v="8.4300586824563748"/>
    <n v="8.955713130821227"/>
    <n v="9.4883780774519408"/>
    <n v="10.022705828266602"/>
    <n v="10.558701573991149"/>
    <n v="11.096370521555253"/>
    <n v="11.635717894142898"/>
    <n v="12.176748931243129"/>
    <n v="12.719468888700945"/>
    <n v="13.263883038768359"/>
    <n v="13.809996670155613"/>
    <n v="14.35781508808256"/>
    <n v="8.4300586824563748"/>
  </r>
  <r>
    <s v="DE Florida"/>
    <x v="5"/>
    <s v="Regulated &amp; Renewable Energy"/>
    <s v="PEF Fossil Hydro Maintenance CR Common BA"/>
    <s v="AFUDC Not Eligible"/>
    <s v="Maintenance"/>
    <s v="Maintenance"/>
    <s v="Fossil Hydro"/>
    <s v="BA - Fossil Steam Plants "/>
    <s v="~"/>
    <s v="PEF CR1&amp;2 Turbogenerator 314"/>
    <n v="179.38"/>
    <n v="181.23999999999998"/>
    <n v="182.94"/>
    <n v="186.13"/>
    <n v="188.64999999999998"/>
    <n v="191.35000000000002"/>
    <n v="190.60000000000002"/>
    <n v="192.56"/>
    <n v="194.47000000000003"/>
    <n v="197.29000000000002"/>
    <n v="203.00000000000006"/>
    <n v="209.71"/>
    <n v="179.38"/>
    <n v="217.24000000000004"/>
    <n v="226.05125695870004"/>
    <n v="235.53711072821031"/>
    <n v="245.05257620285724"/>
    <n v="254.5977458206124"/>
    <n v="264.17271230800822"/>
    <n v="273.77756868103876"/>
    <n v="283.41240824606331"/>
    <n v="293.07732460071281"/>
    <n v="302.77241163479914"/>
    <n v="312.49776353122712"/>
    <n v="322.25347476690968"/>
    <n v="217.24000000000004"/>
    <n v="332.03964011368532"/>
    <n v="341.85635463923899"/>
    <n v="351.70371370802565"/>
    <n v="361.5818129821966"/>
    <n v="371.49074842252872"/>
    <n v="381.43061628935686"/>
    <n v="391.40151314350885"/>
    <n v="401.40353584724357"/>
    <n v="411.43678156519184"/>
    <n v="421.50134776530047"/>
    <n v="431.59733221977899"/>
    <n v="441.72483300604949"/>
    <n v="332.03964011368532"/>
    <n v="451.88394850769947"/>
    <n v="462.0747774154375"/>
    <n v="472.29741872805192"/>
    <n v="482.5519717533727"/>
    <n v="492.83853610923603"/>
    <n v="503.15721172445217"/>
    <n v="513.50809883977604"/>
    <n v="523.89129800888122"/>
    <n v="534.30691009933662"/>
    <n v="544.75503629358639"/>
    <n v="555.23577808993298"/>
    <n v="565.74923730352293"/>
    <n v="451.88394850769947"/>
    <n v="576.29551606733617"/>
    <n v="586.87471683317813"/>
    <n v="597.48694237267478"/>
    <n v="608.13229577827133"/>
    <n v="618.81088046423349"/>
    <n v="629.52280016765224"/>
    <n v="640.26815894945162"/>
    <n v="651.04706119539935"/>
    <n v="661.85961161712123"/>
    <n v="672.70591525311806"/>
    <n v="683.58607746978623"/>
    <n v="694.50020396244133"/>
    <n v="576.29551606733617"/>
    <n v="705.44840075634477"/>
    <n v="716.43077420773386"/>
    <n v="727.44743100485493"/>
    <n v="738.4984781689999"/>
    <n v="749.58402305554569"/>
    <n v="760.70417335499747"/>
    <n v="771.85903709403453"/>
    <n v="783.04872263655989"/>
    <n v="794.27333868475273"/>
    <n v="805.53299428012474"/>
    <n v="816.82779880457917"/>
    <n v="828.1578619814735"/>
    <n v="705.44840075634477"/>
    <n v="839.52329387668522"/>
    <n v="850.92420489968129"/>
    <n v="862.36070580459045"/>
    <n v="873.8329076912795"/>
    <n v="885.34092200643215"/>
    <n v="896.88486054463192"/>
    <n v="908.46483544944829"/>
    <n v="920.08095921452582"/>
    <n v="931.73334468467704"/>
    <n v="943.42210505697881"/>
    <n v="955.14735388187205"/>
    <n v="966.90920506426448"/>
    <n v="839.52329387668522"/>
  </r>
  <r>
    <s v="DE Florida"/>
    <x v="5"/>
    <s v="Regulated &amp; Renewable Energy"/>
    <s v="PEF Fossil Hydro Maintenance Crystal River Other BA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0"/>
    <n v="0"/>
    <n v="2.4831555034188348E-2"/>
    <n v="9.940373605715698E-2"/>
    <n v="0.22387181688883628"/>
    <n v="0.39839155606278209"/>
    <n v="0.62311919833929175"/>
    <n v="0.89821147622324338"/>
    <n v="1.2238256114866737"/>
    <n v="1.6001193166961085"/>
    <n v="2.0272507967446609"/>
    <n v="2.5053787503889131"/>
    <n v="0"/>
    <n v="0"/>
    <n v="0"/>
    <n v="0.12313127324073835"/>
    <n v="0.49290946816469083"/>
    <n v="1.1101045350678682"/>
    <n v="1.9754888277770219"/>
    <n v="3.0898371111526739"/>
    <n v="4.453926568615568"/>
    <n v="6.0685368096966172"/>
    <n v="7.934449877610418"/>
    <n v="10.05245025685241"/>
    <n v="12.423324880819747"/>
    <n v="0"/>
    <n v="0"/>
    <n v="0"/>
    <n v="0.13629244763138532"/>
    <n v="0.54559525057053881"/>
    <n v="1.2287606570533141"/>
    <n v="2.1866435757533149"/>
    <n v="3.4201015840869049"/>
    <n v="4.9299949365441398"/>
    <n v="6.7171865730457112"/>
    <n v="8.7825421273259714"/>
    <n v="11.126929935342131"/>
    <n v="13.751221043709712"/>
    <n v="0"/>
    <n v="0"/>
    <n v="0"/>
    <n v="0.15284624432606303"/>
    <n v="0.61186211283977743"/>
    <n v="1.3780033660718813"/>
    <n v="2.4522287481220886"/>
    <n v="3.835499995972806"/>
    <n v="5.5287818488319278"/>
    <n v="7.5330420575047903"/>
    <n v="9.8492513937953863"/>
    <n v="12.478383659936927"/>
    <n v="15.42141569805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Crystal River Other BA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0"/>
    <n v="0"/>
    <n v="9.2064996637952798E-2"/>
    <n v="0.36854738308986601"/>
    <n v="0.83002284958900008"/>
    <n v="1.4770688834835461"/>
    <n v="2.3102647748466252"/>
    <n v="3.3301916221038015"/>
    <n v="4.5374323376781609"/>
    <n v="5.9325716536530129"/>
    <n v="7.5161961274522691"/>
    <n v="9.2888941475385565"/>
    <n v="0"/>
    <n v="0"/>
    <n v="0"/>
    <n v="0.45651914426787199"/>
    <n v="1.8275016791885748"/>
    <n v="4.1158022576948072"/>
    <n v="7.3242844440036894"/>
    <n v="11.455820741434851"/>
    <n v="16.513292620315358"/>
    <n v="22.499590545971753"/>
    <n v="29.417614006809476"/>
    <n v="37.270271542479932"/>
    <n v="46.060480772135513"/>
    <n v="0"/>
    <n v="0"/>
    <n v="0"/>
    <n v="0.50531526171426022"/>
    <n v="2.0228384743500767"/>
    <n v="4.5557294171016025"/>
    <n v="8.1071577329509079"/>
    <n v="12.680302959459471"/>
    <n v="18.278354559655789"/>
    <n v="24.904511953019412"/>
    <n v="32.561984546561696"/>
    <n v="41.253991766003587"/>
    <n v="50.983763087050711"/>
    <n v="0"/>
    <n v="0"/>
    <n v="0"/>
    <n v="0.56668980046903605"/>
    <n v="2.2685282204255746"/>
    <n v="5.1090588192606115"/>
    <n v="9.0918362181881847"/>
    <n v="14.220426134776741"/>
    <n v="20.498405417588287"/>
    <n v="27.929362080925682"/>
    <n v="36.516895339688389"/>
    <n v="46.264615644337049"/>
    <n v="57.176144715967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Crystal River Other BA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0"/>
    <n v="1.8501219803944449E-2"/>
    <n v="7.4062633918603182E-2"/>
    <n v="0.16679993204075011"/>
    <n v="0.2968291650122149"/>
    <n v="0.46426674594725859"/>
    <n v="0.66922945136346867"/>
    <n v="0.91183442231618428"/>
    <n v="1.1921991655364628"/>
    <n v="1.5104415545725987"/>
    <n v="1.8666798309352057"/>
    <n v="0"/>
    <n v="0"/>
    <n v="0"/>
    <n v="9.1741284313149651E-2"/>
    <n v="0.36725152326760041"/>
    <n v="0.82710438289598742"/>
    <n v="1.4718753200269898"/>
    <n v="2.3021415878756053"/>
    <n v="3.3184822416508752"/>
    <n v="4.5214781441811152"/>
    <n v="5.9117119715567057"/>
    <n v="7.4897682187904993"/>
    <n v="9.256233205495894"/>
    <n v="0"/>
    <n v="0"/>
    <n v="0"/>
    <n v="0.10154726625330722"/>
    <n v="0.40650606206787382"/>
    <n v="0.91551137111318526"/>
    <n v="1.6292001592681988"/>
    <n v="2.5482113808091462"/>
    <n v="3.6731859846166559"/>
    <n v="5.0047669204022478"/>
    <n v="6.5435991449542676"/>
    <n v="8.2903296284033186"/>
    <n v="10.245607360507254"/>
    <n v="0"/>
    <n v="0"/>
    <n v="0"/>
    <n v="0.11388098561686245"/>
    <n v="0.45587944132382041"/>
    <n v="1.0267074745837301"/>
    <n v="1.8270794158239509"/>
    <n v="2.8577118253757083"/>
    <n v="4.1193235004351161"/>
    <n v="5.6126354820459312"/>
    <n v="7.3383710621041063"/>
    <n v="9.2972557903842059"/>
    <n v="11.490017481587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Crystal River Other BA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0"/>
    <n v="9.9668480160420205E-3"/>
    <n v="3.9898505274614318E-2"/>
    <n v="8.9857295321785019E-2"/>
    <n v="0.15990573625716631"/>
    <n v="0.25010654134124638"/>
    <n v="0.36052261960461729"/>
    <n v="0.49121707645910467"/>
    <n v="0.64225321431080507"/>
    <n v="0.81369453317503693"/>
    <n v="1.0056047312932117"/>
    <n v="0"/>
    <n v="0"/>
    <n v="0"/>
    <n v="4.9422224451782952E-2"/>
    <n v="0.1978431776825362"/>
    <n v="0.44557190105392719"/>
    <n v="0.79291840065277075"/>
    <n v="1.240193650302583"/>
    <n v="1.7877095945845356"/>
    <n v="2.4357791518678407"/>
    <n v="3.1847162173495964"/>
    <n v="4.0348356661041205"/>
    <n v="4.9864533561418041"/>
    <n v="0"/>
    <n v="0"/>
    <n v="0"/>
    <n v="5.4704834609739211E-2"/>
    <n v="0.21899010888001302"/>
    <n v="0.49319789678189652"/>
    <n v="0.87767134012851811"/>
    <n v="1.3727546519085101"/>
    <n v="1.9787931196298647"/>
    <n v="2.6961331086742293"/>
    <n v="3.5251220656616726"/>
    <n v="4.4661085218259533"/>
    <n v="5.5194420964003266"/>
    <n v="0"/>
    <n v="0"/>
    <n v="0"/>
    <n v="6.134916983214854E-2"/>
    <n v="0.24558819119158409"/>
    <n v="0.5531006856411238"/>
    <n v="0.98427147228350886"/>
    <n v="1.539486571499729"/>
    <n v="2.2191332086990165"/>
    <n v="3.0235998180805472"/>
    <n v="3.9532760464068826"/>
    <n v="5.0085527567891948"/>
    <n v="6.18982203248430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Crystal River Other BA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0"/>
    <n v="2.1612540468960049E-3"/>
    <n v="8.6517629095045935E-3"/>
    <n v="1.9485041092706334E-2"/>
    <n v="3.4674645289206232E-2"/>
    <n v="5.4234174511230235E-2"/>
    <n v="7.8177270222632766E-2"/>
    <n v="0.10651761647141672"/>
    <n v="0.13926894002266713"/>
    <n v="0.17644501049189978"/>
    <n v="0.21805964047882614"/>
    <n v="0"/>
    <n v="0"/>
    <n v="0"/>
    <n v="1.0716927001124751E-2"/>
    <n v="4.2901162714010607E-2"/>
    <n v="9.6619720992243807E-2"/>
    <n v="0.1719398248845469"/>
    <n v="0.26892890728781699"/>
    <n v="0.38765461160220238"/>
    <n v="0.52818479238822436"/>
    <n v="0.69058751602595014"/>
    <n v="0.87493106137622356"/>
    <n v="1.0812839204439602"/>
    <n v="0"/>
    <n v="0"/>
    <n v="0"/>
    <n v="1.186243083196608E-2"/>
    <n v="4.748675392231954E-2"/>
    <n v="0.10694714605726663"/>
    <n v="0.19031801557846176"/>
    <n v="0.2976740031058473"/>
    <n v="0.42908998226274958"/>
    <n v="0.58464106040323882"/>
    <n v="0.76440257934175904"/>
    <n v="0.96845011608503617"/>
    <n v="1.1968594835662709"/>
    <n v="0"/>
    <n v="0"/>
    <n v="0"/>
    <n v="1.3303216962890501E-2"/>
    <n v="5.3254396104858548E-2"/>
    <n v="0.1199367235699997"/>
    <n v="0.21343364518209995"/>
    <n v="0.33382886725527006"/>
    <n v="0.48120635740711037"/>
    <n v="0.65565034537441402"/>
    <n v="0.85724532383141661"/>
    <n v="1.0860760492106001"/>
    <n v="1.3422275425260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Debary 7-10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0"/>
    <n v="0"/>
    <n v="4.4313202417537801E-3"/>
    <n v="1.7739140111212651E-2"/>
    <n v="6.0568535632891239E-2"/>
    <n v="0.19236647807512644"/>
    <n v="0.19307744242865507"/>
    <n v="0.51311738952452501"/>
    <n v="0.94226663357085361"/>
    <n v="0.88400385059787612"/>
    <n v="0.47480950660374149"/>
    <n v="0.10230098543477939"/>
    <n v="0"/>
    <n v="0"/>
    <n v="0"/>
    <n v="0"/>
    <n v="0"/>
    <n v="6.4219007429497016E-2"/>
    <n v="0.2663710304702972"/>
    <n v="0.585780639640904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330691041666669E-2"/>
    <n v="0.1174143249049707"/>
    <n v="0.26443430888893016"/>
    <n v="0.47057462282962614"/>
    <n v="0.73601982088747475"/>
    <n v="1.0609550333400779"/>
    <n v="1.4455659683806714"/>
    <n v="1.8900389139221863"/>
    <n v="1.4133821578711836"/>
    <n v="0.44999291722673018"/>
    <n v="0"/>
    <n v="0.54776535062922338"/>
    <n v="0.70450437938722954"/>
    <n v="0.89259300501080541"/>
    <n v="1.0843280178543315"/>
    <n v="1.2797208007354008"/>
    <n v="1.4787827720050066"/>
    <n v="1.6815253856584655"/>
    <n v="1.8879601314466881"/>
    <n v="2.0980985349877952"/>
    <n v="2.3119521578790847"/>
    <n v="2.5295325978093453"/>
    <n v="2.7508514886715227"/>
    <n v="0.54776535062922338"/>
    <n v="2.9759205006757381"/>
    <n v="3.2047513404626566"/>
    <n v="3.4358261329172128"/>
    <n v="3.6676222646191308"/>
    <n v="3.9001419873514984"/>
    <n v="4.133387559926728"/>
    <n v="4.3673612482084989"/>
    <n v="4.6020653251337684"/>
    <n v="4.8375020707348533"/>
    <n v="5.0736737721615786"/>
    <n v="5.3105827237034964"/>
    <n v="5.5482312268121738"/>
    <n v="2.9759205006757381"/>
  </r>
  <r>
    <s v="DE Florida"/>
    <x v="5"/>
    <s v="Regulated &amp; Renewable Energy"/>
    <s v="PEF Fossil Hydro Maintenance Debary 7-10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0"/>
    <n v="5.3213794664942922E-3"/>
    <n v="2.1302160708591211E-2"/>
    <n v="7.273411630140629E-2"/>
    <n v="0.23100452475212474"/>
    <n v="0.23185829087731441"/>
    <n v="0.61618032359500963"/>
    <n v="1.131526958625358"/>
    <n v="1.0615617202632324"/>
    <n v="0.57017805554433798"/>
    <n v="0.12284879755820061"/>
    <n v="0"/>
    <n v="0"/>
    <n v="0"/>
    <n v="0"/>
    <n v="0"/>
    <n v="7.711780888097633E-2"/>
    <n v="0.31987336836043634"/>
    <n v="0.70343845571885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221542470833332E-2"/>
    <n v="0.14099611991581829"/>
    <n v="0.31754397562764258"/>
    <n v="0.56508604042587351"/>
    <n v="0.88384393480318968"/>
    <n v="1.2740399710783135"/>
    <n v="1.7358971555556628"/>
    <n v="2.2696391906917466"/>
    <n v="1.697249465764691"/>
    <n v="0.54037065213226732"/>
    <n v="0"/>
    <n v="0.65777995253608612"/>
    <n v="0.84599885097236327"/>
    <n v="1.0718634316848221"/>
    <n v="1.3021062521162867"/>
    <n v="1.5367409796863409"/>
    <n v="1.7757813244797422"/>
    <n v="2.0192410393796081"/>
    <n v="2.2671339202010188"/>
    <n v="2.5194738058250365"/>
    <n v="2.7762745783331435"/>
    <n v="3.0375501631420994"/>
    <n v="3.303314529139219"/>
    <n v="0.65777995253608612"/>
    <n v="3.573581688818074"/>
    <n v="3.8483656984146171"/>
    <n v="4.1258440755270644"/>
    <n v="4.4041886485649924"/>
    <n v="4.6834021215062354"/>
    <n v="4.963487206769555"/>
    <n v="5.2444466252409887"/>
    <n v="5.5262831063002817"/>
    <n v="5.8089993878474031"/>
    <n v="6.0925982163291419"/>
    <n v="6.3770823467657873"/>
    <n v="6.6624545427778923"/>
    <n v="3.573581688818074"/>
  </r>
  <r>
    <s v="DE Florida"/>
    <x v="5"/>
    <s v="Regulated &amp; Renewable Energy"/>
    <s v="PEF Fossil Hydro Maintenance Debary 7-10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0"/>
    <n v="5.9212884201036591E-2"/>
    <n v="0.23703672764022304"/>
    <n v="0.80933841180418642"/>
    <n v="2.5704696047685487"/>
    <n v="2.579969764459082"/>
    <n v="6.8564578748272025"/>
    <n v="12.590903391367142"/>
    <n v="11.81237527035649"/>
    <n v="6.3445742573891879"/>
    <n v="1.3669823153661618"/>
    <n v="0"/>
    <n v="0"/>
    <n v="0"/>
    <n v="0"/>
    <n v="0"/>
    <n v="0.85811732011572395"/>
    <n v="3.559344872693333"/>
    <n v="7.82741018250996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9192176641249998"/>
    <n v="1.5689105160705568"/>
    <n v="3.5334169690237589"/>
    <n v="6.2878994956609509"/>
    <n v="9.8348241405920707"/>
    <n v="14.176664646604532"/>
    <n v="19.315902478694397"/>
    <n v="25.255026848172562"/>
    <n v="18.885856836508705"/>
    <n v="6.0128831858096063"/>
    <n v="0"/>
    <n v="7.3193353505785224"/>
    <n v="9.4137093607016329"/>
    <n v="11.926980915382591"/>
    <n v="14.488973741735984"/>
    <n v="17.099839931493953"/>
    <n v="19.759732051168836"/>
    <n v="22.468803143535279"/>
    <n v="25.227206729116961"/>
    <n v="28.035096807677981"/>
    <n v="30.892627859718875"/>
    <n v="33.799954847977325"/>
    <n v="36.75723321893355"/>
    <n v="7.3193353505785224"/>
    <n v="39.764618904320365"/>
    <n v="42.822268322638017"/>
    <n v="45.909900547044515"/>
    <n v="49.007171340336974"/>
    <n v="52.114110790946732"/>
    <n v="55.230749081231274"/>
    <n v="58.357116487767449"/>
    <n v="61.493243381645584"/>
    <n v="64.639160228764538"/>
    <n v="67.794897590127633"/>
    <n v="70.960486122139571"/>
    <n v="74.135956576904235"/>
    <n v="39.764618904320365"/>
  </r>
  <r>
    <s v="DE Florida"/>
    <x v="5"/>
    <s v="Regulated &amp; Renewable Energy"/>
    <s v="PEF Fossil Hydro Maintenance Debary 7-10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0"/>
    <n v="1.528191026275284E-2"/>
    <n v="6.1175435881082457E-2"/>
    <n v="0.20887746219891043"/>
    <n v="0.66339760954456339"/>
    <n v="0.66584945072459512"/>
    <n v="1.7695434934010534"/>
    <n v="3.2495133170779518"/>
    <n v="3.0485875043456936"/>
    <n v="1.6374344159222014"/>
    <n v="0.35279654683380679"/>
    <n v="0"/>
    <n v="0"/>
    <n v="0"/>
    <n v="0"/>
    <n v="0"/>
    <n v="0.22146652806844483"/>
    <n v="0.91861069888125324"/>
    <n v="2.02013094975672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14861147916665"/>
    <n v="0.4049101985026628"/>
    <n v="0.91191725191785578"/>
    <n v="1.6228042369998166"/>
    <n v="2.5382075996148314"/>
    <n v="3.6587657724031546"/>
    <n v="4.9851191809810587"/>
    <n v="6.5179102501622515"/>
    <n v="4.8741314193726186"/>
    <n v="1.5518270158818916"/>
    <n v="0"/>
    <n v="1.8890009974138158"/>
    <n v="2.4295247478070019"/>
    <n v="3.0781587680594114"/>
    <n v="3.7393662528821556"/>
    <n v="4.4131864524823801"/>
    <n v="5.0996587395934236"/>
    <n v="5.7988226098573064"/>
    <n v="6.5107176822084085"/>
    <n v="7.2353836992583505"/>
    <n v="7.9728605276820703"/>
    <n v="8.7231881586051081"/>
    <n v="9.4864067079921028"/>
    <n v="1.8890009974138158"/>
    <n v="10.262556417036496"/>
    <n v="11.051677652551456"/>
    <n v="11.848536585757852"/>
    <n v="12.647883049590272"/>
    <n v="13.449724809298441"/>
    <n v="14.254069654372639"/>
    <n v="15.060925398619361"/>
    <n v="15.870299880237225"/>
    <n v="16.68220096189312"/>
    <n v="17.49663653079859"/>
    <n v="18.313614498786443"/>
    <n v="19.133142802387624"/>
    <n v="10.262556417036496"/>
  </r>
  <r>
    <s v="DE Florida"/>
    <x v="5"/>
    <s v="Regulated &amp; Renewable Energy"/>
    <s v="PEF Fossil Hydro Maintenance Debary 7-10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0"/>
    <n v="5.2481867789775597E-3"/>
    <n v="2.1009161045253487E-2"/>
    <n v="7.173369799262487E-2"/>
    <n v="0.22782718284264569"/>
    <n v="0.22866920587798303"/>
    <n v="0.60770509754454349"/>
    <n v="1.1159634192046322"/>
    <n v="1.0469605147374517"/>
    <n v="0.56233556573297905"/>
    <n v="0.12115907899779738"/>
    <n v="0"/>
    <n v="0"/>
    <n v="0"/>
    <n v="0"/>
    <n v="0"/>
    <n v="7.6057095259078028E-2"/>
    <n v="0.31547368372175488"/>
    <n v="0.693763041401789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736382924999996E-2"/>
    <n v="0.13905396722448549"/>
    <n v="0.31316996244735118"/>
    <n v="0.55730225619902418"/>
    <n v="0.87166941625813299"/>
    <n v="1.2564906926997836"/>
    <n v="1.7119860200254637"/>
    <n v="2.2383760192995967"/>
    <n v="1.6738706832863781"/>
    <n v="0.53292731030851681"/>
    <n v="0"/>
    <n v="0.64871935494031219"/>
    <n v="0.83434562997407324"/>
    <n v="1.0570996212026524"/>
    <n v="1.2841727154746967"/>
    <n v="1.5155783956046038"/>
    <n v="1.7513301864956687"/>
    <n v="1.9914416552714713"/>
    <n v="2.2359264114076738"/>
    <n v="2.4847981068642309"/>
    <n v="2.7380704362180102"/>
    <n v="2.99575713679583"/>
    <n v="3.2578719888079091"/>
    <n v="0.64871935494031219"/>
    <n v="3.5244288154817354"/>
    <n v="3.7954414831963512"/>
    <n v="4.0691120323212253"/>
    <n v="4.3436368905891865"/>
    <n v="4.6190187248714567"/>
    <n v="4.8952602103643503"/>
    <n v="5.1723640306152632"/>
    <n v="5.4503328775487381"/>
    <n v="5.7291694514926199"/>
    <n v="6.0088764612042853"/>
    <n v="6.2894566238969576"/>
    <n v="6.5709126652661025"/>
    <n v="3.5244288154817354"/>
  </r>
  <r>
    <s v="DE Florida"/>
    <x v="5"/>
    <s v="Regulated &amp; Renewable Energy"/>
    <s v="PEF Fossil Hydro Maintenance Debary 7-10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0"/>
    <n v="8.6566166223493496E-4"/>
    <n v="3.4653540429326513E-3"/>
    <n v="1.1832107898921255E-2"/>
    <n v="3.7578932707171948E-2"/>
    <n v="3.7717820115548868E-2"/>
    <n v="0.10023785872032934"/>
    <n v="0.18407247858092943"/>
    <n v="0.17269080115676294"/>
    <n v="9.275438567014363E-2"/>
    <n v="1.9984572603286843E-2"/>
    <n v="0"/>
    <n v="0"/>
    <n v="0"/>
    <n v="0"/>
    <n v="0"/>
    <n v="1.2545230244179882E-2"/>
    <n v="5.203577634391205E-2"/>
    <n v="0.114432677972264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295651458333331E-3"/>
    <n v="2.2936146394962127E-2"/>
    <n v="5.1655571204245548E-2"/>
    <n v="9.1923778872040035E-2"/>
    <n v="0.14377682088733151"/>
    <n v="0.20725086127995754"/>
    <n v="0.28238217697192269"/>
    <n v="0.36920715812981064"/>
    <n v="0.27609527296774117"/>
    <n v="8.7903272744290301E-2"/>
    <n v="0"/>
    <n v="0.10700249975706115"/>
    <n v="0.13762047854548762"/>
    <n v="0.17436276174725854"/>
    <n v="0.21181806231556527"/>
    <n v="0.24998860605533041"/>
    <n v="0.28887662571970496"/>
    <n v="0.32848436103175854"/>
    <n v="0.36881405870623707"/>
    <n v="0.4098679724713884"/>
    <n v="0.45164836309085632"/>
    <n v="0.49415749838564266"/>
    <n v="0.53739765325613797"/>
    <n v="0.10700249975706115"/>
    <n v="0.58137110970422123"/>
    <n v="0.62608015685542806"/>
    <n v="0.67122793093952215"/>
    <n v="0.71651664147554128"/>
    <n v="0.76194672842057942"/>
    <n v="0.80751863310513128"/>
    <n v="0.85323279823737974"/>
    <n v="0.89908966790749656"/>
    <n v="0.94508968759195655"/>
    <n v="0.99123330415786493"/>
    <n v="1.0375209658672986"/>
    <n v="1.0839531223816607"/>
    <n v="0.58137110970422123"/>
  </r>
  <r>
    <s v="DE Florida"/>
    <x v="5"/>
    <s v="Regulated &amp; Renewable Energy"/>
    <s v="PEF Fossil Hydro Maintenance Debary BG-341"/>
    <s v="AFUDC Not Eligible"/>
    <s v="Maintenance"/>
    <s v="Maintenance"/>
    <s v="Fossil Hydro"/>
    <s v="BG - Other Production Plant"/>
    <s v="~"/>
    <s v="PEF Debary new 341"/>
    <n v="12.84"/>
    <n v="13.290000000000001"/>
    <n v="13.309999999999999"/>
    <n v="13.3"/>
    <n v="13.339999999999998"/>
    <n v="13.63"/>
    <n v="14.120000000000001"/>
    <n v="16.18"/>
    <n v="14.419999999999998"/>
    <n v="18.579999999999998"/>
    <n v="30.270000000000003"/>
    <n v="49.379999999999995"/>
    <n v="12.84"/>
    <n v="72.63000000000001"/>
    <n v="96.469069988800015"/>
    <n v="124.54235914661723"/>
    <n v="152.76200954401929"/>
    <n v="150.58551404038272"/>
    <n v="160.33171622162695"/>
    <n v="188.38196713422533"/>
    <n v="216.59204676657063"/>
    <n v="244.89018895820183"/>
    <n v="273.35240717297103"/>
    <n v="301.97921360207738"/>
    <n v="330.6953834740093"/>
    <n v="72.63000000000001"/>
    <n v="303.51903586149319"/>
    <n v="328.31615510353112"/>
    <n v="353.19068276879335"/>
    <n v="378.1428605008324"/>
    <n v="403.1768496782226"/>
    <n v="428.29290568929849"/>
    <n v="453.49912268101355"/>
    <n v="478.79578210619621"/>
    <n v="504.17140935420667"/>
    <n v="529.63996736894467"/>
    <n v="555.21339272583793"/>
    <n v="547.90706240948975"/>
    <n v="303.51903586149319"/>
    <n v="557.7000245111019"/>
    <n v="582.4780833318581"/>
    <n v="607.33377872629433"/>
    <n v="632.26764070097431"/>
    <n v="657.28941945387385"/>
    <n v="682.4100795501804"/>
    <n v="707.62770484738041"/>
    <n v="732.9344094392319"/>
    <n v="758.32348808873769"/>
    <n v="783.79368276448042"/>
    <n v="809.3457858905557"/>
    <n v="834.9803354888121"/>
    <n v="557.7000245111019"/>
    <n v="837.68995390692942"/>
    <n v="862.81837041500626"/>
    <n v="888.02580484867065"/>
    <n v="913.31250387578541"/>
    <n v="938.68822112196119"/>
    <n v="964.1639245907204"/>
    <n v="989.73770158861748"/>
    <n v="1015.4016696692456"/>
    <n v="1041.149127066243"/>
    <n v="1066.9788192296619"/>
    <n v="1092.8915420759358"/>
    <n v="1118.8878371301528"/>
    <n v="837.68995390692942"/>
    <n v="1114.5732988996576"/>
    <n v="1140.0562889018001"/>
    <n v="1165.6194036909696"/>
    <n v="1191.2628933902849"/>
    <n v="1216.9965150913988"/>
    <n v="1242.8312402746958"/>
    <n v="1268.7651597344463"/>
    <n v="1294.7903945228468"/>
    <n v="1320.9002463830602"/>
    <n v="1347.0934642856193"/>
    <n v="1373.3708476784275"/>
    <n v="1399.7329416290668"/>
    <n v="1114.5732988996576"/>
    <n v="1388.4775782939157"/>
    <n v="1414.3191132831303"/>
    <n v="1440.2416046677006"/>
    <n v="1466.2450175159513"/>
    <n v="1492.3296044379881"/>
    <n v="1518.4956188324818"/>
    <n v="1544.7433148891303"/>
    <n v="1571.072947591128"/>
    <n v="1597.4847727176425"/>
    <n v="1623.9790468462998"/>
    <n v="1650.5560273556762"/>
    <n v="1677.2159724277992"/>
    <n v="1388.4775782939157"/>
  </r>
  <r>
    <s v="DE Florida"/>
    <x v="5"/>
    <s v="Regulated &amp; Renewable Energy"/>
    <s v="PEF Fossil Hydro Maintenance Debary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0"/>
    <n v="5.4146233560638718E-2"/>
    <n v="0.20522864206155603"/>
    <n v="0.20230462176359246"/>
    <n v="0.26600493481831716"/>
    <n v="0.6057553881927582"/>
    <n v="1.0656435560537632"/>
    <n v="1.526967343011735"/>
    <n v="2.1145318756578284"/>
    <n v="2.8287312359406358"/>
    <n v="3.545160090940457"/>
    <n v="0"/>
    <n v="3.5824709133541899"/>
    <n v="4.3514287998839176"/>
    <n v="5.1227871191792893"/>
    <n v="5.8965533645992556"/>
    <n v="6.6791926790732523"/>
    <n v="7.4707327613947543"/>
    <n v="8.284116649181108"/>
    <n v="9.1194125315845209"/>
    <n v="9.9573159320851552"/>
    <n v="10.820436682119448"/>
    <n v="11.72804435685139"/>
    <n v="11.573709164007346"/>
    <n v="3.5824709133541899"/>
    <n v="12.144962446915631"/>
    <n v="13.098945093036113"/>
    <n v="14.056379744000456"/>
    <n v="15.017751161665569"/>
    <n v="15.998735761132183"/>
    <n v="17.017009753254335"/>
    <n v="18.069023528892249"/>
    <n v="19.141389384781036"/>
    <n v="20.222663875071706"/>
    <n v="21.310378129641212"/>
    <n v="22.405440746334506"/>
    <n v="23.508339883776937"/>
    <n v="12.144962446915631"/>
    <n v="23.953326576728173"/>
    <n v="25.04566306942597"/>
    <n v="26.142357447897936"/>
    <n v="27.243423315984238"/>
    <n v="28.364538445847089"/>
    <n v="29.5233804096383"/>
    <n v="30.716400963765391"/>
    <n v="31.930213774773566"/>
    <n v="33.15337677090001"/>
    <n v="34.383422460397298"/>
    <n v="35.621260823788852"/>
    <n v="36.867381406694733"/>
    <n v="23.953326576728173"/>
    <n v="37.101854304246771"/>
    <n v="38.334547608162673"/>
    <n v="39.572036945499619"/>
    <n v="40.814337287850137"/>
    <n v="42.077127779398481"/>
    <n v="43.378087368601498"/>
    <n v="44.713669192468117"/>
    <n v="46.070488302454727"/>
    <n v="47.43710401603294"/>
    <n v="48.811050235026485"/>
    <n v="50.193238337880203"/>
    <n v="51.584159272499441"/>
    <n v="37.101854304246771"/>
    <n v="51.574382957375292"/>
    <n v="52.948980705459519"/>
    <n v="54.328343479974066"/>
    <n v="55.712012169880936"/>
    <n v="57.100000216827027"/>
    <n v="58.492321104419631"/>
    <n v="59.888988358357402"/>
    <n v="61.290015546561776"/>
    <n v="62.695416279308752"/>
    <n v="64.105204209361119"/>
    <n v="65.519393032101092"/>
    <n v="66.937996485663348"/>
    <n v="51.574382957375292"/>
  </r>
  <r>
    <s v="DE Florida"/>
    <x v="5"/>
    <s v="Regulated &amp; Renewable Energy"/>
    <s v="PEF Fossil Hydro Maintenance Debary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0"/>
    <n v="0.13841756423431104"/>
    <n v="0.52463942322899337"/>
    <n v="0.51716455857451027"/>
    <n v="0.68000584215379356"/>
    <n v="1.5485321848203921"/>
    <n v="2.7241744378352921"/>
    <n v="3.9034866580021612"/>
    <n v="5.405516367017146"/>
    <n v="7.2312709823836592"/>
    <n v="9.0627250011603238"/>
    <n v="0"/>
    <n v="9.1581051009100882"/>
    <n v="11.123842524419128"/>
    <n v="13.095716331471014"/>
    <n v="15.073745677830159"/>
    <n v="17.074457831930054"/>
    <n v="19.097923602011143"/>
    <n v="21.177230123096027"/>
    <n v="23.312551711581897"/>
    <n v="25.454539069410892"/>
    <n v="27.660991189964061"/>
    <n v="29.981168150676751"/>
    <n v="29.586630985960003"/>
    <n v="9.1581051009100882"/>
    <n v="31.046963178640883"/>
    <n v="33.485691516964145"/>
    <n v="35.933244441427405"/>
    <n v="38.390861180524588"/>
    <n v="40.89861638121593"/>
    <n v="43.501696899362202"/>
    <n v="46.191028636567218"/>
    <n v="48.932387729881356"/>
    <n v="51.696520548965026"/>
    <n v="54.477115759374968"/>
    <n v="57.276496069308912"/>
    <n v="60.09590939064249"/>
    <n v="31.046963178640883"/>
    <n v="61.233458027077411"/>
    <n v="64.025869367640027"/>
    <n v="66.82942105711345"/>
    <n v="69.644147871885565"/>
    <n v="72.510127928061763"/>
    <n v="75.472551561477516"/>
    <n v="78.522348164574652"/>
    <n v="81.625297376138832"/>
    <n v="84.75214907849697"/>
    <n v="87.89659546083773"/>
    <n v="91.060962765990382"/>
    <n v="94.246502451496028"/>
    <n v="61.233458027077411"/>
    <n v="94.845900880968827"/>
    <n v="97.99711553350599"/>
    <n v="101.16059060048885"/>
    <n v="104.33636435478027"/>
    <n v="107.56451841987548"/>
    <n v="110.89024664994866"/>
    <n v="114.30448196676348"/>
    <n v="117.77300754944477"/>
    <n v="121.26657683171045"/>
    <n v="124.77888556522643"/>
    <n v="128.31226356642009"/>
    <n v="131.86796587758624"/>
    <n v="94.845900880968827"/>
    <n v="131.84297404274042"/>
    <n v="135.35694832275576"/>
    <n v="138.88310375201499"/>
    <n v="142.4202666748931"/>
    <n v="145.96847145315266"/>
    <n v="149.52775255582236"/>
    <n v="153.09814455953185"/>
    <n v="156.67968214884755"/>
    <n v="160.27240011660967"/>
    <n v="163.87633336427024"/>
    <n v="167.49151690223204"/>
    <n v="171.11798585018877"/>
    <n v="131.84297404274042"/>
  </r>
  <r>
    <s v="DE Florida"/>
    <x v="5"/>
    <s v="Regulated &amp; Renewable Energy"/>
    <s v="PEF Fossil Hydro Maintenance Debary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0"/>
    <n v="4.1313619717688585E-2"/>
    <n v="0.15658961881094394"/>
    <n v="0.15435858897390861"/>
    <n v="0.20296197902306803"/>
    <n v="0.46219184796500601"/>
    <n v="0.81308688960065856"/>
    <n v="1.1650773097609339"/>
    <n v="1.6133895203259965"/>
    <n v="2.1583242061392989"/>
    <n v="2.7049599982132642"/>
    <n v="0"/>
    <n v="2.7334281856972353"/>
    <n v="3.3201436710398866"/>
    <n v="3.9086906885116677"/>
    <n v="4.49907495555148"/>
    <n v="5.0962293814097537"/>
    <n v="5.7001751002881669"/>
    <n v="6.320787660289545"/>
    <n v="6.9581190897918157"/>
    <n v="7.5974400576976207"/>
    <n v="8.2560018835618081"/>
    <n v="8.9485072687191778"/>
    <n v="8.8307493925582374"/>
    <n v="2.7334281856972353"/>
    <n v="9.2666161064659303"/>
    <n v="9.9945056320588339"/>
    <n v="10.725029040121571"/>
    <n v="11.458556204340509"/>
    <n v="12.207048242034787"/>
    <n v="12.983992116290313"/>
    <n v="13.786679472481037"/>
    <n v="14.604895482257735"/>
    <n v="15.429908787241887"/>
    <n v="16.259835637545667"/>
    <n v="17.095369294054905"/>
    <n v="17.93688222219302"/>
    <n v="9.2666161064659303"/>
    <n v="18.276407426497965"/>
    <n v="19.109861048207975"/>
    <n v="19.946639740265592"/>
    <n v="20.786753882411798"/>
    <n v="21.642165627404729"/>
    <n v="22.526362977001593"/>
    <n v="23.436638618490026"/>
    <n v="24.362778768686997"/>
    <n v="25.296053117642849"/>
    <n v="26.234578967171462"/>
    <n v="27.179050633143444"/>
    <n v="28.129841639260302"/>
    <n v="18.276407426497965"/>
    <n v="28.308744648510633"/>
    <n v="29.249290629968218"/>
    <n v="30.193495988780064"/>
    <n v="31.141372148283306"/>
    <n v="32.104882308089998"/>
    <n v="33.097515520079192"/>
    <n v="34.116565524938508"/>
    <n v="35.151819596173269"/>
    <n v="36.194548483820789"/>
    <n v="37.242870552990873"/>
    <n v="38.297481186169293"/>
    <n v="39.358754977002349"/>
    <n v="28.308744648510633"/>
    <n v="39.351295640706553"/>
    <n v="40.400114827096381"/>
    <n v="41.452569732481635"/>
    <n v="42.508310054771385"/>
    <n v="43.567346049953017"/>
    <n v="44.629688006029724"/>
    <n v="45.695346243120461"/>
    <n v="46.764331113560175"/>
    <n v="47.836653002000396"/>
    <n v="48.912322325510104"/>
    <n v="49.991349533676932"/>
    <n v="51.073745108708678"/>
    <n v="39.351295640706553"/>
  </r>
  <r>
    <s v="DE Florida"/>
    <x v="5"/>
    <s v="Regulated &amp; Renewable Energy"/>
    <s v="PEF Fossil Hydro Maintenance Debary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0"/>
    <n v="3.6713893757997086E-2"/>
    <n v="0.13915543270997371"/>
    <n v="0.13717279858186882"/>
    <n v="0.18036484301508326"/>
    <n v="0.4107328894915081"/>
    <n v="0.72256040223069151"/>
    <n v="1.0353613375615676"/>
    <n v="1.4337599039803659"/>
    <n v="1.9180233090441248"/>
    <n v="2.4037984246515691"/>
    <n v="0"/>
    <n v="2.4290970554157418"/>
    <n v="2.9504895197467991"/>
    <n v="3.4735095992919844"/>
    <n v="3.9981623749288837"/>
    <n v="4.5288315416078717"/>
    <n v="5.0655358805163724"/>
    <n v="5.6170514278944115"/>
    <n v="6.1834244194471326"/>
    <n v="6.7515654405763943"/>
    <n v="7.3368051042289659"/>
    <n v="7.9522091601128153"/>
    <n v="7.8475620683284788"/>
    <n v="2.4290970554157418"/>
    <n v="8.2349007797850042"/>
    <n v="8.8817494193568809"/>
    <n v="9.5309386933691513"/>
    <n v="10.18279729495783"/>
    <n v="10.847954628989463"/>
    <n v="11.538396063321859"/>
    <n v="12.251714782849506"/>
    <n v="12.978833245460816"/>
    <n v="13.711992214224662"/>
    <n v="14.449517669926049"/>
    <n v="15.192025688006515"/>
    <n v="15.939847264783431"/>
    <n v="8.2349007797850042"/>
    <n v="16.24157082142635"/>
    <n v="16.982230389113131"/>
    <n v="17.72584482447585"/>
    <n v="18.472423351608413"/>
    <n v="19.232596295533902"/>
    <n v="20.01834994713909"/>
    <n v="20.827278417228825"/>
    <n v="21.65030509249226"/>
    <n v="22.479671667698419"/>
    <n v="23.313705058240924"/>
    <n v="24.153022277087462"/>
    <n v="24.997955261008208"/>
    <n v="16.24157082142635"/>
    <n v="25.156939782807211"/>
    <n v="25.992768390266658"/>
    <n v="26.831848951738436"/>
    <n v="27.674191618721945"/>
    <n v="28.530427646540829"/>
    <n v="29.412544259286509"/>
    <n v="30.318136503881639"/>
    <n v="31.238128706055431"/>
    <n v="32.16476350254834"/>
    <n v="33.096368753665935"/>
    <n v="34.033562420237566"/>
    <n v="34.976677389853968"/>
    <n v="25.156939782807211"/>
    <n v="34.970048552145236"/>
    <n v="35.902095573045187"/>
    <n v="36.837373523644452"/>
    <n v="37.77557110336376"/>
    <n v="38.716697426321751"/>
    <n v="39.660761635088335"/>
    <n v="40.607772900773497"/>
    <n v="41.557740423116414"/>
    <n v="42.510673430574798"/>
    <n v="43.466581180414579"/>
    <n v="44.425472958799801"/>
    <n v="45.387358080882855"/>
    <n v="34.970048552145236"/>
  </r>
  <r>
    <s v="DE Florida"/>
    <x v="5"/>
    <s v="Regulated &amp; Renewable Energy"/>
    <s v="PEF Fossil Hydro Maintenance Debary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0"/>
    <n v="7.3409139978319752E-3"/>
    <n v="2.7824018628710562E-2"/>
    <n v="2.7427592504052665E-2"/>
    <n v="3.6063807601932341E-2"/>
    <n v="8.2125716158379922E-2"/>
    <n v="0.14447538051882614"/>
    <n v="0.20701967995601644"/>
    <n v="0.28667915797863569"/>
    <n v="0.38350724252621871"/>
    <n v="0.48063759240049136"/>
    <n v="0"/>
    <n v="0.48569603359789904"/>
    <n v="0.58994804415829494"/>
    <n v="0.69452549509249695"/>
    <n v="0.79942940231795667"/>
    <n v="0.90553628217030313"/>
    <n v="1.0128498899330967"/>
    <n v="1.1231249871062896"/>
    <n v="1.2363708184825299"/>
    <n v="1.3499701659732026"/>
    <n v="1.4669883735028204"/>
    <n v="1.5900379273839389"/>
    <n v="1.569113824209927"/>
    <n v="0.48569603359789904"/>
    <n v="1.6465618929867245"/>
    <n v="1.7758987664878483"/>
    <n v="1.9057036479927145"/>
    <n v="2.0360422594337084"/>
    <n v="2.1690399419007123"/>
    <n v="2.3070931602104658"/>
    <n v="2.4497206735876182"/>
    <n v="2.5951074346718404"/>
    <n v="2.7417019901801956"/>
    <n v="2.8891696212956339"/>
    <n v="3.0376335118150668"/>
    <n v="3.1871598441901687"/>
    <n v="1.6465618929867245"/>
    <n v="3.2474892305264573"/>
    <n v="3.3955835248527229"/>
    <n v="3.5442686426320122"/>
    <n v="3.6935464282146002"/>
    <n v="3.8455424066749408"/>
    <n v="4.0026532273886843"/>
    <n v="4.1643978347155235"/>
    <n v="4.3289613670081017"/>
    <n v="4.4947925572761918"/>
    <n v="4.6615568735769957"/>
    <n v="4.829377687165036"/>
    <n v="4.9983213685347812"/>
    <n v="3.2474892305264573"/>
    <n v="5.0301101978321014"/>
    <n v="5.1972334663345325"/>
    <n v="5.3650069604678041"/>
    <n v="5.5334327100161866"/>
    <n v="5.7046364260669957"/>
    <n v="5.8810149445894115"/>
    <n v="6.0620873971191411"/>
    <n v="6.2460391097691446"/>
    <n v="6.431319003895636"/>
    <n v="6.6175927364902147"/>
    <n v="6.8049838683315924"/>
    <n v="6.9935589600300556"/>
    <n v="5.0301101978321014"/>
    <n v="6.9922335291769251"/>
    <n v="7.1785955932898249"/>
    <n v="7.3656036792388182"/>
    <n v="7.5531955427194761"/>
    <n v="7.7413730060926058"/>
    <n v="7.9301378974078238"/>
    <n v="8.1194920504213126"/>
    <n v="8.3094373046136401"/>
    <n v="8.4999755052076225"/>
    <n v="8.6911085031862516"/>
    <n v="8.8828381553106812"/>
    <n v="9.0751663241382587"/>
    <n v="6.9922335291769251"/>
  </r>
  <r>
    <s v="DE Florida"/>
    <x v="5"/>
    <s v="Regulated &amp; Renewable Energy"/>
    <s v="PEF Fossil Hydro Maintenance Hines 1 BG"/>
    <s v="AFUDC Not Eligible"/>
    <s v="Maintenance"/>
    <s v="Maintenance"/>
    <s v="Fossil Hydro"/>
    <s v="BG - Other Production Plant"/>
    <s v="~"/>
    <s v="PEF Hines 1 345"/>
    <n v="115.36999999999999"/>
    <n v="116.81"/>
    <n v="121.5"/>
    <n v="125.13999999999999"/>
    <n v="132.29999999999998"/>
    <n v="141.13000000000002"/>
    <n v="151.01"/>
    <n v="159.05999999999997"/>
    <n v="169.02000000000004"/>
    <n v="179.87999999999997"/>
    <n v="190.89000000000001"/>
    <n v="202.72"/>
    <n v="115.36999999999999"/>
    <n v="227.03000000000006"/>
    <n v="227.03000000000006"/>
    <n v="227.03000000000006"/>
    <n v="162.04469060664886"/>
    <n v="162.04469060664886"/>
    <n v="162.04469060664886"/>
    <n v="162.04469060664886"/>
    <n v="162.04469060664886"/>
    <n v="162.04469060664886"/>
    <n v="162.04469060664886"/>
    <n v="162.04469060664886"/>
    <n v="162.04469060664886"/>
    <n v="227.03000000000006"/>
    <n v="162.04469060664886"/>
    <n v="162.04469060664886"/>
    <n v="162.04469060664886"/>
    <n v="162.04469060664886"/>
    <n v="162.04469060664886"/>
    <n v="162.04469060664886"/>
    <n v="158.48168885488704"/>
    <n v="158.48168885488704"/>
    <n v="158.48168885488704"/>
    <n v="158.48168885488704"/>
    <n v="158.48168885488704"/>
    <n v="46.498230271722321"/>
    <n v="162.04469060664886"/>
    <n v="46.498230271722321"/>
    <n v="46.498230271722321"/>
    <n v="46.498230271722321"/>
    <n v="46.498230271722321"/>
    <n v="46.498230271722321"/>
    <n v="44.614180218201497"/>
    <n v="43.132498939471631"/>
    <n v="43.132498939471631"/>
    <n v="43.132498939471631"/>
    <n v="43.132498939471631"/>
    <n v="43.132498939471631"/>
    <n v="43.132498939471631"/>
    <n v="46.498230271722321"/>
    <n v="38.541349525310793"/>
    <n v="38.541349525310793"/>
    <n v="38.541349525310793"/>
    <n v="38.541349525310793"/>
    <n v="38.541349525310793"/>
    <n v="35.458041563285931"/>
    <n v="24.820629094300152"/>
    <n v="24.820629094300152"/>
    <n v="24.820629094300152"/>
    <n v="24.820629094300152"/>
    <n v="24.820629094300152"/>
    <n v="24.820629094300152"/>
    <n v="38.541349525310793"/>
    <n v="21.345741021098132"/>
    <n v="21.345741021098132"/>
    <n v="21.345741021098132"/>
    <n v="21.345741021098132"/>
    <n v="21.345741021098132"/>
    <n v="21.345741021098132"/>
    <n v="18.357337278144392"/>
    <n v="18.357337278144392"/>
    <n v="18.357337278144392"/>
    <n v="18.357337278144392"/>
    <n v="18.357337278144392"/>
    <n v="18.357337278144392"/>
    <n v="21.345741021098132"/>
    <n v="11.932269230793855"/>
    <n v="11.932269230793855"/>
    <n v="11.932269230793855"/>
    <n v="11.932269230793855"/>
    <n v="11.932269230793855"/>
    <n v="11.932269230793855"/>
    <n v="11.932269230793855"/>
    <n v="11.932269230793855"/>
    <n v="11.932269230793855"/>
    <n v="11.932269230793855"/>
    <n v="11.932269230793855"/>
    <n v="11.932269230793855"/>
    <n v="11.932269230793855"/>
  </r>
  <r>
    <s v="DE Florida"/>
    <x v="5"/>
    <s v="Regulated &amp; Renewable Energy"/>
    <s v="PEF Fossil Hydro Maintenance Hines 2 BG-341"/>
    <s v="AFUDC Not Eligible"/>
    <s v="Maintenance"/>
    <s v="Maintenance"/>
    <s v="Fossil Hydro"/>
    <s v="BG - Other Production Plant"/>
    <s v="~"/>
    <s v="PEF Hines 2 341"/>
    <n v="6.75"/>
    <n v="6.91"/>
    <n v="7.09"/>
    <n v="7.9499999999999993"/>
    <n v="10.500000000000002"/>
    <n v="15.759999999999998"/>
    <n v="17.57"/>
    <n v="27.76"/>
    <n v="38.08"/>
    <n v="48.089999999999989"/>
    <n v="56.989999999999995"/>
    <n v="66.06"/>
    <n v="6.75"/>
    <n v="75.66"/>
    <n v="75.66"/>
    <n v="75.66"/>
    <n v="75.66"/>
    <n v="75.66"/>
    <n v="75.66"/>
    <n v="75.66"/>
    <n v="75.66"/>
    <n v="75.66"/>
    <n v="75.66"/>
    <n v="52.070132839555271"/>
    <n v="49.712299233306659"/>
    <n v="75.66"/>
    <n v="49.712299233306659"/>
    <n v="49.712299233306659"/>
    <n v="49.712299233306659"/>
    <n v="49.712299233306659"/>
    <n v="49.712299233306659"/>
    <n v="46.933178497858655"/>
    <n v="46.933178497858655"/>
    <n v="46.933178497858655"/>
    <n v="46.933178497858655"/>
    <n v="46.933178497858655"/>
    <n v="46.933178497858655"/>
    <n v="42.910060229164415"/>
    <n v="49.712299233306659"/>
    <n v="42.910060229164415"/>
    <n v="42.910060229164415"/>
    <n v="42.910060229164415"/>
    <n v="42.910060229164415"/>
    <n v="42.910060229164415"/>
    <n v="42.910060229164415"/>
    <n v="42.910060229164415"/>
    <n v="42.910060229164415"/>
    <n v="2.6757897136033364"/>
    <n v="0.19671170421526574"/>
    <n v="0.19671170421526574"/>
    <n v="0.19671170421526574"/>
    <n v="42.910060229164415"/>
    <n v="0.19671170421526574"/>
    <n v="0.19671170421526574"/>
    <n v="0.19671170421526574"/>
    <n v="0.19671170421526574"/>
    <n v="0.19671170421526574"/>
    <n v="0.19671170421526574"/>
    <n v="0.15647785374030387"/>
    <n v="0.15647785374030387"/>
    <n v="0.15647785374030387"/>
    <n v="0.15647785374030387"/>
    <n v="0.15647785374030387"/>
    <n v="0.15647785374030387"/>
    <n v="0.19671170421526574"/>
    <n v="0.15647785374030387"/>
    <n v="0.15647785374030387"/>
    <n v="0.15647785374030387"/>
    <n v="0.15647785374030387"/>
    <n v="0.15647785374030387"/>
    <n v="0.12856282535230032"/>
    <n v="7.7235443294204481E-2"/>
    <n v="7.7235443294204481E-2"/>
    <n v="7.7235443294204481E-2"/>
    <n v="7.7235443294204481E-2"/>
    <n v="7.7235443294204481E-2"/>
    <n v="7.7235443294204481E-2"/>
    <n v="0.15647785374030387"/>
    <n v="4.8146490188842879E-2"/>
    <n v="4.8146490188842879E-2"/>
    <n v="4.8146490188842879E-2"/>
    <n v="4.8146490188842879E-2"/>
    <n v="4.8146490188842879E-2"/>
    <n v="4.8146490188842879E-2"/>
    <n v="4.8146490188842879E-2"/>
    <n v="4.8146490188842879E-2"/>
    <n v="4.8146490188842879E-2"/>
    <n v="4.8146490188842879E-2"/>
    <n v="4.8146490188842879E-2"/>
    <n v="4.8146490188842879E-2"/>
    <n v="4.8146490188842879E-2"/>
  </r>
  <r>
    <s v="DE Florida"/>
    <x v="5"/>
    <s v="Regulated &amp; Renewable Energy"/>
    <s v="PEF Fossil Hydro Maintenance Hines 3 BG"/>
    <s v="AFUDC Not Eligible"/>
    <s v="Maintenance"/>
    <s v="Maintenance"/>
    <s v="Fossil Hydro"/>
    <s v="BG - Other Production Plant"/>
    <s v="~"/>
    <s v="PEF Hines 3 346"/>
    <n v="218.39999999999998"/>
    <n v="218.39999999999998"/>
    <n v="218.39999999999998"/>
    <n v="218.39999999999998"/>
    <n v="128.49999999999997"/>
    <n v="128.49999999999997"/>
    <n v="128.49999999999997"/>
    <n v="128.49999999999997"/>
    <n v="128.49999999999997"/>
    <n v="128.49999999999997"/>
    <n v="128.49999999999997"/>
    <n v="128.49999999999997"/>
    <n v="218.39999999999998"/>
    <n v="128.85"/>
    <n v="128.85"/>
    <n v="128.85"/>
    <n v="128.85"/>
    <n v="28.185281327374469"/>
    <n v="28.185281327374469"/>
    <n v="28.185281327374469"/>
    <n v="28.185281327374469"/>
    <n v="28.185281327374469"/>
    <n v="28.185281327374469"/>
    <n v="28.185281327374469"/>
    <n v="28.185281327374469"/>
    <n v="128.85"/>
    <n v="28.185281327374469"/>
    <n v="28.185281327374469"/>
    <n v="28.185281327374469"/>
    <n v="28.185281327374469"/>
    <n v="28.185281327374469"/>
    <n v="28.185281327374469"/>
    <n v="28.185281327374469"/>
    <n v="28.185281327374469"/>
    <n v="28.185281327374469"/>
    <n v="28.185281327374469"/>
    <n v="28.185281327374469"/>
    <n v="28.185281327374469"/>
    <n v="28.185281327374469"/>
    <n v="20.206821213499278"/>
    <n v="20.206821213499278"/>
    <n v="20.206821213499278"/>
    <n v="20.206821213499278"/>
    <n v="20.206821213499278"/>
    <n v="20.206821213499278"/>
    <n v="20.206821213499278"/>
    <n v="20.206821213499278"/>
    <n v="20.206821213499278"/>
    <n v="20.206821213499278"/>
    <n v="20.206821213499278"/>
    <n v="20.206821213499278"/>
    <n v="20.206821213499278"/>
    <n v="6.4661827883197684"/>
    <n v="6.4661827883197684"/>
    <n v="6.4661827883197684"/>
    <n v="6.4661827883197684"/>
    <n v="6.4661827883197684"/>
    <n v="6.4661827883197684"/>
    <n v="-0.51729462306558194"/>
    <n v="-0.51729462306558194"/>
    <n v="-0.51729462306558194"/>
    <n v="-0.51729462306558194"/>
    <n v="-0.51729462306558194"/>
    <n v="-0.51729462306558194"/>
    <n v="6.4661827883197684"/>
    <n v="-17.396618173695522"/>
    <n v="-17.396618173695522"/>
    <n v="-17.396618173695522"/>
    <n v="-17.396618173695522"/>
    <n v="-17.396618173695522"/>
    <n v="-17.396618173695522"/>
    <n v="-11.940112731884939"/>
    <n v="-11.940112731884939"/>
    <n v="-11.191897157388963"/>
    <n v="-2.1446822866124648E-3"/>
    <n v="-2.1446822866124648E-3"/>
    <n v="-2.1446822866124648E-3"/>
    <n v="-17.396618173695522"/>
    <n v="-2.1446822866124648E-3"/>
    <n v="-2.1446822866124648E-3"/>
    <n v="-2.1446822866124648E-3"/>
    <n v="-2.1446822866124648E-3"/>
    <n v="-2.1446822866124648E-3"/>
    <n v="-2.1446822866124648E-3"/>
    <n v="-2.1446822866124648E-3"/>
    <n v="-2.1446822866124648E-3"/>
    <n v="-2.1446822866124648E-3"/>
    <n v="-2.1446822866124648E-3"/>
    <n v="-2.1446822866124648E-3"/>
    <n v="-2.1446822866124648E-3"/>
    <n v="-2.1446822866124648E-3"/>
  </r>
  <r>
    <s v="DE Florida"/>
    <x v="5"/>
    <s v="Regulated &amp; Renewable Energy"/>
    <s v="PEF Fossil Hydro Maintenance Hines 3 BG-341"/>
    <s v="AFUDC Not Eligible"/>
    <s v="Maintenance"/>
    <s v="Maintenance"/>
    <s v="Fossil Hydro"/>
    <s v="BG - Other Production Plant"/>
    <s v="~"/>
    <s v="PEF Hines 3 341"/>
    <n v="3.09"/>
    <n v="3.09"/>
    <n v="3.09"/>
    <n v="3.09"/>
    <n v="3.09"/>
    <n v="3.09"/>
    <n v="2.98"/>
    <n v="2.98"/>
    <n v="2.98"/>
    <n v="2.98"/>
    <n v="2.98"/>
    <n v="2.98"/>
    <n v="3.09"/>
    <n v="2.98"/>
    <n v="2.98"/>
    <n v="2.98"/>
    <n v="2.98"/>
    <n v="0.65185982425747691"/>
    <n v="0.65185982425747691"/>
    <n v="0.65185982425747691"/>
    <n v="0.65185982425747691"/>
    <n v="0.65185982425747691"/>
    <n v="0.65185982425747691"/>
    <n v="0.65185982425747691"/>
    <n v="0.65185982425747691"/>
    <n v="2.98"/>
    <n v="0.65185982425747691"/>
    <n v="0.65185982425747691"/>
    <n v="0.65185982425747691"/>
    <n v="0.65185982425747691"/>
    <n v="0.65185982425747691"/>
    <n v="0.65185982425747691"/>
    <n v="0.65185982425747691"/>
    <n v="0.65185982425747691"/>
    <n v="0.65185982425747691"/>
    <n v="0.65185982425747691"/>
    <n v="0.65185982425747691"/>
    <n v="0.65185982425747691"/>
    <n v="0.65185982425747691"/>
    <n v="0.4673366489423969"/>
    <n v="0.4673366489423969"/>
    <n v="0.4673366489423969"/>
    <n v="0.4673366489423969"/>
    <n v="0.4673366489423969"/>
    <n v="0.4673366489423969"/>
    <n v="0.4673366489423969"/>
    <n v="0.4673366489423969"/>
    <n v="0.4673366489423969"/>
    <n v="0.4673366489423969"/>
    <n v="0.4673366489423969"/>
    <n v="0.4673366489423969"/>
    <n v="0.4673366489423969"/>
    <n v="0.16238701485137214"/>
    <n v="0.16238701485137214"/>
    <n v="0.16238701485137214"/>
    <n v="0.16238701485137214"/>
    <n v="0.16238701485137214"/>
    <n v="0.16238701485137214"/>
    <n v="0.16238701485137214"/>
    <n v="0.16238701485137214"/>
    <n v="5.2059075876219607E-3"/>
    <n v="5.2059075876219607E-3"/>
    <n v="5.2059075876219607E-3"/>
    <n v="5.2059075876219607E-3"/>
    <n v="0.16238701485137214"/>
    <n v="1.6872946675923787E-3"/>
    <n v="1.6872946675923787E-3"/>
    <n v="1.6872946675923787E-3"/>
    <n v="1.6872946675923787E-3"/>
    <n v="1.6872946675923787E-3"/>
    <n v="1.6872946675923787E-3"/>
    <n v="1.2565368597503793E-3"/>
    <n v="1.2565368597503793E-3"/>
    <n v="1.1969992270190668E-3"/>
    <n v="3.0615798226434543E-4"/>
    <n v="3.0615798226434543E-4"/>
    <n v="3.0615798226434543E-4"/>
    <n v="1.6872946675923787E-3"/>
    <n v="3.0615798226434543E-4"/>
    <n v="3.0615798226434543E-4"/>
    <n v="3.0615798226434543E-4"/>
    <n v="3.0615798226434543E-4"/>
    <n v="3.0615798226434543E-4"/>
    <n v="3.0615798226434543E-4"/>
    <n v="3.0615798226434543E-4"/>
    <n v="3.0615798226434543E-4"/>
    <n v="3.0615798226434543E-4"/>
    <n v="3.0615798226434543E-4"/>
    <n v="3.0615798226434543E-4"/>
    <n v="3.0615798226434543E-4"/>
    <n v="3.0615798226434543E-4"/>
  </r>
  <r>
    <s v="DE Florida"/>
    <x v="5"/>
    <s v="Regulated &amp; Renewable Energy"/>
    <s v="PEF Fossil Hydro Maintenance Hines 3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.12"/>
    <n v="0"/>
    <n v="0.46"/>
    <n v="0.46"/>
    <n v="0.46"/>
    <n v="0.46"/>
    <n v="0.10062265743571797"/>
    <n v="0.10062265743571797"/>
    <n v="0.10062265743571797"/>
    <n v="0.10062265743571797"/>
    <n v="0.10062265743571797"/>
    <n v="0.10062265743571797"/>
    <n v="0.10062265743571797"/>
    <n v="0.10062265743571797"/>
    <n v="0.46"/>
    <n v="0.10062265743571797"/>
    <n v="0.10062265743571797"/>
    <n v="0.10062265743571797"/>
    <n v="0.10062265743571797"/>
    <n v="0.10062265743571797"/>
    <n v="0.10062265743571797"/>
    <n v="0.10062265743571797"/>
    <n v="0.10062265743571797"/>
    <n v="0.10062265743571797"/>
    <n v="0.10062265743571797"/>
    <n v="0.10062265743571797"/>
    <n v="0.10062265743571797"/>
    <n v="0.10062265743571797"/>
    <n v="7.2139214266276064E-2"/>
    <n v="7.2139214266276064E-2"/>
    <n v="7.2139214266276064E-2"/>
    <n v="7.2139214266276064E-2"/>
    <n v="7.2139214266276064E-2"/>
    <n v="7.2139214266276064E-2"/>
    <n v="7.2139214266276064E-2"/>
    <n v="7.2139214266276064E-2"/>
    <n v="7.2139214266276064E-2"/>
    <n v="7.2139214266276064E-2"/>
    <n v="7.2139214266276064E-2"/>
    <n v="7.2139214266276064E-2"/>
    <n v="7.2139214266276064E-2"/>
    <n v="2.5066451956923225E-2"/>
    <n v="2.5066451956923225E-2"/>
    <n v="2.5066451956923225E-2"/>
    <n v="2.5066451956923225E-2"/>
    <n v="2.5066451956923225E-2"/>
    <n v="2.5066451956923225E-2"/>
    <n v="2.5066451956923225E-2"/>
    <n v="2.5066451956923225E-2"/>
    <n v="8.03596473257083E-4"/>
    <n v="8.03596473257083E-4"/>
    <n v="8.03596473257083E-4"/>
    <n v="8.03596473257083E-4"/>
    <n v="2.5066451956923225E-2"/>
    <n v="2.6045488157466312E-4"/>
    <n v="2.6045488157466312E-4"/>
    <n v="2.6045488157466312E-4"/>
    <n v="2.6045488157466312E-4"/>
    <n v="2.6045488157466312E-4"/>
    <n v="2.6045488157466312E-4"/>
    <n v="1.9396206559905234E-4"/>
    <n v="1.9396206559905234E-4"/>
    <n v="1.8477169276133291E-4"/>
    <n v="4.7259285852885649E-5"/>
    <n v="4.7259285852885649E-5"/>
    <n v="4.7259285852885649E-5"/>
    <n v="2.6045488157466312E-4"/>
    <n v="4.7259285852885649E-5"/>
    <n v="4.7259285852885649E-5"/>
    <n v="4.7259285852885649E-5"/>
    <n v="4.7259285852885649E-5"/>
    <n v="4.7259285852885649E-5"/>
    <n v="4.7259285852885649E-5"/>
    <n v="4.7259285852885649E-5"/>
    <n v="4.7259285852885649E-5"/>
    <n v="4.7259285852885649E-5"/>
    <n v="4.7259285852885649E-5"/>
    <n v="4.7259285852885649E-5"/>
    <n v="4.7259285852885649E-5"/>
    <n v="4.7259285852885649E-5"/>
  </r>
  <r>
    <s v="DE Florida"/>
    <x v="5"/>
    <s v="Regulated &amp; Renewable Energy"/>
    <s v="PEF Fossil Hydro Maintenance Hines 4 BG-341"/>
    <s v="AFUDC Not Eligible"/>
    <s v="Maintenance"/>
    <s v="Maintenance"/>
    <s v="Fossil Hydro"/>
    <s v="BG - Other Production Plant"/>
    <s v="~"/>
    <s v="PEF Hines 4 341"/>
    <n v="51.81"/>
    <n v="54.03"/>
    <n v="56.4"/>
    <n v="58.97"/>
    <n v="61.64"/>
    <n v="64.329999999999984"/>
    <n v="67.150000000000006"/>
    <n v="73.539999999999992"/>
    <n v="79.349999999999994"/>
    <n v="84.92"/>
    <n v="88.939999999999984"/>
    <n v="93.919999999999987"/>
    <n v="51.81"/>
    <n v="91.699999999999989"/>
    <n v="91.699999999999989"/>
    <n v="91.699999999999989"/>
    <n v="91.699999999999989"/>
    <n v="91.699999999999989"/>
    <n v="88.737157833937914"/>
    <n v="88.737157833937914"/>
    <n v="88.737157833937914"/>
    <n v="88.737157833937914"/>
    <n v="88.737157833937914"/>
    <n v="88.737157833937914"/>
    <n v="36.260787856221619"/>
    <n v="91.699999999999989"/>
    <n v="27.200396624002455"/>
    <n v="27.200396624002455"/>
    <n v="27.200396624002455"/>
    <n v="27.200396624002455"/>
    <n v="27.200396624002455"/>
    <n v="27.200396624002455"/>
    <n v="27.200396624002455"/>
    <n v="27.200396624002455"/>
    <n v="27.200396624002455"/>
    <n v="27.200396624002455"/>
    <n v="27.200396624002455"/>
    <n v="27.200396624002455"/>
    <n v="27.200396624002455"/>
    <n v="24.834775645394366"/>
    <n v="24.834775645394366"/>
    <n v="24.834775645394366"/>
    <n v="24.834775645394366"/>
    <n v="24.834775645394366"/>
    <n v="24.834775645394366"/>
    <n v="24.834775645394366"/>
    <n v="24.834775645394366"/>
    <n v="24.834775645394366"/>
    <n v="24.834775645394366"/>
    <n v="24.834775645394366"/>
    <n v="8.5686517827686188"/>
    <n v="24.834775645394366"/>
    <n v="8.5686517827686188"/>
    <n v="8.5686517827686188"/>
    <n v="8.5686517827686188"/>
    <n v="8.5686517827686188"/>
    <n v="8.5686517827686188"/>
    <n v="8.5686517827686188"/>
    <n v="8.5686517827686188"/>
    <n v="8.5686517827686188"/>
    <n v="8.5686517827686188"/>
    <n v="8.5686517827686188"/>
    <n v="8.5686517827686188"/>
    <n v="8.5686517827686188"/>
    <n v="8.5686517827686188"/>
    <n v="2.7204960872858015"/>
    <n v="2.7204960872858015"/>
    <n v="2.7204960872858015"/>
    <n v="2.7204960872858015"/>
    <n v="2.7204960872858015"/>
    <n v="2.7204960872858015"/>
    <n v="2.7204960872858015"/>
    <n v="2.7204960872858015"/>
    <n v="2.7204960872858015"/>
    <n v="2.7204960872858015"/>
    <n v="2.7204960872858015"/>
    <n v="2.6876700733664243"/>
    <n v="2.7204960872858015"/>
    <n v="0.38950482481170789"/>
    <n v="0.38950482481170789"/>
    <n v="0.38950482481170789"/>
    <n v="0.38950482481170789"/>
    <n v="0.38950482481170789"/>
    <n v="0.38950482481170789"/>
    <n v="0.38950482481170789"/>
    <n v="0.38950482481170789"/>
    <n v="0.38950482481170789"/>
    <n v="0.38950482481170789"/>
    <n v="0.38950482481170789"/>
    <n v="0.38950482481170789"/>
    <n v="0.38950482481170789"/>
  </r>
  <r>
    <s v="DE Florida"/>
    <x v="5"/>
    <s v="Regulated &amp; Renewable Energy"/>
    <s v="PEF Fossil Hydro Maintenance Inter City BG P1-6 341"/>
    <s v="AFUDC Not Eligible"/>
    <s v="Maintenance"/>
    <s v="Maintenance"/>
    <s v="Fossil Hydro"/>
    <s v="BG - Other Production Plant"/>
    <s v="~"/>
    <s v="PEF Inter City old P1-6 341"/>
    <n v="88.690000000000012"/>
    <n v="99.34"/>
    <n v="108.54"/>
    <n v="97.81"/>
    <n v="102.41000000000001"/>
    <n v="113.94000000000001"/>
    <n v="123.03999999999999"/>
    <n v="131.30000000000001"/>
    <n v="128.35999999999999"/>
    <n v="136.88999999999999"/>
    <n v="138.07"/>
    <n v="146.71"/>
    <n v="88.690000000000012"/>
    <n v="155.07999999999998"/>
    <n v="164.55771789534998"/>
    <n v="174.15589084238684"/>
    <n v="176.73708383955756"/>
    <n v="186.41235582854387"/>
    <n v="168.22458037067759"/>
    <n v="153.10882219054244"/>
    <n v="161.2807698133507"/>
    <n v="169.50926876775355"/>
    <n v="177.84025095398789"/>
    <n v="186.25882881856057"/>
    <n v="194.70368670509578"/>
    <n v="155.07999999999998"/>
    <n v="137.60950931113638"/>
    <n v="143.52033269435105"/>
    <n v="149.45949532534721"/>
    <n v="155.43697327899255"/>
    <n v="149.21934502932851"/>
    <n v="155.04598667405688"/>
    <n v="160.92831179508519"/>
    <n v="166.85858018654619"/>
    <n v="168.64392334408046"/>
    <n v="174.61979075434456"/>
    <n v="180.64448323358954"/>
    <n v="186.70703785737001"/>
    <n v="137.60950931113638"/>
    <n v="141.63928877915379"/>
    <n v="146.27641105340376"/>
    <n v="150.94634745389203"/>
    <n v="152.09333471577219"/>
    <n v="135.4535731586603"/>
    <n v="139.65552485048499"/>
    <n v="143.90839521353902"/>
    <n v="148.20436438147229"/>
    <n v="152.53379368579559"/>
    <n v="156.90749074730715"/>
    <n v="161.3252584133466"/>
    <n v="165.77602792451236"/>
    <n v="141.63928877915379"/>
    <n v="137.3585070517978"/>
    <n v="141.08460170081003"/>
    <n v="144.83248639602081"/>
    <n v="148.59551050838039"/>
    <n v="152.37914067302759"/>
    <n v="156.18484197890743"/>
    <n v="160.00894535079451"/>
    <n v="163.85013164456365"/>
    <n v="167.70676801098497"/>
    <n v="171.58074930311065"/>
    <n v="175.47207180935763"/>
    <n v="179.37885622912088"/>
    <n v="137.3585070517978"/>
    <n v="166.42075034949775"/>
    <n v="170.06197380912118"/>
    <n v="173.71768561269042"/>
    <n v="177.38814082681031"/>
    <n v="181.07863426477533"/>
    <n v="184.79058515112536"/>
    <n v="188.52044015508332"/>
    <n v="192.26692190898976"/>
    <n v="196.02844921536709"/>
    <n v="199.806857538343"/>
    <n v="203.602143539319"/>
    <n v="207.41248732938277"/>
    <n v="166.42075034949775"/>
    <n v="192.86782099771841"/>
    <n v="196.42721978524554"/>
    <n v="199.99913991734707"/>
    <n v="203.58221040536739"/>
    <n v="207.17646605703806"/>
    <n v="210.78194178874887"/>
    <n v="214.39867262588709"/>
    <n v="218.02669370317767"/>
    <n v="221.66604026502461"/>
    <n v="225.31674766585326"/>
    <n v="228.97885137045384"/>
    <n v="232.65238695432598"/>
    <n v="192.86782099771841"/>
  </r>
  <r>
    <s v="DE Florida"/>
    <x v="5"/>
    <s v="Regulated &amp; Renewable Energy"/>
    <s v="PEF Fossil Hydro Maintenance Inter City BG P1-6 342"/>
    <s v="AFUDC Not Eligible"/>
    <s v="Maintenance"/>
    <s v="Maintenance"/>
    <s v="Fossil Hydro"/>
    <s v="BG - Other Production Plant"/>
    <s v="~"/>
    <s v="PEF Inter City old P1-6 342"/>
    <n v="0"/>
    <n v="0"/>
    <n v="0"/>
    <n v="0"/>
    <n v="0"/>
    <n v="0"/>
    <n v="0"/>
    <n v="0"/>
    <n v="0"/>
    <n v="0"/>
    <n v="0"/>
    <n v="0"/>
    <n v="0"/>
    <n v="0"/>
    <n v="0"/>
    <n v="2.3969940759144398E-4"/>
    <n v="2.3969940759144398E-4"/>
    <n v="4.735406304020371E-2"/>
    <n v="4.2733848560509921E-2"/>
    <n v="3.889401421808597E-2"/>
    <n v="0.31809161053564633"/>
    <n v="0.63539355359666527"/>
    <n v="1.045800666161492"/>
    <n v="1.5313627896658129"/>
    <n v="2.0184406778842137"/>
    <n v="0"/>
    <n v="1.5657097367036359"/>
    <n v="1.975579225496813"/>
    <n v="2.3985880124051397"/>
    <n v="2.846636936413502"/>
    <n v="2.7327687243722565"/>
    <n v="3.2486264948273016"/>
    <n v="3.8110680214939929"/>
    <n v="4.4107461348172468"/>
    <n v="4.5883151079190228"/>
    <n v="5.2162240908347748"/>
    <n v="5.8822814600219608"/>
    <n v="6.5732738615349566"/>
    <n v="1.5657097367036359"/>
    <n v="4.9866027836061111"/>
    <n v="5.5407494237471946"/>
    <n v="6.1186223540960185"/>
    <n v="6.2492916539216905"/>
    <n v="5.5655883002117212"/>
    <n v="6.1143035630343174"/>
    <n v="6.7100733165035154"/>
    <n v="7.34347415172389"/>
    <n v="8.0029009370860358"/>
    <n v="8.7012729738381456"/>
    <n v="9.438309605854041"/>
    <n v="10.20068994777022"/>
    <n v="4.9866027836061111"/>
    <n v="8.4520757293209243"/>
    <n v="9.117848451678352"/>
    <n v="9.7978841328880044"/>
    <n v="10.484168523859237"/>
    <n v="11.183221471289606"/>
    <n v="11.896762998734483"/>
    <n v="12.620354772754444"/>
    <n v="13.352376998804829"/>
    <n v="14.090833487482113"/>
    <n v="14.83795928064194"/>
    <n v="15.593712043993527"/>
    <n v="16.355799625132274"/>
    <n v="8.4520757293209243"/>
    <n v="15.174276965529332"/>
    <n v="15.889931274205132"/>
    <n v="16.611563918603327"/>
    <n v="17.339445254988117"/>
    <n v="18.079890518814857"/>
    <n v="18.834566208328187"/>
    <n v="19.59917431328039"/>
    <n v="20.37214664510887"/>
    <n v="21.151550470106269"/>
    <n v="21.939551101314596"/>
    <n v="22.736108162536446"/>
    <n v="23.539002278929612"/>
    <n v="15.174276965529332"/>
    <n v="21.888344990472238"/>
    <n v="22.643495328781356"/>
    <n v="23.402694331596983"/>
    <n v="24.164263303163732"/>
    <n v="24.928209641741951"/>
    <n v="25.69454076868692"/>
    <n v="26.46326412852094"/>
    <n v="27.234387189005652"/>
    <n v="28.007917441214587"/>
    <n v="28.783862399605937"/>
    <n v="29.562229602095549"/>
    <n v="30.343026610130156"/>
    <n v="21.888344990472238"/>
  </r>
  <r>
    <s v="DE Florida"/>
    <x v="5"/>
    <s v="Regulated &amp; Renewable Energy"/>
    <s v="PEF Fossil Hydro Maintenance Inter City BG P1-6 343"/>
    <s v="AFUDC Not Eligible"/>
    <s v="Maintenance"/>
    <s v="Maintenance"/>
    <s v="Fossil Hydro"/>
    <s v="BG - Other Production Plant"/>
    <s v="~"/>
    <s v="PEF Inter City old P1-6 343"/>
    <n v="0"/>
    <n v="0"/>
    <n v="0"/>
    <n v="0"/>
    <n v="0"/>
    <n v="0"/>
    <n v="0"/>
    <n v="0"/>
    <n v="0"/>
    <n v="0"/>
    <n v="0"/>
    <n v="0"/>
    <n v="0"/>
    <n v="0"/>
    <n v="0"/>
    <n v="1.3314430945176202E-3"/>
    <n v="1.3314430945176202E-3"/>
    <n v="0.26303461016347468"/>
    <n v="0.23737099786676161"/>
    <n v="0.21604211361675962"/>
    <n v="1.766883291566349"/>
    <n v="3.5293802673022907"/>
    <n v="5.8090426221493416"/>
    <n v="8.5061637489610717"/>
    <n v="11.211704397880737"/>
    <n v="0"/>
    <n v="8.6969485569453209"/>
    <n v="10.973624607131029"/>
    <n v="13.323284683093064"/>
    <n v="15.812033620235942"/>
    <n v="15.179537085802304"/>
    <n v="18.044939520990223"/>
    <n v="21.169097791863834"/>
    <n v="24.500091768613657"/>
    <n v="25.486422879785682"/>
    <n v="28.974229077094787"/>
    <n v="32.673935695762736"/>
    <n v="36.512147356789235"/>
    <n v="8.6969485569453209"/>
    <n v="27.698766167379087"/>
    <n v="30.776849358237676"/>
    <n v="33.986723468285611"/>
    <n v="34.712543939293539"/>
    <n v="30.914820289733008"/>
    <n v="33.962734153528658"/>
    <n v="37.272018611715787"/>
    <n v="40.790330052657218"/>
    <n v="44.453206187949441"/>
    <n v="48.332409040726922"/>
    <n v="52.426379668208426"/>
    <n v="56.661125393447804"/>
    <n v="27.698766167379087"/>
    <n v="46.948208913913106"/>
    <n v="50.646334422891776"/>
    <n v="54.423685484665938"/>
    <n v="58.235745858178909"/>
    <n v="62.118730922308771"/>
    <n v="66.082194782792456"/>
    <n v="70.101484110410397"/>
    <n v="74.167601535153622"/>
    <n v="78.269458950366499"/>
    <n v="82.41947120126936"/>
    <n v="86.617403136262581"/>
    <n v="90.850522681782238"/>
    <n v="46.948208913913106"/>
    <n v="84.287593711904464"/>
    <n v="88.262793304271696"/>
    <n v="92.271200378852882"/>
    <n v="96.314316666439325"/>
    <n v="100.42722100482108"/>
    <n v="104.61917018608688"/>
    <n v="108.86629032534897"/>
    <n v="113.15987070507347"/>
    <n v="117.48917569193506"/>
    <n v="121.86623281293606"/>
    <n v="126.29081779297395"/>
    <n v="130.75060281139409"/>
    <n v="84.287593711904464"/>
    <n v="121.58180147719256"/>
    <n v="125.77638716001594"/>
    <n v="129.9934617027551"/>
    <n v="134.22370056058207"/>
    <n v="138.46714482814437"/>
    <n v="142.72383572837339"/>
    <n v="146.9938146128849"/>
    <n v="151.27712296238084"/>
    <n v="155.57380238705215"/>
    <n v="159.88389462698308"/>
    <n v="164.20744155255665"/>
    <n v="168.54448516486136"/>
    <n v="121.58180147719256"/>
  </r>
  <r>
    <s v="DE Florida"/>
    <x v="5"/>
    <s v="Regulated &amp; Renewable Energy"/>
    <s v="PEF Fossil Hydro Maintenance Inter City BG P1-6 344"/>
    <s v="AFUDC Not Eligible"/>
    <s v="Maintenance"/>
    <s v="Maintenance"/>
    <s v="Fossil Hydro"/>
    <s v="BG - Other Production Plant"/>
    <s v="~"/>
    <s v="PEF Inter City old P1-6 344"/>
    <n v="0"/>
    <n v="0"/>
    <n v="0"/>
    <n v="0"/>
    <n v="0"/>
    <n v="0"/>
    <n v="0"/>
    <n v="0"/>
    <n v="0"/>
    <n v="0"/>
    <n v="0"/>
    <n v="0"/>
    <n v="0"/>
    <n v="0"/>
    <n v="0"/>
    <n v="2.11594144757184E-4"/>
    <n v="2.11594144757184E-4"/>
    <n v="4.1801698929719584E-2"/>
    <n v="3.7723214375882656E-2"/>
    <n v="3.4333608736642596E-2"/>
    <n v="0.28079469599877238"/>
    <n v="0.56089231470555112"/>
    <n v="0.92317832474623507"/>
    <n v="1.3518072616374679"/>
    <n v="1.7817742366221259"/>
    <n v="0"/>
    <n v="1.3821269564440386"/>
    <n v="1.743938380238113"/>
    <n v="2.1173484916356355"/>
    <n v="2.5128627310638598"/>
    <n v="2.4123458078724442"/>
    <n v="2.8677181629924373"/>
    <n v="3.3642122303195001"/>
    <n v="3.8935768157110111"/>
    <n v="4.0503254509138245"/>
    <n v="4.6046107766909676"/>
    <n v="5.1925715097128755"/>
    <n v="5.8025435897484785"/>
    <n v="1.3821269564440386"/>
    <n v="4.4019130536999738"/>
    <n v="4.8910848275016576"/>
    <n v="5.4012009337704647"/>
    <n v="5.5165489816461584"/>
    <n v="4.9130112931323078"/>
    <n v="5.397388530100935"/>
    <n v="5.9233030191028382"/>
    <n v="6.48243626587906"/>
    <n v="7.0645438650622259"/>
    <n v="7.6810303024870707"/>
    <n v="8.3316478295521872"/>
    <n v="9.0046374628949497"/>
    <n v="4.4019130536999738"/>
    <n v="7.4610519622846541"/>
    <n v="8.0487614239200127"/>
    <n v="8.6490614822963838"/>
    <n v="9.254877575990168"/>
    <n v="9.8719650858751837"/>
    <n v="10.501842359104717"/>
    <n v="11.140591466228303"/>
    <n v="11.786782537039734"/>
    <n v="12.438653439567741"/>
    <n v="13.098177152280199"/>
    <n v="13.765316304671519"/>
    <n v="14.438047504057597"/>
    <n v="7.4610519622846541"/>
    <n v="13.395060876839743"/>
    <n v="14.026803203229434"/>
    <n v="14.66382289282566"/>
    <n v="15.306358602048471"/>
    <n v="15.95998509163066"/>
    <n v="16.626173459370754"/>
    <n v="17.301129645818783"/>
    <n v="17.983469335839992"/>
    <n v="18.671486412844605"/>
    <n v="19.367092302337834"/>
    <n v="20.070251362316878"/>
    <n v="20.779004444336802"/>
    <n v="13.395060876839743"/>
    <n v="19.321890216363144"/>
    <n v="19.98849757932318"/>
    <n v="20.658678892307844"/>
    <n v="21.330952290191814"/>
    <n v="22.005324303773754"/>
    <n v="22.681801484239333"/>
    <n v="23.360390403224855"/>
    <n v="24.041097652881106"/>
    <n v="24.723929845937395"/>
    <n v="25.408893615765781"/>
    <n v="26.095995616445524"/>
    <n v="26.78524252282773"/>
    <n v="19.321890216363144"/>
  </r>
  <r>
    <s v="DE Florida"/>
    <x v="5"/>
    <s v="Regulated &amp; Renewable Energy"/>
    <s v="PEF Fossil Hydro Maintenance Inter City BG P1-6 345"/>
    <s v="AFUDC Not Eligible"/>
    <s v="Maintenance"/>
    <s v="Maintenance"/>
    <s v="Fossil Hydro"/>
    <s v="BG - Other Production Plant"/>
    <s v="~"/>
    <s v="PEF Inter City old P1-6 345"/>
    <n v="0"/>
    <n v="0"/>
    <n v="0"/>
    <n v="0"/>
    <n v="0"/>
    <n v="0"/>
    <n v="0"/>
    <n v="0"/>
    <n v="0"/>
    <n v="0"/>
    <n v="0"/>
    <n v="0"/>
    <n v="0"/>
    <n v="0"/>
    <n v="0"/>
    <n v="2.6656850533838801E-4"/>
    <n v="2.6656850533838801E-4"/>
    <n v="5.2662215285247491E-2"/>
    <n v="4.7524098005066469E-2"/>
    <n v="4.3253837549723145E-2"/>
    <n v="0.35374807986882384"/>
    <n v="0.70661797451165609"/>
    <n v="1.163029659780062"/>
    <n v="1.7030208546356507"/>
    <n v="2.2446977238044843"/>
    <n v="0"/>
    <n v="1.7412179216489112"/>
    <n v="2.1970317182254631"/>
    <n v="2.6674576621366501"/>
    <n v="3.1657306165485966"/>
    <n v="3.0390983507687586"/>
    <n v="3.612781182191422"/>
    <n v="4.2382695745504391"/>
    <n v="4.9051685876059485"/>
    <n v="5.1026421493049074"/>
    <n v="5.8009365704145823"/>
    <n v="6.5416556199855025"/>
    <n v="7.3101047935665111"/>
    <n v="1.7412179216489112"/>
    <n v="5.5455758697902366"/>
    <n v="6.1618395605728038"/>
    <n v="6.8044891393367148"/>
    <n v="6.9498058103212053"/>
    <n v="6.1894627501332868"/>
    <n v="6.7996862335233272"/>
    <n v="7.4622387792467348"/>
    <n v="8.1666406616767873"/>
    <n v="8.8999858723320351"/>
    <n v="9.6766419011380922"/>
    <n v="10.496296631828923"/>
    <n v="11.3441359748045"/>
    <n v="5.5455758697902366"/>
    <n v="9.3995108991348495"/>
    <n v="10.139913394398356"/>
    <n v="10.896177654449453"/>
    <n v="11.659391073191324"/>
    <n v="12.436804339337252"/>
    <n v="13.230330282430323"/>
    <n v="14.035033054180264"/>
    <n v="14.849111289222575"/>
    <n v="15.670345035363733"/>
    <n v="16.501219871407681"/>
    <n v="17.341688717602612"/>
    <n v="18.189202482790385"/>
    <n v="9.3995108991348495"/>
    <n v="16.875237076874065"/>
    <n v="17.671112633345381"/>
    <n v="18.473636666898649"/>
    <n v="19.283109839375225"/>
    <n v="20.106555292355257"/>
    <n v="20.945826330153047"/>
    <n v="21.796143157193889"/>
    <n v="22.65576179886633"/>
    <n v="23.522532871737329"/>
    <n v="24.398864409547969"/>
    <n v="25.28471151013224"/>
    <n v="26.177606017893012"/>
    <n v="16.875237076874065"/>
    <n v="24.341918351280253"/>
    <n v="25.181717243616042"/>
    <n v="26.026018635382105"/>
    <n v="26.872955657473803"/>
    <n v="27.722536537459252"/>
    <n v="28.574769528590327"/>
    <n v="29.429662909882826"/>
    <n v="30.287224986196904"/>
    <n v="31.147464088317747"/>
    <n v="32.010388573036508"/>
    <n v="32.876006823231485"/>
    <n v="33.744327247949549"/>
    <n v="24.341918351280253"/>
  </r>
  <r>
    <s v="DE Florida"/>
    <x v="5"/>
    <s v="Regulated &amp; Renewable Energy"/>
    <s v="PEF Fossil Hydro Maintenance Inter City BG P1-6 346"/>
    <s v="AFUDC Not Eligible"/>
    <s v="Maintenance"/>
    <s v="Maintenance"/>
    <s v="Fossil Hydro"/>
    <s v="BG - Other Production Plant"/>
    <s v="~"/>
    <s v="PEF Inter City old P1-6 346"/>
    <n v="0"/>
    <n v="0"/>
    <n v="0"/>
    <n v="0"/>
    <n v="0"/>
    <n v="0"/>
    <n v="0"/>
    <n v="0"/>
    <n v="0"/>
    <n v="0"/>
    <n v="0"/>
    <n v="0"/>
    <n v="0"/>
    <n v="0"/>
    <n v="0"/>
    <n v="8.3242890502468003E-5"/>
    <n v="8.3242890502468003E-5"/>
    <n v="1.6445134863334352E-2"/>
    <n v="1.4840625232310984E-2"/>
    <n v="1.35071262765738E-2"/>
    <n v="0.11046696098099854"/>
    <n v="0.22065968597708463"/>
    <n v="0.36318600540336343"/>
    <n v="0.53181218218519877"/>
    <n v="0.7009647542443086"/>
    <n v="0"/>
    <n v="0.54374020144937996"/>
    <n v="0.68607981471228241"/>
    <n v="0.83298244782270547"/>
    <n v="0.98858102812686477"/>
    <n v="0.94903683733429833"/>
    <n v="1.1281840965299834"/>
    <n v="1.3235089781757381"/>
    <n v="1.5317653940997134"/>
    <n v="1.5934316065158112"/>
    <n v="1.8114920482815324"/>
    <n v="2.0428006744009317"/>
    <n v="2.2827687468928923"/>
    <n v="0.54374020144937996"/>
    <n v="1.7317490838464735"/>
    <n v="1.9241933145230841"/>
    <n v="2.1248772192048935"/>
    <n v="2.1702560973870306"/>
    <n v="1.9328193678559538"/>
    <n v="2.1233773879993656"/>
    <n v="2.3302765074049865"/>
    <n v="2.5502441614773339"/>
    <n v="2.7792501162265313"/>
    <n v="3.0217809909145021"/>
    <n v="3.277739319187805"/>
    <n v="3.5424990195185284"/>
    <n v="1.7317490838464735"/>
    <n v="2.9352396884252578"/>
    <n v="3.1664494622983397"/>
    <n v="3.4026124812958343"/>
    <n v="3.6409455543109481"/>
    <n v="3.8837128958871854"/>
    <n v="4.1315118363805947"/>
    <n v="4.3828010298686984"/>
    <n v="4.6370179535598357"/>
    <n v="4.8934693701297709"/>
    <n v="5.1529314656622622"/>
    <n v="5.4153895382906381"/>
    <n v="5.68004756856058"/>
    <n v="2.9352396884252578"/>
    <n v="5.2697279838449145"/>
    <n v="5.5182606517114063"/>
    <n v="5.7688694780086873"/>
    <n v="6.0216483521506863"/>
    <n v="6.278790431220223"/>
    <n v="6.540874457285522"/>
    <n v="6.8064078159090906"/>
    <n v="7.0748459060419933"/>
    <n v="7.3455175272753994"/>
    <n v="7.6191746502473281"/>
    <n v="7.8958032530984319"/>
    <n v="8.174632590590619"/>
    <n v="5.2697279838449145"/>
    <n v="7.601391774933874"/>
    <n v="7.8636406371918524"/>
    <n v="8.1272955210148528"/>
    <n v="8.3917734483790376"/>
    <n v="8.6570769885547367"/>
    <n v="8.9232087188326972"/>
    <n v="9.1901712245491147"/>
    <n v="9.4579670991107516"/>
    <n v="9.7265989440201306"/>
    <n v="9.9960693689008089"/>
    <n v="10.266380991522723"/>
    <n v="10.537536437827628"/>
    <n v="7.601391774933874"/>
  </r>
  <r>
    <s v="DE Florida"/>
    <x v="5"/>
    <s v="Regulated &amp; Renewable Energy"/>
    <s v="PEF Fossil Hydro Maintenance Inter City BG P11 341"/>
    <s v="AFUDC Not Eligible"/>
    <s v="Maintenance"/>
    <s v="Maintenance"/>
    <s v="Fossil Hydro"/>
    <s v="BG - Other Production Plant"/>
    <s v="~"/>
    <s v="PEF Inter City Siemens P1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687750265221186E-4"/>
    <n v="3.9105577778893799E-3"/>
    <n v="8.8071493182225978E-3"/>
    <n v="1.5672781406773955E-2"/>
    <n v="2.4513599016438431E-2"/>
    <n v="3.533576802460172E-2"/>
    <n v="4.8145475278397146E-2"/>
    <n v="6.2948923494426781E-2"/>
    <n v="7.9752336474040203E-2"/>
    <n v="9.8561959169154112E-2"/>
    <n v="0"/>
    <n v="0"/>
    <n v="0"/>
    <n v="0"/>
    <n v="0"/>
    <n v="0"/>
    <n v="0"/>
    <n v="0"/>
    <n v="0"/>
    <n v="0"/>
    <n v="0"/>
    <n v="0"/>
    <n v="0"/>
    <n v="0"/>
    <n v="0"/>
    <n v="0"/>
    <n v="8.1554739519880438E-3"/>
    <n v="3.2647340130910391E-2"/>
    <n v="7.3526595362290115E-2"/>
    <n v="0.13084441004232406"/>
    <n v="0.20465208555347283"/>
    <n v="0.2950010977995971"/>
    <n v="4.6824871830207504E-2"/>
    <n v="5.6938579737059375E-2"/>
    <n v="8.339479283103543E-2"/>
    <n v="0.126244541395716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Inter City BG P11 342"/>
    <s v="AFUDC Not Eligible"/>
    <s v="Maintenance"/>
    <s v="Maintenance"/>
    <s v="Fossil Hydro"/>
    <s v="BG - Other Production Plant"/>
    <s v="~"/>
    <s v="PEF Inter City Siemens P1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2959209779214301E-4"/>
    <n v="3.7212686323679035E-3"/>
    <n v="8.3808424168510566E-3"/>
    <n v="1.4914146048614303E-2"/>
    <n v="2.3327027055345419E-2"/>
    <n v="3.3625352857348523E-2"/>
    <n v="4.5815010829642247E-2"/>
    <n v="5.9901903448558044E-2"/>
    <n v="7.5891953254575234E-2"/>
    <n v="9.3791102914954655E-2"/>
    <n v="0"/>
    <n v="0"/>
    <n v="0"/>
    <n v="0"/>
    <n v="0"/>
    <n v="0"/>
    <n v="0"/>
    <n v="0"/>
    <n v="0"/>
    <n v="0"/>
    <n v="0"/>
    <n v="0"/>
    <n v="0"/>
    <n v="0"/>
    <n v="0"/>
    <n v="0"/>
    <n v="7.7607111627964551E-3"/>
    <n v="3.1067057350824635E-2"/>
    <n v="6.9967566906573769E-2"/>
    <n v="0.1245109333415807"/>
    <n v="0.19474597481330297"/>
    <n v="0.28072167555295241"/>
    <n v="4.4558330717324013E-2"/>
    <n v="5.418248822331849E-2"/>
    <n v="7.9358097819090867E-2"/>
    <n v="0.12013371968566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Inter City BG P11 343"/>
    <s v="AFUDC Not Eligible"/>
    <s v="Maintenance"/>
    <s v="Maintenance"/>
    <s v="Fossil Hydro"/>
    <s v="BG - Other Production Plant"/>
    <s v="~"/>
    <s v="PEF Inter City Siemens P1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70047883569917E-2"/>
    <n v="4.6316289011474096E-2"/>
    <n v="0.10431107181087758"/>
    <n v="0.18562699095104229"/>
    <n v="0.29033682692946688"/>
    <n v="0.41851360783452773"/>
    <n v="0.57023061011837628"/>
    <n v="0.74556129818970196"/>
    <n v="0.94457938618301673"/>
    <n v="1.1673588387382174"/>
    <n v="0"/>
    <n v="0"/>
    <n v="0"/>
    <n v="0"/>
    <n v="0"/>
    <n v="0"/>
    <n v="0"/>
    <n v="0"/>
    <n v="0"/>
    <n v="0"/>
    <n v="0"/>
    <n v="0"/>
    <n v="0"/>
    <n v="0"/>
    <n v="0"/>
    <n v="0"/>
    <n v="9.659268831713759E-2"/>
    <n v="0.38667211350480546"/>
    <n v="0.87084227730489028"/>
    <n v="1.5497092372144801"/>
    <n v="2.4238806021200023"/>
    <n v="3.4939660479234007"/>
    <n v="0.55458950354229275"/>
    <n v="0.67437533589590759"/>
    <n v="0.98772030646199716"/>
    <n v="1.4952288132566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Inter City BG P11 344"/>
    <s v="AFUDC Not Eligible"/>
    <s v="Maintenance"/>
    <s v="Maintenance"/>
    <s v="Fossil Hydro"/>
    <s v="BG - Other Production Plant"/>
    <s v="~"/>
    <s v="PEF Inter City Siemens P1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208146109075219E-3"/>
    <n v="7.6892512072132355E-3"/>
    <n v="1.7317320795040302E-2"/>
    <n v="3.0817075260672643E-2"/>
    <n v="4.8200597340879475E-2"/>
    <n v="6.9480010876510193E-2"/>
    <n v="9.4667480940807736E-2"/>
    <n v="0.12377520381083265"/>
    <n v="0.156815417222161"/>
    <n v="0.19380040049830413"/>
    <n v="0"/>
    <n v="0"/>
    <n v="0"/>
    <n v="0"/>
    <n v="0"/>
    <n v="0"/>
    <n v="0"/>
    <n v="0"/>
    <n v="0"/>
    <n v="0"/>
    <n v="0"/>
    <n v="0"/>
    <n v="0"/>
    <n v="0"/>
    <n v="0"/>
    <n v="0"/>
    <n v="1.6035944612629142E-2"/>
    <n v="6.4193809111648695E-2"/>
    <n v="0.14457386753071041"/>
    <n v="0.25727673519199545"/>
    <n v="0.40240328497334421"/>
    <n v="0.58005473291052045"/>
    <n v="9.2070804907619819E-2"/>
    <n v="0.11195718561061394"/>
    <n v="0.16397750599082866"/>
    <n v="0.2482321058698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Inter City BG P11 345"/>
    <s v="AFUDC Not Eligible"/>
    <s v="Maintenance"/>
    <s v="Maintenance"/>
    <s v="Fossil Hydro"/>
    <s v="BG - Other Production Plant"/>
    <s v="~"/>
    <s v="PEF Inter City Siemens P1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942553041807301E-3"/>
    <n v="8.7838670899291916E-3"/>
    <n v="1.9782556209713198E-2"/>
    <n v="3.5204090215723224E-2"/>
    <n v="5.5062271902406118E-2"/>
    <n v="7.9370951019727215E-2"/>
    <n v="0.10814402441974993"/>
    <n v="0.14139542460042565"/>
    <n v="0.17913913142011567"/>
    <n v="0.221389172245435"/>
    <n v="0"/>
    <n v="0"/>
    <n v="0"/>
    <n v="0"/>
    <n v="0"/>
    <n v="0"/>
    <n v="0"/>
    <n v="0"/>
    <n v="0"/>
    <n v="0"/>
    <n v="0"/>
    <n v="0"/>
    <n v="0"/>
    <n v="0"/>
    <n v="0"/>
    <n v="0"/>
    <n v="1.8318767633272639E-2"/>
    <n v="7.3332223390496706E-2"/>
    <n v="0.1651549159787481"/>
    <n v="0.29390178397831668"/>
    <n v="0.45968806018990716"/>
    <n v="0.66262936942295281"/>
    <n v="0.10517769433942548"/>
    <n v="0.12789503316572981"/>
    <n v="0.18732079100372173"/>
    <n v="0.283569591713729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Inter City BG P11 346"/>
    <s v="AFUDC Not Eligible"/>
    <s v="Maintenance"/>
    <s v="Maintenance"/>
    <s v="Fossil Hydro"/>
    <s v="BG - Other Production Plant"/>
    <s v="~"/>
    <s v="PEF Inter City Siemens P1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830206159747601E-4"/>
    <n v="4.7357733785897499E-4"/>
    <n v="1.0665655809595173E-3"/>
    <n v="1.8980090608638513E-3"/>
    <n v="2.968651947603494E-3"/>
    <n v="4.2792409427907813E-3"/>
    <n v="5.8305252875216268E-3"/>
    <n v="7.6232561447202845E-3"/>
    <n v="9.6581872307213296E-3"/>
    <n v="1.1936074823240564E-2"/>
    <n v="0"/>
    <n v="0"/>
    <n v="0"/>
    <n v="0"/>
    <n v="0"/>
    <n v="0"/>
    <n v="0"/>
    <n v="0"/>
    <n v="0"/>
    <n v="0"/>
    <n v="0"/>
    <n v="0"/>
    <n v="0"/>
    <n v="0"/>
    <n v="0"/>
    <n v="0"/>
    <n v="9.8764622913850874E-4"/>
    <n v="3.9536662812632607E-3"/>
    <n v="8.9042359865862571E-3"/>
    <n v="1.5845552195118288E-2"/>
    <n v="2.4783827619601136E-2"/>
    <n v="3.5725296107710455E-2"/>
    <n v="5.6705972412216497E-3"/>
    <n v="6.8953900044154588E-3"/>
    <n v="1.0099296883816476E-2"/>
    <n v="1.528849776148272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Inter City BG P12-14 341"/>
    <s v="AFUDC Not Eligible"/>
    <s v="Maintenance"/>
    <s v="Maintenance"/>
    <s v="Fossil Hydro"/>
    <s v="BG - Other Production Plant"/>
    <s v="~"/>
    <s v="PEF Inter City P12-14 341"/>
    <n v="4.83"/>
    <n v="3.84"/>
    <n v="3.84"/>
    <n v="3.84"/>
    <n v="3.84"/>
    <n v="3.84"/>
    <n v="3.86"/>
    <n v="3.9199999999999995"/>
    <n v="4.43"/>
    <n v="6.56"/>
    <n v="8.17"/>
    <n v="9.1699999999999982"/>
    <n v="4.83"/>
    <n v="10.489999999999998"/>
    <n v="11.936316536049999"/>
    <n v="13.560416288391091"/>
    <n v="15.189585944206073"/>
    <n v="12.01344089862183"/>
    <n v="13.310422539864588"/>
    <n v="14.611565953673759"/>
    <n v="15.916771107843516"/>
    <n v="17.226050681786891"/>
    <n v="18.539417394497857"/>
    <n v="18.539417394497857"/>
    <n v="18.539417394497857"/>
    <n v="10.489999999999998"/>
    <n v="19.853316809035011"/>
    <n v="21.174884979597422"/>
    <n v="22.500802523595574"/>
    <n v="23.831306892062781"/>
    <n v="25.166412403122152"/>
    <n v="26.50613342066633"/>
    <n v="27.8504843536419"/>
    <n v="29.199479655116967"/>
    <n v="30.553133820916585"/>
    <n v="31.911461391258523"/>
    <n v="33.274476954754931"/>
    <n v="34.642195145773393"/>
    <n v="19.853316809035011"/>
    <n v="28.262509491954667"/>
    <n v="29.382156873499213"/>
    <n v="30.518458778718461"/>
    <n v="31.421409479270416"/>
    <n v="32.054174708919255"/>
    <n v="28.720036239594886"/>
    <n v="29.797961244593544"/>
    <n v="30.905122203941879"/>
    <n v="32.041610246235997"/>
    <n v="33.207516734943411"/>
    <n v="34.402933492345227"/>
    <n v="35.627952639761929"/>
    <n v="28.262509491954667"/>
    <n v="3.1055720668007396"/>
    <n v="3.2031335853027296"/>
    <n v="3.3246462107492114"/>
    <n v="3.4679606188881706"/>
    <n v="3.6331448676905849"/>
    <n v="3.820267227581958"/>
    <n v="4.0293961821055335"/>
    <n v="4.2606004285875763"/>
    <n v="4.5139488788047348"/>
    <n v="4.7895106596534829"/>
    <n v="5.0873551138216531"/>
    <n v="0"/>
    <n v="3.1055720668007396"/>
    <n v="0"/>
    <n v="1.0711230187500018E-2"/>
    <n v="4.7688406504219773E-2"/>
    <n v="0.11582357139449276"/>
    <n v="0.21521396005780152"/>
    <n v="0.34595718562660338"/>
    <n v="0.50815118082869692"/>
    <n v="6.7673864975217324E-3"/>
    <n v="6.7673864975217324E-3"/>
    <n v="2.5075398083443376E-2"/>
    <n v="7.4482791925666647E-2"/>
    <n v="5.342255067407721E-2"/>
    <n v="0"/>
    <n v="1.3395867332602687E-3"/>
    <n v="7.6181692025328041E-3"/>
    <n v="2.9437436919747373E-2"/>
    <n v="5.132481719041674E-2"/>
    <n v="7.3280522639455642E-2"/>
    <n v="9.5304766555523654E-2"/>
    <n v="0.11739776289309714"/>
    <n v="0.13955972627454774"/>
    <n v="0.1617908719922273"/>
    <n v="0.18409141601055937"/>
    <n v="0.20646157496813716"/>
    <n v="0.22890156617982804"/>
    <n v="1.3395867332602687E-3"/>
  </r>
  <r>
    <s v="DE Florida"/>
    <x v="5"/>
    <s v="Regulated &amp; Renewable Energy"/>
    <s v="PEF Fossil Hydro Maintenance Inter City BG P12-14 342"/>
    <s v="AFUDC Not Eligible"/>
    <s v="Maintenance"/>
    <s v="Maintenance"/>
    <s v="Fossil Hydro"/>
    <s v="BG - Other Production Plant"/>
    <s v="~"/>
    <s v="PEF Inter City P12-14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690683887542603E-2"/>
    <n v="3.3857454004823179E-2"/>
    <n v="5.1077813113375767E-2"/>
    <n v="6.8351928500346743E-2"/>
    <n v="8.5679967975097776E-2"/>
    <n v="8.5679967975097776E-2"/>
    <n v="8.5679967975097776E-2"/>
    <n v="0"/>
    <n v="8.9680576154107447E-2"/>
    <n v="0.10707519662837978"/>
    <n v="0.12536392876552144"/>
    <n v="0.14538937508506047"/>
    <n v="0.16715695542540124"/>
    <n v="0.19067211056928854"/>
    <n v="0.21594029908887413"/>
    <n v="0.24296699337585595"/>
    <n v="0.27175767404906725"/>
    <n v="0.30231783561570996"/>
    <n v="0.33465300100612599"/>
    <n v="0.3687687111965019"/>
    <n v="8.9680576154107447E-2"/>
    <n v="0.30085648893409189"/>
    <n v="0.32999198946141761"/>
    <n v="0.4085848389633383"/>
    <n v="0.52874059814776198"/>
    <n v="0.63997335184519588"/>
    <n v="0.57331971657449587"/>
    <n v="0.84089411765965183"/>
    <n v="1.2063572235731004"/>
    <n v="1.6700140988319361"/>
    <n v="2.232170574185421"/>
    <n v="2.8931340863605359"/>
    <n v="3.6532130783199159"/>
    <n v="0.30085648893409189"/>
    <n v="0.31676893034559228"/>
    <n v="0.34697792026484681"/>
    <n v="0.46598569884449259"/>
    <n v="0.66572196901963032"/>
    <n v="0.94643873850061899"/>
    <n v="1.3083888016827268"/>
    <n v="1.7518257421019015"/>
    <n v="2.2770039348982078"/>
    <n v="2.8841785492869541"/>
    <n v="3.5736055510375326"/>
    <n v="4.3455417049599996"/>
    <n v="0"/>
    <n v="0.31676893034559228"/>
    <n v="0"/>
    <n v="4.0178494291666589E-2"/>
    <n v="0.17888683959534493"/>
    <n v="0.43448005201944684"/>
    <n v="0.80732289591143702"/>
    <n v="1.2977815533818984"/>
    <n v="1.9062234054589626"/>
    <n v="2.5386442110250096E-2"/>
    <n v="2.5386442110250096E-2"/>
    <n v="9.4066330010748586E-2"/>
    <n v="0.27941125130458005"/>
    <n v="0.20040686243010508"/>
    <n v="0"/>
    <n v="5.0252631291143879E-3"/>
    <n v="2.8578495904439678E-2"/>
    <n v="0.11043046118545144"/>
    <n v="0.192537941290922"/>
    <n v="0.27490173385381339"/>
    <n v="0.35752263899703457"/>
    <n v="0.44040145934121422"/>
    <n v="0.52353900001249765"/>
    <n v="0.60693606865036842"/>
    <n v="0.69059347541549398"/>
    <n v="0.77451203299759608"/>
    <n v="0.85869255662334543"/>
    <n v="5.0252631291143879E-3"/>
  </r>
  <r>
    <s v="DE Florida"/>
    <x v="5"/>
    <s v="Regulated &amp; Renewable Energy"/>
    <s v="PEF Fossil Hydro Maintenance Inter City BG P12-14 343"/>
    <s v="AFUDC Not Eligible"/>
    <s v="Maintenance"/>
    <s v="Maintenance"/>
    <s v="Fossil Hydro"/>
    <s v="BG - Other Production Plant"/>
    <s v="~"/>
    <s v="PEF Inter City P12-14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785905068101846"/>
    <n v="0.44193232809785288"/>
    <n v="0.66670508834260112"/>
    <n v="0.89217951496982262"/>
    <n v="1.1183577983504134"/>
    <n v="1.1183577983504134"/>
    <n v="1.1183577983504134"/>
    <n v="0"/>
    <n v="1.1705766712197436"/>
    <n v="1.3976240186510851"/>
    <n v="1.6363419674423221"/>
    <n v="1.8977287838264409"/>
    <n v="2.1818552115103849"/>
    <n v="2.4887922675819936"/>
    <n v="2.8186112013294964"/>
    <n v="3.1713834424239784"/>
    <n v="3.5471805279231301"/>
    <n v="3.9460741761658187"/>
    <n v="4.3681364764905855"/>
    <n v="4.8134397537835758"/>
    <n v="1.1705766712197436"/>
    <n v="3.9269996072075743"/>
    <n v="4.3072975344085691"/>
    <n v="5.3331537642053268"/>
    <n v="6.9015242474370977"/>
    <n v="8.3534249522210917"/>
    <n v="7.4834103829876035"/>
    <n v="10.976011056211989"/>
    <n v="15.746336392462688"/>
    <n v="21.79836834714493"/>
    <n v="29.136098877162453"/>
    <n v="37.763540901973876"/>
    <n v="47.684720475261152"/>
    <n v="3.9269996072075743"/>
    <n v="4.1347267665327934"/>
    <n v="4.5290393591808265"/>
    <n v="6.082428873988059"/>
    <n v="8.6895564824169806"/>
    <n v="12.353711607062307"/>
    <n v="17.078193939010582"/>
    <n v="22.866313469895033"/>
    <n v="29.721390524050459"/>
    <n v="37.64675579076853"/>
    <n v="46.645750356653764"/>
    <n v="56.72172573808048"/>
    <n v="0"/>
    <n v="4.1347267665327934"/>
    <n v="0"/>
    <n v="0.52444446208750006"/>
    <n v="2.3349812133932608"/>
    <n v="5.6711912321330633"/>
    <n v="10.537835709618943"/>
    <n v="16.939694342922802"/>
    <n v="24.881562478331869"/>
    <n v="0.33136427958015702"/>
    <n v="0.33136427958015702"/>
    <n v="1.2278282972617673"/>
    <n v="3.64709612022319"/>
    <n v="2.6158684866836621"/>
    <n v="0"/>
    <n v="6.5593699224387958E-2"/>
    <n v="0.37302902596758641"/>
    <n v="1.441425277453602"/>
    <n v="2.5131567094659939"/>
    <n v="3.5882337333377561"/>
    <n v="4.6666667929026282"/>
    <n v="5.7484663645965517"/>
    <n v="6.8336429575594453"/>
    <n v="7.9222071137372936"/>
    <n v="9.0141694079845571"/>
    <n v="10.109540448166904"/>
    <n v="11.208330875264256"/>
    <n v="6.5593699224387958E-2"/>
  </r>
  <r>
    <s v="DE Florida"/>
    <x v="5"/>
    <s v="Regulated &amp; Renewable Energy"/>
    <s v="PEF Fossil Hydro Maintenance Inter City BG P12-14 344"/>
    <s v="AFUDC Not Eligible"/>
    <s v="Maintenance"/>
    <s v="Maintenance"/>
    <s v="Fossil Hydro"/>
    <s v="BG - Other Production Plant"/>
    <s v="~"/>
    <s v="PEF Inter City P12-14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738194773491795E-2"/>
    <n v="0.11103774562729525"/>
    <n v="0.1675130451000125"/>
    <n v="0.22416464182083473"/>
    <n v="0.28099308613159246"/>
    <n v="0.28099308613159246"/>
    <n v="0.28099308613159246"/>
    <n v="0"/>
    <n v="0.29411334358722019"/>
    <n v="0.35116014466182099"/>
    <n v="0.41113924369863536"/>
    <n v="0.476814011038946"/>
    <n v="0.54820222139900887"/>
    <n v="0.62532171818342097"/>
    <n v="0.7081904031383085"/>
    <n v="0.79682622333190767"/>
    <n v="0.89124715281388567"/>
    <n v="0.99147121118172754"/>
    <n v="1.0975165112484739"/>
    <n v="1.209401225009699"/>
    <n v="0.29411334358722019"/>
    <n v="0.98667862869505618"/>
    <n v="1.0822304175512489"/>
    <n v="1.3399820841387573"/>
    <n v="1.7340432863641861"/>
    <n v="2.0988408617931946"/>
    <n v="1.8802452391944509"/>
    <n v="2.7577792733338042"/>
    <n v="3.956348270424499"/>
    <n v="5.4769527174595325"/>
    <n v="7.320595614360391"/>
    <n v="9.4882852279994303"/>
    <n v="11.981033125290891"/>
    <n v="0.98667862869505618"/>
    <n v="1.0388715265628292"/>
    <n v="1.1379446115789198"/>
    <n v="1.5282419937438028"/>
    <n v="2.1832969411126686"/>
    <n v="3.1039359394340873"/>
    <n v="4.290988054472396"/>
    <n v="5.7452849400616568"/>
    <n v="7.4676608461847547"/>
    <n v="9.4589526270777196"/>
    <n v="11.719999749359346"/>
    <n v="14.251644300186184"/>
    <n v="0"/>
    <n v="1.0388715265628292"/>
    <n v="0"/>
    <n v="0.13176959278750003"/>
    <n v="0.58667620538603615"/>
    <n v="1.4249150579875614"/>
    <n v="2.6476824212285797"/>
    <n v="4.2561792154006177"/>
    <n v="6.2516102927306214"/>
    <n v="8.3256843000539149E-2"/>
    <n v="8.3256843000539149E-2"/>
    <n v="0.30849745502920345"/>
    <n v="0.91634933830825427"/>
    <n v="0.65724874528377986"/>
    <n v="0"/>
    <n v="1.6480712517931817E-2"/>
    <n v="9.3725214514351562E-2"/>
    <n v="0.36216455443980566"/>
    <n v="0.63144187339952484"/>
    <n v="0.90155978728752106"/>
    <n v="1.1725209201637641"/>
    <n v="1.4443279042796728"/>
    <n v="1.7169833801036867"/>
    <n v="1.990489996346916"/>
    <n v="2.2648504099888735"/>
    <n v="2.5400672863032847"/>
    <n v="2.8161432988839801"/>
    <n v="1.6480712517931817E-2"/>
  </r>
  <r>
    <s v="DE Florida"/>
    <x v="5"/>
    <s v="Regulated &amp; Renewable Energy"/>
    <s v="PEF Fossil Hydro Maintenance Inter City BG P12-14 345"/>
    <s v="AFUDC Not Eligible"/>
    <s v="Maintenance"/>
    <s v="Maintenance"/>
    <s v="Fossil Hydro"/>
    <s v="BG - Other Production Plant"/>
    <s v="~"/>
    <s v="PEF Inter City P12-14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342985942659223E-2"/>
    <n v="5.9522953260127277E-2"/>
    <n v="8.9797132476171257E-2"/>
    <n v="0.12016581768924858"/>
    <n v="0.15062930391589502"/>
    <n v="0.15062930391589502"/>
    <n v="0.15062930391589502"/>
    <n v="0"/>
    <n v="0.15766255613909388"/>
    <n v="0.18824309480925705"/>
    <n v="0.22039552269207996"/>
    <n v="0.25560117356947037"/>
    <n v="0.29386957576532347"/>
    <n v="0.33521029442464301"/>
    <n v="0.37963292596702419"/>
    <n v="0.42714709110745674"/>
    <n v="0.47776242502461069"/>
    <n v="0.53148858731354365"/>
    <n v="0.58833528753849373"/>
    <n v="0.6483122669891197"/>
    <n v="0.15766255613909388"/>
    <n v="0.5289194729845571"/>
    <n v="0.58014101598218981"/>
    <n v="0.71831191964324081"/>
    <n v="0.92955339022662653"/>
    <n v="1.1251077711082025"/>
    <n v="1.00792707475662"/>
    <n v="1.4783404573078653"/>
    <n v="2.1208488350195731"/>
    <n v="2.9359885320435861"/>
    <n v="3.9242972196199633"/>
    <n v="5.0863153924067426"/>
    <n v="6.422585314092621"/>
    <n v="0.5289194729845571"/>
    <n v="0.55690030567121163"/>
    <n v="0.61000971013175842"/>
    <n v="0.81923378550156123"/>
    <n v="1.1703847666323903"/>
    <n v="1.6639057024881527"/>
    <n v="2.3002410250854148"/>
    <n v="3.0798365538108357"/>
    <n v="4.0031394997520788"/>
    <n v="5.0705984700422455"/>
    <n v="6.2826634722178643"/>
    <n v="7.6397859185904915"/>
    <n v="0"/>
    <n v="0.55690030567121163"/>
    <n v="0"/>
    <n v="7.0636888620833407E-2"/>
    <n v="0.31449513113602678"/>
    <n v="0.76384253904598376"/>
    <n v="1.4193203854528065"/>
    <n v="2.2815724359536911"/>
    <n v="3.3512445639000026"/>
    <n v="4.4630747831078121E-2"/>
    <n v="4.4630747831078121E-2"/>
    <n v="0.16537329075242135"/>
    <n v="0.49121851361338681"/>
    <n v="0.35232496676415292"/>
    <n v="0"/>
    <n v="8.8346558769356043E-3"/>
    <n v="5.0242360343746136E-2"/>
    <n v="0.19414201051772975"/>
    <n v="0.33849086791267202"/>
    <n v="0.48329033480527833"/>
    <n v="0.62854181784969931"/>
    <n v="0.77424672809119555"/>
    <n v="0.92040648097984534"/>
    <n v="1.0670224963842951"/>
    <n v="1.2140961986055525"/>
    <n v="1.3616290163908229"/>
    <n v="1.5096223829473889"/>
    <n v="8.8346558769356043E-3"/>
  </r>
  <r>
    <s v="DE Florida"/>
    <x v="5"/>
    <s v="Regulated &amp; Renewable Energy"/>
    <s v="PEF Fossil Hydro Maintenance Inter City BG P12-14 346"/>
    <s v="AFUDC Not Eligible"/>
    <s v="Maintenance"/>
    <s v="Maintenance"/>
    <s v="Fossil Hydro"/>
    <s v="BG - Other Production Plant"/>
    <s v="~"/>
    <s v="PEF Inter City P12-14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803361193179296E-4"/>
    <n v="1.030558409995587E-3"/>
    <n v="1.5547143580457528E-3"/>
    <n v="2.0805065479942682E-3"/>
    <n v="2.6079400876483803E-3"/>
    <n v="2.6079400876483803E-3"/>
    <n v="2.6079400876483803E-3"/>
    <n v="0"/>
    <n v="2.7297112167884575E-3"/>
    <n v="3.2591713591810043E-3"/>
    <n v="3.8158466103503028E-3"/>
    <n v="4.4253842358190172E-3"/>
    <n v="5.0879492054649068E-3"/>
    <n v="5.8037071266727989E-3"/>
    <n v="6.5728241483042332E-3"/>
    <n v="7.3954668398622291E-3"/>
    <n v="8.2718020212686223E-3"/>
    <n v="9.2019969351815542E-3"/>
    <n v="1.018621968940709E-2"/>
    <n v="1.1224638941033498E-2"/>
    <n v="2.7297112167884575E-3"/>
    <n v="9.1575162393665015E-3"/>
    <n v="1.0044347100706195E-2"/>
    <n v="1.243710601285021E-2"/>
    <n v="1.6095496694879807E-2"/>
    <n v="1.9482268716394358E-2"/>
    <n v="1.7453177927654096E-2"/>
    <n v="2.5600312744702532E-2"/>
    <n v="3.6728082644816668E-2"/>
    <n v="5.0845776605753082E-2"/>
    <n v="6.7962706936441311E-2"/>
    <n v="8.8088234846592159E-2"/>
    <n v="0.1112317521850115"/>
    <n v="9.1575162393665015E-3"/>
    <n v="9.6448694354056841E-3"/>
    <n v="1.056468346570005E-2"/>
    <n v="1.4187602188035059E-2"/>
    <n v="2.0267138633724688E-2"/>
    <n v="2.8810961552617396E-2"/>
    <n v="3.9826763633867994E-2"/>
    <n v="5.3322261580668232E-2"/>
    <n v="6.9305196185210721E-2"/>
    <n v="8.7783332403886846E-2"/>
    <n v="0.1087644594327194"/>
    <n v="0.1322563907830307"/>
    <n v="0"/>
    <n v="9.6448694354056841E-3"/>
    <n v="0"/>
    <n v="1.2226540833333332E-3"/>
    <n v="5.4446360327125524E-3"/>
    <n v="1.3225511736764155E-2"/>
    <n v="2.4576387488283911E-2"/>
    <n v="3.9508412747927074E-2"/>
    <n v="5.8032773480821427E-2"/>
    <n v="7.7286095651176584E-4"/>
    <n v="7.7286095651176584E-4"/>
    <n v="2.8640000701288769E-3"/>
    <n v="8.5073437604780491E-3"/>
    <n v="6.1018688363273371E-3"/>
    <n v="0"/>
    <n v="1.5300621999699351E-4"/>
    <n v="8.7015224928294651E-4"/>
    <n v="3.3623719379847661E-3"/>
    <n v="5.8623715141222152E-3"/>
    <n v="8.3701752639365051E-3"/>
    <n v="1.0885807549482478E-2"/>
    <n v="1.340929280886527E-2"/>
    <n v="1.594065555647772E-2"/>
    <n v="1.8479920383238511E-2"/>
    <n v="2.1027111956831056E-2"/>
    <n v="2.3582255021943138E-2"/>
    <n v="2.6145374400507286E-2"/>
    <n v="1.5300621999699351E-4"/>
  </r>
  <r>
    <s v="DE Florida"/>
    <x v="5"/>
    <s v="Regulated &amp; Renewable Energy"/>
    <s v="PEF Fossil Hydro Maintenance Inter City BG P7-10 341"/>
    <s v="AFUDC Not Eligible"/>
    <s v="Maintenance"/>
    <s v="Maintenance"/>
    <s v="Fossil Hydro"/>
    <s v="BG - Other Production Plant"/>
    <s v="~"/>
    <s v="PEF Inter City new P7-10 341"/>
    <n v="17.21"/>
    <n v="22.16"/>
    <n v="27.16"/>
    <n v="32.22"/>
    <n v="37.39"/>
    <n v="42.83"/>
    <n v="49.01"/>
    <n v="55.860000000000007"/>
    <n v="62.75"/>
    <n v="69.66"/>
    <n v="48.800000000000004"/>
    <n v="48.800000000000004"/>
    <n v="17.21"/>
    <n v="48.82"/>
    <n v="49.265290617150001"/>
    <n v="49.431036593010838"/>
    <n v="49.625326928257898"/>
    <n v="49.993828406260533"/>
    <n v="7.0047280247916603"/>
    <n v="7.0047280247916603"/>
    <n v="1.4101109155809839"/>
    <n v="2.0287337605877198E-2"/>
    <n v="2.0287337605877198E-2"/>
    <n v="2.1341608608497206E-2"/>
    <n v="2.2399170697277961E-2"/>
    <n v="48.82"/>
    <n v="2.3460034145904401E-2"/>
    <n v="2.4524209260132514E-2"/>
    <n v="3.0965245906455503E-2"/>
    <n v="4.8173465825088385E-2"/>
    <n v="8.1581422879409296E-2"/>
    <n v="4.9148371114068883E-2"/>
    <n v="6.8036105481568146E-2"/>
    <n v="0.12187197244984364"/>
    <n v="0.19300944837340001"/>
    <n v="0.27520414164388673"/>
    <n v="0.36840241110619004"/>
    <n v="0.47263860886969056"/>
    <n v="2.3460034145904401E-2"/>
    <n v="3.9113874439910545E-3"/>
    <n v="3.9113874439910545E-3"/>
    <n v="4.9101089360056279E-3"/>
    <n v="5.9119481069401783E-3"/>
    <n v="6.9169146891594601E-3"/>
    <n v="7.9250184454094583E-3"/>
    <n v="8.9362691689122298E-3"/>
    <n v="9.9506766834610381E-3"/>
    <n v="1.0968250843515787E-2"/>
    <n v="1.1989001534298755E-2"/>
    <n v="1.3012938671890619E-2"/>
    <n v="1.404007220332679E-2"/>
    <n v="3.9113874439910545E-3"/>
    <n v="0"/>
    <n v="0"/>
    <n v="9.5640164624999999E-3"/>
    <n v="3.8285921553270492E-2"/>
    <n v="8.6225519878505685E-2"/>
    <n v="0.15344280273464483"/>
    <n v="0.23999794869115751"/>
    <n v="0.34595132417514823"/>
    <n v="0.47136348405778605"/>
    <n v="0.61629517224256469"/>
    <n v="0.78080732225539906"/>
    <n v="0.96496105783656405"/>
    <n v="0"/>
    <n v="1.4732598805165753E-2"/>
    <n v="1.4732598805165753E-2"/>
    <n v="1.799101096540939E-2"/>
    <n v="2.1259594813141294E-2"/>
    <n v="2.4538382101013147E-2"/>
    <n v="2.7827404680797932E-2"/>
    <n v="3.1126694503699353E-2"/>
    <n v="3.4436283620662228E-2"/>
    <n v="3.7756204182683856E-2"/>
    <n v="4.1086488441126327E-2"/>
    <n v="4.4427168748029856E-2"/>
    <n v="4.777827755642703E-2"/>
    <n v="1.4732598805165753E-2"/>
    <n v="5.1139847420658115E-2"/>
    <n v="5.4511910996687278E-2"/>
    <n v="5.7894501042419819E-2"/>
    <n v="6.1287650418020423E-2"/>
    <n v="6.4691392086232355E-2"/>
    <n v="6.81057591126977E-2"/>
    <n v="7.1530784666278546E-2"/>
    <n v="7.4966502019379239E-2"/>
    <n v="7.8412944548269595E-2"/>
    <n v="8.1870145733409103E-2"/>
    <n v="8.5338139159772231E-2"/>
    <n v="8.8816958517174638E-2"/>
    <n v="5.1139847420658115E-2"/>
  </r>
  <r>
    <s v="DE Florida"/>
    <x v="5"/>
    <s v="Regulated &amp; Renewable Energy"/>
    <s v="PEF Fossil Hydro Maintenance Inter City BG P7-10 342"/>
    <s v="AFUDC Not Eligible"/>
    <s v="Maintenance"/>
    <s v="Maintenance"/>
    <s v="Fossil Hydro"/>
    <s v="BG - Other Production Plant"/>
    <s v="~"/>
    <s v="PEF Inter City new P7-10 342"/>
    <n v="0"/>
    <n v="0"/>
    <n v="0"/>
    <n v="0"/>
    <n v="0"/>
    <n v="0"/>
    <n v="0"/>
    <n v="0"/>
    <n v="0"/>
    <n v="0"/>
    <n v="0"/>
    <n v="0"/>
    <n v="0"/>
    <n v="0"/>
    <n v="0"/>
    <n v="0"/>
    <n v="2.2072373595581275E-2"/>
    <n v="0.18093439905482253"/>
    <n v="2.5351054242316068E-2"/>
    <n v="2.5351054242316068E-2"/>
    <n v="5.1033813421526436E-3"/>
    <n v="7.3422607452923103E-5"/>
    <n v="7.3422607452923103E-5"/>
    <n v="8.5023717136221142E-4"/>
    <n v="1.6294766939912186E-3"/>
    <n v="0"/>
    <n v="2.411148745260831E-3"/>
    <n v="3.19526091872273E-3"/>
    <n v="8.2137030103535749E-3"/>
    <n v="2.1711573351088267E-2"/>
    <n v="4.7967229794679274E-2"/>
    <n v="2.889764762680723E-2"/>
    <n v="4.3739589593066154E-2"/>
    <n v="8.6104512735639932E-2"/>
    <n v="0.14209505754714016"/>
    <n v="0.20679350989275197"/>
    <n v="0.28015762484585871"/>
    <n v="0.36221445577391342"/>
    <n v="2.411148745260831E-3"/>
    <n v="2.9975567965856986E-3"/>
    <n v="2.9975567965856986E-3"/>
    <n v="3.7838132345019335E-3"/>
    <n v="4.5725241055527182E-3"/>
    <n v="5.3636970716683359E-3"/>
    <n v="6.1573398186970879E-3"/>
    <n v="6.9534600564799568E-3"/>
    <n v="7.7520655189255057E-3"/>
    <n v="8.5531639640850071E-3"/>
    <n v="9.3567631742278098E-3"/>
    <n v="1.0162870955916939E-2"/>
    <n v="1.0971495140084933E-2"/>
    <n v="2.9975567965856986E-3"/>
    <n v="0"/>
    <n v="0"/>
    <n v="7.5323295708333328E-3"/>
    <n v="3.0152831730584716E-2"/>
    <n v="6.7908606774979785E-2"/>
    <n v="0.12084690203132437"/>
    <n v="0.18901511231748847"/>
    <n v="0.27246078040232324"/>
    <n v="0.37123159746751511"/>
    <n v="0.48537540357088149"/>
    <n v="0.61494018811111328"/>
    <n v="0.75997409029396745"/>
    <n v="0"/>
    <n v="1.1602948412989922E-2"/>
    <n v="1.1602948412989922E-2"/>
    <n v="1.4169175098692491E-2"/>
    <n v="1.6743412697253018E-2"/>
    <n v="1.9325686216097843E-2"/>
    <n v="2.1916020740718242E-2"/>
    <n v="2.451444143491411E-2"/>
    <n v="2.7120973541038429E-2"/>
    <n v="2.9735642380242473E-2"/>
    <n v="3.2358473352721795E-2"/>
    <n v="3.4989491937962976E-2"/>
    <n v="3.7628723694991151E-2"/>
    <n v="1.1602948412989922E-2"/>
    <n v="4.0276194262618283E-2"/>
    <n v="4.2931929359692263E-2"/>
    <n v="4.5595954785346726E-2"/>
    <n v="4.8268296419251691E-2"/>
    <n v="5.0948980221864969E-2"/>
    <n v="5.363803223468435E-2"/>
    <n v="5.6335478580500586E-2"/>
    <n v="5.9041345463651168E-2"/>
    <n v="6.1755659170274875E-2"/>
    <n v="6.4478446068567133E-2"/>
    <n v="6.7209732609036191E-2"/>
    <n v="6.9949545324760026E-2"/>
    <n v="4.0276194262618283E-2"/>
  </r>
  <r>
    <s v="DE Florida"/>
    <x v="5"/>
    <s v="Regulated &amp; Renewable Energy"/>
    <s v="PEF Fossil Hydro Maintenance Inter City BG P7-10 343"/>
    <s v="AFUDC Not Eligible"/>
    <s v="Maintenance"/>
    <s v="Maintenance"/>
    <s v="Fossil Hydro"/>
    <s v="BG - Other Production Plant"/>
    <s v="~"/>
    <s v="PEF Inter City new P7-10 343"/>
    <n v="0"/>
    <n v="0"/>
    <n v="0"/>
    <n v="0"/>
    <n v="0"/>
    <n v="0"/>
    <n v="0"/>
    <n v="0"/>
    <n v="0"/>
    <n v="0"/>
    <n v="0"/>
    <n v="0"/>
    <n v="0"/>
    <n v="0"/>
    <n v="0"/>
    <n v="0"/>
    <n v="0.21742544805779651"/>
    <n v="1.7823068558171951"/>
    <n v="0.24972231932847166"/>
    <n v="0.24972231932847166"/>
    <n v="5.0271212116012376E-2"/>
    <n v="7.2325449068239012E-4"/>
    <n v="7.2325449068239012E-4"/>
    <n v="8.3753202680399916E-3"/>
    <n v="1.6051273269572796E-2"/>
    <n v="0"/>
    <n v="2.3751188063311897E-2"/>
    <n v="3.1475139450065165E-2"/>
    <n v="8.0909651583521425E-2"/>
    <n v="0.21387136020772682"/>
    <n v="0.47250452630465156"/>
    <n v="0.28465828361715972"/>
    <n v="0.43085986307518798"/>
    <n v="0.84817847886974085"/>
    <n v="1.3997172266135571"/>
    <n v="2.0370338219029178"/>
    <n v="2.7597121281561354"/>
    <n v="3.5680186364469719"/>
    <n v="2.3751188063311897E-2"/>
    <n v="2.9527641273107363E-2"/>
    <n v="2.9527641273107363E-2"/>
    <n v="3.7272714885692879E-2"/>
    <n v="4.5041966062222598E-2"/>
    <n v="5.2835470277072555E-2"/>
    <n v="6.065330324022488E-2"/>
    <n v="6.849554089800329E-2"/>
    <n v="7.636225943381085E-2"/>
    <n v="8.4253535268870083E-2"/>
    <n v="9.2169445062965344E-2"/>
    <n v="0.10011006571518755"/>
    <n v="0.10807547436468116"/>
    <n v="2.9527641273107363E-2"/>
    <n v="0"/>
    <n v="0"/>
    <n v="7.4195592420833331E-2"/>
    <n v="0.29701398383832567"/>
    <n v="0.66891912558542088"/>
    <n v="1.1903764172980202"/>
    <n v="1.8618527114361068"/>
    <n v="2.683816317818982"/>
    <n v="3.6567370081746611"/>
    <n v="4.7810860207034693"/>
    <n v="6.0573360646558854"/>
    <n v="7.4859613249246735"/>
    <n v="0"/>
    <n v="0.11429234783667486"/>
    <n v="0.11429234783667486"/>
    <n v="0.13957041187268437"/>
    <n v="0.16492738568285317"/>
    <n v="0.19036351559745596"/>
    <n v="0.21587904871572927"/>
    <n v="0.24147423290827189"/>
    <n v="0.26714931681945286"/>
    <n v="0.29290454986982684"/>
    <n v="0.31874018225855716"/>
    <n v="0.3446564649658464"/>
    <n v="0.37065364975537451"/>
    <n v="0.11429234783667486"/>
    <n v="0.39673198917674457"/>
    <n v="0.42289173656793611"/>
    <n v="0.44913314605776633"/>
    <n v="0.47545647256835866"/>
    <n v="0.50186197181761927"/>
    <n v="0.52834990032172136"/>
    <n v="0.5549205153975969"/>
    <n v="0.58157407516543635"/>
    <n v="0.60831083855119628"/>
    <n v="0.63513106528911456"/>
    <n v="0.66203501592423386"/>
    <n v="0.68902295181493223"/>
    <n v="0.39673198917674457"/>
  </r>
  <r>
    <s v="DE Florida"/>
    <x v="5"/>
    <s v="Regulated &amp; Renewable Energy"/>
    <s v="PEF Fossil Hydro Maintenance Inter City BG P7-10 344"/>
    <s v="AFUDC Not Eligible"/>
    <s v="Maintenance"/>
    <s v="Maintenance"/>
    <s v="Fossil Hydro"/>
    <s v="BG - Other Production Plant"/>
    <s v="~"/>
    <s v="PEF Inter City new P7-10 344"/>
    <n v="0"/>
    <n v="0"/>
    <n v="0"/>
    <n v="0"/>
    <n v="0"/>
    <n v="0"/>
    <n v="0"/>
    <n v="0"/>
    <n v="0"/>
    <n v="0"/>
    <n v="0"/>
    <n v="0"/>
    <n v="0"/>
    <n v="0"/>
    <n v="0"/>
    <n v="0"/>
    <n v="4.9549047959178832E-2"/>
    <n v="0.40616960280281567"/>
    <n v="5.690917639776305E-2"/>
    <n v="5.690917639776305E-2"/>
    <n v="1.1456297882114587E-2"/>
    <n v="1.648223414767308E-4"/>
    <n v="1.648223414767308E-4"/>
    <n v="1.9086502952694211E-3"/>
    <n v="3.6579219044706275E-3"/>
    <n v="0"/>
    <n v="5.4126541623761293E-3"/>
    <n v="7.1728641153291665E-3"/>
    <n v="1.8438486582337359E-2"/>
    <n v="4.8739107490354754E-2"/>
    <n v="0.10767897522545204"/>
    <n v="6.4870727290279706E-2"/>
    <n v="9.8188580085265709E-2"/>
    <n v="0.19329124765693756"/>
    <n v="0.31898131801171659"/>
    <n v="0.46421928728925427"/>
    <n v="0.62891032219552823"/>
    <n v="0.81311515333549966"/>
    <n v="5.4126541623761293E-3"/>
    <n v="6.7290490907656597E-3"/>
    <n v="6.7290490907656597E-3"/>
    <n v="8.494072584130416E-3"/>
    <n v="1.0264605898383704E-2"/>
    <n v="1.2040666233368096E-2"/>
    <n v="1.38222708426184E-2"/>
    <n v="1.5609437033529261E-2"/>
    <n v="1.7402182167523303E-2"/>
    <n v="1.9200523660219779E-2"/>
    <n v="2.1004478981603764E-2"/>
    <n v="2.2814065656195853E-2"/>
    <n v="2.4629301263222415E-2"/>
    <n v="6.7290490907656597E-3"/>
    <n v="0"/>
    <n v="0"/>
    <n v="1.6909045833333334E-2"/>
    <n v="6.7688967794439878E-2"/>
    <n v="0.1524454995812014"/>
    <n v="0.27128470495721241"/>
    <n v="0.4243129787821362"/>
    <n v="0.61163704804527774"/>
    <n v="0.83336397290238251"/>
    <n v="1.0896011477156726"/>
    <n v="1.3804563020971288"/>
    <n v="1.7060375019550296"/>
    <n v="0"/>
    <n v="2.6047026311322607E-2"/>
    <n v="2.6047026311322607E-2"/>
    <n v="3.1807852924020441E-2"/>
    <n v="3.758666293633034E-2"/>
    <n v="4.338351248649136E-2"/>
    <n v="4.9198457887987636E-2"/>
    <n v="5.5031555630095402E-2"/>
    <n v="6.0882862378431768E-2"/>
    <n v="6.6752434975505218E-2"/>
    <n v="7.2640330441267775E-2"/>
    <n v="7.8546605973668943E-2"/>
    <n v="8.4471318949211338E-2"/>
    <n v="2.6047026311322607E-2"/>
    <n v="9.0414526923508085E-2"/>
    <n v="9.6376287631841959E-2"/>
    <n v="0.10235665898972622"/>
    <n v="0.10835569909346725"/>
    <n v="0.11437346622072891"/>
    <n v="0.12041001883109875"/>
    <n v="0.1264654155666558"/>
    <n v="0.13253971525254032"/>
    <n v="0.1386329768975253"/>
    <n v="0.14474525969458957"/>
    <n v="0.15087662302149293"/>
    <n v="0.157027126441353"/>
    <n v="9.0414526923508085E-2"/>
  </r>
  <r>
    <s v="DE Florida"/>
    <x v="5"/>
    <s v="Regulated &amp; Renewable Energy"/>
    <s v="PEF Fossil Hydro Maintenance Inter City BG P7-10 345"/>
    <s v="AFUDC Not Eligible"/>
    <s v="Maintenance"/>
    <s v="Maintenance"/>
    <s v="Fossil Hydro"/>
    <s v="BG - Other Production Plant"/>
    <s v="~"/>
    <s v="PEF Inter City new P7-10 345"/>
    <n v="0"/>
    <n v="0"/>
    <n v="0"/>
    <n v="0"/>
    <n v="0"/>
    <n v="0"/>
    <n v="0"/>
    <n v="0"/>
    <n v="0"/>
    <n v="0"/>
    <n v="0"/>
    <n v="0"/>
    <n v="0"/>
    <n v="0"/>
    <n v="0"/>
    <n v="0"/>
    <n v="1.9606300460710234E-2"/>
    <n v="0.16071919842173521"/>
    <n v="2.2518664987172726E-2"/>
    <n v="2.2518664987172726E-2"/>
    <n v="4.5331974618198004E-3"/>
    <n v="6.521934290832157E-5"/>
    <n v="6.521934290832157E-5"/>
    <n v="7.5524299062830632E-4"/>
    <n v="1.4474206644686691E-3"/>
    <n v="0"/>
    <n v="2.141759088588129E-3"/>
    <n v="2.8382650081360101E-3"/>
    <n v="7.2960132003325757E-3"/>
    <n v="1.9285811231529976E-2"/>
    <n v="4.2608010214664378E-2"/>
    <n v="2.5669009249296944E-2"/>
    <n v="3.885271023871624E-2"/>
    <n v="7.6484340952618357E-2"/>
    <n v="0.12621924779348931"/>
    <n v="0.18368915652523315"/>
    <n v="0.24885654210684782"/>
    <n v="0.32174543532271915"/>
    <n v="2.141759088588129E-3"/>
    <n v="2.6626497122025916E-3"/>
    <n v="2.6626497122025916E-3"/>
    <n v="3.361060324645268E-3"/>
    <n v="4.0616511445444887E-3"/>
    <n v="4.7644289777884642E-3"/>
    <n v="5.469400651511142E-3"/>
    <n v="6.1765730141585297E-3"/>
    <n v="6.8859529355552226E-3"/>
    <n v="7.5975473069711426E-3"/>
    <n v="8.3113630411884801E-3"/>
    <n v="9.0274070725688514E-3"/>
    <n v="9.7456863571206628E-3"/>
    <n v="2.6626497122025916E-3"/>
    <n v="0"/>
    <n v="0"/>
    <n v="6.6907793666666658E-3"/>
    <n v="2.6784003871892205E-2"/>
    <n v="6.0321511526592306E-2"/>
    <n v="0.10734527094614618"/>
    <n v="0.16789738175810062"/>
    <n v="0.24202007501114675"/>
    <n v="0.32975571358537348"/>
    <n v="0.43114679260380151"/>
    <n v="0.54623593984520236"/>
    <n v="0.67506591615820555"/>
    <n v="0"/>
    <n v="1.0306607949649438E-2"/>
    <n v="1.0306607949649438E-2"/>
    <n v="1.2586122726243123E-2"/>
    <n v="1.4872753395729459E-2"/>
    <n v="1.7166522171577808E-2"/>
    <n v="1.9467451336600661E-2"/>
    <n v="2.1775563243170089E-2"/>
    <n v="2.4090880313434898E-2"/>
    <n v="2.6413425039538443E-2"/>
    <n v="2.8743219983837123E-2"/>
    <n v="3.1080287779119573E-2"/>
    <n v="3.3424651128826519E-2"/>
    <n v="1.0306607949649438E-2"/>
    <n v="3.5776332807271348E-2"/>
    <n v="3.8135355659861328E-2"/>
    <n v="4.0501742603319554E-2"/>
    <n v="4.2875516625907564E-2"/>
    <n v="4.5256700787648665E-2"/>
    <n v="4.7645318220551951E-2"/>
    <n v="5.0041392128837008E-2"/>
    <n v="5.2444945789159335E-2"/>
    <n v="5.4856002550836482E-2"/>
    <n v="5.7274585836074851E-2"/>
    <n v="5.9700719140197256E-2"/>
    <n v="6.2134426031871137E-2"/>
    <n v="3.5776332807271348E-2"/>
  </r>
  <r>
    <s v="DE Florida"/>
    <x v="5"/>
    <s v="Regulated &amp; Renewable Energy"/>
    <s v="PEF Fossil Hydro Maintenance Inter City BG P7-10 346"/>
    <s v="AFUDC Not Eligible"/>
    <s v="Maintenance"/>
    <s v="Maintenance"/>
    <s v="Fossil Hydro"/>
    <s v="BG - Other Production Plant"/>
    <s v="~"/>
    <s v="PEF Inter City new P7-10 346"/>
    <n v="0"/>
    <n v="0"/>
    <n v="0"/>
    <n v="0"/>
    <n v="0"/>
    <n v="0"/>
    <n v="0"/>
    <n v="0"/>
    <n v="0"/>
    <n v="0"/>
    <n v="0"/>
    <n v="0"/>
    <n v="0"/>
    <n v="0"/>
    <n v="0"/>
    <n v="0"/>
    <n v="2.999369942274279E-3"/>
    <n v="2.4586807381564834E-2"/>
    <n v="3.4449031849746216E-3"/>
    <n v="3.4449031849746216E-3"/>
    <n v="6.9348810789793573E-4"/>
    <n v="9.9772487505280861E-6"/>
    <n v="9.9772487505280861E-6"/>
    <n v="1.1553699943256995E-4"/>
    <n v="2.2142627282152342E-4"/>
    <n v="0"/>
    <n v="3.2764609757853701E-4"/>
    <n v="4.3419750557589982E-4"/>
    <n v="1.1161433915269682E-3"/>
    <n v="2.9503415310881773E-3"/>
    <n v="6.5181692688060693E-3"/>
    <n v="3.9268425445476776E-3"/>
    <n v="5.9436838428250927E-3"/>
    <n v="1.1700567058413375E-2"/>
    <n v="1.9309008281644325E-2"/>
    <n v="2.8100749343690379E-2"/>
    <n v="3.8070049667419718E-2"/>
    <n v="4.9220585479896231E-2"/>
    <n v="3.2764609757853701E-4"/>
    <n v="4.0733189464221831E-4"/>
    <n v="4.0733189464221831E-4"/>
    <n v="5.1417468237383284E-4"/>
    <n v="6.2135099803062549E-4"/>
    <n v="7.2886188277671449E-4"/>
    <n v="8.3670838102638885E-4"/>
    <n v="9.4489154045425427E-4"/>
    <n v="1.0534124120054108E-3"/>
    <n v="1.1622720499056625E-3"/>
    <n v="1.2714715116717583E-3"/>
    <n v="1.3810118581216654E-3"/>
    <n v="1.4908941533848749E-3"/>
    <n v="4.0733189464221831E-4"/>
    <n v="0"/>
    <n v="0"/>
    <n v="1.0236476208333335E-3"/>
    <n v="4.0977859734018605E-3"/>
    <n v="9.2288160131081178E-3"/>
    <n v="1.6423158677025089E-2"/>
    <n v="2.5687254946272397E-2"/>
    <n v="3.702756590858719E-2"/>
    <n v="5.0450572821090382E-2"/>
    <n v="6.5962777173248804E-2"/>
    <n v="8.3570700750033894E-2"/>
    <n v="0.10328088569527759"/>
    <n v="0"/>
    <n v="1.5768469005392888E-3"/>
    <n v="1.5768469005392888E-3"/>
    <n v="1.9255984808618459E-3"/>
    <n v="2.2754387485301487E-3"/>
    <n v="2.6263711020668235E-3"/>
    <n v="2.978398950603563E-3"/>
    <n v="3.3315257139142442E-3"/>
    <n v="3.6857548224481498E-3"/>
    <n v="4.0410897173632923E-3"/>
    <n v="4.3975338505598443E-3"/>
    <n v="4.7550906847136721E-3"/>
    <n v="5.1137636933099731E-3"/>
    <n v="1.5768469005392888E-3"/>
    <n v="5.4735563606770187E-3"/>
    <n v="5.8344721820200044E-3"/>
    <n v="6.1965146634550012E-3"/>
    <n v="6.5596873220430197E-3"/>
    <n v="6.9239936858241724E-3"/>
    <n v="7.2894372938519499E-3"/>
    <n v="7.6560216962275997E-3"/>
    <n v="8.0237504541346132E-3"/>
    <n v="8.3926271398733227E-3"/>
    <n v="8.7626553368956011E-3"/>
    <n v="9.1338386398396795E-3"/>
    <n v="9.5061806545650579E-3"/>
    <n v="5.4735563606770187E-3"/>
  </r>
  <r>
    <s v="DE Florida"/>
    <x v="5"/>
    <s v="Regulated &amp; Renewable Energy"/>
    <s v="PEF Fossil Hydro Maintenance Osprey BG"/>
    <s v="AFUDC Not Eligible"/>
    <s v="Maintenance"/>
    <s v="Maintenance"/>
    <s v="Fossil Hydro"/>
    <s v="BG - Other Production Plant"/>
    <s v="~"/>
    <s v="PEF Osprey CC 346"/>
    <n v="0.28999999999999998"/>
    <n v="0.5"/>
    <n v="0.83"/>
    <n v="1.21"/>
    <n v="1.6"/>
    <n v="1.99"/>
    <n v="2.4"/>
    <n v="4.0199999999999996"/>
    <n v="6.71"/>
    <n v="9.2800000000000011"/>
    <n v="12.18"/>
    <n v="15.669999999999998"/>
    <n v="0.28999999999999998"/>
    <n v="19.490000000000002"/>
    <n v="23.909332610650004"/>
    <n v="28.847500300280693"/>
    <n v="33.801083319843073"/>
    <n v="38.770129790910126"/>
    <n v="31.192382830392724"/>
    <n v="26.132461280642062"/>
    <n v="29.492232700491023"/>
    <n v="32.862492217988184"/>
    <n v="32.777639685544059"/>
    <n v="36.149690703899623"/>
    <n v="39.532268152757652"/>
    <n v="19.490000000000002"/>
    <n v="36.956464781288254"/>
    <n v="40.128514963769064"/>
    <n v="43.310467240143019"/>
    <n v="46.502352521479558"/>
    <n v="48.590080278902796"/>
    <n v="47.053640602591898"/>
    <n v="44.343410048709082"/>
    <n v="47.271372095263835"/>
    <n v="50.208474273100457"/>
    <n v="53.15474511469256"/>
    <n v="56.110213241582741"/>
    <n v="54.683573956604178"/>
    <n v="36.956464781288254"/>
    <n v="57.572888770647545"/>
    <n v="60.471223072066465"/>
    <n v="63.378605016724094"/>
    <n v="66.295062848376901"/>
    <n v="69.220624898949055"/>
    <n v="72.155319588807615"/>
    <n v="71.773462269371848"/>
    <n v="74.701738758698355"/>
    <n v="77.63915636089331"/>
    <n v="80.585743611494507"/>
    <n v="83.541529135118282"/>
    <n v="86.506541645737585"/>
    <n v="57.572888770647545"/>
    <n v="82.474298411511882"/>
    <n v="85.309930107847066"/>
    <n v="88.15441371057976"/>
    <n v="91.007776852440585"/>
    <n v="93.870047252420463"/>
    <n v="96.741252716039853"/>
    <n v="96.196512428589301"/>
    <n v="99.060462908781133"/>
    <n v="101.93335369726847"/>
    <n v="104.81521270274351"/>
    <n v="107.70606792102016"/>
    <n v="110.60594743530606"/>
    <n v="82.474298411511882"/>
    <n v="108.63776956729703"/>
    <n v="111.49493854948081"/>
    <n v="114.3610266703612"/>
    <n v="117.23606177254591"/>
    <n v="120.12007178555805"/>
    <n v="114.50545885775539"/>
    <n v="117.26324753798883"/>
    <n v="117.00601948297532"/>
    <n v="119.76634871392032"/>
    <n v="106.88917249929005"/>
    <n v="109.36040383489224"/>
    <n v="111.83934953921784"/>
    <n v="108.63776956729703"/>
    <n v="114.32603369398025"/>
    <n v="116.82048045606807"/>
    <n v="119.32271405777969"/>
    <n v="121.83275880705877"/>
    <n v="124.35063908773033"/>
    <n v="126.87637935973765"/>
    <n v="129.41000415937989"/>
    <n v="131.95153809955042"/>
    <n v="134.50100586997596"/>
    <n v="137.0584322374564"/>
    <n v="139.62384204610544"/>
    <n v="142.19726021759183"/>
    <n v="114.32603369398025"/>
  </r>
  <r>
    <s v="DE Florida"/>
    <x v="5"/>
    <s v="Regulated &amp; Renewable Energy"/>
    <s v="PEF Fossil Hydro Maintenance Osprey BG-341"/>
    <s v="AFUDC Not Eligible"/>
    <s v="Maintenance"/>
    <s v="Maintenance"/>
    <s v="Fossil Hydro"/>
    <s v="BG - Other Production Plant"/>
    <s v="~"/>
    <s v="PEF Osprey CC 341"/>
    <n v="94.25"/>
    <n v="121.87"/>
    <n v="159.32"/>
    <n v="202.01999999999998"/>
    <n v="231.31"/>
    <n v="260.07"/>
    <n v="270.52"/>
    <n v="292.42"/>
    <n v="314.07"/>
    <n v="340.09"/>
    <n v="369.81"/>
    <n v="406.36999999999995"/>
    <n v="94.25"/>
    <n v="427.64"/>
    <n v="484.78796004784999"/>
    <n v="556.16955391369027"/>
    <n v="628.6557939173091"/>
    <n v="703.69789147351958"/>
    <n v="566.15786808452924"/>
    <n v="474.31767707191682"/>
    <n v="527.83138676777787"/>
    <n v="582.24832267278862"/>
    <n v="580.74492955328913"/>
    <n v="635.69877626130472"/>
    <n v="690.85254228784947"/>
    <n v="427.64"/>
    <n v="645.83867410459641"/>
    <n v="697.7399146593425"/>
    <n v="750.04242901937232"/>
    <n v="802.6330699881994"/>
    <n v="837.23843945203453"/>
    <n v="810.76459233091248"/>
    <n v="764.06557091617958"/>
    <n v="813.12330857189954"/>
    <n v="862.34985301995664"/>
    <n v="911.79026213965108"/>
    <n v="961.44384957057571"/>
    <n v="936.99850376173288"/>
    <n v="645.83867410459641"/>
    <n v="985.51255799925718"/>
    <n v="1034.2194314521321"/>
    <n v="1083.1668453879904"/>
    <n v="1132.4127611098713"/>
    <n v="1182.2797116375782"/>
    <n v="1232.8479062906017"/>
    <n v="1154.4509393875064"/>
    <n v="1202.2003450229386"/>
    <n v="1250.1170890076978"/>
    <n v="1298.2536605298885"/>
    <n v="1346.6091657527604"/>
    <n v="1395.1242014118263"/>
    <n v="985.51255799925718"/>
    <n v="1330.3632406083934"/>
    <n v="1376.8557035018221"/>
    <n v="1423.5768556501127"/>
    <n v="1470.5802564954417"/>
    <n v="1518.1678535839401"/>
    <n v="1566.4147435341977"/>
    <n v="1443.131609673088"/>
    <n v="1487.949222258243"/>
    <n v="1532.9238538663483"/>
    <n v="1578.1046433100844"/>
    <n v="1623.4907549700624"/>
    <n v="1669.0265797207551"/>
    <n v="1330.3632406083934"/>
    <n v="1639.7433843535441"/>
    <n v="1684.7020686080864"/>
    <n v="1730.0501931031599"/>
    <n v="1775.9590722180576"/>
    <n v="1823.3557075175702"/>
    <n v="1761.6028023150923"/>
    <n v="1561.2441831173528"/>
    <n v="1603.6057545838071"/>
    <n v="1646.1521580389431"/>
    <n v="1643.1924509937855"/>
    <n v="1686.1652372940434"/>
    <n v="1729.2968566867594"/>
    <n v="1639.7433843535441"/>
    <n v="1545.5966031011308"/>
    <n v="1584.4954653816537"/>
    <n v="1623.5261113483239"/>
    <n v="1662.6785981115888"/>
    <n v="1701.953306018208"/>
    <n v="1741.350616602258"/>
    <n v="1780.870912588839"/>
    <n v="1820.5145778977924"/>
    <n v="1860.2819976474309"/>
    <n v="1900.1735581582791"/>
    <n v="1940.1896469568273"/>
    <n v="1980.3306527792954"/>
    <n v="1545.5966031011308"/>
  </r>
  <r>
    <s v="DE Florida"/>
    <x v="5"/>
    <s v="Regulated &amp; Renewable Energy"/>
    <s v="PEF Fossil Hydro Maintenance Osprey BG-342"/>
    <s v="AFUDC Not Eligible"/>
    <s v="Maintenance"/>
    <s v="Maintenance"/>
    <s v="Fossil Hydro"/>
    <s v="BG - Other Production Plant"/>
    <s v="~"/>
    <s v="PEF Osprey CC 342"/>
    <n v="0"/>
    <n v="0"/>
    <n v="0"/>
    <n v="0"/>
    <n v="0"/>
    <n v="0"/>
    <n v="0"/>
    <n v="0"/>
    <n v="0"/>
    <n v="0"/>
    <n v="0"/>
    <n v="0"/>
    <n v="0"/>
    <n v="0"/>
    <n v="0"/>
    <n v="8.1659880251372496E-2"/>
    <n v="0.33461128064883366"/>
    <n v="1.0401962286702573"/>
    <n v="0.83688651955507742"/>
    <n v="0.70112965359142487"/>
    <n v="1.7163910616104068"/>
    <n v="2.8776096888461922"/>
    <n v="2.8701795624922726"/>
    <n v="4.1305439038789977"/>
    <n v="5.4003456155182192"/>
    <n v="0"/>
    <n v="5.0484753815665284"/>
    <n v="6.2741927037072784"/>
    <n v="7.5501421264924575"/>
    <n v="8.8542915291443389"/>
    <n v="9.7474938091294128"/>
    <n v="9.4392737743614568"/>
    <n v="8.895583469804448"/>
    <n v="10.250089775061333"/>
    <n v="11.611862723159311"/>
    <n v="12.989562190404882"/>
    <n v="14.382975277840021"/>
    <n v="14.017278617984246"/>
    <n v="5.0484753815665284"/>
    <n v="15.374048495671284"/>
    <n v="16.743078706392463"/>
    <n v="18.133547252752948"/>
    <n v="19.556617902116564"/>
    <n v="21.074771849555411"/>
    <n v="22.703487692334988"/>
    <n v="21.259769806195941"/>
    <n v="22.837979592561631"/>
    <n v="24.424661801551345"/>
    <n v="26.029922631610901"/>
    <n v="27.653513601378801"/>
    <n v="29.283837205486265"/>
    <n v="15.374048495671284"/>
    <n v="27.924496272600535"/>
    <n v="29.500491462752041"/>
    <n v="31.097611957253083"/>
    <n v="32.726173039193135"/>
    <n v="34.444664679521175"/>
    <n v="36.26757889668712"/>
    <n v="33.413174721551101"/>
    <n v="35.14231223188952"/>
    <n v="36.880166648252398"/>
    <n v="38.6362005852598"/>
    <n v="40.410183907245489"/>
    <n v="42.191262947433444"/>
    <n v="27.924496272600535"/>
    <n v="41.451014103771662"/>
    <n v="43.222236471343834"/>
    <n v="45.047301453006753"/>
    <n v="46.959368929850932"/>
    <n v="49.138169148884067"/>
    <n v="47.473971269795733"/>
    <n v="42.07444572467908"/>
    <n v="44.266205512564206"/>
    <n v="46.475008043977738"/>
    <n v="46.391448083824734"/>
    <n v="48.674984662849681"/>
    <n v="50.970437750354108"/>
    <n v="41.451014103771662"/>
    <n v="45.555935142600511"/>
    <n v="47.658308786358695"/>
    <n v="49.769253627802783"/>
    <n v="51.886788142430056"/>
    <n v="54.010932901025612"/>
    <n v="56.141708538589732"/>
    <n v="58.279135754538366"/>
    <n v="60.423235312904211"/>
    <n v="62.574028042538416"/>
    <n v="64.731534837312935"/>
    <n v="66.895776656323505"/>
    <n v="69.066774524093219"/>
    <n v="45.555935142600511"/>
  </r>
  <r>
    <s v="DE Florida"/>
    <x v="5"/>
    <s v="Regulated &amp; Renewable Energy"/>
    <s v="PEF Fossil Hydro Maintenance Osprey BG-343"/>
    <s v="AFUDC Not Eligible"/>
    <s v="Maintenance"/>
    <s v="Maintenance"/>
    <s v="Fossil Hydro"/>
    <s v="BG - Other Production Plant"/>
    <s v="~"/>
    <s v="PEF Osprey CC 343"/>
    <n v="0"/>
    <n v="0"/>
    <n v="0"/>
    <n v="0"/>
    <n v="0"/>
    <n v="0"/>
    <n v="0"/>
    <n v="0"/>
    <n v="0"/>
    <n v="0"/>
    <n v="0"/>
    <n v="0"/>
    <n v="0"/>
    <n v="0"/>
    <n v="0"/>
    <n v="1.066185633101483"/>
    <n v="4.3688251685316244"/>
    <n v="13.581238071873528"/>
    <n v="10.926741270489803"/>
    <n v="9.1542427113470168"/>
    <n v="22.409921310680105"/>
    <n v="37.571278557806508"/>
    <n v="37.474267712991505"/>
    <n v="53.930112971683926"/>
    <n v="70.509176493083771"/>
    <n v="0"/>
    <n v="65.915011194279714"/>
    <n v="81.918490443664552"/>
    <n v="98.577821059261723"/>
    <n v="115.60534243505933"/>
    <n v="127.26736588454348"/>
    <n v="123.24311588696756"/>
    <n v="116.14446732428479"/>
    <n v="133.82946953301618"/>
    <n v="151.60934807727736"/>
    <n v="169.5971699328465"/>
    <n v="187.79015540166802"/>
    <n v="183.01546648942372"/>
    <n v="65.915011194279714"/>
    <n v="200.73002284882352"/>
    <n v="218.60465525655698"/>
    <n v="236.75918956486419"/>
    <n v="255.3393803481691"/>
    <n v="275.16098566927474"/>
    <n v="296.42609498460729"/>
    <n v="277.57631908025962"/>
    <n v="298.18198797354927"/>
    <n v="318.89827477363934"/>
    <n v="339.85712659029815"/>
    <n v="361.05529924126233"/>
    <n v="382.34137503746723"/>
    <n v="200.73002284882352"/>
    <n v="364.59328151484402"/>
    <n v="385.1700216842388"/>
    <n v="406.02259139324082"/>
    <n v="427.28567815958507"/>
    <n v="449.72298669658556"/>
    <n v="473.52373956937112"/>
    <n v="436.25551874042844"/>
    <n v="458.8319087577388"/>
    <n v="481.52211249159404"/>
    <n v="504.44968348118164"/>
    <n v="527.61161683078421"/>
    <n v="550.86619598590005"/>
    <n v="364.59328151484402"/>
    <n v="541.20120764224748"/>
    <n v="564.32710258407826"/>
    <n v="588.15599809765467"/>
    <n v="613.12084892128905"/>
    <n v="641.56831946038074"/>
    <n v="619.83986162343501"/>
    <n v="549.34141632385956"/>
    <n v="577.95812764149525"/>
    <n v="606.79735847184293"/>
    <n v="605.70636429607271"/>
    <n v="635.52136678851048"/>
    <n v="665.49195763412763"/>
    <n v="541.20120764224748"/>
    <n v="594.7978828118255"/>
    <n v="622.24753516855947"/>
    <n v="649.80909758696339"/>
    <n v="677.45669810792197"/>
    <n v="705.19060531399884"/>
    <n v="733.01108862618366"/>
    <n v="760.91841830650969"/>
    <n v="788.91286546067886"/>
    <n v="816.99470204069576"/>
    <n v="845.16420084750939"/>
    <n v="873.42163553366333"/>
    <n v="901.76728060595394"/>
    <n v="594.7978828118255"/>
  </r>
  <r>
    <s v="DE Florida"/>
    <x v="5"/>
    <s v="Regulated &amp; Renewable Energy"/>
    <s v="PEF Fossil Hydro Maintenance Osprey BG-344"/>
    <s v="AFUDC Not Eligible"/>
    <s v="Maintenance"/>
    <s v="Maintenance"/>
    <s v="Fossil Hydro"/>
    <s v="BG - Other Production Plant"/>
    <s v="~"/>
    <s v="PEF Osprey CC 344"/>
    <n v="0"/>
    <n v="0"/>
    <n v="0"/>
    <n v="0"/>
    <n v="0"/>
    <n v="0"/>
    <n v="0"/>
    <n v="0"/>
    <n v="0"/>
    <n v="0"/>
    <n v="0"/>
    <n v="0"/>
    <n v="0"/>
    <n v="0"/>
    <n v="0.41760140424999992"/>
    <n v="1.4383001537216917"/>
    <n v="2.851049003570993"/>
    <n v="5.2955070848747319"/>
    <n v="4.2604831390375395"/>
    <n v="3.5693621507890771"/>
    <n v="6.4457647536297094"/>
    <n v="9.6557849421715876"/>
    <n v="9.6308532419327779"/>
    <n v="13.066591163412712"/>
    <n v="16.525565622410827"/>
    <n v="0"/>
    <n v="15.448809604234439"/>
    <n v="18.771955135369609"/>
    <n v="22.21098133355283"/>
    <n v="25.715801841288666"/>
    <n v="28.099593069257271"/>
    <n v="27.211071596726534"/>
    <n v="25.643748076146945"/>
    <n v="29.21842940669347"/>
    <n v="32.81117755067428"/>
    <n v="36.441686174043426"/>
    <n v="40.109476075839638"/>
    <n v="39.089666116762629"/>
    <n v="15.448809604234439"/>
    <n v="42.662958630770234"/>
    <n v="46.265651065216133"/>
    <n v="49.918613703308317"/>
    <n v="53.647232002537727"/>
    <n v="57.593561207305505"/>
    <n v="61.792796580512551"/>
    <n v="57.863384198292671"/>
    <n v="61.917681584427584"/>
    <n v="65.99269643191424"/>
    <n v="70.111409638373615"/>
    <n v="74.273260841315022"/>
    <n v="78.45188778530806"/>
    <n v="42.662958630770234"/>
    <n v="74.810190777487378"/>
    <n v="78.844793213590648"/>
    <n v="82.928835853373855"/>
    <n v="87.085776427873029"/>
    <n v="91.448604426425661"/>
    <n v="96.050273892818041"/>
    <n v="88.490731426429093"/>
    <n v="92.844531538417414"/>
    <n v="97.219469233919668"/>
    <n v="101.63706319815653"/>
    <n v="106.09679431443679"/>
    <n v="110.57398940464631"/>
    <n v="74.810190777487378"/>
    <n v="108.6339605437459"/>
    <n v="113.0825533195633"/>
    <n v="117.65487874895425"/>
    <n v="122.42633332415434"/>
    <n v="127.80555640936566"/>
    <n v="123.47707328522384"/>
    <n v="109.43321738678142"/>
    <n v="114.78187666220775"/>
    <n v="120.17042524067602"/>
    <n v="119.95436425720769"/>
    <n v="125.51331162409991"/>
    <n v="131.10049834011866"/>
    <n v="108.6339605437459"/>
    <n v="117.17391615895156"/>
    <n v="122.2840270198804"/>
    <n v="127.41465599461189"/>
    <n v="132.56130109989493"/>
    <n v="137.7240123328038"/>
    <n v="142.9028398464871"/>
    <n v="148.09783395065503"/>
    <n v="153.30904511206813"/>
    <n v="158.53652395502746"/>
    <n v="163.7803212618665"/>
    <n v="169.04048797344439"/>
    <n v="174.3170751896408"/>
    <n v="117.17391615895156"/>
  </r>
  <r>
    <s v="DE Florida"/>
    <x v="5"/>
    <s v="Regulated &amp; Renewable Energy"/>
    <s v="PEF Fossil Hydro Maintenance Osprey BG-345"/>
    <s v="AFUDC Not Eligible"/>
    <s v="Maintenance"/>
    <s v="Maintenance"/>
    <s v="Fossil Hydro"/>
    <s v="BG - Other Production Plant"/>
    <s v="~"/>
    <s v="PEF Osprey CC 345"/>
    <n v="0"/>
    <n v="0"/>
    <n v="0"/>
    <n v="0"/>
    <n v="0"/>
    <n v="0"/>
    <n v="0"/>
    <n v="0"/>
    <n v="0"/>
    <n v="0"/>
    <n v="0"/>
    <n v="0"/>
    <n v="0"/>
    <n v="0"/>
    <n v="0"/>
    <n v="0.24141674728276877"/>
    <n v="0.98923445307165214"/>
    <n v="3.0752039959935642"/>
    <n v="2.4741454527468312"/>
    <n v="2.0727980481050396"/>
    <n v="5.0742855106285596"/>
    <n v="8.5072763870352581"/>
    <n v="8.4853101910190318"/>
    <n v="12.211412393864942"/>
    <n v="15.965414946579688"/>
    <n v="0"/>
    <n v="14.925156657138757"/>
    <n v="18.548829482625077"/>
    <n v="22.321006938652474"/>
    <n v="26.176553943984892"/>
    <n v="28.817189571122306"/>
    <n v="27.905977382076614"/>
    <n v="26.298628161733802"/>
    <n v="30.303048758268076"/>
    <n v="34.328952233211695"/>
    <n v="38.401940377350435"/>
    <n v="42.521383782781797"/>
    <n v="41.44024947493336"/>
    <n v="14.925156657138757"/>
    <n v="45.451362027072321"/>
    <n v="49.498720649038894"/>
    <n v="53.6094574401681"/>
    <n v="57.816575579320613"/>
    <n v="62.304787020921111"/>
    <n v="67.119850845044908"/>
    <n v="62.851690353884251"/>
    <n v="67.517436661331502"/>
    <n v="72.208230187925437"/>
    <n v="76.953947694549313"/>
    <n v="81.753854601666646"/>
    <n v="86.573665428719778"/>
    <n v="45.451362027072321"/>
    <n v="82.554959604704166"/>
    <n v="87.214155324514337"/>
    <n v="91.93580778184446"/>
    <n v="96.750414728999701"/>
    <n v="101.83090424816373"/>
    <n v="107.22012260488876"/>
    <n v="98.781468166614502"/>
    <n v="103.89345483180578"/>
    <n v="109.03121252022505"/>
    <n v="114.22271785144216"/>
    <n v="119.46729041682289"/>
    <n v="124.73284088646314"/>
    <n v="82.554959604704166"/>
    <n v="122.5443939241645"/>
    <n v="127.78080685470617"/>
    <n v="133.17640003428448"/>
    <n v="138.82920720121123"/>
    <n v="145.27058263843813"/>
    <n v="140.35059885173439"/>
    <n v="124.38760642656706"/>
    <n v="130.86729930885664"/>
    <n v="137.39737726528426"/>
    <n v="137.15034300208305"/>
    <n v="143.90136457526751"/>
    <n v="150.68761602721861"/>
    <n v="122.5443939241645"/>
    <n v="134.68032776472222"/>
    <n v="140.89576179005141"/>
    <n v="147.13653562892878"/>
    <n v="153.39679110427576"/>
    <n v="159.67658903133247"/>
    <n v="165.97599041518413"/>
    <n v="172.2950564513537"/>
    <n v="178.63384852639641"/>
    <n v="184.99242821849603"/>
    <n v="191.37085729806307"/>
    <n v="197.76919772833494"/>
    <n v="204.18751166597778"/>
    <n v="134.68032776472222"/>
  </r>
  <r>
    <s v="DE Florida"/>
    <x v="5"/>
    <s v="Regulated &amp; Renewable Energy"/>
    <s v="PEF Fossil Hydro Maintenance Osprey BG-346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0"/>
    <n v="0"/>
    <n v="5.1702908133078131E-2"/>
    <n v="0.21185894775283476"/>
    <n v="0.65859966835315931"/>
    <n v="0.52987423818369361"/>
    <n v="0.44391985338975615"/>
    <n v="1.0867320538029781"/>
    <n v="1.8219569870452947"/>
    <n v="1.8172526066431764"/>
    <n v="2.6152515941059353"/>
    <n v="3.4192258473378896"/>
    <n v="0"/>
    <n v="3.1964394028223388"/>
    <n v="3.9725016491627088"/>
    <n v="4.7803683223153115"/>
    <n v="5.6060897971638575"/>
    <n v="6.1716203279969344"/>
    <n v="5.9764709830147149"/>
    <n v="5.6322337666139015"/>
    <n v="6.48983868656717"/>
    <n v="7.3520444774265963"/>
    <n v="8.2243341350983794"/>
    <n v="9.1065728627246898"/>
    <n v="8.8750322242753832"/>
    <n v="3.1964394028223388"/>
    <n v="9.734070323864092"/>
    <n v="10.600871046549894"/>
    <n v="11.481245770536974"/>
    <n v="12.382263063615417"/>
    <n v="13.343484107778536"/>
    <n v="14.374709477264592"/>
    <n v="13.460619736445349"/>
    <n v="14.459867895886779"/>
    <n v="15.464480453047104"/>
    <n v="16.480856343516042"/>
    <n v="17.50883823623883"/>
    <n v="18.541082945172416"/>
    <n v="9.734070323864092"/>
    <n v="17.680415239278993"/>
    <n v="18.678262002300769"/>
    <n v="19.68948416295996"/>
    <n v="20.720612744758672"/>
    <n v="21.808680223263821"/>
    <n v="22.962862108704442"/>
    <n v="21.155592600506143"/>
    <n v="22.250399137979585"/>
    <n v="23.350724768731187"/>
    <n v="24.462560674612572"/>
    <n v="25.585761147156585"/>
    <n v="26.713454270855401"/>
    <n v="17.680415239278993"/>
    <n v="26.24476473058613"/>
    <n v="27.366216937116096"/>
    <n v="28.521760337896733"/>
    <n v="29.73239064103911"/>
    <n v="31.111906841012356"/>
    <n v="30.058217412284783"/>
    <n v="26.639499567174536"/>
    <n v="28.027224841509113"/>
    <n v="29.425740926413855"/>
    <n v="29.372834776576141"/>
    <n v="30.818669854996962"/>
    <n v="32.27204998842705"/>
    <n v="26.24476473058613"/>
    <n v="28.843845198903168"/>
    <n v="30.174976321472954"/>
    <n v="31.511534370444796"/>
    <n v="32.852264712581373"/>
    <n v="34.197180372405086"/>
    <n v="35.546294415096597"/>
    <n v="36.899619946621762"/>
    <n v="38.257170113858919"/>
    <n v="39.618958104726637"/>
    <n v="40.984997148311805"/>
    <n v="42.355300514998163"/>
    <n v="43.729881516595206"/>
    <n v="28.843845198903168"/>
  </r>
  <r>
    <s v="DE Florida"/>
    <x v="5"/>
    <s v="Regulated &amp; Renewable Energy"/>
    <s v="PEF Fossil Hydro Maintenance Other BA"/>
    <s v="AFUDC Not Eligible"/>
    <s v="Maintenance"/>
    <s v="Maintenance"/>
    <s v="Fossil Hydro"/>
    <s v="BA - Fossil Steam Plants "/>
    <s v="~"/>
    <s v="PEF CR1&amp;2 Turbogenerator 314"/>
    <n v="6.3600000000000012"/>
    <n v="6.3600000000000012"/>
    <n v="6.3600000000000012"/>
    <n v="4.76"/>
    <n v="4.76"/>
    <n v="4.76"/>
    <n v="4.76"/>
    <n v="4.6400000000000006"/>
    <n v="4.6400000000000006"/>
    <n v="0"/>
    <n v="0"/>
    <n v="0"/>
    <n v="6.3600000000000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Suwannee BG-341"/>
    <s v="AFUDC Not Eligible"/>
    <s v="Maintenance"/>
    <s v="Maintenance"/>
    <s v="Fossil Hydro"/>
    <s v="BG - Other Production Plant"/>
    <s v="~"/>
    <s v="PEF Suwannee 341"/>
    <n v="31.740000000000002"/>
    <n v="35.47"/>
    <n v="44.290000000000006"/>
    <n v="54.519999999999996"/>
    <n v="65.94"/>
    <n v="78.680000000000007"/>
    <n v="94.23"/>
    <n v="109.06000000000002"/>
    <n v="124.14000000000003"/>
    <n v="135.61000000000001"/>
    <n v="147.27000000000001"/>
    <n v="160.30999999999997"/>
    <n v="31.740000000000002"/>
    <n v="177.42"/>
    <n v="203.26950351055001"/>
    <n v="232.32938062964953"/>
    <n v="253.05957148138296"/>
    <n v="235.35269986099686"/>
    <n v="262.85102605128401"/>
    <n v="285.21284512811116"/>
    <n v="312.95129111623748"/>
    <n v="340.84947915027772"/>
    <n v="296.08934570688444"/>
    <n v="320.4484675524576"/>
    <n v="344.91822182833045"/>
    <n v="177.42"/>
    <n v="357.943177666103"/>
    <n v="381.85885003122365"/>
    <n v="405.85442296018908"/>
    <n v="429.93539109238776"/>
    <n v="454.10459059265236"/>
    <n v="478.36607743430739"/>
    <n v="502.72581254000596"/>
    <n v="527.18086672725974"/>
    <n v="551.72380675018724"/>
    <n v="570.17348586434605"/>
    <n v="594.95058418098427"/>
    <n v="570.56414037597119"/>
    <n v="357.943177666103"/>
    <n v="533.27129432632489"/>
    <n v="555.61273354430102"/>
    <n v="578.02998677828634"/>
    <n v="600.51887497238317"/>
    <n v="623.07998324985726"/>
    <n v="645.71404317309589"/>
    <n v="668.42207841698996"/>
    <n v="691.20388832262006"/>
    <n v="714.05861596512193"/>
    <n v="736.99121794004395"/>
    <n v="760.00480296756939"/>
    <n v="783.09756460031815"/>
    <n v="533.27129432632489"/>
    <n v="767.09837440808928"/>
    <n v="789.80033458048888"/>
    <n v="812.5851708724997"/>
    <n v="835.46349776725958"/>
    <n v="858.44108582756428"/>
    <n v="636.41790420138682"/>
    <n v="653.51798345261591"/>
    <n v="670.71254263770743"/>
    <n v="687.98539356643585"/>
    <n v="705.41074997337466"/>
    <n v="723.03359486674924"/>
    <n v="740.82182583547092"/>
    <n v="767.09837440808928"/>
    <n v="731.91134092324683"/>
    <n v="749.69763572218858"/>
    <n v="767.55143536990158"/>
    <n v="785.46257226531168"/>
    <n v="803.43157551992806"/>
    <n v="821.45911595756149"/>
    <n v="839.54614720197867"/>
    <n v="857.69243696340402"/>
    <n v="875.89711722494314"/>
    <n v="894.16495037909544"/>
    <n v="912.49890898937213"/>
    <n v="930.89720504688728"/>
    <n v="731.91134092324683"/>
    <n v="912.46517478574924"/>
    <n v="930.56553912303832"/>
    <n v="948.72320852033204"/>
    <n v="966.93756016945326"/>
    <n v="985.20877101368694"/>
    <n v="1003.5370185486768"/>
    <n v="1021.9224808241491"/>
    <n v="1040.3653364456429"/>
    <n v="1058.8657645762448"/>
    <n v="1077.4239449383292"/>
    <n v="1096.0400578153044"/>
    <n v="1114.7142840533643"/>
    <n v="912.46517478574924"/>
  </r>
  <r>
    <s v="DE Florida"/>
    <x v="5"/>
    <s v="Regulated &amp; Renewable Energy"/>
    <s v="PEF Fossil Hydro Maintenance Suwannee BG-342"/>
    <s v="AFUDC Not Eligible"/>
    <s v="Maintenance"/>
    <s v="Maintenance"/>
    <s v="Fossil Hydro"/>
    <s v="BG - Other Production Plant"/>
    <s v="~"/>
    <s v="PEF Suwannee 342"/>
    <n v="0"/>
    <n v="0"/>
    <n v="0"/>
    <n v="0"/>
    <n v="0"/>
    <n v="0"/>
    <n v="0"/>
    <n v="0"/>
    <n v="0"/>
    <n v="0"/>
    <n v="0"/>
    <n v="0"/>
    <n v="0"/>
    <n v="0"/>
    <n v="0"/>
    <n v="1.273959514050893E-2"/>
    <n v="1.273959514050893E-2"/>
    <n v="1.1848190897910338E-2"/>
    <n v="0.4717519242814997"/>
    <n v="0.89399053943072748"/>
    <n v="1.4722949435152257"/>
    <n v="2.1525524662471858"/>
    <n v="1.869880666738142"/>
    <n v="2.5295342022219374"/>
    <n v="3.2386038858480375"/>
    <n v="0"/>
    <n v="3.8243074779668262"/>
    <n v="4.5407934317262635"/>
    <n v="5.2666949002557502"/>
    <n v="6.009222196665724"/>
    <n v="6.7719450966841981"/>
    <n v="7.5601023677812238"/>
    <n v="8.3815397526616557"/>
    <n v="9.2319310838402586"/>
    <n v="10.100782955696813"/>
    <n v="10.786700075834553"/>
    <n v="11.797240514570534"/>
    <n v="11.313683139366276"/>
    <n v="3.8243074779668262"/>
    <n v="10.574205465054597"/>
    <n v="11.569999696335852"/>
    <n v="12.57721449100381"/>
    <n v="13.589840191329884"/>
    <n v="14.608388600543595"/>
    <n v="15.633571100215136"/>
    <n v="16.666498080407067"/>
    <n v="17.706602858236394"/>
    <n v="18.752419383773123"/>
    <n v="19.810439646091915"/>
    <n v="20.884624898243089"/>
    <n v="21.972206402713578"/>
    <n v="10.574205465054597"/>
    <n v="21.523300001939187"/>
    <n v="22.606202573350593"/>
    <n v="23.708925190308214"/>
    <n v="24.845707209652979"/>
    <n v="26.024155545587515"/>
    <n v="19.293389848608172"/>
    <n v="20.186383591099045"/>
    <n v="21.138431397496475"/>
    <n v="22.127151525046585"/>
    <n v="23.253925572935685"/>
    <n v="24.580116362774902"/>
    <n v="26.061552854533261"/>
    <n v="21.523300001939187"/>
    <n v="25.748088718622363"/>
    <n v="27.431429775334735"/>
    <n v="29.136429399059399"/>
    <n v="30.84894683306667"/>
    <n v="32.569484879295949"/>
    <n v="34.29873965809071"/>
    <n v="36.037793760956276"/>
    <n v="37.786105518010046"/>
    <n v="39.5422622241"/>
    <n v="41.312558740342055"/>
    <n v="43.100838874349272"/>
    <n v="44.904428305704911"/>
    <n v="25.748088718622363"/>
    <n v="44.015307813235317"/>
    <n v="45.802481853755069"/>
    <n v="47.596332416852697"/>
    <n v="49.395782789437625"/>
    <n v="51.200850452267147"/>
    <n v="53.011552940667691"/>
    <n v="54.827907844705202"/>
    <n v="56.649932809355995"/>
    <n v="58.477645534678196"/>
    <n v="60.311063775983648"/>
    <n v="62.150205344010438"/>
    <n v="63.995088105095888"/>
    <n v="44.015307813235317"/>
  </r>
  <r>
    <s v="DE Florida"/>
    <x v="5"/>
    <s v="Regulated &amp; Renewable Energy"/>
    <s v="PEF Fossil Hydro Maintenance Suwannee BG-343"/>
    <s v="AFUDC Not Eligible"/>
    <s v="Maintenance"/>
    <s v="Maintenance"/>
    <s v="Fossil Hydro"/>
    <s v="BG - Other Production Plant"/>
    <s v="~"/>
    <s v="PEF Suwannee 343"/>
    <n v="0"/>
    <n v="0"/>
    <n v="0"/>
    <n v="0"/>
    <n v="0"/>
    <n v="0"/>
    <n v="0"/>
    <n v="0"/>
    <n v="0"/>
    <n v="0"/>
    <n v="0"/>
    <n v="0"/>
    <n v="0"/>
    <n v="0"/>
    <n v="0"/>
    <n v="5.7445161967900227E-2"/>
    <n v="5.7445161967900227E-2"/>
    <n v="5.3425657381594771E-2"/>
    <n v="2.1272156140070826"/>
    <n v="4.031166671228851"/>
    <n v="6.6388468834319596"/>
    <n v="9.7062523340936284"/>
    <n v="8.4316335469611072"/>
    <n v="11.406131854844604"/>
    <n v="14.603456602858683"/>
    <n v="0"/>
    <n v="17.244501105714107"/>
    <n v="20.475267170685942"/>
    <n v="23.748489511937453"/>
    <n v="27.096680748582514"/>
    <n v="30.535937651564243"/>
    <n v="34.089882780509541"/>
    <n v="37.793894022664269"/>
    <n v="41.628463898461874"/>
    <n v="45.546275724852393"/>
    <n v="48.639201334205318"/>
    <n v="53.195912794659343"/>
    <n v="51.015464245627065"/>
    <n v="17.244501105714107"/>
    <n v="47.681024312178479"/>
    <n v="52.171242429138765"/>
    <n v="56.712957952906564"/>
    <n v="61.279072238840293"/>
    <n v="65.871893101206524"/>
    <n v="70.494628289472161"/>
    <n v="75.152284755293664"/>
    <n v="79.842307222020636"/>
    <n v="84.558085002676549"/>
    <n v="89.328891662062688"/>
    <n v="94.172589213889992"/>
    <n v="99.076692914873377"/>
    <n v="47.681024312178479"/>
    <n v="97.052491940156841"/>
    <n v="101.93549747715217"/>
    <n v="106.90787522056819"/>
    <n v="112.03383303188116"/>
    <n v="117.34767187698731"/>
    <n v="86.997419662024129"/>
    <n v="91.024091593739868"/>
    <n v="95.317049088580617"/>
    <n v="99.775368779403223"/>
    <n v="104.85619881900132"/>
    <n v="110.83623538079176"/>
    <n v="117.51630317538081"/>
    <n v="97.052491940156841"/>
    <n v="116.10283611776049"/>
    <n v="123.69332848298298"/>
    <n v="131.38148328380811"/>
    <n v="139.10353726467508"/>
    <n v="146.86175765138881"/>
    <n v="154.65928337775676"/>
    <n v="162.5009960466621"/>
    <n v="170.38445316964302"/>
    <n v="178.30328460107276"/>
    <n v="186.28587501977202"/>
    <n v="194.34955685651829"/>
    <n v="202.48227111196351"/>
    <n v="116.10283611776049"/>
    <n v="198.47306437222289"/>
    <n v="206.53175863135476"/>
    <n v="214.62055855056755"/>
    <n v="222.73460903382414"/>
    <n v="230.87398890505281"/>
    <n v="239.03877723424409"/>
    <n v="247.22905333821896"/>
    <n v="255.44489678139931"/>
    <n v="263.68638737658097"/>
    <n v="271.95360518570885"/>
    <n v="280.24663052065495"/>
    <n v="288.56554394399842"/>
    <n v="198.47306437222289"/>
  </r>
  <r>
    <s v="DE Florida"/>
    <x v="5"/>
    <s v="Regulated &amp; Renewable Energy"/>
    <s v="PEF Fossil Hydro Maintenance Suwannee BG-344"/>
    <s v="AFUDC Not Eligible"/>
    <s v="Maintenance"/>
    <s v="Maintenance"/>
    <s v="Fossil Hydro"/>
    <s v="BG - Other Production Plant"/>
    <s v="~"/>
    <s v="PEF Suwannee 344"/>
    <n v="0"/>
    <n v="0"/>
    <n v="0"/>
    <n v="0"/>
    <n v="0"/>
    <n v="0"/>
    <n v="0"/>
    <n v="0"/>
    <n v="0"/>
    <n v="0"/>
    <n v="0"/>
    <n v="0"/>
    <n v="0"/>
    <n v="0"/>
    <n v="0"/>
    <n v="1.4479383179107462E-2"/>
    <n v="1.4479383179107462E-2"/>
    <n v="1.3466243950292722E-2"/>
    <n v="0.53617691942447754"/>
    <n v="1.0160787243351415"/>
    <n v="1.6733595066952578"/>
    <n v="2.4465166771917266"/>
    <n v="2.12524168737633"/>
    <n v="2.8749810786503662"/>
    <n v="3.6808851546177799"/>
    <n v="0"/>
    <n v="4.3465755981626621"/>
    <n v="5.1609087502377546"/>
    <n v="5.9859432507215251"/>
    <n v="6.8298740920933971"/>
    <n v="7.6967585579686899"/>
    <n v="8.592550850246953"/>
    <n v="9.5261681687053645"/>
    <n v="10.492693541020639"/>
    <n v="11.480200525327618"/>
    <n v="12.259790198472244"/>
    <n v="13.408335506942471"/>
    <n v="12.858740920345099"/>
    <n v="4.3465755981626621"/>
    <n v="12.018276173964917"/>
    <n v="13.150061453107631"/>
    <n v="14.294826949562866"/>
    <n v="15.445742294228014"/>
    <n v="16.603389184950675"/>
    <n v="17.768576153417118"/>
    <n v="18.942565230564501"/>
    <n v="20.124712344229344"/>
    <n v="21.313351232771307"/>
    <n v="22.515860466417298"/>
    <n v="23.736742268366122"/>
    <n v="24.97284978732997"/>
    <n v="12.018276173964917"/>
    <n v="24.462638299705979"/>
    <n v="25.693427905197332"/>
    <n v="26.946744288888919"/>
    <n v="28.238771411232371"/>
    <n v="29.578155027790224"/>
    <n v="21.9281995511468"/>
    <n v="22.943145350558918"/>
    <n v="24.025209956350341"/>
    <n v="25.148955053882705"/>
    <n v="26.429607462041453"/>
    <n v="27.936910041353883"/>
    <n v="29.620659515579721"/>
    <n v="24.462638299705979"/>
    <n v="29.264387021304806"/>
    <n v="31.177614240257732"/>
    <n v="33.115457837315496"/>
    <n v="35.061845917502367"/>
    <n v="37.017349948110947"/>
    <n v="38.982761115445093"/>
    <n v="40.95930985556334"/>
    <n v="42.946380525213286"/>
    <n v="44.942367492584047"/>
    <n v="46.954425279083196"/>
    <n v="48.986922623487956"/>
    <n v="51.036819985716342"/>
    <n v="29.264387021304806"/>
    <n v="50.026276388304211"/>
    <n v="52.057516585110449"/>
    <n v="54.09634508654041"/>
    <n v="56.141538137738429"/>
    <n v="58.193115606728583"/>
    <n v="60.251097423556359"/>
    <n v="62.315503580482272"/>
    <n v="64.386354132176081"/>
    <n v="66.463669195911592"/>
    <n v="68.547468951762113"/>
    <n v="70.637773642796475"/>
    <n v="72.734603575275699"/>
    <n v="50.026276388304211"/>
  </r>
  <r>
    <s v="DE Florida"/>
    <x v="5"/>
    <s v="Regulated &amp; Renewable Energy"/>
    <s v="PEF Fossil Hydro Maintenance Suwannee BG-345"/>
    <s v="AFUDC Not Eligible"/>
    <s v="Maintenance"/>
    <s v="Maintenance"/>
    <s v="Fossil Hydro"/>
    <s v="BG - Other Production Plant"/>
    <s v="~"/>
    <s v="PEF Suwannee 345"/>
    <n v="0"/>
    <n v="0"/>
    <n v="0"/>
    <n v="0"/>
    <n v="0"/>
    <n v="0"/>
    <n v="0"/>
    <n v="0"/>
    <n v="0"/>
    <n v="0"/>
    <n v="0"/>
    <n v="0"/>
    <n v="0"/>
    <n v="0"/>
    <n v="0"/>
    <n v="1.2765098725523441E-2"/>
    <n v="1.2765098725523441E-2"/>
    <n v="1.1871909967511862E-2"/>
    <n v="0.47269633147607487"/>
    <n v="0.89578023238981053"/>
    <n v="1.4752423526631802"/>
    <n v="2.1568616930487945"/>
    <n v="1.8736240086595426"/>
    <n v="2.5345981143684337"/>
    <n v="3.2450872951416661"/>
    <n v="0"/>
    <n v="3.8319634159939158"/>
    <n v="4.5498837136419832"/>
    <n v="5.2772383751191745"/>
    <n v="6.0212521479689975"/>
    <n v="6.7855019543065964"/>
    <n v="7.5752370491685479"/>
    <n v="8.3983188817687342"/>
    <n v="9.2504126240028768"/>
    <n v="10.121003863345956"/>
    <n v="10.808294131169584"/>
    <n v="11.820857585841759"/>
    <n v="11.336332169935115"/>
    <n v="3.8319634159939158"/>
    <n v="10.59537412426743"/>
    <n v="11.593161850832823"/>
    <n v="12.602393003780646"/>
    <n v="13.61704589455911"/>
    <n v="14.637633350984235"/>
    <n v="15.664868178751558"/>
    <n v="16.699862990830027"/>
    <n v="17.742049969885752"/>
    <n v="18.789960131081578"/>
    <n v="19.850098459901659"/>
    <n v="20.926434139487728"/>
    <n v="22.016192889549899"/>
    <n v="10.59537412426743"/>
    <n v="21.566387816374267"/>
    <n v="22.651458266551664"/>
    <n v="23.756388440319281"/>
    <n v="24.895446200498313"/>
    <n v="26.076253689686091"/>
    <n v="19.332013572737164"/>
    <n v="20.226795012684498"/>
    <n v="21.180748737747361"/>
    <n v="22.171448198828124"/>
    <n v="23.300477952444567"/>
    <n v="24.62932366335318"/>
    <n v="26.113725864860903"/>
    <n v="21.566387816374267"/>
    <n v="25.799634200433516"/>
    <n v="27.486345162647183"/>
    <n v="29.194758050480619"/>
    <n v="30.910703798612897"/>
    <n v="32.634686215550097"/>
    <n v="34.367402815209367"/>
    <n v="36.10993835635206"/>
    <n v="37.861750084718587"/>
    <n v="39.621422467041469"/>
    <n v="41.395262966212719"/>
    <n v="43.187123084821046"/>
    <n v="44.994323148687883"/>
    <n v="25.799634200433516"/>
    <n v="44.103422712678658"/>
    <n v="45.894174523494513"/>
    <n v="47.69161622271811"/>
    <n v="49.494668941770918"/>
    <n v="51.303350196405212"/>
    <n v="53.117677557051664"/>
    <n v="54.937668648990027"/>
    <n v="56.763341152520354"/>
    <n v="58.594712803134783"/>
    <n v="60.431801391689781"/>
    <n v="62.274624764579016"/>
    <n v="64.1232008239067"/>
    <n v="44.103422712678658"/>
  </r>
  <r>
    <s v="DE Florida"/>
    <x v="5"/>
    <s v="Regulated &amp; Renewable Energy"/>
    <s v="PEF Fossil Hydro Maintenance Suwannee BG-346"/>
    <s v="AFUDC Not Eligible"/>
    <s v="Maintenance"/>
    <s v="Maintenance"/>
    <s v="Fossil Hydro"/>
    <s v="BG - Other Production Plant"/>
    <s v="~"/>
    <s v="PEF Suwannee 346"/>
    <n v="0"/>
    <n v="0"/>
    <n v="0"/>
    <n v="0"/>
    <n v="0"/>
    <n v="0"/>
    <n v="0"/>
    <n v="0"/>
    <n v="0"/>
    <n v="0"/>
    <n v="0"/>
    <n v="0"/>
    <n v="0"/>
    <n v="0"/>
    <n v="0"/>
    <n v="4.1504312482309094E-3"/>
    <n v="4.1504312482309094E-3"/>
    <n v="3.8600207616745069E-3"/>
    <n v="0.15369200562152086"/>
    <n v="0.29125307590645078"/>
    <n v="0.47965880177365217"/>
    <n v="0.70127982254010057"/>
    <n v="0.60918820920888361"/>
    <n v="0.82409665931906262"/>
    <n v="1.0551043906979898"/>
    <n v="0"/>
    <n v="1.2459206971912118"/>
    <n v="1.4793445743712601"/>
    <n v="1.715835931034666"/>
    <n v="1.9577438142675438"/>
    <n v="2.2062312208972896"/>
    <n v="2.4630048883806364"/>
    <n v="2.7306208803388103"/>
    <n v="3.0076697751600752"/>
    <n v="3.2907329274238997"/>
    <n v="3.5141977877838579"/>
    <n v="3.8434216420957021"/>
    <n v="3.6858835399641379"/>
    <n v="1.2459206971912118"/>
    <n v="3.4449691927669392"/>
    <n v="3.769388881833502"/>
    <n v="4.0975292749436223"/>
    <n v="4.4274324863911367"/>
    <n v="4.759265256491835"/>
    <n v="5.0932593461663567"/>
    <n v="5.4297765092665751"/>
    <n v="5.7686321262406528"/>
    <n v="6.1093485728490595"/>
    <n v="6.4540408734721977"/>
    <n v="6.8039995642896622"/>
    <n v="7.1583226186227673"/>
    <n v="3.4449691927669392"/>
    <n v="7.012073453499732"/>
    <n v="7.3648721587650199"/>
    <n v="7.7241280344088858"/>
    <n v="8.0944801188729336"/>
    <n v="8.4784066678678833"/>
    <n v="6.285591278905077"/>
    <n v="6.57651960845015"/>
    <n v="6.886687154741872"/>
    <n v="7.2088021723604694"/>
    <n v="7.5758937609451067"/>
    <n v="8.0079533071517552"/>
    <n v="8.4905903328851995"/>
    <n v="7.012073453499732"/>
    <n v="8.3884668877886295"/>
    <n v="8.9368823787168576"/>
    <n v="9.4923540117224654"/>
    <n v="10.050274871282847"/>
    <n v="10.61080876518451"/>
    <n v="11.17418248239478"/>
    <n v="11.740748720276738"/>
    <n v="12.310331008261095"/>
    <n v="12.882469101297453"/>
    <n v="13.459213801471011"/>
    <n v="14.041817382425752"/>
    <n v="14.629408577618037"/>
    <n v="8.3884668877886295"/>
    <n v="14.339742113755761"/>
    <n v="14.921985340639338"/>
    <n v="15.506403711052291"/>
    <n v="16.092646442759612"/>
    <n v="16.680719230815221"/>
    <n v="17.270627788051119"/>
    <n v="17.862377845132883"/>
    <n v="18.455975150615338"/>
    <n v="19.051425470998399"/>
    <n v="19.648734590783089"/>
    <n v="20.247908312527738"/>
    <n v="20.848952456904346"/>
    <n v="14.339742113755761"/>
  </r>
  <r>
    <s v="DE Florida"/>
    <x v="5"/>
    <s v="Regulated &amp; Renewable Energy"/>
    <s v="PEF Fossil Hydro Maintenance Tiger Bay BG-341"/>
    <s v="AFUDC Not Eligible"/>
    <s v="Maintenance"/>
    <s v="Maintenance"/>
    <s v="Fossil Hydro"/>
    <s v="BG - Other Production Plant"/>
    <s v="~"/>
    <s v="PEF Tiger Bay 341"/>
    <n v="0.45"/>
    <n v="1.68"/>
    <n v="3.95"/>
    <n v="7.4499999999999993"/>
    <n v="11.48"/>
    <n v="15.01"/>
    <n v="18.630000000000003"/>
    <n v="21.330000000000002"/>
    <n v="22.71"/>
    <n v="23.47"/>
    <n v="23.48"/>
    <n v="17.369999999999997"/>
    <n v="0.45"/>
    <n v="17.549999999999997"/>
    <n v="17.549999999999997"/>
    <n v="17.549999999999997"/>
    <n v="17.549999999999997"/>
    <n v="17.549999999999997"/>
    <n v="14.833560482473944"/>
    <n v="14.833560482473944"/>
    <n v="14.833560482473944"/>
    <n v="14.833560482473944"/>
    <n v="14.833560482473944"/>
    <n v="14.833560482473944"/>
    <n v="14.833560482473944"/>
    <n v="17.549999999999997"/>
    <n v="14.833560482473944"/>
    <n v="14.833560482473944"/>
    <n v="14.833560482473944"/>
    <n v="14.833560482473944"/>
    <n v="14.833560482473944"/>
    <n v="14.833560482473944"/>
    <n v="14.833560482473944"/>
    <n v="14.833560482473944"/>
    <n v="14.833560482473944"/>
    <n v="14.833560482473944"/>
    <n v="14.833560482473944"/>
    <n v="14.833560482473944"/>
    <n v="14.833560482473944"/>
    <n v="11.494036667561115"/>
    <n v="11.494036667561115"/>
    <n v="11.494036667561115"/>
    <n v="11.494036667561115"/>
    <n v="11.494036667561115"/>
    <n v="1.0426538585058136"/>
    <n v="1.0426538585058136"/>
    <n v="1.0426538585058136"/>
    <n v="1.0426538585058136"/>
    <n v="1.0426538585058136"/>
    <n v="1.0426538585058136"/>
    <n v="1.0426538585058136"/>
    <n v="11.494036667561115"/>
    <n v="0.16998757749941196"/>
    <n v="0.16998757749941196"/>
    <n v="0.16998757749941196"/>
    <n v="0.16998757749941196"/>
    <n v="0.16998757749941196"/>
    <n v="0.16998757749941196"/>
    <n v="0.16998757749941196"/>
    <n v="0.16998757749941196"/>
    <n v="0.16998757749941196"/>
    <n v="0.16998757749941196"/>
    <n v="0.16998757749941196"/>
    <n v="0.16998757749941196"/>
    <n v="0.16998757749941196"/>
    <n v="0.16998757749941196"/>
    <n v="0.16998757749941196"/>
    <n v="0.16998757749941196"/>
    <n v="0.16998757749941196"/>
    <n v="8.1490542824093001E-2"/>
    <n v="8.1490542824093001E-2"/>
    <n v="5.1106752882237816E-2"/>
    <n v="5.1106752882237816E-2"/>
    <n v="5.1106752882237816E-2"/>
    <n v="5.1106752882237816E-2"/>
    <n v="5.1106752882237816E-2"/>
    <n v="5.1106752882237816E-2"/>
    <n v="0.16998757749941196"/>
    <n v="2.5083366721142697E-2"/>
    <n v="2.5083366721142697E-2"/>
    <n v="2.5083366721142697E-2"/>
    <n v="2.5083366721142697E-2"/>
    <n v="2.5083366721142697E-2"/>
    <n v="2.5083366721142697E-2"/>
    <n v="2.5083366721142697E-2"/>
    <n v="2.5083366721142697E-2"/>
    <n v="2.5083366721142697E-2"/>
    <n v="2.5083366721142697E-2"/>
    <n v="2.5083366721142697E-2"/>
    <n v="2.5083366721142697E-2"/>
    <n v="2.5083366721142697E-2"/>
  </r>
  <r>
    <s v="DE Florida"/>
    <x v="5"/>
    <s v="Regulated &amp; Renewable Energy"/>
    <s v="PEF Fossil Hydro Maintenance Univ of Florida BG-341"/>
    <s v="AFUDC Not Eligible"/>
    <s v="Maintenance"/>
    <s v="Maintenance"/>
    <s v="Fossil Hydro"/>
    <s v="BG - Other Production Plant"/>
    <s v="~"/>
    <s v="PEF Univ of Florida 341"/>
    <n v="215.52"/>
    <n v="214.91000000000003"/>
    <n v="214.93"/>
    <n v="215"/>
    <n v="215.10000000000002"/>
    <n v="215.21"/>
    <n v="215.39000000000001"/>
    <n v="215.73000000000002"/>
    <n v="216.31"/>
    <n v="217.22"/>
    <n v="219.22000000000003"/>
    <n v="223.08"/>
    <n v="215.52"/>
    <n v="228.43"/>
    <n v="236.32418835445"/>
    <n v="245.98221137531044"/>
    <n v="255.67038355689442"/>
    <n v="262.06141826171199"/>
    <n v="272.06688111875292"/>
    <n v="267.65238572295999"/>
    <n v="277.62067835554956"/>
    <n v="287.63428790460017"/>
    <n v="297.70117313149359"/>
    <n v="307.82150034531509"/>
    <n v="317.97341988099015"/>
    <n v="228.43"/>
    <n v="304.12156823889865"/>
    <n v="313.63723589552433"/>
    <n v="323.53212230374686"/>
    <n v="333.83096020169273"/>
    <n v="341.43233595850063"/>
    <n v="351.96329359492228"/>
    <n v="356.45172613846688"/>
    <n v="366.97858300200227"/>
    <n v="377.53830123880283"/>
    <n v="204.39334570256807"/>
    <n v="203.04140375268074"/>
    <n v="194.58871822221468"/>
    <n v="304.12156823889865"/>
    <n v="200.0488690868759"/>
    <n v="205.54138620665074"/>
    <n v="211.48742245071728"/>
    <n v="217.91779475407571"/>
    <n v="220.07042461669241"/>
    <n v="226.66778535930621"/>
    <n v="233.40315788015477"/>
    <n v="240.17658597670263"/>
    <n v="246.97115848053662"/>
    <n v="253.80613881301778"/>
    <n v="257.88485963706796"/>
    <n v="264.78772535917483"/>
    <n v="200.0488690868759"/>
    <n v="253.74945695753581"/>
    <n v="260.33640849909835"/>
    <n v="267.30274358750944"/>
    <n v="274.6738225653034"/>
    <n v="282.15122763304834"/>
    <n v="289.79366097165149"/>
    <n v="297.55650117170364"/>
    <n v="305.35757780571686"/>
    <n v="156.70063013826439"/>
    <n v="160.70062711352219"/>
    <n v="164.73002919242867"/>
    <n v="154.0701079542246"/>
    <n v="253.74945695753581"/>
    <n v="147.97436341579998"/>
    <n v="151.62108481950338"/>
    <n v="155.30525405849448"/>
    <n v="159.02874412551873"/>
    <n v="162.76990958887728"/>
    <n v="166.53304551102914"/>
    <n v="170.31494185666452"/>
    <n v="174.10966121097837"/>
    <n v="177.91622642685903"/>
    <n v="181.73582111829381"/>
    <n v="185.56856824106882"/>
    <n v="189.41700107701234"/>
    <n v="147.97436341579998"/>
    <n v="181.15339683612521"/>
    <n v="184.79187933262054"/>
    <n v="188.44171997068031"/>
    <n v="192.10295420676468"/>
    <n v="195.77561760792682"/>
    <n v="199.45974585224846"/>
    <n v="203.15537472918655"/>
    <n v="206.8625401399209"/>
    <n v="210.58127809770298"/>
    <n v="214.31162472820574"/>
    <n v="218.05361626987454"/>
    <n v="221.80728907427923"/>
    <n v="181.15339683612521"/>
  </r>
  <r>
    <s v="DE Florida"/>
    <x v="5"/>
    <s v="Regulated &amp; Renewable Energy"/>
    <s v="PEF Fossil Hydro Maintenance Univ of Florida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"/>
    <n v="4.0074379550784217E-2"/>
    <n v="0.22613793603585822"/>
    <n v="0.22246867326730876"/>
    <n v="0.47183508546792474"/>
    <n v="0.7318646595869176"/>
    <n v="1.0080326671572717"/>
    <n v="1.3003894870425392"/>
    <n v="1.5936589484417378"/>
    <n v="0"/>
    <n v="1.7408180436351195"/>
    <n v="2.036051559165434"/>
    <n v="2.5755196626618431"/>
    <n v="3.376378290002565"/>
    <n v="3.9848071975622594"/>
    <n v="4.9127548524122471"/>
    <n v="5.7945493905191148"/>
    <n v="6.786694011395964"/>
    <n v="7.7819357803714659"/>
    <n v="4.2130186128759632"/>
    <n v="4.1851519688870162"/>
    <n v="4.0109226105572091"/>
    <n v="1.7408180436351195"/>
    <n v="4.5258540593069805"/>
    <n v="5.0530589405229129"/>
    <n v="5.8856918727946042"/>
    <n v="7.0451740143685582"/>
    <n v="7.4277660914275909"/>
    <n v="8.689659253374062"/>
    <n v="10.037231744887649"/>
    <n v="11.400866363203827"/>
    <n v="12.768757798798964"/>
    <n v="14.154283665712699"/>
    <n v="14.972689126643774"/>
    <n v="16.3886363169823"/>
    <n v="4.5258540593069805"/>
    <n v="16.611104662063724"/>
    <n v="18.007869210493745"/>
    <n v="19.658791776807625"/>
    <n v="21.581496197144983"/>
    <n v="23.568204121869353"/>
    <n v="25.659750518884003"/>
    <n v="27.825040285259259"/>
    <n v="30.006838014833317"/>
    <n v="15.398636769292501"/>
    <n v="16.510777676612889"/>
    <n v="17.638168293666958"/>
    <n v="16.496776613483124"/>
    <n v="16.611104662063724"/>
    <n v="16.456124851270793"/>
    <n v="17.513540234672359"/>
    <n v="18.592398560116582"/>
    <n v="19.693989108266408"/>
    <n v="20.803230924954253"/>
    <n v="21.923099101665073"/>
    <n v="23.051344700526894"/>
    <n v="24.183820323630073"/>
    <n v="25.319831161911626"/>
    <n v="26.460186375797104"/>
    <n v="27.604956800089258"/>
    <n v="28.755890950491207"/>
    <n v="16.456124851270793"/>
    <n v="28.001883359336578"/>
    <n v="29.092223469189761"/>
    <n v="30.185967261004222"/>
    <n v="31.283125360001279"/>
    <n v="32.383708424521231"/>
    <n v="33.487727146176205"/>
    <n v="34.595192249954003"/>
    <n v="35.706114494322314"/>
    <n v="36.820504671333204"/>
    <n v="37.938373606727964"/>
    <n v="39.059732160042273"/>
    <n v="40.18459122471171"/>
    <n v="28.001883359336578"/>
  </r>
  <r>
    <s v="DE Florida"/>
    <x v="5"/>
    <s v="Regulated &amp; Renewable Energy"/>
    <s v="PEF Fossil Hydro Maintenance Univ of Florida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"/>
    <n v="0.19182808342609586"/>
    <n v="1.0824773170778346"/>
    <n v="1.0649132860842767"/>
    <n v="2.2585806980192888"/>
    <n v="3.5032905449712231"/>
    <n v="4.8252518626427738"/>
    <n v="6.224705804632543"/>
    <n v="7.6285283800094028"/>
    <n v="0"/>
    <n v="8.332949696224448"/>
    <n v="9.7461738080428049"/>
    <n v="12.328500309993645"/>
    <n v="16.162051254515212"/>
    <n v="19.074479408026711"/>
    <n v="23.516380247041205"/>
    <n v="27.737355296855291"/>
    <n v="32.486554242359418"/>
    <n v="37.250578619735755"/>
    <n v="20.166882057956904"/>
    <n v="20.033489976336707"/>
    <n v="19.199488695228627"/>
    <n v="8.332949696224448"/>
    <n v="21.664363111670056"/>
    <n v="24.187988007930134"/>
    <n v="28.173629883300364"/>
    <n v="33.723827113861852"/>
    <n v="35.555215018417329"/>
    <n v="41.595631338927937"/>
    <n v="48.04617581177444"/>
    <n v="54.573606189883058"/>
    <n v="61.121413051580106"/>
    <n v="67.753632094869459"/>
    <n v="71.671165896452536"/>
    <n v="78.449005184367962"/>
    <n v="21.664363111670056"/>
    <n v="79.513908842525794"/>
    <n v="86.199924370509137"/>
    <n v="94.102518791642822"/>
    <n v="103.30605214514918"/>
    <n v="112.81595153591454"/>
    <n v="122.82768175906766"/>
    <n v="133.19239984618343"/>
    <n v="143.63613700537951"/>
    <n v="73.709889045850502"/>
    <n v="79.033438757053148"/>
    <n v="84.42998447152641"/>
    <n v="78.966396630126141"/>
    <n v="79.513908842525794"/>
    <n v="78.771783909290221"/>
    <n v="83.833371637286064"/>
    <n v="88.997603837354617"/>
    <n v="94.270652145630521"/>
    <n v="99.580325763746316"/>
    <n v="104.94086611188287"/>
    <n v="110.34150778115846"/>
    <n v="115.76239765234085"/>
    <n v="121.20020975280742"/>
    <n v="126.65881743928782"/>
    <n v="132.13855978847619"/>
    <n v="137.6478067430134"/>
    <n v="78.771783909290221"/>
    <n v="134.03853906947953"/>
    <n v="139.25773730179509"/>
    <n v="144.49322814838666"/>
    <n v="149.74506246968932"/>
    <n v="155.01329128463775"/>
    <n v="160.29796577143094"/>
    <n v="165.59913726802932"/>
    <n v="170.91685727265349"/>
    <n v="176.25117744428448"/>
    <n v="181.60214960316566"/>
    <n v="186.96982573130603"/>
    <n v="192.35425797298535"/>
    <n v="134.03853906947953"/>
  </r>
  <r>
    <s v="DE Florida"/>
    <x v="5"/>
    <s v="Regulated &amp; Renewable Energy"/>
    <s v="PEF Fossil Hydro Maintenance Univ of Florida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"/>
    <n v="3.6853615918447304E-2"/>
    <n v="0.20796331054095724"/>
    <n v="0.20458894511616962"/>
    <n v="0.43391386745356053"/>
    <n v="0.67304495717822377"/>
    <n v="0.92701744019727794"/>
    <n v="1.1958776464429284"/>
    <n v="1.4655771455286097"/>
    <n v="0"/>
    <n v="1.6009091165773539"/>
    <n v="1.8724148194621351"/>
    <n v="2.3685260633384182"/>
    <n v="3.1050199676192722"/>
    <n v="3.6645496602616796"/>
    <n v="4.5179184921091622"/>
    <n v="5.3288435167921513"/>
    <n v="6.2412498273380974"/>
    <n v="7.1565043692914854"/>
    <n v="3.8744198052883405"/>
    <n v="3.8487927935662176"/>
    <n v="3.6885661868019817"/>
    <n v="1.6009091165773539"/>
    <n v="4.1621127781473328"/>
    <n v="4.6469463905564954"/>
    <n v="5.41266108672637"/>
    <n v="6.4789564264795256"/>
    <n v="6.8307998329929607"/>
    <n v="7.9912755140636369"/>
    <n v="9.2305445562820054"/>
    <n v="10.484584826249371"/>
    <n v="11.742539796106286"/>
    <n v="13.016711933581124"/>
    <n v="13.769342726454875"/>
    <n v="15.071491252524575"/>
    <n v="4.1621127781473328"/>
    <n v="15.276080119960859"/>
    <n v="16.560587713954053"/>
    <n v="18.078823181954679"/>
    <n v="19.846993687753816"/>
    <n v="21.674022911966119"/>
    <n v="23.597463349510015"/>
    <n v="25.588719442698132"/>
    <n v="27.595156589625851"/>
    <n v="14.161031985620806"/>
    <n v="15.183785390869668"/>
    <n v="16.220562708406955"/>
    <n v="15.170906360025057"/>
    <n v="15.276080119960859"/>
    <n v="15.133518582210758"/>
    <n v="16.105944290317531"/>
    <n v="17.098087615928954"/>
    <n v="18.111134083154425"/>
    <n v="19.131216407290403"/>
    <n v="20.16107025474534"/>
    <n v="21.198627676251647"/>
    <n v="22.240075044682136"/>
    <n v="23.284773468119234"/>
    <n v="24.333466989338149"/>
    <n v="25.386220743650448"/>
    <n v="26.444642532716763"/>
    <n v="15.133518582210758"/>
    <n v="25.751232324376922"/>
    <n v="26.75393026151729"/>
    <n v="27.759758290613355"/>
    <n v="28.768726182893008"/>
    <n v="29.780843739972951"/>
    <n v="30.796120794067306"/>
    <n v="31.814567208083115"/>
    <n v="32.836192875716165"/>
    <n v="33.861007721547097"/>
    <n v="34.889021701137814"/>
    <n v="35.920244801128199"/>
    <n v="36.95468703933313"/>
    <n v="25.751232324376922"/>
  </r>
  <r>
    <s v="DE Florida"/>
    <x v="5"/>
    <s v="Regulated &amp; Renewable Energy"/>
    <s v="PEF Fossil Hydro Maintenance Univ of Florida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"/>
    <n v="3.8226461740825515E-2"/>
    <n v="0.21571021827223325"/>
    <n v="0.21221015328279916"/>
    <n v="0.45007773157815012"/>
    <n v="0.698116769935472"/>
    <n v="0.96155006307105007"/>
    <n v="1.2404256667681981"/>
    <n v="1.5201718280711396"/>
    <n v="0"/>
    <n v="1.6605450936159138"/>
    <n v="1.9421647421928097"/>
    <n v="2.4567567845366725"/>
    <n v="3.2206860585770754"/>
    <n v="3.8010589705860851"/>
    <n v="4.6862169174648338"/>
    <n v="5.5273499693563757"/>
    <n v="6.473744618916772"/>
    <n v="7.4230936002628614"/>
    <n v="4.018747055444738"/>
    <n v="3.9921654037203798"/>
    <n v="3.8259701444305172"/>
    <n v="1.6605450936159138"/>
    <n v="4.3171569711619568"/>
    <n v="4.8200512753853868"/>
    <n v="5.614292410413543"/>
    <n v="6.7203139508622645"/>
    <n v="7.0852657059549999"/>
    <n v="8.288976772779705"/>
    <n v="9.5744170643439688"/>
    <n v="10.875178952493755"/>
    <n v="12.180001390006924"/>
    <n v="13.501645240284322"/>
    <n v="14.282316689796685"/>
    <n v="15.63297931936911"/>
    <n v="4.3171569711619568"/>
    <n v="15.84519263706018"/>
    <n v="17.17755729513658"/>
    <n v="18.752352025875719"/>
    <n v="20.586387414654144"/>
    <n v="22.481473037180347"/>
    <n v="24.47655953369107"/>
    <n v="26.541986684243923"/>
    <n v="28.623160209062352"/>
    <n v="14.688573552159589"/>
    <n v="15.749422952986558"/>
    <n v="16.824818454237864"/>
    <n v="15.736059832336878"/>
    <n v="15.84519263706018"/>
    <n v="15.697274827201371"/>
    <n v="16.70592078743514"/>
    <n v="17.735019290989598"/>
    <n v="18.785800054721477"/>
    <n v="19.843878860907708"/>
    <n v="20.912093353496576"/>
    <n v="21.988298495697492"/>
    <n v="23.068538498978558"/>
    <n v="24.152150655070667"/>
    <n v="25.239906742249019"/>
    <n v="26.331874323594601"/>
    <n v="27.429721134728549"/>
    <n v="15.697274827201371"/>
    <n v="26.710479456696053"/>
    <n v="27.75052686603172"/>
    <n v="28.793820960214656"/>
    <n v="29.840371874272581"/>
    <n v="30.890189774922391"/>
    <n v="31.943284860618125"/>
    <n v="32.999667361650019"/>
    <n v="34.059347540243913"/>
    <n v="35.122335690660918"/>
    <n v="36.188642139297436"/>
    <n v="37.258277244785468"/>
    <n v="38.331251398093251"/>
    <n v="26.710479456696053"/>
  </r>
  <r>
    <s v="DE Florida"/>
    <x v="5"/>
    <s v="Regulated &amp; Renewable Energy"/>
    <s v="PEF Fossil Hydro Maintenance Univ of Florida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"/>
    <n v="9.5238840974793786E-3"/>
    <n v="5.3742853089451592E-2"/>
    <n v="5.28708337663183E-2"/>
    <n v="0.11213405466268422"/>
    <n v="0.17393143128052757"/>
    <n v="0.23956419029052678"/>
    <n v="0.30904430449083398"/>
    <n v="0.37874131267923683"/>
    <n v="0"/>
    <n v="0.41371443471436703"/>
    <n v="0.48387821055121771"/>
    <n v="0.61208560264510903"/>
    <n v="0.80241380811598351"/>
    <n v="0.9470100928772065"/>
    <n v="1.167541664728982"/>
    <n v="1.377104709069511"/>
    <n v="1.6128930227773854"/>
    <n v="1.8494173897905124"/>
    <n v="1.0012457190686272"/>
    <n v="0.99462306662805422"/>
    <n v="0.95321655619141754"/>
    <n v="0.41371443471436703"/>
    <n v="1.075592685055127"/>
    <n v="1.2008856587857124"/>
    <n v="1.398768407051235"/>
    <n v="1.6743320057972495"/>
    <n v="1.7652591565795939"/>
    <n v="2.0651623255899194"/>
    <n v="2.3854285205622072"/>
    <n v="2.709512115565591"/>
    <n v="3.0346073926049888"/>
    <n v="3.3638937525235111"/>
    <n v="3.5583972937371628"/>
    <n v="3.8949137323197669"/>
    <n v="1.075592685055127"/>
    <n v="3.9477885689661263"/>
    <n v="4.2797462900724508"/>
    <n v="4.672105211230944"/>
    <n v="5.1290536721856403"/>
    <n v="5.6012127363698312"/>
    <n v="6.09828691499506"/>
    <n v="6.6128863953417767"/>
    <n v="7.1314090698057875"/>
    <n v="3.6596317767601159"/>
    <n v="3.9239415360855672"/>
    <n v="4.1918754418491648"/>
    <n v="3.9206130480431436"/>
    <n v="3.9477885689661263"/>
    <n v="3.9109506058764176"/>
    <n v="4.1622539049071134"/>
    <n v="4.4186496358845835"/>
    <n v="4.6804439489645633"/>
    <n v="4.9440557751537799"/>
    <n v="5.210191571448445"/>
    <n v="5.4783173149569304"/>
    <n v="5.7474481810573925"/>
    <n v="6.0174191849086345"/>
    <n v="6.2884224690550843"/>
    <n v="6.5604748558058699"/>
    <n v="6.8339915437652108"/>
    <n v="3.9109506058764176"/>
    <n v="6.6547891441434874"/>
    <n v="6.9139050658590238"/>
    <n v="7.1738298619778664"/>
    <n v="7.4345660575350099"/>
    <n v="7.6961161854517375"/>
    <n v="7.9584827865562788"/>
    <n v="8.2216684096084904"/>
    <n v="8.4856756113246163"/>
    <n v="8.7505069564021234"/>
    <n v="9.0161650175446173"/>
    <n v="9.2826523754868386"/>
    <n v="9.5499716190197272"/>
    <n v="6.6547891441434874"/>
  </r>
  <r>
    <s v="DE Florida"/>
    <x v="5"/>
    <s v="Regulated &amp; Renewable Energy"/>
    <s v="PEF Fossil Hydro Maintenance Univ of Florida Other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053126624999997"/>
    <n v="2.4039997254379144"/>
    <n v="5.4141605505108217"/>
    <n v="9.6347806368265339"/>
    <n v="15.069638638747096"/>
    <n v="21.722525006346515"/>
    <n v="29.597242022233075"/>
    <n v="38.697603838486621"/>
    <n v="49.027436513711109"/>
    <n v="60.590578050202865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Univ of Florida Other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804364083333329"/>
    <n v="1.6734795576256136"/>
    <n v="3.7689218127229336"/>
    <n v="6.7069926287113901"/>
    <n v="10.490322413890659"/>
    <n v="15.121549787827096"/>
    <n v="20.603321606986594"/>
    <n v="26.938292990447476"/>
    <n v="34.129127345693632"/>
    <n v="42.178496394488199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Univ of Florida Other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9904700000001"/>
    <n v="8.0102083119204845"/>
    <n v="18.040165888901555"/>
    <n v="32.103414623551963"/>
    <n v="50.212545119879863"/>
    <n v="72.380187285604237"/>
    <n v="98.61901045484808"/>
    <n v="128.94172351121466"/>
    <n v="163.36107501124792"/>
    <n v="201.88985330827828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Univ of Florida Other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8448568833333335"/>
    <n v="1.5391429907720329"/>
    <n v="3.4663761289387027"/>
    <n v="6.1685968296424605"/>
    <n v="9.6482243483076502"/>
    <n v="13.907685492475698"/>
    <n v="18.94941464538033"/>
    <n v="24.775853789596376"/>
    <n v="31.389452530762412"/>
    <n v="38.792668121377453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Univ of Florida Other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9879334249999998"/>
    <n v="1.5964182712134822"/>
    <n v="3.5953684747381809"/>
    <n v="6.3981454261447173"/>
    <n v="10.007258407277151"/>
    <n v="14.425224533129395"/>
    <n v="19.654568776297729"/>
    <n v="25.697823991509637"/>
    <n v="32.557530940229213"/>
    <n v="40.236238315339399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Maintenance Univ of Florida Other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373161666666668E-2"/>
    <n v="0.3978028568842466"/>
    <n v="0.89591047446182981"/>
    <n v="1.5943193429793097"/>
    <n v="2.493654736842708"/>
    <n v="3.5945438823584013"/>
    <n v="4.8976159638263095"/>
    <n v="6.4035021296521073"/>
    <n v="8.1128354984785123"/>
    <n v="10.026251165335713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Fossil Hydro Recv-Env Anclote BA-311"/>
    <s v="AFUDC Not Eligible"/>
    <s v="Recoverable"/>
    <s v="Environmental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549449921427289E-2"/>
    <n v="6.6249461607045382E-2"/>
    <n v="0.1492035201709967"/>
    <n v="0.26551543377379994"/>
    <n v="0.4152893346307942"/>
    <n v="0.59862968002373129"/>
    <n v="0.81564125331552573"/>
    <n v="1.0664291649681725"/>
    <n v="1.3510988535638426"/>
    <n v="1.6697560868291659"/>
    <n v="0"/>
    <n v="2.0225069626627112"/>
    <n v="2.4094579101656741"/>
    <n v="2.8650558009322005"/>
    <n v="3.4238550383220847"/>
    <n v="4.0861777828830403"/>
    <n v="4.8523472008416988"/>
    <n v="5.7226874672430048"/>
    <n v="6.6975237690994165"/>
    <n v="7.777182308549933"/>
    <n v="8.9619903060289854"/>
    <n v="10.252276003445218"/>
    <n v="11.648368667370191"/>
    <n v="2.0225069626627112"/>
    <n v="13.150598592237047"/>
    <n v="14.759297103549152"/>
    <n v="16.502149699391641"/>
    <n v="18.406928302838459"/>
    <n v="20.474138393449763"/>
    <n v="22.704287028726089"/>
    <n v="25.097882849034164"/>
    <n v="27.655436082548082"/>
    <n v="30.37745855020593"/>
    <n v="33.264463670681856"/>
    <n v="36.316966465373682"/>
    <n v="39.535483563406075"/>
    <n v="13.150598592237047"/>
    <n v="42.920533206649353"/>
    <n v="46.472635254753918"/>
    <n v="50.114068491729718"/>
    <n v="53.766869081598387"/>
    <n v="57.43107250948443"/>
    <n v="61.106714371285207"/>
    <n v="64.793830374016707"/>
    <n v="68.492456336160458"/>
    <n v="72.20262818801146"/>
    <n v="75.92438197202722"/>
    <n v="79.657753843177929"/>
    <n v="83.402780069297663"/>
    <n v="42.920533206649353"/>
  </r>
  <r>
    <s v="DE Florida"/>
    <x v="5"/>
    <s v="Regulated &amp; Renewable Energy"/>
    <s v="PEF Fossil Hydro Recv-Env Anclote BA-312"/>
    <s v="AFUDC Not Eligible"/>
    <s v="Recoverable"/>
    <s v="Environmental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854610709466245E-2"/>
    <n v="0.33167708759047837"/>
    <n v="0.74698552755182823"/>
    <n v="1.3292996448298846"/>
    <n v="2.0791407760373568"/>
    <n v="2.9970318852278179"/>
    <n v="4.0834975689760382"/>
    <n v="5.3390640614741773"/>
    <n v="6.7642592396438852"/>
    <n v="8.3596126282643635"/>
    <n v="0"/>
    <n v="10.125655405116428"/>
    <n v="12.062920406142641"/>
    <n v="14.34386545620379"/>
    <n v="17.141486736578798"/>
    <n v="20.457397139955546"/>
    <n v="24.293214593940633"/>
    <n v="28.650562076776733"/>
    <n v="33.531067633109011"/>
    <n v="38.936364389800758"/>
    <n v="44.868090571798398"/>
    <n v="51.327889518046028"/>
    <n v="58.317409697449627"/>
    <n v="10.125655405116428"/>
    <n v="65.838304724891088"/>
    <n v="73.8922333772923"/>
    <n v="82.617802748969524"/>
    <n v="92.15405261984715"/>
    <n v="102.50351366691912"/>
    <n v="113.66872446711781"/>
    <n v="125.65223152197507"/>
    <n v="138.45658928236017"/>
    <n v="152.08436017329507"/>
    <n v="166.53811461884698"/>
    <n v="181.82043106709884"/>
    <n v="197.93389601519763"/>
    <n v="65.838304724891088"/>
    <n v="214.88110403448087"/>
    <n v="232.66465779568159"/>
    <n v="250.89544701868201"/>
    <n v="269.18314674947618"/>
    <n v="287.52793464388901"/>
    <n v="305.92998891232816"/>
    <n v="324.3894883215155"/>
    <n v="342.90661219622348"/>
    <n v="361.48154042101743"/>
    <n v="380.11445344200285"/>
    <n v="398.80553226857853"/>
    <n v="417.55495847519478"/>
    <n v="214.88110403448087"/>
  </r>
  <r>
    <s v="DE Florida"/>
    <x v="5"/>
    <s v="Regulated &amp; Renewable Energy"/>
    <s v="PEF Fossil Hydro Recv-Env Anclote BA-314"/>
    <s v="AFUDC Not Eligible"/>
    <s v="Recoverable"/>
    <s v="Environmental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649082179274871E-2"/>
    <n v="0.23477941179746606"/>
    <n v="0.5287577265402662"/>
    <n v="0.94095190892739933"/>
    <n v="1.4717309898864146"/>
    <n v="2.1214651523376369"/>
    <n v="2.8905257347903079"/>
    <n v="3.7792852349499535"/>
    <n v="4.7881173133370121"/>
    <n v="5.9173967969167593"/>
    <n v="0"/>
    <n v="7.1674996827405622"/>
    <n v="8.5388031415985051"/>
    <n v="10.153382373121737"/>
    <n v="12.133693655429841"/>
    <n v="14.480878683293792"/>
    <n v="17.19608271547888"/>
    <n v="20.28045458587032"/>
    <n v="23.735146714633608"/>
    <n v="27.561315119409699"/>
    <n v="31.760119426545128"/>
    <n v="36.332722882357217"/>
    <n v="41.280292364434416"/>
    <n v="7.1674996827405622"/>
    <n v="46.603998392971931"/>
    <n v="52.305015142142757"/>
    <n v="58.481456389750889"/>
    <n v="65.231742192437082"/>
    <n v="72.557663903533594"/>
    <n v="80.461018468386627"/>
    <n v="88.943608441812756"/>
    <n v="98.007242005609882"/>
    <n v="107.65373298612275"/>
    <n v="117.88490087186338"/>
    <n v="128.70257083118653"/>
    <n v="140.10857373002025"/>
    <n v="46.603998392971931"/>
    <n v="152.10474614965182"/>
    <n v="164.69293040456921"/>
    <n v="177.59769268849399"/>
    <n v="190.54273938169763"/>
    <n v="203.52819623881203"/>
    <n v="216.55418940703359"/>
    <n v="229.6208454273486"/>
    <n v="242.72829123576253"/>
    <n v="255.87665416453322"/>
    <n v="269.06606194340776"/>
    <n v="282.2966427008634"/>
    <n v="295.56852496535214"/>
    <n v="152.10474614965182"/>
  </r>
  <r>
    <s v="DE Florida"/>
    <x v="5"/>
    <s v="Regulated &amp; Renewable Energy"/>
    <s v="PEF Fossil Hydro Recv-Env Anclote BA-315"/>
    <s v="AFUDC Not Eligible"/>
    <s v="Recoverable"/>
    <s v="Environmental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9310675443061E-2"/>
    <n v="5.7217045380284541E-2"/>
    <n v="0.12886119188648987"/>
    <n v="0.22931520128438043"/>
    <n v="0.35866900845864935"/>
    <n v="0.51701282904102119"/>
    <n v="0.7044371602866516"/>
    <n v="0.92103278195326277"/>
    <n v="1.1668907571830232"/>
    <n v="1.4421024333871801"/>
    <n v="0"/>
    <n v="1.7467594431334548"/>
    <n v="2.080953705036205"/>
    <n v="2.4744356226066571"/>
    <n v="2.9570484702981652"/>
    <n v="3.5290704854613599"/>
    <n v="4.1907807740120635"/>
    <n v="4.9424593131426606"/>
    <n v="5.7843869540419393"/>
    <n v="6.7168454246234184"/>
    <n v="7.7401173322621908"/>
    <n v="8.8544861665403154"/>
    <n v="10.060236302000776"/>
    <n v="1.7467594431334548"/>
    <n v="11.357653000910034"/>
    <n v="12.747022416029209"/>
    <n v="14.252255419415027"/>
    <n v="15.897337524976189"/>
    <n v="17.682705295459481"/>
    <n v="19.608796656416523"/>
    <n v="21.676050900457984"/>
    <n v="23.884908691521105"/>
    <n v="26.235812069150519"/>
    <n v="28.729204452792441"/>
    <n v="31.365530646102272"/>
    <n v="34.145236841265636"/>
    <n v="11.357653000910034"/>
    <n v="37.068770623332917"/>
    <n v="40.13658097456733"/>
    <n v="43.281543148073709"/>
    <n v="46.436322855648257"/>
    <n v="49.600950744392549"/>
    <n v="52.775457557078298"/>
    <n v="55.959874132446004"/>
    <n v="59.15423140550454"/>
    <n v="62.358560407831661"/>
    <n v="65.572892267875474"/>
    <n v="68.797258211256832"/>
    <n v="72.031689561072668"/>
    <n v="37.068770623332917"/>
  </r>
  <r>
    <s v="DE Florida"/>
    <x v="5"/>
    <s v="Regulated &amp; Renewable Energy"/>
    <s v="PEF Fossil Hydro Recv-Env Anclote BA-316.1"/>
    <s v="AFUDC Not Eligible"/>
    <s v="Recoverable"/>
    <s v="Environmental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555575334259794E-3"/>
    <n v="1.4633641577989288E-2"/>
    <n v="3.2957110645023949E-2"/>
    <n v="5.8648894602593052E-2"/>
    <n v="9.1731994898240937E-2"/>
    <n v="0.1322294847824407"/>
    <n v="0.18016450953273924"/>
    <n v="0.23556028667860202"/>
    <n v="0.29844010622695966"/>
    <n v="0.36882733088845876"/>
    <n v="0"/>
    <n v="0.4467453963044189"/>
    <n v="0.53221781127449808"/>
    <n v="0.63285344023568868"/>
    <n v="0.75628489998883008"/>
    <n v="0.90258335159503067"/>
    <n v="1.0718201782567485"/>
    <n v="1.2640669860112428"/>
    <n v="1.4793956044261918"/>
    <n v="1.7178780872974797"/>
    <n v="1.979586713349164"/>
    <n v="2.2645939869356271"/>
    <n v="2.572972638745918"/>
    <n v="0.4467453963044189"/>
    <n v="2.9047956265102974"/>
    <n v="3.2601361357089829"/>
    <n v="3.6451095316001716"/>
    <n v="4.0658502695943266"/>
    <n v="4.5224700035302696"/>
    <n v="5.015080735793263"/>
    <n v="5.5437948184030539"/>
    <n v="6.1087249541053197"/>
    <n v="6.7099841974665182"/>
    <n v="7.3476859559721541"/>
    <n v="8.0219439911284791"/>
    <n v="8.7328724195676237"/>
    <n v="2.9047956265102974"/>
    <n v="9.4805857141561898"/>
    <n v="10.265198705107288"/>
    <n v="11.069543789994956"/>
    <n v="11.876399774803765"/>
    <n v="12.685774497734672"/>
    <n v="13.497675821456911"/>
    <n v="14.312111633184374"/>
    <n v="15.129089844752231"/>
    <n v="15.948618392693794"/>
    <n v="16.770705238317611"/>
    <n v="17.595358367784804"/>
    <n v="18.422585792186663"/>
    <n v="9.4805857141561898"/>
  </r>
  <r>
    <s v="DE Florida"/>
    <x v="5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0"/>
    <n v="0.32408514585124998"/>
    <n v="1.0441758584809995"/>
    <n v="0.28792084165253673"/>
    <n v="0.28792084165253673"/>
    <n v="0.97244429423379808"/>
    <n v="0.42037520098664272"/>
    <n v="0.69580003645560651"/>
    <n v="1.3461423862579087"/>
    <n v="1.9985148902633183"/>
    <n v="2.6529238859433062"/>
    <n v="0"/>
    <n v="3.3093757305528384"/>
    <n v="3.967876801192133"/>
    <n v="4.9525186407198607"/>
    <n v="6.3352280870400364"/>
    <n v="2.7460071270766284"/>
    <n v="3.2987768801833606"/>
    <n v="4.6408695234369235"/>
    <n v="6.4135902768851514"/>
    <n v="8.956857609236847"/>
    <n v="11.882092739802975"/>
    <n v="14.816459489119136"/>
    <n v="17.759986363085638"/>
    <n v="3.3093757305528384"/>
    <n v="20.712701956588791"/>
    <n v="23.674634953778718"/>
    <n v="26.645814128347983"/>
    <n v="29.626268343811123"/>
    <n v="32.616026553785048"/>
    <n v="35.615117802270305"/>
    <n v="38.623571223933219"/>
    <n v="41.641416044388933"/>
    <n v="44.66868158048532"/>
    <n v="47.705397240587772"/>
    <n v="50.751592524864897"/>
    <n v="53.807297025575096"/>
    <n v="20.712701956588791"/>
    <n v="56.872540427354025"/>
    <n v="59.947352507502984"/>
    <n v="63.03176313627818"/>
    <n v="66.12580227718091"/>
    <n v="69.229499987248616"/>
    <n v="72.342886417346918"/>
    <n v="75.465991812462462"/>
    <n v="78.598846511996769"/>
    <n v="81.741480950060975"/>
    <n v="84.893925655771454"/>
    <n v="88.056211253546408"/>
    <n v="91.22836846340337"/>
    <n v="56.872540427354025"/>
    <n v="94.410428101257622"/>
    <n v="97.602421079221571"/>
    <n v="100.80437840590504"/>
    <n v="104.0163311867165"/>
    <n v="107.23831062416524"/>
    <n v="110.47034801816447"/>
    <n v="113.71247476633543"/>
    <n v="116.96472236431237"/>
    <n v="120.22712240604847"/>
    <n v="123.49970658412286"/>
    <n v="126.78250669004842"/>
    <n v="130.07555461458065"/>
    <n v="94.410428101257622"/>
    <n v="133.37888234802745"/>
    <n v="136.69252198055992"/>
    <n v="140.01650570252409"/>
    <n v="143.3508658047536"/>
    <n v="146.69563467888341"/>
    <n v="150.05084481766454"/>
    <n v="153.41652881527961"/>
    <n v="156.79271936765949"/>
    <n v="160.17944927280104"/>
    <n v="163.57675143108557"/>
    <n v="166.98465884559855"/>
    <n v="170.40320462245018"/>
    <n v="133.37888234802745"/>
  </r>
  <r>
    <s v="DE Florida"/>
    <x v="5"/>
    <s v="Regulated &amp; Renewable Energy"/>
    <s v="PEF RRE Maint Bartow CT 2&amp;4 BG"/>
    <s v="AFUDC Not Eligible"/>
    <s v="Maintenance"/>
    <s v="Maintenance"/>
    <s v="Fossil Hydro"/>
    <s v="BG - Other Production Plant"/>
    <s v="~"/>
    <s v="PEF Bartow CT 2&amp;4-346"/>
    <n v="3.1899999999999995"/>
    <n v="6.85"/>
    <n v="11.34"/>
    <n v="17.05"/>
    <n v="22.77"/>
    <n v="29.300000000000004"/>
    <n v="35.159999999999997"/>
    <n v="41.38"/>
    <n v="48.290000000000006"/>
    <n v="56.45"/>
    <n v="66.709999999999994"/>
    <n v="77.27000000000001"/>
    <n v="3.1899999999999995"/>
    <n v="89.449999999999989"/>
    <n v="89.449999999999989"/>
    <n v="89.449999999999989"/>
    <n v="89.449999999999989"/>
    <n v="89.449999999999989"/>
    <n v="89.449999999999989"/>
    <n v="89.449999999999989"/>
    <n v="89.449999999999989"/>
    <n v="89.449999999999989"/>
    <n v="89.449999999999989"/>
    <n v="89.449999999999989"/>
    <n v="89.449999999999989"/>
    <n v="89.449999999999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RRE Maint Bartow CT 2&amp;4 BG-343"/>
    <s v="AFUDC Not Eligible"/>
    <s v="Maintenance"/>
    <s v="Maintenance"/>
    <s v="Fossil Hydro"/>
    <s v="BG - Other Production Plant"/>
    <s v="~"/>
    <s v="PEF Bartow CT 2&amp;4-343"/>
    <n v="0"/>
    <n v="0"/>
    <n v="0"/>
    <n v="0"/>
    <n v="0"/>
    <n v="0"/>
    <n v="0"/>
    <n v="0"/>
    <n v="0"/>
    <n v="0"/>
    <n v="0"/>
    <n v="0.28999999999999998"/>
    <n v="0"/>
    <n v="0.87"/>
    <n v="0.87"/>
    <n v="0.87"/>
    <n v="0.87"/>
    <n v="0.87"/>
    <n v="0.87"/>
    <n v="0.87"/>
    <n v="0.87"/>
    <n v="0.87"/>
    <n v="0.87"/>
    <n v="0.87"/>
    <n v="0.87"/>
    <n v="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RRE Maint Maint VS-343"/>
    <s v="AFUDC Not Eligible"/>
    <s v="Maintenance"/>
    <s v="Maintenance"/>
    <s v="Fossil Hydro"/>
    <s v="VS - Other - Intangible Plant - Software"/>
    <s v="~"/>
    <s v="PEF RUSD Communication"/>
    <n v="0"/>
    <n v="0"/>
    <n v="0"/>
    <n v="0"/>
    <n v="0"/>
    <n v="0"/>
    <n v="0"/>
    <n v="0"/>
    <n v="0"/>
    <n v="0"/>
    <n v="0"/>
    <n v="0"/>
    <n v="0"/>
    <n v="0"/>
    <n v="0"/>
    <n v="5.5142739715E-2"/>
    <n v="0.22074309629628611"/>
    <n v="0.49714588197270126"/>
    <n v="0.88469698536307906"/>
    <n v="1.3837433748363774"/>
    <n v="1.9946331018823029"/>
    <n v="2.7177153044924558"/>
    <n v="3.5533402105520309"/>
    <n v="4.5018591412421047"/>
    <n v="5.56362451445254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&amp; Renewable Energy"/>
    <s v="PEF Solar Lake Placid Maint - 344"/>
    <s v="AFUDC Not Eligible"/>
    <s v="Maintenance"/>
    <s v="Maintenance"/>
    <s v="Renewable Generation - Solar"/>
    <s v="BY - Solar Energy Production"/>
    <s v="~"/>
    <s v="PEF Solar Growth Lake Placid"/>
    <n v="0"/>
    <n v="0"/>
    <n v="0"/>
    <n v="0"/>
    <n v="0"/>
    <n v="0"/>
    <n v="0"/>
    <n v="0"/>
    <n v="0.49"/>
    <n v="1.49"/>
    <n v="2.52"/>
    <n v="0.58000000000000007"/>
    <n v="0"/>
    <n v="0.83000000000000007"/>
    <n v="1.0083097904"/>
    <n v="1.255072527623398"/>
    <n v="1.5026055766807043"/>
    <n v="1.7509113422312612"/>
    <n v="1.9999922364409644"/>
    <n v="2.2498506790056951"/>
    <n v="2.5004890971748268"/>
    <n v="2.7519099257748048"/>
    <n v="3.0041156072327984"/>
    <n v="3.2571085916004288"/>
    <n v="3.5108913365775702"/>
    <n v="0.83000000000000007"/>
    <n v="3.7654663075362245"/>
    <n v="4.0208359775444711"/>
    <n v="4.2770028273904925"/>
    <n v="4.533969345606673"/>
    <n v="4.7917380284937732"/>
    <n v="5.0503113801451818"/>
    <n v="5.3096919124712398"/>
    <n v="5.5698821452236436"/>
    <n v="5.8308846060199242"/>
    <n v="6.0927018303679983"/>
    <n v="6.355336361690803"/>
    <n v="6.6187907513510025"/>
    <n v="3.7654663075362245"/>
    <n v="6.8830675586757728"/>
    <n v="7.1481693509816644"/>
    <n v="7.4140987035995431"/>
    <n v="7.6808581998996086"/>
    <n v="7.9484504313164894"/>
    <n v="8.2168779973744179"/>
    <n v="8.4861435057124819"/>
    <n v="8.7562495721099598"/>
    <n v="9.0271988205117282"/>
    <n v="9.2989938830537557"/>
    <n v="9.5716374000886688"/>
    <n v="9.8451320202114037"/>
    <n v="6.8830675586757728"/>
    <n v="10.119480400284937"/>
    <n v="10.394685205466095"/>
    <n v="10.670749109231442"/>
    <n v="10.947674793403257"/>
    <n v="11.225464948175579"/>
    <n v="11.50412227214035"/>
    <n v="11.783649472313622"/>
    <n v="12.064049264161859"/>
    <n v="12.345324371628315"/>
    <n v="12.627477527159497"/>
    <n v="12.910511471731706"/>
    <n v="13.194428954877667"/>
    <n v="10.119480400284937"/>
    <n v="13.479232734713239"/>
    <n v="13.764925577964211"/>
    <n v="14.051510259993176"/>
    <n v="14.338989564826489"/>
    <n v="14.627366285181321"/>
    <n v="14.916643222492782"/>
    <n v="15.206823186941142"/>
    <n v="15.49790899747912"/>
    <n v="15.78990348185928"/>
    <n v="16.082809476661495"/>
    <n v="16.376629827320507"/>
    <n v="16.671367388153559"/>
    <n v="13.479232734713239"/>
    <n v="16.967025022388135"/>
    <n v="17.263605602189774"/>
    <n v="17.56111200868996"/>
    <n v="17.859547132014129"/>
    <n v="18.158913871309721"/>
    <n v="18.459215134774372"/>
    <n v="18.760453839684143"/>
    <n v="19.062632912421869"/>
    <n v="19.365755288505589"/>
    <n v="19.669823912617058"/>
    <n v="19.974841738630357"/>
    <n v="20.280811729640586"/>
    <n v="16.967025022388135"/>
  </r>
  <r>
    <s v="DE Florida"/>
    <x v="5"/>
    <s v="Regulated &amp; Renewable Energy"/>
    <s v="PEF Solar Perry Maint - 344"/>
    <s v="AFUDC Not Eligible"/>
    <s v="Maintenance"/>
    <s v="Maintenance"/>
    <s v="Renewable Generation - Solar"/>
    <s v="BY - Solar Energy Production"/>
    <s v="~"/>
    <s v="PEF Perry Solar 344"/>
    <n v="1.33"/>
    <n v="1.33"/>
    <n v="1.33"/>
    <n v="1.33"/>
    <n v="1.33"/>
    <n v="1.33"/>
    <n v="1.4000000000000001"/>
    <n v="1.55"/>
    <n v="1.7200000000000002"/>
    <n v="1.9500000000000002"/>
    <n v="2.2800000000000002"/>
    <n v="2.74"/>
    <n v="1.33"/>
    <n v="3.25"/>
    <n v="3.7778587886500001"/>
    <n v="4.3395966209947652"/>
    <n v="4.9030880134786257"/>
    <n v="5.4683384401376616"/>
    <n v="6.035353392096086"/>
    <n v="6.6041383776195905"/>
    <n v="7.1746989221688544"/>
    <n v="7.7470405684532215"/>
    <n v="8.3211688764845455"/>
    <n v="8.8970894236312006"/>
    <n v="9.4748078046722668"/>
    <n v="3.25"/>
    <n v="10.054329631851878"/>
    <n v="10.635660534933741"/>
    <n v="11.218806161255827"/>
    <n v="11.803772175785234"/>
    <n v="12.390564261173218"/>
    <n v="12.979188117810395"/>
    <n v="13.56964946388212"/>
    <n v="14.161954035424037"/>
    <n v="14.756107586377798"/>
    <n v="15.352115888646965"/>
    <n v="15.949984732153078"/>
    <n v="16.5497199248919"/>
    <n v="10.054329631851878"/>
    <n v="17.151327292989837"/>
    <n v="17.754812680760544"/>
    <n v="18.360181950761692"/>
    <n v="18.967440983851926"/>
    <n v="19.576595679247987"/>
    <n v="20.187651954582027"/>
    <n v="20.800615745959085"/>
    <n v="21.415493008014774"/>
    <n v="22.032289713973103"/>
    <n v="22.651011855704521"/>
    <n v="23.271665443784119"/>
    <n v="23.894256507550018"/>
    <n v="17.151327292989837"/>
    <n v="24.518791095161941"/>
    <n v="25.145275273659976"/>
    <n v="25.773715129023504"/>
    <n v="26.404116766230324"/>
    <n v="27.036486309315961"/>
    <n v="27.670829901433162"/>
    <n v="28.30715370491157"/>
    <n v="28.945463901317581"/>
    <n v="29.585766691514408"/>
    <n v="30.228068295722309"/>
    <n v="30.872374953579016"/>
    <n v="31.518692924200355"/>
    <n v="24.518791095161941"/>
    <n v="32.167028486241044"/>
    <n v="32.817387937955687"/>
    <n v="33.469777597259963"/>
    <n v="34.124203801792"/>
    <n v="34.780672908973941"/>
    <n v="35.439191296073695"/>
    <n v="36.099765360266908"/>
    <n v="36.762401518699093"/>
    <n v="37.427106208547968"/>
    <n v="38.093885887086003"/>
    <n v="38.762747031743146"/>
    <n v="39.433696140169729"/>
    <n v="32.167028486241044"/>
    <n v="40.106739730299616"/>
    <n v="40.781884340413498"/>
    <n v="41.459136529202439"/>
    <n v="42.138502875831556"/>
    <n v="42.819989980003953"/>
    <n v="43.503604462024832"/>
    <n v="44.189352962865804"/>
    <n v="44.877242144229392"/>
    <n v="45.567278688613769"/>
    <n v="46.259469299377656"/>
    <n v="46.953820700805444"/>
    <n v="47.650339638172525"/>
    <n v="40.106739730299616"/>
  </r>
  <r>
    <s v="DE Florida"/>
    <x v="5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286.3"/>
    <n v="339.12000000000006"/>
    <n v="323.52000000000004"/>
    <n v="268.7"/>
    <n v="272.39000000000004"/>
    <n v="275.97999999999996"/>
    <n v="276.11"/>
    <n v="141.83999999999997"/>
    <n v="142.67000000000002"/>
    <n v="69.569999999999993"/>
    <n v="76.42"/>
    <n v="86.78"/>
    <n v="286.3"/>
    <n v="103.49000000000001"/>
    <n v="166.57520469600001"/>
    <n v="234.67189222394336"/>
    <n v="0"/>
    <n v="0"/>
    <n v="0"/>
    <n v="0"/>
    <n v="0"/>
    <n v="0"/>
    <n v="0"/>
    <n v="0"/>
    <n v="0"/>
    <n v="103.49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Utility Other"/>
    <s v="PEF Reg Other Facilities Maint SA"/>
    <s v="AFUDC Not Eligible"/>
    <s v="Maintenance"/>
    <s v="Maintenance"/>
    <s v="Regulated Utility Other"/>
    <s v="SA - Gen. Bldg. &amp; Oper. Centers"/>
    <s v="~"/>
    <s v="D GEN 390 5Z-STRUCT &amp; IMPROVE-50220"/>
    <n v="0"/>
    <n v="0"/>
    <n v="0"/>
    <n v="0"/>
    <n v="0"/>
    <n v="0"/>
    <n v="0"/>
    <n v="0"/>
    <n v="0"/>
    <n v="0"/>
    <n v="0"/>
    <n v="0"/>
    <n v="0"/>
    <n v="0"/>
    <n v="-8.2068704300000003E-2"/>
    <n v="0.19820471773713677"/>
    <n v="0"/>
    <n v="0"/>
    <n v="2.7094617241082237"/>
    <n v="0"/>
    <n v="0"/>
    <n v="2.1942924147497735"/>
    <n v="0"/>
    <n v="0"/>
    <n v="5.2577819155243732"/>
    <n v="0"/>
    <n v="0"/>
    <n v="0"/>
    <n v="0.28502981401387351"/>
    <n v="0"/>
    <n v="0"/>
    <n v="0.3250052029862745"/>
    <n v="0"/>
    <n v="0"/>
    <n v="0.3183499586297745"/>
    <n v="0"/>
    <n v="0"/>
    <n v="0.35792583533907452"/>
    <n v="0"/>
    <n v="0"/>
    <n v="0"/>
    <n v="1.560835E-3"/>
    <n v="0"/>
    <n v="0"/>
    <n v="3.12167E-2"/>
    <n v="0"/>
    <n v="0"/>
    <n v="2.497336E-2"/>
    <n v="0"/>
    <n v="0"/>
    <n v="6.3994234999999997E-2"/>
    <n v="0"/>
    <n v="0"/>
    <n v="0"/>
    <n v="1.560835E-3"/>
    <n v="0"/>
    <n v="0"/>
    <n v="3.12167E-2"/>
    <n v="0"/>
    <n v="0"/>
    <n v="2.497336E-2"/>
    <n v="0"/>
    <n v="0"/>
    <n v="6.3994234999999997E-2"/>
    <n v="0"/>
    <n v="0"/>
    <n v="0"/>
    <n v="1.560835E-3"/>
    <n v="0"/>
    <n v="0"/>
    <n v="3.12167E-2"/>
    <n v="0"/>
    <n v="0"/>
    <n v="2.497336E-2"/>
    <n v="0"/>
    <n v="0"/>
    <n v="6.3994234999999997E-2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Utility Other"/>
    <s v="PEF Reg Other IT Spend TD"/>
    <s v="AFUDC Not Eligible"/>
    <s v="Maintenance"/>
    <s v="Maintenance"/>
    <s v="Regulated Utility Other"/>
    <s v="TD - PD - Office Equipment"/>
    <s v="~"/>
    <s v="PEF Reg Other IT-Office Equip"/>
    <n v="0"/>
    <n v="0"/>
    <n v="0"/>
    <n v="0"/>
    <n v="0"/>
    <n v="0"/>
    <n v="0"/>
    <n v="0"/>
    <n v="0"/>
    <n v="0"/>
    <n v="0"/>
    <n v="0"/>
    <n v="0"/>
    <n v="0"/>
    <n v="0.72344702250000004"/>
    <n v="2.4023375321737777"/>
    <n v="0"/>
    <n v="0"/>
    <n v="1.0405566718694499"/>
    <n v="0"/>
    <n v="0"/>
    <n v="0"/>
    <n v="0"/>
    <n v="0"/>
    <n v="1.8538843778444503"/>
    <n v="0"/>
    <n v="0"/>
    <n v="0"/>
    <n v="0"/>
    <n v="0"/>
    <n v="0"/>
    <n v="0"/>
    <n v="0"/>
    <n v="0"/>
    <n v="0"/>
    <n v="0"/>
    <n v="0"/>
    <n v="3.39528749717"/>
    <n v="0"/>
    <n v="0"/>
    <n v="0"/>
    <n v="0"/>
    <n v="0"/>
    <n v="0"/>
    <n v="0"/>
    <n v="0"/>
    <n v="0"/>
    <n v="0"/>
    <n v="0"/>
    <n v="0"/>
    <n v="3.9578779876538137"/>
    <n v="0"/>
    <n v="0"/>
    <n v="0"/>
    <n v="0"/>
    <n v="0"/>
    <n v="0"/>
    <n v="0"/>
    <n v="0"/>
    <n v="0"/>
    <n v="0"/>
    <n v="0"/>
    <n v="0"/>
    <n v="4.188240584568204"/>
    <n v="0"/>
    <n v="0"/>
    <n v="0"/>
    <n v="0"/>
    <n v="0"/>
    <n v="0"/>
    <n v="0"/>
    <n v="0"/>
    <n v="0"/>
    <n v="0"/>
    <n v="0"/>
    <n v="0"/>
    <n v="4.188240584568204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Utility Other"/>
    <s v="PEF Solar Exp Battery BY - Vision FL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3.0075989754166716"/>
    <n v="12.039784633160277"/>
    <n v="27.115363744739433"/>
    <n v="48.253201790197181"/>
    <n v="75.472223141379629"/>
    <n v="108.79141124577677"/>
    <n v="148.2298088109371"/>
    <n v="193.806517989458"/>
    <n v="245.54070056455356"/>
    <n v="303.45157813620165"/>
    <n v="0"/>
    <n v="367.55843230787218"/>
    <n v="437.88060487383814"/>
    <n v="514.42149944832147"/>
    <n v="597.18453027050441"/>
    <n v="686.18912079644747"/>
    <n v="781.45475511583095"/>
    <n v="883.00097814123365"/>
    <n v="990.84739579800134"/>
    <n v="1105.0136752147091"/>
    <n v="1225.5195449142168"/>
    <n v="1352.3847950053228"/>
    <n v="1485.629277375014"/>
    <n v="367.55843230787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Utility Other"/>
    <s v="PEF Vision FL 2023 - DeBary Hydrogen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.38"/>
    <n v="2.2200000000000002"/>
    <n v="5.26"/>
    <n v="10.64"/>
    <n v="18.399999999999999"/>
    <n v="27.39"/>
    <n v="40.840000000000003"/>
    <n v="0"/>
    <n v="62.02"/>
    <n v="83.26753759655"/>
    <n v="111.00478531103902"/>
    <n v="142.92893310460093"/>
    <n v="179.05305109760556"/>
    <n v="219.39025021102543"/>
    <n v="263.95368229380165"/>
    <n v="312.75654025060771"/>
    <n v="365.81205817001182"/>
    <n v="423.13351145303943"/>
    <n v="484.73421694213704"/>
    <n v="550.62753305053877"/>
    <n v="62.02"/>
    <n v="620.82685989203662"/>
    <n v="695.34563941115584"/>
    <n v="772.14719874123648"/>
    <n v="0"/>
    <n v="0"/>
    <n v="0"/>
    <n v="0"/>
    <n v="0"/>
    <n v="0"/>
    <n v="0"/>
    <n v="0"/>
    <n v="0"/>
    <n v="620.826859892036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Utility Other"/>
    <s v="PEF Vision FL 2023 - Hines Floating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.02"/>
    <n v="1.03"/>
    <n v="3.0100000000000002"/>
    <n v="0"/>
    <n v="5.07"/>
    <n v="7.1379815082000011"/>
    <n v="9.2706689344347044"/>
    <n v="11.410013907027261"/>
    <n v="13.556037208640412"/>
    <n v="15.708759686813508"/>
    <n v="17.868202254165045"/>
    <n v="20.034385888595803"/>
    <n v="22.207331633492657"/>
    <n v="24.387060597932983"/>
    <n v="26.573593956889731"/>
    <n v="28.766952951437133"/>
    <n v="5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gulated Utility Other"/>
    <s v="PEF Vision FL 2024 - UCF Research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.01"/>
    <n v="0.04"/>
    <n v="0.09"/>
    <n v="0"/>
    <n v="0.16"/>
    <n v="0.23723011580000003"/>
    <n v="0.65667506425225664"/>
    <n v="1.7358416122500828"/>
    <n v="3.4767891929191315"/>
    <n v="5.8815836682556615"/>
    <n v="8.9522973491953497"/>
    <n v="12.691009015744751"/>
    <n v="17.099803937175604"/>
    <n v="22.180773892282176"/>
    <n v="27.936017189701836"/>
    <n v="34.367638688299088"/>
    <n v="0.16"/>
    <n v="41.477749817613201"/>
    <n v="49.268468598369694"/>
    <n v="57.412713547639179"/>
    <n v="65.582382142039449"/>
    <n v="73.777553745800802"/>
    <n v="81.998307970902474"/>
    <n v="90.244724677846008"/>
    <n v="98.516883976431117"/>
    <n v="106.81486622653384"/>
    <n v="115.13875203888723"/>
    <n v="123.48862227586447"/>
    <n v="131.86455805226439"/>
    <n v="41.477749817613201"/>
    <n v="140.26664073609942"/>
    <n v="148.69495194938608"/>
    <n v="157.14957356893794"/>
    <n v="165.6305877271609"/>
    <n v="174.13807681285115"/>
    <n v="182.67212347199555"/>
    <n v="0"/>
    <n v="0"/>
    <n v="0"/>
    <n v="0"/>
    <n v="0"/>
    <n v="0"/>
    <n v="140.266640736099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newable Generation"/>
    <s v="PEF Fossil Hydro Expansion Regulated Solar"/>
    <s v="AFUDC Not Eligible"/>
    <s v="Expansion"/>
    <s v="Regulated Renewables"/>
    <s v="Renewable Generation - Solar"/>
    <s v="BY - Solar Energy Production"/>
    <s v="~"/>
    <s v="PEF Other Solar Growth 341"/>
    <n v="14.44"/>
    <n v="14.44"/>
    <n v="14.44"/>
    <n v="14.44"/>
    <n v="14.44"/>
    <n v="14.44"/>
    <n v="14.44"/>
    <n v="14.44"/>
    <n v="14.44"/>
    <n v="14.44"/>
    <n v="14.44"/>
    <n v="14.44"/>
    <n v="14.44"/>
    <n v="14.44"/>
    <n v="14.485076914799999"/>
    <n v="14.530294544852623"/>
    <n v="14.575653329424453"/>
    <n v="14.621153709153317"/>
    <n v="14.666796126052569"/>
    <n v="14.712581023515384"/>
    <n v="14.75850884631906"/>
    <n v="14.804580040629348"/>
    <n v="14.850795054004779"/>
    <n v="14.897154335401014"/>
    <n v="14.943658335175206"/>
    <n v="14.44"/>
    <n v="14.990307505090373"/>
    <n v="15.037102298319788"/>
    <n v="15.084043169451384"/>
    <n v="15.131130574492165"/>
    <n v="15.178364970872639"/>
    <n v="15.225746817451263"/>
    <n v="15.273276574518896"/>
    <n v="15.320954703803274"/>
    <n v="15.368781668473495"/>
    <n v="15.416757933144519"/>
    <n v="15.464883963881677"/>
    <n v="15.513160228205207"/>
    <n v="14.990307505090373"/>
    <n v="15.561587195094788"/>
    <n v="15.610165334994099"/>
    <n v="15.658895119815389"/>
    <n v="15.707777022944063"/>
    <n v="15.756811519243277"/>
    <n v="15.805999085058552"/>
    <n v="15.855340198222407"/>
    <n v="15.904835338058993"/>
    <n v="15.954484985388751"/>
    <n v="16.00428962253309"/>
    <n v="16.054249733319065"/>
    <n v="16.104365803084075"/>
    <n v="15.561587195094788"/>
    <n v="16.15463831868059"/>
    <n v="16.205067768480866"/>
    <n v="16.2556546423817"/>
    <n v="16.306399431809183"/>
    <n v="16.357302629723478"/>
    <n v="16.408364730623607"/>
    <n v="16.459586230552251"/>
    <n v="16.51096762710058"/>
    <n v="16.562509419413072"/>
    <n v="16.614212108192373"/>
    <n v="16.666076195704154"/>
    <n v="16.718102185781998"/>
    <n v="16.15463831868059"/>
    <n v="16.770290583832288"/>
    <n v="16.822641896839119"/>
    <n v="16.875156633369226"/>
    <n v="16.927835303576916"/>
    <n v="16.980678419209035"/>
    <n v="17.033686493609927"/>
    <n v="17.086860041726435"/>
    <n v="17.140199580112892"/>
    <n v="17.193705626936143"/>
    <n v="17.24737870198058"/>
    <n v="17.301219326653193"/>
    <n v="17.355228023988627"/>
    <n v="16.770290583832288"/>
    <n v="17.409405318654272"/>
    <n v="17.463751736955356"/>
    <n v="17.518267806840058"/>
    <n v="17.572954057904635"/>
    <n v="17.627811021398575"/>
    <n v="17.682839230229742"/>
    <n v="17.738039218969572"/>
    <n v="17.793411523858254"/>
    <n v="17.848956682809938"/>
    <n v="17.904675235417965"/>
    <n v="17.960567722960114"/>
    <n v="18.016634688403848"/>
    <n v="17.409405318654272"/>
  </r>
  <r>
    <s v="DE Florida"/>
    <x v="5"/>
    <s v="Renewable Generation"/>
    <s v="PEF Solar - Transmission"/>
    <s v="AFUDC Not Eligible"/>
    <s v="Expansion"/>
    <s v="Regulated Renewables"/>
    <s v="Renewable Generation - Solar"/>
    <s v="BY - Solar Energy Production"/>
    <s v="~"/>
    <s v="PEF Solar Growth Transmission"/>
    <n v="223.16999999999996"/>
    <n v="267.78000000000003"/>
    <n v="321.89000000000004"/>
    <n v="387.01"/>
    <n v="467.24"/>
    <n v="500.85000000000008"/>
    <n v="523.38"/>
    <n v="551.46999999999991"/>
    <n v="585.41999999999985"/>
    <n v="624.29"/>
    <n v="681.09"/>
    <n v="750.74999999999989"/>
    <n v="223.16999999999996"/>
    <n v="848.18000000000006"/>
    <n v="954.21203236315012"/>
    <n v="1090.9122780433172"/>
    <n v="1228.0392567794167"/>
    <n v="1365.5943006912273"/>
    <n v="1503.5787460569661"/>
    <n v="1641.9939333262698"/>
    <n v="1780.8412071332164"/>
    <n v="1920.1219163093879"/>
    <n v="2059.8374138969734"/>
    <n v="2199.9890571619135"/>
    <n v="2340.5782076070841"/>
    <n v="848.18000000000006"/>
    <n v="2481.6062309855251"/>
    <n v="2623.0744973137057"/>
    <n v="2764.984380884835"/>
    <n v="2907.3372602822119"/>
    <n v="3050.1345183926169"/>
    <n v="3193.3775424197474"/>
    <n v="3337.0677238976928"/>
    <n v="3481.2064587044524"/>
    <n v="3625.7951470754965"/>
    <n v="3770.8351936173676"/>
    <n v="3916.3280073213273"/>
    <n v="4062.2750015770421"/>
    <n v="2481.6062309855251"/>
    <n v="4208.6775941863152"/>
    <n v="4355.5372073768585"/>
    <n v="4502.8552678161104"/>
    <n v="4650.6332066250943"/>
    <n v="4798.8724593923198"/>
    <n v="4947.5744661877306"/>
    <n v="5096.7406715766947"/>
    <n v="5246.3725246340355"/>
    <n v="5396.4714789581094"/>
    <n v="5547.0389926849284"/>
    <n v="5698.0765285023235"/>
    <n v="5849.5855536641538"/>
    <n v="4208.6775941863152"/>
    <n v="6001.5675400045602"/>
    <n v="6154.0239639522661"/>
    <n v="6306.9563065449165"/>
    <n v="6460.3660534434684"/>
    <n v="6614.2546949466214"/>
    <n v="6768.6237260052958"/>
    <n v="6923.474646237155"/>
    <n v="7078.8089599411742"/>
    <n v="7234.6281761122536"/>
    <n v="7390.9338084558776"/>
    <n v="7547.7273754028201"/>
    <n v="7705.0104001238942"/>
    <n v="6001.5675400045602"/>
    <n v="7862.7844105447493"/>
    <n v="8021.0509393607144"/>
    <n v="8179.811524051689"/>
    <n v="8339.0677068970763"/>
    <n v="8498.8210349907658"/>
    <n v="8659.0730602561653"/>
    <n v="8819.8253394612748"/>
    <n v="8981.0794342338104"/>
    <n v="9142.8369110763742"/>
    <n v="9305.0993413816741"/>
    <n v="9467.8683014477847"/>
    <n v="9631.1453724934654"/>
    <n v="7862.7844105447493"/>
    <n v="9794.932140673518"/>
    <n v="9959.2301970941935"/>
    <n v="10124.041137828657"/>
    <n v="10289.366563932483"/>
    <n v="10455.208081459214"/>
    <n v="10621.567301475963"/>
    <n v="10788.445840079061"/>
    <n v="10955.84531840976"/>
    <n v="11123.76736266998"/>
    <n v="11292.213604138105"/>
    <n v="11461.185679184835"/>
    <n v="11630.685229289076"/>
    <n v="9794.932140673518"/>
  </r>
  <r>
    <s v="DE Florida"/>
    <x v="5"/>
    <s v="Renewable Generation"/>
    <s v="PEF Solar 2018 - Hamilton"/>
    <s v="AFUDC Not Eligible"/>
    <s v="Expansion"/>
    <s v="Regulated Renewables"/>
    <s v="Renewable Generation - Solar"/>
    <s v="BY - Solar Energy Production"/>
    <s v="~"/>
    <s v="PEF Solar Growth Hamilton"/>
    <n v="1.62"/>
    <n v="0"/>
    <n v="0"/>
    <n v="0.17"/>
    <n v="0.51"/>
    <n v="0.88"/>
    <n v="1.3"/>
    <n v="1.75"/>
    <n v="2.4500000000000002"/>
    <n v="3.57"/>
    <n v="5.27"/>
    <n v="7.62"/>
    <n v="1.62"/>
    <n v="10.69"/>
    <n v="14.287709066650001"/>
    <n v="18.484256546212091"/>
    <n v="18.502933880295586"/>
    <n v="22.06446960899919"/>
    <n v="25.637123276941015"/>
    <n v="29.220929590658443"/>
    <n v="32.815923365031217"/>
    <n v="36.422139523619634"/>
    <n v="40.03961309900383"/>
    <n v="43.668379233124099"/>
    <n v="47.308473177622268"/>
    <n v="10.69"/>
    <n v="50.959930294184154"/>
    <n v="54.6227860548831"/>
    <n v="58.297076042524552"/>
    <n v="61.982835950991721"/>
    <n v="65.680101585592354"/>
    <n v="69.388908863406556"/>
    <n v="73.109293813635688"/>
    <n v="76.841292577952402"/>
    <n v="80.584941410851712"/>
    <n v="84.340276680003228"/>
    <n v="88.10733486660439"/>
    <n v="91.886152565734918"/>
    <n v="50.959930294184154"/>
    <n v="77.329164669297583"/>
    <n v="80.426166186165787"/>
    <n v="83.532835519759161"/>
    <n v="86.649202849811132"/>
    <n v="89.775298450266305"/>
    <n v="92.91115268957455"/>
    <n v="96.056796030986021"/>
    <n v="99.212259032847072"/>
    <n v="102.37757234889715"/>
    <n v="105.55276672856652"/>
    <n v="108.73787301727509"/>
    <n v="111.93292215673193"/>
    <n v="77.329164669297583"/>
    <n v="85.34524563245472"/>
    <n v="87.788972396260078"/>
    <n v="90.240327668592215"/>
    <n v="92.699335263137328"/>
    <n v="95.166019067920104"/>
    <n v="97.640403045535763"/>
    <n v="100.12251123338282"/>
    <n v="102.61236774389664"/>
    <n v="105.10999676478363"/>
    <n v="107.61542255925625"/>
    <n v="110.1286694662687"/>
    <n v="112.64976190075338"/>
    <n v="85.34524563245472"/>
    <n v="79.611415308196797"/>
    <n v="81.398674124867242"/>
    <n v="83.191512173767933"/>
    <n v="84.989946871420727"/>
    <n v="86.793995688716151"/>
    <n v="88.60367615108305"/>
    <n v="90.419005838658919"/>
    <n v="92.240002386460603"/>
    <n v="94.066683484555654"/>
    <n v="95.899066878234194"/>
    <n v="97.737170368181282"/>
    <n v="99.581011810649827"/>
    <n v="79.611415308196797"/>
    <n v="70.375517482696722"/>
    <n v="71.682657922895572"/>
    <n v="72.993878824192379"/>
    <n v="74.30919292444014"/>
    <n v="75.628613001255218"/>
    <n v="76.952151872141485"/>
    <n v="78.27982239461484"/>
    <n v="79.611637466328077"/>
    <n v="80.947610025196227"/>
    <n v="82.287753049522223"/>
    <n v="83.632079558122967"/>
    <n v="84.980602610455819"/>
    <n v="70.375517482696722"/>
  </r>
  <r>
    <s v="DE Florida"/>
    <x v="5"/>
    <s v="Renewable Generation"/>
    <s v="PEF Solar 2018 - Hamilton 344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436779966770829E-2"/>
    <n v="0.16187335015000218"/>
    <n v="0.36456256516481905"/>
    <n v="0.64875806895501287"/>
    <n v="1.0147142972570651"/>
    <n v="1.4626864800718626"/>
    <n v="1.9929306441441295"/>
    <n v="2.6057036154495976"/>
    <n v="3.3012630216899423"/>
    <n v="4.0798672947955072"/>
    <n v="0"/>
    <n v="3.1107673212943063"/>
    <n v="3.7583396428745006"/>
    <n v="4.50223671595651"/>
    <n v="5.356188919106522"/>
    <n v="6.3205398081224162"/>
    <n v="7.3956340112698999"/>
    <n v="8.5818172326303976"/>
    <n v="9.879436255459396"/>
    <n v="11.288838945555263"/>
    <n v="12.810374254638596"/>
    <n v="14.44439222374211"/>
    <n v="16.191243986611109"/>
    <n v="3.1107673212943063"/>
    <n v="11.442614947647042"/>
    <n v="12.741335684554414"/>
    <n v="14.151843527916443"/>
    <n v="15.674487440189734"/>
    <n v="17.309617473176527"/>
    <n v="19.057584771425269"/>
    <n v="20.91874157564181"/>
    <n v="22.893441226111246"/>
    <n v="24.982038166130437"/>
    <n v="27.184887945451251"/>
    <n v="29.502347223734553"/>
    <n v="31.934773774014971"/>
    <n v="11.442614947647042"/>
    <n v="22.568823003250522"/>
    <n v="24.353563041365501"/>
    <n v="26.197740913361201"/>
    <n v="28.047675700094572"/>
    <n v="29.903385372753647"/>
    <n v="31.76488795862657"/>
    <n v="33.632201541276736"/>
    <n v="35.505344260718452"/>
    <n v="37.384334313593172"/>
    <n v="39.269189953346249"/>
    <n v="41.159929490404274"/>
    <n v="43.056571292352942"/>
    <n v="22.568823003250522"/>
  </r>
  <r>
    <s v="DE Florida"/>
    <x v="5"/>
    <s v="Renewable Generation"/>
    <s v="PEF Solar Growth 2019 BY"/>
    <s v="AFUDC Not Eligible"/>
    <s v="Expansion"/>
    <s v="Regulated Renewables"/>
    <s v="Renewable Generation - Solar"/>
    <s v="BY - Solar Energy Production"/>
    <s v="~"/>
    <s v="PEF Other Solar Growth"/>
    <n v="34.81"/>
    <n v="34.81"/>
    <n v="34.81"/>
    <n v="34.81"/>
    <n v="34.81"/>
    <n v="34.81"/>
    <n v="34.81"/>
    <n v="34.81"/>
    <n v="34.81"/>
    <n v="34.81"/>
    <n v="34.81"/>
    <n v="34.81"/>
    <n v="34.81"/>
    <n v="34.81"/>
    <n v="0"/>
    <n v="0"/>
    <n v="0"/>
    <n v="0"/>
    <n v="0"/>
    <n v="0"/>
    <n v="0"/>
    <n v="0"/>
    <n v="0"/>
    <n v="0"/>
    <n v="0"/>
    <n v="3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newable Generation"/>
    <s v="PEF Solar Growth 2019 DeBary"/>
    <s v="AFUDC Not Eligible"/>
    <s v="Expansion"/>
    <s v="Regulated Renewables"/>
    <s v="Renewable Generation - Solar"/>
    <s v="BY - Solar Energy Production"/>
    <s v="~"/>
    <s v="PEF Solar Growth DeBary"/>
    <n v="109.99"/>
    <n v="109.99"/>
    <n v="109.99"/>
    <n v="109.99"/>
    <n v="109.99"/>
    <n v="109.99"/>
    <n v="109.99"/>
    <n v="109.99"/>
    <n v="109.99"/>
    <n v="109.99"/>
    <n v="109.99"/>
    <n v="109.99"/>
    <n v="109.99"/>
    <n v="109.99"/>
    <n v="110.33335248329999"/>
    <n v="110.67777679974654"/>
    <n v="111.023276295249"/>
    <n v="111.3698543261616"/>
    <n v="111.71751425931595"/>
    <n v="112.06625947205383"/>
    <n v="112.41609335225995"/>
    <n v="112.7670192983949"/>
    <n v="113.11904071952812"/>
    <n v="113.47216103537104"/>
    <n v="113.82638367631033"/>
    <n v="109.99"/>
    <n v="114.18171208344116"/>
    <n v="114.53814970860067"/>
    <n v="114.89570001440151"/>
    <n v="115.25436647426547"/>
    <n v="115.61415257245719"/>
    <n v="115.97506180411804"/>
    <n v="116.3370976753001"/>
    <n v="116.70026370300016"/>
    <n v="117.0645634151939"/>
    <n v="117.43000035087022"/>
    <n v="117.79657806006551"/>
    <n v="118.16430010389828"/>
    <n v="114.18171208344116"/>
    <n v="118.53317005460362"/>
    <n v="118.90319149556797"/>
    <n v="119.27436802136394"/>
    <n v="119.64670323778519"/>
    <n v="120.02020076188148"/>
    <n v="120.39486422199383"/>
    <n v="120.77069725778971"/>
    <n v="121.14770352029844"/>
    <n v="121.52588667194665"/>
    <n v="121.90525038659386"/>
    <n v="122.28579834956818"/>
    <n v="122.66753425770207"/>
    <n v="118.53317005460362"/>
    <n v="123.05046181936831"/>
    <n v="123.43458475451598"/>
    <n v="123.81990679470661"/>
    <n v="124.20643168315044"/>
    <n v="124.59416317474277"/>
    <n v="124.98310503610047"/>
    <n v="125.37326104559851"/>
    <n v="125.76463499340673"/>
    <n v="126.1572306815266"/>
    <n v="126.5510519238282"/>
    <n v="126.94610254608726"/>
    <n v="127.3423863860223"/>
    <n v="123.05046181936831"/>
    <n v="127.73990729333195"/>
    <n v="128.13866912973234"/>
    <n v="128.53867576899455"/>
    <n v="128.93993109698235"/>
    <n v="129.34243901168986"/>
    <n v="129.7462034232795"/>
    <n v="130.15122825411984"/>
    <n v="130.55751743882388"/>
    <n v="130.96507492428714"/>
    <n v="131.37390466972604"/>
    <n v="131.78401064671638"/>
    <n v="132.1953968392319"/>
    <n v="127.73990729333195"/>
    <n v="132.60806724368302"/>
    <n v="133.02202586895561"/>
    <n v="133.43727673644995"/>
    <n v="133.85382388011982"/>
    <n v="134.27167134651168"/>
    <n v="134.69082319480395"/>
    <n v="135.11128349684648"/>
    <n v="135.53305633720009"/>
    <n v="135.95614581317625"/>
    <n v="136.38055603487686"/>
    <n v="136.80629112523425"/>
    <n v="137.23335522005115"/>
    <n v="132.60806724368302"/>
  </r>
  <r>
    <s v="DE Florida"/>
    <x v="5"/>
    <s v="Renewable Generation"/>
    <s v="PEF Solar Growth 2019 Lake Placid"/>
    <s v="AFUDC Not Eligible"/>
    <s v="Expansion"/>
    <s v="Regulated Renewables"/>
    <s v="Renewable Generation - Solar"/>
    <s v="BY - Solar Energy Production"/>
    <s v="~"/>
    <s v="PEF Solar Growth Lake Placid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90341881099999"/>
    <n v="19.450872129639972"/>
    <n v="19.511591333640904"/>
    <n v="19.57250008295939"/>
    <n v="19.633598969293363"/>
    <n v="19.694888586187837"/>
    <n v="19.756369529040683"/>
    <n v="19.818042395108403"/>
    <n v="19.879907783511943"/>
    <n v="19.941966295242498"/>
    <n v="20.004218533167368"/>
    <n v="19.329999999999998"/>
    <n v="20.066665102035799"/>
    <n v="20.129306608484871"/>
    <n v="20.192143661045382"/>
    <n v="20.255176870147757"/>
    <n v="20.318406848127992"/>
    <n v="20.381834209233588"/>
    <n v="20.445459569629527"/>
    <n v="20.509283547404252"/>
    <n v="20.573306762575676"/>
    <n v="20.637529837097205"/>
    <n v="20.701953394863775"/>
    <n v="20.766578061717919"/>
    <n v="20.066665102035799"/>
    <n v="20.83140446545584"/>
    <n v="20.89643323583352"/>
    <n v="20.961665004572826"/>
    <n v="21.027100405367651"/>
    <n v="21.092740073890074"/>
    <n v="21.158584647796534"/>
    <n v="21.22463476673402"/>
    <n v="21.290891072346291"/>
    <n v="21.357354208280103"/>
    <n v="21.424024820191466"/>
    <n v="21.490903555751913"/>
    <n v="21.557991064654797"/>
    <n v="20.83140446545584"/>
    <n v="21.625287998621598"/>
    <n v="21.692795011408254"/>
    <n v="21.760512758811515"/>
    <n v="21.828441898675315"/>
    <n v="21.896583090897153"/>
    <n v="21.964936997434513"/>
    <n v="22.033504282311295"/>
    <n v="22.102285611624257"/>
    <n v="22.171281653549496"/>
    <n v="22.240493078348933"/>
    <n v="22.309920558376824"/>
    <n v="22.379564768086293"/>
    <n v="21.625287998621598"/>
    <n v="22.449426384035885"/>
    <n v="22.51950608489614"/>
    <n v="22.589804551456176"/>
    <n v="22.660322466630319"/>
    <n v="22.731060515464726"/>
    <n v="22.802019385144035"/>
    <n v="22.873199764998059"/>
    <n v="22.944602346508461"/>
    <n v="23.016227823315486"/>
    <n v="23.088076891224695"/>
    <n v="23.160150248213725"/>
    <n v="23.232448594439067"/>
    <n v="22.449426384035885"/>
  </r>
  <r>
    <s v="DE Florida"/>
    <x v="5"/>
    <s v="Renewable Generation"/>
    <s v="PEF Solar Growth 2019 Trenton"/>
    <s v="AFUDC Not Eligible"/>
    <s v="Expansion"/>
    <s v="Regulated Renewables"/>
    <s v="Renewable Generation - Solar"/>
    <s v="BY - Solar Energy Production"/>
    <s v="~"/>
    <s v="PEF Solar Growth Trenton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8740676"/>
    <n v="0.28175086375060487"/>
    <n v="0.28263039696944925"/>
    <n v="0.2835126758007569"/>
    <n v="0.28439770881542387"/>
    <n v="0.28528550461110169"/>
    <n v="0.28617607181228105"/>
    <n v="0.28706941907037531"/>
    <n v="0.28796555506380472"/>
    <n v="0.28886448849808077"/>
    <n v="0.28976622810589059"/>
    <n v="0.28000000000000003"/>
    <n v="0.29067078264718188"/>
    <n v="0.2915781609092481"/>
    <n v="0.29248837170681369"/>
    <n v="0.29340142388211971"/>
    <n v="0.29431732630500979"/>
    <n v="0.29523608787301636"/>
    <n v="0.29615771751144693"/>
    <n v="0.29708222417347091"/>
    <n v="0.29800961684020649"/>
    <n v="0.29893990452080804"/>
    <n v="0.29987309625255354"/>
    <n v="0.30080920110093223"/>
    <n v="0.29067078264718188"/>
    <n v="0.30174822815973296"/>
    <n v="0.30269018655113233"/>
    <n v="0.30363508542578338"/>
    <n v="0.30458293396290448"/>
    <n v="0.30553374137036848"/>
    <n v="0.30648751688479214"/>
    <n v="0.30744426977162587"/>
    <n v="0.30840400932524387"/>
    <n v="0.3093667448690342"/>
    <n v="0.3103324857554895"/>
    <n v="0.31130124136629783"/>
    <n v="0.31227302111243377"/>
    <n v="0.30174822815973296"/>
    <n v="0.31324783443424981"/>
    <n v="0.31422569080156815"/>
    <n v="0.31520659971377268"/>
    <n v="0.3161905706999012"/>
    <n v="0.31717761331873795"/>
    <n v="0.31816773715890667"/>
    <n v="0.31916095183896354"/>
    <n v="0.3201572670074907"/>
    <n v="0.32115669234319"/>
    <n v="0.32215923755497694"/>
    <n v="0.32316491238207518"/>
    <n v="0.32417372659411092"/>
    <n v="0.31324783443424981"/>
    <n v="0.32518568999120795"/>
    <n v="0.32620081240408283"/>
    <n v="0.32721910369414026"/>
    <n v="0.32824057375356913"/>
    <n v="0.32926523250543843"/>
    <n v="0.33029308990379369"/>
    <n v="0.33132415593375364"/>
    <n v="0.33235844061160735"/>
    <n v="0.3333959539849114"/>
    <n v="0.33443670613258747"/>
    <n v="0.33548070716502038"/>
    <n v="0.33652796722415618"/>
    <n v="0.32518568999120795"/>
    <n v="0.33757849648360083"/>
    <n v="0.33863230514871878"/>
    <n v="0.33968940345673238"/>
    <n v="0.34074980167682117"/>
    <n v="0.34181351011022165"/>
    <n v="0.34288053909032745"/>
    <n v="0.34395089898278958"/>
    <n v="0.3450246001856172"/>
    <n v="0.34610165312927865"/>
    <n v="0.3471820682768027"/>
    <n v="0.34826585612388034"/>
    <n v="0.34935302719896655"/>
    <n v="0.33757849648360083"/>
  </r>
  <r>
    <s v="DE Florida"/>
    <x v="5"/>
    <s v="Renewable Generation"/>
    <s v="PEF Solar Growth 2020 - Columbia"/>
    <s v="AFUDC Not Eligible"/>
    <s v="Expansion"/>
    <s v="Regulated Renewables"/>
    <s v="Renewable Generation - Solar"/>
    <s v="BY - Solar Energy Production"/>
    <s v="~"/>
    <s v="PEF Solar Growth Columbia"/>
    <n v="1447.63"/>
    <n v="10.220000000000001"/>
    <n v="10.220000000000001"/>
    <n v="10.220000000000001"/>
    <n v="10.220000000000001"/>
    <n v="10.220000000000001"/>
    <n v="10.220000000000001"/>
    <n v="10.220000000000001"/>
    <n v="10.220000000000001"/>
    <n v="10.220000000000001"/>
    <n v="10.220000000000001"/>
    <n v="10.220000000000001"/>
    <n v="1447.63"/>
    <n v="10.220000000000001"/>
    <n v="10.2519034674"/>
    <n v="10.283906526897079"/>
    <n v="10.316009489384898"/>
    <n v="10.348212666727626"/>
    <n v="10.380516371762969"/>
    <n v="10.412920918305209"/>
    <n v="10.445426621148256"/>
    <n v="10.478033796068695"/>
    <n v="10.510742759828869"/>
    <n v="10.543553830179944"/>
    <n v="10.576467325865002"/>
    <n v="10.220000000000001"/>
    <n v="10.609483566622135"/>
    <n v="10.642602873187553"/>
    <n v="10.675825567298697"/>
    <n v="10.709151971697366"/>
    <n v="10.742582410132854"/>
    <n v="10.776117207365093"/>
    <n v="10.809756689167809"/>
    <n v="10.843501182331684"/>
    <n v="10.877351014667534"/>
    <n v="10.911306515009491"/>
    <n v="10.9453680132182"/>
    <n v="10.979535840184022"/>
    <n v="10.609483566622135"/>
    <n v="11.013810327830249"/>
    <n v="11.048191809116327"/>
    <n v="11.082680618041092"/>
    <n v="11.117277089646013"/>
    <n v="11.151981560018449"/>
    <n v="11.186794366294912"/>
    <n v="11.221715846664344"/>
    <n v="11.2567463403714"/>
    <n v="11.291886187719747"/>
    <n v="11.327135730075366"/>
    <n v="11.362495309869869"/>
    <n v="11.39796527060383"/>
    <n v="11.013810327830249"/>
    <n v="11.433545956850116"/>
    <n v="11.469237714257236"/>
    <n v="11.505040889552701"/>
    <n v="11.540955830546391"/>
    <n v="11.576982886133933"/>
    <n v="11.613122406300091"/>
    <n v="11.649374742122166"/>
    <n v="11.685740245773406"/>
    <n v="11.722219270526429"/>
    <n v="11.758812170756652"/>
    <n v="11.795519301945738"/>
    <n v="11.832341020685043"/>
    <n v="11.433545956850116"/>
    <n v="11.869277684679085"/>
    <n v="11.906329652749017"/>
    <n v="11.943497284836115"/>
    <n v="11.98078094200527"/>
    <n v="12.018180986448499"/>
    <n v="12.055697781488465"/>
    <n v="12.093331691582005"/>
    <n v="12.131083082323666"/>
    <n v="12.168952320449264"/>
    <n v="12.206939773839441"/>
    <n v="12.245045811523243"/>
    <n v="12.283270803681701"/>
    <n v="11.869277684679085"/>
    <n v="12.32161512165143"/>
    <n v="12.360079137928235"/>
    <n v="12.398663226170731"/>
    <n v="12.437367761203971"/>
    <n v="12.476193119023089"/>
    <n v="12.515139676796949"/>
    <n v="12.554207812871816"/>
    <n v="12.593397906775024"/>
    <n v="12.632710339218667"/>
    <n v="12.672145492103295"/>
    <n v="12.711703748521629"/>
    <n v="12.751385492762276"/>
    <n v="12.32161512165143"/>
  </r>
  <r>
    <s v="DE Florida"/>
    <x v="5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863.95"/>
    <n v="1079.02"/>
    <n v="1304.07"/>
    <n v="1543.07"/>
    <n v="1795.61"/>
    <n v="2059.1"/>
    <n v="2324.86"/>
    <n v="2601.35"/>
    <n v="2682.52"/>
    <n v="2682.52"/>
    <n v="2682.52"/>
    <n v="2682.52"/>
    <n v="863.95"/>
    <n v="2682.52"/>
    <n v="2682.52"/>
    <n v="2682.52"/>
    <n v="2682.52"/>
    <n v="2682.52"/>
    <n v="2682.52"/>
    <n v="2682.52"/>
    <n v="2682.52"/>
    <n v="2690.8939422083999"/>
    <n v="2699.2940251009736"/>
    <n v="2707.7203302803105"/>
    <n v="2716.1729396037367"/>
    <n v="2682.52"/>
    <n v="2724.6519351841093"/>
    <n v="2733.1573993906154"/>
    <n v="2741.6894148495712"/>
    <n v="2750.2480644452248"/>
    <n v="2758.8334313205614"/>
    <n v="2767.4455988781119"/>
    <n v="2776.0846507807619"/>
    <n v="2784.7506709525646"/>
    <n v="2793.4437435795571"/>
    <n v="2802.163953110577"/>
    <n v="2810.9113842580837"/>
    <n v="2819.6861219989805"/>
    <n v="2724.6519351841093"/>
    <n v="2828.4882515754412"/>
    <n v="2837.3178584957368"/>
    <n v="2846.1750285350672"/>
    <n v="2855.0598477363942"/>
    <n v="2863.9724024112775"/>
    <n v="2872.9127791407127"/>
    <n v="2881.8810647759728"/>
    <n v="2890.8773464394521"/>
    <n v="2899.9017115255119"/>
    <n v="2908.9542477013297"/>
    <n v="2918.0350429077516"/>
    <n v="2927.1441853601455"/>
    <n v="2828.4882515754412"/>
    <n v="2936.2817635492588"/>
    <n v="2945.4478662420775"/>
    <n v="2954.6425824826892"/>
    <n v="2963.8660015931482"/>
    <n v="2973.1182131743417"/>
    <n v="2982.3993071068617"/>
    <n v="2991.7093735518779"/>
    <n v="3001.0485029520137"/>
    <n v="3010.4167860322241"/>
    <n v="3019.8143138006772"/>
    <n v="3029.2411775496394"/>
    <n v="3038.697468856361"/>
    <n v="2936.2817635492588"/>
    <n v="3048.1832795839659"/>
    <n v="3057.6987018823447"/>
    <n v="3067.24382818905"/>
    <n v="3076.8187512301929"/>
    <n v="3086.4235640213456"/>
    <n v="3096.0583598684439"/>
    <n v="3105.7232323686944"/>
    <n v="3115.4182754114827"/>
    <n v="3125.1435831792865"/>
    <n v="3134.8992501485895"/>
    <n v="3144.6853710908008"/>
    <n v="3154.502041073174"/>
    <n v="3048.1832795839659"/>
    <n v="3164.3493554597308"/>
    <n v="3174.2274099121887"/>
    <n v="3184.1363003908891"/>
    <n v="3194.0761231557303"/>
    <n v="3204.0469747671018"/>
    <n v="3214.0489520868232"/>
    <n v="3224.0821522790839"/>
    <n v="3234.1466728113887"/>
    <n v="3244.2426114555037"/>
    <n v="3254.3700662884062"/>
    <n v="3264.5291356932366"/>
    <n v="3274.7199183602561"/>
    <n v="3164.3493554597308"/>
  </r>
  <r>
    <s v="DE Florida"/>
    <x v="5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766.87"/>
    <n v="1014.12"/>
    <n v="1268.55"/>
    <n v="1529.92"/>
    <n v="1795.35"/>
    <n v="1795.35"/>
    <n v="1795.35"/>
    <n v="1795.35"/>
    <n v="1795.35"/>
    <n v="1795.35"/>
    <n v="1795.35"/>
    <n v="1795.35"/>
    <n v="766.87"/>
    <n v="1795.35"/>
    <n v="1795.35"/>
    <n v="1795.35"/>
    <n v="1795.35"/>
    <n v="1795.35"/>
    <n v="1795.35"/>
    <n v="1800.9544902344999"/>
    <n v="1806.5764758380301"/>
    <n v="1812.2160114253593"/>
    <n v="1817.8731517817455"/>
    <n v="1823.5479518634679"/>
    <n v="1829.2404667983615"/>
    <n v="1795.35"/>
    <n v="1834.950751886352"/>
    <n v="1840.6788625999932"/>
    <n v="1846.4248545850057"/>
    <n v="1852.1887836608182"/>
    <n v="1857.9707058211086"/>
    <n v="1863.7706772343493"/>
    <n v="1869.5887542443513"/>
    <n v="1875.4249933708134"/>
    <n v="1881.2794513098693"/>
    <n v="1887.1521849346398"/>
    <n v="1893.0432512957848"/>
    <n v="1898.9527076220572"/>
    <n v="1834.950751886352"/>
    <n v="1904.8806113208598"/>
    <n v="1910.8270199788017"/>
    <n v="1916.7919913622588"/>
    <n v="1922.7755834179347"/>
    <n v="1928.7778542734229"/>
    <n v="1934.7988622377727"/>
    <n v="1940.8386658020545"/>
    <n v="1946.8973236399288"/>
    <n v="1952.9748946082159"/>
    <n v="1959.0714377474676"/>
    <n v="1965.1870122825408"/>
    <n v="1971.3216776231727"/>
    <n v="1904.8806113208598"/>
    <n v="1977.4754933645586"/>
    <n v="1983.64851928793"/>
    <n v="1989.8408153611356"/>
    <n v="1996.0524417392239"/>
    <n v="2002.2834587650279"/>
    <n v="2008.5339269697511"/>
    <n v="2014.8039070735547"/>
    <n v="2021.0934599861489"/>
    <n v="2027.4026468073839"/>
    <n v="2033.731528827843"/>
    <n v="2040.080167529439"/>
    <n v="2046.4486245860105"/>
    <n v="1977.4754933645586"/>
    <n v="2052.8369618639217"/>
    <n v="2059.2452414226636"/>
    <n v="2065.6735255154554"/>
    <n v="2072.1218765898511"/>
    <n v="2078.5903572883453"/>
    <n v="2085.0790304489815"/>
    <n v="2091.5879591059634"/>
    <n v="2098.1172064902657"/>
    <n v="2104.6668360302501"/>
    <n v="2111.2369113522805"/>
    <n v="2117.8274962813416"/>
    <n v="2124.4386548416583"/>
    <n v="2052.8369618639217"/>
    <n v="2131.0704512573179"/>
    <n v="2137.7229499528944"/>
    <n v="2144.3962155540739"/>
    <n v="2151.0903128882828"/>
    <n v="2157.8053069853167"/>
    <n v="2164.5412630779738"/>
    <n v="2171.2982466026865"/>
    <n v="2178.0763232001586"/>
    <n v="2184.8755587160031"/>
    <n v="2191.6960192013798"/>
    <n v="2198.5377709136401"/>
    <n v="2205.4008803169681"/>
    <n v="2131.0704512573179"/>
  </r>
  <r>
    <s v="DE Florida"/>
    <x v="5"/>
    <s v="Renewable Generation"/>
    <s v="PEF Solar Growth 2021 Duette"/>
    <s v="AFUDC Eligible"/>
    <s v="Expansion"/>
    <s v="Regulated Renewables"/>
    <s v="Renewable Generation - Solar"/>
    <s v="BY - Solar Energy Production"/>
    <s v="~"/>
    <s v="PEF Solar Growth Duet"/>
    <n v="1877.53"/>
    <n v="1877.53"/>
    <n v="1877.53"/>
    <n v="1877.53"/>
    <n v="1877.53"/>
    <n v="1877.53"/>
    <n v="1877.53"/>
    <n v="1877.53"/>
    <n v="1877.53"/>
    <n v="1877.53"/>
    <n v="1877.53"/>
    <n v="1877.53"/>
    <n v="187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newable Generation"/>
    <s v="PEF Solar Growth 2021 Santa Fe"/>
    <s v="AFUDC Not Eligible"/>
    <s v="Expansion"/>
    <s v="Regulated Renewables"/>
    <s v="Renewable Generation - Solar"/>
    <s v="BY - Solar Energy Production"/>
    <s v="~"/>
    <s v="PEF Solar Growth Santa Fe"/>
    <n v="0.84"/>
    <n v="0.39"/>
    <n v="0.39"/>
    <n v="0.39"/>
    <n v="0.39"/>
    <n v="0.39"/>
    <n v="0.39"/>
    <n v="0.39"/>
    <n v="0.39"/>
    <n v="0.39"/>
    <n v="0.39"/>
    <n v="0.39"/>
    <n v="0.8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867786006"/>
    <n v="1.18656403504135"/>
    <n v="1.5063371838926176"/>
    <n v="1.8271085589894596"/>
    <n v="2.1488812764648002"/>
    <n v="2.4716584621791022"/>
    <n v="2.7954432517507328"/>
    <n v="3.1202387905864253"/>
    <n v="3.446048233911835"/>
    <n v="3.7728747468021906"/>
    <n v="4.1007215042130403"/>
    <n v="0.55000000000000004"/>
    <n v="4.4295916910110966"/>
    <n v="4.7594885020051754"/>
    <n v="5.0904151419772301"/>
    <n v="5.4223748257134865"/>
    <n v="5.7553707780356715"/>
    <n v="6.0894062338323423"/>
    <n v="6.4244844380903094"/>
    <n v="6.7606086459261627"/>
    <n v="7.0977821226178914"/>
    <n v="7.4360081436366041"/>
    <n v="7.7752899946783502"/>
    <n v="8.1156309716960386"/>
    <n v="4.4295916910110966"/>
    <n v="8.4570343809314537"/>
    <n v="8.7995035389473752"/>
    <n v="9.1430417726598012"/>
    <n v="9.48765241937026"/>
    <n v="9.8333388267982365"/>
    <n v="10.180104353113688"/>
    <n v="10.527952366969672"/>
    <n v="10.87688624753507"/>
    <n v="11.226909384527413"/>
    <n v="11.578025178245811"/>
    <n v="11.930237039603986"/>
    <n v="12.283548390163407"/>
    <n v="8.4570343809314537"/>
  </r>
  <r>
    <s v="DE Florida"/>
    <x v="5"/>
    <s v="Renewable Generation"/>
    <s v="PEF Solar Growth 2021 Twin Rivers"/>
    <s v="AFUDC Eligible"/>
    <s v="Expansion"/>
    <s v="Regulated Renewables"/>
    <s v="Renewable Generation - Solar"/>
    <s v="BY - Solar Energy Production"/>
    <s v="~"/>
    <s v="PEF Solar Growth Twin Rivers"/>
    <n v="1520.82"/>
    <n v="1520.82"/>
    <n v="1520.82"/>
    <n v="1520.82"/>
    <n v="1520.82"/>
    <n v="1520.82"/>
    <n v="1520.82"/>
    <n v="1520.82"/>
    <n v="1520.82"/>
    <n v="0"/>
    <n v="0"/>
    <n v="0"/>
    <n v="152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newable Generation"/>
    <s v="PEF Solar Growth 2022 BY - Bay Trail 344"/>
    <s v="AFUDC Not Eligible"/>
    <s v="Expansion"/>
    <s v="Regulated Renewables"/>
    <s v="Renewable Generation - Solar"/>
    <s v="BY - Solar Energy Production"/>
    <s v="~"/>
    <s v="PEF Other Solar Growth 344"/>
    <n v="832.28"/>
    <n v="1078.05"/>
    <n v="1353.34"/>
    <n v="1648.06"/>
    <n v="1943.84"/>
    <n v="2243.5100000000002"/>
    <n v="2495.2199999999998"/>
    <n v="2610.66"/>
    <n v="2729.0099999999998"/>
    <n v="2788.36"/>
    <n v="2788.36"/>
    <n v="2788.36"/>
    <n v="832.28"/>
    <n v="2788.36"/>
    <n v="2788.36"/>
    <n v="2788.36"/>
    <n v="2788.36"/>
    <n v="2788.36"/>
    <n v="2788.36"/>
    <n v="2797.0643397612002"/>
    <n v="2805.7958515987025"/>
    <n v="2814.5546203347626"/>
    <n v="2823.340731056423"/>
    <n v="2832.1542691163399"/>
    <n v="2840.9953201336125"/>
    <n v="2788.36"/>
    <n v="2849.8639699946139"/>
    <n v="2858.7603048538272"/>
    <n v="2867.6844111346804"/>
    <n v="2876.6363755303873"/>
    <n v="2885.6162850047895"/>
    <n v="2894.6242267932003"/>
    <n v="2903.6602884032536"/>
    <n v="2912.7245576157534"/>
    <n v="2921.8171224855259"/>
    <n v="2930.9380713422752"/>
    <n v="2940.0874927914424"/>
    <n v="2949.2654757150644"/>
    <n v="2849.8639699946139"/>
    <n v="2958.47210927264"/>
    <n v="2967.707482901993"/>
    <n v="2976.9716863201438"/>
    <n v="2986.2648095241789"/>
    <n v="2995.5869427921261"/>
    <n v="3004.9381766838319"/>
    <n v="3014.3186020418407"/>
    <n v="3023.7283099922765"/>
    <n v="3033.1673919457303"/>
    <n v="3042.6359395981453"/>
    <n v="3052.1340449317108"/>
    <n v="3061.6618002157529"/>
    <n v="2958.47210927264"/>
    <n v="3071.2192980076325"/>
    <n v="3080.806631153644"/>
    <n v="3090.4238927899173"/>
    <n v="3100.0711763433228"/>
    <n v="3109.7485755323783"/>
    <n v="3119.4561843681604"/>
    <n v="3129.1940971552172"/>
    <n v="3138.9624084924835"/>
    <n v="3148.7612132742024"/>
    <n v="3158.5906066908442"/>
    <n v="3168.4506842300329"/>
    <n v="3178.3415416774733"/>
    <n v="3071.2192980076325"/>
    <n v="3188.2632751178817"/>
    <n v="3198.2159809359191"/>
    <n v="3208.1997558171274"/>
    <n v="3218.2146967488693"/>
    <n v="3228.2609010212695"/>
    <n v="3238.3384662281605"/>
    <n v="3248.4474902680308"/>
    <n v="3258.588071344976"/>
    <n v="3268.7603079696514"/>
    <n v="3278.9642989602312"/>
    <n v="3289.2001434433664"/>
    <n v="3299.4679408551492"/>
    <n v="3188.2632751178817"/>
    <n v="3309.7677909420786"/>
    <n v="3320.0997937620286"/>
    <n v="3330.4640496852217"/>
    <n v="3340.8606593952027"/>
    <n v="3351.2897238898167"/>
    <n v="3361.7513444821921"/>
    <n v="3372.2456228017218"/>
    <n v="3382.7726607950531"/>
    <n v="3393.3325607270772"/>
    <n v="3403.925425181922"/>
    <n v="3414.5513570639496"/>
    <n v="3425.2104595987553"/>
    <n v="3309.7677909420786"/>
  </r>
  <r>
    <s v="DE Florida"/>
    <x v="5"/>
    <s v="Renewable Generation"/>
    <s v="PEF Solar Growth 2022 BY - Dolphin"/>
    <s v="AFUDC Not Eligible"/>
    <s v="Expansion"/>
    <s v="Regulated Renewables"/>
    <s v="Renewable Generation - Solar"/>
    <s v="BY - Solar Energy Production"/>
    <s v="~"/>
    <s v="PEF Other Solar Growth 344"/>
    <n v="2"/>
    <n v="3.2"/>
    <n v="5.16"/>
    <n v="7.87"/>
    <n v="10.63"/>
    <n v="13.43"/>
    <n v="16.260000000000002"/>
    <n v="19.350000000000001"/>
    <n v="22.64"/>
    <n v="26.71"/>
    <n v="31.76"/>
    <n v="37"/>
    <n v="2"/>
    <n v="42.34"/>
    <n v="42.34"/>
    <n v="47.744953088100004"/>
    <n v="53.16677865610653"/>
    <n v="58.60552937433394"/>
    <n v="64.061258077515916"/>
    <n v="69.534017765318751"/>
    <n v="75.023861602856215"/>
    <n v="80.530842921206002"/>
    <n v="86.055015217927846"/>
    <n v="91.596432157583195"/>
    <n v="97.155147572256553"/>
    <n v="42.34"/>
    <n v="102.73121546207844"/>
    <n v="108.32468999574995"/>
    <n v="113.93562551106898"/>
    <n v="119.56407651545811"/>
    <n v="125.21009768649412"/>
    <n v="130.87374387243912"/>
    <n v="136.55507009277341"/>
    <n v="142.25413153872992"/>
    <n v="147.97098357383044"/>
    <n v="153.70568173442337"/>
    <n v="159.45828173022326"/>
    <n v="165.22883944485204"/>
    <n v="102.73121546207844"/>
    <n v="171.01741093638185"/>
    <n v="176.82405243787963"/>
    <n v="182.64882035795338"/>
    <n v="188.4917712813002"/>
    <n v="194.35296196925589"/>
    <n v="200.23244936034646"/>
    <n v="206.13029057084117"/>
    <n v="212.04654289530745"/>
    <n v="217.98126380716744"/>
    <n v="223.93451095925636"/>
    <n v="229.90634218438254"/>
    <n v="235.89681549588926"/>
    <n v="171.01741093638185"/>
    <n v="241.90598908821832"/>
    <n v="247.93392133747534"/>
    <n v="253.98067080199689"/>
    <n v="260.04629622291935"/>
    <n v="266.13085652474956"/>
    <n v="272.23441081593717"/>
    <n v="278.35701838944897"/>
    <n v="284.49873872334479"/>
    <n v="290.65963148135529"/>
    <n v="296.83975651346168"/>
    <n v="303.03917385647708"/>
    <n v="309.25794373462963"/>
    <n v="241.90598908821832"/>
    <n v="315.49612656014773"/>
    <n v="321.75378293384676"/>
    <n v="328.03097364571789"/>
    <n v="334.32775967551851"/>
    <n v="340.64420219336478"/>
    <n v="346.98036256032572"/>
    <n v="353.33630232901942"/>
    <n v="359.71208324421087"/>
    <n v="366.10776724341184"/>
    <n v="372.5234164574826"/>
    <n v="378.95909321123543"/>
    <n v="385.41486002404014"/>
    <n v="315.49612656014773"/>
    <n v="391.89077961043137"/>
    <n v="398.38691488071788"/>
    <n v="404.9033289415936"/>
    <n v="411.44008509675069"/>
    <n v="417.99724684749469"/>
    <n v="424.57487789336113"/>
    <n v="431.17304213273451"/>
    <n v="437.79180366346901"/>
    <n v="444.43122678351114"/>
    <n v="451.09137599152444"/>
    <n v="457.77231598751592"/>
    <n v="464.47411167346468"/>
    <n v="391.89077961043137"/>
  </r>
  <r>
    <s v="DE Florida"/>
    <x v="5"/>
    <s v="Renewable Generation"/>
    <s v="PEF Solar Growth 2022 BY - Fort Green 344"/>
    <s v="AFUDC Not Eligible"/>
    <s v="Expansion"/>
    <s v="Regulated Renewables"/>
    <s v="Renewable Generation - Solar"/>
    <s v="BY - Solar Energy Production"/>
    <s v="~"/>
    <s v="PEF Other Solar Growth 344"/>
    <n v="571.25"/>
    <n v="742.08"/>
    <n v="898.66"/>
    <n v="1112.3699999999999"/>
    <n v="1379.48"/>
    <n v="1671.01"/>
    <n v="1721.86"/>
    <n v="1721.86"/>
    <n v="1721.86"/>
    <n v="1721.86"/>
    <n v="1721.86"/>
    <n v="1721.86"/>
    <n v="571.25"/>
    <n v="1721.8999999999999"/>
    <n v="1721.8999999999999"/>
    <n v="1721.8999999999999"/>
    <n v="1721.8999999999999"/>
    <n v="1721.8999999999999"/>
    <n v="1721.8999999999999"/>
    <n v="1727.4454594547999"/>
    <n v="1733.0082300040162"/>
    <n v="1738.5883656871729"/>
    <n v="1744.1859207124876"/>
    <n v="1749.8009494573982"/>
    <n v="1755.4335064690908"/>
    <n v="1721.8999999999999"/>
    <n v="1761.0836464650301"/>
    <n v="1766.7514243334906"/>
    <n v="1772.4368951340898"/>
    <n v="1778.140114098323"/>
    <n v="1783.8611366301004"/>
    <n v="1789.6000183062845"/>
    <n v="1795.3568148772306"/>
    <n v="1801.1315822673284"/>
    <n v="1806.9243765755448"/>
    <n v="1812.7352540759694"/>
    <n v="1818.5642712183608"/>
    <n v="1824.411484628695"/>
    <n v="1761.0836464650301"/>
    <n v="1830.2769511097158"/>
    <n v="1836.1607276414866"/>
    <n v="1842.0628713819431"/>
    <n v="1847.9834396674498"/>
    <n v="1853.9224900133565"/>
    <n v="1859.8800801145564"/>
    <n v="1865.8562678460476"/>
    <n v="1871.8511112634944"/>
    <n v="1877.8646686037923"/>
    <n v="1883.8969982856327"/>
    <n v="1889.948158910071"/>
    <n v="1896.0182092610958"/>
    <n v="1830.2769511097158"/>
    <n v="1902.1072083061999"/>
    <n v="1908.2152151969531"/>
    <n v="1914.3422892695769"/>
    <n v="1920.4884900455211"/>
    <n v="1926.6538772320414"/>
    <n v="1932.8385107227803"/>
    <n v="1939.0424505983483"/>
    <n v="1945.2657571269076"/>
    <n v="1951.5084907647579"/>
    <n v="1957.7707121569235"/>
    <n v="1964.0524821377423"/>
    <n v="1970.3538617314573"/>
    <n v="1902.1072083061999"/>
    <n v="1976.6749121528085"/>
    <n v="1983.0156948076285"/>
    <n v="1989.3762712934385"/>
    <n v="1995.7567034000472"/>
    <n v="2002.1570531101499"/>
    <n v="2008.5773825999322"/>
    <n v="2015.017754239673"/>
    <n v="2021.4782305943504"/>
    <n v="2027.9588744242499"/>
    <n v="2034.4597486855739"/>
    <n v="2040.9809165310533"/>
    <n v="2047.5224413105607"/>
    <n v="1976.6749121528085"/>
    <n v="2054.0843865717266"/>
    <n v="2060.6668160605559"/>
    <n v="2067.2697937220478"/>
    <n v="2073.8933837008162"/>
    <n v="2080.5376503417137"/>
    <n v="2087.2026581904561"/>
    <n v="2093.8884719942494"/>
    <n v="2100.5951567024194"/>
    <n v="2107.3227774670427"/>
    <n v="2114.0713996435784"/>
    <n v="2120.8410887915038"/>
    <n v="2127.6319106749515"/>
    <n v="2054.0843865717266"/>
  </r>
  <r>
    <s v="DE Florida"/>
    <x v="5"/>
    <s v="Renewable Generation"/>
    <s v="PEF Solar Growth 2022 BY - Hardeetown 344"/>
    <s v="AFUDC Not Eligible"/>
    <s v="Expansion"/>
    <s v="Regulated Renewables"/>
    <s v="Renewable Generation - Solar"/>
    <s v="BY - Solar Energy Production"/>
    <s v="~"/>
    <s v="PEF Other Solar Growth 344"/>
    <n v="66.930000000000007"/>
    <n v="106.82"/>
    <n v="156.88"/>
    <n v="208.51"/>
    <n v="268.47000000000003"/>
    <n v="341.15"/>
    <n v="429.55"/>
    <n v="537.61"/>
    <n v="655.56"/>
    <n v="798.35"/>
    <n v="993.9"/>
    <n v="1239.54"/>
    <n v="66.930000000000007"/>
    <n v="1518.62"/>
    <n v="1810.38643390785"/>
    <n v="2117.9977253439401"/>
    <n v="2429.7692498694732"/>
    <n v="0"/>
    <n v="0"/>
    <n v="0"/>
    <n v="0"/>
    <n v="0"/>
    <n v="0"/>
    <n v="0"/>
    <n v="0"/>
    <n v="1518.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newable Generation"/>
    <s v="PEF Solar Growth 2023 BY - Bay Ranch 344"/>
    <s v="AFUDC Not Eligible"/>
    <s v="Expansion"/>
    <s v="Regulated Renewables"/>
    <s v="Renewable Generation - Solar"/>
    <s v="BY - Solar Energy Production"/>
    <s v="~"/>
    <s v="PEF Other Solar Growth 344"/>
    <n v="94.7"/>
    <n v="117.78"/>
    <n v="143.94"/>
    <n v="173.08"/>
    <n v="202.78"/>
    <n v="253.35"/>
    <n v="348.29"/>
    <n v="469.95"/>
    <n v="610.59"/>
    <n v="787.69"/>
    <n v="1009.08"/>
    <n v="1276.3"/>
    <n v="94.7"/>
    <n v="1565.83"/>
    <n v="1866.7986332089999"/>
    <n v="0"/>
    <n v="0"/>
    <n v="0"/>
    <n v="0"/>
    <n v="0"/>
    <n v="0"/>
    <n v="0"/>
    <n v="0"/>
    <n v="0"/>
    <n v="0"/>
    <n v="1565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newable Generation"/>
    <s v="PEF Solar Growth 2023 BY - Hildreth 344"/>
    <s v="AFUDC Not Eligible"/>
    <s v="Expansion"/>
    <s v="Regulated Renewables"/>
    <s v="Renewable Generation - Solar"/>
    <s v="BY - Solar Energy Production"/>
    <s v="~"/>
    <s v="PEF Other Solar Growth 344"/>
    <n v="60.31"/>
    <n v="79.14"/>
    <n v="100.46"/>
    <n v="122.36"/>
    <n v="149.71"/>
    <n v="194.6"/>
    <n v="281.19"/>
    <n v="401.76"/>
    <n v="564.54999999999995"/>
    <n v="803.74"/>
    <n v="1087.4100000000001"/>
    <n v="1385.21"/>
    <n v="60.31"/>
    <n v="1698.01"/>
    <n v="2022.3465963697499"/>
    <n v="2352.5534981578394"/>
    <n v="0"/>
    <n v="0"/>
    <n v="0"/>
    <n v="0"/>
    <n v="0"/>
    <n v="0"/>
    <n v="0"/>
    <n v="0"/>
    <n v="0"/>
    <n v="1698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newable Generation"/>
    <s v="PEF Solar Growth 2023 BY- High Springs 344"/>
    <s v="AFUDC Not Eligible"/>
    <s v="Expansion"/>
    <s v="Regulated Renewables"/>
    <s v="Renewable Generation - Solar"/>
    <s v="BY - Solar Energy Production"/>
    <s v="~"/>
    <s v="PEF Other Solar Growth 344"/>
    <n v="125.13"/>
    <n v="173.95"/>
    <n v="226.84"/>
    <n v="282.56"/>
    <n v="339.63"/>
    <n v="397.47"/>
    <n v="462.28"/>
    <n v="549.30999999999995"/>
    <n v="662.69"/>
    <n v="794.27"/>
    <n v="952.78"/>
    <n v="1157.68"/>
    <n v="125.13"/>
    <n v="1403.54"/>
    <n v="1657.1104758136998"/>
    <n v="1925.4556923559333"/>
    <n v="0"/>
    <n v="0"/>
    <n v="0"/>
    <n v="0"/>
    <n v="0"/>
    <n v="0"/>
    <n v="0"/>
    <n v="0"/>
    <n v="0"/>
    <n v="1403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newable Generation"/>
    <s v="PEF Solar Growth 2024 BY - Falmouth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.01"/>
    <n v="7.0000000000000007E-2"/>
    <n v="0.22"/>
    <n v="8.2200000000000006"/>
    <n v="0"/>
    <n v="25.17"/>
    <n v="43.137520885800001"/>
    <n v="71.484461915823587"/>
    <n v="120.21074774125236"/>
    <n v="189.37999595135381"/>
    <n v="279.05602272851525"/>
    <n v="389.30284346818615"/>
    <n v="520.18467340075551"/>
    <n v="671.76592821537042"/>
    <n v="844.1112246857025"/>
    <n v="1037.2853812976671"/>
    <n v="1251.3534188791025"/>
    <n v="25.17"/>
    <n v="1486.380561231415"/>
    <n v="1742.4322357631943"/>
    <n v="2013.591393570809"/>
    <n v="2293.9225146765771"/>
    <n v="2583.4542309231674"/>
    <n v="2882.2152635324132"/>
    <n v="0"/>
    <n v="0"/>
    <n v="0"/>
    <n v="0"/>
    <n v="0"/>
    <n v="0"/>
    <n v="1486.3805612314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newable Generation"/>
    <s v="PEF Solar Growth 2024 BY - Mule Creek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.03"/>
    <n v="3.64"/>
    <n v="18"/>
    <n v="43.66"/>
    <n v="0"/>
    <n v="78.239999999999995"/>
    <n v="127.17306692595"/>
    <n v="202.01739356898071"/>
    <n v="299.88042883116316"/>
    <n v="420.83402952463257"/>
    <n v="564.95027677477879"/>
    <n v="732.30147672047826"/>
    <n v="922.96016121651223"/>
    <n v="1136.9990885381769"/>
    <n v="1374.4912440880939"/>
    <n v="1635.5098411052263"/>
    <n v="1920.1283213761094"/>
    <n v="78.239999999999995"/>
    <n v="2228.4203559482994"/>
    <n v="0"/>
    <n v="0"/>
    <n v="0"/>
    <n v="0"/>
    <n v="0"/>
    <n v="0"/>
    <n v="0"/>
    <n v="0"/>
    <n v="0"/>
    <n v="0"/>
    <n v="0"/>
    <n v="2228.4203559482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newable Generation"/>
    <s v="PEF Solar Growth 2024 BY - Spring Ridge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.01"/>
    <n v="0.02"/>
    <n v="0.06"/>
    <n v="1.4600000000000002"/>
    <n v="0"/>
    <n v="12.120000000000001"/>
    <n v="22.892180794250002"/>
    <n v="46.501377811969988"/>
    <n v="89.435613841744271"/>
    <n v="151.75521527810562"/>
    <n v="233.52069683468284"/>
    <n v="334.79276213207078"/>
    <n v="455.63230428753559"/>
    <n v="596.10040650656083"/>
    <n v="756.2583426762402"/>
    <n v="936.16757796052229"/>
    <n v="1135.8897693973142"/>
    <n v="12.120000000000001"/>
    <n v="1355.4867664974488"/>
    <n v="1595.0206118455208"/>
    <n v="1849.6103772576007"/>
    <n v="2114.3598979026747"/>
    <n v="2389.3008891838604"/>
    <n v="2674.4651655092989"/>
    <n v="0"/>
    <n v="0"/>
    <n v="0"/>
    <n v="0"/>
    <n v="0"/>
    <n v="0"/>
    <n v="1355.48676649744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newable Generation"/>
    <s v="PEF Solar Growth 2024 BY - Winquepin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.03"/>
    <n v="0.3"/>
    <n v="0.9"/>
    <n v="17.32"/>
    <n v="0"/>
    <n v="50.4"/>
    <n v="84.307095681150003"/>
    <n v="131.90453142292498"/>
    <n v="206.509399331932"/>
    <n v="308.20600769894452"/>
    <n v="437.07892799739807"/>
    <n v="593.21299570495967"/>
    <n v="776.69331112766201"/>
    <n v="987.60524022660991"/>
    <n v="1226.0344154472682"/>
    <n v="1492.0667365513375"/>
    <n v="1785.7883714512277"/>
    <n v="50.4"/>
    <n v="2107.285757047136"/>
    <n v="0"/>
    <n v="0"/>
    <n v="0"/>
    <n v="0"/>
    <n v="0"/>
    <n v="0"/>
    <n v="0"/>
    <n v="0"/>
    <n v="0"/>
    <n v="0"/>
    <n v="0"/>
    <n v="2107.285757047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newable Generation"/>
    <s v="PEF Solar Growth 2024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2.8641322250000001"/>
    <n v="11.465469775642816"/>
    <n v="25.821922313677348"/>
    <n v="45.951455408906284"/>
    <n v="71.872090713712595"/>
    <n v="103.60190613813087"/>
    <n v="141.1590360254651"/>
    <n v="184.56167132845471"/>
    <n v="233.8280597859906"/>
    <n v="288.97650610038272"/>
    <n v="0"/>
    <n v="350.02537211518109"/>
    <n v="416.99307699355188"/>
    <n v="507.15013672179367"/>
    <n v="637.820980137844"/>
    <n v="809.13207790482761"/>
    <n v="1021.2102954855441"/>
    <n v="1274.1828943749024"/>
    <n v="1568.1775333362023"/>
    <n v="1903.3222696412752"/>
    <n v="2279.7455603144963"/>
    <n v="2697.5762633806798"/>
    <n v="3156.9436391168706"/>
    <n v="350.02537211518109"/>
    <n v="3657.9773513080427"/>
    <n v="4200.8074685067168"/>
    <n v="4771.9564554185963"/>
    <n v="0"/>
    <n v="0"/>
    <n v="0"/>
    <n v="0"/>
    <n v="0"/>
    <n v="0"/>
    <n v="0"/>
    <n v="0"/>
    <n v="0"/>
    <n v="3657.97735130804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newable Generation"/>
    <s v="PEF Solar Growth 2025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2.8641322250000001"/>
    <n v="11.465469775642816"/>
    <n v="25.821922313677348"/>
    <n v="45.951455408906284"/>
    <n v="71.872090713712595"/>
    <n v="103.60190613813087"/>
    <n v="141.1590360254651"/>
    <n v="184.56167132845471"/>
    <n v="233.8280597859906"/>
    <n v="288.97650610038272"/>
    <n v="0"/>
    <n v="350.02537211518109"/>
    <n v="416.99307699355188"/>
    <n v="501.93291566471032"/>
    <n v="616.93580946705333"/>
    <n v="762.09560533789238"/>
    <n v="937.50644317370757"/>
    <n v="1143.2627567446696"/>
    <n v="1379.4592746120168"/>
    <n v="1646.1910210482949"/>
    <n v="1943.5533169604707"/>
    <n v="2271.6417808159267"/>
    <n v="2630.5523295713465"/>
    <n v="350.02537211518109"/>
    <n v="3020.3811796044993"/>
    <n v="3441.2248476489353"/>
    <n v="3919.9981585624291"/>
    <n v="4483.6999564040689"/>
    <n v="5132.5953598836441"/>
    <n v="5866.9503153240657"/>
    <n v="6687.0315992449032"/>
    <n v="7593.1068209539844"/>
    <n v="8585.444425147085"/>
    <n v="9664.313694515733"/>
    <n v="10829.984752363158"/>
    <n v="12082.728565228401"/>
    <n v="3020.3811796044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newable Generation"/>
    <s v="PEF Solar Growth 2026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797640845833331"/>
    <n v="11.928358178483254"/>
    <n v="26.864414999274945"/>
    <n v="47.806625429729067"/>
    <n v="74.773738699384282"/>
    <n v="107.78456256668666"/>
    <n v="146.85796350169755"/>
    <n v="192.01286686937192"/>
    <n v="243.26825711340871"/>
    <n v="300.64317794067523"/>
    <n v="0"/>
    <n v="364.15673250620728"/>
    <n v="433.82808359878658"/>
    <n v="533.51469657334769"/>
    <n v="687.1485119186998"/>
    <n v="894.89793499806763"/>
    <n v="1156.9318968806463"/>
    <n v="1473.4198559826816"/>
    <n v="1844.5317997136735"/>
    <n v="2270.4382461277191"/>
    <n v="2751.3102455800085"/>
    <n v="3287.3193823884949"/>
    <n v="3878.6377765007492"/>
    <n v="364.15673250620728"/>
    <n v="4525.438085166018"/>
    <n v="5227.8935046125052"/>
    <n v="5989.1575358144655"/>
    <n v="6812.3935239355415"/>
    <n v="7697.7949249744888"/>
    <n v="8645.5557988358505"/>
    <n v="0"/>
    <n v="0"/>
    <n v="0"/>
    <n v="0"/>
    <n v="0"/>
    <n v="0"/>
    <n v="4525.4380851660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newable Generation"/>
    <s v="PEF Solar Growth 2027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676676133333331"/>
    <n v="11.879934532291848"/>
    <n v="26.755357834189937"/>
    <n v="47.612552525413527"/>
    <n v="74.470191722255535"/>
    <n v="107.34700683231583"/>
    <n v="146.2617877364674"/>
    <n v="191.23338297139071"/>
    <n v="242.28069991267768"/>
    <n v="299.42270495850744"/>
    <n v="0"/>
    <n v="362.67842371389526"/>
    <n v="432.06694117551689"/>
    <n v="531.34861275419291"/>
    <n v="684.35796584941932"/>
    <n v="891.26272055275581"/>
    <n v="1152.2311205225406"/>
    <n v="1467.4319346182922"/>
    <n v="1837.0344585402154"/>
    <n v="2261.2085164738232"/>
    <n v="2740.1244627396941"/>
    <n v="3273.9531834483778"/>
    <n v="3862.8660981604698"/>
    <n v="362.67842371389526"/>
    <n v="4507.0351615518648"/>
    <n v="5206.6328650842097"/>
    <n v="5964.799906293907"/>
    <n v="6784.6867869386379"/>
    <n v="7666.4861759895703"/>
    <n v="8610.3913438668224"/>
    <n v="0"/>
    <n v="0"/>
    <n v="0"/>
    <n v="0"/>
    <n v="0"/>
    <n v="0"/>
    <n v="4507.0351615518648"/>
    <n v="0"/>
    <n v="0"/>
    <n v="0"/>
    <n v="0"/>
    <n v="0"/>
    <n v="0"/>
    <n v="0"/>
    <n v="0"/>
    <n v="0"/>
    <n v="0"/>
    <n v="0"/>
    <n v="0"/>
    <n v="0"/>
  </r>
  <r>
    <s v="DE Florida"/>
    <x v="5"/>
    <s v="Renewable Generation"/>
    <s v="PEF Solar Growth 2028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559613508333333"/>
    <n v="11.83307293920339"/>
    <n v="26.649818642172178"/>
    <n v="47.42474003736622"/>
    <n v="74.176436583098663"/>
    <n v="106.92356579905369"/>
    <n v="145.68484344753494"/>
    <n v="190.47904371527983"/>
    <n v="241.32499939584119"/>
    <n v="298.24160207253851"/>
    <n v="0"/>
    <n v="361.2478023019803"/>
    <n v="430.36260979815899"/>
    <n v="529.2527844237876"/>
    <n v="681.65896585583982"/>
    <n v="887.74821340728295"/>
    <n v="1147.6881078951301"/>
    <n v="1461.646753268403"/>
    <n v="1829.7927782411784"/>
    <n v="2252.2953379307305"/>
    <n v="2729.3241155007886"/>
    <n v="3261.0493238099239"/>
    <n v="3847.6417070650814"/>
    <n v="361.2478023019803"/>
    <n v="4489.2725424802757"/>
    <n v="5186.1136419404602"/>
    <n v="5911.7337015130961"/>
    <n v="6639.6189074570984"/>
    <n v="7369.7763308119402"/>
    <n v="8102.2130646905462"/>
    <n v="0"/>
    <n v="0"/>
    <n v="0"/>
    <n v="0"/>
    <n v="0"/>
    <n v="0"/>
    <n v="4489.2725424802757"/>
  </r>
  <r>
    <s v="DE Florida"/>
    <x v="5"/>
    <s v="Renewable Generation"/>
    <s v="PEF Solar Growth Battery BY"/>
    <s v="AFUDC Not Eligible"/>
    <s v="Expansion"/>
    <s v="Regulated Renewables"/>
    <s v="Renewable Generation - Battery"/>
    <s v="BY - Solar Energy Production"/>
    <s v="~"/>
    <s v="PEF Solar Growth Battery"/>
    <n v="890.27"/>
    <n v="998.87"/>
    <n v="1079.06"/>
    <n v="1144.9700000000003"/>
    <n v="1211.75"/>
    <n v="1278.98"/>
    <n v="899.41000000000008"/>
    <n v="899.41000000000008"/>
    <n v="899.41000000000008"/>
    <n v="899.42"/>
    <n v="899.42"/>
    <n v="899.42"/>
    <n v="890.27"/>
    <n v="899.42"/>
    <n v="0"/>
    <n v="0"/>
    <n v="0"/>
    <n v="0"/>
    <n v="0"/>
    <n v="0"/>
    <n v="0"/>
    <n v="0"/>
    <n v="0"/>
    <n v="0"/>
    <n v="0"/>
    <n v="89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Renewable Generation"/>
    <s v="PEF Solar Growth Battery BY - Jennings"/>
    <s v="AFUDC Not Eligible"/>
    <s v="Expansion"/>
    <s v="Regulated Renewables"/>
    <s v="Renewable Generation - Battery"/>
    <s v="BY - Solar Energy Production"/>
    <s v="~"/>
    <s v="PEF Solar Growth Battery"/>
    <n v="313.03000000000003"/>
    <n v="335.47"/>
    <n v="358.23"/>
    <n v="381.65"/>
    <n v="405.74"/>
    <n v="426.75"/>
    <n v="381.51"/>
    <n v="381.51"/>
    <n v="381.51"/>
    <n v="381.51"/>
    <n v="381.55"/>
    <n v="381.62"/>
    <n v="313.03000000000003"/>
    <n v="371.58"/>
    <n v="371.58"/>
    <n v="371.58"/>
    <n v="371.58"/>
    <n v="371.58"/>
    <n v="371.58"/>
    <n v="371.58"/>
    <n v="371.58"/>
    <n v="373.04381349639999"/>
    <n v="374.5121965354773"/>
    <n v="375.98516338183623"/>
    <n v="377.46272834461041"/>
    <n v="371.58"/>
    <n v="378.94490577760195"/>
    <n v="380.43171007942072"/>
    <n v="381.92315569362432"/>
    <n v="383.41925710885846"/>
    <n v="384.92002885899745"/>
    <n v="386.42548552328572"/>
    <n v="387.93564172647922"/>
    <n v="389.45051213898751"/>
    <n v="390.97011147701642"/>
    <n v="392.49445450271088"/>
    <n v="394.02355602429833"/>
    <n v="395.55743089623269"/>
    <n v="378.94490577760195"/>
    <n v="397.09609401933852"/>
    <n v="398.63956034095588"/>
    <n v="400.18784485508542"/>
    <n v="401.74096260253418"/>
    <n v="403.29892867106162"/>
    <n v="404.86175819552619"/>
    <n v="406.42946635803241"/>
    <n v="408.00206838807827"/>
    <n v="409.57957956270326"/>
    <n v="411.16201520663674"/>
    <n v="412.74939069244687"/>
    <n v="414.34172144068975"/>
    <n v="397.09609401933852"/>
    <n v="415.93902292005953"/>
    <n v="417.54131064753841"/>
    <n v="419.1486001885475"/>
    <n v="420.76090715709807"/>
    <n v="422.37824721594319"/>
    <n v="424.00063607672979"/>
    <n v="425.62808950015142"/>
    <n v="427.26062329610136"/>
    <n v="428.89825332382611"/>
    <n v="430.5409954920795"/>
    <n v="432.18886575927723"/>
    <n v="433.84188013365201"/>
    <n v="415.93902292005953"/>
    <n v="435.50005467340884"/>
    <n v="437.16340548688117"/>
    <n v="438.83194873268741"/>
    <n v="440.50570061988776"/>
    <n v="442.18467740814185"/>
    <n v="443.86889540786655"/>
    <n v="445.55837098039444"/>
    <n v="447.2531205381328"/>
    <n v="448.95316054472306"/>
    <n v="450.65850751520071"/>
    <n v="452.36917801615567"/>
    <n v="454.08518866589338"/>
    <n v="435.50005467340884"/>
    <n v="455.80655613459606"/>
    <n v="457.53329714448478"/>
    <n v="459.26542846998183"/>
    <n v="461.00296693787374"/>
    <n v="462.74592942747466"/>
    <n v="464.49433287079052"/>
    <n v="466.24819425268328"/>
    <n v="468.00753061103603"/>
    <n v="469.7723590369186"/>
    <n v="471.54269667475336"/>
    <n v="473.31856072248206"/>
    <n v="475.09996843173263"/>
    <n v="455.80655613459606"/>
  </r>
  <r>
    <s v="DE Florida"/>
    <x v="5"/>
    <s v="Renewable Generation"/>
    <s v="PEF Solar Growth Battery BY - Micanopy"/>
    <s v="AFUDC Not Eligible"/>
    <s v="Expansion"/>
    <s v="Regulated Renewables"/>
    <s v="Renewable Generation - Battery"/>
    <s v="BY - Solar Energy Production"/>
    <s v="~"/>
    <s v="PEF Solar Growth Battery"/>
    <n v="467.9"/>
    <n v="496.8"/>
    <n v="525.9"/>
    <n v="555.29999999999995"/>
    <n v="585.03"/>
    <n v="614.99"/>
    <n v="639.54"/>
    <n v="675.18"/>
    <n v="681.88"/>
    <n v="683.91000000000008"/>
    <n v="686.02"/>
    <n v="688.2"/>
    <n v="467.9"/>
    <n v="690.38"/>
    <n v="690.37999999999988"/>
    <n v="690.37999999999988"/>
    <n v="690.37999999999988"/>
    <n v="690.37999999999988"/>
    <n v="690.37999999999988"/>
    <n v="690.37999999999988"/>
    <n v="690.37999999999988"/>
    <n v="694.60477452789985"/>
    <n v="698.84273740770038"/>
    <n v="703.09392980908387"/>
    <n v="707.35839303025102"/>
    <n v="690.38"/>
    <n v="711.63616849832181"/>
    <n v="715.92729776973795"/>
    <n v="720.23182253066682"/>
    <n v="724.54978459740607"/>
    <n v="728.8812259167903"/>
    <n v="733.22618856659801"/>
    <n v="737.5847147559607"/>
    <n v="741.95684682577291"/>
    <n v="746.34262724910354"/>
    <n v="750.7420986316082"/>
    <n v="755.15530371194359"/>
    <n v="759.58228536218201"/>
    <n v="711.63616849832181"/>
    <n v="764.02308658822858"/>
    <n v="768.4777505302385"/>
    <n v="772.94632046303627"/>
    <n v="777.42883979653607"/>
    <n v="781.92535207616368"/>
    <n v="786.43590098327923"/>
    <n v="790.96053033560167"/>
    <n v="795.49928408763446"/>
    <n v="800.05220633109229"/>
    <n v="804.61934129532983"/>
    <n v="809.20073334777123"/>
    <n v="813.796426994341"/>
    <n v="764.02308658822858"/>
    <n v="818.40646687989647"/>
    <n v="823.03089778866149"/>
    <n v="827.66976464466143"/>
    <n v="832.3231125121597"/>
    <n v="836.99098659609558"/>
    <n v="841.67343224252306"/>
    <n v="846.37049493905158"/>
    <n v="851.08222031528794"/>
    <n v="855.80865414327957"/>
    <n v="860.54984233795903"/>
    <n v="865.30583095759016"/>
    <n v="870.07666620421548"/>
    <n v="818.40646687989647"/>
    <n v="874.86239442410522"/>
    <n v="879.6630621082071"/>
    <n v="884.47871589259842"/>
    <n v="889.30940255893881"/>
    <n v="894.15516903492494"/>
    <n v="899.0160623947462"/>
    <n v="903.89212985954202"/>
    <n v="908.78341879786069"/>
    <n v="913.68997672611943"/>
    <n v="918.61185130906608"/>
    <n v="923.54909036024208"/>
    <n v="928.5017418424469"/>
    <n v="874.86239442410522"/>
    <n v="933.46985386820427"/>
    <n v="938.45347470022898"/>
    <n v="943.45265275189649"/>
    <n v="948.46743658771254"/>
    <n v="953.49787492378528"/>
    <n v="958.54401662829866"/>
    <n v="963.60591072198667"/>
    <n v="968.68360637861019"/>
    <n v="973.77715292543417"/>
    <n v="978.8865998437069"/>
    <n v="984.01199676914098"/>
    <n v="989.15339349239525"/>
    <n v="933.46985386820427"/>
  </r>
  <r>
    <s v="DE Florida"/>
    <x v="5"/>
    <s v="Renewable Generation"/>
    <s v="PEF Solar Growth Battery BY - Trenton"/>
    <s v="AFUDC Not Eligible"/>
    <s v="Expansion"/>
    <s v="Regulated Renewables"/>
    <s v="Renewable Generation - Battery"/>
    <s v="BY - Solar Energy Production"/>
    <s v="~"/>
    <s v="PEF Solar Growth Battery"/>
    <n v="517.91999999999996"/>
    <n v="558.45000000000005"/>
    <n v="599.20000000000005"/>
    <n v="640.16999999999996"/>
    <n v="681.42"/>
    <n v="494.59"/>
    <n v="494.62"/>
    <n v="494.64"/>
    <n v="494.67"/>
    <n v="494.34"/>
    <n v="494.4"/>
    <n v="494.5"/>
    <n v="517.91999999999996"/>
    <n v="494.61"/>
    <n v="494.61"/>
    <n v="494.61"/>
    <n v="494.61"/>
    <n v="494.61"/>
    <n v="494.61"/>
    <n v="494.61"/>
    <n v="494.61"/>
    <n v="496.25683700849999"/>
    <n v="497.90881489868428"/>
    <n v="499.56594971868907"/>
    <n v="501.2282575667474"/>
    <n v="494.61"/>
    <n v="502.89575459134579"/>
    <n v="504.56845699138097"/>
    <n v="506.24638101631723"/>
    <n v="507.92954296634446"/>
    <n v="509.6179591925362"/>
    <n v="511.31164609700875"/>
    <n v="513.01062013308035"/>
    <n v="514.71489780543118"/>
    <n v="516.42449567026347"/>
    <n v="518.13943033546241"/>
    <n v="519.85971846075768"/>
    <n v="521.58537675788511"/>
    <n v="502.89575459134579"/>
    <n v="523.31642199074895"/>
    <n v="525.05287097558482"/>
    <n v="526.79474058112316"/>
    <n v="528.542047728753"/>
    <n v="530.29480939268637"/>
    <n v="532.05304260012326"/>
    <n v="533.8167644314168"/>
    <n v="535.58599202023947"/>
    <n v="537.36074255374933"/>
    <n v="539.14103327275711"/>
    <n v="540.92688147189369"/>
    <n v="542.71830449977801"/>
    <n v="523.31642199074895"/>
    <n v="544.51531975918579"/>
    <n v="546.31794470721843"/>
    <n v="548.12619685547259"/>
    <n v="549.94009377021041"/>
    <n v="551.75965307253011"/>
    <n v="553.58489243853705"/>
    <n v="555.41582959951563"/>
    <n v="557.25248234210153"/>
    <n v="559.0948685084544"/>
    <n v="560.94300599643122"/>
    <n v="562.79691275976006"/>
    <n v="564.65660680821486"/>
    <n v="544.51531975918579"/>
    <n v="566.52210620778988"/>
    <n v="568.39342908087553"/>
    <n v="570.27059360643443"/>
    <n v="572.15361802017787"/>
    <n v="574.0425206147429"/>
    <n v="575.9373197398703"/>
    <n v="577.83803380258269"/>
    <n v="579.74468126736315"/>
    <n v="581.65728065633505"/>
    <n v="583.5758505494415"/>
    <n v="585.50040958462614"/>
    <n v="587.43097645801413"/>
    <n v="566.52210620778988"/>
    <n v="589.3675699240938"/>
    <n v="591.3102087958988"/>
    <n v="593.25891194519068"/>
    <n v="595.21369830264257"/>
    <n v="597.17458685802296"/>
    <n v="599.14159666038006"/>
    <n v="601.11474681822688"/>
    <n v="603.09405649972689"/>
    <n v="605.07954493288037"/>
    <n v="607.07123140571105"/>
    <n v="609.06913526645326"/>
    <n v="611.07327592374054"/>
    <n v="589.3675699240938"/>
  </r>
  <r>
    <s v="DE Florida"/>
    <x v="5"/>
    <s v="Transmission"/>
    <s v="PEF Transmission Expansion EE 2023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.01"/>
    <n v="0.03"/>
    <n v="0.06"/>
    <n v="0.09"/>
    <n v="0.15"/>
    <n v="1.02"/>
    <n v="0"/>
    <n v="4.6399999999999997"/>
    <n v="0"/>
    <n v="0"/>
    <n v="0"/>
    <n v="0"/>
    <n v="0"/>
    <n v="0"/>
    <n v="0"/>
    <n v="0"/>
    <n v="0"/>
    <n v="0"/>
    <n v="0"/>
    <n v="4.639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FF  Tallahassee"/>
    <s v="AFUDC Not Eligible"/>
    <s v="Expansion"/>
    <s v="Other Transmission &amp; Distribution Expansion"/>
    <s v="Transmission Expansion"/>
    <s v="FF - Transmission Stations "/>
    <s v="~"/>
    <s v="PEF Transmission (Excl. ECC) 353.1"/>
    <n v="4.7"/>
    <n v="4.7"/>
    <n v="4.7"/>
    <n v="4.7"/>
    <n v="4.7"/>
    <n v="4.7"/>
    <n v="4.7"/>
    <n v="4.7"/>
    <n v="4.7"/>
    <n v="4.7"/>
    <n v="4.7"/>
    <n v="4.7"/>
    <n v="4.7"/>
    <n v="4.7"/>
    <n v="5.2838147233999999"/>
    <n v="5.8694519237075964"/>
    <n v="6.4569172900942764"/>
    <n v="7.0462165294912449"/>
    <n v="7.6373553666448615"/>
    <n v="8.2303395441722564"/>
    <n v="8.8251748226171127"/>
    <n v="9.4218669805056319"/>
    <n v="10.020421814402667"/>
    <n v="10.620845138968033"/>
    <n v="11.223142787012995"/>
    <n v="4.7"/>
    <n v="11.82732060955693"/>
    <n v="12.433384475884164"/>
    <n v="13.041340273600998"/>
    <n v="13.651193908692889"/>
    <n v="14.262951305581838"/>
    <n v="14.876618407183933"/>
    <n v="15.492201174967088"/>
    <n v="16.109705589008946"/>
    <n v="16.729137648054987"/>
    <n v="17.350503369576792"/>
    <n v="17.9738087898305"/>
    <n v="18.599059963915451"/>
    <n v="11.82732060955693"/>
    <n v="19.226262965833008"/>
    <n v="19.855423888545559"/>
    <n v="20.51987018342323"/>
    <n v="21.253033339141265"/>
    <n v="22.055127867062641"/>
    <n v="22.926368948184027"/>
    <n v="23.866972435226149"/>
    <n v="24.877154854730698"/>
    <n v="25.957133409163774"/>
    <n v="27.107125979025898"/>
    <n v="28.327351124968619"/>
    <n v="29.618028089917704"/>
    <n v="19.226262965833008"/>
    <n v="30.979376801202996"/>
    <n v="32.411617872694876"/>
    <n v="34.059230826160665"/>
    <n v="36.067146200756397"/>
    <n v="38.436488741741044"/>
    <n v="41.168386705457102"/>
    <n v="44.263971870291051"/>
    <n v="47.724379547668008"/>
    <n v="51.550748593080698"/>
    <n v="55.744221417152879"/>
    <n v="60.305943996737277"/>
    <n v="65.237065886048185"/>
    <n v="30.979376801202996"/>
    <n v="70.538740227828796"/>
    <n v="76.212123764553411"/>
    <n v="84.110950195396484"/>
    <n v="96.094739964409186"/>
    <n v="112.17624497909537"/>
    <n v="132.368256954206"/>
    <n v="156.68360753600425"/>
    <n v="185.13516842691843"/>
    <n v="217.73585151058421"/>
    <n v="254.49860897727703"/>
    <n v="295.43643344973617"/>
    <n v="340.56235810938148"/>
    <n v="70.538740227828796"/>
    <n v="389.88945682292433"/>
    <n v="443.43084426937355"/>
    <n v="499.16952316310534"/>
    <n v="555.08219981857928"/>
    <n v="611.16941739938841"/>
    <n v="667.43172076470296"/>
    <n v="723.86965647456395"/>
    <n v="780.48377279519229"/>
    <n v="0"/>
    <n v="0"/>
    <n v="0"/>
    <n v="0"/>
    <n v="389.88945682292433"/>
  </r>
  <r>
    <s v="DE Florida"/>
    <x v="5"/>
    <s v="Transmission"/>
    <s v="PEF Transmission Expansion FF - Moss Park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0148147653773011"/>
    <n v="1.206867031831784"/>
    <n v="2.7180418551276926"/>
    <n v="4.8368970206097002"/>
    <n v="7.565329505771599"/>
    <n v="10.905242209844912"/>
    <n v="14.858543972284609"/>
    <n v="19.427149591312521"/>
    <n v="24.612979842518644"/>
    <n v="30.417961497520508"/>
    <n v="0"/>
    <n v="36.844027342680803"/>
    <n v="43.893116197883423"/>
    <n v="51.646279102239809"/>
    <n v="60.18482010945867"/>
    <n v="69.51119091080237"/>
    <n v="79.627850850904338"/>
    <n v="90.537266951660357"/>
    <n v="102.24191393619446"/>
    <n v="114.74427425289961"/>
    <n v="128.04683809955344"/>
    <n v="142.15210344750929"/>
    <n v="157.06257606596273"/>
    <n v="36.844027342680803"/>
    <n v="172.78076954629384"/>
    <n v="189.30920532648554"/>
    <n v="206.26982507220859"/>
    <n v="223.28339027577329"/>
    <n v="240.35006621542698"/>
    <n v="257.4700186853612"/>
    <n v="274.64341399732223"/>
    <n v="291.87041898222679"/>
    <n v="309.15120099178256"/>
    <n v="326.48592790011412"/>
    <n v="343.87476810539357"/>
    <n v="361.31789053147668"/>
    <n v="172.78076954629384"/>
  </r>
  <r>
    <s v="DE Florida"/>
    <x v="5"/>
    <s v="Transmission"/>
    <s v="PEF Transmission Expansion FF - New County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461044593889251"/>
    <n v="0.47272114973110269"/>
    <n v="0.92602581206653034"/>
    <n v="1.5517579508145536"/>
    <n v="2.5099159460052003"/>
    <n v="3.815882016381118"/>
    <n v="5.5048215427869298"/>
    <n v="7.7229463797506384"/>
    <n v="10.381524187755824"/>
    <n v="13.255282652647795"/>
    <n v="0"/>
    <n v="16.236126319151399"/>
    <n v="19.307868177830187"/>
    <n v="22.489049417747626"/>
    <n v="25.768137604319826"/>
    <n v="29.106907979657411"/>
    <n v="32.53018521432282"/>
    <n v="36.107312860765383"/>
    <n v="39.844985370727294"/>
    <n v="43.758467559471782"/>
    <n v="47.911130803636567"/>
    <n v="52.264566354823629"/>
    <n v="56.721215051568613"/>
    <n v="16.236126319151399"/>
    <n v="61.234280040088322"/>
    <n v="65.796780240430977"/>
    <n v="71.451989365480244"/>
    <n v="78.724734128059509"/>
    <n v="86.919374746163129"/>
    <n v="96.486846669224519"/>
    <n v="108.68767583498047"/>
    <n v="123.64308987003676"/>
    <n v="141.63016998027166"/>
    <n v="163.80083110303246"/>
    <n v="189.45607792044146"/>
    <n v="216.82124169242937"/>
    <n v="61.234280040088322"/>
    <n v="245.04478310911233"/>
    <n v="273.99922557816893"/>
    <n v="303.84165729763589"/>
    <n v="334.48688673936186"/>
    <n v="365.62662408489814"/>
    <n v="397.46115229337579"/>
    <n v="430.54985502244892"/>
    <n v="464.94677255236303"/>
    <n v="500.77507601346281"/>
    <n v="538.54597636675442"/>
    <n v="577.94970044909439"/>
    <n v="618.19935302171257"/>
    <n v="245.04478310911233"/>
    <n v="658.91750059970104"/>
    <n v="700.04787393863774"/>
    <n v="741.45178472467194"/>
    <n v="782.98494485688957"/>
    <n v="824.64775780909713"/>
    <n v="0"/>
    <n v="0"/>
    <n v="0"/>
    <n v="0"/>
    <n v="0"/>
    <n v="0"/>
    <n v="0"/>
    <n v="658.91750059970104"/>
  </r>
  <r>
    <s v="DE Florida"/>
    <x v="5"/>
    <s v="Transmission"/>
    <s v="PEF Transmission Expansion FF American Cement-Bushnell East "/>
    <s v="AFUDC Not Eligible"/>
    <s v="Expansion"/>
    <s v="Other Transmission &amp; Distribution Expansion"/>
    <s v="Transmission Expansion"/>
    <s v="FF - Transmission Stations "/>
    <s v="~"/>
    <s v="PEF Transmission (Excl. ECC) 353.1"/>
    <n v="156.06"/>
    <n v="156.06"/>
    <n v="156.06"/>
    <n v="156.06"/>
    <n v="2.94"/>
    <n v="2.94"/>
    <n v="2.94"/>
    <n v="2.94"/>
    <n v="2.94"/>
    <n v="2.94"/>
    <n v="2.94"/>
    <n v="2.94"/>
    <n v="156.06"/>
    <n v="2.94"/>
    <n v="2.9414253545219999"/>
    <n v="2.9428507980337288"/>
    <n v="2.9442763305407427"/>
    <n v="2.9457019520485979"/>
    <n v="2.9471276625628509"/>
    <n v="2.948553462089059"/>
    <n v="2.9499793506327787"/>
    <n v="2.9514053281995682"/>
    <n v="2.9528313947949858"/>
    <n v="2.9542575504245896"/>
    <n v="2.9556837950939383"/>
    <n v="2.94"/>
    <n v="2.957110128808591"/>
    <n v="2.9585365515741073"/>
    <n v="2.9599630633960463"/>
    <n v="2.9613896642799684"/>
    <n v="2.9628163542314345"/>
    <n v="2.9642431332560046"/>
    <n v="2.9656700013592405"/>
    <n v="2.9670969585467035"/>
    <n v="2.9685240048239554"/>
    <n v="2.9699511401965584"/>
    <n v="2.9713783646700747"/>
    <n v="2.9728056782500674"/>
    <n v="2.957110128808591"/>
    <n v="2.9742330809420996"/>
    <n v="3.045607671423884"/>
    <n v="3.1172050698235378"/>
    <n v="3.1890259716738538"/>
    <n v="3.2610710746788492"/>
    <n v="3.333341078720542"/>
    <n v="3.4058366858657516"/>
    <n v="3.4785586003729181"/>
    <n v="3.5515075286989441"/>
    <n v="3.6246841795060578"/>
    <n v="3.6980892636686966"/>
    <n v="3.7717234942804132"/>
    <n v="2.9742330809420996"/>
    <n v="3.8455875866608036"/>
    <n v="3.9196822583624549"/>
    <n v="3.9940082291779171"/>
    <n v="4.0685662211466953"/>
    <n v="4.1433569585622623"/>
    <n v="4.2183811679790972"/>
    <n v="4.293639578219743"/>
    <n v="4.3691329203818841"/>
    <n v="4.4448619278454524"/>
    <n v="4.5208273362797495"/>
    <n v="4.5970298836505936"/>
    <n v="4.673470310227489"/>
    <n v="3.8455875866608036"/>
    <n v="4.750149358590817"/>
    <n v="4.8270677736390493"/>
    <n v="4.9042263025959851"/>
    <n v="4.9816256950180096"/>
    <n v="5.0592667028013762"/>
    <n v="5.1371500801895102"/>
    <n v="5.2152765837803354"/>
    <n v="5.293646972533625"/>
    <n v="5.3722620077783745"/>
    <n v="5.4511224532201963"/>
    <n v="5.5302290749487399"/>
    <n v="5.6095826414451349"/>
    <n v="4.750149358590817"/>
    <n v="5.6891839235894546"/>
    <n v="5.7690336946682059"/>
    <n v="5.8491327303818412"/>
    <n v="5.9294818088522927"/>
    <n v="6.0100817106305326"/>
    <n v="6.0909332187041567"/>
    <n v="6.1720371185049885"/>
    <n v="6.2533941979167116"/>
    <n v="6.3350052472825222"/>
    <n v="6.4168710594128067"/>
    <n v="6.4989924295928443"/>
    <n v="6.5813701555905313"/>
    <n v="5.6891839235894546"/>
  </r>
  <r>
    <s v="DE Florida"/>
    <x v="5"/>
    <s v="Transmission"/>
    <s v="PEF Transmission Expansion FF Bartow Plant-Northeast"/>
    <s v="AFUDC Not Eligible"/>
    <s v="Expansion"/>
    <s v="Other Transmission &amp; Distribution Expansion"/>
    <s v="Transmission Expansion"/>
    <s v="FF - Transmission Stations "/>
    <s v="~"/>
    <s v="PEF Transmission (Excl. ECC) 353.1"/>
    <n v="18.22"/>
    <n v="18.239999999999998"/>
    <n v="18.25"/>
    <n v="18.38"/>
    <n v="18.670000000000002"/>
    <n v="19.04"/>
    <n v="19.430000000000003"/>
    <n v="19.830000000000002"/>
    <n v="20.38"/>
    <n v="20.39"/>
    <n v="20.39"/>
    <n v="20.39"/>
    <n v="18.22"/>
    <n v="20.39"/>
    <n v="20.391125986369001"/>
    <n v="20.392399073694158"/>
    <n v="20.393672240502486"/>
    <n v="20.394945486798946"/>
    <n v="20.458611776276722"/>
    <n v="20.522476810900372"/>
    <n v="20.586541211086654"/>
    <n v="20.650805599189066"/>
    <n v="20.715270599503889"/>
    <n v="20.779936838276242"/>
    <n v="20.844804943706183"/>
    <n v="20.39"/>
    <n v="20.909875545954801"/>
    <n v="20.97514927715034"/>
    <n v="21.040626771394344"/>
    <n v="21.106308664767802"/>
    <n v="21.172195595337346"/>
    <n v="21.238288203161442"/>
    <n v="21.304587130296603"/>
    <n v="21.371093020803638"/>
    <n v="21.437806520753892"/>
    <n v="21.504728278235532"/>
    <n v="21.571858943359853"/>
    <n v="21.63919916826757"/>
    <n v="20.909875545954801"/>
    <n v="21.706749607135176"/>
    <n v="21.774510916181281"/>
    <n v="21.842483753672997"/>
    <n v="21.910668779932326"/>
    <n v="21.979066657342578"/>
    <n v="22.047678050354804"/>
    <n v="22.116503625494254"/>
    <n v="22.18554405136685"/>
    <n v="22.254799998665682"/>
    <n v="22.324272140177516"/>
    <n v="22.393961150789345"/>
    <n v="22.463867707494931"/>
    <n v="21.706749607135176"/>
    <n v="22.533992489401385"/>
    <n v="22.604336177735775"/>
    <n v="22.674899455851726"/>
    <n v="22.745683009236075"/>
    <n v="22.816687525515515"/>
    <n v="22.887913694463293"/>
    <n v="22.959362208005889"/>
    <n v="23.031033760229754"/>
    <n v="23.102929047388049"/>
    <n v="23.175048767907409"/>
    <n v="23.247393622394721"/>
    <n v="23.319964313643943"/>
    <n v="22.533992489401385"/>
    <n v="23.392761546642916"/>
    <n v="23.465786028580226"/>
    <n v="23.539038468852063"/>
    <n v="23.612519579069126"/>
    <n v="23.68623007306352"/>
    <n v="23.7601706668957"/>
    <n v="23.834342078861429"/>
    <n v="23.90874502949875"/>
    <n v="23.983380241594986"/>
    <n v="24.058248440193765"/>
    <n v="24.133350352602065"/>
    <n v="24.208686708397273"/>
    <n v="23.392761546642916"/>
    <n v="24.284258239434276"/>
    <n v="24.360065679852571"/>
    <n v="24.436109766083398"/>
    <n v="24.512391236856889"/>
    <n v="24.588910833209248"/>
    <n v="24.665669298489952"/>
    <n v="24.742667378368971"/>
    <n v="24.819905820844003"/>
    <n v="24.897385376247758"/>
    <n v="24.975106797255229"/>
    <n v="25.053070838891017"/>
    <n v="25.131278258536657"/>
    <n v="24.284258239434276"/>
  </r>
  <r>
    <s v="DE Florida"/>
    <x v="5"/>
    <s v="Transmission"/>
    <s v="PEF Transmission Expansion FF Bayboro_TGIP"/>
    <s v="AFUDC Not Eligible"/>
    <s v="Expansion"/>
    <s v="Other Transmission &amp; Distribution Expansion"/>
    <s v="Transmission Expansion"/>
    <s v="FF - Transmission Stations "/>
    <s v="~"/>
    <s v="PEF Transmission (Excl. ECC) 353.1"/>
    <n v="82.76"/>
    <n v="92.2"/>
    <n v="97.82"/>
    <n v="106.3"/>
    <n v="115.25"/>
    <n v="122.19"/>
    <n v="112.77000000000001"/>
    <n v="114.75"/>
    <n v="115.57000000000001"/>
    <n v="116.41"/>
    <n v="117.26"/>
    <n v="118.14"/>
    <n v="82.76"/>
    <n v="119.03"/>
    <n v="122.54887129080001"/>
    <n v="127.08477914414236"/>
    <n v="131.63484660495325"/>
    <n v="136.19911787485455"/>
    <n v="140.77763729345094"/>
    <n v="145.37044933876078"/>
    <n v="149.97759862764812"/>
    <n v="154.59912991625609"/>
    <n v="159.23508810044177"/>
    <n v="163.88551821621229"/>
    <n v="168.5504654401623"/>
    <n v="119.03"/>
    <n v="173.2299750899129"/>
    <n v="177.92409262455183"/>
    <n v="182.6328636450751"/>
    <n v="187.35633389483002"/>
    <n v="192.09454925995948"/>
    <n v="196.84755576984782"/>
    <n v="201.61539959756789"/>
    <n v="206.39812706032961"/>
    <n v="211.19578461993004"/>
    <n v="216.00841888320454"/>
    <n v="220.83607660247966"/>
    <n v="225.67880467602734"/>
    <n v="173.2299750899129"/>
    <n v="230.53665014852035"/>
    <n v="235.40966021148949"/>
    <n v="240.29788220378188"/>
    <n v="245.20136361202097"/>
    <n v="250.12015207106771"/>
    <n v="255.05429536448341"/>
    <n v="260.00384142499388"/>
    <n v="264.96883833495502"/>
    <n v="269.94933432682012"/>
    <n v="274.94537778360814"/>
    <n v="279.9570172393739"/>
    <n v="284.98430137967955"/>
    <n v="230.53665014852035"/>
    <n v="290.02727904206745"/>
    <n v="295.08599921653467"/>
    <n v="300.16051104600893"/>
    <n v="305.25086382682593"/>
    <n v="310.35710700920822"/>
    <n v="315.47929019774568"/>
    <n v="320.6174631518773"/>
    <n v="325.7716757863746"/>
    <n v="330.94197817182663"/>
    <n v="336.12842053512628"/>
    <n v="341.3310532599582"/>
    <n v="346.54992688728822"/>
    <n v="290.02727904206745"/>
    <n v="351.78509211585447"/>
    <n v="357.03659980265979"/>
    <n v="362.30450096346578"/>
    <n v="367.58884677328842"/>
    <n v="372.88968856689519"/>
    <n v="378.20707783930379"/>
    <n v="383.54106624628241"/>
    <n v="388.89170560485144"/>
    <n v="394.25904789378694"/>
    <n v="399.64314525412556"/>
    <n v="405.04404998967101"/>
    <n v="410.46181456750224"/>
    <n v="351.78509211585447"/>
    <n v="415.8964916184832"/>
    <n v="421.34813393777387"/>
    <n v="426.81679448534339"/>
    <n v="432.30252638648443"/>
    <n v="437.80538293232934"/>
    <n v="443.32541758036768"/>
    <n v="448.8626839549658"/>
    <n v="454.41723584788753"/>
    <n v="459.9891272188168"/>
    <n v="465.57841219588198"/>
    <n v="471.18514507618153"/>
    <n v="476.8093803263115"/>
    <n v="415.8964916184832"/>
  </r>
  <r>
    <s v="DE Florida"/>
    <x v="5"/>
    <s v="Transmission"/>
    <s v="PEF Transmission Expansion FF Brookridge Bank &amp; Spar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37.888208257199999"/>
    <n v="96.757735065040407"/>
    <n v="165.40023597589962"/>
    <n v="239.28102934587335"/>
    <n v="316.85314910518053"/>
    <n v="396.27585045010221"/>
    <n v="476.61689144931978"/>
    <n v="557.78308028850779"/>
    <n v="639.77897313334313"/>
    <n v="722.66595449757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FF Fort White"/>
    <s v="AFUDC Not Eligible"/>
    <s v="Expansion"/>
    <s v="Other Transmission &amp; Distribution Expansion"/>
    <s v="Transmission Expansion"/>
    <s v="FF - Transmission Stations "/>
    <s v="~"/>
    <s v="PEF Transmission (Excl. ECC) 353.1"/>
    <n v="48.93"/>
    <n v="48.93"/>
    <n v="48.93"/>
    <n v="48.93"/>
    <n v="48.93"/>
    <n v="48.93"/>
    <n v="48.93"/>
    <n v="40.980000000000004"/>
    <n v="40.980000000000004"/>
    <n v="40.980000000000004"/>
    <n v="40.980000000000004"/>
    <n v="40.980000000000004"/>
    <n v="48.93"/>
    <n v="40.980000000000004"/>
    <n v="40.982558520732006"/>
    <n v="40.985117201201156"/>
    <n v="40.987676041417423"/>
    <n v="40.99023504139079"/>
    <n v="40.992794201131225"/>
    <n v="40.995353520648699"/>
    <n v="40.997912999953193"/>
    <n v="41.000472639054685"/>
    <n v="41.003032437963149"/>
    <n v="41.005592396688563"/>
    <n v="41.008152515240901"/>
    <n v="40.980000000000004"/>
    <n v="41.010712793630148"/>
    <n v="41.013273231866279"/>
    <n v="41.015833829959277"/>
    <n v="41.018394587919111"/>
    <n v="41.020955505755772"/>
    <n v="41.023516583479243"/>
    <n v="41.026077821099506"/>
    <n v="41.028639218626545"/>
    <n v="41.031200776070335"/>
    <n v="41.033762493440868"/>
    <n v="41.036324370748126"/>
    <n v="41.038886408002099"/>
    <n v="41.010712793630148"/>
    <n v="41.041448605212764"/>
    <n v="41.044010962390111"/>
    <n v="41.046573479544129"/>
    <n v="41.049136156684803"/>
    <n v="41.051698993822129"/>
    <n v="41.05426199096609"/>
    <n v="41.056825148126677"/>
    <n v="41.05938846531388"/>
    <n v="41.061951942537689"/>
    <n v="41.064515579808095"/>
    <n v="41.067079377135094"/>
    <n v="41.069643334528678"/>
    <n v="41.041448605212764"/>
    <n v="41.072207451998842"/>
    <n v="41.200421329835521"/>
    <n v="41.329035449088231"/>
    <n v="41.458051059178587"/>
    <n v="41.587469413428494"/>
    <n v="41.717291769072311"/>
    <n v="41.847519387269074"/>
    <n v="41.978153533114728"/>
    <n v="42.109195475654445"/>
    <n v="42.240646487894935"/>
    <n v="42.372507846816802"/>
    <n v="42.504780833386974"/>
    <n v="41.072207451998842"/>
    <n v="42.637466732571134"/>
    <n v="42.770566833346201"/>
    <n v="42.904082428712854"/>
    <n v="43.038014815708095"/>
    <n v="43.172365295417848"/>
    <n v="43.307135172989597"/>
    <n v="43.442325757645065"/>
    <n v="43.577938362692933"/>
    <n v="43.713974305541598"/>
    <n v="43.850434907711978"/>
    <n v="43.987321494850335"/>
    <n v="44.124635396741162"/>
    <n v="42.637466732571134"/>
    <n v="44.262377947320104"/>
    <n v="44.400550484686917"/>
    <n v="44.539154351118448"/>
    <n v="44.678190893081705"/>
    <n v="44.817661461246914"/>
    <n v="44.957567410500644"/>
    <n v="45.09791009995898"/>
    <n v="45.238690892980721"/>
    <n v="45.379911157180615"/>
    <n v="45.521572264442653"/>
    <n v="45.663675590933394"/>
    <n v="45.806222517115344"/>
    <n v="44.262377947320104"/>
  </r>
  <r>
    <s v="DE Florida"/>
    <x v="5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2230.3100000000004"/>
    <n v="2230.42"/>
    <n v="576.08000000000004"/>
    <n v="576.21"/>
    <n v="576.33000000000004"/>
    <n v="576.46"/>
    <n v="576.58000000000004"/>
    <n v="576.71"/>
    <n v="370.57"/>
    <n v="370.73"/>
    <n v="370.86999999999995"/>
    <n v="371.08"/>
    <n v="2230.3100000000004"/>
    <n v="371.28999999999996"/>
    <n v="371.93073150817594"/>
    <n v="372.57686979446248"/>
    <n v="373.22304842135912"/>
    <n v="373.86926739138443"/>
    <n v="374.51552670705718"/>
    <n v="375.16182637089628"/>
    <n v="375.8081663854208"/>
    <n v="376.45454675315"/>
    <n v="377.10096747660327"/>
    <n v="377.7474285583001"/>
    <n v="378.39393000076029"/>
    <n v="371.28999999999996"/>
    <n v="379.04047180650355"/>
    <n v="379.68705397805002"/>
    <n v="380.33367651791986"/>
    <n v="380.98033942863333"/>
    <n v="381.62704271271099"/>
    <n v="382.2737863726735"/>
    <n v="382.92057041104164"/>
    <n v="383.56739483033635"/>
    <n v="384.21425963307877"/>
    <n v="384.86116482179011"/>
    <n v="385.50811039899185"/>
    <n v="386.15509636720566"/>
    <n v="379.04047180650355"/>
    <n v="386.80212272895318"/>
    <n v="387.44918948675638"/>
    <n v="388.09629664313729"/>
    <n v="388.74344420061811"/>
    <n v="389.39063216172127"/>
    <n v="390.0378605289693"/>
    <n v="390.68512930488487"/>
    <n v="391.33243849199079"/>
    <n v="391.97978809281011"/>
    <n v="392.62717810986601"/>
    <n v="393.27460854568182"/>
    <n v="393.92207940278098"/>
    <n v="386.80212272895318"/>
    <n v="394.56959068368712"/>
    <n v="395.2171423909241"/>
    <n v="395.86473452701586"/>
    <n v="396.51236709448648"/>
    <n v="397.16004009586021"/>
    <n v="397.80775353366153"/>
    <n v="398.45550741041495"/>
    <n v="399.10330172864536"/>
    <n v="399.75113649087751"/>
    <n v="400.3990116996365"/>
    <n v="401.04692735744754"/>
    <n v="401.69488346683602"/>
    <n v="394.56959068368712"/>
    <n v="402.34288003032742"/>
    <n v="402.99091705044754"/>
    <n v="403.63899452972214"/>
    <n v="404.28711247067719"/>
    <n v="404.93527087583891"/>
    <n v="405.5834697477336"/>
    <n v="406.23170908888773"/>
    <n v="406.87998890182797"/>
    <n v="407.52830918908109"/>
    <n v="408.17666995317404"/>
    <n v="408.82507119663393"/>
    <n v="409.473512921988"/>
    <n v="402.34288003032742"/>
    <n v="410.1219951317637"/>
    <n v="442.54812996800666"/>
    <n v="475.07548849658389"/>
    <n v="507.70438670445901"/>
    <n v="540.43514156500271"/>
    <n v="573.26807104107195"/>
    <n v="606.20349408809875"/>
    <n v="639.24173065718878"/>
    <n v="672.38310169822944"/>
    <n v="705.62792916300771"/>
    <n v="738.97653600833803"/>
    <n v="772.42924619919916"/>
    <n v="410.1219951317637"/>
  </r>
  <r>
    <s v="DE Florida"/>
    <x v="5"/>
    <s v="Transmission"/>
    <s v="PEF Transmission Expansion FF Stations"/>
    <s v="AFUDC Not Eligible"/>
    <s v="Expansion"/>
    <s v="Other Transmission &amp; Distribution Expansion"/>
    <s v="Transmission Expansion"/>
    <s v="FF - Transmission Stations "/>
    <s v="~"/>
    <s v="PEF Transmission (Excl. ECC) 353.1"/>
    <n v="4504.4799999999996"/>
    <n v="4530.5599999999995"/>
    <n v="4562.07"/>
    <n v="4596.7999999999993"/>
    <n v="4614.32"/>
    <n v="4636.79"/>
    <n v="4314.1499999999996"/>
    <n v="4032.9099999999989"/>
    <n v="3470.170000000001"/>
    <n v="3487.76"/>
    <n v="3515.3500000000008"/>
    <n v="3543.0900000000006"/>
    <n v="4504.4799999999996"/>
    <n v="3581.6100000000006"/>
    <n v="3613.3943600811508"/>
    <n v="3669.2870799347429"/>
    <n v="0"/>
    <n v="0"/>
    <n v="6.1989318214157771"/>
    <n v="0"/>
    <n v="0"/>
    <n v="3.9599401866682111"/>
    <n v="0"/>
    <n v="0"/>
    <n v="11.12571186420916"/>
    <n v="3581.6100000000006"/>
    <n v="0"/>
    <n v="0"/>
    <n v="3.0329806926247493"/>
    <n v="0"/>
    <n v="0"/>
    <n v="1.2952707004072248"/>
    <n v="0"/>
    <n v="0"/>
    <n v="6.4577637066783478"/>
    <n v="0"/>
    <n v="0"/>
    <n v="3.6704674795858705"/>
    <n v="0"/>
    <n v="0"/>
    <n v="0"/>
    <n v="3.7765119418218758"/>
    <n v="0"/>
    <n v="0"/>
    <n v="1.6435385399325599"/>
    <n v="0"/>
    <n v="0"/>
    <n v="8.1941045453794104"/>
    <n v="0"/>
    <n v="0"/>
    <n v="4.6573698921560682"/>
    <n v="0"/>
    <n v="0"/>
    <n v="0"/>
    <n v="1.7509127482109488"/>
    <n v="0"/>
    <n v="0"/>
    <n v="0.72800098813894498"/>
    <n v="0"/>
    <n v="0"/>
    <n v="3.6295566310205345"/>
    <n v="0"/>
    <n v="0"/>
    <n v="2.0629695022285968"/>
    <n v="0"/>
    <n v="0"/>
    <n v="0"/>
    <n v="0.70109369188149706"/>
    <n v="0"/>
    <n v="0"/>
    <n v="0.28922491418306834"/>
    <n v="0"/>
    <n v="0"/>
    <n v="1.4419735992571847"/>
    <n v="0"/>
    <n v="0"/>
    <n v="0.81958979035132218"/>
    <n v="0"/>
    <n v="0"/>
    <n v="0"/>
    <n v="2.1119198727936887E-2"/>
    <n v="4.2304324624966819E-2"/>
    <n v="6.3555583493955722E-2"/>
    <n v="8.4873181780218188E-2"/>
    <n v="0.10625732657352294"/>
    <n v="0.12770822561010459"/>
    <n v="0.14922608727468178"/>
    <n v="0.17081112060248144"/>
    <n v="0.19246353528126947"/>
    <n v="0.21418354165338785"/>
    <n v="0"/>
  </r>
  <r>
    <s v="DE Florida"/>
    <x v="5"/>
    <s v="Transmission"/>
    <s v="PEF Transmission Expansion FF Stations - Keystone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2.7656390320862734"/>
    <n v="8.962927316773289"/>
    <n v="16.119947542770692"/>
    <n v="24.442305332984631"/>
    <n v="33.963653796421347"/>
    <n v="48.729189884453675"/>
    <n v="68.6984876666077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880.2"/>
    <n v="911.96"/>
    <n v="943.95"/>
    <n v="976.21"/>
    <n v="1009.23"/>
    <n v="1042.75"/>
    <n v="1076.96"/>
    <n v="1112.57"/>
    <n v="1148.7"/>
    <n v="1185.58"/>
    <n v="1223.01"/>
    <n v="1262.05"/>
    <n v="880.2"/>
    <n v="1302.73"/>
    <n v="1346.3515922460001"/>
    <n v="1391.1747033645679"/>
    <n v="1436.6566522022786"/>
    <n v="1482.8347540863747"/>
    <n v="1529.7302779239897"/>
    <n v="1577.3132760815308"/>
    <n v="1625.5815601802035"/>
    <n v="1674.5347714963934"/>
    <n v="1724.2951769931844"/>
    <n v="1774.9590464266576"/>
    <n v="1826.4943421500052"/>
    <n v="1302.73"/>
    <n v="1878.7716865550406"/>
    <n v="1931.6924965342391"/>
    <n v="1996.9490253616757"/>
    <n v="2087.2398855669157"/>
    <n v="2202.6757016002275"/>
    <n v="2340.3674546147963"/>
    <n v="2498.8747351076399"/>
    <n v="2681.9814395090066"/>
    <n v="2889.1072339258308"/>
    <n v="3122.7562965749416"/>
    <n v="3380.6772975739327"/>
    <n v="3654.8066571498675"/>
    <n v="1878.7716865550406"/>
    <n v="3944.2074635645736"/>
    <n v="4247.5460955871522"/>
    <n v="4561.5769733691759"/>
    <n v="4883.2084526876051"/>
    <n v="5212.4729186858949"/>
    <n v="5548.6030054286512"/>
    <n v="5891.2175819406139"/>
    <n v="6241.3284224260169"/>
    <n v="6598.7837260826936"/>
    <n v="6964.2540889349611"/>
    <n v="7337.1422102023353"/>
    <n v="7715.3011455204223"/>
    <n v="3944.20746356457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4804.96"/>
    <n v="4885.87"/>
    <n v="4969.83"/>
    <n v="5038.8900000000003"/>
    <n v="5047.83"/>
    <n v="5051.0899999999992"/>
    <n v="5054.38"/>
    <n v="5057.7699999999995"/>
    <n v="5064.8999999999996"/>
    <n v="3541.4700000000003"/>
    <n v="3543.73"/>
    <n v="3543.73"/>
    <n v="4804.96"/>
    <n v="3542.34"/>
    <n v="3553.1589121941502"/>
    <n v="3564.2407124315791"/>
    <n v="3575.3571063923555"/>
    <n v="3586.5082020666673"/>
    <n v="3597.6941077818128"/>
    <n v="3608.9149322032522"/>
    <n v="3620.170784335663"/>
    <n v="3631.4617735240004"/>
    <n v="3642.7880094545571"/>
    <n v="3654.1496021560311"/>
    <n v="3665.5466620005936"/>
    <n v="3542.34"/>
    <n v="3676.9792997049612"/>
    <n v="3688.4476263314714"/>
    <n v="3699.9517532891614"/>
    <n v="3711.4917923348517"/>
    <n v="3723.0678555742297"/>
    <n v="3734.6800554629403"/>
    <n v="3746.3285048076773"/>
    <n v="3758.0133167672802"/>
    <n v="3769.7346048538329"/>
    <n v="3781.492482933767"/>
    <n v="3793.2870652289666"/>
    <n v="3805.1184663178801"/>
    <n v="3676.9792997049612"/>
    <n v="3816.9868011366307"/>
    <n v="3828.892184980135"/>
    <n v="3840.8347335032217"/>
    <n v="3852.8145627217568"/>
    <n v="3864.8317890137682"/>
    <n v="3876.8865291205789"/>
    <n v="3888.9789001479389"/>
    <n v="3901.1090195671636"/>
    <n v="3913.2770052162759"/>
    <n v="3925.4829753011495"/>
    <n v="3937.7270483966577"/>
    <n v="3950.0093434478263"/>
    <n v="3816.9868011366307"/>
    <n v="3962.3299797709869"/>
    <n v="3974.6890770549385"/>
    <n v="3987.0867553621088"/>
    <n v="3999.5231351297198"/>
    <n v="4011.99833717096"/>
    <n v="4024.5124826761567"/>
    <n v="4037.0656932139523"/>
    <n v="4049.6580907324874"/>
    <n v="4062.2897975605842"/>
    <n v="4074.9609364089351"/>
    <n v="4087.6716303712947"/>
    <n v="4100.4220029256758"/>
    <n v="3962.3299797709869"/>
    <n v="4113.2121779355484"/>
    <n v="4126.0422796510447"/>
    <n v="4138.9124327101626"/>
    <n v="4151.822762139981"/>
    <n v="4164.7733933578702"/>
    <n v="4177.7644521727134"/>
    <n v="4190.7960647861273"/>
    <n v="4203.8683577936881"/>
    <n v="4216.9814581861619"/>
    <n v="4230.1354933507382"/>
    <n v="4243.3305910722665"/>
    <n v="4256.5668795344991"/>
    <n v="4113.2121779355484"/>
    <n v="4269.8444873213357"/>
    <n v="4283.1635434180716"/>
    <n v="4296.5241772126537"/>
    <n v="4309.9265184969336"/>
    <n v="4323.3706974679299"/>
    <n v="4336.8568447290945"/>
    <n v="4350.3850912915796"/>
    <n v="4363.9555685755122"/>
    <n v="4377.5684084112672"/>
    <n v="4391.2237430407522"/>
    <n v="4404.9217051186906"/>
    <n v="4418.6624277139081"/>
    <n v="4269.8444873213357"/>
  </r>
  <r>
    <s v="DE Florida"/>
    <x v="5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1230.79"/>
    <n v="1329.46"/>
    <n v="1441.76"/>
    <n v="1564.7"/>
    <n v="1693.71"/>
    <n v="1835.98"/>
    <n v="1997.09"/>
    <n v="2177.59"/>
    <n v="2371.8199999999997"/>
    <n v="2575"/>
    <n v="2791.43"/>
    <n v="3025.0499999999997"/>
    <n v="1230.79"/>
    <n v="3274.12"/>
    <n v="3544.3769881982998"/>
    <n v="3845.5896879804886"/>
    <n v="4174.3147953222142"/>
    <n v="4518.2089960762924"/>
    <n v="0"/>
    <n v="0"/>
    <n v="0"/>
    <n v="0"/>
    <n v="0"/>
    <n v="0"/>
    <n v="0"/>
    <n v="3274.12"/>
    <n v="0.39745425392369849"/>
    <n v="1.3573122761115974"/>
    <n v="2.4838754516112758"/>
    <n v="3.6139553855790161"/>
    <n v="4.7475630561742257"/>
    <n v="5.8847094758265026"/>
    <n v="7.0254056913426153"/>
    <n v="8.1696627840138181"/>
    <n v="9.317491869723499"/>
    <n v="10.468904099055168"/>
    <n v="11.623910657400774"/>
    <n v="12.782522765069372"/>
    <n v="0.39745425392369849"/>
    <n v="13.944751677396114"/>
    <n v="15.1106086848516"/>
    <n v="16.280105113151549"/>
    <n v="17.453252323366829"/>
    <n v="18.630061712033822"/>
    <n v="19.810544711265134"/>
    <n v="20.994712788860657"/>
    <n v="22.182577448418968"/>
    <n v="23.374150229449082"/>
    <n v="24.569442707482555"/>
    <n v="25.76846649418593"/>
    <n v="26.971233237473545"/>
    <n v="13.944751677396114"/>
    <n v="28.177754621620679"/>
    <n v="29.388042367377061"/>
    <n v="30.602108232080738"/>
    <n v="31.819964009772285"/>
    <n v="33.041621531309382"/>
    <n v="34.26709266448173"/>
    <n v="35.496389314126368"/>
    <n v="36.729523422243304"/>
    <n v="37.966506968111524"/>
    <n v="39.207351968405376"/>
    <n v="40.452070477311295"/>
    <n v="41.700674586644915"/>
    <n v="28.177754621620679"/>
    <n v="42.953176425968515"/>
    <n v="44.209588162708876"/>
    <n v="45.469922002275467"/>
    <n v="46.734190188179021"/>
    <n v="48.002405002150461"/>
    <n v="49.274578764260234"/>
    <n v="50.550723833037971"/>
    <n v="51.830852605592561"/>
    <n v="53.114977517732569"/>
    <n v="54.403111044087055"/>
    <n v="55.695265698226763"/>
    <n v="56.991454032785654"/>
    <n v="42.953176425968515"/>
    <n v="58.291688639582887"/>
    <n v="59.595982149745126"/>
    <n v="60.904347233829228"/>
    <n v="62.216796601945362"/>
    <n v="63.533343003880468"/>
    <n v="64.853999229222097"/>
    <n v="66.178778107482685"/>
    <n v="67.507692508224181"/>
    <n v="68.840755341183041"/>
    <n v="70.177979556395655"/>
    <n v="71.519378144324179"/>
    <n v="72.864964135982675"/>
    <n v="58.291688639582887"/>
  </r>
  <r>
    <s v="DE Florida"/>
    <x v="5"/>
    <s v="Transmission"/>
    <s v="PEF Transmission Expansion FF Sumter County Industrial Park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700534415212519"/>
    <n v="0.98879244578117997"/>
    <n v="2.2269058502560277"/>
    <n v="3.9628949245064726"/>
    <n v="6.1983138720745838"/>
    <n v="8.9347217482130006"/>
    <n v="12.173682475030372"/>
    <n v="15.916764856684077"/>
    <n v="20.165542594620369"/>
    <n v="24.921594302862097"/>
    <n v="0"/>
    <n v="30.186503523344143"/>
    <n v="35.961858741296737"/>
    <n v="42.127355184383873"/>
    <n v="48.562312528470891"/>
    <n v="55.267571941568605"/>
    <n v="62.243977217536788"/>
    <n v="69.492374784281182"/>
    <n v="77.013613711976134"/>
    <n v="84.808545721312896"/>
    <n v="92.878025191773617"/>
    <n v="101.22290916993128"/>
    <n v="109.84405737777543"/>
    <n v="30.186503523344143"/>
    <n v="118.74233222106393"/>
    <n v="127.91859879770087"/>
    <n v="138.28969696287066"/>
    <n v="150.77532864322848"/>
    <n v="165.38209471461263"/>
    <n v="182.1166166586176"/>
    <n v="200.98553662691825"/>
    <n v="221.99551750579511"/>
    <n v="245.15324298086085"/>
    <n v="270.46541760198909"/>
    <n v="297.9387668484456"/>
    <n v="327.58003719422305"/>
    <n v="118.74233222106393"/>
    <n v="359.39599617357953"/>
    <n v="393.39343244678184"/>
    <n v="428.53807668146453"/>
    <n v="463.79243089771529"/>
    <n v="499.15683757389229"/>
    <n v="534.63164025745812"/>
    <n v="570.21718356831718"/>
    <n v="605.9138132021634"/>
    <n v="641.72187593383876"/>
    <n v="677.64171962070168"/>
    <n v="713.67369320600653"/>
    <n v="0"/>
    <n v="359.39599617357953"/>
  </r>
  <r>
    <s v="DE Florida"/>
    <x v="5"/>
    <s v="Transmission"/>
    <s v="PEF Transmission Expansion FF Voltage"/>
    <s v="AFUDC Not Eligible"/>
    <s v="Expansion"/>
    <s v="Other Transmission &amp; Distribution Expansion"/>
    <s v="Voltage Control"/>
    <s v="FF - Transmission Stations "/>
    <s v="~"/>
    <s v="PEF Transmission (Excl. ECC) 353.1"/>
    <n v="10.780000000000001"/>
    <n v="11.46"/>
    <n v="12.17"/>
    <n v="11.28"/>
    <n v="12.09"/>
    <n v="13.04"/>
    <n v="14.120000000000001"/>
    <n v="15.32"/>
    <n v="16.62"/>
    <n v="12.879999999999999"/>
    <n v="12.879999999999999"/>
    <n v="12.879999999999999"/>
    <n v="10.780000000000001"/>
    <n v="12.879999999999999"/>
    <n v="12.879999999999999"/>
    <n v="12.9202071096"/>
    <n v="0"/>
    <n v="0"/>
    <n v="0"/>
    <n v="0"/>
    <n v="0"/>
    <n v="0"/>
    <n v="0"/>
    <n v="0"/>
    <n v="0"/>
    <n v="12.87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- Disston to Largo 355"/>
    <s v="AFUDC Not Eligible"/>
    <s v="Expansion"/>
    <s v="Other Transmission &amp; Distribution Expansion"/>
    <s v="Transmission Expansion"/>
    <s v="GG - Transmission Lines"/>
    <s v="~"/>
    <s v="PEF Transmission Poles &amp; Fixtures 355.0"/>
    <n v="6.36"/>
    <n v="6.36"/>
    <n v="6.36"/>
    <n v="6.36"/>
    <n v="6.36"/>
    <n v="6.36"/>
    <n v="6.36"/>
    <n v="6.36"/>
    <n v="6.36"/>
    <n v="6.36"/>
    <n v="6.36"/>
    <n v="6.36"/>
    <n v="6.36"/>
    <n v="6.36"/>
    <n v="7.6224345647000007"/>
    <n v="8.8888100335075872"/>
    <n v="10.159138708624887"/>
    <n v="11.433432930657441"/>
    <n v="12.711705078734086"/>
    <n v="13.993967570627218"/>
    <n v="15.280232862873419"/>
    <n v="16.570513450894467"/>
    <n v="17.864821869118721"/>
    <n v="19.163170691102891"/>
    <n v="20.465572529654185"/>
    <n v="6.36"/>
    <n v="21.772040036952831"/>
    <n v="23.082585904674985"/>
    <n v="24.397222864116031"/>
    <n v="25.715963686314257"/>
    <n v="27.038821182174914"/>
    <n v="28.365808202594675"/>
    <n v="29.696937638586469"/>
    <n v="31.032222421404715"/>
    <n v="32.371675522670941"/>
    <n v="38.064696020159587"/>
    <n v="51.650588045280557"/>
    <n v="69.123400997498308"/>
    <n v="21.772040036952831"/>
    <n v="87.276463388657447"/>
    <n v="106.66169065544264"/>
    <n v="126.97602065191091"/>
    <n v="147.35376528289927"/>
    <n v="167.79512250796984"/>
    <n v="188.30029090464919"/>
    <n v="208.8694696703574"/>
    <n v="229.50285862434316"/>
    <n v="250.20065820962492"/>
    <n v="272.95412023970789"/>
    <n v="299.38365396024079"/>
    <n v="327.65562196078071"/>
    <n v="87.276463388657447"/>
    <n v="356.30227937609186"/>
    <n v="385.57647818821545"/>
    <n v="415.33968156549361"/>
    <n v="445.19579584185851"/>
    <n v="475.1451110544765"/>
    <n v="505.1879181459143"/>
    <n v="535.32450896696514"/>
    <n v="565.55517627948439"/>
    <n v="595.88021375923313"/>
    <n v="649.3842419233041"/>
    <n v="744.8523106304699"/>
    <n v="861.02310142106739"/>
    <n v="356.30227937609186"/>
    <n v="980.87746296835837"/>
    <n v="1107.3449096539011"/>
    <n v="1238.8171710414404"/>
    <n v="1370.6998454431853"/>
    <n v="1502.99421403313"/>
    <n v="1635.7015619846707"/>
    <n v="1768.8231784830914"/>
    <n v="0"/>
    <n v="0"/>
    <n v="0"/>
    <n v="0"/>
    <n v="0"/>
    <n v="980.87746296835837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- Disston to Largo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373776137231618"/>
    <n v="7.7700386474801384"/>
    <n v="15.321474410535076"/>
    <n v="0"/>
    <n v="23.189581533459915"/>
    <n v="31.632886919873034"/>
    <n v="40.50942134713965"/>
    <n v="49.413665385631838"/>
    <n v="58.345705535611664"/>
    <n v="67.305628567366483"/>
    <n v="76.293521522051833"/>
    <n v="85.309471712537032"/>
    <n v="94.353566724253369"/>
    <n v="104.358559889733"/>
    <n v="116.08349118967598"/>
    <n v="128.66942571963304"/>
    <n v="23.189581533459915"/>
    <n v="141.42882315428199"/>
    <n v="154.4801202324762"/>
    <n v="167.75841588809075"/>
    <n v="181.07816200090457"/>
    <n v="194.4394879655664"/>
    <n v="207.84252358065231"/>
    <n v="221.28739904992679"/>
    <n v="234.77424498360742"/>
    <n v="248.30319239963384"/>
    <n v="272.68773538270659"/>
    <n v="316.72732535384307"/>
    <n v="370.46254221043552"/>
    <n v="141.42882315428199"/>
    <n v="425.92111900898306"/>
    <n v="484.47531794967233"/>
    <n v="545.37177220035267"/>
    <n v="606.45832508537364"/>
    <n v="667.73557002993925"/>
    <n v="729.20410231173094"/>
    <n v="790.86451906669072"/>
    <n v="0"/>
    <n v="0"/>
    <n v="0"/>
    <n v="0"/>
    <n v="0"/>
    <n v="425.92111900898306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40th Street to 16th Stree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35.479999999999997"/>
    <n v="35.479999999999997"/>
    <n v="35.479999999999997"/>
    <n v="35.479999999999997"/>
    <n v="35.479999999999997"/>
    <n v="35.479999999999997"/>
    <n v="35.479999999999997"/>
    <n v="35.479999999999997"/>
    <n v="35.479999999999997"/>
    <n v="35.479999999999997"/>
    <n v="35.479999999999997"/>
    <n v="35.479999999999997"/>
    <n v="35.479999999999997"/>
    <n v="35.479999999999997"/>
    <n v="54.212860719699989"/>
    <n v="76.092095874730873"/>
    <n v="101.23070898856457"/>
    <n v="133.86850216856271"/>
    <n v="174.02769135341725"/>
    <n v="217.34163077732424"/>
    <n v="263.60028148051111"/>
    <n v="312.60284802758957"/>
    <n v="363.92445845904865"/>
    <n v="417.10480805262944"/>
    <n v="472.33143565156354"/>
    <n v="35.479999999999997"/>
    <n v="530.03435637299867"/>
    <n v="590.05190267003718"/>
    <n v="651.66227846955962"/>
    <n v="0"/>
    <n v="0"/>
    <n v="0"/>
    <n v="0"/>
    <n v="0"/>
    <n v="0"/>
    <n v="0"/>
    <n v="5.0559752399582096E-2"/>
    <n v="0.20450784861757065"/>
    <n v="530.03435637299867"/>
    <n v="0.46234049226915885"/>
    <n v="0.81873541272968242"/>
    <n v="1.2232670771782597"/>
    <n v="1.6290615559877961"/>
    <n v="2.036122791247998"/>
    <n v="2.4444547373544747"/>
    <n v="2.8540613610471537"/>
    <n v="3.2649466414488151"/>
    <n v="3.6771145701037478"/>
    <n v="4.090569151016525"/>
    <n v="4.5053144006909003"/>
    <n v="4.9213543481688262"/>
    <n v="0.46234049226915885"/>
    <n v="5.3386930350695954"/>
    <n v="5.7573345156291023"/>
    <n v="6.1772828567392279"/>
    <n v="6.5985421379873461"/>
    <n v="7.0211164516959581"/>
    <n v="7.445009902962445"/>
    <n v="7.8702266096989471"/>
    <n v="8.2967707026723669"/>
    <n v="8.7246463255444997"/>
    <n v="9.1538576349122831"/>
    <n v="9.5844088003481804"/>
    <n v="10.016304004440684"/>
    <n v="5.3386930350695954"/>
    <n v="10.449547442834948"/>
    <n v="10.884143324273545"/>
    <n v="11.320095870637351"/>
    <n v="11.757409316986564"/>
    <n v="12.196087911601843"/>
    <n v="12.636135916025575"/>
    <n v="13.077557605103276"/>
    <n v="13.520357267025121"/>
    <n v="13.964539203367597"/>
    <n v="14.410107729135294"/>
    <n v="14.857067172802825"/>
    <n v="15.305421876356871"/>
    <n v="10.449547442834948"/>
    <n v="15.755176195338359"/>
    <n v="16.206334498884782"/>
    <n v="16.658901169772637"/>
    <n v="17.112880604460003"/>
    <n v="17.56827721312925"/>
    <n v="18.02509541972988"/>
    <n v="18.48333966202151"/>
    <n v="18.943014391616973"/>
    <n v="19.404124074025574"/>
    <n v="19.86667318869646"/>
    <n v="20.330666229062139"/>
    <n v="20.796107702582137"/>
    <n v="15.755176195338359"/>
  </r>
  <r>
    <s v="DE Florida"/>
    <x v="5"/>
    <s v="Transmission"/>
    <s v="PEF Transmission Expansion GG 40th Street to 16th Stree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.75271011777188934"/>
    <n v="3.002562823273772"/>
    <n v="8.735510911864603"/>
    <n v="17.961868141415941"/>
    <n v="28.636078840913001"/>
    <n v="40.659661308754465"/>
    <n v="53.938463484612477"/>
    <n v="68.273369122569761"/>
    <n v="83.448663957429105"/>
    <n v="99.552102001459716"/>
    <n v="0"/>
    <n v="116.78501983714634"/>
    <n v="135.07159256162768"/>
    <n v="154.07361465209453"/>
    <n v="0"/>
    <n v="0"/>
    <n v="0"/>
    <n v="0"/>
    <n v="0"/>
    <n v="0"/>
    <n v="0"/>
    <n v="2.3683643194517899E-2"/>
    <n v="9.5797362274603559E-2"/>
    <n v="116.78501983714634"/>
    <n v="0.21657359329495107"/>
    <n v="0.38351923151361045"/>
    <n v="0.57301350604972812"/>
    <n v="0.76309931917783691"/>
    <n v="0.95377851748621334"/>
    <n v="1.1450529533275731"/>
    <n v="1.3369244848370658"/>
    <n v="1.5293949759503258"/>
    <n v="1.7224662964215791"/>
    <n v="1.916140321841808"/>
    <n v="2.1104189336569705"/>
    <n v="2.3053040191862779"/>
    <n v="0.21657359329495107"/>
    <n v="2.5007974716405297"/>
    <n v="2.6969011901405042"/>
    <n v="2.8936170797354088"/>
    <n v="3.0909470514213853"/>
    <n v="3.2888930221600745"/>
    <n v="3.4874569148972396"/>
    <n v="3.6866406585814455"/>
    <n v="3.8864461881827981"/>
    <n v="4.0868754447117412"/>
    <n v="4.287930375237913"/>
    <n v="4.4896129329090604"/>
    <n v="4.6919250769700129"/>
    <n v="2.5007974716405297"/>
    <n v="4.8948687727817166"/>
    <n v="5.0984459918403244"/>
    <n v="5.3026587117963508"/>
    <n v="5.5075089164738831"/>
    <n v="5.712998595889851"/>
    <n v="5.9191297462733612"/>
    <n v="6.125904370085089"/>
    <n v="6.3333244760367311"/>
    <n v="6.5413920791105191"/>
    <n v="6.7501092005787946"/>
    <n v="6.9594778680236438"/>
    <n v="7.1695001153565956"/>
    <n v="4.8948687727817166"/>
    <n v="7.3801779828383793"/>
    <n v="7.5915135170987451"/>
    <n v="7.8035087711563449"/>
    <n v="8.0161658044386783"/>
    <n v="8.2294866828020989"/>
    <n v="8.4434734785518799"/>
    <n v="8.658128270462349"/>
    <n v="8.8734531437970823"/>
    <n v="9.089450190329158"/>
    <n v="9.3061215083614819"/>
    <n v="9.523469202747167"/>
    <n v="9.7414953849099852"/>
    <n v="7.3801779828383793"/>
  </r>
  <r>
    <s v="DE Florida"/>
    <x v="5"/>
    <s v="Transmission"/>
    <s v="PEF Transmission Expansion GG Archer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741033725026634"/>
    <n v="2.2313814001285497"/>
    <n v="5.025398722755221"/>
    <n v="8.9429587199379483"/>
    <n v="13.987568721137615"/>
    <n v="20.162747004540257"/>
    <n v="27.472022831235385"/>
    <n v="35.918936479500964"/>
    <n v="45.507039279195453"/>
    <n v="56.239893646257201"/>
    <n v="0"/>
    <n v="68.121073117311511"/>
    <n v="81.154162384385756"/>
    <n v="95.278517850864986"/>
    <n v="110.433306610838"/>
    <n v="126.62174533700411"/>
    <n v="143.84706074345328"/>
    <n v="162.11248961701205"/>
    <n v="181.42127884868728"/>
    <n v="201.77668546520809"/>
    <n v="223.18197666066624"/>
    <n v="245.64042982825526"/>
    <n v="269.15533259210872"/>
    <n v="68.121073117311511"/>
    <n v="293.72998283923772"/>
    <n v="319.36768875156844"/>
    <n v="348.18677341719831"/>
    <n v="382.31217262985916"/>
    <n v="421.7604509524831"/>
    <n v="466.54822465710129"/>
    <n v="516.69216188626285"/>
    <n v="0"/>
    <n v="0"/>
    <n v="0"/>
    <n v="0"/>
    <n v="0"/>
    <n v="293.72998283923772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Archer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110704490871528"/>
    <n v="0.26192213493759542"/>
    <n v="0.261924679379686"/>
    <n v="0.26192468732259444"/>
    <n v="0.26192468734738961"/>
    <n v="0.2619246873474671"/>
    <n v="0.26192468734746721"/>
    <n v="0.26192468734746721"/>
    <n v="0.26192468734746721"/>
    <n v="0.26192468734746721"/>
    <n v="0"/>
    <n v="0.26192468734746721"/>
    <n v="0.2619246873474671"/>
    <n v="0.2318330665561919"/>
    <n v="0.23173913044631628"/>
    <n v="0.23173883720878036"/>
    <n v="0.23173883629338932"/>
    <n v="0.23173883629053199"/>
    <n v="0.23173883629052289"/>
    <n v="0.231738836290523"/>
    <n v="0.23173883629052289"/>
    <n v="0.231738836290523"/>
    <n v="0.23173883629052289"/>
    <n v="0.26192468734746721"/>
    <n v="0.231738836290523"/>
    <n v="0.23173883629052289"/>
    <n v="1.2224678535283806"/>
    <n v="1.2255605825796214"/>
    <n v="1.2255702370591186"/>
    <n v="0"/>
    <n v="0"/>
    <n v="0"/>
    <n v="0"/>
    <n v="0"/>
    <n v="0"/>
    <n v="0"/>
    <n v="0.231738836290523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Archer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2.14"/>
    <n v="2.59"/>
    <n v="3.13"/>
    <n v="3.74"/>
    <n v="4.5"/>
    <n v="5.43"/>
    <n v="6.39"/>
    <n v="7.4"/>
    <n v="8.4600000000000009"/>
    <n v="9.6300000000000008"/>
    <n v="10.94"/>
    <n v="12.33"/>
    <n v="2.14"/>
    <n v="13.82"/>
    <n v="15.317543140750001"/>
    <n v="16.92368715753345"/>
    <n v="18.688377601756255"/>
    <n v="20.585940630771123"/>
    <n v="22.595509681930892"/>
    <n v="24.722952026841668"/>
    <n v="27.025977466374599"/>
    <n v="29.574991809374314"/>
    <n v="32.396472360977377"/>
    <n v="35.488973552106337"/>
    <n v="38.851376325132392"/>
    <n v="13.82"/>
    <n v="42.483031665505678"/>
    <n v="46.493393062503905"/>
    <n v="51.575363723135922"/>
    <n v="67.924259046785437"/>
    <n v="96.418638377502973"/>
    <n v="128.00512018306864"/>
    <n v="162.57509673448257"/>
    <n v="200.35985051665963"/>
    <n v="241.4971794397004"/>
    <n v="285.94082467451119"/>
    <n v="333.35705679908591"/>
    <n v="383.63134503062503"/>
    <n v="42.483031665505678"/>
    <n v="436.784163602528"/>
    <n v="493.9380094832174"/>
    <n v="553.90459531807846"/>
    <n v="615.95595525550596"/>
    <n v="0"/>
    <n v="0"/>
    <n v="0"/>
    <n v="0"/>
    <n v="0"/>
    <n v="0"/>
    <n v="0"/>
    <n v="0.23321666030599925"/>
    <n v="436.784163602528"/>
    <n v="0.9261786146643658"/>
    <n v="2.2681232938962474"/>
    <n v="4.0352759996100094"/>
    <n v="5.8079451729106175"/>
    <n v="7.586148034389443"/>
    <n v="9.3699018583948614"/>
    <n v="11.159223973200062"/>
    <n v="12.954131761171386"/>
    <n v="14.754642658937186"/>
    <n v="16.560774157557216"/>
    <n v="18.372543802692544"/>
    <n v="20.189969194776001"/>
    <n v="0.9261786146643658"/>
    <n v="22.013067989183163"/>
    <n v="23.841857896403862"/>
    <n v="25.676356682214234"/>
    <n v="27.516582167849307"/>
    <n v="29.362552230176121"/>
    <n v="31.2142848018674"/>
    <n v="33.071797871575754"/>
    <n v="34.935109484108423"/>
    <n v="36.804237740602588"/>
    <n v="38.679200798701203"/>
    <n v="40.560016872729392"/>
    <n v="42.446704233871387"/>
    <n v="22.013067989183163"/>
    <n v="44.339281210348041"/>
    <n v="46.23776618759485"/>
    <n v="48.142177608440583"/>
    <n v="50.05253397328643"/>
    <n v="51.968853840285725"/>
    <n v="53.891155825524237"/>
    <n v="55.819458603201006"/>
    <n v="57.753780905809769"/>
    <n v="59.694141524320912"/>
    <n v="61.640559308364047"/>
    <n v="63.593053166411096"/>
    <n v="65.551642065959996"/>
    <n v="44.339281210348041"/>
  </r>
  <r>
    <s v="DE Florida"/>
    <x v="5"/>
    <s v="Transmission"/>
    <s v="PEF Transmission Expansion GG Archer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3.8073106571567095E-2"/>
    <n v="0.1481841421966209"/>
    <n v="0.31829977941549781"/>
    <n v="0.53863853735107869"/>
    <n v="0.8119418107257661"/>
    <n v="1.1652355051954353"/>
    <n v="1.6314926800241905"/>
    <n v="2.2231089970226297"/>
    <n v="2.9394002179954746"/>
    <n v="3.7798350299683894"/>
    <n v="0"/>
    <n v="4.7441022794655243"/>
    <n v="5.8834659724090725"/>
    <n v="7.5224947325449332"/>
    <n v="14.436960522975527"/>
    <n v="27.038398600540813"/>
    <n v="41.085937239861195"/>
    <n v="56.528694183718599"/>
    <n v="73.475001510844251"/>
    <n v="91.98940041175895"/>
    <n v="112.05021458013042"/>
    <n v="133.50110818724525"/>
    <n v="156.28842433281238"/>
    <n v="4.7441022794655243"/>
    <n v="180.42174632868094"/>
    <n v="206.42687663019964"/>
    <n v="233.74717978545269"/>
    <n v="262.04164815987002"/>
    <n v="0"/>
    <n v="0"/>
    <n v="0"/>
    <n v="0"/>
    <n v="0"/>
    <n v="0"/>
    <n v="0"/>
    <n v="0.10924539594363253"/>
    <n v="180.42174632868094"/>
    <n v="0.43384871964454141"/>
    <n v="1.0624542301804747"/>
    <n v="1.8902394183195215"/>
    <n v="2.7206086786468262"/>
    <n v="3.553570077783017"/>
    <n v="4.3891317075300496"/>
    <n v="5.227301684949814"/>
    <n v="6.0680881524429902"/>
    <n v="6.9114992778281463"/>
    <n v="7.7575432544210834"/>
    <n v="8.6062283011144309"/>
    <n v="9.4575626624574909"/>
    <n v="0.43384871964454141"/>
    <n v="10.311554608736325"/>
    <n v="11.168212436054098"/>
    <n v="12.027544466411674"/>
    <n v="12.889559047788456"/>
    <n v="13.754264554223486"/>
    <n v="14.621669385896787"/>
    <n v="15.491781969210979"/>
    <n v="16.364610756873127"/>
    <n v="17.240164227976855"/>
    <n v="18.118450888084723"/>
    <n v="18.99947926931085"/>
    <n v="19.883257930403801"/>
    <n v="10.311554608736325"/>
    <n v="20.769795456829723"/>
    <n v="21.659100460855765"/>
    <n v="22.551181581633724"/>
    <n v="23.44604748528398"/>
    <n v="24.343706864979687"/>
    <n v="25.244168441031206"/>
    <n v="26.14744096097084"/>
    <n v="27.053533199637794"/>
    <n v="27.962453959263428"/>
    <n v="28.874212069556762"/>
    <n v="29.788816387790256"/>
    <n v="30.706275798885848"/>
    <n v="20.769795456829723"/>
  </r>
  <r>
    <s v="DE Florida"/>
    <x v="5"/>
    <s v="Transmission"/>
    <s v="PEF Transmission Expansion GG Baker Tap to Miccosuke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7.3161271654186497E-3"/>
    <n v="2.2802812877823021E-2"/>
    <n v="4.0576158031998232E-2"/>
    <n v="6.1605888995979879E-2"/>
    <n v="8.6677450019455149E-2"/>
    <n v="0.11440070081317003"/>
    <n v="0.14397546618703494"/>
    <n v="0.17631403401564266"/>
    <n v="0.20853918073417713"/>
    <n v="0.23708791311485944"/>
    <n v="0"/>
    <n v="0.2606877279606386"/>
    <n v="0.27864155213834702"/>
    <n v="0.19964621655727924"/>
    <n v="-6.8489880193928571E-2"/>
    <n v="-0.52610824589816785"/>
    <n v="-1.1718655964513887"/>
    <n v="-2.0053104182648664"/>
    <n v="-3.0248638173411102"/>
    <n v="-4.2290711805014745"/>
    <n v="-5.585655364253979"/>
    <n v="-6.3342320755056534"/>
    <n v="-6.382722706973456"/>
    <n v="0.2606877279606386"/>
    <n v="-6.382722706973456"/>
    <n v="-6.3388761646492551"/>
    <n v="-6.266943365117565"/>
    <n v="-6.1947911946015326"/>
    <n v="0"/>
    <n v="0"/>
    <n v="0"/>
    <n v="0"/>
    <n v="0"/>
    <n v="0"/>
    <n v="0"/>
    <n v="8.8562400302622782E-7"/>
    <n v="-6.382722706973456"/>
    <n v="3.1016211956382796E-6"/>
    <n v="6.5329619015900395E-6"/>
    <n v="1.0741455461588727E-5"/>
    <n v="1.4963086549678854E-5"/>
    <n v="1.9197896176887741E-5"/>
    <n v="2.3445925482265595E-5"/>
    <n v="2.770721573328517E-5"/>
    <n v="3.1981808326242642E-5"/>
    <n v="3.6269744786659776E-5"/>
    <n v="4.0571066769687301E-5"/>
    <n v="4.4885816060509581E-5"/>
    <n v="4.921403457475054E-5"/>
    <n v="3.1016211956382796E-6"/>
    <n v="5.3555764358880854E-5"/>
    <n v="5.7911047590626394E-5"/>
    <n v="6.2279926579377981E-5"/>
    <n v="6.6662443766602383E-5"/>
    <n v="7.1058641726254624E-5"/>
    <n v="7.5468563165191567E-5"/>
    <n v="7.98922509235868E-5"/>
    <n v="8.4329747975346779E-5"/>
    <n v="8.8781097428528328E-5"/>
    <n v="9.3246342525757386E-5"/>
    <n v="9.7725526644649118E-5"/>
    <n v="1.0221869329822927E-4"/>
    <n v="5.3555764358880854E-5"/>
    <n v="1.067258861353569E-4"/>
    <n v="1.1124714894114841E-4"/>
    <n v="1.1578252563740288E-4"/>
    <n v="1.2033206028302874E-4"/>
    <n v="1.248957970744718E-4"/>
    <n v="1.2947378034614462E-4"/>
    <n v="1.3406605457085712E-4"/>
    <n v="1.3867266436024868E-4"/>
    <n v="1.4329365446522148E-4"/>
    <n v="1.4792906977637528E-4"/>
    <n v="1.5257895532444344E-4"/>
    <n v="1.5724335628073045E-4"/>
    <n v="1.067258861353569E-4"/>
  </r>
  <r>
    <s v="DE Florida"/>
    <x v="5"/>
    <s v="Transmission"/>
    <s v="PEF Transmission Expansion GG Baker Tap to Miccosuke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3.4270845312313501E-3"/>
    <n v="1.0681493844384059E-2"/>
    <n v="1.9007040252874356E-2"/>
    <n v="2.8857971497382645E-2"/>
    <n v="4.0602212270493682E-2"/>
    <n v="5.3588580850809461E-2"/>
    <n v="6.7442252149286563E-2"/>
    <n v="8.2590568063127784E-2"/>
    <n v="9.7685754264614566E-2"/>
    <n v="0.11105880217861994"/>
    <n v="0"/>
    <n v="0.12211363468347097"/>
    <n v="0.13052372266098783"/>
    <n v="9.3520033893938453E-2"/>
    <n v="-3.2082631104057596E-2"/>
    <n v="-0.24644424440751186"/>
    <n v="-0.54893557308075336"/>
    <n v="-0.93934511516371877"/>
    <n v="-1.4169332712655129"/>
    <n v="-1.9810186587077392"/>
    <n v="-2.616481734503699"/>
    <n v="-2.9671366109931032"/>
    <n v="-2.9898510183913833"/>
    <n v="0.12211363468347097"/>
    <n v="-2.9898510183913833"/>
    <n v="-2.9693120360104435"/>
    <n v="-2.9356166423972145"/>
    <n v="-2.9018184891011582"/>
    <n v="0"/>
    <n v="0"/>
    <n v="0"/>
    <n v="0"/>
    <n v="0"/>
    <n v="0"/>
    <n v="0"/>
    <n v="4.1485177234268227E-7"/>
    <n v="-2.9898510183913833"/>
    <n v="1.4528886364296784E-6"/>
    <n v="3.0602273812147157E-6"/>
    <n v="5.0316068902302494E-6"/>
    <n v="7.0091403955176918E-6"/>
    <n v="8.9928471078225846E-6"/>
    <n v="1.0982746297860078E-5"/>
    <n v="1.2978857296502136E-5"/>
    <n v="1.4981199494965324E-5"/>
    <n v="1.6989792344999189E-5"/>
    <n v="1.9004655359075218E-5"/>
    <n v="2.10258081105764E-5"/>
    <n v="2.3053270233987359E-5"/>
    <n v="1.4528886364296784E-6"/>
    <n v="2.5087061425085107E-5"/>
    <n v="2.7127201441130371E-5"/>
    <n v="2.917371010105952E-5"/>
    <n v="3.1226607285677111E-5"/>
    <n v="3.3285912937849006E-5"/>
    <n v="3.5351647062696116E-5"/>
    <n v="3.7423829727788738E-5"/>
    <n v="3.9502481063341501E-5"/>
    <n v="4.1587621262408922E-5"/>
    <n v="4.3679270581081561E-5"/>
    <n v="4.5777449338682824E-5"/>
    <n v="4.788217791796633E-5"/>
    <n v="2.5087061425085107E-5"/>
    <n v="4.9993476765313922E-5"/>
    <n v="5.2111366390934319E-5"/>
    <n v="5.4235867369062321E-5"/>
    <n v="5.6367000338158718E-5"/>
    <n v="5.8504786001110756E-5"/>
    <n v="6.0649245125433259E-5"/>
    <n v="6.2800398543470383E-5"/>
    <n v="6.4958267152598001E-5"/>
    <n v="6.7122871915426671E-5"/>
    <n v="6.9294233860005313E-5"/>
    <n v="7.1472374080025497E-5"/>
    <n v="7.365731373502631E-5"/>
    <n v="4.9993476765313922E-5"/>
  </r>
  <r>
    <s v="DE Florida"/>
    <x v="5"/>
    <s v="Transmission"/>
    <s v="PEF Transmission Expansion GG Bithlo to Lockwood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57.55"/>
    <n v="57.55"/>
    <n v="57.55"/>
    <n v="57.55"/>
    <n v="57.55"/>
    <n v="57.55"/>
    <n v="57.55"/>
    <n v="57.55"/>
    <n v="57.55"/>
    <n v="57.55"/>
    <n v="57.55"/>
    <n v="57.55"/>
    <n v="57.55"/>
    <n v="57.55"/>
    <n v="71.549659798899995"/>
    <n v="85.593021915804428"/>
    <n v="99.680222774928339"/>
    <n v="113.81139922635815"/>
    <n v="127.98668854738109"/>
    <n v="142.20622844381879"/>
    <n v="156.47015705136499"/>
    <n v="170.77861293692752"/>
    <n v="185.13173509997432"/>
    <n v="199.52966297388386"/>
    <n v="213.97253642729953"/>
    <n v="57.55"/>
    <n v="228.46049576548853"/>
    <n v="242.99368173170478"/>
    <n v="257.57223550855622"/>
    <n v="272.19629871937622"/>
    <n v="286.86601342959955"/>
    <n v="301.58152214814231"/>
    <n v="316.34296782878653"/>
    <n v="331.15049387156864"/>
    <n v="346.00424412417271"/>
    <n v="360.90436288332785"/>
    <n v="375.85099489620984"/>
    <n v="390.84428536184748"/>
    <n v="228.46049576548853"/>
    <n v="405.88437993253302"/>
    <n v="420.97142471523699"/>
    <n v="436.10556627302782"/>
    <n v="451.28695162649535"/>
    <n v="466.51572825517923"/>
    <n v="481.79204409900154"/>
    <n v="497.1160475597041"/>
    <n v="512.48788750228982"/>
    <n v="527.90771325646915"/>
    <n v="543.37567461811045"/>
    <n v="558.89192185069555"/>
    <n v="574.4566056867792"/>
    <n v="405.88437993253302"/>
    <n v="590.06987732945345"/>
    <n v="605.73188845381651"/>
    <n v="621.44279120844612"/>
    <n v="637.20273821687783"/>
    <n v="653.01188257908734"/>
    <n v="668.870377872978"/>
    <n v="684.7783781558727"/>
    <n v="700.7360379660106"/>
    <n v="716.74351232404797"/>
    <n v="732.80095673456458"/>
    <n v="748.90852718757412"/>
    <n v="765.06638016003978"/>
    <n v="590.06987732945345"/>
    <n v="781.274672617394"/>
    <n v="797.53356201506358"/>
    <n v="813.84320629999911"/>
    <n v="830.20376391220964"/>
    <n v="846.61539378630141"/>
    <n v="863.07825535302231"/>
    <n v="879.59250854081017"/>
    <n v="896.15831377734673"/>
    <n v="912.77583199111609"/>
    <n v="929.44522461296776"/>
    <n v="0"/>
    <n v="0"/>
    <n v="781.274672617394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Bithlo to Lockwoo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979339331865553"/>
    <n v="1.6318447738080197"/>
    <n v="3.1809434165240682"/>
    <n v="0"/>
    <n v="4.8852383184050403"/>
    <n v="6.7349452152086258"/>
    <n v="8.6624543513759189"/>
    <n v="10.59598053498831"/>
    <n v="12.535542549282299"/>
    <n v="14.48115923612945"/>
    <n v="16.432849496219429"/>
    <n v="18.390632289243623"/>
    <n v="20.354526634079317"/>
    <n v="23.551118143013923"/>
    <n v="28.750694310426656"/>
    <n v="34.957360966209066"/>
    <n v="4.8852383184050403"/>
    <n v="41.59342912574445"/>
    <n v="48.632236853997611"/>
    <n v="55.889434739156606"/>
    <n v="63.169287201237765"/>
    <n v="70.471864960354225"/>
    <n v="77.797238957383982"/>
    <n v="85.145480354659057"/>
    <n v="92.516660536656758"/>
    <n v="99.910851110693201"/>
    <n v="107.77637034676061"/>
    <n v="116.39478342602705"/>
    <n v="125.40220795637521"/>
    <n v="41.59342912574445"/>
    <n v="134.58759405001413"/>
    <n v="143.94126382545909"/>
    <n v="153.39591301337484"/>
    <n v="162.88007649602102"/>
    <n v="172.39384640728608"/>
    <n v="181.93731516867004"/>
    <n v="191.51057549018233"/>
    <n v="201.11372037124249"/>
    <n v="210.74684310158352"/>
    <n v="236.53515241742434"/>
    <n v="0"/>
    <n v="0"/>
    <n v="134.58759405001413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Bithlo to Lockwoo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069617102591945"/>
    <n v="0.76440305850918999"/>
    <n v="1.4900454476816121"/>
    <n v="0"/>
    <n v="2.2883862313820966"/>
    <n v="3.1548421786366396"/>
    <n v="4.0577429340512738"/>
    <n v="4.9634622476670636"/>
    <n v="5.8720089180925887"/>
    <n v="6.7833917714027807"/>
    <n v="7.6976196612246657"/>
    <n v="8.6147014688233714"/>
    <n v="9.534646103188404"/>
    <n v="11.032021567726053"/>
    <n v="13.467652694605144"/>
    <n v="16.375033991513497"/>
    <n v="2.2883862313820966"/>
    <n v="19.483559311472067"/>
    <n v="22.78073943674778"/>
    <n v="26.180219797049869"/>
    <n v="29.5903122132083"/>
    <n v="33.011049812559484"/>
    <n v="36.44246582585243"/>
    <n v="39.884593587571594"/>
    <n v="43.337466536260685"/>
    <n v="46.801118214847513"/>
    <n v="50.485553804136067"/>
    <n v="54.522666538770423"/>
    <n v="58.742003433309435"/>
    <n v="19.483559311472067"/>
    <n v="63.044702646041927"/>
    <n v="67.426230778739338"/>
    <n v="71.855060574547153"/>
    <n v="76.297715715463653"/>
    <n v="80.754239359653894"/>
    <n v="85.224674800008501"/>
    <n v="89.709065464564191"/>
    <n v="94.207454916925712"/>
    <n v="98.719886856688987"/>
    <n v="110.79987315882295"/>
    <n v="0"/>
    <n v="0"/>
    <n v="63.044702646041927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Bronson to Newb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8350050110949206"/>
    <n v="0.73457483244726673"/>
    <n v="1.6543704382119326"/>
    <n v="2.9440383445442304"/>
    <n v="4.6047331707086725"/>
    <n v="6.6376131403100906"/>
    <n v="9.0438400925451994"/>
    <n v="11.824579493489276"/>
    <n v="14.981000447418081"/>
    <n v="18.514275708165123"/>
    <n v="0"/>
    <n v="22.425581690514363"/>
    <n v="26.716098481628507"/>
    <n v="31.203509351403461"/>
    <n v="35.704928437068268"/>
    <n v="40.220399467650225"/>
    <n v="44.749966308684215"/>
    <n v="49.293672962638851"/>
    <n v="53.851563569343938"/>
    <n v="58.42368240641926"/>
    <n v="63.010073889704714"/>
    <n v="67.610782573691793"/>
    <n v="72.225853151956414"/>
    <n v="22.425581690514363"/>
  </r>
  <r>
    <s v="DE Florida"/>
    <x v="5"/>
    <s v="Transmission"/>
    <s v="PEF Transmission Expansion GG Bronson to Newb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956916085063201E-2"/>
    <n v="0.34409599346648811"/>
    <n v="0.77495472803172871"/>
    <n v="1.379072293553026"/>
    <n v="2.1569895469252103"/>
    <n v="3.1092490334198555"/>
    <n v="4.2363949919558328"/>
    <n v="5.5389733603863194"/>
    <n v="7.0175317808023108"/>
    <n v="8.672619604852688"/>
    <n v="0"/>
    <n v="10.504787899080895"/>
    <n v="12.514589450278272"/>
    <n v="14.61662185476904"/>
    <n v="16.725216110755934"/>
    <n v="18.840392702173915"/>
    <n v="20.962172176902026"/>
    <n v="23.090575146963012"/>
    <n v="25.22562228872355"/>
    <n v="27.367334343095106"/>
    <n v="29.515732115735432"/>
    <n v="31.670836477250678"/>
    <n v="33.832668363398135"/>
    <n v="10.504787899080895"/>
  </r>
  <r>
    <s v="DE Florida"/>
    <x v="5"/>
    <s v="Transmission"/>
    <s v="PEF Transmission Expansion GG Brookridge-Twin County Ranc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775227355873706"/>
    <n v="0.47137667797474841"/>
    <n v="1.0616095282027671"/>
    <n v="1.8891894377298315"/>
    <n v="2.9548573257505435"/>
    <n v="4.2593564243647268"/>
    <n v="5.8034322857975553"/>
    <n v="7.5878327896422171"/>
    <n v="9.6133081501251887"/>
    <n v="11.880610923394194"/>
    <n v="0"/>
    <n v="14.390496014828903"/>
    <n v="17.143720686374465"/>
    <n v="20.445663606211184"/>
    <n v="24.602656733946457"/>
    <n v="29.617369254162774"/>
    <n v="35.492478683756062"/>
    <n v="42.23067089794641"/>
    <n v="49.834640156370021"/>
    <n v="58.30708912925256"/>
    <n v="67.650728923664261"/>
    <n v="77.868279109856971"/>
    <n v="88.962467747683405"/>
    <n v="14.390496014828903"/>
    <n v="100.93603141309887"/>
    <n v="113.79171522474574"/>
    <n v="128.27457178294244"/>
    <n v="145.13197949635824"/>
    <n v="164.37135093009783"/>
    <n v="186.00012178884805"/>
    <n v="210.02575098911197"/>
    <n v="236.45572073166855"/>
    <n v="265.29753657425846"/>
    <n v="296.55872750449674"/>
    <n v="330.24684601301328"/>
    <n v="366.36946816682138"/>
    <n v="100.93603141309887"/>
    <n v="404.93419368291541"/>
    <n v="445.94864600209837"/>
    <n v="488.25580213484608"/>
    <n v="530.69502724767869"/>
    <n v="573.26673361636927"/>
    <n v="615.97133480367984"/>
    <n v="658.80924566337876"/>
    <n v="701.78088234427105"/>
    <n v="0"/>
    <n v="0"/>
    <n v="0"/>
    <n v="0"/>
    <n v="404.93419368291541"/>
  </r>
  <r>
    <s v="DE Florida"/>
    <x v="5"/>
    <s v="Transmission"/>
    <s v="PEF Transmission Expansion GG Brookridge-Twin County Ranc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158553987132312E-2"/>
    <n v="0.22080640275175423"/>
    <n v="0.49728845741069383"/>
    <n v="0.88495070577946522"/>
    <n v="1.3841402157333667"/>
    <n v="1.9952051385790703"/>
    <n v="2.7184947124367387"/>
    <n v="3.5543592656326957"/>
    <n v="4.5031502201026923"/>
    <n v="5.5652200948057944"/>
    <n v="0"/>
    <n v="6.7409225091489251"/>
    <n v="8.0306121864221041"/>
    <n v="9.5773372839667612"/>
    <n v="11.524592508265659"/>
    <n v="13.873628182199582"/>
    <n v="16.625698531744742"/>
    <n v="19.782061698156955"/>
    <n v="23.343979750193853"/>
    <n v="27.312718696375239"/>
    <n v="31.689548497281741"/>
    <n v="36.475743077891828"/>
    <n v="41.672580339957356"/>
    <n v="6.7409225091489251"/>
    <n v="47.281342174417745"/>
    <n v="53.3033144738529"/>
    <n v="60.087501319762936"/>
    <n v="67.983996269219062"/>
    <n v="76.996271581058892"/>
    <n v="87.127810353366257"/>
    <n v="98.382106557307793"/>
    <n v="110.76266507107511"/>
    <n v="124.27300171393291"/>
    <n v="138.91664328037345"/>
    <n v="154.69712757437753"/>
    <n v="171.6180034437825"/>
    <n v="47.281342174417745"/>
    <n v="189.68283081475752"/>
    <n v="208.89518072638651"/>
    <n v="228.71307030986156"/>
    <n v="248.59282480471268"/>
    <n v="268.53463733277772"/>
    <n v="288.53870161875727"/>
    <n v="308.60521199209643"/>
    <n v="328.73436338887268"/>
    <n v="0"/>
    <n v="0"/>
    <n v="0"/>
    <n v="0"/>
    <n v="189.68283081475752"/>
  </r>
  <r>
    <s v="DE Florida"/>
    <x v="5"/>
    <s v="Transmission"/>
    <s v="PEF Transmission Expansion GG Burnham Tap to Jasper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204647788071922"/>
    <n v="1.2891912343514829"/>
    <n v="2.9034480533556168"/>
    <n v="5.1668370052053696"/>
    <n v="8.0813844662058827"/>
    <n v="11.649123138340414"/>
    <n v="15.872092069017027"/>
    <n v="20.752336670876904"/>
    <n v="26.291908741664507"/>
    <n v="32.492866484159762"/>
    <n v="0"/>
    <n v="39.357274526172475"/>
    <n v="46.887203940599136"/>
    <n v="54.932922075549655"/>
    <n v="63.344228863206524"/>
    <n v="72.12226555069924"/>
    <n v="81.268176947754213"/>
    <n v="90.783111437816046"/>
    <n v="100.66822098920349"/>
    <n v="110.92466116630023"/>
    <n v="121.55359114078061"/>
    <n v="132.55617370287047"/>
    <n v="143.93357527264294"/>
    <n v="39.357274526172475"/>
    <n v="155.68696591134974"/>
    <n v="167.8175193327877"/>
    <n v="180.15617662681274"/>
    <n v="192.53335113715283"/>
    <n v="204.94916310184661"/>
    <n v="217.40373313427622"/>
    <n v="229.89718222433896"/>
    <n v="242.42963173962269"/>
    <n v="255.00120342658479"/>
    <n v="267.61201941173493"/>
    <n v="280.26220220282141"/>
    <n v="0"/>
    <n v="155.68696591134974"/>
  </r>
  <r>
    <s v="DE Florida"/>
    <x v="5"/>
    <s v="Transmission"/>
    <s v="PEF Transmission Expansion GG Burnham Tap to Jasper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085583912474179"/>
    <n v="0.60389427864628764"/>
    <n v="1.3600586329228181"/>
    <n v="2.4202951610286467"/>
    <n v="3.7855530759466514"/>
    <n v="5.4567845537894009"/>
    <n v="7.4349447430490709"/>
    <n v="9.7209917738762321"/>
    <n v="12.315886767387598"/>
    <n v="15.220593845002842"/>
    <n v="0"/>
    <n v="18.436080137810549"/>
    <n v="21.963315795963407"/>
    <n v="25.732161735830086"/>
    <n v="29.672259922706054"/>
    <n v="33.784144949593234"/>
    <n v="38.068353078316477"/>
    <n v="42.5254222447331"/>
    <n v="47.155892063958632"/>
    <n v="51.960303835608933"/>
    <n v="56.939200549058626"/>
    <n v="62.093126888715972"/>
    <n v="67.422629239314219"/>
    <n v="18.436080137810549"/>
    <n v="72.928255691219448"/>
    <n v="78.610556045754976"/>
    <n v="84.390338243690337"/>
    <n v="90.188163014319528"/>
    <n v="96.004086680600452"/>
    <n v="101.83816574131269"/>
    <n v="107.69045687160639"/>
    <n v="113.56101692355278"/>
    <n v="119.44990292669655"/>
    <n v="125.35717208860974"/>
    <n v="131.28288179544762"/>
    <n v="0"/>
    <n v="72.928255691219448"/>
  </r>
  <r>
    <s v="DE Florida"/>
    <x v="5"/>
    <s v="Transmission"/>
    <s v="PEF Transmission Expansion GG Capacit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2441.33"/>
    <n v="2443.62"/>
    <n v="2446.6499999999996"/>
    <n v="495.42000000000007"/>
    <n v="495.86"/>
    <n v="496.18999999999994"/>
    <n v="496.56999999999994"/>
    <n v="445.76"/>
    <n v="446.13"/>
    <n v="446.85"/>
    <n v="447.66999999999996"/>
    <n v="448.45999999999992"/>
    <n v="2441.33"/>
    <n v="449.48"/>
    <n v="481.02745654485"/>
    <n v="512.6916712162224"/>
    <n v="10.253833424324455"/>
    <n v="10.889094622332166"/>
    <n v="11.526338896163864"/>
    <n v="0.23052677792327714"/>
    <n v="0.24331144872655691"/>
    <n v="0.2561360290531432"/>
    <n v="5.1227205810628895E-3"/>
    <n v="5.3800128697479776E-3"/>
    <n v="5.6381083400518853E-3"/>
    <n v="449.48"/>
    <n v="1.1276216680103802E-4"/>
    <n v="1.1794018998485182E-4"/>
    <n v="1.2313437724829784E-4"/>
    <n v="2.4626875449659656E-6"/>
    <n v="2.5668955810059795E-6"/>
    <n v="2.6714289201458585E-6"/>
    <n v="5.3428578402917373E-8"/>
    <n v="5.5525771557490815E-8"/>
    <n v="5.7629511457019095E-8"/>
    <n v="0"/>
    <n v="0"/>
    <n v="0"/>
    <n v="1.1276216680103802E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Citrus CC to Powerlin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20750536857502E-2"/>
    <n v="0.1109695371827584"/>
    <n v="0.2499197001421832"/>
    <n v="0.44474512073052858"/>
    <n v="0.69562022306327698"/>
    <n v="1.0027199757504395"/>
    <n v="1.3662198935962879"/>
    <n v="1.7862960393043932"/>
    <n v="2.2631250251879864"/>
    <n v="2.7968840148856575"/>
    <n v="0"/>
    <n v="3.3877507250824133"/>
    <n v="4.0359034272361036"/>
    <n v="4.7138001987723834"/>
    <n v="5.3938131403234655"/>
    <n v="6.075948857873799"/>
    <n v="6.7602139780295385"/>
    <n v="7.4466151480829144"/>
    <n v="8.1351590360768107"/>
    <n v="8.8258523308695409"/>
    <n v="9.518701742199827"/>
    <n v="10.213714000751979"/>
    <n v="10.910895858221286"/>
    <n v="3.3877507250824133"/>
  </r>
  <r>
    <s v="DE Florida"/>
    <x v="5"/>
    <s v="Transmission"/>
    <s v="PEF Transmission Expansion GG Citrus CC to Powerline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985197388043363E-2"/>
    <n v="5.1981325053303787E-2"/>
    <n v="0.11706958053649974"/>
    <n v="0.20833141485027667"/>
    <n v="0.32584853327046259"/>
    <n v="0.46970289612979399"/>
    <n v="0.63997671961411928"/>
    <n v="0.83675247656108753"/>
    <n v="1.0601128972613312"/>
    <n v="1.3101409702621489"/>
    <n v="0"/>
    <n v="1.5869199431736978"/>
    <n v="1.8905333234777022"/>
    <n v="2.2080796819506436"/>
    <n v="2.5266173153644393"/>
    <n v="2.8461493181523339"/>
    <n v="3.1666787944073711"/>
    <n v="3.4882088579125496"/>
    <n v="3.8107426321710705"/>
    <n v="4.1342832504366802"/>
    <n v="4.4588338557441114"/>
    <n v="4.784397600939613"/>
    <n v="5.1109776487115788"/>
    <n v="1.5869199431736978"/>
  </r>
  <r>
    <s v="DE Florida"/>
    <x v="5"/>
    <s v="Transmission"/>
    <s v="PEF Transmission Expansion GG Crawfordville to Carrabell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.24"/>
    <n v="0.24"/>
    <n v="0.24"/>
    <n v="0.24"/>
    <n v="0.24"/>
    <n v="0.24"/>
    <n v="0.24"/>
    <n v="0.24"/>
    <n v="0.24"/>
    <n v="0.24"/>
    <n v="0.24"/>
    <n v="0.24"/>
    <n v="0.24"/>
    <n v="0.24"/>
    <n v="0.2963773602"/>
    <n v="0.35293071191401554"/>
    <n v="0.40966060452947617"/>
    <n v="0.46656758914881769"/>
    <n v="0.52365221859483591"/>
    <n v="0.58091504741605682"/>
    <n v="0.6383566318921241"/>
    <n v="0.69597753003920282"/>
    <n v="0.75377830161540027"/>
    <n v="0.81175950812620401"/>
    <n v="0.86992171282993636"/>
    <n v="0.24"/>
    <n v="0.92826548074322623"/>
    <n v="0.98679137864649791"/>
    <n v="1.0454999750894773"/>
    <n v="1.104391840396715"/>
    <n v="1.1634675466731261"/>
    <n v="1.2227276678095493"/>
    <n v="1.2821727794883204"/>
    <n v="1.3418034591888657"/>
    <n v="1.4016202861933118"/>
    <n v="1.4616238415921128"/>
    <n v="1.5218147082896956"/>
    <n v="1.5821934710101222"/>
    <n v="0.92826548074322623"/>
    <n v="1.6427607163027704"/>
    <n v="1.7035170325480313"/>
    <n v="1.7644630099630256"/>
    <n v="1.8255992406073369"/>
    <n v="1.8869263183887637"/>
    <n v="1.9484448390690883"/>
    <n v="2.0101554002698649"/>
    <n v="2.0720586014782252"/>
    <n v="2.1341550440527017"/>
    <n v="2.1964453312290697"/>
    <n v="2.2589300681262077"/>
    <n v="2.3216098617519751"/>
    <n v="1.6427607163027704"/>
    <n v="2.3844853210091106"/>
    <n v="2.4475570567011449"/>
    <n v="2.510825681538337"/>
    <n v="2.5742918101436247"/>
    <n v="2.6379560590585958"/>
    <n v="2.7018190467494771"/>
    <n v="2.7658813936131437"/>
    <n v="2.830143721983144"/>
    <n v="2.8946066561357471"/>
    <n v="2.9592708222960065"/>
    <n v="3.0241368486438431"/>
    <n v="3.089205365320149"/>
    <n v="2.3844853210091106"/>
    <n v="3.1544770044329078"/>
    <n v="3.2199524000633359"/>
    <n v="3.2856321882720416"/>
    <n v="3.3515170071052047"/>
    <n v="3.417607496600775"/>
    <n v="3.4839042987946889"/>
    <n v="3.5504080577271071"/>
    <n v="3.617119419448672"/>
    <n v="3.6840390320267824"/>
    <n v="3.7511675455518896"/>
    <n v="3.8185056121438126"/>
    <n v="3.8860538859580736"/>
    <n v="3.1544770044329078"/>
    <n v="3.9538130231922524"/>
    <n v="4.0217836820923605"/>
    <n v="4.0899665229592381"/>
    <n v="4.1583622081549647"/>
    <n v="4.2269714021092959"/>
    <n v="4.2957947713261184"/>
    <n v="4.3648329843899241"/>
    <n v="4.4340867119723049"/>
    <n v="4.503556626838467"/>
    <n v="4.5732434038537697"/>
    <n v="4.643147719990278"/>
    <n v="4.7132702543333398"/>
    <n v="3.9538130231922524"/>
  </r>
  <r>
    <s v="DE Florida"/>
    <x v="5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97.9"/>
    <n v="117.55"/>
    <n v="137.63"/>
    <n v="172.49"/>
    <n v="223.59"/>
    <n v="276.08999999999997"/>
    <n v="332.84"/>
    <n v="395.39"/>
    <n v="460.43"/>
    <n v="531.35"/>
    <n v="614.64"/>
    <n v="711.37"/>
    <n v="97.9"/>
    <n v="814.62"/>
    <n v="947.2310701527"/>
    <n v="1090.4285752088074"/>
    <n v="1240.7467244649119"/>
    <n v="1400.5864605666561"/>
    <n v="1574.1392333532674"/>
    <n v="1764.5737873224625"/>
    <n v="1970.1134241089394"/>
    <n v="2188.9992274206356"/>
    <n v="2420.3125681682877"/>
    <n v="2663.877247230861"/>
    <n v="2920.5292479410382"/>
    <n v="814.62"/>
    <n v="3188.3007806460782"/>
    <n v="3466.3267205037719"/>
    <n v="3752.3886528560847"/>
    <n v="4044.7562607693048"/>
    <n v="4343.4082330036354"/>
    <n v="4648.4750375575913"/>
    <n v="4959.5120265837622"/>
    <n v="5274.317087909465"/>
    <n v="5590.8205553615926"/>
    <n v="5908.7126897149774"/>
    <n v="0"/>
    <n v="0"/>
    <n v="3188.30078064607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1.6762728290107853"/>
    <n v="6.4838982544092936"/>
    <n v="15.546909586770864"/>
    <n v="30.828063249575305"/>
    <n v="53.811049053913742"/>
    <n v="83.662967036074392"/>
    <n v="119.55924485902685"/>
    <n v="161.0689228815267"/>
    <n v="208.10881500670496"/>
    <n v="261.06986850376444"/>
    <n v="0"/>
    <n v="319.02966064616544"/>
    <n v="381.58228660088776"/>
    <n v="447.687919589746"/>
    <n v="516.53536980415754"/>
    <n v="588.11399283089497"/>
    <n v="662.48423995500093"/>
    <n v="739.43715957496829"/>
    <n v="817.94055113913453"/>
    <n v="897.02425352924672"/>
    <n v="976.54250397102953"/>
    <n v="0"/>
    <n v="0"/>
    <n v="319.029660646165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Disston to 40th Stree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9.67"/>
    <n v="9.67"/>
    <n v="9.67"/>
    <n v="9.67"/>
    <n v="9.67"/>
    <n v="9.67"/>
    <n v="9.67"/>
    <n v="9.67"/>
    <n v="9.67"/>
    <n v="9.67"/>
    <n v="9.67"/>
    <n v="9.67"/>
    <n v="9.67"/>
    <n v="9.73"/>
    <n v="15.439893422050002"/>
    <n v="21.407402328148812"/>
    <n v="27.393539827774525"/>
    <n v="33.398364073248693"/>
    <n v="39.421933398425232"/>
    <n v="45.464306319257091"/>
    <n v="51.525541534364727"/>
    <n v="57.605697925606307"/>
    <n v="63.704834558649736"/>
    <n v="69.823010683546443"/>
    <n v="75.960285735306954"/>
    <n v="9.73"/>
    <n v="82.11671933447829"/>
    <n v="88.292371287723157"/>
    <n v="94.487301588400896"/>
    <n v="100.70157041715036"/>
    <n v="106.93523814247447"/>
    <n v="113.1883653213267"/>
    <n v="119.46101269969932"/>
    <n v="125.7532412132136"/>
    <n v="132.06511198771165"/>
    <n v="138.39668633985033"/>
    <n v="144.74802577769685"/>
    <n v="151.11919200132633"/>
    <n v="82.11671933447829"/>
    <n v="157.51024690342112"/>
    <n v="163.92125256987211"/>
    <n v="170.3522712803819"/>
    <n v="176.80336550906972"/>
    <n v="183.27459792507841"/>
    <n v="189.7660313931832"/>
    <n v="196.27772897440235"/>
    <n v="202.80975392660989"/>
    <n v="209.36216970514997"/>
    <n v="215.93503996345345"/>
    <n v="222.52842855365617"/>
    <n v="229.14239952721925"/>
    <n v="157.51024690342112"/>
    <n v="235.77701713555138"/>
    <n v="242.43234583063293"/>
    <n v="249.10845026564203"/>
    <n v="255.80539529558277"/>
    <n v="262.52324597791511"/>
    <n v="269.26206757318698"/>
    <n v="276.02192554566818"/>
    <n v="0"/>
    <n v="0"/>
    <n v="0"/>
    <n v="0"/>
    <n v="0"/>
    <n v="235.77701713555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Disston to 40th Stree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.56582695077372513"/>
    <n v="2.1779667438197636"/>
    <n v="4.860348168645662"/>
    <n v="8.6072768159892856"/>
    <n v="13.322582807689006"/>
    <n v="18.974481172282591"/>
    <n v="25.532221935374498"/>
    <n v="33.117373304475215"/>
    <n v="41.910020734619991"/>
    <n v="52.199064897836941"/>
    <n v="0"/>
    <n v="64.160350161626539"/>
    <n v="77.747557236309348"/>
    <n v="92.796077190380984"/>
    <n v="109.00938647898315"/>
    <n v="127.9959661302656"/>
    <n v="152.51610173056872"/>
    <n v="183.63673187815112"/>
    <n v="221.2265917618538"/>
    <n v="268.64458620950535"/>
    <n v="329.84874044629606"/>
    <n v="404.77139850724382"/>
    <n v="493.24872964592203"/>
    <n v="64.160350161626539"/>
    <n v="602.683570862632"/>
    <n v="733.36099025379553"/>
    <n v="872.04223320205892"/>
    <n v="1012.1644661774892"/>
    <n v="1155.1794787793308"/>
    <n v="1303.5777920050491"/>
    <n v="1458.3228258954844"/>
    <n v="1619.2974330264976"/>
    <n v="1789.5319964339014"/>
    <n v="1972.5972055119637"/>
    <n v="2168.4332885250096"/>
    <n v="2376.8937446719997"/>
    <n v="602.683570862632"/>
    <n v="2604.6558966861339"/>
    <n v="2851.9780803139784"/>
    <n v="3106.5717186766278"/>
    <n v="3362.2484979073051"/>
    <n v="3619.4258317466242"/>
    <n v="3878.8182946050961"/>
    <n v="4140.7036034460907"/>
    <n v="0"/>
    <n v="0"/>
    <n v="0"/>
    <n v="0"/>
    <n v="0"/>
    <n v="2604.6558966861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Disston to 40th Stree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.26504962892337491"/>
    <n v="1.0202223073105792"/>
    <n v="2.2767269688663232"/>
    <n v="4.0318961884002675"/>
    <n v="6.2406812270966121"/>
    <n v="8.888193089512697"/>
    <n v="11.960027602620359"/>
    <n v="15.513130813696907"/>
    <n v="19.631859932957088"/>
    <n v="24.451544350088081"/>
    <n v="0"/>
    <n v="30.054554627839742"/>
    <n v="36.419193477801294"/>
    <n v="43.468353338812825"/>
    <n v="51.063134048158041"/>
    <n v="59.95699441344307"/>
    <n v="71.4429316476526"/>
    <n v="86.020730497988552"/>
    <n v="103.62890274894472"/>
    <n v="125.84085609520147"/>
    <n v="154.51064346896979"/>
    <n v="189.60657286903194"/>
    <n v="231.05190125851556"/>
    <n v="30.054554627839742"/>
    <n v="282.31433055092447"/>
    <n v="343.52739484722576"/>
    <n v="408.48968045735205"/>
    <n v="474.12696726963145"/>
    <n v="541.11931531660275"/>
    <n v="610.63335631367204"/>
    <n v="683.12038393635748"/>
    <n v="758.52552295954877"/>
    <n v="838.2682920152929"/>
    <n v="924.02130478460549"/>
    <n v="1015.7565624661938"/>
    <n v="1113.4054398683816"/>
    <n v="282.31433055092447"/>
    <n v="1220.0957871407882"/>
    <n v="1335.9486161823188"/>
    <n v="1455.2076039028552"/>
    <n v="1574.9739659800741"/>
    <n v="1695.4432310237494"/>
    <n v="1816.9501262540762"/>
    <n v="1939.6247422897254"/>
    <n v="0"/>
    <n v="0"/>
    <n v="0"/>
    <n v="0"/>
    <n v="0"/>
    <n v="1220.09578714078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Eustis to Eustis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1.09"/>
    <n v="11.09"/>
    <n v="11.09"/>
    <n v="11.09"/>
    <n v="11.09"/>
    <n v="11.09"/>
    <n v="11.09"/>
    <n v="11.09"/>
    <n v="11.09"/>
    <n v="11.09"/>
    <n v="11.09"/>
    <n v="11.16"/>
    <n v="11.09"/>
    <n v="11.27"/>
    <n v="17.5564502627"/>
    <n v="24.336604063789295"/>
    <n v="32.038812722169055"/>
    <n v="40.952977969616768"/>
    <n v="51.263302996386955"/>
    <n v="62.707274117131725"/>
    <n v="75.06751194254548"/>
    <n v="88.307156020732521"/>
    <n v="102.39015481814737"/>
    <n v="116.97749553206319"/>
    <n v="131.81170450574831"/>
    <n v="11.27"/>
    <n v="146.8902399944329"/>
    <n v="162.2057938075987"/>
    <n v="177.75237605056961"/>
    <n v="193.49724189816368"/>
    <n v="214.23416347626033"/>
    <n v="240.71804714985112"/>
    <n v="268.91494452449302"/>
    <n v="298.80253639301503"/>
    <n v="330.21187629929699"/>
    <n v="363.08258217908718"/>
    <n v="397.42628618723734"/>
    <n v="433.43131009217973"/>
    <n v="146.8902399944329"/>
    <n v="471.27653464157282"/>
    <n v="510.72604405976654"/>
    <n v="550.98356663912364"/>
    <n v="591.42668630361834"/>
    <n v="633.97405867068642"/>
    <n v="678.92810735641103"/>
    <n v="0"/>
    <n v="0"/>
    <n v="0"/>
    <n v="0"/>
    <n v="0"/>
    <n v="0"/>
    <n v="471.276534641572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Eustis to Eustis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.21566760909056756"/>
    <n v="0.85401101049224404"/>
    <n v="2.0507996709866827"/>
    <n v="3.8922907283206269"/>
    <n v="6.2554861883236903"/>
    <n v="9.0385301694937077"/>
    <n v="12.224126965263434"/>
    <n v="15.795359698518501"/>
    <n v="19.593395622601211"/>
    <n v="23.497597181878596"/>
    <n v="0"/>
    <n v="27.506744173487398"/>
    <n v="31.617383561863775"/>
    <n v="35.826679746542375"/>
    <n v="40.119264254664486"/>
    <n v="46.74064797302276"/>
    <n v="56.044420729103912"/>
    <n v="66.14093485829116"/>
    <n v="77.01970517273358"/>
    <n v="88.601561966699236"/>
    <n v="100.85819012556226"/>
    <n v="113.79500797262621"/>
    <n v="127.50020023628474"/>
    <n v="27.506744173487398"/>
    <n v="142.05752910352876"/>
    <n v="157.35645403564155"/>
    <n v="173.02394755149933"/>
    <n v="188.76842105515371"/>
    <n v="205.48859697022974"/>
    <n v="223.32610803676687"/>
    <n v="0"/>
    <n v="0"/>
    <n v="0"/>
    <n v="0"/>
    <n v="0"/>
    <n v="0"/>
    <n v="142.057529103528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Fort Meade to Dry Prairi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473381087342369"/>
    <n v="0.97969922168908397"/>
    <n v="2.2064265737255728"/>
    <n v="3.9264509854819405"/>
    <n v="6.1413123675906025"/>
    <n v="8.8525554377768003"/>
    <n v="12.061729735864754"/>
    <n v="15.770389638830666"/>
    <n v="19.980094375902716"/>
    <n v="24.692408043708191"/>
    <n v="0"/>
    <n v="29.908899621467892"/>
    <n v="35.631142986237982"/>
    <n v="41.884724681794658"/>
    <n v="48.695311124660215"/>
    <n v="56.064641099844188"/>
    <n v="63.994458820269102"/>
    <n v="72.486513943714655"/>
    <n v="81.542561589814724"/>
    <n v="91.164362357107507"/>
    <n v="101.35368234013885"/>
    <n v="112.11229314661892"/>
    <n v="123.44197191463257"/>
    <n v="29.908899621467892"/>
    <n v="135.3445013299033"/>
    <n v="147.82166964311108"/>
    <n v="161.16124504579264"/>
    <n v="175.65189404681516"/>
    <n v="191.29720991809836"/>
    <n v="208.10079714857113"/>
    <n v="226.06627147918729"/>
    <n v="245.19725993805076"/>
    <n v="265.49740087565027"/>
    <n v="286.97034400020414"/>
    <n v="309.6197504131153"/>
    <n v="333.44929264453708"/>
    <n v="135.3445013299033"/>
    <n v="358.46265468905005"/>
    <n v="384.6635320414502"/>
    <n v="411.50091580965181"/>
    <n v="438.42207703364113"/>
    <n v="465.42727723898855"/>
    <n v="492.51677876766098"/>
    <n v="519.69084478057039"/>
    <n v="546.9497392601304"/>
    <n v="574.29372701282034"/>
    <n v="601.72307367175824"/>
    <n v="629.23804569928097"/>
    <n v="656.83891038953288"/>
    <n v="358.46265468905005"/>
  </r>
  <r>
    <s v="DE Florida"/>
    <x v="5"/>
    <s v="Transmission"/>
    <s v="PEF Transmission Expansion GG Fort Meade to Dry Prairie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464036074687545"/>
    <n v="0.45891931236243449"/>
    <n v="1.0335537107466342"/>
    <n v="1.8392626495869888"/>
    <n v="2.8767674673442043"/>
    <n v="4.1467917542596187"/>
    <n v="5.6500613593845195"/>
    <n v="7.387304397631401"/>
    <n v="9.3592512568472372"/>
    <n v="11.566634604908833"/>
    <n v="0"/>
    <n v="14.010189396840323"/>
    <n v="16.690652881952893"/>
    <n v="19.620010533762848"/>
    <n v="22.810285240479608"/>
    <n v="26.262291499045961"/>
    <n v="29.976846348995373"/>
    <n v="33.954769380389102"/>
    <n v="38.196882741778126"/>
    <n v="42.704011148189871"/>
    <n v="47.476981889139935"/>
    <n v="52.516624836668782"/>
    <n v="57.823772453403521"/>
    <n v="14.010189396840323"/>
    <n v="63.39925980064487"/>
    <n v="69.243924546479363"/>
    <n v="75.492565594137844"/>
    <n v="82.2804026445434"/>
    <n v="89.609118889681938"/>
    <n v="97.480402775909269"/>
    <n v="105.89594802035356"/>
    <n v="114.8574536273689"/>
    <n v="124.36662390504033"/>
    <n v="134.42516848174029"/>
    <n v="145.03480232273685"/>
    <n v="156.19724574685367"/>
    <n v="63.39925980064487"/>
    <n v="167.91422444318209"/>
    <n v="180.18746948784531"/>
    <n v="192.758872457091"/>
    <n v="205.36951919784372"/>
    <n v="218.01953221620764"/>
    <n v="230.70903440071061"/>
    <n v="243.43814902349786"/>
    <n v="256.20699974152961"/>
    <n v="269.01571059778234"/>
    <n v="281.86440602245369"/>
    <n v="294.7532108341714"/>
    <n v="307.68225024120568"/>
    <n v="167.91422444318209"/>
  </r>
  <r>
    <s v="DE Florida"/>
    <x v="5"/>
    <s v="Transmission"/>
    <s v="PEF Transmission Expansion GG Ft White-Perr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40.51"/>
    <n v="40.67"/>
    <n v="40.840000000000003"/>
    <n v="41.01"/>
    <n v="41.19"/>
    <n v="41.36"/>
    <n v="41.54"/>
    <n v="41.71"/>
    <n v="41.88"/>
    <n v="42.06"/>
    <n v="42.23"/>
    <n v="42.41"/>
    <n v="40.51"/>
    <n v="42.6"/>
    <n v="197.57301272255"/>
    <n v="355.45291834547561"/>
    <n v="513.82567293338707"/>
    <n v="672.69281499811302"/>
    <n v="0"/>
    <n v="0"/>
    <n v="0"/>
    <n v="0"/>
    <n v="0"/>
    <n v="0"/>
    <n v="0"/>
    <n v="42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Ft White-P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5.6378005034061527"/>
    <n v="20.078943058774556"/>
    <n v="39.68194759640437"/>
    <n v="0"/>
    <n v="0"/>
    <n v="0"/>
    <n v="0"/>
    <n v="0"/>
    <n v="0"/>
    <n v="0"/>
    <n v="0"/>
    <n v="4.8804155690297998E-3"/>
    <n v="1.4656481753958773E-2"/>
    <n v="2.4463065591415253E-2"/>
    <n v="3.4300262347439603E-2"/>
    <n v="4.4168167585461333E-2"/>
    <n v="5.406687716722744E-2"/>
    <n v="6.3996487253733664E-2"/>
    <n v="7.3957094306158627E-2"/>
    <n v="8.3948795086800934E-2"/>
    <n v="9.3971686660019149E-2"/>
    <n v="0.10402586639317474"/>
    <n v="0.11411143195757792"/>
    <n v="4.8804155690297998E-3"/>
    <n v="0.12422848132943654"/>
    <n v="0.1343771127908078"/>
    <n v="0.14455742493055307"/>
    <n v="0.15476951664529562"/>
    <n v="0.16501348714038133"/>
    <n v="0.17528943593084245"/>
    <n v="0.18559746284236428"/>
    <n v="0.19593766801225501"/>
    <n v="0.20631015189041843"/>
    <n v="0.21671501524032979"/>
    <n v="0.22715235914001466"/>
    <n v="0.23762228498303087"/>
    <n v="0.12422848132943654"/>
    <n v="0.24812489447945343"/>
    <n v="0.25866028965686272"/>
    <n v="0.26922857286133545"/>
    <n v="0.27982984675843908"/>
    <n v="0.29046421433422909"/>
    <n v="0.30113177889624942"/>
    <n v="0.31183264407453609"/>
    <n v="0.32256691382262387"/>
    <n v="0.33333469241855612"/>
    <n v="0.34413608446589794"/>
    <n v="0.35497119489475221"/>
    <n v="0.3658401289627789"/>
    <n v="0.24812489447945343"/>
    <n v="0.37674299225621771"/>
    <n v="0.3876798906909138"/>
    <n v="0.39865093051334649"/>
    <n v="0.40965621830166171"/>
    <n v="0.42069586096670708"/>
    <n v="0.43176996575307064"/>
    <n v="0.44287864024012263"/>
    <n v="0.45402199234306062"/>
    <n v="0.46520013031395779"/>
    <n v="0.47641316274281459"/>
    <n v="0.48766119855861356"/>
    <n v="0.49894434703037766"/>
    <n v="0.37674299225621771"/>
    <n v="0.51026271776823162"/>
    <n v="0.52161642072446679"/>
    <n v="0.53300556619460937"/>
    <n v="0.54443026481849166"/>
    <n v="0.55589062758132723"/>
    <n v="0.56738676581478864"/>
    <n v="0.57891879119808931"/>
    <n v="0.59048681575906825"/>
    <n v="0.6020909518752785"/>
    <n v="0.6137313122750786"/>
    <n v="0.62540801003872792"/>
    <n v="0.63712115859948515"/>
    <n v="0.51026271776823162"/>
  </r>
  <r>
    <s v="DE Florida"/>
    <x v="5"/>
    <s v="Transmission"/>
    <s v="PEF Transmission Expansion GG Ft White-P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2.6409080184824707"/>
    <n v="9.4055548248885241"/>
    <n v="18.58816634838913"/>
    <n v="0"/>
    <n v="0"/>
    <n v="0"/>
    <n v="0"/>
    <n v="0"/>
    <n v="0"/>
    <n v="0"/>
    <n v="0"/>
    <n v="2.2861271167702001E-3"/>
    <n v="6.8655178847472085E-3"/>
    <n v="1.1459203999502888E-2"/>
    <n v="1.6067230086392416E-2"/>
    <n v="2.0689640910076607E-2"/>
    <n v="2.5326481374956765E-2"/>
    <n v="2.9977796525610927E-2"/>
    <n v="3.4643631547231435E-2"/>
    <n v="3.9324031766063881E-2"/>
    <n v="4.4019042649847448E-2"/>
    <n v="4.8728709808256596E-2"/>
    <n v="5.3453078993344137E-2"/>
    <n v="2.2861271167702001E-3"/>
    <n v="5.8192196099985688E-2"/>
    <n v="6.2946107166325524E-2"/>
    <n v="6.7714858374223821E-2"/>
    <n v="7.2498496049705291E-2"/>
    <n v="7.7297066663409172E-2"/>
    <n v="8.2110616831040734E-2"/>
    <n v="8.693919331382409E-2"/>
    <n v="9.178284301895645E-2"/>
    <n v="9.6641613000063839E-2"/>
    <n v="0.10151555045765814"/>
    <n v="0.10640470273959571"/>
    <n v="0.11130911734153723"/>
    <n v="5.8192196099985688E-2"/>
    <n v="0.11622884190740919"/>
    <n v="0.12116392422986669"/>
    <n v="0.12611441225075773"/>
    <n v="0.13108035406158897"/>
    <n v="0.13606179790399281"/>
    <n v="0.14105879217019618"/>
    <n v="0.14607138540349052"/>
    <n v="0.15109962629870344"/>
    <n v="0.15614356370267171"/>
    <n v="0.16120324661471583"/>
    <n v="0.16627872418711598"/>
    <n v="0.17137004572558956"/>
    <n v="0.11622884190740919"/>
    <n v="0.17647726068977015"/>
    <n v="0.18160041869368798"/>
    <n v="0.1867395695062519"/>
    <n v="0.19189476305173286"/>
    <n v="0.19706604941024897"/>
    <n v="0.20225347881825187"/>
    <n v="0.20745710166901485"/>
    <n v="0.21267696851312237"/>
    <n v="0.21791313005896112"/>
    <n v="0.22316563717321269"/>
    <n v="0.2284345408813476"/>
    <n v="0.23371989236812107"/>
    <n v="0.17647726068977015"/>
    <n v="0.23902174297807027"/>
    <n v="0.24434014421601302"/>
    <n v="0.24967514774754823"/>
    <n v="0.25502680539955774"/>
    <n v="0.26039516916070976"/>
    <n v="0.26578029118196406"/>
    <n v="0.27118222377707846"/>
    <n v="0.27660101942311704"/>
    <n v="0.28203673076096003"/>
    <n v="0.28748941059581501"/>
    <n v="0.29295911189773005"/>
    <n v="0.29844588780210823"/>
    <n v="0.23902174297807027"/>
  </r>
  <r>
    <s v="DE Florida"/>
    <x v="5"/>
    <s v="Transmission"/>
    <s v="PEF Transmission Expansion GG Ginnie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542039609958691E-3"/>
    <n v="1.132615196446074E-2"/>
    <n v="0.10875799996694116"/>
    <n v="0.49284134240756738"/>
    <n v="0"/>
    <n v="1.2511614642749551"/>
    <n v="2.3594103451264292"/>
    <n v="3.6498173136185779"/>
    <n v="4.9442525068320595"/>
    <n v="6.24272849955514"/>
    <n v="7.5452579058304234"/>
    <n v="8.8518533790773937"/>
    <n v="10.162527612215335"/>
    <n v="11.491266569527856"/>
    <n v="12.881516908088299"/>
    <n v="14.938747790806303"/>
    <n v="19.160306641724976"/>
    <n v="1.2511614642749551"/>
    <n v="26.206246731638622"/>
    <n v="35.893396397562327"/>
    <n v="46.957453294670074"/>
    <n v="58.056048526271809"/>
    <n v="69.189289909650185"/>
    <n v="80.357285598657811"/>
    <n v="91.560144084767941"/>
    <n v="102.7979741981284"/>
    <n v="114.0803117181882"/>
    <n v="125.43656748558529"/>
    <n v="137.27530379502457"/>
    <n v="150.60676140196577"/>
    <n v="26.206246731638622"/>
    <n v="165.87632671785963"/>
    <n v="182.96053079297488"/>
    <n v="201.00655354662996"/>
    <n v="219.10891002813446"/>
    <n v="237.26777609279657"/>
    <n v="255.48332814488674"/>
    <n v="273.75574313935135"/>
    <n v="292.08519858353174"/>
    <n v="310.54569746585196"/>
    <n v="329.36689311865638"/>
    <n v="351.74777882809218"/>
    <n v="385.59941832834249"/>
    <n v="165.87632671785963"/>
    <n v="434.4091904124727"/>
    <n v="497.20945477552652"/>
    <n v="567.32062199563404"/>
    <n v="637.65065314311755"/>
    <n v="708.2002314389332"/>
    <n v="778.97004223682757"/>
    <n v="849.96077302999538"/>
    <n v="921.17311345775829"/>
    <n v="0"/>
    <n v="0"/>
    <n v="0"/>
    <n v="0"/>
    <n v="434.4091904124727"/>
  </r>
  <r>
    <s v="DE Florida"/>
    <x v="5"/>
    <s v="Transmission"/>
    <s v="PEF Transmission Expansion GG Ginnie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856250155313097E-4"/>
    <n v="5.3054955604449009E-3"/>
    <n v="5.0945377370711059E-2"/>
    <n v="0.23086106935097497"/>
    <n v="0"/>
    <n v="0.58608003979986867"/>
    <n v="1.1052157123279454"/>
    <n v="1.7096794758360148"/>
    <n v="2.3160301757407145"/>
    <n v="2.9242737024347853"/>
    <n v="3.5344159646988316"/>
    <n v="4.1464628897587197"/>
    <n v="4.7604204233431595"/>
    <n v="5.3828399936554856"/>
    <n v="6.0340732653159579"/>
    <n v="6.9977394203630112"/>
    <n v="8.9752390876802739"/>
    <n v="0.58608003979986867"/>
    <n v="12.27576021643571"/>
    <n v="16.813499927786165"/>
    <n v="21.996222615271286"/>
    <n v="27.195124052688247"/>
    <n v="32.410254744755349"/>
    <n v="37.641665353849959"/>
    <n v="42.889406700500658"/>
    <n v="48.153529763880954"/>
    <n v="53.438501377535978"/>
    <n v="58.758098425699949"/>
    <n v="64.303703246127441"/>
    <n v="70.548541684621185"/>
    <n v="12.27576021643571"/>
    <n v="77.701245555061917"/>
    <n v="85.703978447810471"/>
    <n v="94.15725489188678"/>
    <n v="102.63691967544027"/>
    <n v="111.14305517415863"/>
    <n v="119.67574402087928"/>
    <n v="128.23506910639207"/>
    <n v="136.82111358024457"/>
    <n v="145.4685425721097"/>
    <n v="154.28493231255698"/>
    <n v="164.7687833276965"/>
    <n v="180.6258655605597"/>
    <n v="77.701245555061917"/>
    <n v="203.48976760877929"/>
    <n v="232.90721890366055"/>
    <n v="265.74930751337314"/>
    <n v="298.69391828583599"/>
    <n v="331.74137126140891"/>
    <n v="364.89198747951212"/>
    <n v="398.14608898174487"/>
    <n v="431.50399881501409"/>
    <n v="0"/>
    <n v="0"/>
    <n v="0"/>
    <n v="0"/>
    <n v="203.48976760877929"/>
  </r>
  <r>
    <s v="DE Florida"/>
    <x v="5"/>
    <s v="Transmission"/>
    <s v="PEF Transmission Expansion GG Ginnie-Bell-Dempse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9.079999999999998"/>
    <n v="19.079999999999998"/>
    <n v="19.079999999999998"/>
    <n v="19.079999999999998"/>
    <n v="19.079999999999998"/>
    <n v="19.079999999999998"/>
    <n v="19.079999999999998"/>
    <n v="19.079999999999998"/>
    <n v="19.079999999999998"/>
    <n v="19.079999999999998"/>
    <n v="19.079999999999998"/>
    <n v="19.079999999999998"/>
    <n v="19.079999999999998"/>
    <n v="19.079999999999998"/>
    <n v="21.257396041699998"/>
    <n v="23.441589195301493"/>
    <n v="25.63260067914479"/>
    <n v="27.830451777806857"/>
    <n v="30.035163842308084"/>
    <n v="32.246758290319704"/>
    <n v="34.465256606371845"/>
    <n v="36.690680342062258"/>
    <n v="38.923051116265661"/>
    <n v="41.162390615343774"/>
    <n v="43.408720593355973"/>
    <n v="19.079999999999998"/>
    <n v="45.662062872270631"/>
    <n v="47.922439342177114"/>
    <n v="50.189871961498405"/>
    <n v="52.464382757204454"/>
    <n v="54.745993825026133"/>
    <n v="57.034727329669906"/>
    <n v="59.33060550503312"/>
    <n v="61.633650654420016"/>
    <n v="63.943885150758398"/>
    <n v="66.26133143681696"/>
    <n v="68.586012025423329"/>
    <n v="70.917949499682734"/>
    <n v="45.662062872270631"/>
    <n v="73.257166513197404"/>
    <n v="75.603685790286661"/>
    <n v="77.957530126207629"/>
    <n v="80.31872238737671"/>
    <n v="82.68728551159171"/>
    <n v="85.063242508254675"/>
    <n v="87.446616458595415"/>
    <n v="89.837430515895718"/>
    <n v="92.235707905714278"/>
    <n v="94.641471926112303"/>
    <n v="97.054745947879894"/>
    <n v="99.475553414763013"/>
    <n v="73.257166513197404"/>
    <n v="101.90391784369127"/>
    <n v="104.33986282500639"/>
    <n v="106.78341202269132"/>
    <n v="109.2345891746002"/>
    <n v="111.69341809268887"/>
    <n v="114.15992266324628"/>
    <n v="116.63412684712645"/>
    <n v="119.11605467998132"/>
    <n v="121.60573027249417"/>
    <n v="124.10317781061391"/>
    <n v="126.60842155578997"/>
    <n v="129.12148584520804"/>
    <n v="101.90391784369127"/>
    <n v="131.64239509202645"/>
    <n v="134.17117378561338"/>
    <n v="136.70784649178472"/>
    <n v="139.25243785304272"/>
    <n v="141.80497258881542"/>
    <n v="144.36547549569676"/>
    <n v="146.93397144768741"/>
    <n v="149.51048539643651"/>
    <n v="152.095042371484"/>
    <n v="154.68766748050379"/>
    <n v="157.28838590954766"/>
    <n v="159.89722292328992"/>
    <n v="131.64239509202645"/>
    <n v="162.51420386527286"/>
    <n v="165.13935415815297"/>
    <n v="167.77269930394786"/>
    <n v="170.41426488428402"/>
    <n v="173.06407656064533"/>
    <n v="175.72216007462239"/>
    <n v="178.38854124816254"/>
    <n v="181.06324598382068"/>
    <n v="183.746300265011"/>
    <n v="186.43773015625928"/>
    <n v="189.13756180345618"/>
    <n v="191.84582143411117"/>
    <n v="162.51420386527286"/>
  </r>
  <r>
    <s v="DE Florida"/>
    <x v="5"/>
    <s v="Transmission"/>
    <s v="PEF Transmission Expansion GG Haines City East-Green Islan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394051702433414"/>
    <n v="0"/>
    <n v="0.86841209873154379"/>
    <n v="1.8092988968474253"/>
    <n v="2.8115723091958236"/>
    <n v="3.8169744883873471"/>
    <n v="4.8255152013995879"/>
    <n v="5.8372042456994171"/>
    <n v="6.8520514493381661"/>
    <n v="7.8700666710470983"/>
    <n v="8.8912598003331826"/>
    <n v="9.9156407575751651"/>
    <n v="10.943219494119941"/>
    <n v="14.616759701429078"/>
    <n v="0.86841209873154379"/>
    <n v="23.735287767296299"/>
    <n v="36.395059200784956"/>
    <n v="49.816362025829186"/>
    <n v="63.279561729263271"/>
    <n v="76.784789099315574"/>
    <n v="90.332175332492156"/>
    <n v="103.92185203485126"/>
    <n v="117.55395122328181"/>
    <n v="131.22860532678592"/>
    <n v="144.94594718776531"/>
    <n v="158.70611006331185"/>
    <n v="177.58969951769956"/>
    <n v="23.735287767296299"/>
    <n v="206.97772337293068"/>
    <n v="243.21050804697654"/>
    <n v="280.94440644938845"/>
    <n v="318.79609763042623"/>
    <n v="356.76594930027312"/>
    <n v="0"/>
    <n v="0"/>
    <n v="0"/>
    <n v="0"/>
    <n v="0"/>
    <n v="0"/>
    <n v="0"/>
    <n v="206.97772337293068"/>
    <n v="19.014541641679369"/>
    <n v="62.022319583118247"/>
    <n v="110.08369114859714"/>
    <n v="158.29509445585083"/>
    <n v="206.65699785446668"/>
    <n v="255.16987115606489"/>
    <n v="303.83418563886249"/>
    <n v="352.65041405225162"/>
    <n v="401.61903062139197"/>
    <n v="450.74051105181769"/>
    <n v="500.0153325340587"/>
    <n v="549.44397374827611"/>
    <n v="19.014541641679369"/>
  </r>
  <r>
    <s v="DE Florida"/>
    <x v="5"/>
    <s v="Transmission"/>
    <s v="PEF Transmission Expansion GG Haines City East-Green Islan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21589563988634"/>
    <n v="0"/>
    <n v="0.40678922099172177"/>
    <n v="0.84752767708418331"/>
    <n v="1.3170213900638295"/>
    <n v="1.7879807074824727"/>
    <n v="2.2604102044735224"/>
    <n v="2.734314470452444"/>
    <n v="3.2096981091613439"/>
    <n v="3.6865657387136923"/>
    <n v="4.1649219916391855"/>
    <n v="4.644771514928749"/>
    <n v="5.1261189700796796"/>
    <n v="6.8469109320937989"/>
    <n v="0.40678922099172177"/>
    <n v="11.118291920363465"/>
    <n v="17.048493223275194"/>
    <n v="23.335417747781978"/>
    <n v="29.64196797596918"/>
    <n v="35.96820517280721"/>
    <n v="42.31419079451549"/>
    <n v="48.679986489159489"/>
    <n v="55.065654097249585"/>
    <n v="61.471255652341831"/>
    <n v="67.896853381640554"/>
    <n v="74.342509706602897"/>
    <n v="83.18812649948056"/>
    <n v="11.118291920363465"/>
    <n v="96.954322695983848"/>
    <n v="113.92680186047818"/>
    <n v="131.60244589919978"/>
    <n v="149.33326746564774"/>
    <n v="167.11943880585505"/>
    <n v="0"/>
    <n v="0"/>
    <n v="0"/>
    <n v="0"/>
    <n v="0"/>
    <n v="0"/>
    <n v="0"/>
    <n v="96.954322695983848"/>
    <n v="8.9069585663666953"/>
    <n v="29.053039569772068"/>
    <n v="51.566369275187455"/>
    <n v="74.149978166544344"/>
    <n v="96.804085632269107"/>
    <n v="119.52891174564641"/>
    <n v="142.32467726695705"/>
    <n v="165.19160364562262"/>
    <n v="188.12991302235667"/>
    <n v="211.13982823132278"/>
    <n v="234.22157280229928"/>
    <n v="257.37537096285064"/>
    <n v="8.9069585663666953"/>
  </r>
  <r>
    <s v="DE Florida"/>
    <x v="5"/>
    <s v="Transmission"/>
    <s v="PEF Transmission Expansion GG Hancock Roa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0.42"/>
    <n v="10.42"/>
    <n v="10.42"/>
    <n v="10.42"/>
    <n v="10.42"/>
    <n v="10.42"/>
    <n v="10.42"/>
    <n v="10.42"/>
    <n v="10.42"/>
    <n v="10.42"/>
    <n v="10.42"/>
    <n v="10.42"/>
    <n v="10.42"/>
    <n v="10.42"/>
    <n v="10.420651180362"/>
    <n v="10.421301777045404"/>
    <n v="10.421952414347771"/>
    <n v="10.422603092271636"/>
    <n v="10.423253810819537"/>
    <n v="10.42390456999401"/>
    <n v="10.42455536979759"/>
    <n v="10.425206210232814"/>
    <n v="10.42585709130222"/>
    <n v="10.426508013008343"/>
    <n v="10.427158975353723"/>
    <n v="10.42"/>
    <n v="10.427809978340894"/>
    <n v="10.428461021972398"/>
    <n v="10.429112106250766"/>
    <n v="10.429763231178541"/>
    <n v="10.430414396758257"/>
    <n v="10.431065602992456"/>
    <n v="10.431716849883674"/>
    <n v="10.43236813743445"/>
    <n v="10.433019465647321"/>
    <n v="10.433670834524827"/>
    <n v="10.434322244069506"/>
    <n v="10.434973694283899"/>
    <n v="10.427809978340894"/>
    <n v="10.435625185170544"/>
    <n v="10.43627671673198"/>
    <n v="10.436928288970748"/>
    <n v="10.437579901889386"/>
    <n v="10.438231555490432"/>
    <n v="10.438883249776429"/>
    <n v="10.439534984749915"/>
    <n v="10.440186760413432"/>
    <n v="10.44083857676952"/>
    <n v="10.44149043382072"/>
    <n v="10.442142331569571"/>
    <n v="10.442794270018615"/>
    <n v="10.435625185170544"/>
    <n v="10.443446249170393"/>
    <n v="10.476047242023041"/>
    <n v="10.508750004417047"/>
    <n v="10.541554854043335"/>
    <n v="10.574462109584557"/>
    <n v="10.607472090718185"/>
    <n v="10.640585118119617"/>
    <n v="10.673801513465298"/>
    <n v="10.707121599435837"/>
    <n v="10.740545699719148"/>
    <n v="10.774074139013591"/>
    <n v="10.807707243031125"/>
    <n v="10.443446249170393"/>
    <n v="10.841445338500478"/>
    <n v="10.875288753170315"/>
    <n v="10.909237815812425"/>
    <n v="10.943292856224913"/>
    <n v="10.977454205235404"/>
    <n v="11.011722194704261"/>
    <n v="11.046097157527804"/>
    <n v="11.080579427641544"/>
    <n v="11.11516934002343"/>
    <n v="11.149867230697101"/>
    <n v="11.184673436735151"/>
    <n v="11.219588296262405"/>
    <n v="10.841445338500478"/>
    <n v="11.254612148459199"/>
    <n v="11.28974533356468"/>
    <n v="11.324988192880109"/>
    <n v="11.360341068772177"/>
    <n v="11.395804304676332"/>
    <n v="11.431378245100111"/>
    <n v="11.467063235626494"/>
    <n v="11.502859622917253"/>
    <n v="11.538767754716325"/>
    <n v="11.574787979853191"/>
    <n v="11.61092064824626"/>
    <n v="11.647166110906271"/>
    <n v="11.254612148459199"/>
  </r>
  <r>
    <s v="DE Florida"/>
    <x v="5"/>
    <s v="Transmission"/>
    <s v="PEF Transmission Expansion GG Idylwild - Wacahoota "/>
    <s v="AFUDC Not Eligible"/>
    <s v="Expansion"/>
    <s v="Other Transmission &amp; Distribution Expansion"/>
    <s v="Voltage Control"/>
    <s v="GG - Transmission Lines"/>
    <s v="~"/>
    <s v="PEF Transmission O/H Conduct.&amp; Devices 356.0"/>
    <n v="55.27"/>
    <n v="55.27"/>
    <n v="55.27"/>
    <n v="55.27"/>
    <n v="55.27"/>
    <n v="55.27"/>
    <n v="55.27"/>
    <n v="40.85"/>
    <n v="40.85"/>
    <n v="40.85"/>
    <n v="40.85"/>
    <n v="40.85"/>
    <n v="55.27"/>
    <n v="40.85"/>
    <n v="40.85"/>
    <n v="40.852550404390001"/>
    <n v="40.855100968010419"/>
    <n v="40.982637111049229"/>
    <n v="41.110571379839676"/>
    <n v="41.238905017198981"/>
    <n v="41.367639269824018"/>
    <n v="41.496775388303448"/>
    <n v="41.626314627129851"/>
    <n v="41.756258244711923"/>
    <n v="41.886607503386692"/>
    <n v="40.85"/>
    <n v="42.017363669431788"/>
    <n v="42.148528013077744"/>
    <n v="42.280101808520328"/>
    <n v="42.412086333932933"/>
    <n v="42.544482871478984"/>
    <n v="42.677292707324391"/>
    <n v="42.810517131650066"/>
    <n v="42.944157438664426"/>
    <n v="43.078214926615985"/>
    <n v="43.212690897805956"/>
    <n v="43.34758665860091"/>
    <n v="43.482903519445465"/>
    <n v="42.017363669431788"/>
    <n v="43.618642794875015"/>
    <n v="43.754805803528491"/>
    <n v="43.891393868161195"/>
    <n v="44.028408315657614"/>
    <n v="44.165850477044351"/>
    <n v="44.303721687503028"/>
    <n v="44.442023286383254"/>
    <n v="44.580756617215656"/>
    <n v="44.719923027724917"/>
    <n v="44.859523869842874"/>
    <n v="44.999560499721646"/>
    <n v="45.140034277746814"/>
    <n v="43.618642794875015"/>
    <n v="45.280946568550625"/>
    <n v="45.422298741025273"/>
    <n v="45.564092168336167"/>
    <n v="45.706328227935295"/>
    <n v="45.849008301574592"/>
    <n v="45.992133775319367"/>
    <n v="46.135706039561768"/>
    <n v="46.279726489034289"/>
    <n v="46.424196522823316"/>
    <n v="46.569117544382721"/>
    <n v="46.714490961547497"/>
    <n v="46.860318186547431"/>
    <n v="45.280946568550625"/>
    <n v="47.006600636020828"/>
    <n v="47.153339731028275"/>
    <n v="47.300536897066436"/>
    <n v="47.448193564081905"/>
    <n v="47.596311166485094"/>
    <n v="47.744891143164175"/>
    <n v="47.893934937499054"/>
    <n v="48.043443997375398"/>
    <n v="48.193419775198684"/>
    <n v="48.343863727908328"/>
    <n v="48.494777316991829"/>
    <n v="48.646162008498962"/>
    <n v="47.006600636020828"/>
    <n v="48.798019273056035"/>
    <n v="48.950350585880159"/>
    <n v="49.103157426793587"/>
    <n v="49.256441280238086"/>
    <n v="49.410203635289363"/>
    <n v="49.56444598567154"/>
    <n v="49.71916982977163"/>
    <n v="49.874376670654136"/>
    <n v="50.030068016075617"/>
    <n v="50.186245378499358"/>
    <n v="50.342910275110057"/>
    <n v="50.50006422782856"/>
    <n v="48.798019273056035"/>
  </r>
  <r>
    <s v="DE Florida"/>
    <x v="5"/>
    <s v="Transmission"/>
    <s v="PEF Transmission Expansion GG Lake Talquin-Brickyar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49.03"/>
    <n v="51.94"/>
    <n v="52.86"/>
    <n v="52.86"/>
    <n v="52.86"/>
    <n v="52.86"/>
    <n v="52.86"/>
    <n v="52.86"/>
    <n v="22.49"/>
    <n v="22.49"/>
    <n v="22.49"/>
    <n v="22.49"/>
    <n v="49.03"/>
    <n v="22.49"/>
    <n v="73.275840504350015"/>
    <n v="131.36648508257724"/>
    <n v="189.63846948326497"/>
    <n v="248.09235978949678"/>
    <n v="306.72872385148088"/>
    <n v="365.54813129206633"/>
    <n v="0"/>
    <n v="0"/>
    <n v="0"/>
    <n v="0"/>
    <n v="0"/>
    <n v="22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Lake Talquin-Brickyard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1.8453096778569"/>
    <n v="7.2155515234493395"/>
    <n v="16.363024531089319"/>
    <n v="29.812280446852125"/>
    <n v="46.6576020326384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Lake Talquin-Brickyard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.86439616334265956"/>
    <n v="3.3799720058448459"/>
    <n v="7.6649116379111506"/>
    <n v="13.96493019463411"/>
    <n v="21.855763654055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Lines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2619.6699999999992"/>
    <n v="2629.9399999999996"/>
    <n v="2637.8999999999996"/>
    <n v="2640.9999999999991"/>
    <n v="2649.2699999999995"/>
    <n v="2655.0499999999993"/>
    <n v="2666.8699999999994"/>
    <n v="899.58000000000015"/>
    <n v="896.85000000000014"/>
    <n v="914.6400000000001"/>
    <n v="935.33000000000015"/>
    <n v="950.09000000000015"/>
    <n v="2619.6699999999992"/>
    <n v="962.66000000000008"/>
    <n v="999.33559554570013"/>
    <n v="1040.7221519725472"/>
    <n v="0"/>
    <n v="0"/>
    <n v="0"/>
    <n v="0"/>
    <n v="0"/>
    <n v="0"/>
    <n v="0"/>
    <n v="0"/>
    <n v="0"/>
    <n v="962.660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85.15"/>
    <n v="191.68"/>
    <n v="198.23"/>
    <n v="204.79000000000002"/>
    <n v="205.14000000000001"/>
    <n v="200.49"/>
    <n v="200.86999999999998"/>
    <n v="201.35999999999999"/>
    <n v="201.79999999999998"/>
    <n v="202.26000000000002"/>
    <n v="202.76000000000002"/>
    <n v="203.35"/>
    <n v="185.15"/>
    <n v="203.92999999999998"/>
    <n v="217.25548833734999"/>
    <n v="230.70987195342803"/>
    <n v="244.2062557152089"/>
    <n v="257.7447707332874"/>
    <n v="271.32554852754237"/>
    <n v="284.94872102841435"/>
    <n v="298.61442057818715"/>
    <n v="312.32277993227348"/>
    <n v="326.07393226050465"/>
    <n v="339.86801114842427"/>
    <n v="353.70515059858599"/>
    <n v="203.92999999999998"/>
    <n v="367.58548503185506"/>
    <n v="381.50914928871447"/>
    <n v="395.47627863057454"/>
    <n v="409.48700874108727"/>
    <n v="423.54147572746405"/>
    <n v="437.63981612179822"/>
    <n v="451.78216688239115"/>
    <n v="465.96866539508289"/>
    <n v="480.19944947458674"/>
    <n v="494.47465736582808"/>
    <n v="508.79442774528729"/>
    <n v="523.15889972234697"/>
    <n v="367.58548503185506"/>
    <n v="537.56821284064324"/>
    <n v="552.02250707942153"/>
    <n v="566.52192285489616"/>
    <n v="581.06660102161459"/>
    <n v="595.65668287382573"/>
    <n v="610.29231014685251"/>
    <n v="624.97362501846862"/>
    <n v="639.70077011028002"/>
    <n v="654.47388848911021"/>
    <n v="669.29312366838997"/>
    <n v="684.15861960955192"/>
    <n v="699.07052072342844"/>
    <n v="537.56821284064324"/>
    <n v="714.02897187165513"/>
    <n v="729.03411836807777"/>
    <n v="744.08610598016389"/>
    <n v="759.18508093041896"/>
    <n v="774.33118989780701"/>
    <n v="789.52458001917535"/>
    <n v="804.76539889068385"/>
    <n v="820.0537945692389"/>
    <n v="835.38991557393183"/>
    <n v="850.77391088748152"/>
    <n v="866.20592995768163"/>
    <n v="881.68612269885261"/>
    <n v="714.02897187165513"/>
    <n v="897.21463949329791"/>
    <n v="912.79163119276495"/>
    <n v="928.41724911991048"/>
    <n v="944.09164506977061"/>
    <n v="959.81497131123558"/>
    <n v="975.58738058852873"/>
    <n v="991.40902612269053"/>
    <n v="1007.280061613067"/>
    <n v="1023.2006412388026"/>
    <n v="0"/>
    <n v="0"/>
    <n v="0"/>
    <n v="897.21463949329791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Lines - Deland W - Dona Vist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661941999435873"/>
    <n v="0.82712267762224878"/>
    <n v="1.8628017816430953"/>
    <n v="3.3149527740413083"/>
    <n v="5.1848757426166783"/>
    <n v="7.4738748336140777"/>
    <n v="10.183258264392588"/>
    <n v="13.314338336134176"/>
    <n v="16.868431446592034"/>
    <n v="20.846858102878731"/>
    <n v="0"/>
    <n v="25.250942934294276"/>
    <n v="30.082014705194226"/>
    <n v="35.743295038767371"/>
    <n v="42.63926428304697"/>
    <n v="50.773776729364911"/>
    <n v="60.150698700878692"/>
    <n v="70.773908590130844"/>
    <n v="82.647296896725521"/>
    <n v="95.774766265122793"/>
    <n v="0"/>
    <n v="0"/>
    <n v="0"/>
    <n v="25.250942934294276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Lines - Deland W - Dona Vist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786483081057917E-2"/>
    <n v="0.38744806778487134"/>
    <n v="0.87258996819992296"/>
    <n v="1.5528192876933589"/>
    <n v="2.4287450248086939"/>
    <n v="3.5009780791819258"/>
    <n v="4.7701312574761188"/>
    <n v="6.2368192793345134"/>
    <n v="7.9016587833522181"/>
    <n v="9.7652683330665457"/>
    <n v="0"/>
    <n v="11.828268422966046"/>
    <n v="14.091281484518298"/>
    <n v="16.743188131228774"/>
    <n v="19.973458599547705"/>
    <n v="23.783898350466092"/>
    <n v="28.17631848102835"/>
    <n v="33.152535741926201"/>
    <n v="38.714372555147492"/>
    <n v="44.863657031680134"/>
    <n v="0"/>
    <n v="0"/>
    <n v="0"/>
    <n v="11.828268422966046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Lines - Fort Meade -WLW "/>
    <s v="AFUDC Eligible"/>
    <s v="Expansion"/>
    <s v="Other Transmission &amp; Distribution Expansion"/>
    <s v="Transmission Expansion"/>
    <s v="GG - Transmission Lines"/>
    <s v="~"/>
    <s v="PEF Transmission O/H Conduct.&amp; Devices 356.0"/>
    <n v="11.17"/>
    <n v="11.17"/>
    <n v="11.17"/>
    <n v="11.17"/>
    <n v="11.17"/>
    <n v="11.17"/>
    <n v="11.17"/>
    <n v="11.17"/>
    <n v="11.17"/>
    <n v="11.17"/>
    <n v="11.17"/>
    <n v="11.17"/>
    <n v="11.17"/>
    <n v="11.17"/>
    <n v="11.170697381078"/>
    <n v="11.171394805695872"/>
    <n v="11.172092273856334"/>
    <n v="11.172789785562104"/>
    <n v="11.173487340815901"/>
    <n v="11.174184939620446"/>
    <n v="11.174882581978455"/>
    <n v="11.175580267892649"/>
    <n v="11.176277997365746"/>
    <n v="11.176975770400466"/>
    <n v="11.17767358699953"/>
    <n v="11.17"/>
    <n v="11.178371447165656"/>
    <n v="11.179069350901566"/>
    <n v="11.179767298209979"/>
    <n v="11.180465289093615"/>
    <n v="11.181163323555195"/>
    <n v="11.181861401597439"/>
    <n v="11.18255952322307"/>
    <n v="11.183257688434807"/>
    <n v="11.183955897235371"/>
    <n v="11.184654149627487"/>
    <n v="11.185352445613873"/>
    <n v="11.186050785197251"/>
    <n v="11.178371447165656"/>
    <n v="11.186749168380343"/>
    <n v="11.221670507656802"/>
    <n v="11.256700859830438"/>
    <n v="11.291840565203545"/>
    <n v="11.327089965140724"/>
    <n v="11.362449402072205"/>
    <n v="11.397919219497171"/>
    <n v="11.433499761987099"/>
    <n v="11.469191375189101"/>
    <n v="11.504994405829288"/>
    <n v="11.540909201716133"/>
    <n v="11.576936111743853"/>
    <n v="11.186749168380343"/>
    <n v="11.6130754858958"/>
    <n v="11.649327675247857"/>
    <n v="11.685693031971848"/>
    <n v="11.722171909338963"/>
    <n v="11.758764661723189"/>
    <n v="11.795471644604751"/>
    <n v="11.832293214573564"/>
    <n v="11.869229729332702"/>
    <n v="11.906281547701868"/>
    <n v="11.943449029620883"/>
    <n v="11.98073253615318"/>
    <n v="12.018132429489313"/>
    <n v="11.6130754858958"/>
    <n v="12.055649072950477"/>
    <n v="12.093282830992035"/>
    <n v="12.131034069207058"/>
    <n v="12.168903154329879"/>
    <n v="12.206890454239655"/>
    <n v="12.244996337963942"/>
    <n v="12.283221175682273"/>
    <n v="12.321565338729766"/>
    <n v="12.360029199600719"/>
    <n v="12.398613131952237"/>
    <n v="12.437317510607858"/>
    <n v="12.476142711561197"/>
    <n v="12.055649072950477"/>
    <n v="12.515089111979597"/>
    <n v="12.55415709020779"/>
    <n v="12.593347025771578"/>
    <n v="12.632659299381519"/>
    <n v="12.672094292936618"/>
    <n v="12.71165238952805"/>
    <n v="12.751333973442868"/>
    <n v="12.791139430167746"/>
    <n v="12.831069146392718"/>
    <n v="12.871123510014938"/>
    <n v="12.911302910142446"/>
    <n v="12.95160773709795"/>
    <n v="12.515089111979597"/>
  </r>
  <r>
    <s v="DE Florida"/>
    <x v="5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6887.2300000000005"/>
    <n v="6534.2999999999993"/>
    <n v="6577.3899999999994"/>
    <n v="6631.46"/>
    <n v="6635.72"/>
    <n v="6640.2800000000007"/>
    <n v="6643.94"/>
    <n v="6644.5499999999993"/>
    <n v="6648"/>
    <n v="6634.89"/>
    <n v="6640.3200000000006"/>
    <n v="6645.77"/>
    <n v="6887.2300000000005"/>
    <n v="6647.85"/>
    <n v="6648.3698254830724"/>
    <n v="6648.8920846091805"/>
    <n v="6649.4143763417023"/>
    <n v="6649.9367006826724"/>
    <n v="6650.459057634127"/>
    <n v="6650.9814471981026"/>
    <n v="6677.1025561246779"/>
    <n v="6703.3052065333559"/>
    <n v="6729.5896529697347"/>
    <n v="6755.9561507740209"/>
    <n v="6782.4049560835074"/>
    <n v="6647.85"/>
    <n v="6808.936325835065"/>
    <n v="6835.5505177676341"/>
    <n v="6862.2477904247335"/>
    <n v="6889.028403156969"/>
    <n v="6915.8926161245518"/>
    <n v="6942.8406902998295"/>
    <n v="6969.8728874698181"/>
    <n v="6996.9894702387464"/>
    <n v="7024.1907020306062"/>
    <n v="7051.4768470917143"/>
    <n v="7078.8481704932747"/>
    <n v="7106.3049381339588"/>
    <n v="6808.936325835065"/>
    <n v="7133.8474167424838"/>
    <n v="7161.4758738802066"/>
    <n v="7189.190577943722"/>
    <n v="7216.9917981674716"/>
    <n v="7244.8798046263573"/>
    <n v="7272.8548682383653"/>
    <n v="7300.917260767199"/>
    <n v="7329.0672548249186"/>
    <n v="7357.3051238745875"/>
    <n v="7385.6311422329327"/>
    <n v="7414.0455850730068"/>
    <n v="7442.548728426862"/>
    <n v="7133.8474167424838"/>
    <n v="7471.1408491882303"/>
    <n v="7499.8222251152156"/>
    <n v="7528.5931348329914"/>
    <n v="7557.4538578365054"/>
    <n v="7586.4046744931975"/>
    <n v="7615.4458660457231"/>
    <n v="7644.577714614682"/>
    <n v="7673.8005032013634"/>
    <n v="7703.1145156904922"/>
    <n v="7732.5200368529877"/>
    <n v="7762.0173523487301"/>
    <n v="7791.6067487293367"/>
    <n v="7471.1408491882303"/>
    <n v="7821.2885134409426"/>
    <n v="7851.0629348269958"/>
    <n v="7880.930302131057"/>
    <n v="7910.8909054996102"/>
    <n v="7940.9450359848815"/>
    <n v="7971.0929855476643"/>
    <n v="8001.335047060159"/>
    <n v="8031.6715143088149"/>
    <n v="8062.1026819971876"/>
    <n v="8092.6288457487981"/>
    <n v="8123.2503021100065"/>
    <n v="8153.9673485528938"/>
    <n v="7821.2885134409426"/>
    <n v="8184.7802834781505"/>
    <n v="8215.6894062179763"/>
    <n v="8246.6950170389846"/>
    <n v="8277.7974171451242"/>
    <n v="8308.9969086806032"/>
    <n v="8340.2937947328246"/>
    <n v="8371.6883793353281"/>
    <n v="8403.1809674707474"/>
    <n v="8434.7718650737716"/>
    <n v="8466.4613790341173"/>
    <n v="8498.2498171995067"/>
    <n v="8530.137488378663"/>
    <n v="8184.7802834781505"/>
  </r>
  <r>
    <s v="DE Florida"/>
    <x v="5"/>
    <s v="Transmission"/>
    <s v="PEF Transmission Expansion GG Lines - Storm Rebuild"/>
    <s v="AFUDC Not Eligible"/>
    <s v="Expansion"/>
    <s v="Other Transmission &amp; Distribution Expansion"/>
    <s v="Transmission Expansion"/>
    <s v="GG - Transmission Lines"/>
    <s v="~"/>
    <s v="PEF Model Depr Group Transmission"/>
    <n v="236.33"/>
    <n v="236.33"/>
    <n v="236.33"/>
    <n v="236.33"/>
    <n v="236.33"/>
    <n v="236.33"/>
    <n v="236.33"/>
    <n v="235.46"/>
    <n v="235.46"/>
    <n v="235.46"/>
    <n v="235.46"/>
    <n v="235.46"/>
    <n v="236.33"/>
    <n v="235.46"/>
    <n v="236.1950284182"/>
    <n v="236.93235135256225"/>
    <n v="237.671975965809"/>
    <n v="238.41390944302219"/>
    <n v="239.15815899171318"/>
    <n v="239.90473184189284"/>
    <n v="240.65363524614173"/>
    <n v="241.40487647968055"/>
    <n v="242.15846284044088"/>
    <n v="242.91440164913598"/>
    <n v="243.67270024933205"/>
    <n v="235.46"/>
    <n v="244.4333660075194"/>
    <n v="245.1964063131841"/>
    <n v="245.96182857887979"/>
    <n v="246.72964024029963"/>
    <n v="247.49984875634857"/>
    <n v="248.27246160921581"/>
    <n v="249.04748630444746"/>
    <n v="249.82493037101946"/>
    <n v="250.60480136141075"/>
    <n v="251.38710685167663"/>
    <n v="252.1718544415223"/>
    <n v="252.95905175437676"/>
    <n v="244.4333660075194"/>
    <n v="253.74870643746684"/>
    <n v="254.54082616189149"/>
    <n v="255.33541862269627"/>
    <n v="256.13249153894816"/>
    <n v="256.93205265381056"/>
    <n v="257.73410973461836"/>
    <n v="258.53867057295361"/>
    <n v="259.34574298472108"/>
    <n v="260.15533481022419"/>
    <n v="260.96745391424122"/>
    <n v="261.78210818610171"/>
    <n v="262.59930553976301"/>
    <n v="253.74870643746684"/>
    <n v="263.4190539138873"/>
    <n v="264.24136127191866"/>
    <n v="265.06623560216036"/>
    <n v="265.89368491785257"/>
    <n v="266.72371725725009"/>
    <n v="267.55634068370051"/>
    <n v="268.39156328572261"/>
    <n v="269.22939317708477"/>
    <n v="270.0698384968839"/>
    <n v="270.91290740962449"/>
    <n v="271.75860810529792"/>
    <n v="272.60694879946197"/>
    <n v="263.4190539138873"/>
    <n v="273.45793773332082"/>
    <n v="274.31158317380482"/>
    <n v="275.16789341365097"/>
    <n v="276.02687677148356"/>
    <n v="276.88854159189481"/>
    <n v="277.75289624552596"/>
    <n v="278.61994912914872"/>
    <n v="279.48970866574672"/>
    <n v="280.36218330459729"/>
    <n v="281.23738152135377"/>
    <n v="282.11531181812751"/>
    <n v="282.99598272357082"/>
    <n v="273.45793773332082"/>
    <n v="283.87940279295952"/>
    <n v="284.7655806082762"/>
    <n v="285.65452477829365"/>
    <n v="286.54624393865828"/>
    <n v="287.44074675197425"/>
    <n v="288.33804190788749"/>
    <n v="289.23813812317007"/>
    <n v="290.14104414180503"/>
    <n v="291.04676873507117"/>
    <n v="291.95532070162835"/>
    <n v="292.86670886760299"/>
    <n v="293.78094208667375"/>
    <n v="283.87940279295952"/>
  </r>
  <r>
    <s v="DE Florida"/>
    <x v="5"/>
    <s v="Transmission"/>
    <s v="PEF Transmission Expansion GG Lin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3.13"/>
    <n v="6.2662013738500004"/>
    <n v="20.094433471225777"/>
    <n v="0"/>
    <n v="0"/>
    <n v="4.7893154077972779"/>
    <n v="0"/>
    <n v="0"/>
    <n v="8.9451976314705224"/>
    <n v="0"/>
    <n v="0"/>
    <n v="11.060207178715437"/>
    <n v="3.13"/>
    <n v="0"/>
    <n v="0"/>
    <n v="5.1204925397698338"/>
    <n v="0"/>
    <n v="0"/>
    <n v="3.7014736153736982"/>
    <n v="0"/>
    <n v="0"/>
    <n v="2.935648097679183"/>
    <n v="0"/>
    <n v="0"/>
    <n v="3.3542713082881686"/>
    <n v="0"/>
    <n v="0"/>
    <n v="0"/>
    <n v="7.9003500575632071"/>
    <n v="0"/>
    <n v="0"/>
    <n v="5.7109617997023303"/>
    <n v="0"/>
    <n v="0"/>
    <n v="4.5293782653431158"/>
    <n v="0"/>
    <n v="0"/>
    <n v="5.1752672848749466"/>
    <n v="0"/>
    <n v="0"/>
    <n v="0"/>
    <n v="11.347930325154737"/>
    <n v="0"/>
    <n v="0"/>
    <n v="8.2031297500039724"/>
    <n v="0"/>
    <n v="0"/>
    <n v="6.5059229777012542"/>
    <n v="0"/>
    <n v="0"/>
    <n v="7.433667133090041"/>
    <n v="0"/>
    <n v="0"/>
    <n v="0"/>
    <n v="5.9313797549465193"/>
    <n v="0"/>
    <n v="0"/>
    <n v="4.2876433263357745"/>
    <n v="0"/>
    <n v="0"/>
    <n v="3.4005407798141736"/>
    <n v="0"/>
    <n v="0"/>
    <n v="3.8854576539374701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Lin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3.5428829600864171"/>
    <n v="0"/>
    <n v="0"/>
    <n v="2.2434531792765515"/>
    <n v="0"/>
    <n v="0"/>
    <n v="4.1901880241396423"/>
    <n v="0"/>
    <n v="0"/>
    <n v="5.1809193685906374"/>
    <n v="0"/>
    <n v="0"/>
    <n v="0"/>
    <n v="2.3985860795691289"/>
    <n v="0"/>
    <n v="0"/>
    <n v="1.733876774308678"/>
    <n v="0"/>
    <n v="0"/>
    <n v="1.3751420604400286"/>
    <n v="0"/>
    <n v="0"/>
    <n v="1.5712372207693477"/>
    <n v="0"/>
    <n v="0"/>
    <n v="0"/>
    <n v="3.7007513485501655"/>
    <n v="0"/>
    <n v="0"/>
    <n v="2.6751788753378025"/>
    <n v="0"/>
    <n v="0"/>
    <n v="2.1216911404470689"/>
    <n v="0"/>
    <n v="0"/>
    <n v="2.4242441466594831"/>
    <n v="0"/>
    <n v="0"/>
    <n v="0"/>
    <n v="5.3156971714014105"/>
    <n v="0"/>
    <n v="0"/>
    <n v="3.8425820708535499"/>
    <n v="0"/>
    <n v="0"/>
    <n v="3.0475615710524231"/>
    <n v="0"/>
    <n v="0"/>
    <n v="3.4821436350304302"/>
    <n v="0"/>
    <n v="0"/>
    <n v="0"/>
    <n v="2.77842898946834"/>
    <n v="0"/>
    <n v="0"/>
    <n v="2.0084555375934099"/>
    <n v="0"/>
    <n v="0"/>
    <n v="1.5929111729232326"/>
    <n v="0"/>
    <n v="0"/>
    <n v="1.8200601932541163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1306.81"/>
    <n v="1489.5500000000002"/>
    <n v="1679"/>
    <n v="1871.88"/>
    <n v="2075.17"/>
    <n v="2294.3500000000004"/>
    <n v="2523.5"/>
    <n v="2768.9"/>
    <n v="3026.76"/>
    <n v="3292.3900000000003"/>
    <n v="3564.6499999999996"/>
    <n v="3907.2300000000005"/>
    <n v="1306.81"/>
    <n v="4260.72"/>
    <n v="4630.5241257368507"/>
    <n v="5030.7601444002321"/>
    <n v="5440.6805767363267"/>
    <n v="5860.318711048727"/>
    <n v="6292.8283231117675"/>
    <n v="6738.1016273132154"/>
    <n v="7192.9577339643738"/>
    <n v="7657.3204244022909"/>
    <n v="8131.3819673369362"/>
    <n v="8615.1029862457144"/>
    <n v="9109.4405732099276"/>
    <n v="4260.72"/>
    <n v="9614.8193824711961"/>
    <n v="10130.460763135517"/>
    <n v="0"/>
    <n v="0"/>
    <n v="0"/>
    <n v="0"/>
    <n v="0"/>
    <n v="0"/>
    <n v="0"/>
    <n v="0"/>
    <n v="0"/>
    <n v="0"/>
    <n v="9614.81938247119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2.0216822062802202"/>
    <n v="8.0008763758814023"/>
    <n v="17.951368429518652"/>
    <n v="33.348664788860177"/>
    <n v="54.140456991103754"/>
    <n v="78.83490049938861"/>
    <n v="107.39446234675593"/>
    <n v="139.90737106660856"/>
    <n v="176.3533401680489"/>
    <n v="217.17885198558668"/>
    <n v="0"/>
    <n v="262.58097387925278"/>
    <n v="312.19310466681065"/>
    <n v="0"/>
    <n v="0"/>
    <n v="0"/>
    <n v="0"/>
    <n v="0"/>
    <n v="0"/>
    <n v="0"/>
    <n v="0"/>
    <n v="0"/>
    <n v="0"/>
    <n v="262.58097387925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Martin West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3.16"/>
    <n v="4.32"/>
    <n v="5.81"/>
    <n v="7.5"/>
    <n v="9.52"/>
    <n v="12.01"/>
    <n v="14.84"/>
    <n v="17.920000000000002"/>
    <n v="21.42"/>
    <n v="25.37"/>
    <n v="29.51"/>
    <n v="33.78"/>
    <n v="3.16"/>
    <n v="38.229999999999997"/>
    <n v="42.714872072299997"/>
    <n v="47.60180412344517"/>
    <n v="53.028750766296881"/>
    <n v="59.076290304061338"/>
    <n v="66.058983194578758"/>
    <n v="92.27151731589187"/>
    <n v="139.8317195077442"/>
    <n v="192.53310315924938"/>
    <n v="249.49048034177198"/>
    <n v="309.97480739326198"/>
    <n v="373.92990349856063"/>
    <n v="38.229999999999997"/>
    <n v="441.32277364794572"/>
    <n v="512.15368546845809"/>
    <n v="586.51914738341338"/>
    <n v="664.32862503420438"/>
    <n v="745.63077139666939"/>
    <n v="830.54982101069299"/>
    <n v="919.09252038994134"/>
    <n v="1011.25825756762"/>
    <n v="1109.0702296785435"/>
    <n v="1212.0512623098246"/>
    <n v="1317.6230564746518"/>
    <n v="1425.8170480368753"/>
    <n v="441.32277364794572"/>
    <n v="1536.6526987184791"/>
    <n v="0"/>
    <n v="0"/>
    <n v="0"/>
    <n v="0"/>
    <n v="0"/>
    <n v="0"/>
    <n v="0"/>
    <n v="0.38538181683121775"/>
    <n v="1.2762271897236208"/>
    <n v="2.4051285079170963"/>
    <n v="3.7752496118579906"/>
    <n v="1536.6526987184791"/>
    <n v="5.3885125907892339"/>
    <n v="7.2465525614333011"/>
    <n v="9.2325682404555014"/>
    <n v="11.224783605042436"/>
    <n v="13.223218008566541"/>
    <n v="15.227890864815095"/>
    <n v="17.238821648178813"/>
    <n v="19.256029893841035"/>
    <n v="21.279535197967494"/>
    <n v="23.309357217896682"/>
    <n v="25.345515672330826"/>
    <n v="27.388030341527422"/>
    <n v="5.3885125907892339"/>
    <n v="29.436921067491408"/>
    <n v="31.492207754167914"/>
    <n v="33.553910367635616"/>
    <n v="35.622048936300708"/>
    <n v="37.696643551091441"/>
    <n v="39.777714365653324"/>
    <n v="41.865281596544904"/>
    <n v="43.959365523434144"/>
    <n v="46.059986489295433"/>
    <n v="48.167164900607226"/>
    <n v="50.280921227550252"/>
    <n v="52.401276004206409"/>
    <n v="29.436921067491408"/>
    <n v="54.528249828758213"/>
    <n v="56.661863363688902"/>
    <n v="58.802137335983183"/>
    <n v="60.949092537328553"/>
    <n v="63.102749824317307"/>
    <n v="65.26313011864913"/>
    <n v="67.43025440733436"/>
    <n v="69.604143742897861"/>
    <n v="71.784819243583499"/>
    <n v="73.972302093559364"/>
    <n v="76.166613543123518"/>
    <n v="78.367774908910434"/>
    <n v="54.528249828758213"/>
  </r>
  <r>
    <s v="DE Florida"/>
    <x v="5"/>
    <s v="Transmission"/>
    <s v="PEF Transmission Expansion GG Martin West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.12868293733229327"/>
    <n v="0.50357989399654368"/>
    <n v="1.1624150126960511"/>
    <n v="2.2525163459302586"/>
    <n v="12.343621053610956"/>
    <n v="32.427758929637619"/>
    <n v="54.913323885489056"/>
    <n v="79.385647034287956"/>
    <n v="105.50320189089084"/>
    <n v="133.23965022647775"/>
    <n v="0"/>
    <n v="162.57951464363845"/>
    <n v="193.52289885397923"/>
    <n v="226.1149884604153"/>
    <n v="260.31335277568934"/>
    <n v="296.14076039796254"/>
    <n v="333.65538443709647"/>
    <n v="372.86036316158504"/>
    <n v="413.75538784723437"/>
    <n v="457.28816013183894"/>
    <n v="503.23513558746282"/>
    <n v="550.38854249354972"/>
    <n v="598.76308397538946"/>
    <n v="162.57951464363845"/>
    <n v="648.36785405585942"/>
    <n v="0"/>
    <n v="0"/>
    <n v="0"/>
    <n v="0"/>
    <n v="0"/>
    <n v="0"/>
    <n v="0"/>
    <n v="0.18052393475647352"/>
    <n v="0.59782154702178414"/>
    <n v="1.1266314156028687"/>
    <n v="1.7684355744239335"/>
    <n v="648.36785405585942"/>
    <n v="2.52413438540641"/>
    <n v="3.3944937842837337"/>
    <n v="4.3248006882603596"/>
    <n v="5.2580117033899221"/>
    <n v="6.1941358953490839"/>
    <n v="7.133182358114559"/>
    <n v="8.0751602140514542"/>
    <n v="9.0200786140018927"/>
    <n v="9.9679467373739037"/>
    <n v="10.918773792230603"/>
    <n v="11.872569015379636"/>
    <n v="12.829341672462917"/>
    <n v="2.52413438540641"/>
    <n v="13.789101058046635"/>
    <n v="14.751856495711548"/>
    <n v="15.717617338143556"/>
    <n v="16.68639296722456"/>
    <n v="17.658192794123597"/>
    <n v="18.63302625938827"/>
    <n v="19.610902833036455"/>
    <n v="20.5918320146483"/>
    <n v="21.575823333458509"/>
    <n v="22.562886348448906"/>
    <n v="23.553030648441307"/>
    <n v="24.546265852190668"/>
    <n v="13.789101058046635"/>
    <n v="25.542601608478517"/>
    <n v="26.542047596206697"/>
    <n v="27.544613524491389"/>
    <n v="28.550309132757427"/>
    <n v="29.559144190832921"/>
    <n v="30.571128499044157"/>
    <n v="31.586271888310808"/>
    <n v="32.604584220241435"/>
    <n v="33.626075387229278"/>
    <n v="34.65075531254837"/>
    <n v="35.678633950449935"/>
    <n v="36.709721286259075"/>
    <n v="25.542601608478517"/>
  </r>
  <r>
    <s v="DE Florida"/>
    <x v="5"/>
    <s v="Transmission"/>
    <s v="PEF Transmission Expansion GG New Cust 355"/>
    <s v="AFUDC Not Eligible"/>
    <s v="Expansion"/>
    <s v="Customer Adds"/>
    <s v="Transmission - Customer Additions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.16871075999690596"/>
    <n v="0"/>
    <n v="0"/>
    <n v="0.60226748176485323"/>
    <n v="0"/>
    <n v="0"/>
    <n v="0.23413972370724009"/>
    <n v="0"/>
    <n v="0"/>
    <n v="0.34700798810600036"/>
    <n v="0"/>
    <n v="0"/>
    <n v="0"/>
    <n v="0.19637604235699146"/>
    <n v="0"/>
    <n v="0"/>
    <n v="0.19853309658242874"/>
    <n v="0"/>
    <n v="0"/>
    <n v="0.19629737500871514"/>
    <n v="0"/>
    <n v="0"/>
    <n v="0.19843540281158589"/>
    <n v="0"/>
    <n v="0"/>
    <n v="0"/>
    <n v="9.5150545038799342E-2"/>
    <n v="0"/>
    <n v="0"/>
    <n v="0.34693281104778162"/>
    <n v="0"/>
    <n v="0"/>
    <n v="0.19885126022575142"/>
    <n v="0"/>
    <n v="0"/>
    <n v="0.29514507798072792"/>
    <n v="0"/>
    <n v="0"/>
    <n v="0"/>
    <n v="9.8005043285836077E-2"/>
    <n v="0"/>
    <n v="0"/>
    <n v="0.35734072936891781"/>
    <n v="0"/>
    <n v="0"/>
    <n v="0.2048167601974436"/>
    <n v="0"/>
    <n v="0"/>
    <n v="0.30399937416341366"/>
    <n v="0"/>
    <n v="0"/>
    <n v="0"/>
    <n v="0.13766891611325333"/>
    <n v="0"/>
    <n v="0"/>
    <n v="0.15255355132714435"/>
    <n v="0"/>
    <n v="0"/>
    <n v="0.18669547539276246"/>
    <n v="0"/>
    <n v="0"/>
    <n v="0.18844137757484769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New Cust 356"/>
    <s v="AFUDC Not Eligible"/>
    <s v="Expansion"/>
    <s v="Customer Adds"/>
    <s v="Transmission - Customer Additions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7.9028975681370045E-2"/>
    <n v="0"/>
    <n v="0"/>
    <n v="0.28211942244197974"/>
    <n v="0"/>
    <n v="0"/>
    <n v="0.1096777854076499"/>
    <n v="0"/>
    <n v="0"/>
    <n v="0.16254852893658461"/>
    <n v="0"/>
    <n v="0"/>
    <n v="0"/>
    <n v="9.1988190178972515E-2"/>
    <n v="0"/>
    <n v="0"/>
    <n v="9.2998616460785263E-2"/>
    <n v="0"/>
    <n v="0"/>
    <n v="9.195134012889887E-2"/>
    <n v="0"/>
    <n v="0"/>
    <n v="9.2952853886778125E-2"/>
    <n v="0"/>
    <n v="0"/>
    <n v="0"/>
    <n v="7.4759357436265883E-2"/>
    <n v="0"/>
    <n v="0"/>
    <n v="8.2842269655523035E-2"/>
    <n v="0"/>
    <n v="0"/>
    <n v="0.10138260814909905"/>
    <n v="0"/>
    <n v="0"/>
    <n v="0.10233069816799517"/>
    <n v="0"/>
    <n v="0"/>
    <n v="0"/>
    <n v="7.7002123947814458E-2"/>
    <n v="0"/>
    <n v="0"/>
    <n v="8.5327521997110869E-2"/>
    <n v="0"/>
    <n v="0"/>
    <n v="0.10442406712102902"/>
    <n v="0"/>
    <n v="0"/>
    <n v="0.10540059966026281"/>
    <n v="0"/>
    <n v="0"/>
    <n v="0"/>
    <n v="6.4488082584622269E-2"/>
    <n v="0"/>
    <n v="0"/>
    <n v="7.1460474116532988E-2"/>
    <n v="0"/>
    <n v="0"/>
    <n v="8.7453533994554064E-2"/>
    <n v="0"/>
    <n v="0"/>
    <n v="8.8271364825809578E-2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New Port Riche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405687005900027"/>
    <n v="0.45658352814555814"/>
    <n v="1.0282931815428655"/>
    <n v="1.8299012639318946"/>
    <n v="2.8621254423414753"/>
    <n v="4.1256856241200728"/>
    <n v="5.6213039639293232"/>
    <n v="7.3497048707594068"/>
    <n v="9.3116150149663142"/>
    <n v="11.507763335331088"/>
    <n v="0"/>
    <n v="13.938881046141097"/>
    <n v="16.605701644293411"/>
    <n v="19.614812240966348"/>
    <n v="23.073132677125578"/>
    <n v="26.98206523765073"/>
    <n v="31.343016584892073"/>
    <n v="36.157397772335536"/>
    <n v="41.426624258310383"/>
    <n v="47.152115919739678"/>
    <n v="53.335297065933688"/>
    <n v="59.977596452426312"/>
    <n v="67.08044729485475"/>
    <n v="13.938881046141097"/>
    <n v="74.64528728288245"/>
    <n v="82.673558594165556"/>
    <n v="90.94679971375794"/>
    <n v="99.245867161956127"/>
    <n v="107.57084156003532"/>
    <n v="115.92180378094378"/>
    <n v="124.29883495008838"/>
    <n v="132.70201644612274"/>
    <n v="141.13142990173785"/>
    <n v="149.58715720445494"/>
    <n v="158.06928049742112"/>
    <n v="166.57788218020724"/>
    <n v="74.64528728288245"/>
  </r>
  <r>
    <s v="DE Florida"/>
    <x v="5"/>
    <s v="Transmission"/>
    <s v="PEF Transmission Expansion GG New Port Riche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427520629693172E-2"/>
    <n v="0.21387686560709679"/>
    <n v="0.48168212175062231"/>
    <n v="0.8571784187874798"/>
    <n v="1.3407019326092946"/>
    <n v="1.932589888537888"/>
    <n v="2.6331805646012514"/>
    <n v="3.4428132948197478"/>
    <n v="4.3618284725025713"/>
    <n v="5.390567553554499"/>
    <n v="0"/>
    <n v="6.5293730597929605"/>
    <n v="7.7785885822754679"/>
    <n v="9.1881425915833468"/>
    <n v="10.808119418506685"/>
    <n v="12.639175933642546"/>
    <n v="14.681971058121235"/>
    <n v="16.937165770007375"/>
    <n v="19.405423110720992"/>
    <n v="22.087408191478616"/>
    <n v="24.983788199754514"/>
    <n v="28.095232405762069"/>
    <n v="31.422412168955411"/>
    <n v="6.5293730597929605"/>
    <n v="34.966000944551347"/>
    <n v="38.726674290071614"/>
    <n v="42.602098544330005"/>
    <n v="46.489620594220185"/>
    <n v="50.389278205067846"/>
    <n v="54.301109260089561"/>
    <n v="58.225151760760809"/>
    <n v="62.161443827185124"/>
    <n v="66.110023698464431"/>
    <n v="70.070929733070514"/>
    <n v="74.044200409217652"/>
    <n v="78.029874325236392"/>
    <n v="34.966000944551347"/>
  </r>
  <r>
    <s v="DE Florida"/>
    <x v="5"/>
    <s v="Transmission"/>
    <s v="PEF Transmission Expansion GG New Source to Alachu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5.6273205335505465E-3"/>
    <n v="2.3182745042634154E-2"/>
    <n v="5.4289087748382397E-2"/>
    <n v="9.8707586304221009E-2"/>
    <n v="0.32069392135189601"/>
    <n v="0.88492745256930094"/>
    <n v="1.6407855441509174"/>
    <n v="2.4557425735493044"/>
    <n v="3.4364987130565532"/>
    <n v="4.7915173973980529"/>
    <n v="0"/>
    <n v="6.6298470502735514"/>
    <n v="9.3893125414766807"/>
    <n v="13.93331365549113"/>
    <n v="20.370518368618001"/>
    <n v="27.988265921085645"/>
    <n v="36.303948336910793"/>
    <n v="45.348269709785384"/>
    <n v="55.186170160341604"/>
    <n v="66.000382025550493"/>
    <n v="78.26842664005504"/>
    <n v="91.672905297860751"/>
    <n v="106.0380334017259"/>
    <n v="6.6298470502735514"/>
    <n v="121.86250143887746"/>
    <n v="138.93791304760796"/>
    <n v="160.39554918789594"/>
    <n v="188.59062909239475"/>
    <n v="220.9932803523464"/>
    <n v="255.89031120120282"/>
    <n v="293.39077248140154"/>
    <n v="333.7252520668826"/>
    <n v="377.54249682902628"/>
    <n v="426.53774590046135"/>
    <n v="479.58429628411955"/>
    <n v="536.05817098525029"/>
    <n v="121.86250143887746"/>
    <n v="597.72975948829981"/>
    <n v="663.85931434493489"/>
    <n v="738.96441418503946"/>
    <n v="826.65744785731238"/>
    <n v="922.25351655843826"/>
    <n v="0"/>
    <n v="0"/>
    <n v="0"/>
    <n v="0"/>
    <n v="0"/>
    <n v="0"/>
    <n v="0"/>
    <n v="597.72975948829981"/>
    <n v="4.9874978025926708"/>
    <n v="17.890039311003939"/>
    <n v="33.74483487712628"/>
    <n v="49.649123882923519"/>
    <n v="65.603060830581484"/>
    <n v="81.606800704590853"/>
    <n v="97.660498973252714"/>
    <n v="113.76431159018891"/>
    <n v="129.918394995857"/>
    <n v="146.12290611907008"/>
    <n v="162.37800237852116"/>
    <n v="178.68384168431248"/>
    <n v="4.9874978025926708"/>
    <n v="195.04058243948953"/>
    <n v="211.44838354157977"/>
    <n v="227.90740438413638"/>
    <n v="244.41780485828656"/>
    <n v="260.97974535428489"/>
    <n v="277.59338676307135"/>
    <n v="294.25889047783437"/>
    <n v="310.97641839557866"/>
    <n v="327.74613291869792"/>
    <n v="344.56819695655258"/>
    <n v="361.44277392705231"/>
    <n v="378.37002775824351"/>
    <n v="195.04058243948953"/>
  </r>
  <r>
    <s v="DE Florida"/>
    <x v="5"/>
    <s v="Transmission"/>
    <s v="PEF Transmission Expansion GG New Source to Alachu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2.6359988989759536E-3"/>
    <n v="1.0859465005286777E-2"/>
    <n v="2.5430571206657832E-2"/>
    <n v="4.6237474348085908E-2"/>
    <n v="0.15022226271843586"/>
    <n v="0.41452548806109685"/>
    <n v="0.76859117266393917"/>
    <n v="1.150340500678749"/>
    <n v="1.609754903766579"/>
    <n v="2.2444846545814663"/>
    <n v="0"/>
    <n v="3.1056111733293132"/>
    <n v="4.3982242301483998"/>
    <n v="6.526765133776312"/>
    <n v="9.5421370919076942"/>
    <n v="13.110509293430717"/>
    <n v="17.005814272356155"/>
    <n v="21.242434709870096"/>
    <n v="25.850790427531528"/>
    <n v="30.916478511234374"/>
    <n v="36.663183697764403"/>
    <n v="42.942227298116862"/>
    <n v="49.671266747651345"/>
    <n v="3.1056111733293132"/>
    <n v="57.083903023497669"/>
    <n v="65.082517271933838"/>
    <n v="75.133891616650232"/>
    <n v="88.341278532267154"/>
    <n v="103.51961296974818"/>
    <n v="119.86638659792028"/>
    <n v="137.43268196999577"/>
    <n v="156.3265130827248"/>
    <n v="176.851771642378"/>
    <n v="199.80255644970222"/>
    <n v="224.65108739300172"/>
    <n v="251.1050756891261"/>
    <n v="57.083903023497669"/>
    <n v="279.99382272653111"/>
    <n v="310.97080950959514"/>
    <n v="346.15219988990845"/>
    <n v="387.23014077310239"/>
    <n v="432.01009072267533"/>
    <n v="0"/>
    <n v="0"/>
    <n v="0"/>
    <n v="0"/>
    <n v="0"/>
    <n v="0"/>
    <n v="0"/>
    <n v="279.99382272653111"/>
    <n v="2.3362875169266699"/>
    <n v="8.3802093101472721"/>
    <n v="15.807051873426413"/>
    <n v="23.257078588330067"/>
    <n v="30.730361828128835"/>
    <n v="38.226974192018787"/>
    <n v="45.746988505826721"/>
    <n v="53.290477822717641"/>
    <n v="60.857515423904417"/>
    <n v="68.448174819359693"/>
    <n v="76.062529748529982"/>
    <n v="83.700654181052016"/>
    <n v="2.3362875169266699"/>
    <n v="91.36262231747132"/>
    <n v="99.048508589963035"/>
    <n v="106.758387663055"/>
    <n v="114.49233443435307"/>
    <n v="122.25042403526869"/>
    <n v="130.03273183174881"/>
    <n v="137.83933342500796"/>
    <n v="145.67030465226276"/>
    <n v="153.52572158746852"/>
    <n v="161.4056605420584"/>
    <n v="169.31019806568466"/>
    <n v="177.23941094696229"/>
    <n v="91.36262231747132"/>
  </r>
  <r>
    <s v="DE Florida"/>
    <x v="5"/>
    <s v="Transmission"/>
    <s v="PEF Transmission Expansion GG Powerline to Holder 355"/>
    <s v="AFUDC Not Eligible"/>
    <s v="Expansion"/>
    <s v="Other Transmission &amp; Distribution Expansion"/>
    <s v="Transmission Expansion"/>
    <s v="GG - Transmission Lines"/>
    <s v="~"/>
    <s v="PEF Transmission Poles &amp; Fixtures 355.0"/>
    <n v="64.400000000000006"/>
    <n v="77.81"/>
    <n v="92.91"/>
    <n v="112.61"/>
    <n v="138.72999999999999"/>
    <n v="169.29"/>
    <n v="211.86"/>
    <n v="271.47000000000003"/>
    <n v="341.89"/>
    <n v="423.26"/>
    <n v="515.04"/>
    <n v="611.23"/>
    <n v="64.400000000000006"/>
    <n v="712.89"/>
    <n v="0"/>
    <n v="0"/>
    <n v="0"/>
    <n v="0"/>
    <n v="0"/>
    <n v="0"/>
    <n v="0"/>
    <n v="0"/>
    <n v="0"/>
    <n v="0"/>
    <n v="0"/>
    <n v="71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Rio Pinar to Econ to Winter Park Eas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726.3"/>
    <n v="727.31999999999994"/>
    <n v="728.41000000000008"/>
    <n v="728.97"/>
    <n v="729.8900000000001"/>
    <n v="730.9"/>
    <n v="732.05000000000007"/>
    <n v="732.46"/>
    <n v="732.88"/>
    <n v="733.30000000000007"/>
    <n v="733.73"/>
    <n v="734.18000000000006"/>
    <n v="726.3"/>
    <n v="734.71"/>
    <n v="0"/>
    <n v="0"/>
    <n v="0"/>
    <n v="0"/>
    <n v="0"/>
    <n v="0"/>
    <n v="0"/>
    <n v="0"/>
    <n v="0"/>
    <n v="0"/>
    <n v="0"/>
    <n v="73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GG Silver Springs to Martin Wes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9.4499999999999993"/>
    <n v="12.05"/>
    <n v="15.03"/>
    <n v="18.53"/>
    <n v="22.96"/>
    <n v="28.060000000000002"/>
    <n v="32.909999999999997"/>
    <n v="37.699999999999996"/>
    <n v="42.91"/>
    <n v="48.41"/>
    <n v="54.68"/>
    <n v="67.289999999999992"/>
    <n v="9.4499999999999993"/>
    <n v="69.319999999999993"/>
    <n v="71.317775149899987"/>
    <n v="73.150867420994643"/>
    <n v="75.167964331978311"/>
    <n v="77.254873201314084"/>
    <n v="79.375301699575814"/>
    <n v="81.519091377806873"/>
    <n v="83.66744261951392"/>
    <n v="85.809397328455148"/>
    <n v="88.607744255636533"/>
    <n v="93.235599172935068"/>
    <n v="100.31064402262751"/>
    <n v="69.319999999999993"/>
    <n v="0"/>
    <n v="0"/>
    <n v="0"/>
    <n v="0"/>
    <n v="0"/>
    <n v="0"/>
    <n v="0"/>
    <n v="0"/>
    <n v="1.7552672014072501E-3"/>
    <n v="6.5184266162611245E-3"/>
    <n v="1.2543600690040325E-2"/>
    <n v="1.8587583368970421E-2"/>
    <n v="0"/>
    <n v="2.4650433367309852E-2"/>
    <n v="3.0732209582603597E-2"/>
    <n v="3.6832971096255343E-2"/>
    <n v="4.2952777174101404E-2"/>
    <n v="4.9091687266986497E-2"/>
    <n v="5.5249761011341249E-2"/>
    <n v="6.1427058229761536E-2"/>
    <n v="6.7623638931589652E-2"/>
    <n v="7.3839563313497239E-2"/>
    <n v="8.0074891760070099E-2"/>
    <n v="8.6329684844394766E-2"/>
    <n v="9.2604003328646989E-2"/>
    <n v="2.4650433367309852E-2"/>
    <n v="9.8897908164681941E-2"/>
    <n v="0.1052114604946264"/>
    <n v="0.11154472165147268"/>
    <n v="0.11789775315967445"/>
    <n v="0.12427061673574442"/>
    <n v="0.13066337428885391"/>
    <n v="0.13707608792143422"/>
    <n v="0.14350881992977993"/>
    <n v="0.14996163280465413"/>
    <n v="0.15643458923189546"/>
    <n v="0.16292775209302701"/>
    <n v="0.16944118446586726"/>
    <n v="9.8897908164681941E-2"/>
    <n v="0.17597494962514285"/>
    <n v="0.18252911104310318"/>
    <n v="0.18910373239013711"/>
    <n v="0.19569887753539145"/>
    <n v="0.20231461054739136"/>
    <n v="0.20895099569466286"/>
    <n v="0.21560809744635703"/>
    <n v="0.22228598047287643"/>
    <n v="0.22898470964650319"/>
    <n v="0.23570435004202941"/>
    <n v="0.24244496693738912"/>
    <n v="0.24920662581429256"/>
    <n v="0.17597494962514285"/>
    <n v="0.25598939235886231"/>
    <n v="0.26279333246227121"/>
    <n v="0.26961851222138272"/>
    <n v="0.27646499793939289"/>
    <n v="0.28333285612647435"/>
    <n v="0.29022215350042269"/>
    <n v="0.29713295698730435"/>
    <n v="0.30406533372210692"/>
    <n v="0.31101935104939121"/>
    <n v="0.3179950765239456"/>
    <n v="0.32499257791144209"/>
    <n v="0.33201192318909489"/>
    <n v="0.25598939235886231"/>
  </r>
  <r>
    <s v="DE Florida"/>
    <x v="5"/>
    <s v="Transmission"/>
    <s v="PEF Transmission Expansion GG Silver Springs to Martin Wes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6.3678624220481053E-2"/>
    <n v="0.21106860699017899"/>
    <n v="0.38867106259264639"/>
    <n v="0.57947784812222103"/>
    <n v="0.77872265819037612"/>
    <n v="0.97759139149613417"/>
    <n v="1.1709431161017083"/>
    <n v="1.6692392900784787"/>
    <n v="3.0219932113362908"/>
    <n v="5.5185369613054744"/>
    <n v="0"/>
    <n v="0"/>
    <n v="0"/>
    <n v="0"/>
    <n v="0"/>
    <n v="0"/>
    <n v="0"/>
    <n v="0"/>
    <n v="0"/>
    <n v="8.2221767584274991E-4"/>
    <n v="3.0534186352236402E-3"/>
    <n v="5.8757835831466428E-3"/>
    <n v="8.706959023056628E-3"/>
    <n v="0"/>
    <n v="1.1546972458402117E-2"/>
    <n v="1.4395851478488321E-2"/>
    <n v="1.725362375874516E-2"/>
    <n v="2.0120317060996106E-2"/>
    <n v="2.2995959233727891E-2"/>
    <n v="2.5880578212361026E-2"/>
    <n v="2.8774202019521189E-2"/>
    <n v="3.1676858765311455E-2"/>
    <n v="3.4588576647585349E-2"/>
    <n v="3.7509383952220803E-2"/>
    <n v="4.0439309053394913E-2"/>
    <n v="4.3378380413859607E-2"/>
    <n v="1.1546972458402117E-2"/>
    <n v="4.6326626585218127E-2"/>
    <n v="4.9284076208202389E-2"/>
    <n v="5.2250758012951232E-2"/>
    <n v="5.5226700819289508E-2"/>
    <n v="5.8211933537008043E-2"/>
    <n v="6.1206485166144499E-2"/>
    <n v="6.4210384797265083E-2"/>
    <n v="6.7223661611747143E-2"/>
    <n v="7.0246344882062675E-2"/>
    <n v="7.3278463972062641E-2"/>
    <n v="7.6320048337262289E-2"/>
    <n v="7.9371127525127261E-2"/>
    <n v="4.6326626585218127E-2"/>
    <n v="8.2431731175360609E-2"/>
    <n v="8.5501889020190777E-2"/>
    <n v="8.8581630884660423E-2"/>
    <n v="9.1670986686916131E-2"/>
    <n v="9.4769986438499057E-2"/>
    <n v="9.7878660244636512E-2"/>
    <n v="0.10099703830453437"/>
    <n v="0.10412515091167046"/>
    <n v="0.10726302845408887"/>
    <n v="0.11041070141469514"/>
    <n v="0.11356820037155234"/>
    <n v="0.11673555599817818"/>
    <n v="8.2431731175360609E-2"/>
    <n v="0.119912799063843"/>
    <n v="0.12309996043386862"/>
    <n v="0.12629707106992819"/>
    <n v="0.12950416203034704"/>
    <n v="0.1327212644704043"/>
    <n v="0.1359484096426356"/>
    <n v="0.1391856288971367"/>
    <n v="0.14243295368186801"/>
    <n v="0.14569041554296006"/>
    <n v="0.14895804612502003"/>
    <n v="0.1522358771714391"/>
    <n v="0.15552394052470087"/>
    <n v="0.119912799063843"/>
  </r>
  <r>
    <s v="DE Florida"/>
    <x v="5"/>
    <s v="Transmission"/>
    <s v="PEF Transmission Expansion GG Tarpon Spring to Odess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412866831327007"/>
    <n v="0.9772767623930938"/>
    <n v="2.2009708395103038"/>
    <n v="3.9167422223437685"/>
    <n v="6.126127013856423"/>
    <n v="8.8306661122177381"/>
    <n v="12.031905225772777"/>
    <n v="15.731394888057967"/>
    <n v="19.930690472863763"/>
    <n v="24.631352209344318"/>
    <n v="0"/>
    <n v="29.834945197174331"/>
    <n v="35.543039421753207"/>
    <n v="41.916958035169586"/>
    <n v="49.118527787156303"/>
    <n v="57.150332331443096"/>
    <n v="66.014963387074047"/>
    <n v="75.715020763584818"/>
    <n v="86.253112386258522"/>
    <n v="97.631854321460366"/>
    <n v="109.85387080205146"/>
    <n v="122.92179425288191"/>
    <n v="136.8382653163635"/>
    <n v="29.834945197174331"/>
    <n v="151.60593287812225"/>
    <n v="167.22745409273088"/>
    <n v="185.40294295527738"/>
    <n v="207.83782065570472"/>
    <n v="234.54538360036645"/>
    <n v="265.53896970260899"/>
    <n v="300.83195851234262"/>
    <n v="340.4377713460172"/>
    <n v="384.36987141700359"/>
    <n v="432.64176396638192"/>
    <n v="485.26699639413812"/>
    <n v="542.25915839077038"/>
    <n v="151.60593287812225"/>
    <n v="603.63188206930602"/>
    <n v="669.39884209773049"/>
    <n v="737.4724303520486"/>
    <n v="805.75852188461249"/>
    <n v="874.25778006053088"/>
    <n v="942.97087031571925"/>
    <n v="0"/>
    <n v="0"/>
    <n v="0"/>
    <n v="0"/>
    <n v="0"/>
    <n v="0"/>
    <n v="603.63188206930602"/>
  </r>
  <r>
    <s v="DE Florida"/>
    <x v="5"/>
    <s v="Transmission"/>
    <s v="PEF Transmission Expansion GG Tarpon Spring to Odess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435689455496789"/>
    <n v="0.45778456270689699"/>
    <n v="1.0309980878176017"/>
    <n v="1.8347147855031745"/>
    <n v="2.8696542106023473"/>
    <n v="4.1365381641666055"/>
    <n v="5.6360907004721224"/>
    <n v="7.3690381340535831"/>
    <n v="9.3361090467599688"/>
    <n v="11.538034294832357"/>
    <n v="0"/>
    <n v="13.975547016003832"/>
    <n v="16.649382636621542"/>
    <n v="19.63510956419838"/>
    <n v="23.008532105877915"/>
    <n v="26.770860519427824"/>
    <n v="30.923308840641148"/>
    <n v="35.467094895130046"/>
    <n v="40.403440310156348"/>
    <n v="45.733570526499065"/>
    <n v="51.458714810358927"/>
    <n v="57.580106265300074"/>
    <n v="64.098981844229058"/>
    <n v="13.975547016003832"/>
    <n v="71.01658236141121"/>
    <n v="78.334152504524511"/>
    <n v="86.848074600196071"/>
    <n v="97.357217017870568"/>
    <n v="109.86780817697057"/>
    <n v="124.38609593998872"/>
    <n v="140.91834767318258"/>
    <n v="159.47085030745893"/>
    <n v="180.04991039944815"/>
    <n v="202.66185419276925"/>
    <n v="227.3130276794862"/>
    <n v="254.00979666175593"/>
    <n v="71.01658236141121"/>
    <n v="282.75854681366906"/>
    <n v="313.56568374328344"/>
    <n v="345.45331172144415"/>
    <n v="377.44048235123546"/>
    <n v="409.52750637196669"/>
    <n v="441.71469549297274"/>
    <n v="0"/>
    <n v="0"/>
    <n v="0"/>
    <n v="0"/>
    <n v="0"/>
    <n v="0"/>
    <n v="282.75854681366906"/>
  </r>
  <r>
    <s v="DE Florida"/>
    <x v="5"/>
    <s v="Transmission"/>
    <s v="PEF Transmission Expansion GG W Lake Wales-Lake Wal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3443377011227737"/>
    <n v="1.3387790723162558"/>
    <n v="3.0151271493443201"/>
    <n v="5.3655757720985555"/>
    <n v="8.3922292600295378"/>
    <n v="12.097198501578745"/>
    <n v="16.482600974684775"/>
    <n v="21.550560767353581"/>
    <n v="27.303208598292922"/>
    <n v="33.742681837611229"/>
    <n v="0"/>
    <n v="40.871124527581074"/>
    <n v="48.690687403467471"/>
    <n v="56.86909414430891"/>
    <n v="65.073031172121034"/>
    <n v="73.302578184034772"/>
    <n v="81.557815125969185"/>
    <n v="89.838822193408134"/>
    <n v="98.145679832179283"/>
    <n v="106.47846873923567"/>
    <n v="114.83726986343953"/>
    <n v="123.2221644063488"/>
    <n v="131.63323382300581"/>
    <n v="40.871124527581074"/>
  </r>
  <r>
    <s v="DE Florida"/>
    <x v="5"/>
    <s v="Transmission"/>
    <s v="PEF Transmission Expansion GG W Lake Wales-Lake Wal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665840332719058"/>
    <n v="0.6271226491466767"/>
    <n v="1.4123723357427913"/>
    <n v="2.5133901193824437"/>
    <n v="3.9311617238611314"/>
    <n v="5.6666759500787531"/>
    <n v="7.7209246856453131"/>
    <n v="10.094902914516609"/>
    <n v="12.789608726660008"/>
    <n v="15.806043327750382"/>
    <n v="0"/>
    <n v="19.145211048896321"/>
    <n v="22.808119356396713"/>
    <n v="26.639120458200569"/>
    <n v="30.482080681213894"/>
    <n v="34.337037357866592"/>
    <n v="38.204027937128096"/>
    <n v="42.083089984871165"/>
    <n v="45.974261184236809"/>
    <n v="49.87757933600038"/>
    <n v="53.793082358938769"/>
    <n v="57.720808290198768"/>
    <n v="61.660795285666609"/>
    <n v="19.145211048896321"/>
  </r>
  <r>
    <s v="DE Florida"/>
    <x v="5"/>
    <s v="Transmission"/>
    <s v="PEF Transmission Expansion GG Waukeena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481614141428923E-2"/>
    <n v="0.6371264432882352"/>
    <n v="2.2269350559220022"/>
    <n v="4.6938015286993435"/>
    <n v="7.5592480005499123"/>
    <n v="10.489329836096681"/>
    <n v="13.486430312939298"/>
    <n v="16.548204088402141"/>
    <n v="19.676879144839539"/>
    <n v="0"/>
    <n v="22.87157182379374"/>
    <n v="26.128646597101945"/>
    <n v="29.422835095644352"/>
    <n v="32.736338610573725"/>
    <n v="36.160784680386314"/>
    <n v="39.782085369786039"/>
    <n v="43.577153270211646"/>
    <n v="47.456885073920667"/>
    <n v="51.359102690037901"/>
    <n v="55.284282705167229"/>
    <n v="59.232020912334605"/>
    <n v="63.202765172054761"/>
    <n v="22.87157182379374"/>
    <n v="67.196383779241245"/>
    <n v="71.212232485695822"/>
    <n v="75.245637160823875"/>
    <n v="79.298391406517098"/>
    <n v="83.439077733537701"/>
    <n v="87.73200166528494"/>
    <n v="92.159901682212904"/>
    <n v="96.656114928705321"/>
    <n v="101.17412742502748"/>
    <n v="105.71431133574677"/>
    <n v="110.27637975354833"/>
    <n v="114.86068344359744"/>
    <n v="67.196383779241245"/>
    <n v="119.46713951607155"/>
    <n v="124.09528158099106"/>
    <n v="128.74162763344211"/>
    <n v="133.79685720815215"/>
    <n v="143.26065506963246"/>
    <n v="160.88312780233269"/>
    <n v="185.65476732381936"/>
    <n v="213.68338716246035"/>
    <n v="242.25252282961836"/>
    <n v="271.38160735492954"/>
    <n v="301.05160841616345"/>
    <n v="331.28069606382525"/>
    <n v="119.46713951607155"/>
    <n v="362.06172849943044"/>
    <n v="393.36517867483843"/>
    <n v="424.98554490024253"/>
    <n v="456.70461947428146"/>
    <n v="488.52271053184597"/>
    <n v="0"/>
    <n v="0"/>
    <n v="0"/>
    <n v="0"/>
    <n v="0"/>
    <n v="0"/>
    <n v="0"/>
    <n v="362.06172849943044"/>
  </r>
  <r>
    <s v="DE Florida"/>
    <x v="5"/>
    <s v="Transmission"/>
    <s v="PEF Transmission Expansion GG Waukeena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710183423077575E-2"/>
    <n v="0.29844836330241853"/>
    <n v="1.0431604740662537"/>
    <n v="2.1987117293026293"/>
    <n v="3.5409693277172125"/>
    <n v="4.9135039907706917"/>
    <n v="6.3174321142843404"/>
    <n v="7.7516550722471109"/>
    <n v="9.2172165157177872"/>
    <n v="0"/>
    <n v="10.713702513642001"/>
    <n v="12.239410079993421"/>
    <n v="13.782502783422242"/>
    <n v="15.334643196436147"/>
    <n v="16.938752295217668"/>
    <n v="18.63507376352679"/>
    <n v="20.412792794710004"/>
    <n v="22.230170834920248"/>
    <n v="24.058081876831256"/>
    <n v="25.896749167325023"/>
    <n v="27.745983364221338"/>
    <n v="29.605994258275274"/>
    <n v="10.713702513642001"/>
    <n v="31.4767201550337"/>
    <n v="33.357859270098324"/>
    <n v="35.24722210617152"/>
    <n v="37.145648838001385"/>
    <n v="39.085265487516175"/>
    <n v="41.096194612666494"/>
    <n v="43.170350420889726"/>
    <n v="45.276506111977952"/>
    <n v="47.392873199095085"/>
    <n v="49.519626014835843"/>
    <n v="51.6566301635564"/>
    <n v="53.804049953755616"/>
    <n v="31.4767201550337"/>
    <n v="55.961846557454948"/>
    <n v="58.129801504164668"/>
    <n v="60.306283722566853"/>
    <n v="62.674298750955259"/>
    <n v="67.107414048770551"/>
    <n v="75.362287472752001"/>
    <n v="86.966036382229603"/>
    <n v="100.09544861207759"/>
    <n v="113.47805401269933"/>
    <n v="127.12295557448239"/>
    <n v="141.02123800992086"/>
    <n v="155.18141269362735"/>
    <n v="55.961846557454948"/>
    <n v="169.60013420164213"/>
    <n v="184.26357121479214"/>
    <n v="199.07546082698585"/>
    <n v="213.93358827062525"/>
    <n v="228.83809788496166"/>
    <n v="0"/>
    <n v="0"/>
    <n v="0"/>
    <n v="0"/>
    <n v="0"/>
    <n v="0"/>
    <n v="0"/>
    <n v="169.60013420164213"/>
  </r>
  <r>
    <s v="DE Florida"/>
    <x v="5"/>
    <s v="Transmission"/>
    <s v="PEF Transmission Expansion HB Capacity"/>
    <s v="AFUDC Not Eligible"/>
    <s v="Expansion"/>
    <s v="Other Transmission &amp; Distribution Expansion"/>
    <s v="Transmission Expansion"/>
    <s v="HB - Distribution Substation"/>
    <s v="~"/>
    <s v="PEF Distribution Station Equip 362.0"/>
    <n v="755.62000000000012"/>
    <n v="746.68000000000006"/>
    <n v="746.68000000000006"/>
    <n v="746.31999999999994"/>
    <n v="635.90999999999985"/>
    <n v="635.94000000000005"/>
    <n v="636"/>
    <n v="632.92999999999984"/>
    <n v="633.21999999999991"/>
    <n v="619.18999999999994"/>
    <n v="619.69999999999993"/>
    <n v="620.38999999999987"/>
    <n v="755.62000000000012"/>
    <n v="621.25"/>
    <n v="643.94026421210003"/>
    <n v="667.59603061088853"/>
    <n v="0"/>
    <n v="0"/>
    <n v="1.149912144309551"/>
    <n v="0"/>
    <n v="0"/>
    <n v="0.53535999410436275"/>
    <n v="0"/>
    <n v="0"/>
    <n v="0.57365003433764072"/>
    <n v="621.25"/>
    <n v="0"/>
    <n v="0"/>
    <n v="1.0787996128920603"/>
    <n v="0"/>
    <n v="0"/>
    <n v="0.33559306391691524"/>
    <n v="0"/>
    <n v="0"/>
    <n v="0.23100402725726923"/>
    <n v="0"/>
    <n v="0"/>
    <n v="0.36377061760461776"/>
    <n v="0"/>
    <n v="0"/>
    <n v="0"/>
    <n v="0.96168454975870532"/>
    <n v="0"/>
    <n v="0"/>
    <n v="0.29916090135580575"/>
    <n v="0"/>
    <n v="0"/>
    <n v="0.20592610647106549"/>
    <n v="0"/>
    <n v="0"/>
    <n v="0.32427948474018004"/>
    <n v="0"/>
    <n v="0"/>
    <n v="0"/>
    <n v="2.753600273433408"/>
    <n v="0"/>
    <n v="0"/>
    <n v="0.85659017812090477"/>
    <n v="0"/>
    <n v="0"/>
    <n v="0.58963012687276484"/>
    <n v="0"/>
    <n v="0"/>
    <n v="0.92851245044276687"/>
    <n v="0"/>
    <n v="0"/>
    <n v="0"/>
    <n v="0.13976294421376803"/>
    <n v="0"/>
    <n v="0"/>
    <n v="4.3477467094197281E-2"/>
    <n v="0"/>
    <n v="0"/>
    <n v="2.992752554680778E-2"/>
    <n v="0"/>
    <n v="0"/>
    <n v="4.7127985519558317E-2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HB Central Plaza-Bayboro South"/>
    <s v="AFUDC Not Eligible"/>
    <s v="Expansion"/>
    <s v="Customer Adds"/>
    <s v="Transmission Expan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298202095332441E-2"/>
    <n v="0.34546220288986473"/>
    <n v="0.77803163236142225"/>
    <n v="1.384547805034543"/>
    <n v="2.1655537252390769"/>
    <n v="3.1215940923852008"/>
    <n v="4.2532153062548987"/>
    <n v="5.5609654723099622"/>
    <n v="7.0453944070165599"/>
    <n v="8.7070536431864287"/>
    <n v="0"/>
    <n v="10.546496435334737"/>
    <n v="12.564277765054674"/>
    <n v="14.674656144313492"/>
    <n v="16.791622428447489"/>
    <n v="18.91519718272168"/>
    <n v="21.045401036599046"/>
    <n v="23.182254683940943"/>
    <n v="25.325778883208141"/>
    <n v="27.475994457662463"/>
    <n v="29.632922295569092"/>
    <n v="31.79658335039948"/>
    <n v="33.966998641034898"/>
    <n v="10.546496435334737"/>
  </r>
  <r>
    <s v="DE Florida"/>
    <x v="5"/>
    <s v="Transmission"/>
    <s v="PEF Transmission Expansion HB Cust Adds"/>
    <s v="AFUDC Not Eligible"/>
    <s v="Expansion"/>
    <s v="Customer Adds"/>
    <s v="Transmission Expansion"/>
    <s v="HB - Distribution Substation"/>
    <s v="~"/>
    <s v="PEF Distribution Station Equip 362.0"/>
    <n v="354.25999999999993"/>
    <n v="355.17999999999989"/>
    <n v="357.56999999999994"/>
    <n v="359.67999999999989"/>
    <n v="361.92999999999989"/>
    <n v="364.21999999999991"/>
    <n v="366.7399999999999"/>
    <n v="354.36999999999989"/>
    <n v="347.67999999999989"/>
    <n v="350.32999999999987"/>
    <n v="353.07999999999993"/>
    <n v="356.21999999999991"/>
    <n v="354.25999999999993"/>
    <n v="359.75999999999988"/>
    <n v="388.66046768504987"/>
    <n v="414.94139330690376"/>
    <n v="0"/>
    <n v="0"/>
    <n v="1.54271370565E-3"/>
    <n v="0"/>
    <n v="0"/>
    <n v="0"/>
    <n v="0"/>
    <n v="0"/>
    <n v="0"/>
    <n v="359.75999999999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HB Voltage"/>
    <s v="AFUDC Not Eligible"/>
    <s v="Expansion"/>
    <s v="Other Transmission &amp; Distribution Expansion"/>
    <s v="Voltage Control"/>
    <s v="HB - Distribution Substation"/>
    <s v="~"/>
    <s v="PEF Distribution Station Equip 362.0"/>
    <n v="44.129999999999995"/>
    <n v="48.870000000000005"/>
    <n v="55.269999999999996"/>
    <n v="62.59"/>
    <n v="70.59"/>
    <n v="79.209999999999994"/>
    <n v="88.48"/>
    <n v="98.45"/>
    <n v="108.87"/>
    <n v="119.58"/>
    <n v="130.64000000000001"/>
    <n v="142.22"/>
    <n v="44.129999999999995"/>
    <n v="153.86000000000001"/>
    <n v="0"/>
    <n v="0"/>
    <n v="0"/>
    <n v="0"/>
    <n v="0"/>
    <n v="0"/>
    <n v="0"/>
    <n v="4.9729763935000004E-3"/>
    <n v="1.5007234907768298E-2"/>
    <n v="2.5145598801862831E-2"/>
    <n v="3.5315611322374645E-2"/>
    <n v="153.86000000000001"/>
    <n v="4.5517371265871361E-2"/>
    <n v="5.5750977737330891E-2"/>
    <n v="6.6016530151104189E-2"/>
    <n v="7.6314128231880982E-2"/>
    <n v="8.6643872015658596E-2"/>
    <n v="9.700586185071372E-2"/>
    <n v="0.10740019839857724"/>
    <n v="0.11782698263501212"/>
    <n v="0.12828631585099437"/>
    <n v="0.13877829965369695"/>
    <n v="0.1493030359674769"/>
    <n v="0.1598606270348655"/>
    <n v="4.5517371265871361E-2"/>
    <n v="0.17045117541756144"/>
    <n v="0.18107478399742719"/>
    <n v="0.19173155597748842"/>
    <n v="0.20242159488293668"/>
    <n v="0.21314500456213489"/>
    <n v="0.22390188918762638"/>
    <n v="0.23469235325714671"/>
    <n v="0.24551650159463895"/>
    <n v="0.25637443935127191"/>
    <n v="0.26726627200646158"/>
    <n v="0.27819210536889599"/>
    <n v="0.28915204557756291"/>
    <n v="0.17045117541756144"/>
    <n v="0.30014619910278101"/>
    <n v="0.3111746727472342"/>
    <n v="0.32223757364700906"/>
    <n v="0.33333500927263571"/>
    <n v="0.34446708743013182"/>
    <n v="0.35563391626204982"/>
    <n v="0.36683560424852757"/>
    <n v="0.37807226020834206"/>
    <n v="0.38934399329996661"/>
    <n v="0.40065091302263134"/>
    <n v="0.41199312921738668"/>
    <n v="0.42337075206817071"/>
    <n v="0.30014619910278101"/>
    <n v="0.43478389210287938"/>
    <n v="0.44623266019444019"/>
    <n v="0.45771716756188935"/>
    <n v="0.46923752577145228"/>
    <n v="0.48079384673762726"/>
    <n v="0.49238624272427273"/>
    <n v="0.50401482634569783"/>
    <n v="0.51567971056775641"/>
    <n v="0.52738100870894444"/>
    <n v="0.53911883444150088"/>
    <n v="0.55089330179251184"/>
    <n v="0.56270452514501845"/>
    <n v="0.43478389210287938"/>
    <n v="0.57455261923912793"/>
    <n v="0.58643769917312816"/>
    <n v="0.59835988040460597"/>
    <n v="0.61031927875156866"/>
    <n v="0.6223160103935691"/>
    <n v="0.63435019187283437"/>
    <n v="0.646421940095398"/>
    <n v="0.65853137233223558"/>
    <n v="0.67067860622040398"/>
    <n v="0.68286375976418401"/>
    <n v="0.69508695133622711"/>
    <n v="0.70734829967870483"/>
    <n v="0.57455261923912793"/>
  </r>
  <r>
    <s v="DE Florida"/>
    <x v="5"/>
    <s v="Transmission"/>
    <s v="PEF Transmission Expansion SB DEC 2024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741847072714448"/>
    <n v="0.98868938145844276"/>
    <n v="2.225342092768833"/>
    <n v="3.9621936280394285"/>
    <n v="6.2018845730353203"/>
    <n v="8.945579027873567"/>
    <n v="12.193696368658536"/>
    <n v="15.945061748286353"/>
    <n v="20.201748495807184"/>
    <n v="24.9680742284848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SB DEC 2025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013916666666664"/>
    <n v="1.0413687352990748"/>
    <n v="2.3453153781723293"/>
    <n v="4.1736108454955749"/>
    <n v="6.5278919812636325"/>
    <n v="9.4098007391581167"/>
    <n v="12.820984198498191"/>
    <n v="16.763094580241116"/>
    <n v="21.237789263032752"/>
    <n v="26.24673079930815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SB DEC 2026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027833333333329"/>
    <n v="2.0827374705981496"/>
    <n v="4.6906307563446585"/>
    <n v="8.3472216909911499"/>
    <n v="13.055783962527265"/>
    <n v="18.819601478316233"/>
    <n v="25.641968396996383"/>
    <n v="33.526189160482232"/>
    <n v="42.475578526065505"/>
    <n v="52.4934615986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SB MAR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4.2918301222356001E-2"/>
    <n v="0.1678191077626508"/>
    <n v="0"/>
    <n v="0"/>
    <n v="0"/>
    <n v="0"/>
    <n v="0"/>
    <n v="0"/>
    <n v="0"/>
    <n v="0.121325716466315"/>
    <n v="0"/>
    <n v="0.49924794565686492"/>
    <n v="1.1518268496734265"/>
    <n v="2.0305373526985369"/>
    <n v="3.0231384588203243"/>
    <n v="4.0554481624361589"/>
    <n v="6.1268545222600528"/>
    <n v="10.724932165809212"/>
    <n v="17.037975803710172"/>
    <n v="23.578490342980068"/>
    <n v="30.144301474131868"/>
    <n v="36.735417146785053"/>
    <n v="43.35197429156289"/>
    <n v="0.49924794565686492"/>
    <n v="49.994074679502866"/>
    <n v="56.661814187214759"/>
    <n v="63.352871741543659"/>
    <n v="70.064822473999953"/>
    <n v="76.797727646533559"/>
    <n v="83.551705755898297"/>
    <n v="90.326901436959858"/>
    <n v="97.123337384751039"/>
    <n v="103.9410005997764"/>
    <n v="110.77994656873135"/>
    <n v="117.64024172557765"/>
    <n v="124.52195271851252"/>
    <n v="49.994074679502866"/>
    <n v="131.42514640189637"/>
    <n v="138.34988983709033"/>
    <n v="145.29625016751265"/>
    <n v="152.26429474258765"/>
    <n v="159.25409125337131"/>
    <n v="166.26570760222882"/>
    <n v="173.29921190349404"/>
    <n v="180.35467248413138"/>
    <n v="187.43215788439949"/>
    <n v="194.53173685851706"/>
    <n v="201.65347837533076"/>
    <n v="208.79745161898526"/>
    <n v="131.42514640189637"/>
    <n v="215.96372598959528"/>
    <n v="223.15237110391979"/>
    <n v="230.36345679603835"/>
    <n v="237.59705311802941"/>
    <n v="244.85323034065095"/>
    <n v="252.13205895402302"/>
    <n v="259.43360966831261"/>
    <n v="266.75795341442046"/>
    <n v="274.10516134467025"/>
    <n v="281.47530483349965"/>
    <n v="288.86845547815381"/>
    <n v="296.28468509938085"/>
    <n v="215.96372598959528"/>
    <n v="303.7240657421296"/>
    <n v="311.18666967624938"/>
    <n v="318.67256939719221"/>
    <n v="326.18183762671691"/>
    <n v="333.71454731359569"/>
    <n v="341.27077163432267"/>
    <n v="348.85058399382496"/>
    <n v="356.45405802617552"/>
    <n v="364.08126759530865"/>
    <n v="371.73228679573748"/>
    <n v="379.4071899532737"/>
    <n v="387.10605162574973"/>
    <n v="303.7240657421296"/>
  </r>
  <r>
    <s v="DE Florida"/>
    <x v="5"/>
    <s v="Transmission"/>
    <s v="PEF Transmission Expansion SB MAY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7.9392808776000013E-3"/>
    <n v="2.8414204809851866"/>
    <n v="13.114791180311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SB NOV 2024B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1.01871017945E-5"/>
    <n v="4.9098365913558849E-5"/>
    <n v="1.2791506538998025E-4"/>
    <n v="2.4593093935365616E-4"/>
    <n v="4.025155639711083E-4"/>
    <n v="6.0021940216569E-4"/>
    <n v="8.3710333251184863E-4"/>
    <n v="1.1144794868483509E-3"/>
    <n v="1.4323181850360608E-3"/>
    <n v="1.7896027383137423E-3"/>
    <n v="0"/>
    <n v="6.2164542118738533E-3"/>
    <n v="1.6880142314922932E-2"/>
    <n v="2.9770828822332656E-2"/>
    <n v="4.2739475874202966E-2"/>
    <n v="8.5632159036391181E-2"/>
    <n v="0.2060891701795573"/>
    <n v="0.4219519198035207"/>
    <n v="0.72382085893502479"/>
    <n v="1.08679633750594"/>
    <n v="1.4732205609665532"/>
    <n v="1.9279487125051455"/>
    <n v="0"/>
    <n v="6.2164542118738533E-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Expansion SB NOV 2026A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1.9379514660199999E-2"/>
    <n v="7.5777897792579318E-2"/>
    <n v="0.16935886184803148"/>
    <n v="0.3015985121511966"/>
    <n v="0.47278814323702362"/>
    <n v="0.81774756280672234"/>
    <n v="1.6773137805973093"/>
    <n v="3.2976170775834239"/>
    <n v="5.460240422478928"/>
    <n v="7.9119512413549922"/>
    <n v="0"/>
    <n v="10.641866370163466"/>
    <n v="13.542113893305739"/>
    <n v="19.290576684004471"/>
    <n v="32.297444167742086"/>
    <n v="53.20889775936979"/>
    <n v="77.613819668649199"/>
    <n v="102.09492569050514"/>
    <n v="126.65245364659633"/>
    <n v="151.28664210098222"/>
    <n v="175.99773036244051"/>
    <n v="200.78595848679194"/>
    <n v="0"/>
    <n v="10.6418663701634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Maintenance FF"/>
    <s v="AFUDC Not Eligible"/>
    <s v="Maintenance"/>
    <s v="Maintenance"/>
    <s v="Transmission"/>
    <s v="FF - Transmission Stations "/>
    <s v="~"/>
    <s v="PEF Transmission (Excl. ECC) 353.1"/>
    <n v="2233.7099999999991"/>
    <n v="2256.3699999999985"/>
    <n v="2269.3299999999995"/>
    <n v="2273.15"/>
    <n v="2306.9899999999984"/>
    <n v="2332.7999999999988"/>
    <n v="2368.119999999999"/>
    <n v="2369.9199999999992"/>
    <n v="2408.31"/>
    <n v="2436.7799999999993"/>
    <n v="2463.91"/>
    <n v="2494.5499999999997"/>
    <n v="2233.7099999999991"/>
    <n v="2524.7100000000009"/>
    <n v="2564.3284562881008"/>
    <n v="2610.8928003560127"/>
    <n v="0"/>
    <n v="0"/>
    <n v="3.2518457365281148"/>
    <n v="0"/>
    <n v="0"/>
    <n v="3.45961251501492"/>
    <n v="0"/>
    <n v="0"/>
    <n v="8.3970960024446839"/>
    <n v="2524.7100000000009"/>
    <n v="0"/>
    <n v="0"/>
    <n v="5.6606434349132249"/>
    <n v="0"/>
    <n v="0"/>
    <n v="3.7193992318454749"/>
    <n v="0"/>
    <n v="0"/>
    <n v="3.9426228798907785"/>
    <n v="0"/>
    <n v="0"/>
    <n v="2.932628149132924"/>
    <n v="0"/>
    <n v="0"/>
    <n v="0"/>
    <n v="5.2096786638983099"/>
    <n v="0"/>
    <n v="0"/>
    <n v="3.4230869765006098"/>
    <n v="0"/>
    <n v="0"/>
    <n v="3.6285271335906297"/>
    <n v="0"/>
    <n v="0"/>
    <n v="2.6989953480296522"/>
    <n v="0"/>
    <n v="0"/>
    <n v="0"/>
    <n v="4.8778075361184703"/>
    <n v="0"/>
    <n v="0"/>
    <n v="3.2050267450218271"/>
    <n v="0"/>
    <n v="0"/>
    <n v="3.3973797884867398"/>
    <n v="0"/>
    <n v="0"/>
    <n v="2.5270617821016357"/>
    <n v="0"/>
    <n v="0"/>
    <n v="0"/>
    <n v="4.0222351032758601"/>
    <n v="0"/>
    <n v="0"/>
    <n v="2.6428617745387939"/>
    <n v="0"/>
    <n v="0"/>
    <n v="2.8014758973629563"/>
    <n v="0"/>
    <n v="0"/>
    <n v="2.083812559813385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Maintenance FF SPP"/>
    <s v="AFUDC Not Eligible"/>
    <s v="Recoverable"/>
    <s v="Florida SPP"/>
    <s v="Transmission"/>
    <s v="FF - Transmission Stations "/>
    <s v="DEF - SPP"/>
    <s v="PEF Transmission (Excl. ECC) 353.1 SPP"/>
    <n v="0"/>
    <n v="0"/>
    <n v="0.13"/>
    <n v="0.6"/>
    <n v="1.29"/>
    <n v="2.11"/>
    <n v="3.07"/>
    <n v="4.07"/>
    <n v="5.08"/>
    <n v="6.1"/>
    <n v="6.54"/>
    <n v="6.68"/>
    <n v="0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5002188557541531"/>
    <n v="9.7383632788495937"/>
    <n v="11.98349445024628"/>
    <n v="14.235634180266779"/>
    <n v="16.49480434731829"/>
    <n v="18.761026898105182"/>
    <n v="21.034323847842188"/>
    <n v="23.31471728046828"/>
    <n v="25.602229348861197"/>
    <n v="27.896882275052654"/>
    <n v="30.198698350444218"/>
    <n v="7.1"/>
  </r>
  <r>
    <s v="DE Florida"/>
    <x v="5"/>
    <s v="Transmission"/>
    <s v="PEF Transmission Maintenance FF_PS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1.3006958333333329"/>
    <n v="5.2068436764953727"/>
    <n v="11.726576890861642"/>
    <n v="20.868054227477867"/>
    <n v="32.639459906318152"/>
    <n v="47.049003695790567"/>
    <n v="64.104920992490932"/>
    <n v="83.815472901205553"/>
    <n v="106.18894631516372"/>
    <n v="131.23365399654071"/>
    <n v="0"/>
    <n v="0"/>
    <n v="0"/>
    <n v="2.6013916667186945"/>
    <n v="10.413687353199023"/>
    <n v="23.453153782192352"/>
    <n v="41.736108455790472"/>
    <n v="65.278919813941911"/>
    <n v="94.098007393463135"/>
    <n v="128.2098419875461"/>
    <n v="167.63094580576376"/>
    <n v="212.37789263457503"/>
    <n v="262.4673079983308"/>
    <n v="0"/>
    <n v="0"/>
    <n v="0"/>
    <n v="5.2027833333333335"/>
    <n v="20.827374705981498"/>
    <n v="46.906307563446589"/>
    <n v="83.472216909911509"/>
    <n v="130.55783962527266"/>
    <n v="188.19601478316235"/>
    <n v="256.41968396996384"/>
    <n v="335.26189160482238"/>
    <n v="424.75578526065505"/>
    <n v="524.93461598616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Maintenance FF_PS 2027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175993852083334E-2"/>
    <n v="4.073574150306157E-2"/>
    <n v="9.17428743056561E-2"/>
    <n v="0.16326122224867318"/>
    <n v="0.2553548145770802"/>
    <n v="0.36808788041401769"/>
    <n v="0.50152484938475306"/>
    <n v="0.65573035224258192"/>
    <n v="0.83076922149668364"/>
    <n v="1.0267064920419364"/>
    <n v="0"/>
    <n v="1.2436074017906988"/>
    <n v="1.4815373923065636"/>
    <n v="1.7922354511310052"/>
    <n v="2.2276020778507375"/>
    <n v="2.788026446594102"/>
    <n v="3.4738989463626417"/>
    <n v="4.2856111848235336"/>
    <n v="5.2235559921138623"/>
    <n v="6.2881274246567642"/>
    <n v="7.4797207689894929"/>
    <n v="8.7987325456034249"/>
    <n v="10.245560512796059"/>
    <n v="1.2436074017906988"/>
    <n v="11.820603670535039"/>
    <n v="13.524262264334238"/>
    <n v="16.400538916503944"/>
    <n v="21.496695281020425"/>
    <n v="28.819661089785328"/>
    <n v="38.376387707036479"/>
    <n v="50.173848196876904"/>
    <n v="64.219037391014652"/>
    <n v="80.518971956714054"/>
    <n v="99.080690464959162"/>
    <n v="119.9112534588299"/>
    <n v="143.01774352209173"/>
    <n v="11.820603670535039"/>
    <n v="168.40726534799936"/>
    <n v="196.08694580831525"/>
    <n v="224.95848355963869"/>
    <n v="253.9201487242143"/>
    <n v="282.97222265008423"/>
    <n v="312.11498756356633"/>
    <n v="341.34872657199588"/>
    <n v="370.67372366647589"/>
    <n v="400.0902637246358"/>
    <n v="429.59863251339908"/>
    <n v="459.19911669175917"/>
    <n v="488.89200381356432"/>
    <n v="168.40726534799936"/>
  </r>
  <r>
    <s v="DE Florida"/>
    <x v="5"/>
    <s v="Transmission"/>
    <s v="PEF Transmission Maintenance FF_PS NOV 2024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5.6190059999999993E-4"/>
    <n v="6.423170636994599E-2"/>
    <n v="0.24852340223416988"/>
    <n v="0.71386134791977218"/>
    <n v="1.652627950955083"/>
    <n v="3.118888060278735"/>
    <n v="5.1497453206215482"/>
    <n v="7.76257858551309"/>
    <n v="10.971841138057339"/>
    <n v="14.718022926335484"/>
    <n v="18.820494246983028"/>
    <n v="0"/>
    <n v="23.15811151434918"/>
    <n v="27.724739838205085"/>
    <n v="32.525001629394417"/>
    <n v="37.526340070960799"/>
    <n v="42.859719182683463"/>
    <n v="49.128917518905219"/>
    <n v="56.589085274122411"/>
    <n v="75.78231274924633"/>
    <n v="112.05873137115547"/>
    <n v="154.38610802216968"/>
    <n v="197.0742239582535"/>
    <n v="0"/>
    <n v="23.15811151434918"/>
    <n v="0"/>
    <n v="0"/>
    <n v="0"/>
    <n v="0"/>
    <n v="0"/>
    <n v="0"/>
    <n v="3.1621534206223251E-5"/>
    <n v="8.1259151226800079E-4"/>
    <n v="2.6852337500976975E-3"/>
    <n v="4.943646454665317E-3"/>
    <n v="7.2237366090374209E-3"/>
    <n v="9.5196198491352916E-3"/>
    <n v="0"/>
    <n v="1.1825303588773678E-2"/>
    <n v="1.4138721514592296E-2"/>
    <n v="1.645963079061977E-2"/>
    <n v="1.8787785179506942E-2"/>
    <n v="2.1123207298105271E-2"/>
    <n v="2.3465919833868566E-2"/>
    <n v="2.5815945545073375E-2"/>
    <n v="2.8173307261040084E-2"/>
    <n v="3.0538027882354671E-2"/>
    <n v="3.2910130381091196E-2"/>
    <n v="3.5289637801034952E-2"/>
    <n v="3.7676573257906326E-2"/>
    <n v="1.1825303588773678E-2"/>
    <n v="4.007095993958535E-2"/>
    <n v="4.2472821106336975E-2"/>
    <n v="4.4882180091037012E-2"/>
    <n v="4.7299060299398815E-2"/>
    <n v="4.972348521020066E-2"/>
    <n v="5.2155478375513806E-2"/>
    <n v="5.4595063420931317E-2"/>
    <n v="5.7042264045797555E-2"/>
    <n v="5.949710402343842E-2"/>
    <n v="6.1959607201392285E-2"/>
    <n v="6.442979750164167E-2"/>
    <n v="6.6907698920845637E-2"/>
    <n v="4.007095993958535E-2"/>
    <n v="6.9393335530572892E-2"/>
    <n v="7.1886731477535631E-2"/>
    <n v="7.4387910983824135E-2"/>
    <n v="7.6896898347142029E-2"/>
    <n v="7.9413717941042364E-2"/>
    <n v="8.1938394215164398E-2"/>
    <n v="8.4470951695471072E-2"/>
    <n v="8.7011414984487293E-2"/>
    <n v="8.9559808761538934E-2"/>
    <n v="9.2116157782992591E-2"/>
    <n v="9.4680486882496043E-2"/>
    <n v="9.7252820971219539E-2"/>
    <n v="6.9393335530572892E-2"/>
  </r>
  <r>
    <s v="DE Florida"/>
    <x v="5"/>
    <s v="Transmission"/>
    <s v="PEF Transmission Maintenance FF_PS NOV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1278993491799E-2"/>
    <n v="0"/>
    <n v="0.36993049028269614"/>
    <n v="0.82409923646363492"/>
    <n v="1.3579164675757474"/>
    <n v="1.9201564907118005"/>
    <n v="2.6943783446496505"/>
    <n v="4.1897357551066827"/>
    <n v="6.7397907325413531"/>
    <n v="10.015483141753011"/>
    <n v="13.501150529849323"/>
    <n v="17.010673376976943"/>
    <n v="20.543553500375182"/>
    <n v="24.100318061689709"/>
    <n v="0.36993049028269614"/>
    <n v="27.680796617544715"/>
    <n v="31.338859438777412"/>
    <n v="35.234054856139998"/>
    <n v="39.597868114255867"/>
    <n v="47.561726518971888"/>
    <n v="67.811633204930189"/>
    <n v="106.03803389734483"/>
    <n v="156.62718153655581"/>
    <n v="210.78193312091878"/>
    <n v="265.32707771283134"/>
    <n v="320.25406467561066"/>
    <n v="375.57183536815364"/>
    <n v="27.680796617544715"/>
    <n v="0"/>
    <n v="0"/>
    <n v="0"/>
    <n v="0"/>
    <n v="0"/>
    <n v="0"/>
    <n v="0"/>
    <n v="0"/>
    <n v="1.5653153426653907E-5"/>
    <n v="6.2474033273815776E-5"/>
    <n v="1.3918643568643224E-4"/>
    <n v="2.4697318126828049E-4"/>
    <n v="0"/>
    <n v="3.8534363731641634E-4"/>
    <n v="6.8342274521456707E-4"/>
    <n v="1.1280170450026733E-3"/>
    <n v="1.5739992214785989E-3"/>
    <n v="2.021373607135364E-3"/>
    <n v="2.4701445479906026E-3"/>
    <n v="2.9203164036287806E-3"/>
    <n v="3.3718935472435486E-3"/>
    <n v="3.8248803656802245E-3"/>
    <n v="4.2792812594784095E-3"/>
    <n v="4.7351006429147378E-3"/>
    <n v="5.1923429440457573E-3"/>
    <n v="3.8534363731641634E-4"/>
    <n v="5.6510126047509485E-3"/>
    <n v="6.1111140807758738E-3"/>
    <n v="6.5726518417754615E-3"/>
    <n v="7.0356303713574285E-3"/>
    <n v="7.5000541671258357E-3"/>
    <n v="7.9659277407247795E-3"/>
    <n v="8.43325561788222E-3"/>
    <n v="8.9020423384539461E-3"/>
    <n v="9.3722924564676804E-3"/>
    <n v="9.8440105401673139E-3"/>
    <n v="1.031720117205729E-2"/>
    <n v="1.0791868948947118E-2"/>
    <n v="5.6510126047509485E-3"/>
  </r>
  <r>
    <s v="DE Florida"/>
    <x v="5"/>
    <s v="Transmission"/>
    <s v="PEF Transmission Maintenance FF_STIP"/>
    <s v="AFUDC Not Eligible"/>
    <s v="Maintenance"/>
    <s v="Maintenance"/>
    <s v="Transmission"/>
    <s v="FF - Transmission Stations "/>
    <s v="~"/>
    <s v="PEF Transmission (Excl. ECC) 353.1"/>
    <n v="14.190000000000003"/>
    <n v="17.489999999999998"/>
    <n v="21.18"/>
    <n v="25.289999999999996"/>
    <n v="29.790000000000003"/>
    <n v="34.660000000000004"/>
    <n v="40.1"/>
    <n v="46.55"/>
    <n v="53.940000000000005"/>
    <n v="61.68"/>
    <n v="69.350000000000009"/>
    <n v="77.280000000000015"/>
    <n v="14.190000000000003"/>
    <n v="85.420000000000059"/>
    <n v="94.225138485500054"/>
    <n v="105.78928822781972"/>
    <n v="0"/>
    <n v="0"/>
    <n v="4.5472942416239244"/>
    <n v="0"/>
    <n v="0"/>
    <n v="6.5712119032530991E-2"/>
    <n v="0"/>
    <n v="0"/>
    <n v="0.12796567587782701"/>
    <n v="85.420000000000059"/>
    <n v="0"/>
    <n v="0"/>
    <n v="2.4339740722134304"/>
    <n v="0"/>
    <n v="0"/>
    <n v="2.4607098334453306"/>
    <n v="0"/>
    <n v="0"/>
    <n v="2.4329993853851555"/>
    <n v="0"/>
    <n v="0"/>
    <n v="2.4594989688690303"/>
    <n v="0"/>
    <n v="0"/>
    <n v="0"/>
    <n v="1.9204914874741048"/>
    <n v="0"/>
    <n v="0"/>
    <n v="2.1281332415423755"/>
    <n v="0"/>
    <n v="0"/>
    <n v="2.6044155889683398"/>
    <n v="0"/>
    <n v="0"/>
    <n v="2.62877105259308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Maintenance GG"/>
    <s v="AFUDC Not Eligible"/>
    <s v="Maintenance"/>
    <s v="Maintenance"/>
    <s v="Transmission"/>
    <s v="GG - Transmission Lines"/>
    <s v="~"/>
    <s v="PEF Transmission O/H Conduct.&amp; Devices 356.0"/>
    <n v="1111.4999999999995"/>
    <n v="1122.4099999999994"/>
    <n v="1130.3199999999995"/>
    <n v="1119.7399999999996"/>
    <n v="1121.7599999999995"/>
    <n v="1123.4599999999994"/>
    <n v="1125.1599999999996"/>
    <n v="1116.3099999999997"/>
    <n v="986.81"/>
    <n v="902.84"/>
    <n v="906.3900000000001"/>
    <n v="910.08000000000015"/>
    <n v="1111.4999999999995"/>
    <n v="910.33000000000015"/>
    <n v="922.54990208180016"/>
    <n v="935.43890260573187"/>
    <n v="0"/>
    <n v="0"/>
    <n v="0"/>
    <n v="0"/>
    <n v="0"/>
    <n v="0"/>
    <n v="0"/>
    <n v="0"/>
    <n v="0"/>
    <n v="910.33000000000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Maintenance GG 355"/>
    <s v="AFUDC Not Eligible"/>
    <s v="Maintenance"/>
    <s v="Maintenance"/>
    <s v="Transmission"/>
    <s v="GG - Transmission Lines"/>
    <s v="~"/>
    <s v="PEF Transmission Poles &amp; Fixtures 355.0"/>
    <n v="0.05"/>
    <n v="0.05"/>
    <n v="0.05"/>
    <n v="0.05"/>
    <n v="0.05"/>
    <n v="0.05"/>
    <n v="0.05"/>
    <n v="0.05"/>
    <n v="0.05"/>
    <n v="0.09"/>
    <n v="1.19"/>
    <n v="4.3"/>
    <n v="0.05"/>
    <n v="11.39"/>
    <n v="32.901381144950001"/>
    <n v="46.403883682850434"/>
    <n v="0"/>
    <n v="0"/>
    <n v="0.42272050382289905"/>
    <n v="0"/>
    <n v="0"/>
    <n v="0.49406396311005907"/>
    <n v="0"/>
    <n v="0"/>
    <n v="0.6659779495352286"/>
    <n v="11.39"/>
    <n v="0"/>
    <n v="0"/>
    <n v="0.48377930616791986"/>
    <n v="0"/>
    <n v="0"/>
    <n v="0.46595658182795324"/>
    <n v="0"/>
    <n v="0"/>
    <n v="0.91673679171377098"/>
    <n v="0"/>
    <n v="0"/>
    <n v="0.70147252909028091"/>
    <n v="0"/>
    <n v="0"/>
    <n v="0"/>
    <n v="1.0291432211696685"/>
    <n v="0"/>
    <n v="0"/>
    <n v="0.99122895798519539"/>
    <n v="0"/>
    <n v="0"/>
    <n v="1.95017323552402"/>
    <n v="0"/>
    <n v="0"/>
    <n v="1.4922417907214671"/>
    <n v="0"/>
    <n v="0"/>
    <n v="0"/>
    <n v="1.0245105118314599"/>
    <n v="0"/>
    <n v="0"/>
    <n v="0.98676692048108428"/>
    <n v="0"/>
    <n v="0"/>
    <n v="1.9413944906676255"/>
    <n v="0"/>
    <n v="0"/>
    <n v="1.4855244336650961"/>
    <n v="0"/>
    <n v="0"/>
    <n v="0"/>
    <n v="1.0245105118314599"/>
    <n v="0"/>
    <n v="0"/>
    <n v="0.98676692048108428"/>
    <n v="0"/>
    <n v="0"/>
    <n v="1.9413944906676255"/>
    <n v="0"/>
    <n v="0"/>
    <n v="1.4855244336650961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Maintenance GG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.13378193895288468"/>
    <n v="0"/>
    <n v="0"/>
    <n v="0.19801445039574861"/>
    <n v="0"/>
    <n v="0"/>
    <n v="0.2314337800765181"/>
    <n v="0"/>
    <n v="0"/>
    <n v="0.31196323920960051"/>
    <n v="0"/>
    <n v="0"/>
    <n v="0"/>
    <n v="0.22661615076000943"/>
    <n v="0"/>
    <n v="0"/>
    <n v="0.21826747371970204"/>
    <n v="0"/>
    <n v="0"/>
    <n v="0.42942589802744929"/>
    <n v="0"/>
    <n v="0"/>
    <n v="0.32858992184992597"/>
    <n v="0"/>
    <n v="0"/>
    <n v="0"/>
    <n v="0.48208030477698127"/>
    <n v="0"/>
    <n v="0"/>
    <n v="0.46432017268322667"/>
    <n v="0"/>
    <n v="0"/>
    <n v="0.91351727185339548"/>
    <n v="0"/>
    <n v="0"/>
    <n v="0.69900900328949778"/>
    <n v="0"/>
    <n v="0"/>
    <n v="0"/>
    <n v="0.47991021038801129"/>
    <n v="0"/>
    <n v="0"/>
    <n v="0.46223002589348888"/>
    <n v="0"/>
    <n v="0"/>
    <n v="0.90940505509981284"/>
    <n v="0"/>
    <n v="0"/>
    <n v="0.69586239991066912"/>
    <n v="0"/>
    <n v="0"/>
    <n v="0"/>
    <n v="0.47991021038801129"/>
    <n v="0"/>
    <n v="0"/>
    <n v="0.46223002589348888"/>
    <n v="0"/>
    <n v="0"/>
    <n v="0.90940505509981284"/>
    <n v="0"/>
    <n v="0"/>
    <n v="0.69586239991066912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Maintenance GG CFK Anchor_Guy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7244092911172444"/>
    <n v="1.6026989538097376"/>
    <n v="0"/>
    <n v="3.7576089143306302"/>
    <n v="6.4468223231135973"/>
    <n v="9.29436265121657"/>
    <n v="12.267780635984758"/>
    <n v="15.364552679212913"/>
    <n v="18.589515235229225"/>
    <n v="22.255651436090474"/>
    <n v="26.826774426764146"/>
    <n v="32.511974588244655"/>
    <n v="39.357811282514632"/>
    <n v="46.970713255075097"/>
    <n v="54.920138361867046"/>
    <n v="3.7576089143306302"/>
    <n v="63.141153918127522"/>
    <n v="71.617754510888545"/>
    <n v="80.764616835117209"/>
    <n v="90.983017634446782"/>
    <n v="102.25030009071295"/>
    <n v="114.60942376316217"/>
    <n v="130.85055921170968"/>
    <n v="155.10856711370963"/>
    <n v="189.24738488245742"/>
    <n v="233.68194116259147"/>
    <n v="284.90327986641478"/>
    <n v="339.07283886057604"/>
    <n v="63.141153918127522"/>
    <n v="395.61156333961054"/>
    <n v="0"/>
    <n v="0"/>
    <n v="0"/>
    <n v="0"/>
    <n v="0"/>
    <n v="0"/>
    <n v="0"/>
    <n v="0"/>
    <n v="0"/>
    <n v="0"/>
    <n v="0"/>
    <n v="395.611563339610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Maintenance GG CFK Anchor_Guy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46205049433203"/>
    <n v="0.75075031757020028"/>
    <n v="0"/>
    <n v="1.7601721639816024"/>
    <n v="3.0198771234555624"/>
    <n v="4.3537469687783936"/>
    <n v="5.7465815313937423"/>
    <n v="7.1971986852700729"/>
    <n v="8.70786396481369"/>
    <n v="10.425187677111397"/>
    <n v="12.566433248366756"/>
    <n v="15.229544630910489"/>
    <n v="18.436331569929756"/>
    <n v="22.002433962362634"/>
    <n v="25.726173476410551"/>
    <n v="1.7601721639816024"/>
    <n v="29.577133773689688"/>
    <n v="33.547817458110778"/>
    <n v="37.832471028491021"/>
    <n v="42.61906406077609"/>
    <n v="47.896983449247323"/>
    <n v="53.686352687883598"/>
    <n v="61.2941679714176"/>
    <n v="72.657317047391146"/>
    <n v="88.648921846554956"/>
    <n v="109.46334688820365"/>
    <n v="133.4568961488786"/>
    <n v="158.8314766468778"/>
    <n v="29.577133773689688"/>
    <n v="185.31584244542699"/>
    <n v="0"/>
    <n v="0"/>
    <n v="0"/>
    <n v="0"/>
    <n v="0"/>
    <n v="0"/>
    <n v="0"/>
    <n v="0"/>
    <n v="0"/>
    <n v="0"/>
    <n v="0"/>
    <n v="185.31584244542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Maintenance GG_SPP"/>
    <s v="AFUDC Not Eligible"/>
    <s v="Recoverable"/>
    <s v="Florida SPP"/>
    <s v="Transmission"/>
    <s v="GG - Transmission Lines"/>
    <s v="DEF - SPP"/>
    <s v="PEF Transmission Poles &amp; Fixtures 355.0 SPP"/>
    <n v="209.83000000000004"/>
    <n v="222.86000000000004"/>
    <n v="241.17000000000004"/>
    <n v="245.37000000000003"/>
    <n v="276.48"/>
    <n v="314.34999999999985"/>
    <n v="360.32999999999987"/>
    <n v="411.41"/>
    <n v="440.68999999999983"/>
    <n v="484.01999999999992"/>
    <n v="538.58999999999992"/>
    <n v="479.82"/>
    <n v="209.83000000000004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</r>
  <r>
    <s v="DE Florida"/>
    <x v="5"/>
    <s v="Transmission"/>
    <s v="PEF Transmission Maintenance GG_SPP 354"/>
    <s v="AFUDC Not Eligible"/>
    <s v="Recoverable"/>
    <s v="Florida SPP"/>
    <s v="Transmission"/>
    <s v="GG - Transmission Lines"/>
    <s v="DEF - SPP"/>
    <s v="PEF Transmission Towers &amp; Fixtures 354 SPP"/>
    <n v="158.38"/>
    <n v="165.76"/>
    <n v="174.21"/>
    <n v="182.04"/>
    <n v="189.86999999999998"/>
    <n v="191.79"/>
    <n v="194.45000000000002"/>
    <n v="199.36999999999998"/>
    <n v="162.86999999999998"/>
    <n v="166.96"/>
    <n v="171.1"/>
    <n v="99.61"/>
    <n v="158.38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</r>
  <r>
    <s v="DE Florida"/>
    <x v="5"/>
    <s v="Transmission"/>
    <s v="PEF Transmission Maintenance HB"/>
    <s v="AFUDC Not Eligible"/>
    <s v="Maintenance"/>
    <s v="Maintenance"/>
    <s v="Transmission"/>
    <s v="HB - Distribution Substation"/>
    <s v="~"/>
    <s v="PEF Distribution Station Equip 362.0"/>
    <n v="3090.4299999999994"/>
    <n v="3161.8700000000003"/>
    <n v="3232.2699999999995"/>
    <n v="3251.03"/>
    <n v="3312.4400000000005"/>
    <n v="3397.2099999999996"/>
    <n v="3427.4200000000005"/>
    <n v="3188.5599999999986"/>
    <n v="3276.1299999999992"/>
    <n v="3356.7400000000002"/>
    <n v="3450.7699999999995"/>
    <n v="3516.1200000000003"/>
    <n v="3090.4299999999994"/>
    <n v="3594.1300000000015"/>
    <n v="3726.7294575403016"/>
    <n v="3867.14132052782"/>
    <n v="0"/>
    <n v="0"/>
    <n v="4.0616500562005191"/>
    <n v="0"/>
    <n v="0"/>
    <n v="3.4942923329829614"/>
    <n v="0"/>
    <n v="0"/>
    <n v="4.621514981479482"/>
    <n v="3594.1300000000015"/>
    <n v="0"/>
    <n v="0"/>
    <n v="5.2772758825003363"/>
    <n v="0"/>
    <n v="0"/>
    <n v="9.0910633046540301"/>
    <n v="0"/>
    <n v="0"/>
    <n v="14.554375368310927"/>
    <n v="0"/>
    <n v="0"/>
    <n v="7.6896044763027946"/>
    <n v="0"/>
    <n v="0"/>
    <n v="0"/>
    <n v="4.0571997261660293"/>
    <n v="0"/>
    <n v="0"/>
    <n v="6.9892611967682221"/>
    <n v="0"/>
    <n v="0"/>
    <n v="11.189486597553286"/>
    <n v="0"/>
    <n v="0"/>
    <n v="5.9118116752310579"/>
    <n v="0"/>
    <n v="0"/>
    <n v="0"/>
    <n v="2.3533897597760149"/>
    <n v="0"/>
    <n v="0"/>
    <n v="4.0541400076494742"/>
    <n v="0"/>
    <n v="0"/>
    <n v="6.4904921998299594"/>
    <n v="0"/>
    <n v="0"/>
    <n v="3.4291624759031443"/>
    <n v="0"/>
    <n v="0"/>
    <n v="0"/>
    <n v="2.8691954699117201"/>
    <n v="0"/>
    <n v="0"/>
    <n v="4.9427087442765227"/>
    <n v="0"/>
    <n v="0"/>
    <n v="7.9130499909296281"/>
    <n v="0"/>
    <n v="0"/>
    <n v="4.180751361129821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Maintenance HB - PS"/>
    <s v="AFUDC Not Eligible"/>
    <s v="Maintenance"/>
    <s v="Maintenance"/>
    <s v="Physical Security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959031179981514E-2"/>
    <n v="0.24802954036878966"/>
    <n v="0.55859896264398023"/>
    <n v="0.99405594252756768"/>
    <n v="1.5547903377615113"/>
    <n v="2.2411932230949878"/>
    <n v="3.0536568940834865"/>
    <n v="3.9925748708997628"/>
    <n v="5.0583419021566902"/>
    <n v="6.2513539687420447"/>
    <n v="0"/>
    <n v="7.572008287665259"/>
    <n v="9.0207033159161902"/>
    <n v="11.649196307777187"/>
    <n v="16.512527756598573"/>
    <n v="23.617674090546288"/>
    <n v="32.97163351589279"/>
    <n v="44.581426085001098"/>
    <n v="58.454093764521105"/>
    <n v="74.596700503798729"/>
    <n v="93.016332303498643"/>
    <n v="113.72009728444121"/>
    <n v="136.71512575665432"/>
    <n v="7.572008287665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Maintenance HB - STIP"/>
    <s v="AFUDC Not Eligible"/>
    <s v="Maintenance"/>
    <s v="Maintenance"/>
    <s v="Transmission"/>
    <s v="HB - Distribution Substation"/>
    <s v="~"/>
    <s v="PEF Distribution Station Equip 362.0"/>
    <n v="17.09"/>
    <n v="17.82"/>
    <n v="18.579999999999998"/>
    <n v="19.450000000000003"/>
    <n v="20.529999999999994"/>
    <n v="21.949999999999992"/>
    <n v="23.67"/>
    <n v="26.14"/>
    <n v="29.039999999999996"/>
    <n v="31.950000000000003"/>
    <n v="34.96"/>
    <n v="38.209999999999994"/>
    <n v="17.09"/>
    <n v="41.510000000000005"/>
    <n v="44.711256976650006"/>
    <n v="49.840934093381108"/>
    <n v="0"/>
    <n v="0"/>
    <n v="3.0752754880729807"/>
    <n v="0"/>
    <n v="0"/>
    <n v="0.11913571558940549"/>
    <n v="0"/>
    <n v="0"/>
    <n v="0.1639995723537345"/>
    <n v="41.510000000000005"/>
    <n v="0"/>
    <n v="0"/>
    <n v="2.4339779899092804"/>
    <n v="0"/>
    <n v="0"/>
    <n v="2.4607098334453306"/>
    <n v="0"/>
    <n v="0"/>
    <n v="2.4329993853851555"/>
    <n v="0"/>
    <n v="0"/>
    <n v="2.4594989688690303"/>
    <n v="0"/>
    <n v="0"/>
    <n v="0"/>
    <n v="1.920494407492171"/>
    <n v="0"/>
    <n v="0"/>
    <n v="2.1281330180883851"/>
    <n v="0"/>
    <n v="0"/>
    <n v="2.6044153155047032"/>
    <n v="0"/>
    <n v="0"/>
    <n v="2.6287707765721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Maintenance HB SPP"/>
    <s v="AFUDC Not Eligible"/>
    <s v="Recoverable"/>
    <s v="Florida SPP"/>
    <s v="Transmission"/>
    <s v="HB - Distribution Substation"/>
    <s v="DEF - SPP"/>
    <s v="PEF Distribution Station Equip 362.0 SPP"/>
    <n v="0"/>
    <n v="7.0000000000000007E-2"/>
    <n v="0.37"/>
    <n v="0.79"/>
    <n v="1.47"/>
    <n v="2.12"/>
    <n v="3.0100000000000002"/>
    <n v="3.99"/>
    <n v="5.0599999999999996"/>
    <n v="6.21"/>
    <n v="7.82"/>
    <n v="10.28"/>
    <n v="0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</r>
  <r>
    <s v="DE Florida"/>
    <x v="5"/>
    <s v="Transmission"/>
    <s v="PEF Transmission Maintenance SA 2024-2025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054475220745544"/>
    <n v="2.0838115165994955"/>
    <n v="4.6930487716928955"/>
    <n v="8.3515248919011142"/>
    <n v="13.062541148964865"/>
    <n v="18.829386784556966"/>
    <n v="25.655303963199387"/>
    <n v="33.543542753996121"/>
    <n v="42.497410524519729"/>
    <n v="52.5202259345706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Maintenance SA System Control Center"/>
    <s v="AFUDC Not Eligible"/>
    <s v="Maintenance"/>
    <s v="Maintenance"/>
    <s v="Transmission"/>
    <s v="SA - Gen. Bldg. &amp; Oper. Centers"/>
    <s v="~"/>
    <s v="PEF Transmission Energy Control Center 353.2"/>
    <n v="435.89"/>
    <n v="435.89"/>
    <n v="435.89"/>
    <n v="435.89"/>
    <n v="435.89"/>
    <n v="435.89"/>
    <n v="435.89"/>
    <n v="435.89"/>
    <n v="435.89"/>
    <n v="435.89"/>
    <n v="435.89"/>
    <n v="435.89"/>
    <n v="435.89"/>
    <n v="435.89"/>
    <n v="437.2521094878"/>
    <n v="438.6184710319248"/>
    <n v="439.98909790589101"/>
    <n v="441.36400342465089"/>
    <n v="442.74320094472154"/>
    <n v="444.12670386431466"/>
    <n v="445.5145256234668"/>
    <n v="446.90667970416979"/>
    <n v="448.30317963050192"/>
    <n v="449.70403896875905"/>
    <n v="451.10927132758667"/>
    <n v="435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5"/>
    <s v="Transmission"/>
    <s v="PEF Transmission Maintenance TB"/>
    <s v="AFUDC Not Eligible"/>
    <s v="Maintenance"/>
    <s v="Maintenance"/>
    <s v="Transmission"/>
    <s v="TB - Equipment &amp; Tools"/>
    <s v="~"/>
    <s v="PEF Distribution General Plant Stores Equip 393.0"/>
    <n v="7.01"/>
    <n v="7.01"/>
    <n v="7.01"/>
    <n v="7.01"/>
    <n v="7.01"/>
    <n v="7.01"/>
    <n v="7.01"/>
    <n v="7.01"/>
    <n v="7.01"/>
    <n v="7.01"/>
    <n v="7.01"/>
    <n v="7.01"/>
    <n v="7.01"/>
    <n v="7.01"/>
    <n v="7.01"/>
    <n v="7.01"/>
    <n v="7.0099999999999989"/>
    <n v="7.0099999999999989"/>
    <n v="7.01"/>
    <n v="7.0099999999999989"/>
    <n v="7.0099999999999989"/>
    <n v="7.01"/>
    <n v="7.0100000000000007"/>
    <n v="7.0100000000000016"/>
    <n v="7.0100000000000016"/>
    <n v="7.01"/>
    <n v="7.0100000000000016"/>
    <n v="7.0100000000000025"/>
    <n v="7.0100000000000025"/>
    <n v="7.0100000000000025"/>
    <n v="7.0100000000000025"/>
    <n v="7.0100000000000016"/>
    <n v="7.0100000000000016"/>
    <n v="7.0100000000000007"/>
    <n v="7.0100000000000007"/>
    <n v="7.01"/>
    <n v="7.01"/>
    <n v="7.0099999999999989"/>
    <n v="7.0100000000000016"/>
    <n v="7.01"/>
    <n v="7.01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07"/>
    <n v="7.01"/>
    <n v="7.0100000000000016"/>
    <n v="7.0100000000000007"/>
    <n v="7.0100000000000016"/>
    <n v="7.0100000000000016"/>
    <n v="7.0100000000000016"/>
    <n v="7.0100000000000016"/>
    <n v="7.0100000000000016"/>
    <n v="7.0100000000000016"/>
    <n v="7.0100000000000016"/>
    <n v="7.0100000000000016"/>
    <n v="7.0100000000000016"/>
    <n v="7.0100000000000016"/>
    <n v="7.0100000000000016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16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16"/>
  </r>
  <r>
    <s v="DE Florida"/>
    <x v="6"/>
    <s v="Customer Connect"/>
    <s v="PEF Customer Connect 5 year VS"/>
    <s v="AFUDC Not Eligible"/>
    <s v="Major Projects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87.151889999999995"/>
    <n v="174.30377999999999"/>
    <n v="261.45567"/>
    <n v="345.55790999999999"/>
    <n v="429.66014999999999"/>
    <n v="513.76238999999998"/>
    <n v="597.86463000000003"/>
    <n v="681.96686999999997"/>
    <n v="766.06910999999991"/>
    <n v="850.17134999999985"/>
    <n v="934.27358999999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Connect"/>
    <s v="PEF Customer Connect Dec 2024 5 year VS"/>
    <s v="AFUDC Not Eligible"/>
    <s v="Maintenance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.08333333333333"/>
    <n v="252.16666666666666"/>
    <n v="378.25"/>
    <n v="504.33333333333331"/>
    <n v="630.41666666666663"/>
    <n v="756.5"/>
    <n v="882.58333333333337"/>
    <n v="1008.6666666666667"/>
    <n v="1134.75"/>
    <n v="1260.8333333333333"/>
    <n v="1386.91666666666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5730.85"/>
    <n v="6153.06"/>
    <n v="7192.2800000000007"/>
    <n v="7488.0300000000007"/>
    <n v="749.79"/>
    <n v="310.39999999999998"/>
    <n v="210.56"/>
    <n v="895.05"/>
    <n v="947.02"/>
    <n v="1243.96"/>
    <n v="1496.68"/>
    <n v="1946.56"/>
    <n v="5730.85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74.0148974021558"/>
    <n v="2788.7274137701561"/>
    <n v="2803.5179607709706"/>
    <n v="2818.3869522549212"/>
    <n v="2833.3348042672669"/>
    <n v="2848.3619350598392"/>
    <n v="2863.4687651027502"/>
    <n v="2878.6557170961532"/>
    <n v="2893.923215982074"/>
    <n v="2909.2716889562985"/>
    <n v="2924.7015654803263"/>
    <n v="2759.38"/>
  </r>
  <r>
    <s v="DE Florida"/>
    <x v="6"/>
    <s v="Customer Delivery"/>
    <s v="PEF Customer Fleet Electrification Clusters"/>
    <s v="AFUDC Not Eligible"/>
    <s v="Expansion"/>
    <s v="Other Transmission &amp; Distribution Expansion"/>
    <s v="Electrification"/>
    <s v="HB - Distribution Substation"/>
    <s v="~"/>
    <s v="PEF Distribution Install - EV Charging Station 370.7"/>
    <n v="0"/>
    <n v="0.12"/>
    <n v="0.65"/>
    <n v="3"/>
    <n v="4.68"/>
    <n v="6.28"/>
    <n v="8.75"/>
    <n v="174.69"/>
    <n v="2029.22"/>
    <n v="2042.28"/>
    <n v="2057.8000000000002"/>
    <n v="2071.38"/>
    <n v="0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</r>
  <r>
    <s v="DE Florida"/>
    <x v="6"/>
    <s v="Customer Delivery"/>
    <s v="PEF Dist Maint_Cust Adds_Mthly_IK-362"/>
    <s v="AFUDC Not Eligible"/>
    <s v="Maintenance"/>
    <s v="Customer Adds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0766666666667106E-2"/>
    <n v="0.18153333333333421"/>
    <n v="0.27230000000000132"/>
    <n v="0.36306666666666843"/>
    <n v="0.45383333333333553"/>
    <n v="0.54460000000000264"/>
    <n v="0.63536666666666974"/>
    <n v="0.72613333333333685"/>
    <n v="0.81690000000000396"/>
    <n v="0.90766666666667106"/>
    <n v="0.99843333333333817"/>
    <n v="0"/>
    <n v="1.0892000000000053"/>
    <n v="1.1822333333333388"/>
    <n v="1.2752666666666723"/>
    <n v="1.3683000000000058"/>
    <n v="1.4613333333333394"/>
    <n v="1.5543666666666729"/>
    <n v="1.6474000000000064"/>
    <n v="1.7404333333333399"/>
    <n v="1.8334666666666735"/>
    <n v="1.926500000000007"/>
    <n v="2.0195333333333405"/>
    <n v="2.112566666666674"/>
    <n v="1.0892000000000053"/>
    <n v="2.2056000000000076"/>
    <n v="2.3009500000000074"/>
    <n v="2.3963000000000072"/>
    <n v="2.491650000000007"/>
    <n v="2.5870000000000068"/>
    <n v="2.6823500000000067"/>
    <n v="2.7777000000000065"/>
    <n v="2.8730500000000063"/>
    <n v="2.9684000000000061"/>
    <n v="3.063750000000006"/>
    <n v="3.1591000000000058"/>
    <n v="3.2544500000000056"/>
    <n v="2.2056000000000076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</r>
  <r>
    <s v="DE Florida"/>
    <x v="6"/>
    <s v="Customer Delivery"/>
    <s v="PEF Dist Maint_Cust Adds_Mthly_IK-364"/>
    <s v="AFUDC Not Eligible"/>
    <s v="Maintenance"/>
    <s v="Customer Adds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599999999999877E-2"/>
    <n v="0.12319999999999975"/>
    <n v="0.18479999999999963"/>
    <n v="0.24639999999999951"/>
    <n v="0.30799999999999939"/>
    <n v="0.36959999999999926"/>
    <n v="0.43119999999999914"/>
    <n v="0.49279999999999902"/>
    <n v="0.55439999999999889"/>
    <n v="0.61599999999999877"/>
    <n v="0.67759999999999865"/>
    <n v="0"/>
    <n v="0.73919999999999897"/>
    <n v="0.80233333333333245"/>
    <n v="0.86546666666666594"/>
    <n v="0.92859999999999943"/>
    <n v="0.99173333333333247"/>
    <n v="1.0548666666666655"/>
    <n v="1.1179999999999986"/>
    <n v="1.1811333333333316"/>
    <n v="1.2442666666666646"/>
    <n v="1.3073999999999977"/>
    <n v="1.3705333333333307"/>
    <n v="1.4336666666666638"/>
    <n v="0.73919999999999897"/>
    <n v="1.4967999999999972"/>
    <n v="1.5615166666666638"/>
    <n v="1.6262333333333303"/>
    <n v="1.6909499999999968"/>
    <n v="1.7556666666666634"/>
    <n v="1.8203833333333299"/>
    <n v="1.8850999999999964"/>
    <n v="1.949816666666663"/>
    <n v="2.0145333333333295"/>
    <n v="2.079249999999996"/>
    <n v="2.1439666666666626"/>
    <n v="2.2086833333333291"/>
    <n v="1.4967999999999972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</r>
  <r>
    <s v="DE Florida"/>
    <x v="6"/>
    <s v="Customer Delivery"/>
    <s v="PEF Dist Maint_Cust Adds_Mthly_IK-365"/>
    <s v="AFUDC Not Eligible"/>
    <s v="Maintenance"/>
    <s v="Customer Adds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550000000000232E-2"/>
    <n v="0.15910000000000091"/>
    <n v="0.23865000000000114"/>
    <n v="0.31820000000000137"/>
    <n v="0.3977500000000016"/>
    <n v="0.47730000000000183"/>
    <n v="0.55685000000000207"/>
    <n v="0.6364000000000023"/>
    <n v="0.71595000000000253"/>
    <n v="0.79550000000000276"/>
    <n v="0.87505000000000299"/>
    <n v="0"/>
    <n v="0.95460000000000367"/>
    <n v="1.0361333333333369"/>
    <n v="1.1176666666666697"/>
    <n v="1.1992000000000025"/>
    <n v="1.2807333333333353"/>
    <n v="1.3622666666666681"/>
    <n v="1.4438000000000009"/>
    <n v="1.5253333333333337"/>
    <n v="1.6068666666666664"/>
    <n v="1.6883999999999992"/>
    <n v="1.769933333333332"/>
    <n v="1.8514666666666648"/>
    <n v="0.95460000000000367"/>
    <n v="1.9329999999999985"/>
    <n v="2.0165833333333323"/>
    <n v="2.1001666666666656"/>
    <n v="2.183749999999999"/>
    <n v="2.2673333333333323"/>
    <n v="2.3509166666666657"/>
    <n v="2.434499999999999"/>
    <n v="2.5180833333333323"/>
    <n v="2.6016666666666657"/>
    <n v="2.685249999999999"/>
    <n v="2.7688333333333324"/>
    <n v="2.8524166666666657"/>
    <n v="1.9329999999999985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</r>
  <r>
    <s v="DE Florida"/>
    <x v="6"/>
    <s v="Customer Delivery"/>
    <s v="PEF Dist Maint_Cust Adds_Mthly_IK-366"/>
    <s v="AFUDC Not Eligible"/>
    <s v="Maintenance"/>
    <s v="Customer Adds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133333333333455E-2"/>
    <n v="5.8266666666666911E-2"/>
    <n v="8.7400000000000366E-2"/>
    <n v="0.11653333333333382"/>
    <n v="0.14566666666666728"/>
    <n v="0.17480000000000073"/>
    <n v="0.20393333333333419"/>
    <n v="0.23306666666666764"/>
    <n v="0.2622000000000011"/>
    <n v="0.29133333333333455"/>
    <n v="0.32046666666666801"/>
    <n v="0"/>
    <n v="0.34960000000000147"/>
    <n v="0.37946666666666817"/>
    <n v="0.40933333333333488"/>
    <n v="0.43920000000000159"/>
    <n v="0.4690666666666683"/>
    <n v="0.49893333333333501"/>
    <n v="0.52880000000000171"/>
    <n v="0.55866666666666864"/>
    <n v="0.58853333333333557"/>
    <n v="0.6184000000000025"/>
    <n v="0.64826666666666943"/>
    <n v="0.67813333333333636"/>
    <n v="0.34960000000000147"/>
    <n v="0.70800000000000307"/>
    <n v="0.73861666666666981"/>
    <n v="0.76923333333333677"/>
    <n v="0.79985000000000372"/>
    <n v="0.83046666666667068"/>
    <n v="0.86108333333333764"/>
    <n v="0.8917000000000046"/>
    <n v="0.92231666666667156"/>
    <n v="0.95293333333333852"/>
    <n v="0.98355000000000548"/>
    <n v="1.0141666666666724"/>
    <n v="1.0447833333333394"/>
    <n v="0.70800000000000307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</r>
  <r>
    <s v="DE Florida"/>
    <x v="6"/>
    <s v="Customer Delivery"/>
    <s v="PEF Dist Maint_Cust Adds_Mthly_IK-367"/>
    <s v="AFUDC Not Eligible"/>
    <s v="Maintenance"/>
    <s v="Customer Adds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66666666666526E-2"/>
    <n v="0.17593333333333305"/>
    <n v="0.26389999999999958"/>
    <n v="0.35186666666666611"/>
    <n v="0.43983333333333263"/>
    <n v="0.52779999999999916"/>
    <n v="0.61576666666666569"/>
    <n v="0.70373333333333221"/>
    <n v="0.79169999999999874"/>
    <n v="0.87966666666666526"/>
    <n v="0.96763333333333179"/>
    <n v="0"/>
    <n v="1.0555999999999983"/>
    <n v="1.145766666666665"/>
    <n v="1.2359333333333318"/>
    <n v="1.3260999999999985"/>
    <n v="1.4162666666666652"/>
    <n v="1.506433333333332"/>
    <n v="1.5965999999999987"/>
    <n v="1.6867666666666654"/>
    <n v="1.7769333333333321"/>
    <n v="1.8670999999999989"/>
    <n v="1.9572666666666656"/>
    <n v="2.0474333333333323"/>
    <n v="1.0555999999999983"/>
    <n v="2.1375999999999991"/>
    <n v="2.2300166666666659"/>
    <n v="2.3224333333333327"/>
    <n v="2.4148499999999995"/>
    <n v="2.5072666666666663"/>
    <n v="2.5996833333333331"/>
    <n v="2.6920999999999999"/>
    <n v="2.7845166666666668"/>
    <n v="2.8769333333333336"/>
    <n v="2.9693500000000004"/>
    <n v="3.0617666666666672"/>
    <n v="3.154183333333334"/>
    <n v="2.1375999999999991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</r>
  <r>
    <s v="DE Florida"/>
    <x v="6"/>
    <s v="Customer Delivery"/>
    <s v="PEF Dist Maint_Cust Adds_Mthly_IK-368"/>
    <s v="AFUDC Not Eligible"/>
    <s v="Maintenance"/>
    <s v="Customer Adds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433333333333344E-2"/>
    <n v="0.13286666666666669"/>
    <n v="0.19930000000000003"/>
    <n v="0.26573333333333338"/>
    <n v="0.33216666666666672"/>
    <n v="0.39860000000000007"/>
    <n v="0.46503333333333341"/>
    <n v="0.53146666666666675"/>
    <n v="0.5979000000000001"/>
    <n v="0.66433333333333344"/>
    <n v="0.73076666666666679"/>
    <n v="0"/>
    <n v="0.79720000000000013"/>
    <n v="0.86529999999999996"/>
    <n v="0.93340000000000023"/>
    <n v="1.0015000000000005"/>
    <n v="1.0696000000000008"/>
    <n v="1.137700000000001"/>
    <n v="1.2058000000000013"/>
    <n v="1.2739000000000016"/>
    <n v="1.3420000000000019"/>
    <n v="1.4101000000000021"/>
    <n v="1.4782000000000024"/>
    <n v="1.5463000000000027"/>
    <n v="0.79720000000000013"/>
    <n v="1.6144000000000021"/>
    <n v="1.6842000000000015"/>
    <n v="1.7540000000000013"/>
    <n v="1.8238000000000012"/>
    <n v="1.8936000000000011"/>
    <n v="1.9634000000000009"/>
    <n v="2.0332000000000008"/>
    <n v="2.1030000000000006"/>
    <n v="2.1728000000000005"/>
    <n v="2.2426000000000004"/>
    <n v="2.3124000000000002"/>
    <n v="2.3822000000000001"/>
    <n v="1.6144000000000021"/>
    <n v="2.452"/>
    <n v="2.452"/>
    <n v="2.452"/>
    <n v="2.452"/>
    <n v="2.452"/>
    <n v="2.452"/>
    <n v="2.452"/>
    <n v="2.452"/>
    <n v="2.452"/>
    <n v="2.452"/>
    <n v="2.452"/>
    <n v="2.452"/>
    <n v="2.452"/>
  </r>
  <r>
    <s v="DE Florida"/>
    <x v="6"/>
    <s v="Customer Delivery"/>
    <s v="PEF Dist Maint_Cust Adds_Mthly_IK-369"/>
    <s v="AFUDC Not Eligible"/>
    <s v="Maintenance"/>
    <s v="Customer Adds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966666666666818E-2"/>
    <n v="8.1933333333333636E-2"/>
    <n v="0.12290000000000045"/>
    <n v="0.16386666666666727"/>
    <n v="0.20483333333333409"/>
    <n v="0.24580000000000091"/>
    <n v="0.28676666666666772"/>
    <n v="0.32773333333333454"/>
    <n v="0.36870000000000136"/>
    <n v="0.40966666666666818"/>
    <n v="0.450633333333335"/>
    <n v="0"/>
    <n v="0.49160000000000181"/>
    <n v="0.5335833333333353"/>
    <n v="0.57556666666666878"/>
    <n v="0.61755000000000226"/>
    <n v="0.65953333333333575"/>
    <n v="0.70151666666666923"/>
    <n v="0.74350000000000271"/>
    <n v="0.7854833333333362"/>
    <n v="0.82746666666666968"/>
    <n v="0.86945000000000316"/>
    <n v="0.91143333333333665"/>
    <n v="0.95341666666667013"/>
    <n v="0.49160000000000181"/>
    <n v="0.99540000000000362"/>
    <n v="1.0384333333333369"/>
    <n v="1.0814666666666701"/>
    <n v="1.1245000000000034"/>
    <n v="1.1675333333333366"/>
    <n v="1.2105666666666699"/>
    <n v="1.2536000000000032"/>
    <n v="1.2966333333333364"/>
    <n v="1.3396666666666697"/>
    <n v="1.3827000000000029"/>
    <n v="1.4257333333333362"/>
    <n v="1.4687666666666694"/>
    <n v="0.99540000000000362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</r>
  <r>
    <s v="DE Florida"/>
    <x v="6"/>
    <s v="Customer Delivery"/>
    <s v="PEF Dist Maint_Cust Adds_Mthly_IK-370"/>
    <s v="AFUDC Not Eligible"/>
    <s v="Maintenance"/>
    <s v="Customer Adds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00000000000032E-2"/>
    <n v="4.7800000000000065E-2"/>
    <n v="7.1700000000000097E-2"/>
    <n v="9.5600000000000129E-2"/>
    <n v="0.11950000000000016"/>
    <n v="0.14340000000000019"/>
    <n v="0.16730000000000023"/>
    <n v="0.19120000000000026"/>
    <n v="0.21510000000000029"/>
    <n v="0.23900000000000032"/>
    <n v="0.26290000000000036"/>
    <n v="0"/>
    <n v="0.28680000000000039"/>
    <n v="0.31130000000000035"/>
    <n v="0.33580000000000032"/>
    <n v="0.36030000000000029"/>
    <n v="0.38480000000000025"/>
    <n v="0.40930000000000022"/>
    <n v="0.43380000000000019"/>
    <n v="0.45830000000000015"/>
    <n v="0.48280000000000012"/>
    <n v="0.50730000000000008"/>
    <n v="0.53180000000000005"/>
    <n v="0.55630000000000002"/>
    <n v="0.28680000000000039"/>
    <n v="0.58079999999999998"/>
    <n v="0.60591666666666666"/>
    <n v="0.63103333333333333"/>
    <n v="0.65615000000000001"/>
    <n v="0.68126666666666669"/>
    <n v="0.70638333333333336"/>
    <n v="0.73150000000000004"/>
    <n v="0.75661666666666672"/>
    <n v="0.78173333333333361"/>
    <n v="0.80685000000000007"/>
    <n v="0.83196666666666652"/>
    <n v="0.85708333333333298"/>
    <n v="0.58079999999999998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</r>
  <r>
    <s v="DE Florida"/>
    <x v="6"/>
    <s v="Customer Delivery"/>
    <s v="PEF Dist Maint_OthT&amp;D_IK-362"/>
    <s v="AFUDC Not Eligible"/>
    <s v="Maintenance"/>
    <s v="Maintenance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3.66169593600128"/>
    <n v="7.3231336014745523"/>
    <n v="10.913938661411834"/>
    <n v="14.490055407045105"/>
    <n v="18.063903687878394"/>
    <n v="23.536076921585902"/>
    <n v="27.076401619859183"/>
    <n v="30.663184363860466"/>
    <n v="34.246507703765758"/>
    <n v="37.845559544983047"/>
    <n v="41.496351544184336"/>
    <n v="0"/>
    <n v="47.050825489962563"/>
    <n v="51.251105362848335"/>
    <n v="55.452493599510063"/>
    <n v="59.610126220779847"/>
    <n v="63.762957557409607"/>
    <n v="67.936973751024652"/>
    <n v="73.952048879833626"/>
    <n v="78.080801686127387"/>
    <n v="82.25073371379716"/>
    <n v="86.397503062458924"/>
    <n v="90.553293588272709"/>
    <n v="94.772006229119768"/>
    <n v="47.050825489962563"/>
    <n v="100.78049426108043"/>
    <n v="102.52523545460807"/>
    <n v="104.27043704791757"/>
    <n v="105.99746313222937"/>
    <n v="107.72249482584657"/>
    <n v="109.45632643132194"/>
    <n v="111.95490978219425"/>
    <n v="113.66993956997939"/>
    <n v="115.40207466646454"/>
    <n v="117.12458828975248"/>
    <n v="118.85084919176174"/>
    <n v="120.60324711544686"/>
    <n v="100.78049426108043"/>
    <n v="123.0990942610805"/>
    <n v="124.88745671777843"/>
    <n v="126.67629108497408"/>
    <n v="128.44649552697308"/>
    <n v="130.21465571538567"/>
    <n v="131.99183582723899"/>
    <n v="134.55288767619322"/>
    <n v="136.31079589545888"/>
    <n v="138.08623708293942"/>
    <n v="139.8518162453197"/>
    <n v="141.62123637425987"/>
    <n v="143.41744699136439"/>
    <n v="123.0990942610805"/>
    <n v="145.97569426108049"/>
    <n v="147.80875678923184"/>
    <n v="149.6423030232711"/>
    <n v="151.45675367763505"/>
    <n v="153.26910898234922"/>
    <n v="155.09070966324768"/>
    <n v="157.71577493421015"/>
    <n v="159.51762202208459"/>
    <n v="161.33744031424237"/>
    <n v="163.14715008024808"/>
    <n v="164.9607968176694"/>
    <n v="166.80190367078541"/>
    <n v="145.97569426108049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</r>
  <r>
    <s v="DE Florida"/>
    <x v="6"/>
    <s v="Customer Delivery"/>
    <s v="PEF Dist Maint_OthT&amp;D_IK-364"/>
    <s v="AFUDC Not Eligible"/>
    <s v="Maintenance"/>
    <s v="Maintenance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2.4850544392083265"/>
    <n v="4.9699335999846426"/>
    <n v="7.4068770847769656"/>
    <n v="9.8338521665932745"/>
    <n v="12.259287727209582"/>
    <n v="15.973044583108475"/>
    <n v="18.375728957084803"/>
    <n v="20.809942648293131"/>
    <n v="23.241808572877446"/>
    <n v="25.68434883598978"/>
    <n v="28.162003185998103"/>
    <n v="0"/>
    <n v="31.931614420156649"/>
    <n v="34.782185392314091"/>
    <n v="37.633508569015532"/>
    <n v="40.455136465668971"/>
    <n v="43.27350591216242"/>
    <n v="46.106252719260169"/>
    <n v="50.188456542918402"/>
    <n v="52.990484802227854"/>
    <n v="55.820459840481305"/>
    <n v="58.634715245182747"/>
    <n v="61.455092981372189"/>
    <n v="64.318173575477942"/>
    <n v="31.931614420156649"/>
    <n v="68.39590698582208"/>
    <n v="69.579997648991565"/>
    <n v="70.76440076829212"/>
    <n v="71.936468848686985"/>
    <n v="73.107183410629375"/>
    <n v="74.283870143978447"/>
    <n v="75.979565315212909"/>
    <n v="77.143491957346029"/>
    <n v="78.319027333426305"/>
    <n v="79.488032975113299"/>
    <n v="80.659581754867219"/>
    <n v="81.84886875473326"/>
    <n v="68.39590698582208"/>
    <n v="83.542706985822122"/>
    <n v="84.756394443258486"/>
    <n v="85.970402166785178"/>
    <n v="87.171766532440301"/>
    <n v="88.371743547936973"/>
    <n v="89.577842011524893"/>
    <n v="91.315921725331478"/>
    <n v="92.508941154394222"/>
    <n v="93.713859482102649"/>
    <n v="94.912084862235361"/>
    <n v="96.112916947133485"/>
    <n v="97.33193062566879"/>
    <n v="83.542706985822122"/>
    <n v="99.068106985822183"/>
    <n v="100.3121417130464"/>
    <n v="101.55650471435459"/>
    <n v="102.78790822088956"/>
    <n v="104.01788968770143"/>
    <n v="105.25414566444562"/>
    <n v="107.03568465078939"/>
    <n v="108.25853456236564"/>
    <n v="109.49358089489053"/>
    <n v="110.72176692811786"/>
    <n v="111.95262484464753"/>
    <n v="113.20211897080625"/>
    <n v="99.068106985822183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</r>
  <r>
    <s v="DE Florida"/>
    <x v="6"/>
    <s v="Customer Delivery"/>
    <s v="PEF Dist Maint_OthT&amp;D_IK-365"/>
    <s v="AFUDC Not Eligible"/>
    <s v="Maintenance"/>
    <s v="Maintenance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3.2094098270561631"/>
    <n v="6.4185932846963283"/>
    <n v="9.5658685494445024"/>
    <n v="12.700269774104669"/>
    <n v="15.832682730664828"/>
    <n v="20.628942949582267"/>
    <n v="23.731973096322434"/>
    <n v="26.875722874378596"/>
    <n v="30.016440547722766"/>
    <n v="33.17094396613092"/>
    <n v="36.370796691087094"/>
    <n v="0"/>
    <n v="41.239191985857389"/>
    <n v="44.920660828720116"/>
    <n v="48.603101132254835"/>
    <n v="52.247190435465569"/>
    <n v="55.887071500096283"/>
    <n v="59.545520706206162"/>
    <n v="64.817624552699272"/>
    <n v="68.436401223838004"/>
    <n v="72.091270732848727"/>
    <n v="75.725838575383449"/>
    <n v="79.36831331546216"/>
    <n v="83.065938143876025"/>
    <n v="41.239191985857389"/>
    <n v="88.332268519899117"/>
    <n v="89.861498768513627"/>
    <n v="91.391132548193667"/>
    <n v="92.904835863088223"/>
    <n v="94.416791135012815"/>
    <n v="95.936459351097042"/>
    <n v="98.126416952266055"/>
    <n v="99.629605756706013"/>
    <n v="101.147787017089"/>
    <n v="102.65753525147134"/>
    <n v="104.17056789960623"/>
    <n v="105.70650911681929"/>
    <n v="88.332268519899117"/>
    <n v="107.89406851989918"/>
    <n v="109.46152600708555"/>
    <n v="111.02939711268588"/>
    <n v="112.58093952852548"/>
    <n v="114.13069020434183"/>
    <n v="115.68834663017996"/>
    <n v="117.93304813388299"/>
    <n v="119.47381320069285"/>
    <n v="121.0299455003576"/>
    <n v="122.57743396776993"/>
    <n v="124.12828895172356"/>
    <n v="125.7026251662864"/>
    <n v="107.89406851989918"/>
    <n v="127.94486851989923"/>
    <n v="129.55152260953705"/>
    <n v="131.15860066073157"/>
    <n v="132.74894169902655"/>
    <n v="134.33744619217788"/>
    <n v="135.93405413037192"/>
    <n v="138.23488772900066"/>
    <n v="139.81418191464689"/>
    <n v="141.40922761362896"/>
    <n v="142.99541332849532"/>
    <n v="144.58504974464904"/>
    <n v="146.19875457445761"/>
    <n v="127.94486851989923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</r>
  <r>
    <s v="DE Florida"/>
    <x v="6"/>
    <s v="Customer Delivery"/>
    <s v="PEF Dist Maint_OthT&amp;D_IK-366"/>
    <s v="AFUDC Not Eligible"/>
    <s v="Maintenance"/>
    <s v="Maintenance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1.1756725891045576"/>
    <n v="2.3512622544531183"/>
    <n v="3.5041736800796812"/>
    <n v="4.6523690809982412"/>
    <n v="5.7998361385668034"/>
    <n v="7.5568045450498431"/>
    <n v="8.6935080772484028"/>
    <n v="9.845128044852963"/>
    <n v="10.995637290365529"/>
    <n v="12.151196536802082"/>
    <n v="13.323368163556637"/>
    <n v="0"/>
    <n v="15.106761126566624"/>
    <n v="16.455358606922147"/>
    <n v="17.804311953229671"/>
    <n v="19.139216542203187"/>
    <n v="20.47257956714671"/>
    <n v="21.812744482825295"/>
    <n v="23.744024161407211"/>
    <n v="25.069656214528734"/>
    <n v="26.408509813802254"/>
    <n v="27.739926496609769"/>
    <n v="29.074239638021297"/>
    <n v="30.428755386963871"/>
    <n v="15.106761126566624"/>
    <n v="32.357920124998657"/>
    <n v="32.918101607734954"/>
    <n v="33.478430910350454"/>
    <n v="34.032924629088185"/>
    <n v="34.586778011745928"/>
    <n v="35.143456769130282"/>
    <n v="35.945673241936746"/>
    <n v="36.496315327434786"/>
    <n v="37.052449389178804"/>
    <n v="37.605494298708322"/>
    <n v="38.15974234149229"/>
    <n v="38.722382159291961"/>
    <n v="32.357920124998657"/>
    <n v="39.523720124998668"/>
    <n v="40.097910444570431"/>
    <n v="40.672252280652998"/>
    <n v="41.240612598468843"/>
    <n v="41.808316566887697"/>
    <n v="42.378916566087966"/>
    <n v="43.201194608261879"/>
    <n v="43.765606972443194"/>
    <n v="44.335648654431218"/>
    <n v="44.90252393168808"/>
    <n v="45.470632429765587"/>
    <n v="46.047342561646673"/>
    <n v="39.523720124998668"/>
    <n v="46.868720124998703"/>
    <n v="47.457263247936289"/>
    <n v="48.045961674781658"/>
    <n v="48.628529065765562"/>
    <n v="49.210423700851841"/>
    <n v="49.795286757630599"/>
    <n v="50.638118951710368"/>
    <n v="51.216639703658252"/>
    <n v="51.800930487195046"/>
    <n v="52.381975716661259"/>
    <n v="52.964284993270596"/>
    <n v="53.555410915247435"/>
    <n v="46.868720124998703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</r>
  <r>
    <s v="DE Florida"/>
    <x v="6"/>
    <s v="Customer Delivery"/>
    <s v="PEF Dist Maint_OthT&amp;D_IK-367"/>
    <s v="AFUDC Not Eligible"/>
    <s v="Maintenance"/>
    <s v="Maintenance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3.5489150810715273"/>
    <n v="7.0975798463910564"/>
    <n v="10.57778750238657"/>
    <n v="14.04375924664609"/>
    <n v="17.507532395205601"/>
    <n v="22.811161766613282"/>
    <n v="26.242443864632804"/>
    <n v="29.718753092704333"/>
    <n v="33.191709466911846"/>
    <n v="36.679909901927374"/>
    <n v="40.218256889298885"/>
    <n v="0"/>
    <n v="45.601652096908083"/>
    <n v="49.672562638399938"/>
    <n v="53.744547405875778"/>
    <n v="57.774124238323623"/>
    <n v="61.799047666511456"/>
    <n v="65.844503454501819"/>
    <n v="71.674313250702482"/>
    <n v="75.675899771366318"/>
    <n v="79.717397186414161"/>
    <n v="83.73644533689"/>
    <n v="87.764236810733848"/>
    <n v="91.853012387812214"/>
    <n v="45.601652096908083"/>
    <n v="97.676437970862992"/>
    <n v="99.36744214285288"/>
    <n v="101.05889253457717"/>
    <n v="102.7327272124883"/>
    <n v="104.40462892578688"/>
    <n v="106.08505951873853"/>
    <n v="108.50668794481298"/>
    <n v="110.16889580520514"/>
    <n v="111.84768214066406"/>
    <n v="113.51714333874588"/>
    <n v="115.19023640152766"/>
    <n v="116.88866148080638"/>
    <n v="97.676437970862992"/>
    <n v="119.30763797086294"/>
    <n v="121.04091880936451"/>
    <n v="122.77465702350607"/>
    <n v="124.4903391147151"/>
    <n v="126.2040399154105"/>
    <n v="127.92648282562962"/>
    <n v="130.40865419954542"/>
    <n v="132.11241879205625"/>
    <n v="133.83317633682628"/>
    <n v="135.54437560716988"/>
    <n v="137.25929754218618"/>
    <n v="139.00018481751448"/>
    <n v="119.30763797086294"/>
    <n v="141.47963797086294"/>
    <n v="143.25624301478945"/>
    <n v="145.0333168666846"/>
    <n v="146.79188327399078"/>
    <n v="148.54841886745433"/>
    <n v="150.31391508376061"/>
    <n v="152.858129549664"/>
    <n v="154.60448057454167"/>
    <n v="156.36824929886217"/>
    <n v="158.12222083499478"/>
    <n v="159.880008085631"/>
    <n v="161.66440969300675"/>
    <n v="141.47963797086294"/>
    <n v="164.205837970863"/>
    <n v="164.205837970863"/>
    <n v="164.205837970863"/>
    <n v="164.205837970863"/>
    <n v="164.205837970863"/>
    <n v="164.205837970863"/>
    <n v="164.205837970863"/>
    <n v="164.205837970863"/>
    <n v="164.205837970863"/>
    <n v="164.205837970863"/>
    <n v="164.205837970863"/>
    <n v="164.205837970863"/>
    <n v="164.205837970863"/>
  </r>
  <r>
    <s v="DE Florida"/>
    <x v="6"/>
    <s v="Customer Delivery"/>
    <s v="PEF Dist Maint_OthT&amp;D_IK-368"/>
    <s v="AFUDC Not Eligible"/>
    <s v="Maintenance"/>
    <s v="Maintenance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2.6803862291897644"/>
    <n v="5.3605834026035382"/>
    <n v="7.9890770303053102"/>
    <n v="10.606818712439065"/>
    <n v="13.222899862972838"/>
    <n v="17.228567738112673"/>
    <n v="19.820109399126437"/>
    <n v="22.445658664316198"/>
    <n v="25.068675622273958"/>
    <n v="27.703205949735718"/>
    <n v="30.375610423325469"/>
    <n v="0"/>
    <n v="34.441522977199554"/>
    <n v="37.516156296513486"/>
    <n v="40.591600945619405"/>
    <n v="43.635016187861339"/>
    <n v="46.674916857223252"/>
    <n v="49.730324985402945"/>
    <n v="54.133400725331256"/>
    <n v="57.155675747381167"/>
    <n v="60.208094238423087"/>
    <n v="63.243557491529003"/>
    <n v="66.285624307418914"/>
    <n v="69.373750537742609"/>
    <n v="34.441522977199554"/>
    <n v="73.772004478157498"/>
    <n v="75.049169476294537"/>
    <n v="76.326671490883541"/>
    <n v="77.590868882413616"/>
    <n v="78.853606363443959"/>
    <n v="80.122785452807776"/>
    <n v="81.951769151077727"/>
    <n v="83.20718515423458"/>
    <n v="84.475122384972366"/>
    <n v="85.736016617674949"/>
    <n v="86.999653889424735"/>
    <n v="88.282423677426124"/>
    <n v="73.772004478157498"/>
    <n v="90.109404478157529"/>
    <n v="91.418495866054201"/>
    <n v="92.727932695092363"/>
    <n v="94.023732313988518"/>
    <n v="95.318035527748975"/>
    <n v="96.618941376255819"/>
    <n v="98.493645750006351"/>
    <n v="99.780444464626299"/>
    <n v="101.08007741070102"/>
    <n v="102.37249129887304"/>
    <n v="103.66771679619394"/>
    <n v="104.98255308169827"/>
    <n v="90.109404478157529"/>
    <n v="106.85520447815759"/>
    <n v="108.19701963429354"/>
    <n v="109.53918886667159"/>
    <n v="110.86737999528613"/>
    <n v="112.19403731265621"/>
    <n v="113.52746231290543"/>
    <n v="115.449029260202"/>
    <n v="116.76799448611148"/>
    <n v="118.10011476478708"/>
    <n v="119.42483552850408"/>
    <n v="120.75243818404618"/>
    <n v="122.10014184479816"/>
    <n v="106.85520447815759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</r>
  <r>
    <s v="DE Florida"/>
    <x v="6"/>
    <s v="Customer Delivery"/>
    <s v="PEF Dist Maint_OthT&amp;D_IK-369"/>
    <s v="AFUDC Not Eligible"/>
    <s v="Maintenance"/>
    <s v="Maintenance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1.6525689533350345"/>
    <n v="3.3050213459660824"/>
    <n v="4.9255963645491221"/>
    <n v="6.5395423640601678"/>
    <n v="8.1524645771712159"/>
    <n v="10.622124470114599"/>
    <n v="12.219917073145638"/>
    <n v="13.838676770480674"/>
    <n v="15.45587519568771"/>
    <n v="17.08017208931075"/>
    <n v="18.727819960245796"/>
    <n v="0"/>
    <n v="21.234623188950124"/>
    <n v="23.130261776797809"/>
    <n v="25.026400583013498"/>
    <n v="26.902791935373173"/>
    <n v="28.777016408212859"/>
    <n v="30.660801870699586"/>
    <n v="33.375480146444858"/>
    <n v="35.238837678836546"/>
    <n v="37.120779906396209"/>
    <n v="38.992268528611888"/>
    <n v="40.867828520363574"/>
    <n v="42.771786045826289"/>
    <n v="21.234623188950124"/>
    <n v="45.483491482773815"/>
    <n v="46.270910055091626"/>
    <n v="47.058536410283089"/>
    <n v="47.837959982506383"/>
    <n v="48.616483466923398"/>
    <n v="49.398978436657323"/>
    <n v="50.526613264252049"/>
    <n v="51.300622791848454"/>
    <n v="52.082352110669817"/>
    <n v="52.859739165597453"/>
    <n v="53.638817403648275"/>
    <n v="54.429691532326906"/>
    <n v="45.483491482773815"/>
    <n v="55.556091482773859"/>
    <n v="56.363194345335856"/>
    <n v="57.170510185033528"/>
    <n v="57.969418184419411"/>
    <n v="58.767403595145929"/>
    <n v="59.569459772400677"/>
    <n v="60.72528378934927"/>
    <n v="61.518642401065094"/>
    <n v="62.319913787276057"/>
    <n v="63.116734359470406"/>
    <n v="63.915288391844413"/>
    <n v="64.725933194523918"/>
    <n v="55.556091482773859"/>
    <n v="65.880491482773863"/>
    <n v="66.707778953368177"/>
    <n v="67.535284727383328"/>
    <n v="68.354172391777837"/>
    <n v="69.17211439475318"/>
    <n v="69.994228968909653"/>
    <n v="71.178958662964135"/>
    <n v="71.992158156616256"/>
    <n v="72.813468313110889"/>
    <n v="73.630216346435503"/>
    <n v="74.448741191556877"/>
    <n v="75.279659181650885"/>
    <n v="65.880491482773863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</r>
  <r>
    <s v="DE Florida"/>
    <x v="6"/>
    <s v="Customer Delivery"/>
    <s v="PEF Dist Maint_OthT&amp;D_IK-370"/>
    <s v="AFUDC Not Eligible"/>
    <s v="Maintenance"/>
    <s v="Maintenance"/>
    <s v="~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.96445071303335794"/>
    <n v="1.9288334004307188"/>
    <n v="2.8746122310460791"/>
    <n v="3.8165223201134424"/>
    <n v="4.7578349203308008"/>
    <n v="6.1991455778330504"/>
    <n v="7.1316284325804133"/>
    <n v="8.0763478291137716"/>
    <n v="9.0201560563951304"/>
    <n v="9.9681069991204936"/>
    <n v="10.929685734303852"/>
    <n v="0"/>
    <n v="12.392673500399226"/>
    <n v="13.498981339484345"/>
    <n v="14.605581109481463"/>
    <n v="15.700656128324582"/>
    <n v="16.794466541237711"/>
    <n v="17.89385681407969"/>
    <n v="19.47816190066321"/>
    <n v="20.565630291694333"/>
    <n v="21.663944839837455"/>
    <n v="22.756158591334575"/>
    <n v="23.850748422355686"/>
    <n v="24.961911251181661"/>
    <n v="12.392673500399226"/>
    <n v="26.54448136840584"/>
    <n v="27.004021242232632"/>
    <n v="27.463682378776475"/>
    <n v="27.91855634623041"/>
    <n v="28.37290501970288"/>
    <n v="28.82957146408603"/>
    <n v="29.487662579298416"/>
    <n v="29.939376893840681"/>
    <n v="30.395596502022432"/>
    <n v="30.849281951788331"/>
    <n v="31.303954381168836"/>
    <n v="31.76551092819826"/>
    <n v="26.54448136840584"/>
    <n v="32.422881368405839"/>
    <n v="32.893912865559571"/>
    <n v="33.365068657823294"/>
    <n v="33.83131756920033"/>
    <n v="34.297028050672537"/>
    <n v="34.765114263097139"/>
    <n v="35.439662133515228"/>
    <n v="35.902672379161089"/>
    <n v="36.370300581439224"/>
    <n v="36.835331254099941"/>
    <n v="37.301373587580557"/>
    <n v="37.774472188487437"/>
    <n v="32.422881368405839"/>
    <n v="38.448281368405858"/>
    <n v="38.931085917006172"/>
    <n v="39.414017867372266"/>
    <n v="39.891920293331083"/>
    <n v="40.369270831764908"/>
    <n v="40.849056480625528"/>
    <n v="41.540464129698776"/>
    <n v="42.015046942094884"/>
    <n v="42.494363133215714"/>
    <n v="42.97101687156642"/>
    <n v="43.448707556381301"/>
    <n v="43.933630874321821"/>
    <n v="38.448281368405858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</r>
  <r>
    <s v="DE Florida"/>
    <x v="6"/>
    <s v="Customer Delivery"/>
    <s v="PEF Distribution Expansion Field Ops HB Capacity-360"/>
    <s v="AFUDC Not Eligible"/>
    <s v="Expansion"/>
    <s v="Other Transmission &amp; Distribution Expansion"/>
    <s v="Distribution Expansion"/>
    <s v="HB - Distribution Substation"/>
    <s v="~"/>
    <s v="PEF Distribution Easements 360.1"/>
    <n v="0"/>
    <n v="0"/>
    <n v="0"/>
    <n v="0"/>
    <n v="4.29"/>
    <n v="9.61"/>
    <n v="25.42"/>
    <n v="73.48"/>
    <n v="166.84"/>
    <n v="362.32000000000005"/>
    <n v="201.14"/>
    <n v="222.77"/>
    <n v="0"/>
    <n v="241.04000000000002"/>
    <n v="208.55494278400002"/>
    <n v="180.3661561854519"/>
    <n v="155.91633329788306"/>
    <n v="134.71900885376931"/>
    <n v="116.34977561473838"/>
    <n v="100.43854821018581"/>
    <n v="86.662688209466538"/>
    <n v="74.997647720945352"/>
    <n v="64.902754344292489"/>
    <n v="56.166661881838557"/>
    <n v="48.606471925889821"/>
    <n v="241.04000000000002"/>
    <n v="42.06390470654366"/>
    <n v="36.401985354109705"/>
    <n v="31.197080240039149"/>
    <n v="26.440196240658338"/>
    <n v="22.121890849947174"/>
    <n v="18.232212054935474"/>
    <n v="14.760632966546058"/>
    <n v="11.695950642613747"/>
    <n v="10.188820969162117"/>
    <n v="8.8758986690147594"/>
    <n v="7.7321583548343193"/>
    <n v="6.7357993881728886"/>
    <n v="42.06390470654366"/>
    <n v="5.8678303412323798"/>
    <n v="5.1117070045084825"/>
    <n v="4.4831030143602586"/>
    <n v="3.9558820302860664"/>
    <n v="3.5101336387016353"/>
    <n v="3.1305007512216818"/>
    <n v="2.8050019268122055"/>
    <n v="2.524192061918265"/>
    <n v="2.1900597102980206"/>
    <n v="1.9001571263264512"/>
    <n v="1.6486295272003662"/>
    <n v="1.4303971394257993"/>
    <n v="5.8678303412323798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</r>
  <r>
    <s v="DE Florida"/>
    <x v="6"/>
    <s v="Customer Delivery"/>
    <s v="PEF Distribution Expansion Field Ops HB Capacity-362"/>
    <s v="AFUDC Not Eligible"/>
    <s v="Expansion"/>
    <s v="Other Transmission &amp; Distribution Expansion"/>
    <s v="Distribution Expansion"/>
    <s v="HB - Distribution Substation"/>
    <s v="~"/>
    <s v="PEF Distribution Station Equip 362.0"/>
    <n v="2167.2799999999997"/>
    <n v="2769.3700000000003"/>
    <n v="2706.8300000000004"/>
    <n v="2909.33"/>
    <n v="3562.7500000000005"/>
    <n v="3688.55"/>
    <n v="3983.25"/>
    <n v="4151.41"/>
    <n v="4856.07"/>
    <n v="3770.55"/>
    <n v="4171.55"/>
    <n v="5287.76"/>
    <n v="2167.2799999999997"/>
    <n v="5782.14"/>
    <n v="5002.8786793440004"/>
    <n v="4326.6775901350347"/>
    <n v="3740.1678867201358"/>
    <n v="3231.680093983296"/>
    <n v="2791.0334034724669"/>
    <n v="2409.3500960340352"/>
    <n v="2078.8906239772855"/>
    <n v="1799.0661250961957"/>
    <n v="1556.9067872730975"/>
    <n v="1347.3427743671343"/>
    <n v="1165.9866643775499"/>
    <n v="5782.14"/>
    <n v="1009.0415945896714"/>
    <n v="873.22177064143671"/>
    <n v="748.36494166586442"/>
    <n v="634.25537790806595"/>
    <n v="530.66656969429789"/>
    <n v="437.3597851448913"/>
    <n v="354.0825020792592"/>
    <n v="280.5659809520522"/>
    <n v="244.41250115595361"/>
    <n v="212.91772622824845"/>
    <n v="185.48133965242997"/>
    <n v="161.58038115802353"/>
    <n v="1009.0415945896714"/>
    <n v="140.75927866434367"/>
    <n v="122.62116469900714"/>
    <n v="107.54202316401026"/>
    <n v="94.894887664280958"/>
    <n v="84.202141211758544"/>
    <n v="75.09539335242674"/>
    <n v="67.287229675978807"/>
    <n v="60.551078198224701"/>
    <n v="52.5358108749693"/>
    <n v="45.581540517827861"/>
    <n v="39.547820836401954"/>
    <n v="34.312796696645755"/>
    <n v="140.75927866434367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</r>
  <r>
    <s v="DE Florida"/>
    <x v="6"/>
    <s v="Customer Delivery"/>
    <s v="PEF Distribution Expansion Field Ops IK Capacity-362"/>
    <s v="AFUDC Not Eligible"/>
    <s v="Expansion"/>
    <s v="Other Transmission &amp; Distribution Expansion"/>
    <s v="Distribution Expansion"/>
    <s v="IK - Other - Distrib Lines OH/UG (Line Ext)"/>
    <s v="~"/>
    <s v="PEF Distribution Station Equip 362.0"/>
    <n v="1458.5"/>
    <n v="2041.47"/>
    <n v="1515.64"/>
    <n v="2015.84"/>
    <n v="3268.48"/>
    <n v="3601.93"/>
    <n v="4854.97"/>
    <n v="4225.7"/>
    <n v="4126.8999999999996"/>
    <n v="4076.59"/>
    <n v="4126.3100000000004"/>
    <n v="5092.28"/>
    <n v="1458.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</r>
  <r>
    <s v="DE Florida"/>
    <x v="6"/>
    <s v="Customer Delivery"/>
    <s v="PEF Distribution Expansion Field Ops IK New Cust-360"/>
    <s v="AFUDC Not Eligible"/>
    <s v="Expansion"/>
    <s v="Other Transmission &amp; Distribution Expansion"/>
    <s v="Distribution - Customer Additions"/>
    <s v="IK - Other - Distrib Lines OH/UG (Line Ext)"/>
    <s v="~"/>
    <s v="PEF Distribution Easements 360.1"/>
    <n v="0"/>
    <n v="0"/>
    <n v="0"/>
    <n v="0"/>
    <n v="0"/>
    <n v="0"/>
    <n v="0"/>
    <n v="0"/>
    <n v="0"/>
    <n v="6.12"/>
    <n v="19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ribution Expansion Field Ops IK New Cust-362"/>
    <s v="AFUDC Not Eligible"/>
    <s v="Expansion"/>
    <s v="Other Transmission &amp; Distribution Expansion"/>
    <s v="Distribution - Customer Additions"/>
    <s v="IK - Other - Distrib Lines OH/UG (Line Ext)"/>
    <s v="~"/>
    <s v="PEF Distribution Station Equip 362.0"/>
    <n v="3962.81"/>
    <n v="4142"/>
    <n v="4341.84"/>
    <n v="4599.68"/>
    <n v="4796.4900000000007"/>
    <n v="5003.37"/>
    <n v="14980.96"/>
    <n v="11612.55"/>
    <n v="5754.57"/>
    <n v="6225.64"/>
    <n v="7706.8499999999995"/>
    <n v="6497.41"/>
    <n v="3962.81"/>
    <n v="6694.6"/>
    <n v="6726.2459796666808"/>
    <n v="6758.0656317815474"/>
    <n v="6789.6881903781341"/>
    <n v="6821.1080743826351"/>
    <n v="6852.5057454021917"/>
    <n v="6899.2554963316707"/>
    <n v="6930.4826211328655"/>
    <n v="6961.9713712579014"/>
    <n v="6993.508708123155"/>
    <n v="7025.0422286464309"/>
    <n v="7056.8044859908077"/>
    <n v="6694.6"/>
    <n v="7103.9317954405633"/>
    <n v="7136.6104112105295"/>
    <n v="7168.6426966926128"/>
    <n v="7200.626140386853"/>
    <n v="7232.4608810435066"/>
    <n v="7265.1337375878002"/>
    <n v="7311.5703345674829"/>
    <n v="7343.2755821201608"/>
    <n v="7375.1969489314288"/>
    <n v="7407.0765393521669"/>
    <n v="7438.9152040451499"/>
    <n v="7471.7327254274933"/>
    <n v="7103.9317954405633"/>
    <n v="7518.1742840935349"/>
    <n v="7575.1862771029073"/>
    <n v="7631.0706648883006"/>
    <n v="7686.8698419754601"/>
    <n v="7742.4095877391201"/>
    <n v="7799.4115330483019"/>
    <n v="7880.4260705373026"/>
    <n v="7935.7398991449036"/>
    <n v="7991.4307752304876"/>
    <n v="8047.0487671002393"/>
    <n v="8102.5953588433395"/>
    <n v="8159.849690324374"/>
    <n v="7518.1742840935349"/>
    <n v="8240.8728840935346"/>
    <n v="8299.3101717918798"/>
    <n v="8356.5916642372322"/>
    <n v="8413.7858157245719"/>
    <n v="8470.7140501286976"/>
    <n v="8529.141038935255"/>
    <n v="8612.1809325628092"/>
    <n v="8668.877601902328"/>
    <n v="8725.9607448728129"/>
    <n v="8782.9691815286351"/>
    <n v="8839.9044330610704"/>
    <n v="8898.5901176710358"/>
    <n v="8240.8728840935346"/>
    <n v="8981.638884093536"/>
    <n v="9041.5371079360029"/>
    <n v="9100.2506415659955"/>
    <n v="9158.874650708116"/>
    <n v="9217.2260948219609"/>
    <n v="9277.1137622996466"/>
    <n v="9362.229658883236"/>
    <n v="9420.3437487902011"/>
    <n v="9478.853974195039"/>
    <n v="9537.2876256222953"/>
    <n v="9595.6462622931322"/>
    <n v="9655.7990929868065"/>
    <n v="8981.638884093536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</r>
  <r>
    <s v="DE Florida"/>
    <x v="6"/>
    <s v="Customer Delivery"/>
    <s v="PEF Distribution Expansion Field Ops IK New Cust-364 "/>
    <s v="AFUDC Not Eligible"/>
    <s v="Expansion"/>
    <s v="Other Transmission &amp; Distribution Expansion"/>
    <s v="Distribution - Customer Additions"/>
    <s v="IK - Other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21.476928622221976"/>
    <n v="43.071722161650314"/>
    <n v="64.532755790071405"/>
    <n v="85.856241843930775"/>
    <n v="107.1646527856542"/>
    <n v="138.89193929706585"/>
    <n v="160.08460697543887"/>
    <n v="181.45482985877197"/>
    <n v="202.8580267237171"/>
    <n v="224.258633581808"/>
    <n v="245.81447546285631"/>
    <n v="0"/>
    <n v="277.79799665166092"/>
    <n v="299.97573631265095"/>
    <n v="321.71483607038977"/>
    <n v="343.42078875534548"/>
    <n v="365.02582231699489"/>
    <n v="387.19965340950239"/>
    <n v="418.71441418783911"/>
    <n v="440.23156568104037"/>
    <n v="461.89538913508954"/>
    <n v="483.53086053409243"/>
    <n v="505.13855719067601"/>
    <n v="527.41056683330794"/>
    <n v="277.79799665166092"/>
    <n v="558.92869492038017"/>
    <n v="597.62057779964834"/>
    <n v="635.54719767095457"/>
    <n v="673.41598826490804"/>
    <n v="711.10871263394688"/>
    <n v="749.79377651920277"/>
    <n v="804.7752783152755"/>
    <n v="842.3146812569928"/>
    <n v="880.10997205822878"/>
    <n v="917.85579909940566"/>
    <n v="955.55316957570631"/>
    <n v="994.40951840797379"/>
    <n v="558.92869492038017"/>
    <n v="1049.39689492038"/>
    <n v="1089.0560665904618"/>
    <n v="1127.9308438411711"/>
    <n v="1166.7463460949705"/>
    <n v="1205.3813805059158"/>
    <n v="1245.0335627085947"/>
    <n v="1301.3895902819577"/>
    <n v="1339.8674702627136"/>
    <n v="1378.6076352447083"/>
    <n v="1417.2970998832295"/>
    <n v="1455.9368965531239"/>
    <n v="1495.7646457898295"/>
    <n v="1049.39689492038"/>
    <n v="1552.12669492038"/>
    <n v="1592.777358103812"/>
    <n v="1632.6240167656631"/>
    <n v="1672.4099185374157"/>
    <n v="1712.0108407146283"/>
    <n v="1752.6543396918182"/>
    <n v="1810.4192853215122"/>
    <n v="1849.8591241593515"/>
    <n v="1889.5678052042877"/>
    <n v="1929.2245183815389"/>
    <n v="1968.8303218756421"/>
    <n v="2009.6537771168134"/>
    <n v="1552.12669492038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</r>
  <r>
    <s v="DE Florida"/>
    <x v="6"/>
    <s v="Customer Delivery"/>
    <s v="PEF Distribution Expansion Field Ops IK New Cust-365 "/>
    <s v="AFUDC Not Eligible"/>
    <s v="Expansion"/>
    <s v="Other Transmission &amp; Distribution Expansion"/>
    <s v="Distribution - Customer Additions"/>
    <s v="IK - Other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27.737125065599002"/>
    <n v="55.626470870341336"/>
    <n v="83.343067794382705"/>
    <n v="110.88202412813325"/>
    <n v="138.40151118496578"/>
    <n v="179.37681679959451"/>
    <n v="206.74682320081183"/>
    <n v="234.34613943550926"/>
    <n v="261.98804106348985"/>
    <n v="289.62659773720338"/>
    <n v="317.46563807047846"/>
    <n v="0"/>
    <n v="358.7718668547102"/>
    <n v="387.4140786657922"/>
    <n v="415.48979374592864"/>
    <n v="443.52269988818057"/>
    <n v="471.42527052511446"/>
    <n v="500.06243447973907"/>
    <n v="540.76326635831174"/>
    <n v="568.55233864702041"/>
    <n v="596.53083553145302"/>
    <n v="624.47271617012143"/>
    <n v="652.37872615346032"/>
    <n v="681.14268620502526"/>
    <n v="358.7718668547102"/>
    <n v="721.84786691136469"/>
    <n v="771.81784354954152"/>
    <n v="820.79949468416908"/>
    <n v="869.70646018906609"/>
    <n v="918.38603884971963"/>
    <n v="968.34720886112791"/>
    <n v="1039.3549798929625"/>
    <n v="1087.836546268577"/>
    <n v="1136.6485879121437"/>
    <n v="1185.3967478639797"/>
    <n v="1234.0823269013022"/>
    <n v="1284.2647088094632"/>
    <n v="721.84786691136469"/>
    <n v="1355.2800669113658"/>
    <n v="1406.4992925788274"/>
    <n v="1456.7054846127985"/>
    <n v="1506.8351238768737"/>
    <n v="1556.7316916273585"/>
    <n v="1607.9418905024495"/>
    <n v="1680.7248552606193"/>
    <n v="1730.4184604204711"/>
    <n v="1780.4508027274173"/>
    <n v="1830.4176663008343"/>
    <n v="1880.3203844373588"/>
    <n v="1931.7573255049097"/>
    <n v="1355.2800669113658"/>
    <n v="2004.5480669113663"/>
    <n v="2057.0477653138319"/>
    <n v="2108.5091043983512"/>
    <n v="2159.8919769055437"/>
    <n v="2211.0359511472866"/>
    <n v="2263.5263970889664"/>
    <n v="2338.1289247306254"/>
    <n v="2389.0648623482998"/>
    <n v="2440.3480054894558"/>
    <n v="2491.5640329388511"/>
    <n v="2542.7143113253342"/>
    <n v="2595.4371679792839"/>
    <n v="2004.5480669113663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</r>
  <r>
    <s v="DE Florida"/>
    <x v="6"/>
    <s v="Customer Delivery"/>
    <s v="PEF Distribution Expansion Field Ops IK New Cust-366 "/>
    <s v="AFUDC Not Eligible"/>
    <s v="Expansion"/>
    <s v="Other Transmission &amp; Distribution Expansion"/>
    <s v="Distribution - Customer Additions"/>
    <s v="IK - Other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10.160677319948661"/>
    <n v="20.377116216058482"/>
    <n v="30.530273657077714"/>
    <n v="40.618357709539168"/>
    <n v="50.699309766887609"/>
    <n v="65.70940390793055"/>
    <n v="75.735598137865679"/>
    <n v="85.845793258980905"/>
    <n v="95.971588282345124"/>
    <n v="106.09615798041415"/>
    <n v="116.29416895143095"/>
    <n v="0"/>
    <n v="131.42548703100658"/>
    <n v="141.9177161734915"/>
    <n v="152.20242595438674"/>
    <n v="162.47145394406448"/>
    <n v="172.69273736721851"/>
    <n v="183.18311737643899"/>
    <n v="198.09266616325817"/>
    <n v="208.27237281557035"/>
    <n v="218.52146957911668"/>
    <n v="228.75715306147396"/>
    <n v="238.97969638769763"/>
    <n v="249.51652440562077"/>
    <n v="131.42548703100658"/>
    <n v="264.42766625717013"/>
    <n v="282.7326930654242"/>
    <n v="300.67567598142773"/>
    <n v="318.59130002023369"/>
    <n v="336.42362759664877"/>
    <n v="354.72542835698493"/>
    <n v="380.7370305184927"/>
    <n v="398.49682213572078"/>
    <n v="416.3776736182183"/>
    <n v="434.23512392748398"/>
    <n v="452.06964956487832"/>
    <n v="470.45248477775567"/>
    <n v="264.42766625717013"/>
    <n v="496.46686625717007"/>
    <n v="515.22952031654722"/>
    <n v="533.6210793550996"/>
    <n v="551.9845955421614"/>
    <n v="570.26273284807849"/>
    <n v="589.02208020806108"/>
    <n v="615.68397467010323"/>
    <n v="633.88776261158921"/>
    <n v="652.21563692543191"/>
    <n v="670.51952503469079"/>
    <n v="688.79991535330169"/>
    <n v="707.64232303413735"/>
    <n v="496.46686625717007"/>
    <n v="734.30706625717016"/>
    <n v="753.53878626932692"/>
    <n v="772.3901338930242"/>
    <n v="791.21273759453959"/>
    <n v="809.94782794469597"/>
    <n v="829.17615859004377"/>
    <n v="856.50459984707391"/>
    <n v="875.1634821002682"/>
    <n v="893.94955288249105"/>
    <n v="912.71103780552539"/>
    <n v="931.44843749364486"/>
    <n v="950.76190496610195"/>
    <n v="734.30706625717016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</r>
  <r>
    <s v="DE Florida"/>
    <x v="6"/>
    <s v="Customer Delivery"/>
    <s v="PEF Distribution Expansion Field Ops IK New Cust-367 "/>
    <s v="AFUDC Not Eligible"/>
    <s v="Expansion"/>
    <s v="Other Transmission &amp; Distribution Expansion"/>
    <s v="Distribution - Customer Additions"/>
    <s v="IK - Other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30.671278133762826"/>
    <n v="61.51087957489608"/>
    <n v="92.159458011491779"/>
    <n v="122.61160426775973"/>
    <n v="153.04222170278172"/>
    <n v="198.35207238665498"/>
    <n v="228.61739645572266"/>
    <n v="259.13628774435028"/>
    <n v="289.70226929336832"/>
    <n v="320.26455204438798"/>
    <n v="351.04852648368274"/>
    <n v="0"/>
    <n v="396.72430682146842"/>
    <n v="428.3964156916627"/>
    <n v="459.44210135629373"/>
    <n v="490.44044956841799"/>
    <n v="521.29467482169684"/>
    <n v="552.96120185134259"/>
    <n v="597.96754378010564"/>
    <n v="628.69626433893973"/>
    <n v="659.63444764660198"/>
    <n v="690.53214128363697"/>
    <n v="721.39016971226079"/>
    <n v="753.19690587844616"/>
    <n v="396.72430682146842"/>
    <n v="798.20805667278819"/>
    <n v="853.46407374647106"/>
    <n v="907.62721596664142"/>
    <n v="961.70777198787391"/>
    <n v="1015.5368872001818"/>
    <n v="1070.7831660439952"/>
    <n v="1149.3024464693058"/>
    <n v="1202.9126027999209"/>
    <n v="1256.8881935028721"/>
    <n v="1310.7931448322138"/>
    <n v="1364.628895167009"/>
    <n v="1420.1197866595812"/>
    <n v="798.20805667278819"/>
    <n v="1498.6474566727893"/>
    <n v="1555.2848753570597"/>
    <n v="1610.8020972930663"/>
    <n v="1666.2346683733922"/>
    <n v="1721.4095126191842"/>
    <n v="1778.0369496176295"/>
    <n v="1858.5192137356848"/>
    <n v="1913.4696251230516"/>
    <n v="1968.7946067498906"/>
    <n v="2024.0471830172673"/>
    <n v="2079.2288282637514"/>
    <n v="2136.1069932324135"/>
    <n v="1498.6474566727893"/>
    <n v="2216.5978566727886"/>
    <n v="2274.6511982044144"/>
    <n v="2331.5563383186677"/>
    <n v="2388.3747113247105"/>
    <n v="2444.9289143827814"/>
    <n v="2502.97202468866"/>
    <n v="2585.46632747689"/>
    <n v="2641.7904869050817"/>
    <n v="2698.4985807452736"/>
    <n v="2755.1324591081489"/>
    <n v="2811.693633190413"/>
    <n v="2869.9937396098985"/>
    <n v="2216.5978566727886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</r>
  <r>
    <s v="DE Florida"/>
    <x v="6"/>
    <s v="Customer Delivery"/>
    <s v="PEF Distribution Expansion Field Ops IK New Cust-368 "/>
    <s v="AFUDC Not Eligible"/>
    <s v="Expansion"/>
    <s v="Other Transmission &amp; Distribution Expansion"/>
    <s v="Distribution - Customer Additions"/>
    <s v="IK - Other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23.165071483357451"/>
    <n v="46.457272375230104"/>
    <n v="69.605199476627376"/>
    <n v="92.604767403715869"/>
    <n v="115.58807527535623"/>
    <n v="149.8092096348264"/>
    <n v="172.6676765193597"/>
    <n v="195.71765491317296"/>
    <n v="218.8031991299481"/>
    <n v="241.88594975854403"/>
    <n v="265.13613728963082"/>
    <n v="0"/>
    <n v="299.63364704349442"/>
    <n v="323.55461514945296"/>
    <n v="347.00246510649004"/>
    <n v="370.41456254397531"/>
    <n v="393.71780835064533"/>
    <n v="417.63456066439767"/>
    <n v="451.62646421133741"/>
    <n v="474.83492018872039"/>
    <n v="498.20157692736734"/>
    <n v="521.53765306515629"/>
    <n v="544.84377129299969"/>
    <n v="568.86641924815285"/>
    <n v="299.63364704349442"/>
    <n v="602.86195478311743"/>
    <n v="644.59511428709516"/>
    <n v="685.5028592390488"/>
    <n v="726.34822939101446"/>
    <n v="767.00369408217443"/>
    <n v="808.72949860253289"/>
    <n v="868.03268091039718"/>
    <n v="908.52277273506343"/>
    <n v="949.28886583084181"/>
    <n v="990.00160719404516"/>
    <n v="1030.6620831878606"/>
    <n v="1072.572636070985"/>
    <n v="602.86195478311743"/>
    <n v="1131.8821547831167"/>
    <n v="1174.6586507535849"/>
    <n v="1216.5890966603074"/>
    <n v="1258.4556083858647"/>
    <n v="1300.1274669800637"/>
    <n v="1342.8964240910041"/>
    <n v="1403.6821965841332"/>
    <n v="1445.1845479605399"/>
    <n v="1486.9698006892982"/>
    <n v="1528.7003678826056"/>
    <n v="1570.3773630629248"/>
    <n v="1613.3356872788086"/>
    <n v="1131.8821547831167"/>
    <n v="1674.1279547831168"/>
    <n v="1717.9738517222122"/>
    <n v="1760.9525475720479"/>
    <n v="1803.8657109032733"/>
    <n v="1846.5793548268712"/>
    <n v="1890.4175244369649"/>
    <n v="1952.722924999392"/>
    <n v="1995.2628240700483"/>
    <n v="2038.0926969512684"/>
    <n v="2080.8665171732641"/>
    <n v="2123.5854260962628"/>
    <n v="2167.6176969383214"/>
    <n v="1674.1279547831168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</r>
  <r>
    <s v="DE Florida"/>
    <x v="6"/>
    <s v="Customer Delivery"/>
    <s v="PEF Distribution Expansion Field Ops IK New Cust-369 "/>
    <s v="AFUDC Not Eligible"/>
    <s v="Expansion"/>
    <s v="Other Transmission &amp; Distribution Expansion"/>
    <s v="Distribution - Customer Additions"/>
    <s v="IK - Other - Distrib Lines OH/UG (Line Ext)"/>
    <s v="~"/>
    <s v="PEF Distribution U/G Services 369.2"/>
    <n v="0"/>
    <n v="0"/>
    <n v="0"/>
    <n v="0"/>
    <n v="0"/>
    <n v="0"/>
    <n v="0"/>
    <n v="0"/>
    <n v="0"/>
    <n v="0"/>
    <n v="0"/>
    <n v="0"/>
    <n v="0"/>
    <n v="0"/>
    <n v="14.282224523573746"/>
    <n v="28.642829584728361"/>
    <n v="42.914483887845449"/>
    <n v="57.094668624847372"/>
    <n v="71.264828365257358"/>
    <n v="92.363572857562303"/>
    <n v="106.45676296682348"/>
    <n v="120.66802784120466"/>
    <n v="134.90122051620881"/>
    <n v="149.13269082857619"/>
    <n v="163.46739291541166"/>
    <n v="0"/>
    <n v="184.73653426741771"/>
    <n v="199.48480031770794"/>
    <n v="213.94136946415176"/>
    <n v="228.3758957038043"/>
    <n v="242.74331041167602"/>
    <n v="257.4889772517339"/>
    <n v="278.44639146864392"/>
    <n v="292.75536432688011"/>
    <n v="307.1618744965723"/>
    <n v="321.54953046122398"/>
    <n v="335.91871613553349"/>
    <n v="350.729672017658"/>
    <n v="184.73653426741771"/>
    <n v="371.68932550538057"/>
    <n v="397.41954177245998"/>
    <n v="422.6408558814951"/>
    <n v="447.82371335047765"/>
    <n v="472.88948626044498"/>
    <n v="498.61516787638834"/>
    <n v="535.17802878228122"/>
    <n v="560.14184249073696"/>
    <n v="585.27582238071636"/>
    <n v="610.37690872432358"/>
    <n v="635.44577130932726"/>
    <n v="661.28535792037405"/>
    <n v="371.68932550538057"/>
    <n v="697.85212550538085"/>
    <n v="724.22560743913732"/>
    <n v="750.07746445797216"/>
    <n v="775.88990340541818"/>
    <n v="801.58233063318607"/>
    <n v="827.95116454771983"/>
    <n v="865.42811155580921"/>
    <n v="891.01603056137105"/>
    <n v="916.77836997084864"/>
    <n v="942.50699348217881"/>
    <n v="968.20258762809112"/>
    <n v="994.68817420802588"/>
    <n v="697.85212550538085"/>
    <n v="1032.169125505382"/>
    <n v="1059.201934616468"/>
    <n v="1085.7000783849919"/>
    <n v="1112.1578186450959"/>
    <n v="1138.4925469374475"/>
    <n v="1165.5205918305699"/>
    <n v="1203.9344484870637"/>
    <n v="1230.1620558907689"/>
    <n v="1256.5684441432065"/>
    <n v="1282.9402736126619"/>
    <n v="1309.2782479949258"/>
    <n v="1336.4259643263858"/>
    <n v="1032.169125505382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</r>
  <r>
    <s v="DE Florida"/>
    <x v="6"/>
    <s v="Customer Delivery"/>
    <s v="PEF Distribution Expansion Field Ops IK New Cust-370 "/>
    <s v="AFUDC Not Eligible"/>
    <s v="Expansion"/>
    <s v="Other Transmission &amp; Distribution Expansion"/>
    <s v="Distribution - Customer Additions"/>
    <s v="IK - Other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8.3352053768558676"/>
    <n v="16.716154179548937"/>
    <n v="25.045190702369553"/>
    <n v="33.320844951438346"/>
    <n v="41.590648542904148"/>
    <n v="53.904022292693412"/>
    <n v="62.12890587311"/>
    <n v="70.422698706106587"/>
    <n v="78.729288755766049"/>
    <n v="87.034873622634279"/>
    <n v="95.400705269700495"/>
    <n v="0"/>
    <n v="107.81352380967871"/>
    <n v="116.42071425671139"/>
    <n v="124.85766836574641"/>
    <n v="133.28175808135978"/>
    <n v="141.66668104114842"/>
    <n v="150.27235457104626"/>
    <n v="162.50324699102305"/>
    <n v="170.85406288167042"/>
    <n v="179.26180222437182"/>
    <n v="187.65853812212885"/>
    <n v="196.04449463022439"/>
    <n v="204.68827129829816"/>
    <n v="107.81352380967871"/>
    <n v="216.92047057226569"/>
    <n v="231.93681331622645"/>
    <n v="246.6561570319235"/>
    <n v="261.35305717070628"/>
    <n v="275.98162590294567"/>
    <n v="290.99532219127707"/>
    <n v="312.33367571942517"/>
    <n v="326.90274031458648"/>
    <n v="341.57111514012706"/>
    <n v="356.22029305098738"/>
    <n v="370.85066494021669"/>
    <n v="385.93083701829539"/>
    <n v="216.92047057226569"/>
    <n v="407.2714705722658"/>
    <n v="422.6632080864232"/>
    <n v="437.75052186952064"/>
    <n v="452.81483100690411"/>
    <n v="467.80910051536989"/>
    <n v="483.19812541493911"/>
    <n v="505.06991817364155"/>
    <n v="520.0031959962804"/>
    <n v="535.0382667138025"/>
    <n v="550.05366061141694"/>
    <n v="565.04977835414059"/>
    <n v="580.5069408771169"/>
    <n v="407.2714705722658"/>
    <n v="602.38107057226603"/>
    <n v="618.15760625521978"/>
    <n v="633.62210752026647"/>
    <n v="649.06302901638549"/>
    <n v="664.43215987133567"/>
    <n v="680.20591512350256"/>
    <n v="702.6245094238825"/>
    <n v="717.9311237821131"/>
    <n v="733.34207588888728"/>
    <n v="748.7328592492081"/>
    <n v="764.10388454484064"/>
    <n v="779.94748088194308"/>
    <n v="602.38107057226603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</r>
  <r>
    <s v="DE Florida"/>
    <x v="6"/>
    <s v="Customer Delivery"/>
    <s v="PEF Distribution Maintenance HW-362"/>
    <s v="AFUDC Not Eligible"/>
    <s v="Maintenance"/>
    <s v="Maintenance"/>
    <s v="Distribution Operations"/>
    <s v="HW - Distribution Highway Jobs"/>
    <s v="~"/>
    <s v="PEF Distribution Station Equip 362.0"/>
    <n v="25628.48"/>
    <n v="17858.630000000005"/>
    <n v="24205.510000000009"/>
    <n v="20163.990000000009"/>
    <n v="22555.710000000003"/>
    <n v="24302.25"/>
    <n v="24357.130000000005"/>
    <n v="22279.170000000002"/>
    <n v="23580.000000000007"/>
    <n v="25442.38"/>
    <n v="24805.02"/>
    <n v="27048.100000000006"/>
    <n v="25628.48"/>
    <n v="32971.750000000007"/>
    <n v="33207.480934539337"/>
    <n v="33425.906201789068"/>
    <n v="673.1604365113817"/>
    <n v="916.34393924091773"/>
    <n v="1159.8180926840537"/>
    <n v="28.237684082321266"/>
    <n v="276.02699656456127"/>
    <n v="520.79520099649721"/>
    <n v="15.041457708714574"/>
    <n v="241.39841921764258"/>
    <n v="477.22520228087456"/>
    <n v="32971.750000000007"/>
    <n v="14.166536402823226"/>
    <n v="351.93172364807123"/>
    <n v="664.0915535237192"/>
    <n v="19.656837344846167"/>
    <n v="354.42124893812615"/>
    <n v="691.48125242900619"/>
    <n v="20.776951960554698"/>
    <n v="362.9847750447787"/>
    <n v="700.19579536765877"/>
    <n v="20.352236192348983"/>
    <n v="330.38032516559696"/>
    <n v="653.942792503389"/>
    <n v="14.166536402823226"/>
    <n v="19.35657010183877"/>
    <n v="352.35622645087068"/>
    <n v="696.8269572279728"/>
    <n v="21.07990395785464"/>
    <n v="376.26605133018194"/>
    <n v="722.27785960397955"/>
    <n v="21.279526980550372"/>
    <n v="358.93326085798464"/>
    <n v="693.53007105144707"/>
    <n v="20.553228256817192"/>
    <n v="368.48040137555495"/>
    <n v="708.76626463078765"/>
    <n v="19.35657010183877"/>
    <n v="20.791405777918953"/>
    <n v="405.08596030019316"/>
    <n v="857.59712704754929"/>
    <n v="27.712253026089229"/>
    <n v="543.94189391255509"/>
    <n v="1005.6157368124332"/>
    <n v="28.832828698569983"/>
    <n v="440.80494971319843"/>
    <n v="834.59982343227659"/>
    <n v="24.512555360415035"/>
    <n v="497.57903324365077"/>
    <n v="925.20394611499341"/>
    <n v="20.791405777918953"/>
    <n v="25.928861532185692"/>
    <n v="485.89245630247831"/>
    <n v="961.70074198825478"/>
    <n v="29.100955227340137"/>
    <n v="519.71016170276164"/>
    <n v="997.64709686815411"/>
    <n v="29.392523181740899"/>
    <n v="495.78467182435287"/>
    <n v="957.95437284634522"/>
    <n v="28.389622694103991"/>
    <n v="508.97220052782365"/>
    <n v="979.00003968070951"/>
    <n v="25.928861532185692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</r>
  <r>
    <s v="DE Florida"/>
    <x v="6"/>
    <s v="Customer Delivery"/>
    <s v="PEF Distribution Maintenance HW-364 "/>
    <s v="AFUDC Not Eligible"/>
    <s v="Maintenance"/>
    <s v="Maintenance"/>
    <s v="Distribution Operations"/>
    <s v="HW - Distribution Highway Jobs"/>
    <s v="~"/>
    <s v="PEF Distribution Poles Towers &amp; Fixtures 364.0"/>
    <n v="18.34"/>
    <n v="18.34"/>
    <n v="18.34"/>
    <n v="19.45"/>
    <n v="42.78"/>
    <n v="70.25"/>
    <n v="81.290000000000006"/>
    <n v="82.53"/>
    <n v="84.28"/>
    <n v="85.9"/>
    <n v="97.17"/>
    <n v="101.7"/>
    <n v="18.34"/>
    <n v="104.22"/>
    <n v="264.201663025632"/>
    <n v="412.43862466886401"/>
    <n v="11.399334262381444"/>
    <n v="176.43877324436545"/>
    <n v="341.67546586474941"/>
    <n v="10.254863903455032"/>
    <n v="178.42009163801504"/>
    <n v="344.535007685599"/>
    <n v="10.029888368412117"/>
    <n v="163.64979069644411"/>
    <n v="323.69650248745211"/>
    <n v="104.22"/>
    <n v="9.6107284699864977"/>
    <n v="238.83917688409849"/>
    <n v="450.69023839581052"/>
    <n v="13.340280236933154"/>
    <n v="240.53221579325316"/>
    <n v="469.28208268397316"/>
    <n v="14.100529477513192"/>
    <n v="246.34402668496918"/>
    <n v="475.1963829836892"/>
    <n v="13.812292357746742"/>
    <n v="224.21662200385873"/>
    <n v="443.80622197950674"/>
    <n v="9.6107284699864977"/>
    <n v="13.136571495300814"/>
    <n v="239.13083446206505"/>
    <n v="472.91008147124967"/>
    <n v="14.306132956991632"/>
    <n v="255.35752763855032"/>
    <n v="490.1826456160685"/>
    <n v="14.441609546918698"/>
    <n v="243.59441877872536"/>
    <n v="470.67260960858152"/>
    <n v="13.948698093005191"/>
    <n v="250.07370169560264"/>
    <n v="481.01283751191835"/>
    <n v="13.136571495300814"/>
    <n v="14.110340161729027"/>
    <n v="274.91650904369584"/>
    <n v="582.01871069315052"/>
    <n v="18.807257239975002"/>
    <n v="369.15277558925732"/>
    <n v="682.4733387427309"/>
    <n v="19.567749535905136"/>
    <n v="299.15763522026134"/>
    <n v="566.41131116085501"/>
    <n v="16.635743540535714"/>
    <n v="337.68805685417959"/>
    <n v="627.9008999247817"/>
    <n v="14.110340161729027"/>
    <n v="17.596936933147163"/>
    <n v="329.75681941273126"/>
    <n v="652.66989390650724"/>
    <n v="19.74971686258516"/>
    <n v="352.7076160920949"/>
    <n v="677.06532441983609"/>
    <n v="19.947592997599713"/>
    <n v="336.47029167419043"/>
    <n v="650.12737496726982"/>
    <n v="19.266962395702194"/>
    <n v="345.42016826676513"/>
    <n v="664.41027248440946"/>
    <n v="17.596936933147163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</r>
  <r>
    <s v="DE Florida"/>
    <x v="6"/>
    <s v="Customer Delivery"/>
    <s v="PEF Distribution Maintenance HW-365 "/>
    <s v="AFUDC Not Eligible"/>
    <s v="Maintenance"/>
    <s v="Maintenance"/>
    <s v="Distribution Operations"/>
    <s v="HW - Distribution Highway Jobs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206.613872663016"/>
    <n v="398.05964299483196"/>
    <n v="12.030095231874839"/>
    <n v="225.17600824026684"/>
    <n v="438.57667130785887"/>
    <n v="13.190160582737235"/>
    <n v="230.37298199101724"/>
    <n v="444.90785719220924"/>
    <n v="12.952370744270297"/>
    <n v="211.35012669848629"/>
    <n v="418.0480088477903"/>
    <n v="0"/>
    <n v="12.412087394358537"/>
    <n v="308.45712502961453"/>
    <n v="582.05953307367054"/>
    <n v="17.228767604537893"/>
    <n v="310.6436800096979"/>
    <n v="606.07063692205793"/>
    <n v="18.21061830131805"/>
    <n v="318.14954537164607"/>
    <n v="613.70886578800605"/>
    <n v="17.838364474952527"/>
    <n v="289.57234042620854"/>
    <n v="573.16895262183255"/>
    <n v="12.412087394358537"/>
    <n v="16.965681308883973"/>
    <n v="308.83381786967288"/>
    <n v="610.75614233677504"/>
    <n v="18.476152061267499"/>
    <n v="329.79034410087883"/>
    <n v="633.06339493865562"/>
    <n v="18.651118006555407"/>
    <n v="314.59846879392143"/>
    <n v="607.86648162331039"/>
    <n v="18.01453039740727"/>
    <n v="322.96636365272781"/>
    <n v="621.22072792205313"/>
    <n v="16.965681308883973"/>
    <n v="18.223288658652223"/>
    <n v="355.05046964922724"/>
    <n v="751.66826937772612"/>
    <n v="24.289285278264742"/>
    <n v="476.75516760053654"/>
    <n v="881.40388617101598"/>
    <n v="25.271449455213769"/>
    <n v="386.3575136087"/>
    <n v="731.51155142280732"/>
    <n v="21.484808524512573"/>
    <n v="436.11896425599804"/>
    <n v="810.92441551421018"/>
    <n v="18.223288658652223"/>
    <n v="22.726175100341607"/>
    <n v="425.87589232015461"/>
    <n v="842.91319267619951"/>
    <n v="25.506457476461264"/>
    <n v="455.51649545518404"/>
    <n v="874.4195183282377"/>
    <n v="25.762011480524734"/>
    <n v="434.54623913817409"/>
    <n v="839.62956832563441"/>
    <n v="24.882987460825234"/>
    <n v="446.10486796897868"/>
    <n v="858.07571217146119"/>
    <n v="22.726175100341607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</r>
  <r>
    <s v="DE Florida"/>
    <x v="6"/>
    <s v="Customer Delivery"/>
    <s v="PEF Distribution Maintenance HW-366 "/>
    <s v="AFUDC Not Eligible"/>
    <s v="Maintenance"/>
    <s v="Maintenance"/>
    <s v="Distribution Operations"/>
    <s v="HW - Distribution Highway Jobs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75.686895631355995"/>
    <n v="145.817404543512"/>
    <n v="4.4068704124975113"/>
    <n v="82.486586281469513"/>
    <n v="160.65962231764149"/>
    <n v="4.8318261233828252"/>
    <n v="84.390344266362831"/>
    <n v="162.97886545013483"/>
    <n v="4.7447188325979823"/>
    <n v="77.421882543153984"/>
    <n v="153.139552570918"/>
    <n v="0"/>
    <n v="4.5468019696639033"/>
    <n v="112.9941660158599"/>
    <n v="213.22033493285591"/>
    <n v="6.3112506374068289"/>
    <n v="113.79514591346683"/>
    <n v="222.01609432472682"/>
    <n v="6.6709226684033638"/>
    <n v="116.54469821095137"/>
    <n v="224.81413408621137"/>
    <n v="6.5345584633219005"/>
    <n v="106.07628241551789"/>
    <n v="209.96353312140189"/>
    <n v="4.5468019696639033"/>
    <n v="6.2148767359617523"/>
    <n v="113.13215632262408"/>
    <n v="223.73249097676683"/>
    <n v="6.7681931261749355"/>
    <n v="120.80896133679676"/>
    <n v="231.9040947405401"/>
    <n v="6.8322867374575367"/>
    <n v="115.24386608940429"/>
    <n v="222.67394904049155"/>
    <n v="6.5990916508314399"/>
    <n v="118.30919745689509"/>
    <n v="227.56588312420558"/>
    <n v="6.2148767359617523"/>
    <n v="6.6755640799446496"/>
    <n v="130.06226297318329"/>
    <n v="275.35149078098442"/>
    <n v="8.8976629503219442"/>
    <n v="174.64518788989585"/>
    <n v="322.8763058446778"/>
    <n v="9.2574498155285028"/>
    <n v="141.53067474121386"/>
    <n v="267.96767192864229"/>
    <n v="7.8703256441382905"/>
    <n v="159.75931385950614"/>
    <n v="297.05823142885606"/>
    <n v="6.6755640799446496"/>
    <n v="8.3250636598099845"/>
    <n v="156.00706670126627"/>
    <n v="308.77637603951825"/>
    <n v="9.3435380696587913"/>
    <n v="166.86502704544108"/>
    <n v="320.31778877535442"/>
    <n v="9.4371527383373746"/>
    <n v="159.18319241947179"/>
    <n v="307.57351714959663"/>
    <n v="9.1151482263510388"/>
    <n v="163.41735502764089"/>
    <n v="314.33071765150635"/>
    <n v="8.3250636598099845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</r>
  <r>
    <s v="DE Florida"/>
    <x v="6"/>
    <s v="Customer Delivery"/>
    <s v="PEF Distribution Maintenance HW-367 "/>
    <s v="AFUDC Not Eligible"/>
    <s v="Maintenance"/>
    <s v="Maintenance"/>
    <s v="Distribution Operations"/>
    <s v="HW - Distribution Highway Jobs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228.47038183495201"/>
    <n v="440.168113863504"/>
    <n v="13.302690742455866"/>
    <n v="248.99610040527986"/>
    <n v="484.97120869050389"/>
    <n v="14.585472824070052"/>
    <n v="254.74283251923006"/>
    <n v="491.97213480365406"/>
    <n v="14.322528547914885"/>
    <n v="233.70765730926689"/>
    <n v="462.27093551735493"/>
    <n v="0"/>
    <n v="13.725091688218868"/>
    <n v="341.08705396645087"/>
    <n v="643.63230821828279"/>
    <n v="19.051301165892141"/>
    <n v="343.50491219041214"/>
    <n v="670.18341049333208"/>
    <n v="20.13701627643627"/>
    <n v="351.8047804574523"/>
    <n v="678.6296442483723"/>
    <n v="19.72538383010999"/>
    <n v="320.20455516034201"/>
    <n v="633.80124370946999"/>
    <n v="13.725091688218868"/>
    <n v="18.760384463887362"/>
    <n v="341.50359500453931"/>
    <n v="675.36456893827381"/>
    <n v="20.430639346096541"/>
    <n v="364.67699322928871"/>
    <n v="700.03157921184152"/>
    <n v="20.624113945903673"/>
    <n v="347.87805563892493"/>
    <n v="672.16922741512531"/>
    <n v="19.920185345858954"/>
    <n v="357.13114261176491"/>
    <n v="686.93614365200301"/>
    <n v="18.760384463887362"/>
    <n v="20.151026958975763"/>
    <n v="392.60924412244583"/>
    <n v="831.18299030211779"/>
    <n v="26.858710939870662"/>
    <n v="527.18839146457094"/>
    <n v="974.64260181958605"/>
    <n v="27.944772691872004"/>
    <n v="427.22808261259092"/>
    <n v="808.89400753274322"/>
    <n v="23.757564504161564"/>
    <n v="482.25351475572694"/>
    <n v="896.70750789320414"/>
    <n v="20.151026958975763"/>
    <n v="25.130248205993212"/>
    <n v="470.92688636344047"/>
    <n v="932.08019627290855"/>
    <n v="28.204640878149121"/>
    <n v="503.70300071043448"/>
    <n v="966.91939733506308"/>
    <n v="28.48722849017804"/>
    <n v="480.51441997201516"/>
    <n v="928.44921593501169"/>
    <n v="27.515217507399484"/>
    <n v="493.29577055813701"/>
    <n v="948.84667266683527"/>
    <n v="25.130248205993212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</r>
  <r>
    <s v="DE Florida"/>
    <x v="6"/>
    <s v="Customer Delivery"/>
    <s v="PEF Distribution Maintenance HW-368 "/>
    <s v="AFUDC Not Eligible"/>
    <s v="Maintenance"/>
    <s v="Maintenance"/>
    <s v="Distribution Operations"/>
    <s v="HW - Distribution Highway Jobs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172.55664090537601"/>
    <n v="332.44541612755199"/>
    <n v="10.047112501345907"/>
    <n v="188.0590838050579"/>
    <n v="366.28381339996986"/>
    <n v="11.015958288879347"/>
    <n v="192.39941353095935"/>
    <n v="371.57139721547139"/>
    <n v="10.817364577632247"/>
    <n v="176.51219372620824"/>
    <n v="349.1389964003522"/>
    <n v="0"/>
    <n v="10.366138922761024"/>
    <n v="257.61254398077699"/>
    <n v="486.11565399559299"/>
    <n v="14.388860856537121"/>
    <n v="259.43867781029712"/>
    <n v="506.16888358325713"/>
    <n v="15.208868031869997"/>
    <n v="265.70731261807799"/>
    <n v="512.548063735038"/>
    <n v="14.897974726334155"/>
    <n v="241.84063596035014"/>
    <n v="478.69055383801413"/>
    <n v="10.366138922761024"/>
    <n v="14.169140433793359"/>
    <n v="257.92714459445176"/>
    <n v="510.08205294060383"/>
    <n v="15.43063249072884"/>
    <n v="275.4292983699649"/>
    <n v="528.71228588283316"/>
    <n v="15.576757895584819"/>
    <n v="262.74157833338461"/>
    <n v="507.66870992716014"/>
    <n v="15.045102309922527"/>
    <n v="269.73014986381611"/>
    <n v="518.82170683599918"/>
    <n v="14.169140433793359"/>
    <n v="15.219449868764514"/>
    <n v="296.52566695979419"/>
    <n v="627.76690629348559"/>
    <n v="20.285556935693648"/>
    <n v="398.16915096308549"/>
    <n v="736.11753130766169"/>
    <n v="21.105825918639994"/>
    <n v="322.67220916770543"/>
    <n v="610.93272426520161"/>
    <n v="17.943356569922685"/>
    <n v="364.23122289511934"/>
    <n v="677.2555558140657"/>
    <n v="15.219449868764514"/>
    <n v="18.980102281604104"/>
    <n v="355.67656941023859"/>
    <n v="703.97145761968386"/>
    <n v="21.302096353967499"/>
    <n v="380.43135884169232"/>
    <n v="730.28443288951701"/>
    <n v="21.515526071646946"/>
    <n v="362.91773818133152"/>
    <n v="701.22909003019959"/>
    <n v="20.781396121128637"/>
    <n v="372.57109852354188"/>
    <n v="716.63466071462506"/>
    <n v="18.980102281604104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</r>
  <r>
    <s v="DE Florida"/>
    <x v="6"/>
    <s v="Customer Delivery"/>
    <s v="PEF Distribution Maintenance HW-369 "/>
    <s v="AFUDC Not Eligible"/>
    <s v="Maintenance"/>
    <s v="Maintenance"/>
    <s v="Distribution Operations"/>
    <s v="HW - Distribution Highway Jobs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106.388304919104"/>
    <n v="204.96634678540801"/>
    <n v="6.1944603391756914"/>
    <n v="115.94620204522369"/>
    <n v="225.82911803607169"/>
    <n v="6.791793832241467"/>
    <n v="118.62219480856147"/>
    <n v="229.08913211780947"/>
    <n v="6.6693525967357346"/>
    <n v="108.82706680863973"/>
    <n v="215.25862935961572"/>
    <n v="0"/>
    <n v="6.3911533208000151"/>
    <n v="158.82878651446401"/>
    <n v="299.71040321532803"/>
    <n v="8.8713277461356483"/>
    <n v="159.95467353717564"/>
    <n v="312.07404852501566"/>
    <n v="9.3768960797995078"/>
    <n v="163.81954612543151"/>
    <n v="316.0070768892715"/>
    <n v="9.1852175004465266"/>
    <n v="149.10475299811051"/>
    <n v="295.13252191516654"/>
    <n v="6.3911533208000151"/>
    <n v="8.7358610193311961"/>
    <n v="159.02275080259437"/>
    <n v="314.48667925661306"/>
    <n v="9.5136230393966912"/>
    <n v="169.81355237847413"/>
    <n v="325.97298828866371"/>
    <n v="9.6037153942702957"/>
    <n v="161.99104829577149"/>
    <n v="312.99875348892579"/>
    <n v="9.2759277399522944"/>
    <n v="166.29979164536047"/>
    <n v="319.87503729738381"/>
    <n v="8.7358610193311961"/>
    <n v="9.3834202198398202"/>
    <n v="182.82033602032431"/>
    <n v="387.04425801553248"/>
    <n v="12.506884727269721"/>
    <n v="245.48774721032333"/>
    <n v="453.84689900171622"/>
    <n v="13.012614476154113"/>
    <n v="198.94076053948768"/>
    <n v="376.66528864471093"/>
    <n v="11.062821343862083"/>
    <n v="224.56361110826904"/>
    <n v="417.55605696807061"/>
    <n v="9.3834202198398202"/>
    <n v="11.702017948056664"/>
    <n v="219.28931347097426"/>
    <n v="434.02751522416628"/>
    <n v="13.133623315979889"/>
    <n v="234.55166484976451"/>
    <n v="450.25055260857391"/>
    <n v="13.265211562970308"/>
    <n v="223.75379346518267"/>
    <n v="432.33673219907052"/>
    <n v="12.812590089718356"/>
    <n v="229.7054893152665"/>
    <n v="441.83490359849168"/>
    <n v="11.702017948056664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</r>
  <r>
    <s v="DE Florida"/>
    <x v="6"/>
    <s v="Customer Delivery"/>
    <s v="PEF Distribution Maintenance HW-370 "/>
    <s v="AFUDC Not Eligible"/>
    <s v="Maintenance"/>
    <s v="Maintenance"/>
    <s v="Distribution Operations"/>
    <s v="HW - Distribution Highway Jobs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62.088953281236002"/>
    <n v="119.619782827272"/>
    <n v="3.6151300548871177"/>
    <n v="67.667008393419124"/>
    <n v="131.79544095515112"/>
    <n v="3.963738028033049"/>
    <n v="69.228736346413044"/>
    <n v="133.69800780374504"/>
    <n v="3.8922804730245844"/>
    <n v="63.512231649460581"/>
    <n v="125.62643038494458"/>
    <n v="0"/>
    <n v="3.7299214443740425"/>
    <n v="92.693582373650045"/>
    <n v="174.91307185772604"/>
    <n v="5.1773684559706226"/>
    <n v="93.350657855830619"/>
    <n v="182.12858108689062"/>
    <n v="5.4724216450706535"/>
    <n v="95.606224327658651"/>
    <n v="184.42392374271867"/>
    <n v="5.3605566955585005"/>
    <n v="87.018568910834503"/>
    <n v="172.2413885520385"/>
    <n v="3.7299214443740425"/>
    <n v="5.0983091338193276"/>
    <n v="92.806781278671707"/>
    <n v="183.53660912994388"/>
    <n v="5.552216447828016"/>
    <n v="99.104367986358653"/>
    <n v="190.24009881715301"/>
    <n v="5.6047949715388654"/>
    <n v="94.539100301131882"/>
    <n v="182.66824532298114"/>
    <n v="5.4134958210298691"/>
    <n v="97.053712830553408"/>
    <n v="186.68129228764974"/>
    <n v="5.0983091338193276"/>
    <n v="5.4762291784876425"/>
    <n v="106.69521721073568"/>
    <n v="225.88171577665395"/>
    <n v="7.2991047476103859"/>
    <n v="143.26835340827617"/>
    <n v="264.86820078934585"/>
    <n v="7.5942521397535643"/>
    <n v="116.10320886550535"/>
    <n v="219.82447720271176"/>
    <n v="6.456339332598759"/>
    <n v="131.05688232714067"/>
    <n v="243.68861345334051"/>
    <n v="5.4762291784876425"/>
    <n v="6.8293789080063334"/>
    <n v="127.97876561269223"/>
    <n v="253.30147083380314"/>
    <n v="7.6648737386998391"/>
    <n v="136.88597982613501"/>
    <n v="262.76934806905189"/>
    <n v="7.7416695531077835"/>
    <n v="130.58426712901161"/>
    <n v="252.31471812321445"/>
    <n v="7.4775165192927489"/>
    <n v="134.05771814283327"/>
    <n v="257.85791688668974"/>
    <n v="6.829378908006333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</r>
  <r>
    <s v="DE Florida"/>
    <x v="6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48592.199999999975"/>
    <n v="48403.420000000013"/>
    <n v="48673.229999999974"/>
    <n v="52202.799999999974"/>
    <n v="54017.809999999969"/>
    <n v="57131.459999999992"/>
    <n v="64176.879999999983"/>
    <n v="64001.549999999988"/>
    <n v="59548.729999999989"/>
    <n v="62596.659999999967"/>
    <n v="74279.839999999997"/>
    <n v="75797.630000000034"/>
    <n v="48592.199999999975"/>
    <n v="76577.919999999969"/>
    <n v="76605.216355472046"/>
    <n v="76639.147155677274"/>
    <n v="76681.248828525815"/>
    <n v="76726.920539695522"/>
    <n v="76777.61409439829"/>
    <n v="76841.797814338745"/>
    <n v="76884.915273337727"/>
    <n v="76925.292014074439"/>
    <n v="76952.967289997512"/>
    <n v="76982.769642821557"/>
    <n v="77006.50329519785"/>
    <n v="76577.919999999969"/>
    <n v="77029.997795817137"/>
    <n v="77059.603599970913"/>
    <n v="77095.804021387899"/>
    <n v="77138.349901837908"/>
    <n v="77184.175687541196"/>
    <n v="77237.487381373459"/>
    <n v="77298.822722433688"/>
    <n v="77340.403066467727"/>
    <n v="77378.566737976245"/>
    <n v="77407.218011379737"/>
    <n v="77438.499211748465"/>
    <n v="77463.308607322891"/>
    <n v="77029.997795817137"/>
    <n v="77487.40627205612"/>
    <n v="77518.021479064802"/>
    <n v="77556.356142509743"/>
    <n v="77597.386919602955"/>
    <n v="77642.178025897752"/>
    <n v="77689.480052900792"/>
    <n v="77740.773315457816"/>
    <n v="77783.995637066604"/>
    <n v="77823.624626911536"/>
    <n v="77857.925861081341"/>
    <n v="77890.403494905622"/>
    <n v="77917.375290525393"/>
    <n v="77487.40627205612"/>
    <n v="77944.070348546506"/>
    <n v="77976.864981685867"/>
    <n v="78017.928601600041"/>
    <n v="78061.880265288404"/>
    <n v="78109.859947360397"/>
    <n v="78160.529296807319"/>
    <n v="78215.474008682097"/>
    <n v="78261.773227896585"/>
    <n v="78304.223314328454"/>
    <n v="78340.966374419717"/>
    <n v="78375.756016253596"/>
    <n v="78404.647871932044"/>
    <n v="77944.070348546506"/>
    <n v="78433.243289638049"/>
    <n v="78468.678940130514"/>
    <n v="78513.049495429936"/>
    <n v="78560.540674440999"/>
    <n v="78612.384256206889"/>
    <n v="78667.134109637234"/>
    <n v="78726.50362897689"/>
    <n v="78776.531416852638"/>
    <n v="78822.400093589546"/>
    <n v="78862.102145748038"/>
    <n v="78899.693466972603"/>
    <n v="78930.912041534772"/>
    <n v="78433.243289638049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</r>
  <r>
    <s v="DE Florida"/>
    <x v="6"/>
    <s v="Customer Delivery"/>
    <s v="PEF Distribution Maintenance IK-364 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18.525003311488831"/>
    <n v="41.552553154403086"/>
    <n v="70.125364998689065"/>
    <n v="101.12102672817127"/>
    <n v="135.52482359038208"/>
    <n v="179.08388500636647"/>
    <n v="208.34607246418955"/>
    <n v="235.74823817161951"/>
    <n v="254.5304004513273"/>
    <n v="274.75612931539956"/>
    <n v="290.8632608815318"/>
    <n v="0"/>
    <n v="306.80808920190384"/>
    <n v="326.90042792269787"/>
    <n v="351.46828377851057"/>
    <n v="380.3425625089792"/>
    <n v="411.44278879279909"/>
    <n v="447.62341758751541"/>
    <n v="489.24939206657587"/>
    <n v="517.46839777637774"/>
    <n v="543.36863716170569"/>
    <n v="562.81317199057571"/>
    <n v="584.04253870991192"/>
    <n v="600.87973646851174"/>
    <n v="306.80808920190384"/>
    <n v="617.23390944368646"/>
    <n v="638.01129167692466"/>
    <n v="664.02757681758953"/>
    <n v="691.87361224537267"/>
    <n v="722.27164077652105"/>
    <n v="754.37373615579804"/>
    <n v="789.18453204017669"/>
    <n v="818.51788578229639"/>
    <n v="845.41258126129969"/>
    <n v="868.69153061532256"/>
    <n v="890.73287143679454"/>
    <n v="909.0376082608808"/>
    <n v="617.23390944368646"/>
    <n v="927.15453375107916"/>
    <n v="949.41101000950516"/>
    <n v="977.2793346167964"/>
    <n v="1007.1076652232528"/>
    <n v="1039.6696594490779"/>
    <n v="1074.0570291202982"/>
    <n v="1111.3459254519144"/>
    <n v="1142.7674531406667"/>
    <n v="1171.5767200967546"/>
    <n v="1196.5128442823161"/>
    <n v="1220.1232574320634"/>
    <n v="1239.7310663450785"/>
    <n v="927.15453375107916"/>
    <n v="1259.1376940261671"/>
    <n v="1283.1865288015415"/>
    <n v="1313.2991452896752"/>
    <n v="1345.5296109775368"/>
    <n v="1380.7138876797887"/>
    <n v="1417.8705409604181"/>
    <n v="1458.1623866426653"/>
    <n v="1492.1143527581717"/>
    <n v="1523.2436875631054"/>
    <n v="1550.18796766898"/>
    <n v="1575.6997745796371"/>
    <n v="1596.8866395344025"/>
    <n v="1259.1376940261671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</r>
  <r>
    <s v="DE Florida"/>
    <x v="6"/>
    <s v="Customer Delivery"/>
    <s v="PEF Distribution Maintenance IK-365 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23.924758643549467"/>
    <n v="53.664487316221766"/>
    <n v="90.565837110752909"/>
    <n v="130.59626050155816"/>
    <n v="175.02823832688046"/>
    <n v="231.28410039577784"/>
    <n v="269.07576825888373"/>
    <n v="304.46524645963677"/>
    <n v="328.72212198026364"/>
    <n v="354.84334168135297"/>
    <n v="375.64545592014622"/>
    <n v="0"/>
    <n v="396.23795799765708"/>
    <n v="422.18690636741621"/>
    <n v="453.91591671395167"/>
    <n v="491.20660638441495"/>
    <n v="531.37207329899866"/>
    <n v="578.09880240833172"/>
    <n v="631.85811224318786"/>
    <n v="668.30252682254968"/>
    <n v="701.75229013351372"/>
    <n v="726.86460967778567"/>
    <n v="754.28201232950482"/>
    <n v="776.02699589765257"/>
    <n v="396.23795799765708"/>
    <n v="797.14816034048204"/>
    <n v="823.98183193646582"/>
    <n v="857.5814665668222"/>
    <n v="893.54419572737561"/>
    <n v="932.80278497666495"/>
    <n v="974.26215051562212"/>
    <n v="1019.2197613575654"/>
    <n v="1057.103339389145"/>
    <n v="1091.8374275459803"/>
    <n v="1121.9018348448985"/>
    <n v="1150.3678896394415"/>
    <n v="1174.008177481029"/>
    <n v="797.14816034048204"/>
    <n v="1197.4059098553785"/>
    <n v="1226.1498087786515"/>
    <n v="1262.1413240738759"/>
    <n v="1300.6641571605983"/>
    <n v="1342.7174750308509"/>
    <n v="1387.1282373900799"/>
    <n v="1435.2862770847328"/>
    <n v="1475.8666998530673"/>
    <n v="1513.0734278105479"/>
    <n v="1545.2780510763985"/>
    <n v="1575.7705388014535"/>
    <n v="1601.0937243299441"/>
    <n v="1197.4059098553785"/>
    <n v="1626.1570873722228"/>
    <n v="1657.2157899260087"/>
    <n v="1696.1057738839372"/>
    <n v="1737.7309277144395"/>
    <n v="1783.1708833244438"/>
    <n v="1831.1581331399293"/>
    <n v="1883.194436024316"/>
    <n v="1927.0428813459803"/>
    <n v="1967.245941470693"/>
    <n v="2002.0440674152885"/>
    <n v="2034.9921761219559"/>
    <n v="2062.3546883943222"/>
    <n v="1626.1570873722228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</r>
  <r>
    <s v="DE Florida"/>
    <x v="6"/>
    <s v="Customer Delivery"/>
    <s v="PEF Distribution Maintenance IK-366 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8.7641293738928994"/>
    <n v="19.658401433855715"/>
    <n v="33.176122071666327"/>
    <n v="47.84008649094028"/>
    <n v="64.116430499286594"/>
    <n v="84.724105609297453"/>
    <n v="98.567968000642736"/>
    <n v="111.53185909133038"/>
    <n v="120.41764968326635"/>
    <n v="129.98638775394062"/>
    <n v="137.60662849097469"/>
    <n v="0"/>
    <n v="145.15008399781317"/>
    <n v="154.65571554951759"/>
    <n v="166.27870225235722"/>
    <n v="179.93904606534488"/>
    <n v="194.65247969478457"/>
    <n v="211.76943812410025"/>
    <n v="231.46257498970056"/>
    <n v="244.81291089436115"/>
    <n v="257.06624467093513"/>
    <n v="266.26540193908494"/>
    <n v="276.30895838685575"/>
    <n v="284.27459148116526"/>
    <n v="145.15008399781317"/>
    <n v="292.01170684613601"/>
    <n v="301.8414306459689"/>
    <n v="314.14966535810345"/>
    <n v="327.3235500228227"/>
    <n v="341.70477577909833"/>
    <n v="356.89219099011473"/>
    <n v="373.36108514408591"/>
    <n v="387.23861611363054"/>
    <n v="399.96242440052345"/>
    <n v="410.9756328948198"/>
    <n v="421.40333211221451"/>
    <n v="430.06325400177565"/>
    <n v="292.01170684613601"/>
    <n v="438.63432285307272"/>
    <n v="449.16380206859606"/>
    <n v="462.34823168435059"/>
    <n v="476.4599348806521"/>
    <n v="491.86492700230542"/>
    <n v="508.13349935065958"/>
    <n v="525.77477617878765"/>
    <n v="540.64021664101949"/>
    <n v="554.26980355793978"/>
    <n v="566.06701701971474"/>
    <n v="577.23704014662621"/>
    <n v="586.51344194600733"/>
    <n v="438.63432285307272"/>
    <n v="595.69466544422653"/>
    <n v="607.07210466616948"/>
    <n v="621.31830275050424"/>
    <n v="636.56644961016241"/>
    <n v="653.21203653721807"/>
    <n v="670.79074953266218"/>
    <n v="689.85271364325104"/>
    <n v="705.91529773735408"/>
    <n v="720.64250253005014"/>
    <n v="733.38976917090633"/>
    <n v="745.45933658567219"/>
    <n v="755.48278556263426"/>
    <n v="595.69466544422653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</r>
  <r>
    <s v="DE Florida"/>
    <x v="6"/>
    <s v="Customer Delivery"/>
    <s v="PEF Distribution Maintenance IK-367 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26.455623100951925"/>
    <n v="59.341348913735374"/>
    <n v="100.14628310870194"/>
    <n v="144.41129783996666"/>
    <n v="193.5434824730396"/>
    <n v="255.75033296994752"/>
    <n v="297.53976692991091"/>
    <n v="336.67289721421207"/>
    <n v="363.49576995209145"/>
    <n v="392.38020526218361"/>
    <n v="415.3828571260442"/>
    <n v="0"/>
    <n v="438.1537231475113"/>
    <n v="466.8476635196746"/>
    <n v="501.9331058265484"/>
    <n v="543.16856595363834"/>
    <n v="587.58290969676636"/>
    <n v="639.25259433076735"/>
    <n v="698.69879649931909"/>
    <n v="738.99845889555354"/>
    <n v="775.98668285866188"/>
    <n v="803.75549218928609"/>
    <n v="834.07322628924885"/>
    <n v="858.11848827856534"/>
    <n v="438.1537231475113"/>
    <n v="881.47394085711744"/>
    <n v="911.14619430530274"/>
    <n v="948.3001436242464"/>
    <n v="988.06716583450975"/>
    <n v="1031.4786984701504"/>
    <n v="1077.3238150309803"/>
    <n v="1127.0372364148316"/>
    <n v="1168.9283031984542"/>
    <n v="1207.3367134450598"/>
    <n v="1240.5814637935914"/>
    <n v="1272.0587809960587"/>
    <n v="1298.1998407431199"/>
    <n v="881.47394085711744"/>
    <n v="1324.0726864564303"/>
    <n v="1355.8572393413976"/>
    <n v="1395.6560928081733"/>
    <n v="1438.2540378118101"/>
    <n v="1484.755937550719"/>
    <n v="1533.864662453926"/>
    <n v="1587.1170678981885"/>
    <n v="1631.9902633201955"/>
    <n v="1673.1328799011214"/>
    <n v="1708.7442475192106"/>
    <n v="1742.4623624930459"/>
    <n v="1770.4643441238131"/>
    <n v="1324.0726864564303"/>
    <n v="1798.1790181218989"/>
    <n v="1832.5232445782469"/>
    <n v="1875.5271792603808"/>
    <n v="1921.5556219153627"/>
    <n v="1971.8024125832549"/>
    <n v="2024.8659612561682"/>
    <n v="2082.4068893460521"/>
    <n v="2130.8938128831223"/>
    <n v="2175.3497266087588"/>
    <n v="2213.8289488373139"/>
    <n v="2250.2624510021433"/>
    <n v="2280.519488180993"/>
    <n v="1798.1790181218989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</r>
  <r>
    <s v="DE Florida"/>
    <x v="6"/>
    <s v="Customer Delivery"/>
    <s v="PEF Distribution Maintenance IK-368 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19.981117108898388"/>
    <n v="44.818692703657689"/>
    <n v="75.637402422167042"/>
    <n v="109.06940437492744"/>
    <n v="146.17742981146057"/>
    <n v="193.16034758328715"/>
    <n v="224.72261964478207"/>
    <n v="254.27866737288355"/>
    <n v="274.53715681868175"/>
    <n v="296.35268096464642"/>
    <n v="313.72587527396831"/>
    <n v="0"/>
    <n v="330.92400887716417"/>
    <n v="352.59565806509477"/>
    <n v="379.09461176110244"/>
    <n v="410.2384844529181"/>
    <n v="443.78327000795525"/>
    <n v="482.80779102234328"/>
    <n v="527.70567615914615"/>
    <n v="558.1427696539979"/>
    <n v="586.07883571590196"/>
    <n v="607.05176192870067"/>
    <n v="629.94981249497141"/>
    <n v="648.11045811232566"/>
    <n v="330.92400887716417"/>
    <n v="665.75011193271064"/>
    <n v="688.16065084803745"/>
    <n v="716.2218841656977"/>
    <n v="746.25669093714919"/>
    <n v="779.04408415633588"/>
    <n v="813.66948834271739"/>
    <n v="851.21650399093323"/>
    <n v="882.85553619313168"/>
    <n v="911.86422520323572"/>
    <n v="936.97296096936498"/>
    <n v="960.74680892964261"/>
    <n v="980.49034602811116"/>
    <n v="665.75011193271064"/>
    <n v="1000.0313093297661"/>
    <n v="1024.0372029360162"/>
    <n v="1054.0960508748849"/>
    <n v="1086.2689664198401"/>
    <n v="1121.3904187070841"/>
    <n v="1158.4807257323744"/>
    <n v="1198.7006270158206"/>
    <n v="1232.591969108056"/>
    <n v="1263.6657199296881"/>
    <n v="1290.5618888110578"/>
    <n v="1316.0281422957194"/>
    <n v="1337.1771763634692"/>
    <n v="1000.0313093297661"/>
    <n v="1358.1092158273507"/>
    <n v="1384.0483520261168"/>
    <n v="1416.527899067903"/>
    <n v="1451.2917638054655"/>
    <n v="1489.2416168423924"/>
    <n v="1529.3188804245558"/>
    <n v="1572.7777707455816"/>
    <n v="1609.3984503548836"/>
    <n v="1642.974632437061"/>
    <n v="1672.0368035556248"/>
    <n v="1699.5539053326215"/>
    <n v="1722.4061133842679"/>
    <n v="1358.1092158273507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</r>
  <r>
    <s v="DE Florida"/>
    <x v="6"/>
    <s v="Customer Delivery"/>
    <s v="PEF Distribution Maintenance IK-369 "/>
    <s v="AFUDC Not Eligible"/>
    <s v="Maintenance"/>
    <s v="Maintenance"/>
    <s v="Distribution Operations"/>
    <s v="IK - Distrib Lines OH/UG (Line Ext)"/>
    <s v="~"/>
    <s v="PEF Distribution O/H Services 369.1"/>
    <n v="1525.36"/>
    <n v="1947.5"/>
    <n v="1994.28"/>
    <n v="2048.1999999999998"/>
    <n v="2254.0300000000002"/>
    <n v="2475.86"/>
    <n v="98.54"/>
    <n v="98.54"/>
    <n v="98.54"/>
    <n v="98.54"/>
    <n v="98.54"/>
    <n v="0"/>
    <n v="1525.36"/>
    <n v="0"/>
    <n v="12.319184984433605"/>
    <n v="27.632577456390436"/>
    <n v="46.633586455772161"/>
    <n v="67.245798186045477"/>
    <n v="90.124430410073273"/>
    <n v="119.09134211901892"/>
    <n v="138.55078805166966"/>
    <n v="156.77331371861953"/>
    <n v="169.26351021903645"/>
    <n v="182.71368300075903"/>
    <n v="193.42497573282208"/>
    <n v="0"/>
    <n v="204.02833630020609"/>
    <n v="217.38980422058432"/>
    <n v="233.72750499556639"/>
    <n v="252.92899041458065"/>
    <n v="273.61073789964098"/>
    <n v="297.6709689009931"/>
    <n v="325.35237176729265"/>
    <n v="344.11809858366746"/>
    <n v="361.3418385616834"/>
    <n v="374.27251487333365"/>
    <n v="388.39010995930516"/>
    <n v="399.58689898654609"/>
    <n v="204.02833630020609"/>
    <n v="410.46247502618189"/>
    <n v="424.27949901909039"/>
    <n v="441.58040978636961"/>
    <n v="460.09811020185089"/>
    <n v="480.31289399112381"/>
    <n v="501.66088754964471"/>
    <n v="524.81017539290588"/>
    <n v="544.31694712659214"/>
    <n v="562.20200350876144"/>
    <n v="577.68257743975846"/>
    <n v="592.34013783632065"/>
    <n v="604.51284491958711"/>
    <n v="410.46247502618189"/>
    <n v="616.56065688000615"/>
    <n v="631.36128301318297"/>
    <n v="649.89380580256068"/>
    <n v="669.72973869493887"/>
    <n v="691.38356642090889"/>
    <n v="714.25127451168919"/>
    <n v="739.04850688193437"/>
    <n v="759.94392080346302"/>
    <n v="779.1021731897323"/>
    <n v="795.68477355268215"/>
    <n v="811.3857719417216"/>
    <n v="824.42502602860509"/>
    <n v="616.56065688000615"/>
    <n v="837.33049396874253"/>
    <n v="853.32304410632776"/>
    <n v="873.34802799675242"/>
    <n v="894.78138821088874"/>
    <n v="918.17904196297854"/>
    <n v="942.88833229183092"/>
    <n v="969.68253534689984"/>
    <n v="992.26069871504092"/>
    <n v="1012.9618034574361"/>
    <n v="1030.8798337711369"/>
    <n v="1047.8452649419169"/>
    <n v="1061.934596221879"/>
    <n v="837.33049396874253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</r>
  <r>
    <s v="DE Florida"/>
    <x v="6"/>
    <s v="Customer Delivery"/>
    <s v="PEF Distribution Maintenance IK-370 "/>
    <s v="AFUDC Not Eligible"/>
    <s v="Maintenance"/>
    <s v="Maintenance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7.1895618747099093"/>
    <n v="16.12656402444361"/>
    <n v="27.215684778421405"/>
    <n v="39.245114630856961"/>
    <n v="52.59724321657302"/>
    <n v="69.502533973540949"/>
    <n v="80.859201704169891"/>
    <n v="91.493994181234712"/>
    <n v="98.783359563806869"/>
    <n v="106.63297376814944"/>
    <n v="112.88415856264731"/>
    <n v="0"/>
    <n v="119.07235339659081"/>
    <n v="126.870198828078"/>
    <n v="136.40499441404017"/>
    <n v="147.6111145981904"/>
    <n v="159.68112599982578"/>
    <n v="173.72284383445628"/>
    <n v="189.87790270706103"/>
    <n v="200.82971114574502"/>
    <n v="210.88160536133904"/>
    <n v="218.42803781948675"/>
    <n v="226.66716431372691"/>
    <n v="233.20168811632749"/>
    <n v="119.07235339659081"/>
    <n v="239.54874978955309"/>
    <n v="247.61246090736552"/>
    <n v="257.70939253128068"/>
    <n v="268.51645104064403"/>
    <n v="280.31393918783112"/>
    <n v="292.77277642291085"/>
    <n v="306.28286150685915"/>
    <n v="317.66714890350045"/>
    <n v="328.10499196331017"/>
    <n v="337.13956237308639"/>
    <n v="345.69381637093926"/>
    <n v="352.7978927257019"/>
    <n v="239.54874978955309"/>
    <n v="359.82907941976902"/>
    <n v="368.46682757464947"/>
    <n v="379.28253652431329"/>
    <n v="390.85892465815084"/>
    <n v="403.49624883640513"/>
    <n v="416.84200202212435"/>
    <n v="431.31383897178534"/>
    <n v="443.5085475889814"/>
    <n v="454.68943667510507"/>
    <n v="464.36715736065872"/>
    <n v="473.53036901429959"/>
    <n v="481.1401682158027"/>
    <n v="359.82907941976902"/>
    <n v="488.67188889334307"/>
    <n v="498.00525217134037"/>
    <n v="509.69197177999934"/>
    <n v="522.20062958789754"/>
    <n v="535.85566274035443"/>
    <n v="550.2761761041794"/>
    <n v="565.9134590081519"/>
    <n v="579.09023188376614"/>
    <n v="591.17154031515702"/>
    <n v="601.62862719030807"/>
    <n v="611.52977059286127"/>
    <n v="619.75240213371183"/>
    <n v="488.67188889334307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</r>
  <r>
    <s v="DE Florida"/>
    <x v="6"/>
    <s v="Customer Delivery"/>
    <s v="PEF Distribution Maintenance IK_Annual-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15.937601235680001"/>
    <n v="61.347388680447999"/>
    <n v="85.308147693471994"/>
    <n v="121.58074474710399"/>
    <n v="194.91185769612798"/>
    <n v="259.58699520022401"/>
    <n v="299.62792210310403"/>
    <n v="315.29931456339204"/>
    <n v="326.83023946380803"/>
    <n v="354.978033339104"/>
    <n v="370.88081302598403"/>
    <n v="0"/>
    <n v="0"/>
    <n v="22.433475886671999"/>
    <n v="67.344436406223991"/>
    <n v="94.043353820751989"/>
    <n v="129.625479696784"/>
    <n v="196.60977141903999"/>
    <n v="258.535919428912"/>
    <n v="307.20729749452801"/>
    <n v="338.43386861382402"/>
    <n v="351.75478967488004"/>
    <n v="387.33767131532807"/>
    <n v="400.85102546118407"/>
    <n v="0"/>
    <n v="0"/>
    <n v="27.842801034235464"/>
    <n v="77.431066717269289"/>
    <n v="107.69003044048755"/>
    <n v="150.02980788859051"/>
    <n v="199.6180735156301"/>
    <n v="256.45482734027115"/>
    <n v="289.12995382713103"/>
    <n v="312.14042935274784"/>
    <n v="327.90241668076328"/>
    <n v="365.4098686015829"/>
    <n v="390.83650687217676"/>
    <n v="0"/>
    <n v="0"/>
    <n v="28.538871047250854"/>
    <n v="79.366843349491504"/>
    <n v="110.38228115183544"/>
    <n v="153.78055301661479"/>
    <n v="204.60852526146135"/>
    <n v="262.86619790550657"/>
    <n v="296.35820253946889"/>
    <n v="319.94393994261418"/>
    <n v="336.09997694656096"/>
    <n v="374.54511514810343"/>
    <n v="400.60741936373591"/>
    <n v="0"/>
    <n v="0"/>
    <n v="29.395037220568948"/>
    <n v="81.747848766502088"/>
    <n v="113.69374974845299"/>
    <n v="158.39396983289276"/>
    <n v="210.74678131971001"/>
    <n v="270.75218422861008"/>
    <n v="305.248949050764"/>
    <n v="329.54225861063208"/>
    <n v="346.18297674841745"/>
    <n v="385.78146915245105"/>
    <n v="412.62564253281698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ribution Maintenance IK_Annual-364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10.81624673192"/>
    <n v="41.634150742911999"/>
    <n v="57.895410987567999"/>
    <n v="82.512249716176001"/>
    <n v="132.27930054483198"/>
    <n v="176.17186846145597"/>
    <n v="203.34613003017597"/>
    <n v="213.98171094204798"/>
    <n v="221.80731323475197"/>
    <n v="240.91015556417597"/>
    <n v="251.70277022889596"/>
    <n v="0"/>
    <n v="0"/>
    <n v="15.224750993368"/>
    <n v="45.704120050455998"/>
    <n v="63.823664764887994"/>
    <n v="87.971906839095993"/>
    <n v="133.43161032376"/>
    <n v="175.458543117928"/>
    <n v="208.48996523443199"/>
    <n v="229.68225714985599"/>
    <n v="238.72266208671999"/>
    <n v="262.871417069632"/>
    <n v="272.04241905769601"/>
    <n v="0"/>
    <n v="0"/>
    <n v="18.89585523195576"/>
    <n v="52.549534270864783"/>
    <n v="73.085147669814333"/>
    <n v="101.81955209373858"/>
    <n v="135.47323109464654"/>
    <n v="174.04618468520519"/>
    <n v="196.22155630181669"/>
    <n v="211.83789511111556"/>
    <n v="222.5349593307636"/>
    <n v="247.98984731936386"/>
    <n v="265.24594433365758"/>
    <n v="0"/>
    <n v="0"/>
    <n v="19.368251604040292"/>
    <n v="53.863272603401683"/>
    <n v="74.912276327854386"/>
    <n v="104.36504084912505"/>
    <n v="138.86006180953535"/>
    <n v="178.39733922206898"/>
    <n v="201.12709511886897"/>
    <n v="217.13384239119839"/>
    <n v="228.09833321140439"/>
    <n v="254.18959338798041"/>
    <n v="271.87709281967335"/>
    <n v="0"/>
    <n v="0"/>
    <n v="19.949299180597833"/>
    <n v="55.47917086058542"/>
    <n v="77.159644727675712"/>
    <n v="107.49599222782683"/>
    <n v="143.0258638676948"/>
    <n v="183.74925966065277"/>
    <n v="207.16090826772842"/>
    <n v="223.64785798172869"/>
    <n v="234.94128354263887"/>
    <n v="261.81528156281917"/>
    <n v="280.03340600343154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ribution Maintenance IK_Annual-365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13.969017340460001"/>
    <n v="53.769869354656002"/>
    <n v="74.771038426084004"/>
    <n v="106.563309404188"/>
    <n v="170.836694917616"/>
    <n v="227.523275534828"/>
    <n v="262.61841902368803"/>
    <n v="276.35410921882402"/>
    <n v="286.46075497457605"/>
    <n v="311.13178387818806"/>
    <n v="325.07028076504804"/>
    <n v="0"/>
    <n v="0"/>
    <n v="19.662533215233999"/>
    <n v="59.026172510578"/>
    <n v="82.427287572994004"/>
    <n v="113.614373133898"/>
    <n v="172.32488538538001"/>
    <n v="226.60202675601403"/>
    <n v="269.26160357241605"/>
    <n v="296.63112468152804"/>
    <n v="308.30666948536003"/>
    <n v="339.49441746001605"/>
    <n v="351.33862635944803"/>
    <n v="0"/>
    <n v="0"/>
    <n v="24.403708230789967"/>
    <n v="67.866920352001117"/>
    <n v="94.388351193657599"/>
    <n v="131.4983953350357"/>
    <n v="174.96160740716897"/>
    <n v="224.77798742641664"/>
    <n v="253.41714094437674"/>
    <n v="273.58540383891881"/>
    <n v="287.40049878634636"/>
    <n v="320.27509757511723"/>
    <n v="342.56108312960362"/>
    <n v="0"/>
    <n v="0"/>
    <n v="25.013800925305254"/>
    <n v="69.563593329502396"/>
    <n v="96.748059929969173"/>
    <n v="134.78585515776737"/>
    <n v="179.33564751165969"/>
    <n v="230.39743700841433"/>
    <n v="259.75256935111565"/>
    <n v="280.4250388087201"/>
    <n v="294.58551112346214"/>
    <n v="328.28197486679124"/>
    <n v="351.12511004986197"/>
    <n v="0"/>
    <n v="0"/>
    <n v="25.764214989789501"/>
    <n v="71.650501231520252"/>
    <n v="99.650501869913086"/>
    <n v="138.82943101039206"/>
    <n v="184.71571720030883"/>
    <n v="237.30936045693466"/>
    <n v="267.545146813016"/>
    <n v="288.83779038469976"/>
    <n v="303.42307688967435"/>
    <n v="338.13043459477626"/>
    <n v="361.6588638668772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ribution Maintenance IK_Annual-366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5.1171373146099999"/>
    <n v="19.697005034096001"/>
    <n v="27.390163635494002"/>
    <n v="39.036324004058002"/>
    <n v="62.580982252456003"/>
    <n v="83.346438393298001"/>
    <n v="96.202508647308008"/>
    <n v="101.234173447084"/>
    <n v="104.93644489981601"/>
    <n v="113.97394836305801"/>
    <n v="119.07990541006801"/>
    <n v="0"/>
    <n v="0"/>
    <n v="7.2027888550189996"/>
    <n v="21.622496595923"/>
    <n v="30.194804595179001"/>
    <n v="41.619273143542998"/>
    <n v="63.126136917829996"/>
    <n v="83.008966086748998"/>
    <n v="98.636043284256004"/>
    <n v="108.66205974174801"/>
    <n v="112.93905106676002"/>
    <n v="124.36376227085601"/>
    <n v="128.70253871046802"/>
    <n v="0"/>
    <n v="0"/>
    <n v="8.9395784226665107"/>
    <n v="24.861043700977557"/>
    <n v="34.576387313846155"/>
    <n v="48.170556967616299"/>
    <n v="64.092022227949116"/>
    <n v="82.340783100837371"/>
    <n v="92.83189192787907"/>
    <n v="100.21993992819222"/>
    <n v="105.28069231594993"/>
    <n v="117.32333154137396"/>
    <n v="125.48714474986743"/>
    <n v="0"/>
    <n v="0"/>
    <n v="9.1630678791104323"/>
    <n v="25.48256978203662"/>
    <n v="35.440796980746427"/>
    <n v="49.374820869591488"/>
    <n v="65.694322754089981"/>
    <n v="84.399302640384519"/>
    <n v="95.152689183263988"/>
    <n v="102.72543838017776"/>
    <n v="107.91270957529552"/>
    <n v="120.25641477580135"/>
    <n v="128.62432331074217"/>
    <n v="0"/>
    <n v="0"/>
    <n v="9.4379599289368983"/>
    <n v="26.247046912911049"/>
    <n v="36.50402094220275"/>
    <n v="50.856065568171005"/>
    <n v="67.665152533164644"/>
    <n v="86.931281843510533"/>
    <n v="98.007269998464423"/>
    <n v="105.80720168240387"/>
    <n v="111.15009102099107"/>
    <n v="123.864107395635"/>
    <n v="132.48305319890977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ribution Maintenance IK_Annual-367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15.44672041862"/>
    <n v="59.457878720031999"/>
    <n v="82.680642297747994"/>
    <n v="117.83603721943599"/>
    <n v="188.90853947115198"/>
    <n v="251.59167178751599"/>
    <n v="290.399331360936"/>
    <n v="305.588042279528"/>
    <n v="316.76381274027199"/>
    <n v="344.04464979743597"/>
    <n v="359.45762117685598"/>
    <n v="0"/>
    <n v="0"/>
    <n v="21.742521030298001"/>
    <n v="65.270216360266005"/>
    <n v="91.146802597018009"/>
    <n v="125.63299297030601"/>
    <n v="190.55415716386"/>
    <n v="250.57296932795799"/>
    <n v="297.74526070675199"/>
    <n v="328.010048147416"/>
    <n v="340.92068258391998"/>
    <n v="375.40760544395198"/>
    <n v="388.504745993656"/>
    <n v="0"/>
    <n v="0"/>
    <n v="26.985238047257994"/>
    <n v="75.046176749580212"/>
    <n v="104.37315926582806"/>
    <n v="145.40886439837237"/>
    <n v="193.46980304642506"/>
    <n v="248.55597522807597"/>
    <n v="280.22470228567289"/>
    <n v="302.52645126832249"/>
    <n v="317.80296671737392"/>
    <n v="354.15518276721991"/>
    <n v="378.79867627312882"/>
    <n v="0"/>
    <n v="0"/>
    <n v="27.659868985994436"/>
    <n v="76.922331133710031"/>
    <n v="106.98248819933912"/>
    <n v="149.04408594127224"/>
    <n v="198.30654803336157"/>
    <n v="254.76987449414921"/>
    <n v="287.23031971358114"/>
    <n v="310.0896124105119"/>
    <n v="325.74804073874446"/>
    <n v="363.00906217307175"/>
    <n v="388.26864300526336"/>
    <n v="0"/>
    <n v="0"/>
    <n v="28.489665096184297"/>
    <n v="79.230001180658178"/>
    <n v="110.19196300239025"/>
    <n v="153.51540873833591"/>
    <n v="204.25574476551469"/>
    <n v="262.41297110302503"/>
    <n v="295.84722972669812"/>
    <n v="319.39230123809864"/>
    <n v="335.52048243916772"/>
    <n v="373.89933457123124"/>
    <n v="399.91670286547452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ribution Maintenance IK_Annual-368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11.66643206456"/>
    <n v="44.906704076415998"/>
    <n v="62.446141982223999"/>
    <n v="88.997928733167996"/>
    <n v="142.67680015097599"/>
    <n v="190.019438908208"/>
    <n v="219.32966863516799"/>
    <n v="230.80123407286399"/>
    <n v="239.24194920953599"/>
    <n v="259.84632499716798"/>
    <n v="271.48726745212798"/>
    <n v="0"/>
    <n v="0"/>
    <n v="16.421456311623999"/>
    <n v="49.296583635208002"/>
    <n v="68.840372038984"/>
    <n v="94.886729210727992"/>
    <n v="143.91968449768001"/>
    <n v="189.250044323704"/>
    <n v="224.87782276377601"/>
    <n v="247.73588434940802"/>
    <n v="257.48688880096"/>
    <n v="283.53379919737603"/>
    <n v="293.42566597052803"/>
    <n v="0"/>
    <n v="0"/>
    <n v="20.381118961978423"/>
    <n v="56.680065348923975"/>
    <n v="78.829831766131619"/>
    <n v="109.82283566442547"/>
    <n v="146.12178201038296"/>
    <n v="187.72667081766673"/>
    <n v="211.64508474475423"/>
    <n v="228.48890870063548"/>
    <n v="240.02679019519036"/>
    <n v="267.48249907372428"/>
    <n v="286.09497052582276"/>
    <n v="0"/>
    <n v="0"/>
    <n v="20.890646926628552"/>
    <n v="58.097066956507462"/>
    <n v="80.800577523930315"/>
    <n v="112.56840650538821"/>
    <n v="149.77482649325435"/>
    <n v="192.41983750153292"/>
    <n v="216.93621176576696"/>
    <n v="234.20113131277725"/>
    <n v="246.02745983937498"/>
    <n v="274.16956142721028"/>
    <n v="293.24734465702755"/>
    <n v="0"/>
    <n v="0"/>
    <n v="21.517366365098908"/>
    <n v="59.839979050500382"/>
    <n v="83.22459496827905"/>
    <n v="115.94545886582199"/>
    <n v="154.26807150795031"/>
    <n v="198.19243290908835"/>
    <n v="223.44429843724419"/>
    <n v="241.22716559601301"/>
    <n v="253.408283995772"/>
    <n v="282.39464867256038"/>
    <n v="302.04476542728202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ribution Maintenance IK_Annual-369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7.1928378142399998"/>
    <n v="27.686840107264"/>
    <n v="38.500628891296003"/>
    <n v="54.870903429472008"/>
    <n v="87.966147461504008"/>
    <n v="117.15484203363201"/>
    <n v="135.22581073747202"/>
    <n v="142.29850521785602"/>
    <n v="147.50255515174402"/>
    <n v="160.20600488547203"/>
    <n v="167.38312730131202"/>
    <n v="0"/>
    <n v="0"/>
    <n v="10.124506898896"/>
    <n v="30.393382391632002"/>
    <n v="42.442936144336002"/>
    <n v="58.501592445712006"/>
    <n v="88.732437058720009"/>
    <n v="116.680478455216"/>
    <n v="138.646477192704"/>
    <n v="152.739417418432"/>
    <n v="158.75131489984"/>
    <n v="174.81031228710401"/>
    <n v="180.90905721491202"/>
    <n v="0"/>
    <n v="0"/>
    <n v="12.565802668287501"/>
    <n v="34.945604200088567"/>
    <n v="48.601851164081253"/>
    <n v="67.710319732954162"/>
    <n v="90.09012123948429"/>
    <n v="115.74125569209536"/>
    <n v="130.4879469854877"/>
    <n v="140.87286100339944"/>
    <n v="147.98644207523029"/>
    <n v="164.9140219853038"/>
    <n v="176.38938032419156"/>
    <n v="0"/>
    <n v="0"/>
    <n v="12.879947729199612"/>
    <n v="35.81924428897463"/>
    <n v="49.816897420769166"/>
    <n v="69.403077695051479"/>
    <n v="92.342374228923774"/>
    <n v="118.63478703102038"/>
    <n v="133.75014559994665"/>
    <n v="144.39468246351689"/>
    <n v="151.6861030588629"/>
    <n v="169.03687245888165"/>
    <n v="180.79911475094943"/>
    <n v="0"/>
    <n v="0"/>
    <n v="13.266346179985851"/>
    <n v="36.893821670233429"/>
    <n v="51.311404416533058"/>
    <n v="71.485170127800131"/>
    <n v="95.112645591367922"/>
    <n v="122.19383081612976"/>
    <n v="137.76265016431609"/>
    <n v="148.72652314942167"/>
    <n v="156.23668637333327"/>
    <n v="174.10797888082683"/>
    <n v="186.22308845892587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ribution Maintenance IK_Annual-370"/>
    <s v="AFUDC Not Eligible"/>
    <s v="Maintenance"/>
    <s v="Maintenance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4.1977900799099999"/>
    <n v="16.158232084175999"/>
    <n v="22.469234286113998"/>
    <n v="32.023040146397996"/>
    <n v="51.337654305335995"/>
    <n v="68.372379080837987"/>
    <n v="78.91872186214799"/>
    <n v="83.046395458403993"/>
    <n v="86.083515125495992"/>
    <n v="93.497336575397995"/>
    <n v="97.685955039707991"/>
    <n v="0"/>
    <n v="0"/>
    <n v="5.9087325088889999"/>
    <n v="17.737788949713"/>
    <n v="24.769992165849001"/>
    <n v="34.141935459933002"/>
    <n v="51.78486623373"/>
    <n v="68.095537203519001"/>
    <n v="80.915046551136001"/>
    <n v="89.139784297787998"/>
    <n v="92.648369401560004"/>
    <n v="102.02051175573601"/>
    <n v="105.57978163210801"/>
    <n v="0"/>
    <n v="0"/>
    <n v="7.3334896669871821"/>
    <n v="20.394497197917456"/>
    <n v="28.364377725566541"/>
    <n v="39.516212630266381"/>
    <n v="52.577220146448411"/>
    <n v="67.547400279028778"/>
    <n v="76.153671687004106"/>
    <n v="82.214379598254908"/>
    <n v="86.365914893107416"/>
    <n v="96.244968037154806"/>
    <n v="102.94206682381575"/>
    <n v="0"/>
    <n v="0"/>
    <n v="7.5168269052798147"/>
    <n v="20.904359618459893"/>
    <n v="29.073487155624669"/>
    <n v="40.504117927799015"/>
    <n v="53.891650625862141"/>
    <n v="69.236085254853094"/>
    <n v="78.057513444058785"/>
    <n v="84.269739050295783"/>
    <n v="88.525062725605011"/>
    <n v="98.651092193697579"/>
    <n v="105.5156184469365"/>
    <n v="0"/>
    <n v="0"/>
    <n v="7.7423317234743614"/>
    <n v="21.531490437705322"/>
    <n v="29.9456918129789"/>
    <n v="41.719241525100855"/>
    <n v="55.508400223761356"/>
    <n v="71.313167914150625"/>
    <n v="80.39923896198404"/>
    <n v="86.797831345528891"/>
    <n v="91.180814737345031"/>
    <n v="101.61062510434733"/>
    <n v="108.68108715526186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ribution Maintenance TB"/>
    <s v="AFUDC Not Eligible"/>
    <s v="Maintenance"/>
    <s v="Maintenance"/>
    <s v="Operations Support"/>
    <s v="TB - Equipment &amp; Tools"/>
    <s v="~"/>
    <s v="PEF Distribution Gen. Plant Tool Shop/Gar. Eq. -New- 394.1"/>
    <n v="5810.42"/>
    <n v="5891.76"/>
    <n v="6045.54"/>
    <n v="6228.8500000000013"/>
    <n v="6263.43"/>
    <n v="6405.1500000000005"/>
    <n v="6710.15"/>
    <n v="6404.7199999999993"/>
    <n v="6524.72"/>
    <n v="6451.05"/>
    <n v="6515.18"/>
    <n v="6492.4400000000005"/>
    <n v="5810.42"/>
    <n v="6450.62"/>
    <n v="6458.3245831999993"/>
    <n v="6466.0291663999997"/>
    <n v="6473.7337496"/>
    <n v="6481.4383328000004"/>
    <n v="6489.1429160000007"/>
    <n v="6496.847499200001"/>
    <n v="6504.5520824000014"/>
    <n v="6512.2566656000017"/>
    <n v="6519.9612488000021"/>
    <n v="6527.6658320000024"/>
    <n v="6535.3704152000028"/>
    <n v="6450.62"/>
    <n v="6543.0749984000031"/>
    <n v="6551.0971967200039"/>
    <n v="6559.1193950400047"/>
    <n v="6567.1415933600056"/>
    <n v="6575.1637916800064"/>
    <n v="6583.1859900000072"/>
    <n v="6591.208188320008"/>
    <n v="6599.2303866400089"/>
    <n v="6607.2525849600097"/>
    <n v="6615.2747832800105"/>
    <n v="6623.2969816000113"/>
    <n v="6631.3191799200122"/>
    <n v="6543.0749984000031"/>
    <n v="6639.341378240013"/>
    <n v="6647.5610047677219"/>
    <n v="6655.7806312954308"/>
    <n v="6664.0002578231397"/>
    <n v="6672.2198843508486"/>
    <n v="6680.4395108785575"/>
    <n v="6688.6591374062664"/>
    <n v="6696.8787639339753"/>
    <n v="6705.0983904616842"/>
    <n v="6713.3180169893931"/>
    <n v="6721.537643517102"/>
    <n v="6729.7572700448109"/>
    <n v="6639.341378240013"/>
    <n v="6737.976918240015"/>
    <n v="6746.3989104434841"/>
    <n v="6754.8209026469531"/>
    <n v="6763.2428948504221"/>
    <n v="6771.6648870538911"/>
    <n v="6780.0868792573601"/>
    <n v="6788.5088714608291"/>
    <n v="6796.9308636642982"/>
    <n v="6805.3528558677672"/>
    <n v="6813.7748480712362"/>
    <n v="6822.1968402747052"/>
    <n v="6830.6188324781742"/>
    <n v="6737.976918240015"/>
    <n v="6839.0408468400165"/>
    <n v="6847.6702657415835"/>
    <n v="6856.2996846431506"/>
    <n v="6864.9291035447177"/>
    <n v="6873.5585224462848"/>
    <n v="6882.1879413478518"/>
    <n v="6890.8173602494189"/>
    <n v="6899.446779150986"/>
    <n v="6908.0761980525531"/>
    <n v="6916.7056169541202"/>
    <n v="6925.3350358556872"/>
    <n v="6933.9644547572543"/>
    <n v="6839.0408468400165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</r>
  <r>
    <s v="DE Florida"/>
    <x v="6"/>
    <s v="Customer Delivery"/>
    <s v="PEF Distribution Poles Towers &amp; Fixtures SPP - 364"/>
    <s v="AFUDC Not Eligible"/>
    <s v="Recoverable"/>
    <s v="Florida SPP"/>
    <s v="Distribution Operations"/>
    <s v="TB - Equipment &amp; Tools"/>
    <s v="DEF - SPP"/>
    <s v="PEF Distribution Poles Towers &amp; Fixtures 364.0 SPP"/>
    <n v="34190.58"/>
    <n v="25546.47"/>
    <n v="19234.919999999998"/>
    <n v="21487.069999999996"/>
    <n v="25277.31"/>
    <n v="27867.260000000006"/>
    <n v="29587.470000000005"/>
    <n v="30983.759999999998"/>
    <n v="35817.69"/>
    <n v="40842.399999999994"/>
    <n v="38194.959999999999"/>
    <n v="39334.769999999997"/>
    <n v="34190.58"/>
    <n v="40961.919999999998"/>
    <n v="9645.82499341312"/>
    <n v="1467.1791559139529"/>
    <n v="110.95880257958879"/>
    <n v="0"/>
    <n v="0"/>
    <n v="0"/>
    <n v="0"/>
    <n v="0"/>
    <n v="0"/>
    <n v="0"/>
    <n v="0"/>
    <n v="40961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ribution Smart Grid - Infrastructure"/>
    <s v="AFUDC Not Eligible"/>
    <s v="Expansion"/>
    <s v="Other Transmission &amp; Distribution Expansion"/>
    <s v="Distribution Expansion"/>
    <s v="SG - Smart Grid - General"/>
    <s v="~"/>
    <s v="PEF Distribution Gen. Plant Commun Equip-New 397.0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</r>
  <r>
    <s v="DE Florida"/>
    <x v="6"/>
    <s v="Customer Delivery"/>
    <s v="PEF Distribution_IK_SPP_Annual-368"/>
    <s v="AFUDC Not Eligible"/>
    <s v="Recoverable"/>
    <s v="Maintenance"/>
    <s v="Distribution Operations"/>
    <s v="IK - Distrib Lines OH/UG (Line Ext)"/>
    <s v="DEF - SPP"/>
    <s v="PEF Distribution Line Transformations 368.0 SPP"/>
    <n v="0"/>
    <n v="0"/>
    <n v="0"/>
    <n v="0"/>
    <n v="0"/>
    <n v="0"/>
    <n v="93.69"/>
    <n v="491.40999999999997"/>
    <n v="2256.4299999999994"/>
    <n v="3884.03"/>
    <n v="1531.8599999999997"/>
    <n v="2776.9700000000003"/>
    <n v="0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</r>
  <r>
    <s v="DE Florida"/>
    <x v="6"/>
    <s v="Customer Delivery"/>
    <s v="PEF Distribution_IK_SPP_Mthly-364"/>
    <s v="AFUDC Not Eligible"/>
    <s v="Recoverable"/>
    <s v="Florida SPP"/>
    <s v="Distribution Operations"/>
    <s v="IK - Distrib Lines OH/UG (Line Ext)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-12.770308611030714"/>
    <n v="-18.998357998390077"/>
    <n v="-1.5430490198779125"/>
    <n v="34.78366672157722"/>
    <n v="80.580901973276468"/>
    <n v="128.24841090055406"/>
    <n v="179.49392529227134"/>
    <n v="233.35106268912523"/>
    <n v="285.75721283940038"/>
    <n v="336.40090405879528"/>
    <n v="362.85942573493503"/>
    <n v="0"/>
    <n v="393.43185884665741"/>
    <n v="392.01786621697102"/>
    <n v="390.6467997236885"/>
    <n v="420.40802273958093"/>
    <n v="451.71299873666999"/>
    <n v="483.73332446358654"/>
    <n v="515.997859520887"/>
    <n v="549.84415187950799"/>
    <n v="583.61992721113575"/>
    <n v="615.92382099597376"/>
    <n v="647.08526004540795"/>
    <n v="655.83733104572866"/>
    <n v="393.43185884665741"/>
    <n v="663.58424142527224"/>
    <n v="666.7133305886216"/>
    <n v="669.65195369279445"/>
    <n v="703.70725907989186"/>
    <n v="737.84582005035304"/>
    <n v="772.19375895837038"/>
    <n v="806.75292165093924"/>
    <n v="841.31872707755451"/>
    <n v="875.93264704237663"/>
    <n v="910.18390731662498"/>
    <n v="943.83757769066551"/>
    <n v="954.89793694063621"/>
    <n v="663.58424142527224"/>
    <n v="966.76683555703278"/>
    <n v="969.78275673032419"/>
    <n v="972.61510032219303"/>
    <n v="1005.4387468270174"/>
    <n v="1038.3426378578213"/>
    <n v="1071.4483343732666"/>
    <n v="1104.7576154626483"/>
    <n v="1138.0732990420888"/>
    <n v="1171.4353570285673"/>
    <n v="1204.4478714314653"/>
    <n v="1236.8844086285712"/>
    <n v="1247.5447541492117"/>
    <n v="966.76683555703278"/>
    <n v="1258.9843970312772"/>
    <n v="1261.865274838432"/>
    <n v="1264.5707950848866"/>
    <n v="1295.9247030063054"/>
    <n v="1327.3552623588319"/>
    <n v="1358.9785909876957"/>
    <n v="1390.7963883202267"/>
    <n v="1422.6203014596572"/>
    <n v="1454.4885125075475"/>
    <n v="1486.0228314227493"/>
    <n v="1517.0069635610919"/>
    <n v="1527.1899726857957"/>
    <n v="1258.9843970312772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</r>
  <r>
    <s v="DE Florida"/>
    <x v="6"/>
    <s v="Customer Delivery"/>
    <s v="PEF Distribution_IK_SPP_Mthly-365"/>
    <s v="AFUDC Not Eligible"/>
    <s v="Recoverable"/>
    <s v="Florida SPP"/>
    <s v="Distribution Operations"/>
    <s v="IK - Distrib Lines OH/UG (Line Ext)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-15.231522395859884"/>
    <n v="-22.659899940639434"/>
    <n v="-1.8404399157494709"/>
    <n v="41.487501580204025"/>
    <n v="96.111210031712289"/>
    <n v="152.9656488628566"/>
    <n v="214.08767996792949"/>
    <n v="278.32467058603424"/>
    <n v="340.83102607107048"/>
    <n v="401.23524499111454"/>
    <n v="432.79310140214602"/>
    <n v="0"/>
    <n v="469.25774088900152"/>
    <n v="467.57123032276149"/>
    <n v="465.93591902099649"/>
    <n v="501.43300438533834"/>
    <n v="538.77136930078336"/>
    <n v="576.96295286290501"/>
    <n v="615.4458120706131"/>
    <n v="655.81527969897184"/>
    <n v="696.10063959676177"/>
    <n v="734.63044311554495"/>
    <n v="771.79760729501527"/>
    <n v="782.23645959780106"/>
    <n v="469.25774088900152"/>
    <n v="791.47642728682104"/>
    <n v="795.20858389492605"/>
    <n v="798.71356603651157"/>
    <n v="839.33232964676358"/>
    <n v="880.05039463814933"/>
    <n v="921.01819084921294"/>
    <n v="962.23791987591312"/>
    <n v="1003.4655718867384"/>
    <n v="1044.7506115213548"/>
    <n v="1085.6030962845662"/>
    <n v="1125.7428180108147"/>
    <n v="1138.9348335488467"/>
    <n v="791.47642728682104"/>
    <n v="1153.0912177519408"/>
    <n v="1156.688395572331"/>
    <n v="1160.0666150160689"/>
    <n v="1199.2163428793538"/>
    <n v="1238.4617807471366"/>
    <n v="1277.9479179474536"/>
    <n v="1317.6768764523933"/>
    <n v="1357.4134713953924"/>
    <n v="1397.2053784565962"/>
    <n v="1436.5803746126835"/>
    <n v="1475.2683858276278"/>
    <n v="1487.9832932344063"/>
    <n v="1153.0912177519408"/>
    <n v="1501.6276915074682"/>
    <n v="1505.0637991361837"/>
    <n v="1508.2907526485467"/>
    <n v="1545.6874801082342"/>
    <n v="1583.1756319825658"/>
    <n v="1620.8937054382159"/>
    <n v="1658.8437274321059"/>
    <n v="1696.8010439286261"/>
    <n v="1734.8111958424688"/>
    <n v="1772.4231047966655"/>
    <n v="1809.3787898122807"/>
    <n v="1821.5243640708538"/>
    <n v="1501.6276915074682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</r>
  <r>
    <s v="DE Florida"/>
    <x v="6"/>
    <s v="Customer Delivery"/>
    <s v="PEF Distribution_IK_SPP_Mthly-368"/>
    <s v="AFUDC Not Eligible"/>
    <s v="Recoverable"/>
    <s v="Florida SPP"/>
    <s v="Distribution Operations"/>
    <s v="IK - Distrib Lines OH/UG (Line Ext)"/>
    <s v="DEF - SPP"/>
    <s v="PEF Distribution Line Transformations 368.0 SPP"/>
    <n v="0"/>
    <n v="0"/>
    <n v="0"/>
    <n v="0"/>
    <n v="0"/>
    <n v="0"/>
    <n v="6.8"/>
    <n v="17.100000000000001"/>
    <n v="20.010000000000002"/>
    <n v="28.21"/>
    <n v="30.57"/>
    <n v="35.61"/>
    <n v="0"/>
    <n v="39.049999999999997"/>
    <n v="25.74936776089055"/>
    <n v="19.262680791029481"/>
    <n v="37.442871451627525"/>
    <n v="75.278158072219412"/>
    <n v="122.97725464101177"/>
    <n v="172.62429335459001"/>
    <n v="225.9979244537999"/>
    <n v="282.09163368084137"/>
    <n v="336.67409926153005"/>
    <n v="389.42091475809093"/>
    <n v="416.97820230091997"/>
    <n v="39.049999999999997"/>
    <n v="448.8202432303417"/>
    <n v="447.34753050826816"/>
    <n v="445.91952655331568"/>
    <n v="476.91666956508152"/>
    <n v="509.52167432054762"/>
    <n v="542.87173575150928"/>
    <n v="576.4761480045006"/>
    <n v="611.72800455952074"/>
    <n v="646.9064156661027"/>
    <n v="680.55182113048158"/>
    <n v="713.00732815557694"/>
    <n v="722.12285396247034"/>
    <n v="448.8202432303417"/>
    <n v="730.19147697590677"/>
    <n v="733.45051052574149"/>
    <n v="736.51116836796393"/>
    <n v="771.98071781589897"/>
    <n v="807.53698027366795"/>
    <n v="843.31131568732553"/>
    <n v="879.30564655794819"/>
    <n v="915.30689602116786"/>
    <n v="951.35825811655104"/>
    <n v="987.03190003936879"/>
    <n v="1022.083135430398"/>
    <n v="1033.6028077654285"/>
    <n v="730.19147697590677"/>
    <n v="1045.9645963790258"/>
    <n v="1049.1057623140011"/>
    <n v="1052.0557270828795"/>
    <n v="1086.2424694870599"/>
    <n v="1120.512788800911"/>
    <n v="1154.9932941499483"/>
    <n v="1189.6858385052435"/>
    <n v="1224.3850512323277"/>
    <n v="1259.1325641964781"/>
    <n v="1293.5160177789523"/>
    <n v="1327.2995750530683"/>
    <n v="1338.4026219433686"/>
    <n v="1045.9645963790258"/>
    <n v="1350.3173287492532"/>
    <n v="1353.3178432556667"/>
    <n v="1356.1357179766014"/>
    <n v="1388.7916866946537"/>
    <n v="1421.5274900139525"/>
    <n v="1454.4640679057115"/>
    <n v="1487.6031903708463"/>
    <n v="1520.7486826192724"/>
    <n v="1553.9403123736377"/>
    <n v="1586.7841841685288"/>
    <n v="1619.0550211053978"/>
    <n v="1629.6609088392458"/>
    <n v="1350.3173287492532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</r>
  <r>
    <s v="DE Florida"/>
    <x v="6"/>
    <s v="Customer Delivery"/>
    <s v="PEF Distribution_IK_SubOpt_2023-364"/>
    <s v="AFUDC Not Eligible"/>
    <s v="Maintenance"/>
    <s v="Maintenance"/>
    <s v="Distribution Operations"/>
    <s v="IKSO-Distrib Line OH/UG SubOp"/>
    <s v="~"/>
    <s v="PEF Distribution Poles Towers &amp; Fixtures 364.0"/>
    <n v="5091.0099999999993"/>
    <n v="6656.3100000000013"/>
    <n v="8921.4600000000009"/>
    <n v="14780.030000000004"/>
    <n v="19782.73"/>
    <n v="26713.750000000004"/>
    <n v="37426.549999999996"/>
    <n v="50276.87999999999"/>
    <n v="56818.479999999989"/>
    <n v="75269.260000000024"/>
    <n v="85294.919999999984"/>
    <n v="91746.949999999983"/>
    <n v="5091.0099999999993"/>
    <n v="112687.78000000003"/>
    <n v="113930.67643567863"/>
    <n v="115171.11503888486"/>
    <n v="116418.91425859099"/>
    <n v="117709.74479526441"/>
    <n v="119000.13066106364"/>
    <n v="120321.19306714532"/>
    <n v="121623.53540708285"/>
    <n v="122917.57213274788"/>
    <n v="124163.35640760251"/>
    <n v="125387.08071272598"/>
    <n v="126650.95856067189"/>
    <n v="112687.78000000003"/>
    <n v="0"/>
    <n v="0"/>
    <n v="0"/>
    <n v="0"/>
    <n v="0"/>
    <n v="0"/>
    <n v="35.181632228147997"/>
    <n v="69.911293297005997"/>
    <n v="104.29551091079401"/>
    <n v="137.30164516522302"/>
    <n v="169.74997496596302"/>
    <n v="203.20277127819202"/>
    <n v="0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</r>
  <r>
    <s v="DE Florida"/>
    <x v="6"/>
    <s v="Customer Delivery"/>
    <s v="PEF Distribution_IK_SubOpt_2023-365"/>
    <s v="AFUDC Not Eligible"/>
    <s v="Maintenance"/>
    <s v="Maintenance"/>
    <s v="Distribution Operations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1482.43910718185"/>
    <n v="2961.9466853389499"/>
    <n v="4450.2334871217399"/>
    <n v="5989.8450053287497"/>
    <n v="7528.9261515153594"/>
    <n v="9104.5961088710301"/>
    <n v="10657.938093159541"/>
    <n v="12201.373727205751"/>
    <n v="13687.257245045541"/>
    <n v="15146.829188651191"/>
    <n v="16654.293442881579"/>
    <n v="0"/>
    <n v="0"/>
    <n v="0"/>
    <n v="0"/>
    <n v="0"/>
    <n v="0"/>
    <n v="0"/>
    <n v="41.962166735975998"/>
    <n v="83.385254186971991"/>
    <n v="124.396321076628"/>
    <n v="163.76370744212599"/>
    <n v="202.46578404200599"/>
    <n v="242.36591737110399"/>
    <n v="0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</r>
  <r>
    <s v="DE Florida"/>
    <x v="6"/>
    <s v="Customer Delivery"/>
    <s v="PEF Distribution_IK_SubOpt_2023-368"/>
    <s v="AFUDC Not Eligible"/>
    <s v="Maintenance"/>
    <s v="Maintenance"/>
    <s v="Distribution Operations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1294.5112687395499"/>
    <n v="2586.4626364762198"/>
    <n v="3886.0802913873099"/>
    <n v="5230.5162619068697"/>
    <n v="6574.4890953210297"/>
    <n v="7950.4124001836799"/>
    <n v="9306.8382345576392"/>
    <n v="10654.613540246399"/>
    <n v="11952.132573951989"/>
    <n v="13226.675534522868"/>
    <n v="14543.039528746558"/>
    <n v="0"/>
    <n v="0"/>
    <n v="0"/>
    <n v="0"/>
    <n v="0"/>
    <n v="0"/>
    <n v="0"/>
    <n v="36.642650235875998"/>
    <n v="72.814559916022006"/>
    <n v="108.62668061257801"/>
    <n v="143.00348909265102"/>
    <n v="176.79932869203103"/>
    <n v="211.64134815070403"/>
    <n v="0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</r>
  <r>
    <s v="DE Florida"/>
    <x v="6"/>
    <s v="Customer Delivery"/>
    <s v="PEF Distribution_IK_SubOpt_2025-364"/>
    <s v="AFUDC Not Eligible"/>
    <s v="Maintenance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144.140526172818"/>
    <n v="316.75220992583701"/>
    <n v="712.80247833982594"/>
    <n v="1107.3744349417821"/>
    <n v="1539.4594106439172"/>
    <n v="1978.7145196060972"/>
    <n v="2395.7554277846771"/>
    <n v="2764.7350592159059"/>
    <n v="3008.4802860719878"/>
    <n v="3162.4648806077107"/>
    <n v="3313.6583927110996"/>
    <n v="0"/>
    <n v="3413.2493265240996"/>
    <n v="4280.6587413293892"/>
    <n v="5180.0830463879693"/>
    <n v="6343.3597014274992"/>
    <n v="7522.7502112491593"/>
    <n v="8730.4233341561485"/>
    <n v="9939.9254621290893"/>
    <n v="11104.455854915199"/>
    <n v="12219.188493252588"/>
    <n v="13246.402523831419"/>
    <n v="14178.725734506477"/>
    <n v="15131.391178453981"/>
    <n v="3413.2493265240996"/>
    <n v="15997.693610258189"/>
    <n v="16664.142259836128"/>
    <n v="17456.514240547916"/>
    <n v="18461.966447747258"/>
    <n v="19428.69211702151"/>
    <n v="20431.961721334777"/>
    <n v="21448.080050456418"/>
    <n v="22389.110697698601"/>
    <n v="23248.213641966086"/>
    <n v="23994.205024441195"/>
    <n v="24726.662998888074"/>
    <n v="25439.225574732292"/>
    <n v="15997.693610258189"/>
    <n v="0"/>
    <n v="0"/>
    <n v="0"/>
    <n v="0"/>
    <n v="0"/>
    <n v="0"/>
    <n v="0"/>
    <n v="0"/>
    <n v="0"/>
    <n v="0"/>
    <n v="0"/>
    <n v="0"/>
    <n v="0"/>
    <n v="0"/>
    <n v="1.208047875562994"/>
    <n v="2.6443525159290999"/>
    <n v="4.4669001400506509"/>
    <n v="6.2192495397509475"/>
    <n v="8.0378408368825767"/>
    <n v="9.8797225626440515"/>
    <n v="11.585495505481479"/>
    <n v="13.142761001284505"/>
    <n v="14.494993173047597"/>
    <n v="15.822693815145223"/>
    <n v="17.114330772470371"/>
    <n v="0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</r>
  <r>
    <s v="DE Florida"/>
    <x v="6"/>
    <s v="Customer Delivery"/>
    <s v="PEF Distribution_IK_SubOpt_2025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171.92064181251601"/>
    <n v="377.79967002959404"/>
    <n v="850.18046496381203"/>
    <n v="1320.7980339526839"/>
    <n v="1836.1584833185539"/>
    <n v="2360.0709613517138"/>
    <n v="2857.4879092416736"/>
    <n v="3297.5807598487718"/>
    <n v="3588.3028555180558"/>
    <n v="3771.9648069811819"/>
    <n v="3952.2977523981999"/>
    <n v="0"/>
    <n v="4071.0827861041998"/>
    <n v="5105.6674880411801"/>
    <n v="6178.4372904911397"/>
    <n v="7565.9115453036502"/>
    <n v="8972.6052682960799"/>
    <n v="10413.03249513278"/>
    <n v="11855.64123006555"/>
    <n v="13244.610854735371"/>
    <n v="14574.185234133362"/>
    <n v="15799.373597912472"/>
    <n v="16911.382891980033"/>
    <n v="18047.654965523681"/>
    <n v="4071.0827861041998"/>
    <n v="19080.91933630138"/>
    <n v="19875.812227375969"/>
    <n v="20820.897576342282"/>
    <n v="22020.129973803309"/>
    <n v="23173.172091319906"/>
    <n v="24369.801234172672"/>
    <n v="25581.755428724497"/>
    <n v="26704.150338294574"/>
    <n v="27728.827668696467"/>
    <n v="28618.593515034223"/>
    <n v="29492.217667873967"/>
    <n v="30342.111994080606"/>
    <n v="19080.91933630138"/>
    <n v="0"/>
    <n v="0"/>
    <n v="0"/>
    <n v="0"/>
    <n v="0"/>
    <n v="0"/>
    <n v="0"/>
    <n v="0"/>
    <n v="0"/>
    <n v="0"/>
    <n v="0"/>
    <n v="0"/>
    <n v="0"/>
    <n v="0"/>
    <n v="1.4408742053433838"/>
    <n v="3.1539969624642907"/>
    <n v="5.3278030778740657"/>
    <n v="7.4178817079121355"/>
    <n v="9.5869689958457762"/>
    <n v="11.783835462504843"/>
    <n v="13.818360983574689"/>
    <n v="15.67575730797793"/>
    <n v="17.288604360931753"/>
    <n v="18.872191937479386"/>
    <n v="20.412765297298165"/>
    <n v="0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</r>
  <r>
    <s v="DE Florida"/>
    <x v="6"/>
    <s v="Customer Delivery"/>
    <s v="PEF Distribution_IK_SubOpt_2025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150.12637421466599"/>
    <n v="329.906252344569"/>
    <n v="742.40364209636198"/>
    <n v="1153.361328905534"/>
    <n v="1603.3898703375289"/>
    <n v="2060.8863053421887"/>
    <n v="2495.2460312736489"/>
    <n v="2879.5485983353219"/>
    <n v="3133.416043609956"/>
    <n v="3293.7952893111069"/>
    <n v="3451.2675448906998"/>
    <n v="0"/>
    <n v="3554.9942773716998"/>
    <n v="4458.4253516294302"/>
    <n v="5395.2008261208903"/>
    <n v="6606.7858748688504"/>
    <n v="7835.1539523547599"/>
    <n v="9092.9791594110593"/>
    <n v="10352.709326205349"/>
    <n v="11565.60017774942"/>
    <n v="12726.62528051403"/>
    <n v="13796.49731475609"/>
    <n v="14767.537916113473"/>
    <n v="15759.765520222321"/>
    <n v="3554.9942773716998"/>
    <n v="16662.043640840417"/>
    <n v="17356.16847871869"/>
    <n v="18181.445974590541"/>
    <n v="19228.652463430433"/>
    <n v="20235.524183978923"/>
    <n v="21280.457431098817"/>
    <n v="22338.772983112278"/>
    <n v="23318.882622270725"/>
    <n v="24213.662276019091"/>
    <n v="24990.633086518978"/>
    <n v="25753.508475474406"/>
    <n v="26495.66225243716"/>
    <n v="16662.043640840417"/>
    <n v="0"/>
    <n v="0"/>
    <n v="0"/>
    <n v="0"/>
    <n v="0"/>
    <n v="0"/>
    <n v="0"/>
    <n v="0"/>
    <n v="0"/>
    <n v="0"/>
    <n v="0"/>
    <n v="0"/>
    <n v="0"/>
    <n v="0"/>
    <n v="1.2582155223893099"/>
    <n v="2.7541668252681122"/>
    <n v="4.6524009576652343"/>
    <n v="6.4775216833856231"/>
    <n v="8.3716351909870834"/>
    <n v="10.290006328950691"/>
    <n v="12.066616377082703"/>
    <n v="13.688551781246641"/>
    <n v="15.096939265553599"/>
    <n v="16.479776478188867"/>
    <n v="17.825052358286598"/>
    <n v="0"/>
    <n v="19.064176"/>
    <n v="19.064176"/>
    <n v="19.064176"/>
    <n v="19.064176"/>
    <n v="19.064176"/>
    <n v="19.064176"/>
    <n v="19.064176"/>
    <n v="19.064176"/>
    <n v="19.064176"/>
    <n v="19.064176"/>
    <n v="19.064176"/>
    <n v="19.064176"/>
    <n v="19.064176"/>
  </r>
  <r>
    <s v="DE Florida"/>
    <x v="6"/>
    <s v="Customer Delivery"/>
    <s v="PEF Distribution_IK_SubOpt_Annual-364"/>
    <s v="AFUDC Not Eligible"/>
    <s v="Maintenance"/>
    <s v="Maintenance"/>
    <s v="~"/>
    <s v="IKSO-Distrib Line OH/UG SubOp"/>
    <s v="~"/>
    <s v="PEF Distribution Poles Towers &amp; Fixtures 364.0"/>
    <n v="0"/>
    <n v="0"/>
    <n v="6.1199999999999992"/>
    <n v="11.799999999999999"/>
    <n v="16.079999999999998"/>
    <n v="52.32"/>
    <n v="231.16"/>
    <n v="291.46000000000004"/>
    <n v="383.82"/>
    <n v="395.32"/>
    <n v="485.72999999999996"/>
    <n v="569.09"/>
    <n v="0"/>
    <n v="746.43"/>
    <n v="1518.4124429307699"/>
    <n v="2292.753882473"/>
    <n v="3069.050965492409"/>
    <n v="3873.6915078083898"/>
    <n v="4678.0517353784708"/>
    <n v="5503.6349297178494"/>
    <n v="6317.0131830106993"/>
    <n v="7123.6777387208804"/>
    <n v="7894.5920885996866"/>
    <n v="8658.5035909529161"/>
    <n v="9455.6886287696925"/>
    <n v="746.43"/>
    <n v="10241.42668039893"/>
    <n v="11655.37350677151"/>
    <n v="13059.656629592759"/>
    <n v="14479.049921915019"/>
    <n v="15949.922239554369"/>
    <n v="17426.75199236162"/>
    <n v="18937.310095968682"/>
    <n v="20428.304546979831"/>
    <n v="21904.378739017182"/>
    <n v="23320.78696576014"/>
    <n v="24713.058604347691"/>
    <n v="26148.876727395349"/>
    <n v="10241.42668039893"/>
    <n v="274.86437626535917"/>
    <n v="370.77183275500875"/>
    <n v="472.83102264221543"/>
    <n v="585.29494429684019"/>
    <n v="697.47107086122833"/>
    <n v="815.2724348299223"/>
    <n v="932.27814717074341"/>
    <n v="1039.1463697956638"/>
    <n v="1137.9891158799189"/>
    <n v="1228.6984889015744"/>
    <n v="1317.1044232751019"/>
    <n v="1402.7794752108025"/>
    <n v="274.86437626535917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236.3314797287037"/>
    <n v="239.04927397219379"/>
    <n v="241.94139403170809"/>
    <n v="245.12835998889875"/>
    <n v="248.30717050262155"/>
    <n v="251.64538716050933"/>
    <n v="254.96105690188818"/>
    <n v="257.98945376374604"/>
    <n v="260.7904272870876"/>
    <n v="263.36091993544028"/>
    <n v="265.86613849012758"/>
    <n v="268.29397018835107"/>
    <n v="236.3314797287037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</r>
  <r>
    <s v="DE Florida"/>
    <x v="6"/>
    <s v="Customer Delivery"/>
    <s v="PEF Distribution_IK_SubOpt_Annual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920.76614801257904"/>
    <n v="1844.345940613839"/>
    <n v="2770.2582866660969"/>
    <n v="3729.9767096270189"/>
    <n v="4689.3607929521404"/>
    <n v="5674.0581324795385"/>
    <n v="6644.198280121238"/>
    <n v="7606.3308033425601"/>
    <n v="8525.8230053811312"/>
    <n v="9436.9627053643908"/>
    <n v="10387.788728994103"/>
    <n v="0"/>
    <n v="11324.961595774497"/>
    <n v="13011.417531055968"/>
    <n v="14686.347283098468"/>
    <n v="16379.299378388099"/>
    <n v="18133.652020126308"/>
    <n v="19895.110269876488"/>
    <n v="21696.797314891559"/>
    <n v="23475.150216485697"/>
    <n v="25235.707286699908"/>
    <n v="26925.099006542936"/>
    <n v="28585.702308326036"/>
    <n v="30298.244781942634"/>
    <n v="11324.961595774497"/>
    <n v="318.48053133383655"/>
    <n v="432.87217337999908"/>
    <n v="554.60116864700024"/>
    <n v="688.7401932849009"/>
    <n v="822.53595626046626"/>
    <n v="963.04110521216251"/>
    <n v="1102.5972570833355"/>
    <n v="1230.0621270326164"/>
    <n v="1347.9547752455328"/>
    <n v="1456.1465103693274"/>
    <n v="1561.5908665201391"/>
    <n v="1663.7780189275509"/>
    <n v="318.4805313338365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280.39114783813034"/>
    <n v="283.63274090748661"/>
    <n v="287.08225750099768"/>
    <n v="290.88344546209856"/>
    <n v="294.67490618608929"/>
    <n v="298.65649530312368"/>
    <n v="302.61119205019082"/>
    <n v="306.22324999099078"/>
    <n v="309.56405343203966"/>
    <n v="312.62995555972651"/>
    <n v="315.61800335751292"/>
    <n v="318.51374957721879"/>
    <n v="280.39114783813034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</r>
  <r>
    <s v="DE Florida"/>
    <x v="6"/>
    <s v="Customer Delivery"/>
    <s v="PEF Distribution_IK_SubOpt_Annual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4.1100000000000003"/>
    <n v="4.1100000000000003"/>
    <n v="21.82"/>
    <n v="72.36"/>
    <n v="0"/>
    <n v="126.35"/>
    <n v="930.39122415665304"/>
    <n v="1736.889409013163"/>
    <n v="2545.424451041496"/>
    <n v="3383.4799956645929"/>
    <n v="4221.2435846693897"/>
    <n v="5081.1114849026126"/>
    <n v="5928.2675989680629"/>
    <n v="6768.4312099365598"/>
    <n v="7571.3599854191816"/>
    <n v="8366.9951000826914"/>
    <n v="9197.285529036204"/>
    <n v="126.35"/>
    <n v="10015.653602926574"/>
    <n v="11488.318619572523"/>
    <n v="12950.918619708773"/>
    <n v="14429.256282396884"/>
    <n v="15961.210784319324"/>
    <n v="17499.370120961903"/>
    <n v="19072.658474739772"/>
    <n v="20625.570739234481"/>
    <n v="22162.943138282921"/>
    <n v="23638.171771996931"/>
    <n v="25088.261476626281"/>
    <n v="26583.706058162032"/>
    <n v="10015.653602926574"/>
    <n v="279.43509240085768"/>
    <n v="379.32538061639463"/>
    <n v="485.62287057201149"/>
    <n v="602.7571785717488"/>
    <n v="719.5917399661339"/>
    <n v="842.28514285380334"/>
    <n v="964.14985240170131"/>
    <n v="1075.4560839483331"/>
    <n v="1178.4035580629961"/>
    <n v="1272.8798975117611"/>
    <n v="1364.9571414274992"/>
    <n v="1454.1900951933185"/>
    <n v="279.43509240085768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245.05737243319913"/>
    <n v="247.88803086403814"/>
    <n v="250.90025448952861"/>
    <n v="254.21956833277744"/>
    <n v="257.53038805441832"/>
    <n v="261.0072337167606"/>
    <n v="264.46059613733121"/>
    <n v="267.61475584956025"/>
    <n v="270.53204781799934"/>
    <n v="273.20928753321982"/>
    <n v="275.8185424611475"/>
    <n v="278.34719682182833"/>
    <n v="245.05737243319913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</r>
  <r>
    <s v="DE Florida"/>
    <x v="6"/>
    <s v="Customer Delivery"/>
    <s v="PEF Distribution_IK_SubOpt_GridMod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258.991860857436"/>
    <n v="517.53836443887201"/>
    <n v="780.85912819597206"/>
    <n v="1059.1495084725241"/>
    <n v="1337.542688240276"/>
    <n v="1625.8507287916041"/>
    <n v="1910.466923374408"/>
    <n v="2189.7073332125601"/>
    <n v="2452.6284132404603"/>
    <n v="2708.3559326510963"/>
    <n v="2922.0028370205964"/>
    <n v="0"/>
    <n v="3181.5120798514486"/>
    <n v="4374.9098048568885"/>
    <n v="5566.8146677853283"/>
    <n v="6748.9858104994883"/>
    <n v="7925.7225927635982"/>
    <n v="9107.1314987392088"/>
    <n v="10275.864892226058"/>
    <n v="11447.246073266768"/>
    <n v="12628.746054248777"/>
    <n v="13808.541210948437"/>
    <n v="14992.154194813576"/>
    <n v="16186.644852298936"/>
    <n v="3181.5120798514486"/>
    <n v="17362.182292953286"/>
    <n v="19378.739935126301"/>
    <n v="21595.660352186951"/>
    <n v="24123.553073543928"/>
    <n v="26553.492729288977"/>
    <n v="28851.471615511509"/>
    <n v="31089.11835138061"/>
    <n v="33296.030227931653"/>
    <n v="35348.965099188041"/>
    <n v="37372.015343815779"/>
    <n v="39590.128308558305"/>
    <n v="41606.392514509847"/>
    <n v="17362.1822929532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ribution_IK_SubOpt_GridMod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308.907204136632"/>
    <n v="617.283217561264"/>
    <n v="931.35363141146399"/>
    <n v="1263.2787468368879"/>
    <n v="1595.3264742367119"/>
    <n v="1939.1999474878478"/>
    <n v="2278.6700475500957"/>
    <n v="2611.7282911547195"/>
    <n v="2925.3219904745197"/>
    <n v="3230.3357186295516"/>
    <n v="3485.1586604885515"/>
    <n v="0"/>
    <n v="3794.6829613105756"/>
    <n v="5218.0835015205057"/>
    <n v="6639.7034612564357"/>
    <n v="8049.7137268217057"/>
    <n v="9453.2422709640159"/>
    <n v="10862.343394369325"/>
    <n v="12256.326061499836"/>
    <n v="13653.466822663506"/>
    <n v="15062.676573905615"/>
    <n v="16469.852931121884"/>
    <n v="17881.582923003214"/>
    <n v="19306.287035902886"/>
    <n v="3794.6829613105756"/>
    <n v="20708.385090058935"/>
    <n v="23113.592655894063"/>
    <n v="25757.778791938643"/>
    <n v="28772.870734698834"/>
    <n v="31671.131177292904"/>
    <n v="34411.998131790606"/>
    <n v="37080.90515741823"/>
    <n v="39713.153813049044"/>
    <n v="42161.749569127613"/>
    <n v="44574.701052726101"/>
    <n v="47220.309575439467"/>
    <n v="49625.167151269248"/>
    <n v="20708.3850900589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ribution_IK_SubOpt_GridMod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269.74723940593202"/>
    <n v="539.03062679986397"/>
    <n v="813.28653919256396"/>
    <n v="1103.1337242905879"/>
    <n v="1393.087977923012"/>
    <n v="1693.368835320548"/>
    <n v="1989.8045322754961"/>
    <n v="2280.6411996327201"/>
    <n v="2554.4808302850201"/>
    <n v="2820.8281671193522"/>
    <n v="3043.3473708908523"/>
    <n v="0"/>
    <n v="3313.6334780379761"/>
    <n v="4556.5904604226062"/>
    <n v="5797.9925853582363"/>
    <n v="7029.2567694788067"/>
    <n v="8254.8609157723877"/>
    <n v="9485.3312090914678"/>
    <n v="10702.599602974098"/>
    <n v="11922.625741369719"/>
    <n v="13153.190891845599"/>
    <n v="14381.98042032967"/>
    <n v="15614.7463221832"/>
    <n v="16858.841624198169"/>
    <n v="3313.6334780379761"/>
    <n v="18083.196622787767"/>
    <n v="20183.497594711094"/>
    <n v="22492.481979413173"/>
    <n v="25125.352683700468"/>
    <n v="27656.202540874303"/>
    <n v="30049.611579750865"/>
    <n v="32380.183002991995"/>
    <n v="34678.743213884103"/>
    <n v="36816.932083481108"/>
    <n v="38923.995281765245"/>
    <n v="41234.22173810612"/>
    <n v="43334.217088028745"/>
    <n v="18083.1966227877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ribution_IK_SubOpt_SOG_SPP_2023-364"/>
    <s v="AFUDC Not Eligible"/>
    <s v="Recoverable"/>
    <s v="Florida SPP"/>
    <s v="Distribution Operations"/>
    <s v="IKSO-Distrib Line OH/UG SubOp"/>
    <s v="DEF - SPP"/>
    <s v="PEF Distribution Poles Towers &amp; Fixtures 364.0 SPP"/>
    <n v="159.07000000000002"/>
    <n v="228.32"/>
    <n v="542.40000000000009"/>
    <n v="1156.2900000000002"/>
    <n v="2161.3300000000008"/>
    <n v="3276.2999999999997"/>
    <n v="5724.779999999997"/>
    <n v="6708.6400000000021"/>
    <n v="7400.6999999999989"/>
    <n v="9622.69"/>
    <n v="11083.9"/>
    <n v="12306.539999999999"/>
    <n v="159.07000000000002"/>
    <n v="15221.279999999993"/>
    <n v="19298.840155610244"/>
    <n v="23378.026656804293"/>
    <n v="27457.191255566202"/>
    <n v="31651.406197919474"/>
    <n v="35843.350693172848"/>
    <n v="40112.19561518819"/>
    <n v="44336.905564583321"/>
    <n v="48540.494436599591"/>
    <n v="52612.910039380753"/>
    <n v="56635.083435219894"/>
    <n v="60768.026121871451"/>
    <n v="15221.27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ribution_IK_SubOpt_SOG_SPP_2023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4863.4258358483403"/>
    <n v="9728.7914618722807"/>
    <n v="14594.130964221702"/>
    <n v="19596.694392667123"/>
    <n v="24596.549792128742"/>
    <n v="29688.126590669504"/>
    <n v="34727.062310252724"/>
    <n v="39740.806300104137"/>
    <n v="44598.096076596375"/>
    <n v="49395.460496265703"/>
    <n v="54324.9427045627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ribution_IK_SubOpt_SOG_SPP_2023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4246.8925156414098"/>
    <n v="8495.4789155234193"/>
    <n v="12744.042503412089"/>
    <n v="17112.434229813407"/>
    <n v="21478.461222298429"/>
    <n v="25924.582151942341"/>
    <n v="30324.735277863991"/>
    <n v="34702.890213196311"/>
    <n v="38944.4245337229"/>
    <n v="43133.630195814432"/>
    <n v="47438.2051606658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ribution_IK_SubOpt_SPP_2024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40.11"/>
    <n v="75.210000000000008"/>
    <n v="226.17000000000002"/>
    <n v="529.6"/>
    <n v="712.79"/>
    <n v="0"/>
    <n v="790.83"/>
    <n v="4778.0185445564302"/>
    <n v="9076.9450342377604"/>
    <n v="13680.098725030421"/>
    <n v="18723.452021329969"/>
    <n v="23763.802711701519"/>
    <n v="28887.80579260692"/>
    <n v="34118.022616219481"/>
    <n v="39558.798250794229"/>
    <n v="44849.501525980588"/>
    <n v="50083.693915540716"/>
    <n v="55169.287711751276"/>
    <n v="790.83"/>
    <n v="60330.492268820955"/>
    <n v="64880.347838058937"/>
    <n v="69432.89114649652"/>
    <n v="73940.319622874071"/>
    <n v="78435.333381602002"/>
    <n v="82948.695037655736"/>
    <n v="87412.51491048855"/>
    <n v="91881.716023043336"/>
    <n v="96391.513723264565"/>
    <n v="100889.24131991999"/>
    <n v="105399.3406150744"/>
    <n v="109961.45360649652"/>
    <n v="60330.4922688209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ribution_IK_SubOpt_SPP_2024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4755.6369593503096"/>
    <n v="9883.0929277344185"/>
    <n v="15373.409620028859"/>
    <n v="21388.7653191438"/>
    <n v="27400.539721922742"/>
    <n v="33512.088789409703"/>
    <n v="39750.322109413071"/>
    <n v="46239.695111510409"/>
    <n v="52550.072399984252"/>
    <n v="58793.047494333965"/>
    <n v="64858.784679128192"/>
    <n v="0"/>
    <n v="71014.705040576358"/>
    <n v="76441.451496876951"/>
    <n v="81871.403698712747"/>
    <n v="87247.546114439363"/>
    <n v="92608.881131560513"/>
    <n v="97992.100225061266"/>
    <n v="103316.22937769648"/>
    <n v="108646.77689310111"/>
    <n v="114025.74515173685"/>
    <n v="119390.317043113"/>
    <n v="124769.64502288931"/>
    <n v="130211.01126687086"/>
    <n v="71014.7050405763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ribution_IK_SubOpt_SPP_2024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4152.7679646932602"/>
    <n v="8630.2196852278212"/>
    <n v="13424.532512440732"/>
    <n v="18677.325494126242"/>
    <n v="23926.991178075754"/>
    <n v="29263.783157583392"/>
    <n v="34711.19970956746"/>
    <n v="40377.919129995367"/>
    <n v="45888.334006635181"/>
    <n v="51339.891221325342"/>
    <n v="56636.678860620552"/>
    <n v="0"/>
    <n v="62012.217214102711"/>
    <n v="66751.018562664132"/>
    <n v="71492.619266490758"/>
    <n v="76187.2316156866"/>
    <n v="80868.91369053752"/>
    <n v="85569.705611683035"/>
    <n v="90218.898385214998"/>
    <n v="94873.695869855583"/>
    <n v="99570.7758316986"/>
    <n v="104255.28444436702"/>
    <n v="108952.67852573631"/>
    <n v="113704.24632103262"/>
    <n v="62012.2172141027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ribution_IK_SubOpt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159.87902729408401"/>
    <n v="319.79284464696798"/>
    <n v="479.92594919457997"/>
    <n v="644.96411773676391"/>
    <n v="809.92543401254784"/>
    <n v="978.63408435998781"/>
    <n v="1145.0823250280118"/>
    <n v="1310.5111860541958"/>
    <n v="1470.3794260802078"/>
    <n v="1628.0757574882919"/>
    <n v="1775.8660838091039"/>
    <n v="0"/>
    <n v="1935.6817651217198"/>
    <n v="8418.070498395"/>
    <n v="14903.99588293188"/>
    <n v="21326.584296292061"/>
    <n v="27721.81850515203"/>
    <n v="34142.731030085197"/>
    <n v="40493.84261067387"/>
    <n v="46853.226384074864"/>
    <n v="53269.36587804812"/>
    <n v="59668.855494046147"/>
    <n v="66085.76125501869"/>
    <n v="72574.990495082413"/>
    <n v="1935.6817651217198"/>
    <n v="78942.814115151807"/>
    <n v="86641.913726107392"/>
    <n v="94459.567407825685"/>
    <n v="102572.00161681511"/>
    <n v="110531.15238603757"/>
    <n v="118471.68533822928"/>
    <n v="126412.19627034658"/>
    <n v="134408.37398175185"/>
    <n v="142160.70189034371"/>
    <n v="120268.20812470853"/>
    <n v="127995.03902752553"/>
    <n v="135499.21188910169"/>
    <n v="78942.8141151518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ribution_IK_SubOpt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190.692414649608"/>
    <n v="381.42632442481602"/>
    <n v="572.42178448196"/>
    <n v="769.26765852376798"/>
    <n v="966.021868608776"/>
    <n v="1167.245634174056"/>
    <n v="1365.7733426819441"/>
    <n v="1563.0852071317522"/>
    <n v="1753.7647554896962"/>
    <n v="1941.8538046073043"/>
    <n v="2118.1276703228482"/>
    <n v="0"/>
    <n v="2308.7445303586401"/>
    <n v="10040.48008796567"/>
    <n v="17776.43391347591"/>
    <n v="25436.843872009391"/>
    <n v="33064.627666903718"/>
    <n v="40723.038744056452"/>
    <n v="48298.19618346099"/>
    <n v="55883.220110350019"/>
    <n v="63535.938253198947"/>
    <n v="71168.797597251963"/>
    <n v="78822.429689271288"/>
    <n v="86562.324120367703"/>
    <n v="2308.7445303586401"/>
    <n v="94157.414500422659"/>
    <n v="103340.35688060378"/>
    <n v="112664.70218525165"/>
    <n v="122340.64088828576"/>
    <n v="131833.75392775622"/>
    <n v="141304.66094968206"/>
    <n v="150775.54170761802"/>
    <n v="160312.81786924045"/>
    <n v="169559.24720437583"/>
    <n v="143447.42647637383"/>
    <n v="152663.44478337228"/>
    <n v="161613.89230073072"/>
    <n v="94157.4145004226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ribution_IK_SubOpt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166.51846165630801"/>
    <n v="333.07315812821599"/>
    <n v="499.85624832346002"/>
    <n v="671.74809933946801"/>
    <n v="843.55990657867596"/>
    <n v="1019.2746666659559"/>
    <n v="1192.635147090044"/>
    <n v="1364.9339152140519"/>
    <n v="1531.4411416300959"/>
    <n v="1695.6862647044038"/>
    <n v="1849.6140074680479"/>
    <n v="0"/>
    <n v="2016.06649251964"/>
    <n v="8767.6549778393201"/>
    <n v="15522.926983992209"/>
    <n v="22212.231769898539"/>
    <n v="28873.046389644249"/>
    <n v="35560.60569105835"/>
    <n v="42175.465364065138"/>
    <n v="48798.940756375116"/>
    <n v="55481.528813052915"/>
    <n v="62146.775557901863"/>
    <n v="68830.161703010002"/>
    <n v="75588.874766749854"/>
    <n v="2016.06649251964"/>
    <n v="82221.140494525491"/>
    <n v="90239.967260320089"/>
    <n v="98382.271394101073"/>
    <n v="106831.59766054197"/>
    <n v="115121.27495350978"/>
    <n v="123391.56127128945"/>
    <n v="131661.82465454808"/>
    <n v="139990.06653948562"/>
    <n v="148064.33206037513"/>
    <n v="125262.68981014876"/>
    <n v="133310.39948909747"/>
    <n v="141126.20461414475"/>
    <n v="82221.1404945254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ribution_IK_SubOpt_SPP_Annual-364"/>
    <s v="AFUDC Not Eligible"/>
    <s v="Recoverable"/>
    <s v="Florida SPP"/>
    <s v="Distribution Operations"/>
    <s v="IKSO-Distrib Line OH/UG SubOp"/>
    <s v="DEF - SPP"/>
    <s v="PEF Distribution Poles Towers &amp; Fixtures 364.0 SPP"/>
    <n v="17.329999999999998"/>
    <n v="20.78"/>
    <n v="24.16"/>
    <n v="800.72"/>
    <n v="2280.3700000000008"/>
    <n v="4150.01"/>
    <n v="6234.66"/>
    <n v="8124.42"/>
    <n v="10950.609999999999"/>
    <n v="12328.32"/>
    <n v="15778.479999999998"/>
    <n v="18719.269999999997"/>
    <n v="17.329999999999998"/>
    <n v="26618.490000000005"/>
    <n v="26602.280652659356"/>
    <n v="26586.071305318706"/>
    <n v="26569.861957978057"/>
    <n v="26553.652610637408"/>
    <n v="26537.443263296758"/>
    <n v="26521.233915956109"/>
    <n v="26505.024568615459"/>
    <n v="26488.81522127481"/>
    <n v="26472.605873934161"/>
    <n v="26456.396526593511"/>
    <n v="26456.396526593511"/>
    <n v="26618.490000000005"/>
    <n v="26456.396526593511"/>
    <n v="26453.502252184193"/>
    <n v="26423.905241026074"/>
    <n v="26394.308229867955"/>
    <n v="26364.711218709836"/>
    <n v="26335.114207551716"/>
    <n v="26305.517196393597"/>
    <n v="26275.920185235478"/>
    <n v="26246.323174077359"/>
    <n v="26216.72616291924"/>
    <n v="26187.129151761121"/>
    <n v="26157.532140603002"/>
    <n v="26456.396526593511"/>
    <n v="26127.935129444882"/>
    <n v="29815.841754557383"/>
    <n v="33503.74837966988"/>
    <n v="37191.655004782377"/>
    <n v="40879.561629894873"/>
    <n v="44567.46825500737"/>
    <n v="48255.374880119867"/>
    <n v="51943.281505232364"/>
    <n v="55631.188130344861"/>
    <n v="59319.094755457358"/>
    <n v="63007.001380569855"/>
    <n v="66694.908005682359"/>
    <n v="26127.935129444882"/>
    <n v="70382.814630794863"/>
    <n v="83613.827705794858"/>
    <n v="96844.840780794853"/>
    <n v="110075.85385579485"/>
    <n v="123306.86693079484"/>
    <n v="136537.88000579484"/>
    <n v="149768.89308079483"/>
    <n v="162999.90615579483"/>
    <n v="176230.91923079483"/>
    <n v="189461.93230579482"/>
    <n v="202692.94538079482"/>
    <n v="215923.95845579481"/>
    <n v="70382.814630794863"/>
    <n v="172416.51514485967"/>
    <n v="184810.13863652633"/>
    <n v="197203.76212819299"/>
    <n v="209597.38561985965"/>
    <n v="221991.00911152631"/>
    <n v="234384.63260319296"/>
    <n v="246778.25609485962"/>
    <n v="259171.87958652628"/>
    <n v="271565.50307819294"/>
    <n v="283959.12656985963"/>
    <n v="296352.75006152631"/>
    <n v="308746.373553193"/>
    <n v="172416.51514485967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</r>
  <r>
    <s v="DE Florida"/>
    <x v="6"/>
    <s v="Customer Delivery"/>
    <s v="PEF Distribution_IK_SubOpt_SPP_Annual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-19.333364960975999"/>
    <n v="-38.666729921951998"/>
    <n v="-58.000094882927996"/>
    <n v="-77.333459843903995"/>
    <n v="-96.666824804879994"/>
    <n v="-116.00018976585599"/>
    <n v="-135.33355472683201"/>
    <n v="-154.66691968780799"/>
    <n v="-174.00028464878397"/>
    <n v="-193.33364960975996"/>
    <n v="-193.33364960975996"/>
    <n v="0"/>
    <n v="-193.33364960975996"/>
    <n v="-196.78573575959996"/>
    <n v="-232.08696081503996"/>
    <n v="-267.38818587047996"/>
    <n v="-302.68941092591996"/>
    <n v="-337.99063598135996"/>
    <n v="-373.29186103679996"/>
    <n v="-408.59308609223996"/>
    <n v="-443.89431114767996"/>
    <n v="-479.19553620311996"/>
    <n v="-514.4967612585599"/>
    <n v="-549.7979863139999"/>
    <n v="-193.33364960975996"/>
    <n v="-585.0992113694399"/>
    <n v="3813.5754068555598"/>
    <n v="8212.2500250805606"/>
    <n v="12610.92464330556"/>
    <n v="17009.599261530559"/>
    <n v="21408.273879755558"/>
    <n v="25806.948497980557"/>
    <n v="30205.623116205556"/>
    <n v="34604.297734430555"/>
    <n v="39002.972352655554"/>
    <n v="43401.646970880553"/>
    <n v="47800.321589105552"/>
    <n v="-585.0992113694399"/>
    <n v="52198.996207330558"/>
    <n v="67980.014357330554"/>
    <n v="83761.032507330558"/>
    <n v="99542.050657330561"/>
    <n v="115323.06880733056"/>
    <n v="131104.08695733055"/>
    <n v="146885.10510733054"/>
    <n v="162666.12325733053"/>
    <n v="178447.14140733052"/>
    <n v="194228.15955733051"/>
    <n v="210009.1777073305"/>
    <n v="225790.19585733049"/>
    <n v="52198.996207330558"/>
    <n v="180294.76210981107"/>
    <n v="195077.00109314441"/>
    <n v="209859.24007647776"/>
    <n v="224641.4790598111"/>
    <n v="239423.71804314444"/>
    <n v="254205.95702647779"/>
    <n v="268988.19600981113"/>
    <n v="283770.43499314447"/>
    <n v="298552.67397647782"/>
    <n v="313334.91295981116"/>
    <n v="328117.1519431445"/>
    <n v="342899.39092647785"/>
    <n v="180294.76210981107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</r>
  <r>
    <s v="DE Florida"/>
    <x v="6"/>
    <s v="Customer Delivery"/>
    <s v="PEF Distribution_IK_SubOpt_SPP_Annual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-16.882486898376001"/>
    <n v="-33.764973796752002"/>
    <n v="-50.647460695128004"/>
    <n v="-67.529947593504005"/>
    <n v="-84.412434491880006"/>
    <n v="-101.29492139025601"/>
    <n v="-118.17740828863201"/>
    <n v="-135.05989518700801"/>
    <n v="-151.942382085384"/>
    <n v="-168.82486898375998"/>
    <n v="-168.82486898375998"/>
    <n v="0"/>
    <n v="-168.82486898375998"/>
    <n v="-171.83933642459999"/>
    <n v="-202.66544821104"/>
    <n v="-233.49155999748001"/>
    <n v="-264.31767178391999"/>
    <n v="-295.14378357035997"/>
    <n v="-325.96989535679995"/>
    <n v="-356.79600714323993"/>
    <n v="-387.62211892967991"/>
    <n v="-418.44823071611989"/>
    <n v="-449.27434250255988"/>
    <n v="-480.10045428899986"/>
    <n v="-168.82486898375998"/>
    <n v="-510.92656607543984"/>
    <n v="3330.1309405870602"/>
    <n v="7171.1884472495603"/>
    <n v="11012.245953912061"/>
    <n v="14853.303460574562"/>
    <n v="18694.360967237062"/>
    <n v="22535.418473899561"/>
    <n v="26376.47598056206"/>
    <n v="30217.533487224558"/>
    <n v="34058.590993887061"/>
    <n v="37899.648500549563"/>
    <n v="41740.706007212066"/>
    <n v="-510.92656607543984"/>
    <n v="45581.763513874561"/>
    <n v="59362.232288874562"/>
    <n v="73142.701063874556"/>
    <n v="86923.169838874557"/>
    <n v="100703.63861387456"/>
    <n v="114484.10738887456"/>
    <n v="128264.57616387456"/>
    <n v="142045.04493887455"/>
    <n v="155825.51371387456"/>
    <n v="169605.98248887458"/>
    <n v="183386.45126387459"/>
    <n v="197166.92003887461"/>
    <n v="45581.763513874561"/>
    <n v="157438.91274532917"/>
    <n v="170347.21693699583"/>
    <n v="183255.52112866248"/>
    <n v="196163.82532032914"/>
    <n v="209072.12951199579"/>
    <n v="221980.43370366245"/>
    <n v="234888.7378953291"/>
    <n v="247797.04208699576"/>
    <n v="260705.34627866241"/>
    <n v="273613.6504703291"/>
    <n v="286521.95466199575"/>
    <n v="299430.25885366241"/>
    <n v="157438.91274532917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</r>
  <r>
    <s v="DE Florida"/>
    <x v="6"/>
    <s v="Customer Delivery"/>
    <s v="PEF Distribution_LA_Veg Mgmt_SPP-364"/>
    <s v="AFUDC Not Eligible"/>
    <s v="Recoverable"/>
    <s v="Maintenance"/>
    <s v="Distribution Operations"/>
    <s v="LA - Distribution R/W Clearing"/>
    <s v="DEF - SPP"/>
    <s v="PEF Distribution Poles Towers &amp; Fixtures 364.0 SPP"/>
    <n v="0"/>
    <n v="0"/>
    <n v="0"/>
    <n v="0"/>
    <n v="0"/>
    <n v="0"/>
    <n v="-0.66"/>
    <n v="0"/>
    <n v="0"/>
    <n v="0"/>
    <n v="0"/>
    <n v="0"/>
    <n v="0"/>
    <n v="0"/>
    <n v="0.74331494561926093"/>
    <n v="1.486672373944522"/>
    <n v="2.7761569634468586"/>
    <n v="3.9164046301351974"/>
    <n v="5.2060436909615433"/>
    <n v="6.1011172771687612"/>
    <n v="6.9962296976399827"/>
    <n v="8.2469100832125051"/>
    <n v="9.2673794318149874"/>
    <n v="10.287845441165466"/>
    <n v="11.538546851657983"/>
    <n v="0"/>
    <n v="12.234777837005645"/>
    <n v="13.167501995347706"/>
    <n v="13.934542417328828"/>
    <n v="15.111807094923009"/>
    <n v="16.289110792295197"/>
    <n v="17.620107918217712"/>
    <n v="18.543564519387616"/>
    <n v="19.671379933828575"/>
    <n v="20.723939755725794"/>
    <n v="21.776496423885021"/>
    <n v="23.065779786969941"/>
    <n v="24.118353831607159"/>
    <n v="12.234777837005645"/>
    <n v="24.837250026389242"/>
    <n v="25.706631554454653"/>
    <n v="26.57601332290762"/>
    <n v="27.641267237592743"/>
    <n v="28.666806635471843"/>
    <n v="29.732077986267939"/>
    <n v="30.621251449179994"/>
    <n v="31.510425625241801"/>
    <n v="32.469235162094456"/>
    <n v="33.374657956773717"/>
    <n v="34.28007116800228"/>
    <n v="35.238876858653988"/>
    <n v="24.837250026389242"/>
    <n v="36.078722846239252"/>
    <n v="36.974185823573514"/>
    <n v="37.86964904850695"/>
    <n v="38.966860584831593"/>
    <n v="40.023166168689478"/>
    <n v="41.12039566420848"/>
    <n v="42.036244334512794"/>
    <n v="42.952093739361352"/>
    <n v="43.939667566098969"/>
    <n v="44.872253048187545"/>
    <n v="45.804828659321878"/>
    <n v="46.79239852447251"/>
    <n v="36.078722846239252"/>
    <n v="47.657439897063249"/>
    <n v="48.579766761134707"/>
    <n v="49.502093880233325"/>
    <n v="50.632221759482974"/>
    <n v="51.720216507809837"/>
    <n v="52.850362885029625"/>
    <n v="53.793687012801442"/>
    <n v="54.737011897153828"/>
    <n v="55.754212935845075"/>
    <n v="56.714775979706417"/>
    <n v="57.675328856484917"/>
    <n v="58.692525814741579"/>
    <n v="47.657439897063249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</r>
  <r>
    <s v="DE Florida"/>
    <x v="6"/>
    <s v="Customer Delivery"/>
    <s v="PEF Distribution_LA_Veg Mgmt_SPP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.88657358144011766"/>
    <n v="1.7731978332522402"/>
    <n v="3.3112040007113279"/>
    <n v="4.6712109043024128"/>
    <n v="6.2094013142494902"/>
    <n v="7.2769818864591329"/>
    <n v="8.3446087774367754"/>
    <n v="9.8363320304250124"/>
    <n v="11.053475813786775"/>
    <n v="12.270615614324534"/>
    <n v="13.762363944352785"/>
    <n v="0"/>
    <n v="14.592779102593703"/>
    <n v="15.705266618727421"/>
    <n v="16.620138273108864"/>
    <n v="18.02429645352602"/>
    <n v="19.428501173979186"/>
    <n v="21.016020563667425"/>
    <n v="22.117454391991231"/>
    <n v="23.462632982946758"/>
    <n v="24.718052016936397"/>
    <n v="25.973467289370042"/>
    <n v="27.51123344816709"/>
    <n v="28.76666944603673"/>
    <n v="14.592779102593703"/>
    <n v="29.624118065693693"/>
    <n v="30.66105496507582"/>
    <n v="31.697992151175256"/>
    <n v="32.968551802708561"/>
    <n v="34.191742782849737"/>
    <n v="35.462323230945024"/>
    <n v="36.522866552697685"/>
    <n v="37.58341072504502"/>
    <n v="38.727011038769675"/>
    <n v="39.806935416084002"/>
    <n v="40.886848362935034"/>
    <n v="42.030444089182765"/>
    <n v="29.624118065693693"/>
    <n v="43.032153081393687"/>
    <n v="44.100198091844625"/>
    <n v="45.168243397614404"/>
    <n v="46.476919843701936"/>
    <n v="47.736806558068864"/>
    <n v="49.045504424615316"/>
    <n v="50.137864050200953"/>
    <n v="51.230224551899106"/>
    <n v="52.408132879543274"/>
    <n v="53.520454992433827"/>
    <n v="54.632765331947134"/>
    <n v="55.810668934490067"/>
    <n v="43.032153081393687"/>
    <n v="56.842429202881711"/>
    <n v="57.942515560565575"/>
    <n v="59.042602222427831"/>
    <n v="60.390538958123315"/>
    <n v="61.688222270287298"/>
    <n v="63.036181069055417"/>
    <n v="64.161311480257893"/>
    <n v="65.286442793856239"/>
    <n v="66.499688367932237"/>
    <n v="67.645380141001183"/>
    <n v="68.791059787491605"/>
    <n v="70.004300494713334"/>
    <n v="56.842429202881711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</r>
  <r>
    <s v="DE Florida"/>
    <x v="6"/>
    <s v="Customer Delivery"/>
    <s v="PEF Distribution_LA_Veg Mgmt_SPP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.77418322694062169"/>
    <n v="1.5484107008032453"/>
    <n v="2.8914448298418307"/>
    <n v="4.0790445455624109"/>
    <n v="5.422239560788995"/>
    <n v="6.3544836403721376"/>
    <n v="7.2867681669232809"/>
    <n v="8.5893866363625193"/>
    <n v="9.652233896398279"/>
    <n v="10.715077678510042"/>
    <n v="12.017718045989284"/>
    <n v="0"/>
    <n v="12.742862016400707"/>
    <n v="13.714320215924928"/>
    <n v="14.513214187562369"/>
    <n v="15.73936815155102"/>
    <n v="16.965562755725678"/>
    <n v="18.351833348114909"/>
    <n v="19.313639128621212"/>
    <n v="20.488290307224737"/>
    <n v="21.584560689337877"/>
    <n v="22.68082778674502"/>
    <n v="24.023652332863051"/>
    <n v="25.119937528356189"/>
    <n v="12.742862016400707"/>
    <n v="25.868687945917152"/>
    <n v="26.774173031084537"/>
    <n v="27.679658366622256"/>
    <n v="28.78915000007111"/>
    <n v="29.857277857695877"/>
    <n v="30.966787651340127"/>
    <n v="31.892886588115466"/>
    <n v="32.818986267656157"/>
    <n v="33.817613115719361"/>
    <n v="34.760636184287442"/>
    <n v="35.703649271424588"/>
    <n v="36.702272113562337"/>
    <n v="25.868687945917152"/>
    <n v="37.576995110367172"/>
    <n v="38.509644751658776"/>
    <n v="39.442294650831833"/>
    <n v="40.585071037657485"/>
    <n v="41.685242735221294"/>
    <n v="42.828037827048284"/>
    <n v="43.781919735577333"/>
    <n v="44.73580240915468"/>
    <n v="45.764388066596112"/>
    <n v="46.735701830938382"/>
    <n v="47.707005314406764"/>
    <n v="48.735586845744962"/>
    <n v="37.576995110367172"/>
    <n v="49.63655153805518"/>
    <n v="50.597180665895443"/>
    <n v="51.557810059353606"/>
    <n v="52.734869734487873"/>
    <n v="53.868046579805331"/>
    <n v="55.045125521090917"/>
    <n v="56.027623884124516"/>
    <n v="57.010123035157868"/>
    <n v="58.069566259355746"/>
    <n v="59.070019433826694"/>
    <n v="60.07046201899756"/>
    <n v="61.129900993309121"/>
    <n v="49.63655153805518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</r>
  <r>
    <s v="DE Florida"/>
    <x v="6"/>
    <s v="Customer Delivery"/>
    <s v="PEF Distribution_LA_Veg Mgmt_SPP_Annual-364"/>
    <s v="AFUDC Not Eligible"/>
    <s v="Recoverable"/>
    <s v="Maintenance"/>
    <s v="Distribution Operations"/>
    <s v="LA - Distribution R/W Clearing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516793356620299"/>
    <n v="9.5095017603165157"/>
    <n v="23.331451993334667"/>
    <n v="38.268372878482964"/>
    <n v="53.779672584425654"/>
    <n v="58.614283621485797"/>
    <n v="63.464252381027073"/>
    <n v="68.688949569107962"/>
    <n v="73.572705318107722"/>
    <n v="78.229166774386741"/>
    <n v="83.364789172077053"/>
    <n v="0"/>
    <n v="87.793956325600007"/>
    <n v="92.68818608594232"/>
    <n v="97.588743228004546"/>
    <n v="111.82535209777853"/>
    <n v="127.21038074971432"/>
    <n v="143.18701959246079"/>
    <n v="148.16666900602175"/>
    <n v="153.16213687388247"/>
    <n v="158.54357502665707"/>
    <n v="163.57384349397722"/>
    <n v="168.36999883766109"/>
    <n v="173.65968995549713"/>
    <n v="87.793956325600007"/>
    <n v="178.22173220669998"/>
    <n v="183.26278884771963"/>
    <n v="188.31036269189511"/>
    <n v="202.97406979246938"/>
    <n v="218.82064926582333"/>
    <n v="235.27658723424568"/>
    <n v="240.40562611786879"/>
    <n v="245.55095800938142"/>
    <n v="251.0938392933985"/>
    <n v="256.27501580226811"/>
    <n v="261.21505579437269"/>
    <n v="266.66343763263052"/>
    <n v="178.22173220669998"/>
    <n v="271.36234114779995"/>
    <n v="271.36234114779995"/>
    <n v="271.36234114779995"/>
    <n v="271.36234114779995"/>
    <n v="271.36234114779995"/>
    <n v="271.36234114779995"/>
    <n v="271.36234114779995"/>
    <n v="271.36234114779995"/>
    <n v="271.36234114779995"/>
    <n v="271.36234114779995"/>
    <n v="271.36234114779995"/>
    <n v="271.36234114779995"/>
    <n v="271.36234114779995"/>
  </r>
  <r>
    <s v="DE Florida"/>
    <x v="6"/>
    <s v="Customer Delivery"/>
    <s v="PEF Distribution_LA_Veg Mgmt_SPP_Annual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674675940536439"/>
    <n v="11.3422622308921"/>
    <n v="27.82810849672363"/>
    <n v="45.643813027998874"/>
    <n v="64.144596059654219"/>
    <n v="69.910978731302848"/>
    <n v="75.695679009913519"/>
    <n v="81.927328898397846"/>
    <n v="87.752327912324986"/>
    <n v="93.306226343214007"/>
    <n v="99.431634111318516"/>
    <n v="0"/>
    <n v="104.7144319472"/>
    <n v="110.55192362228341"/>
    <n v="116.39696215150397"/>
    <n v="133.37738396008533"/>
    <n v="151.72755979455889"/>
    <n v="170.78336649085571"/>
    <n v="176.72274069679062"/>
    <n v="182.68098203806841"/>
    <n v="189.09958148171216"/>
    <n v="195.09933052074425"/>
    <n v="200.81984595670187"/>
    <n v="207.129016015357"/>
    <n v="104.7144319472"/>
    <n v="212.57029788540001"/>
    <n v="218.58291429626462"/>
    <n v="224.60330396687178"/>
    <n v="242.09313838761565"/>
    <n v="260.99381945163282"/>
    <n v="280.62130030157869"/>
    <n v="286.73885571896778"/>
    <n v="292.87584428571324"/>
    <n v="299.48700169675442"/>
    <n v="305.66674319208391"/>
    <n v="311.55887407693893"/>
    <n v="318.0573192217131"/>
    <n v="212.57029788540001"/>
    <n v="323.66183954359997"/>
    <n v="323.66183954359997"/>
    <n v="323.66183954359997"/>
    <n v="323.66183954359997"/>
    <n v="323.66183954359997"/>
    <n v="323.66183954359997"/>
    <n v="323.66183954359997"/>
    <n v="323.66183954359997"/>
    <n v="323.66183954359997"/>
    <n v="323.66183954359997"/>
    <n v="323.66183954359997"/>
    <n v="323.66183954359997"/>
    <n v="323.66183954359997"/>
  </r>
  <r>
    <s v="DE Florida"/>
    <x v="6"/>
    <s v="Customer Delivery"/>
    <s v="PEF Distribution_LA_Veg Mgmt_SPP_Annual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49006424733156"/>
    <n v="9.9044110478176179"/>
    <n v="24.30035733825023"/>
    <n v="39.857576629444338"/>
    <n v="56.013027466485397"/>
    <n v="61.048409568961148"/>
    <n v="66.099787167315156"/>
    <n v="71.541454865098672"/>
    <n v="76.628022554384842"/>
    <n v="81.477856904672791"/>
    <n v="86.826750726362405"/>
    <n v="0"/>
    <n v="91.439851727199994"/>
    <n v="96.537328391138146"/>
    <n v="101.64139519943821"/>
    <n v="116.46922001373798"/>
    <n v="132.49315602972453"/>
    <n v="149.13327054354983"/>
    <n v="154.31971415637378"/>
    <n v="159.52263313010249"/>
    <n v="165.1275509099078"/>
    <n v="170.36671567762704"/>
    <n v="175.36204510395558"/>
    <n v="180.87140579051317"/>
    <n v="91.439851727199994"/>
    <n v="185.62289990790001"/>
    <n v="190.87330085911952"/>
    <n v="196.13048965901547"/>
    <n v="211.40314918098565"/>
    <n v="227.90780323772802"/>
    <n v="245.0471211457168"/>
    <n v="250.38915805406813"/>
    <n v="255.74816458411055"/>
    <n v="261.52122988341529"/>
    <n v="266.91756958117804"/>
    <n v="272.06275887791287"/>
    <n v="277.73740037140931"/>
    <n v="185.62289990790001"/>
    <n v="282.63143930859997"/>
    <n v="282.63143930859997"/>
    <n v="282.63143930859997"/>
    <n v="282.63143930859997"/>
    <n v="282.63143930859997"/>
    <n v="282.63143930859997"/>
    <n v="282.63143930859997"/>
    <n v="282.63143930859997"/>
    <n v="282.63143930859997"/>
    <n v="282.63143930859997"/>
    <n v="282.63143930859997"/>
    <n v="282.63143930859997"/>
    <n v="282.63143930859997"/>
  </r>
  <r>
    <s v="DE Florida"/>
    <x v="6"/>
    <s v="Customer Delivery"/>
    <s v="PEF Dist_MajProj_CustomerFleetElec 2025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.5"/>
    <n v="125"/>
    <n v="187.5"/>
    <n v="25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5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666666666666667"/>
    <n v="3.3333333333333335"/>
    <n v="5"/>
    <n v="6.666666666666667"/>
    <n v="8.3333333333333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5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33333333333333"/>
    <n v="11.666666666666666"/>
    <n v="17.5"/>
    <n v="23.333333333333332"/>
    <n v="29.1666666666666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5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"/>
    <n v="5"/>
    <n v="7.5"/>
    <n v="10"/>
    <n v="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5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333333333333337"/>
    <n v="1.6666666666666667"/>
    <n v="2.5"/>
    <n v="3.3333333333333335"/>
    <n v="4.1666666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5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"/>
    <n v="30"/>
    <n v="4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52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.25"/>
    <n v="1112.5"/>
    <n v="1668.75"/>
    <n v="2225"/>
    <n v="2781.25"/>
    <n v="3337.5"/>
    <n v="3893.75"/>
    <n v="4450"/>
    <n v="5006.25"/>
    <n v="5562.5"/>
    <n v="61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52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833333333333334"/>
    <n v="29.666666666666668"/>
    <n v="44.5"/>
    <n v="59.333333333333336"/>
    <n v="74.166666666666671"/>
    <n v="89"/>
    <n v="103.83333333333333"/>
    <n v="118.66666666666666"/>
    <n v="133.5"/>
    <n v="148.33333333333334"/>
    <n v="163.166666666666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52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.916666666666664"/>
    <n v="103.83333333333333"/>
    <n v="155.75"/>
    <n v="207.66666666666666"/>
    <n v="259.58333333333331"/>
    <n v="311.5"/>
    <n v="363.41666666666669"/>
    <n v="415.33333333333337"/>
    <n v="467.25000000000006"/>
    <n v="519.16666666666674"/>
    <n v="571.08333333333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52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25"/>
    <n v="44.5"/>
    <n v="66.75"/>
    <n v="89"/>
    <n v="111.25"/>
    <n v="133.5"/>
    <n v="155.75"/>
    <n v="178"/>
    <n v="200.25"/>
    <n v="222.5"/>
    <n v="24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52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16666666666667"/>
    <n v="14.833333333333334"/>
    <n v="22.25"/>
    <n v="29.666666666666668"/>
    <n v="37.083333333333336"/>
    <n v="44.5"/>
    <n v="51.916666666666664"/>
    <n v="59.333333333333329"/>
    <n v="66.75"/>
    <n v="74.166666666666671"/>
    <n v="81.583333333333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52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178"/>
    <n v="267"/>
    <n v="356"/>
    <n v="445"/>
    <n v="534"/>
    <n v="623"/>
    <n v="712"/>
    <n v="801"/>
    <n v="890"/>
    <n v="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6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.9066666666665"/>
    <n v="2059.813333333333"/>
    <n v="3089.7199999999993"/>
    <n v="4119.6266666666661"/>
    <n v="5149.5333333333328"/>
    <n v="6179.44"/>
    <n v="7209.3466666666664"/>
    <n v="8239.2533333333322"/>
    <n v="9269.159999999998"/>
    <n v="10299.066666666664"/>
    <n v="11328.973333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6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464166666666667"/>
    <n v="54.928333333333335"/>
    <n v="82.392499999999998"/>
    <n v="109.85666666666667"/>
    <n v="137.32083333333333"/>
    <n v="164.785"/>
    <n v="192.24916666666667"/>
    <n v="219.71333333333334"/>
    <n v="247.17750000000001"/>
    <n v="274.64166666666665"/>
    <n v="302.10583333333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6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.125"/>
    <n v="192.25"/>
    <n v="288.375"/>
    <n v="384.5"/>
    <n v="480.625"/>
    <n v="576.75"/>
    <n v="672.875"/>
    <n v="769"/>
    <n v="865.125"/>
    <n v="961.25"/>
    <n v="1057.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6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196666666666665"/>
    <n v="82.393333333333331"/>
    <n v="123.59"/>
    <n v="164.78666666666666"/>
    <n v="205.98333333333332"/>
    <n v="247.17999999999998"/>
    <n v="288.37666666666667"/>
    <n v="329.57333333333332"/>
    <n v="370.77"/>
    <n v="411.96666666666664"/>
    <n v="453.16333333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6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325"/>
    <n v="27.465"/>
    <n v="41.197499999999998"/>
    <n v="54.93"/>
    <n v="68.662499999999994"/>
    <n v="82.394999999999996"/>
    <n v="96.127499999999998"/>
    <n v="109.86"/>
    <n v="123.5925"/>
    <n v="137.32499999999999"/>
    <n v="151.0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6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.785"/>
    <n v="329.57"/>
    <n v="494.35500000000002"/>
    <n v="659.14"/>
    <n v="823.92499999999995"/>
    <n v="988.70999999999992"/>
    <n v="1153.4949999999999"/>
    <n v="1318.28"/>
    <n v="1483.0650000000001"/>
    <n v="1647.8500000000001"/>
    <n v="1812.635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7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.9375"/>
    <n v="1171.875"/>
    <n v="1757.8125"/>
    <n v="2343.75"/>
    <n v="2929.6875"/>
    <n v="3515.625"/>
    <n v="4101.5625"/>
    <n v="4687.5"/>
    <n v="5273.4375"/>
    <n v="5859.375"/>
    <n v="6445.3125"/>
    <n v="0"/>
    <n v="7031.25"/>
    <n v="8906.25"/>
    <n v="10781.25"/>
    <n v="12656.25"/>
    <n v="14531.25"/>
    <n v="16406.25"/>
    <n v="18281.25"/>
    <n v="20156.25"/>
    <n v="22031.25"/>
    <n v="23906.25"/>
    <n v="25781.25"/>
    <n v="27656.25"/>
    <n v="7031.25"/>
    <n v="29531.25"/>
    <n v="31914.0625"/>
    <n v="34296.875"/>
    <n v="36679.6875"/>
    <n v="39062.5"/>
    <n v="41445.3125"/>
    <n v="43828.125"/>
    <n v="46210.9375"/>
    <n v="48593.75"/>
    <n v="50976.5625"/>
    <n v="53359.375"/>
    <n v="55742.1875"/>
    <n v="29531.25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7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625"/>
    <n v="31.25"/>
    <n v="46.875"/>
    <n v="62.5"/>
    <n v="78.125"/>
    <n v="93.75"/>
    <n v="109.375"/>
    <n v="125"/>
    <n v="140.625"/>
    <n v="156.25"/>
    <n v="171.875"/>
    <n v="0"/>
    <n v="187.5"/>
    <n v="237.5"/>
    <n v="287.5"/>
    <n v="337.5"/>
    <n v="387.5"/>
    <n v="437.5"/>
    <n v="487.5"/>
    <n v="537.5"/>
    <n v="587.5"/>
    <n v="637.5"/>
    <n v="687.5"/>
    <n v="737.5"/>
    <n v="187.5"/>
    <n v="787.5"/>
    <n v="851.04166666666663"/>
    <n v="914.58333333333326"/>
    <n v="978.12499999999989"/>
    <n v="1041.6666666666665"/>
    <n v="1105.2083333333333"/>
    <n v="1168.75"/>
    <n v="1232.2916666666667"/>
    <n v="1295.8333333333335"/>
    <n v="1359.3750000000002"/>
    <n v="1422.916666666667"/>
    <n v="1486.4583333333337"/>
    <n v="787.5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7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.6875"/>
    <n v="109.375"/>
    <n v="164.0625"/>
    <n v="218.75"/>
    <n v="273.4375"/>
    <n v="328.125"/>
    <n v="382.8125"/>
    <n v="437.5"/>
    <n v="492.1875"/>
    <n v="546.875"/>
    <n v="601.5625"/>
    <n v="0"/>
    <n v="656.25"/>
    <n v="831.25"/>
    <n v="1006.25"/>
    <n v="1181.25"/>
    <n v="1356.25"/>
    <n v="1531.25"/>
    <n v="1706.25"/>
    <n v="1881.25"/>
    <n v="2056.25"/>
    <n v="2231.25"/>
    <n v="2406.25"/>
    <n v="2581.25"/>
    <n v="656.25"/>
    <n v="2756.25"/>
    <n v="2978.6458333333335"/>
    <n v="3201.041666666667"/>
    <n v="3423.4375000000005"/>
    <n v="3645.8333333333339"/>
    <n v="3868.2291666666674"/>
    <n v="4090.6250000000009"/>
    <n v="4313.0208333333339"/>
    <n v="4535.416666666667"/>
    <n v="4757.8125"/>
    <n v="4980.208333333333"/>
    <n v="5202.6041666666661"/>
    <n v="2756.25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7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.4375"/>
    <n v="46.875"/>
    <n v="70.3125"/>
    <n v="93.75"/>
    <n v="117.1875"/>
    <n v="140.625"/>
    <n v="164.0625"/>
    <n v="187.5"/>
    <n v="210.9375"/>
    <n v="234.375"/>
    <n v="257.8125"/>
    <n v="0"/>
    <n v="281.25"/>
    <n v="356.25"/>
    <n v="431.25"/>
    <n v="506.25"/>
    <n v="581.25"/>
    <n v="656.25"/>
    <n v="731.25"/>
    <n v="806.25"/>
    <n v="881.25"/>
    <n v="956.25"/>
    <n v="1031.25"/>
    <n v="1106.25"/>
    <n v="281.25"/>
    <n v="1181.25"/>
    <n v="1276.5625"/>
    <n v="1371.875"/>
    <n v="1467.1875"/>
    <n v="1562.5"/>
    <n v="1657.8125"/>
    <n v="1753.125"/>
    <n v="1848.4375"/>
    <n v="1943.75"/>
    <n v="2039.0625"/>
    <n v="2134.375"/>
    <n v="2229.6875"/>
    <n v="1181.25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7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8125"/>
    <n v="15.625"/>
    <n v="23.4375"/>
    <n v="31.25"/>
    <n v="39.0625"/>
    <n v="46.875"/>
    <n v="54.6875"/>
    <n v="62.5"/>
    <n v="70.3125"/>
    <n v="78.125"/>
    <n v="85.9375"/>
    <n v="0"/>
    <n v="93.75"/>
    <n v="118.75"/>
    <n v="143.75"/>
    <n v="168.75"/>
    <n v="193.75"/>
    <n v="218.75"/>
    <n v="243.75"/>
    <n v="268.75"/>
    <n v="293.75"/>
    <n v="318.75"/>
    <n v="343.75"/>
    <n v="368.75"/>
    <n v="93.75"/>
    <n v="393.75"/>
    <n v="425.52083333333331"/>
    <n v="457.29166666666663"/>
    <n v="489.06249999999994"/>
    <n v="520.83333333333326"/>
    <n v="552.60416666666663"/>
    <n v="584.375"/>
    <n v="616.14583333333337"/>
    <n v="647.91666666666674"/>
    <n v="679.68750000000011"/>
    <n v="711.45833333333348"/>
    <n v="743.22916666666686"/>
    <n v="393.75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Dist_MajProj_CustomerFleetElec 2027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.75"/>
    <n v="187.5"/>
    <n v="281.25"/>
    <n v="375"/>
    <n v="468.75"/>
    <n v="562.5"/>
    <n v="656.25"/>
    <n v="750"/>
    <n v="843.75"/>
    <n v="937.5"/>
    <n v="1031.25"/>
    <n v="0"/>
    <n v="1125"/>
    <n v="1425"/>
    <n v="1725"/>
    <n v="2025"/>
    <n v="2325"/>
    <n v="2625"/>
    <n v="2925"/>
    <n v="3225"/>
    <n v="3525"/>
    <n v="3825"/>
    <n v="4125"/>
    <n v="4425"/>
    <n v="1125"/>
    <n v="4725"/>
    <n v="5106.25"/>
    <n v="5487.5"/>
    <n v="5868.75"/>
    <n v="6250"/>
    <n v="6631.25"/>
    <n v="7012.5"/>
    <n v="7393.75"/>
    <n v="7775"/>
    <n v="8156.25"/>
    <n v="8537.5"/>
    <n v="8918.75"/>
    <n v="4725"/>
    <n v="0"/>
    <n v="0"/>
    <n v="0"/>
    <n v="0"/>
    <n v="0"/>
    <n v="0"/>
    <n v="0"/>
    <n v="0"/>
    <n v="0"/>
    <n v="0"/>
    <n v="0"/>
    <n v="0"/>
    <n v="0"/>
  </r>
  <r>
    <s v="DE Florida"/>
    <x v="6"/>
    <s v="Customer Delivery"/>
    <s v="PEF Other Yates Maintenance SA"/>
    <s v="AFUDC Not Eligible"/>
    <s v="Maintenance"/>
    <s v="Maintenance"/>
    <s v="Distribution Operations"/>
    <s v="SA - Gen. Bldg. &amp; Oper. Centers"/>
    <s v="~"/>
    <s v="PEF Distribution General Plant Struct &amp; Improv 390.0"/>
    <n v="6156.23"/>
    <n v="6203.61"/>
    <n v="3184.1"/>
    <n v="3130.58"/>
    <n v="1396.27"/>
    <n v="1624.12"/>
    <n v="1848.01"/>
    <n v="1871.51"/>
    <n v="2190.4299999999998"/>
    <n v="1986.44"/>
    <n v="3881.02"/>
    <n v="7103.03"/>
    <n v="6156.23"/>
    <n v="10474.370000000001"/>
    <n v="11011.307200000001"/>
    <n v="11355.693440000001"/>
    <n v="11945.907710000001"/>
    <n v="12277.922790000001"/>
    <n v="12729.1198"/>
    <n v="13485.216250000001"/>
    <n v="14455.733130000001"/>
    <n v="15540.46206"/>
    <n v="16715.71428"/>
    <n v="17937.023239999999"/>
    <n v="19978.904049999997"/>
    <n v="10474.370000000001"/>
    <n v="509.42440540000098"/>
    <n v="1916.608905400001"/>
    <n v="2819.1250954000011"/>
    <n v="4366.030465400001"/>
    <n v="5236.2780754000014"/>
    <n v="6418.7478254000016"/>
    <n v="8400.549045400001"/>
    <n v="10944.018865400001"/>
    <n v="13786.9299054"/>
    <n v="16867.191695400001"/>
    <n v="20068.1368654"/>
    <n v="25419.5804254"/>
    <n v="509.42440540000098"/>
    <n v="796.28215450800053"/>
    <n v="1539.3966046398318"/>
    <n v="3257.7074430389739"/>
    <n v="4489.9280042271375"/>
    <n v="5586.7944628048754"/>
    <n v="6746.1532647163349"/>
    <n v="7757.9936702335472"/>
    <n v="8882.2686638731866"/>
    <n v="10373.970851740025"/>
    <n v="12066.922525118714"/>
    <n v="14245.126349390248"/>
    <n v="17314.959234739723"/>
    <n v="796.28215450800053"/>
    <n v="480.78636309015928"/>
    <n v="558.84499286882954"/>
    <n v="818.76038940943113"/>
    <n v="974.75763364145109"/>
    <n v="1130.7548778734711"/>
    <n v="1286.752122105491"/>
    <n v="1390.7902897393931"/>
    <n v="1494.8284573732951"/>
    <n v="1650.8257016053151"/>
    <n v="1832.8024845802213"/>
    <n v="2092.7178811208228"/>
    <n v="2430.5718938900832"/>
    <n v="480.78636309015928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</r>
  <r>
    <s v="DE Florida"/>
    <x v="6"/>
    <s v="Customer Delivery"/>
    <s v="PEF Other Yates Maintenance TC-392.1"/>
    <s v="AFUDC Not Eligible"/>
    <s v="Maintenance"/>
    <s v="Maintenance"/>
    <s v="Operations Support"/>
    <s v="TC - Automotive Equipment"/>
    <s v="~"/>
    <s v="PEF Distribution General Plant Cars 392.1"/>
    <n v="0"/>
    <n v="0"/>
    <n v="0"/>
    <n v="0"/>
    <n v="0"/>
    <n v="0"/>
    <n v="0"/>
    <n v="0"/>
    <n v="0"/>
    <n v="0"/>
    <n v="0"/>
    <n v="0"/>
    <n v="0"/>
    <n v="0"/>
    <n v="0.4148958724077616"/>
    <n v="0.78500022322752017"/>
    <n v="1.1554828852309207"/>
    <n v="1.5707571771463193"/>
    <n v="1.9412406165337188"/>
    <n v="2.3123857247834394"/>
    <n v="2.7276603735308385"/>
    <n v="3.0981427806542392"/>
    <n v="3.4686249520136379"/>
    <n v="3.8838989763050371"/>
    <n v="4.2543814917524365"/>
    <n v="0"/>
    <n v="4.6255263323781577"/>
    <n v="5.0408371995735592"/>
    <n v="5.4113562711849603"/>
    <n v="5.7822688390294807"/>
    <n v="6.1979735146860016"/>
    <n v="6.5695744752422414"/>
    <n v="6.9404873170827628"/>
    <n v="7.3561914128872843"/>
    <n v="7.7271035346918033"/>
    <n v="8.0980156373803247"/>
    <n v="8.5137195356528466"/>
    <n v="8.8853197506850883"/>
    <n v="4.6255263323781577"/>
    <n v="9.2562316940736089"/>
    <n v="9.5153527699262561"/>
    <n v="9.7744738457789033"/>
    <n v="10.033594921631551"/>
    <n v="10.292715997484198"/>
    <n v="10.551837073336845"/>
    <n v="10.810958149189492"/>
    <n v="11.070079225042139"/>
    <n v="11.329200300894787"/>
    <n v="11.588321376747434"/>
    <n v="11.847442452600081"/>
    <n v="12.106563528452728"/>
    <n v="9.2562316940736089"/>
    <n v="12.365684603193605"/>
    <n v="12.609128521461153"/>
    <n v="12.852572439728702"/>
    <n v="13.09601635799625"/>
    <n v="13.339460276263798"/>
    <n v="13.582904194531347"/>
    <n v="13.826348112798895"/>
    <n v="14.069792031066443"/>
    <n v="14.313235949333992"/>
    <n v="14.55667986760154"/>
    <n v="14.800123785869088"/>
    <n v="15.043567704136636"/>
    <n v="12.365684603193605"/>
    <n v="15.287011622949604"/>
    <n v="15.52606593746038"/>
    <n v="15.765120251971158"/>
    <n v="16.004174566481932"/>
    <n v="16.243228880992707"/>
    <n v="16.482283195503481"/>
    <n v="16.721337510014255"/>
    <n v="16.960391824525029"/>
    <n v="17.199446139035803"/>
    <n v="17.438500453546578"/>
    <n v="17.677554768057352"/>
    <n v="17.916609082568126"/>
    <n v="15.287011622949604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</r>
  <r>
    <s v="DE Florida"/>
    <x v="6"/>
    <s v="Customer Delivery"/>
    <s v="PEF Other Yates Maintenance TC-392.2"/>
    <s v="AFUDC Not Eligible"/>
    <s v="Maintenance"/>
    <s v="Maintenance"/>
    <s v="Operations Support"/>
    <s v="TC - Automotive Equipment"/>
    <s v="~"/>
    <s v="PEF Distribution General Plant Light Trucks 392.2"/>
    <n v="0"/>
    <n v="0"/>
    <n v="0"/>
    <n v="0"/>
    <n v="0"/>
    <n v="0"/>
    <n v="0"/>
    <n v="0"/>
    <n v="0"/>
    <n v="0"/>
    <n v="0"/>
    <n v="0"/>
    <n v="0"/>
    <n v="0"/>
    <n v="2.8042585425074549"/>
    <n v="5.3057736368429005"/>
    <n v="7.8098457158075121"/>
    <n v="10.616661975100101"/>
    <n v="13.120739308360697"/>
    <n v="15.629288825325375"/>
    <n v="18.43610749642599"/>
    <n v="20.940177852670573"/>
    <n v="23.44424661539918"/>
    <n v="26.251061065835785"/>
    <n v="28.755132154236392"/>
    <n v="0"/>
    <n v="31.263679862345057"/>
    <n v="34.070743331957658"/>
    <n v="36.575061501474281"/>
    <n v="39.082039290540166"/>
    <n v="41.891764490034035"/>
    <n v="44.403395087842611"/>
    <n v="46.910374728832508"/>
    <n v="49.720096009138388"/>
    <n v="52.22707078344429"/>
    <n v="54.734045428546182"/>
    <n v="57.543765373744066"/>
    <n v="60.055390932596609"/>
    <n v="31.263679862345057"/>
    <n v="62.562364500998484"/>
    <n v="64.31374970106468"/>
    <n v="66.065134901130889"/>
    <n v="67.816520101197071"/>
    <n v="69.567905301263252"/>
    <n v="71.319290501329434"/>
    <n v="73.070675701395615"/>
    <n v="74.822060901461796"/>
    <n v="76.573446101527978"/>
    <n v="78.324831301594159"/>
    <n v="80.07621650166034"/>
    <n v="81.827601701726522"/>
    <n v="62.562364500998484"/>
    <n v="83.578986894278316"/>
    <n v="85.224411042418112"/>
    <n v="86.869835190557907"/>
    <n v="88.515259338697703"/>
    <n v="90.160683486837499"/>
    <n v="91.806107634977295"/>
    <n v="93.45153178311709"/>
    <n v="95.096955931256886"/>
    <n v="96.742380079396682"/>
    <n v="98.387804227536478"/>
    <n v="100.03322837567627"/>
    <n v="101.67865252381607"/>
    <n v="83.578986894278316"/>
    <n v="103.32407667564236"/>
    <n v="104.93983173172367"/>
    <n v="106.555586787805"/>
    <n v="108.1713418438863"/>
    <n v="109.78709689996759"/>
    <n v="111.40285195604889"/>
    <n v="113.01860701213019"/>
    <n v="114.63436206821149"/>
    <n v="116.25011712429279"/>
    <n v="117.86587218037408"/>
    <n v="119.48162723645538"/>
    <n v="121.09738229253668"/>
    <n v="103.32407667564236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</r>
  <r>
    <s v="DE Florida"/>
    <x v="6"/>
    <s v="Customer Delivery"/>
    <s v="PEF Other Yates Maintenance TC-392.3"/>
    <s v="AFUDC Not Eligible"/>
    <s v="Maintenance"/>
    <s v="Maintenance"/>
    <s v="Operations Support"/>
    <s v="TC - Automotive Equipment"/>
    <s v="~"/>
    <s v="PEF Distribution General Plant Heavy Trucks 392.3"/>
    <n v="0"/>
    <n v="0"/>
    <n v="0"/>
    <n v="0"/>
    <n v="0"/>
    <n v="0"/>
    <n v="0"/>
    <n v="0"/>
    <n v="0"/>
    <n v="0"/>
    <n v="0"/>
    <n v="0"/>
    <n v="0"/>
    <n v="0"/>
    <n v="1.3833769154386744"/>
    <n v="2.6174065823433565"/>
    <n v="3.8526976427520481"/>
    <n v="5.2373363128767494"/>
    <n v="6.4726299652974575"/>
    <n v="7.7101298036329169"/>
    <n v="9.0947696635336257"/>
    <n v="10.330059874102325"/>
    <n v="11.565349298569025"/>
    <n v="12.949987076361737"/>
    <n v="14.185277648112439"/>
    <n v="0"/>
    <n v="15.422776594115902"/>
    <n v="16.807537216280608"/>
    <n v="18.042949676333301"/>
    <n v="19.279674161020161"/>
    <n v="20.665747848873025"/>
    <n v="21.904767624136355"/>
    <n v="23.141493022401214"/>
    <n v="24.527564776868061"/>
    <n v="25.764287774334917"/>
    <n v="27.001010708063781"/>
    <n v="28.387081803904636"/>
    <n v="29.62609909338596"/>
    <n v="15.422776594115902"/>
    <n v="30.86282149596483"/>
    <n v="31.726802408953745"/>
    <n v="32.590783321942666"/>
    <n v="33.454764234931588"/>
    <n v="34.318745147920509"/>
    <n v="35.182726060909431"/>
    <n v="36.046706973898353"/>
    <n v="36.910687886887274"/>
    <n v="37.774668799876196"/>
    <n v="38.638649712865117"/>
    <n v="39.502630625854039"/>
    <n v="40.36661153884296"/>
    <n v="30.86282149596483"/>
    <n v="41.230592448124924"/>
    <n v="42.042301407244871"/>
    <n v="42.854010366364825"/>
    <n v="43.66571932548478"/>
    <n v="44.477428284604734"/>
    <n v="45.289137243724689"/>
    <n v="46.100846202844643"/>
    <n v="46.912555161964598"/>
    <n v="47.724264121084552"/>
    <n v="48.535973080204506"/>
    <n v="49.347682039324461"/>
    <n v="50.159390998444415"/>
    <n v="41.230592448124924"/>
    <n v="50.971099959382961"/>
    <n v="51.768172772643467"/>
    <n v="52.565245585903966"/>
    <n v="53.362318399164479"/>
    <n v="54.159391212424993"/>
    <n v="54.956464025685506"/>
    <n v="55.753536838946019"/>
    <n v="56.550609652206532"/>
    <n v="57.347682465467045"/>
    <n v="58.144755278727558"/>
    <n v="58.941828091988071"/>
    <n v="59.738900905248585"/>
    <n v="50.971099959382961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</r>
  <r>
    <s v="DE Florida"/>
    <x v="6"/>
    <s v="Customer Delivery"/>
    <s v="PEF Other Yates Maintenance TC-392.4"/>
    <s v="AFUDC Not Eligible"/>
    <s v="Maintenance"/>
    <s v="Maintenance"/>
    <s v="Operations Support"/>
    <s v="TC - Automotive Equipment"/>
    <s v="~"/>
    <s v="PEF Distribution General Plant Special Equip 392.4"/>
    <n v="0"/>
    <n v="0"/>
    <n v="0"/>
    <n v="0"/>
    <n v="0"/>
    <n v="0"/>
    <n v="0"/>
    <n v="0"/>
    <n v="0"/>
    <n v="0"/>
    <n v="0"/>
    <n v="0"/>
    <n v="0"/>
    <n v="0"/>
    <n v="2.8861698745050717"/>
    <n v="5.4607532791561511"/>
    <n v="8.0379683569908735"/>
    <n v="10.926770658221585"/>
    <n v="13.503991143828287"/>
    <n v="16.085814443934566"/>
    <n v="18.974619227421272"/>
    <n v="21.551832532215968"/>
    <n v="24.129044196948669"/>
    <n v="27.017844636487354"/>
    <n v="29.595058694824061"/>
    <n v="0"/>
    <n v="32.176880133238342"/>
    <n v="35.065936865709034"/>
    <n v="37.643405222307734"/>
    <n v="40.223610884937401"/>
    <n v="43.115407095413048"/>
    <n v="45.700401473569968"/>
    <n v="48.280609042217634"/>
    <n v="51.172401219027307"/>
    <n v="53.752603778836971"/>
    <n v="56.332806205668632"/>
    <n v="59.224597008372285"/>
    <n v="61.809586200387201"/>
    <n v="32.176880133238342"/>
    <n v="64.389787519068861"/>
    <n v="66.192330018793356"/>
    <n v="67.994872518517852"/>
    <n v="69.797415018242347"/>
    <n v="71.599957517966843"/>
    <n v="73.402500017691338"/>
    <n v="75.205042517415833"/>
    <n v="77.007585017140329"/>
    <n v="78.810127516864824"/>
    <n v="80.61267001658932"/>
    <n v="82.415212516313815"/>
    <n v="84.217755016038311"/>
    <n v="64.389787519068861"/>
    <n v="86.020297508028932"/>
    <n v="87.713783873554249"/>
    <n v="89.40727023907958"/>
    <n v="91.100756604604882"/>
    <n v="92.794242970130185"/>
    <n v="94.487729335655487"/>
    <n v="96.18121570118079"/>
    <n v="97.874702066706092"/>
    <n v="99.568188432231395"/>
    <n v="101.2616747977567"/>
    <n v="102.955161163282"/>
    <n v="104.6486475288073"/>
    <n v="86.020297508028932"/>
    <n v="106.34213389812679"/>
    <n v="108.00508454862971"/>
    <n v="109.66803519913263"/>
    <n v="111.33098584963555"/>
    <n v="112.99393650013847"/>
    <n v="114.6568871506414"/>
    <n v="116.31983780114432"/>
    <n v="117.98278845164724"/>
    <n v="119.64573910215016"/>
    <n v="121.30868975265308"/>
    <n v="122.971640403156"/>
    <n v="124.63459105365892"/>
    <n v="106.34213389812679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</r>
  <r>
    <s v="DE Florida"/>
    <x v="6"/>
    <s v="Customer Delivery"/>
    <s v="PEF Other Yates Maintenance TC-392.5"/>
    <s v="AFUDC Not Eligible"/>
    <s v="Maintenance"/>
    <s v="Maintenance"/>
    <s v="Operations Support"/>
    <s v="TC - Automotive Equipment"/>
    <s v="~"/>
    <s v="PEF Distribution General Plant Trailers 392.5"/>
    <n v="0"/>
    <n v="0"/>
    <n v="0"/>
    <n v="0"/>
    <n v="0"/>
    <n v="0"/>
    <n v="0"/>
    <n v="0"/>
    <n v="0"/>
    <n v="0"/>
    <n v="0"/>
    <n v="0"/>
    <n v="0"/>
    <n v="0"/>
    <n v="2.9910007524988771"/>
    <n v="5.6590976544537455"/>
    <n v="8.329921816692945"/>
    <n v="11.323650610388142"/>
    <n v="13.994480376819354"/>
    <n v="16.670080140246711"/>
    <n v="19.663811506357916"/>
    <n v="22.334633831157106"/>
    <n v="25.005454456324316"/>
    <n v="27.999181320707521"/>
    <n v="30.670004426418728"/>
    <n v="0"/>
    <n v="33.345602260534093"/>
    <n v="36.339594726869308"/>
    <n v="39.010681367412502"/>
    <n v="41.684604737862259"/>
    <n v="44.681436184968021"/>
    <n v="47.360322205701152"/>
    <n v="50.03424755139892"/>
    <n v="53.031074818328676"/>
    <n v="55.704994973258437"/>
    <n v="58.378914990380196"/>
    <n v="61.375740833293946"/>
    <n v="64.054621479515077"/>
    <n v="33.345602260534093"/>
    <n v="66.728540348236834"/>
    <n v="68.596554431784739"/>
    <n v="70.464568515332644"/>
    <n v="72.332582598880549"/>
    <n v="74.200596682428454"/>
    <n v="76.068610765976359"/>
    <n v="77.936624849524264"/>
    <n v="79.804638933072169"/>
    <n v="81.672653016620075"/>
    <n v="83.54066710016798"/>
    <n v="85.408681183715885"/>
    <n v="87.27669526726379"/>
    <n v="66.728540348236834"/>
    <n v="89.144709342796887"/>
    <n v="90.899706177313206"/>
    <n v="92.65470301182954"/>
    <n v="94.409699846345873"/>
    <n v="96.164696680862207"/>
    <n v="97.91969351537854"/>
    <n v="99.674690349894874"/>
    <n v="101.42968718441121"/>
    <n v="103.18468401892754"/>
    <n v="104.93968085344387"/>
    <n v="106.69467768796021"/>
    <n v="108.44967452247654"/>
    <n v="89.144709342796887"/>
    <n v="110.20467136092482"/>
    <n v="111.92802336835842"/>
    <n v="113.65137537579204"/>
    <n v="115.37472738322566"/>
    <n v="117.09807939065928"/>
    <n v="118.8214313980929"/>
    <n v="120.54478340552652"/>
    <n v="122.26813541296013"/>
    <n v="123.99148742039375"/>
    <n v="125.71483942782737"/>
    <n v="127.43819143526099"/>
    <n v="129.16154344269461"/>
    <n v="110.20467136092482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</r>
  <r>
    <s v="DE Florida"/>
    <x v="6"/>
    <s v="Customer Delivery"/>
    <s v="PEF Other Yates Maintenance TC-396"/>
    <s v="AFUDC Not Eligible"/>
    <s v="Maintenance"/>
    <s v="Maintenance"/>
    <s v="Operations Support"/>
    <s v="TC - Automotive Equipment"/>
    <s v="~"/>
    <s v="PEF Distribution Gen. Plant Power Oper Equip 396.0"/>
    <n v="0"/>
    <n v="0"/>
    <n v="0"/>
    <n v="0"/>
    <n v="0"/>
    <n v="0"/>
    <n v="0"/>
    <n v="0"/>
    <n v="0"/>
    <n v="0"/>
    <n v="0"/>
    <n v="0"/>
    <n v="0"/>
    <n v="0"/>
    <n v="2.5427673586421662"/>
    <n v="4.8110214559763307"/>
    <n v="7.0815941045257347"/>
    <n v="9.6266806782671495"/>
    <n v="11.897258091160552"/>
    <n v="14.171890666077076"/>
    <n v="16.716979426730461"/>
    <n v="18.987550513199878"/>
    <n v="21.258120154745285"/>
    <n v="23.803205088302676"/>
    <n v="26.073776838656073"/>
    <n v="0"/>
    <n v="28.348407773388601"/>
    <n v="30.893718505609982"/>
    <n v="33.164514297287369"/>
    <n v="35.437721704610681"/>
    <n v="37.98544596602602"/>
    <n v="40.26287231750787"/>
    <n v="42.536081404067204"/>
    <n v="45.083802111750543"/>
    <n v="47.357006785433867"/>
    <n v="49.630211341961186"/>
    <n v="52.177930839032513"/>
    <n v="54.455352621430364"/>
    <n v="28.348407773388601"/>
    <n v="56.728556201657696"/>
    <n v="58.3166284323855"/>
    <n v="59.904700663113317"/>
    <n v="61.492772893841106"/>
    <n v="63.080845124568896"/>
    <n v="64.668917355296685"/>
    <n v="66.256989586024474"/>
    <n v="67.845061816752263"/>
    <n v="69.433134047480053"/>
    <n v="71.021206278207842"/>
    <n v="72.609278508935631"/>
    <n v="74.19735073966342"/>
    <n v="56.728556201657696"/>
    <n v="75.785422963577531"/>
    <n v="77.277414786581957"/>
    <n v="78.769406609586397"/>
    <n v="80.261398432590838"/>
    <n v="81.753390255595278"/>
    <n v="83.245382078599718"/>
    <n v="84.737373901604158"/>
    <n v="86.229365724608598"/>
    <n v="87.721357547613039"/>
    <n v="89.213349370617479"/>
    <n v="90.705341193621919"/>
    <n v="92.197333016626359"/>
    <n v="75.785422963577531"/>
    <n v="93.689324842973534"/>
    <n v="95.15441415406498"/>
    <n v="96.619503465156427"/>
    <n v="98.084592776247874"/>
    <n v="99.54968208733932"/>
    <n v="101.01477139843077"/>
    <n v="102.47986070952221"/>
    <n v="103.94495002061366"/>
    <n v="105.41003933170511"/>
    <n v="106.87512864279655"/>
    <n v="108.340217953888"/>
    <n v="109.80530726497945"/>
    <n v="93.689324842973534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</r>
  <r>
    <s v="DE Florida"/>
    <x v="6"/>
    <s v="Customer Delivery"/>
    <s v="PEF Other Yates Maintenance VS - 303"/>
    <s v="AFUDC Not Eligible"/>
    <s v="Maintenance"/>
    <s v="Maintenance"/>
    <s v="Operations Support"/>
    <s v="VS - Other - Intangible Plant - Software"/>
    <s v="~"/>
    <s v="PEF Other Yates Maintenance VS"/>
    <n v="1154.96"/>
    <n v="1228.73"/>
    <n v="1170.3"/>
    <n v="1225.5700000000002"/>
    <n v="1316.59"/>
    <n v="1398.3100000000002"/>
    <n v="1454.3600000000001"/>
    <n v="1555.26"/>
    <n v="1673.5600000000002"/>
    <n v="1763.22"/>
    <n v="1876.6000000000001"/>
    <n v="123.44999999999999"/>
    <n v="1154.96"/>
    <n v="33.479999999999997"/>
    <n v="2940.1379299999999"/>
    <n v="3689.05051"/>
    <n v="4437.8921700000001"/>
    <n v="5543.9094599999999"/>
    <n v="6672.8931999999995"/>
    <n v="7835.9741399999994"/>
    <n v="8953.4520499999999"/>
    <n v="10070.878259999999"/>
    <n v="11019.766809999999"/>
    <n v="11818.58714"/>
    <n v="12517.391540000001"/>
    <n v="33.479999999999997"/>
    <n v="264.32349840000097"/>
    <n v="995.65640840000094"/>
    <n v="1727.0015884000009"/>
    <n v="2458.3239184000008"/>
    <n v="3189.6742884000009"/>
    <n v="3921.0385484000008"/>
    <n v="4652.3946584000005"/>
    <n v="5383.6718184000001"/>
    <n v="6114.9372383999998"/>
    <n v="6846.2000183999999"/>
    <n v="7577.4526083999999"/>
    <n v="8308.7292684000004"/>
    <n v="264.32349840000097"/>
    <n v="180.79945176799993"/>
    <n v="1131.4661185329999"/>
    <n v="2082.1327852979998"/>
    <n v="3032.799452063"/>
    <n v="3983.4661188279997"/>
    <n v="4934.1327855929994"/>
    <n v="5884.7994523579991"/>
    <n v="6835.4661191229989"/>
    <n v="7786.1327858879986"/>
    <n v="8736.7994526529983"/>
    <n v="9687.4661194179989"/>
    <n v="10638.132786183"/>
    <n v="180.79945176799993"/>
    <n v="231.77598903536091"/>
    <n v="1238.0259884103609"/>
    <n v="2244.2759877853609"/>
    <n v="3250.5259871603612"/>
    <n v="4256.775986535361"/>
    <n v="5263.0259859103608"/>
    <n v="6269.2759852853605"/>
    <n v="7275.5259846603603"/>
    <n v="8281.775984035361"/>
    <n v="9288.0259834103617"/>
    <n v="10294.275982785362"/>
    <n v="11300.525982160363"/>
    <n v="231.77598903536091"/>
    <n v="246.13551978070609"/>
    <n v="1156.155231382982"/>
    <n v="2069.5894737840749"/>
    <n v="2877.4961426029586"/>
    <n v="3679.4582418023429"/>
    <n v="4530.1787761966625"/>
    <n v="5494.3997958487098"/>
    <n v="6476.5918668141157"/>
    <n v="8268.5089550885896"/>
    <n v="9341.4893268103788"/>
    <n v="10335.24542853487"/>
    <n v="11292.335242354437"/>
    <n v="246.13551978070609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</r>
  <r>
    <s v="DE Florida"/>
    <x v="6"/>
    <s v="Customer Delivery"/>
    <s v="PEF Reg Other IT"/>
    <s v="AFUDC Not Eligible"/>
    <s v="Maintenance"/>
    <s v="Regulated Utility Other"/>
    <s v="Regulated Utility Other"/>
    <s v="IK - Distrib Lines OH/UG (Line Ext)"/>
    <s v="~"/>
    <s v="PEF Distribution Gen. Plant Commun Equip-New 397.0"/>
    <n v="952.44"/>
    <n v="1004.84"/>
    <n v="1069.6500000000001"/>
    <n v="1139.72"/>
    <n v="1209.56"/>
    <n v="1266"/>
    <n v="1300.32"/>
    <n v="1302.28"/>
    <n v="0"/>
    <n v="0"/>
    <n v="0"/>
    <n v="0"/>
    <n v="952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Services"/>
    <s v="PEF Customer Maintenance - Intangible VS"/>
    <s v="AFUDC Not Eligible"/>
    <s v="Maintenance"/>
    <s v="Maintenance"/>
    <s v="Customer Operations"/>
    <s v="VS - Cust - Intangible Plant - Software"/>
    <s v="~"/>
    <s v="PEF Corporate 2008 Misc Intangible 303"/>
    <n v="1866.6799999999998"/>
    <n v="1974.41"/>
    <n v="2101.0300000000002"/>
    <n v="2215.87"/>
    <n v="2275.31"/>
    <n v="2357.7400000000002"/>
    <n v="2373.7900000000004"/>
    <n v="1909.29"/>
    <n v="2004.48"/>
    <n v="2352.11"/>
    <n v="3102.27"/>
    <n v="4371.3500000000004"/>
    <n v="1866.6799999999998"/>
    <n v="5258.7199999999993"/>
    <n v="0"/>
    <n v="0"/>
    <n v="0"/>
    <n v="0"/>
    <n v="0"/>
    <n v="0"/>
    <n v="0"/>
    <n v="0"/>
    <n v="0"/>
    <n v="0"/>
    <n v="0"/>
    <n v="5258.71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Services"/>
    <s v="PEF Customer Maintenance Facilities SA"/>
    <s v="AFUDC Not Eligible"/>
    <s v="Maintenance"/>
    <s v="Maintenance"/>
    <s v="Customer Operations"/>
    <s v="SA - Cust - Gen. Bldg. &amp; Oper. Centers"/>
    <s v="~"/>
    <s v="D GEN 390 5Z-STRUCT &amp; IMPROVE-50220"/>
    <n v="5534.79"/>
    <n v="4658.3999999999996"/>
    <n v="5446.13"/>
    <n v="5376.19"/>
    <n v="5483.05"/>
    <n v="5679.09"/>
    <n v="2639.58"/>
    <n v="2675.04"/>
    <n v="2694.6"/>
    <n v="2956.0499999999997"/>
    <n v="3382.4100000000003"/>
    <n v="3793.1800000000003"/>
    <n v="5534.79"/>
    <n v="3894.3800000000006"/>
    <n v="0"/>
    <n v="0"/>
    <n v="0"/>
    <n v="0"/>
    <n v="0"/>
    <n v="0"/>
    <n v="0"/>
    <n v="0"/>
    <n v="0"/>
    <n v="0"/>
    <n v="0"/>
    <n v="3894.38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Services"/>
    <s v="PEF Customer Maintenance Facilities VS"/>
    <s v="AFUDC Not Eligible"/>
    <s v="Maintenance"/>
    <s v="Maintenance"/>
    <s v="Customer Operations"/>
    <s v="VS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889"/>
    <n v="923"/>
    <n v="1149"/>
    <n v="934"/>
    <n v="934"/>
    <n v="1156"/>
    <n v="1115"/>
    <n v="927"/>
    <n v="1149"/>
    <n v="927"/>
    <n v="496"/>
    <n v="0"/>
    <n v="0"/>
    <n v="495"/>
    <n v="528"/>
    <n v="533"/>
    <n v="540"/>
    <n v="540"/>
    <n v="540"/>
    <n v="721"/>
    <n v="533"/>
    <n v="533"/>
    <n v="533"/>
    <n v="527"/>
    <n v="0"/>
    <n v="0"/>
    <n v="491"/>
    <n v="525"/>
    <n v="527"/>
    <n v="534"/>
    <n v="534"/>
    <n v="534"/>
    <n v="715"/>
    <n v="527"/>
    <n v="527"/>
    <n v="527"/>
    <n v="521"/>
    <n v="0"/>
    <n v="0"/>
    <n v="491"/>
    <n v="525"/>
    <n v="527"/>
    <n v="534"/>
    <n v="534"/>
    <n v="534"/>
    <n v="715"/>
    <n v="527"/>
    <n v="527"/>
    <n v="527"/>
    <n v="521"/>
    <n v="0"/>
    <n v="0"/>
    <n v="491"/>
    <n v="525"/>
    <n v="527"/>
    <n v="534"/>
    <n v="534"/>
    <n v="534"/>
    <n v="715"/>
    <n v="527"/>
    <n v="527"/>
    <n v="527"/>
    <n v="521"/>
    <n v="0"/>
    <n v="0"/>
    <n v="0"/>
    <n v="0"/>
    <n v="0"/>
    <n v="0"/>
    <n v="0"/>
    <n v="0"/>
    <n v="0"/>
    <n v="0"/>
    <n v="0"/>
    <n v="0"/>
    <n v="0"/>
    <n v="0"/>
  </r>
  <r>
    <s v="DE Florida"/>
    <x v="6"/>
    <s v="Customer Services"/>
    <s v="PEF Customer Meters IK"/>
    <s v="AFUDC Not Eligible"/>
    <s v="Expansion"/>
    <s v="Customer Adds"/>
    <s v="Customer Operations"/>
    <s v="IK - Cust - Meters"/>
    <s v="~"/>
    <s v="PEF Distribution Meters 370.0"/>
    <n v="79.809999999999988"/>
    <n v="78.73"/>
    <n v="166.38"/>
    <n v="245.53"/>
    <n v="334.87"/>
    <n v="456.03"/>
    <n v="578.92999999999995"/>
    <n v="686.23"/>
    <n v="800.93"/>
    <n v="863.36"/>
    <n v="894.1"/>
    <n v="927.74"/>
    <n v="79.809999999999988"/>
    <n v="959.64"/>
    <n v="2631.64"/>
    <n v="4303.6399999999994"/>
    <n v="0"/>
    <n v="1674"/>
    <n v="3348"/>
    <n v="0"/>
    <n v="1674"/>
    <n v="3348"/>
    <n v="0"/>
    <n v="1674"/>
    <n v="3348"/>
    <n v="959.64"/>
    <n v="0"/>
    <n v="780"/>
    <n v="1560"/>
    <n v="0"/>
    <n v="781"/>
    <n v="1606"/>
    <n v="0"/>
    <n v="780"/>
    <n v="1560"/>
    <n v="0"/>
    <n v="780"/>
    <n v="1605"/>
    <n v="0"/>
    <n v="0"/>
    <n v="1588"/>
    <n v="3176"/>
    <n v="0"/>
    <n v="1589"/>
    <n v="3210"/>
    <n v="0"/>
    <n v="1589"/>
    <n v="3178"/>
    <n v="0"/>
    <n v="1589"/>
    <n v="3210"/>
    <n v="0"/>
    <n v="0"/>
    <n v="1588"/>
    <n v="3176"/>
    <n v="0"/>
    <n v="1589"/>
    <n v="3210"/>
    <n v="0"/>
    <n v="1589"/>
    <n v="3178"/>
    <n v="0"/>
    <n v="1589"/>
    <n v="3210"/>
    <n v="0"/>
    <n v="0"/>
    <n v="1588"/>
    <n v="3176"/>
    <n v="0"/>
    <n v="1589"/>
    <n v="3210"/>
    <n v="0"/>
    <n v="1589"/>
    <n v="3178"/>
    <n v="0"/>
    <n v="1589"/>
    <n v="3210"/>
    <n v="0"/>
    <n v="0"/>
    <n v="0"/>
    <n v="0"/>
    <n v="0"/>
    <n v="0"/>
    <n v="0"/>
    <n v="0"/>
    <n v="0"/>
    <n v="0"/>
    <n v="0"/>
    <n v="0"/>
    <n v="0"/>
    <n v="0"/>
  </r>
  <r>
    <s v="DE Florida"/>
    <x v="6"/>
    <s v="Distributed Energy Solutions"/>
    <s v="PEF DES Exp Cust Sol TA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484.11"/>
    <n v="484.11"/>
    <n v="484.14"/>
    <n v="484.14"/>
    <n v="484.14"/>
    <n v="484.14"/>
    <n v="490.29"/>
    <n v="0"/>
    <n v="7.8"/>
    <n v="8.69"/>
    <n v="10.87"/>
    <n v="65.819999999999993"/>
    <n v="484.11"/>
    <n v="67.58"/>
    <n v="67.579999999999984"/>
    <n v="67.579999999999984"/>
    <n v="67.579999999999984"/>
    <n v="67.579999999999984"/>
    <n v="67.579999999999984"/>
    <n v="67.579999999999984"/>
    <n v="67.579999999999927"/>
    <n v="67.579999999999927"/>
    <n v="67.579999999999927"/>
    <n v="67.579999999999927"/>
    <n v="67.579999999999927"/>
    <n v="67.58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80000000000041"/>
    <n v="67.580000000000041"/>
    <n v="67.580000000000041"/>
    <n v="67.580000000000041"/>
    <n v="67.580000000000041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</r>
  <r>
    <s v="DE Florida"/>
    <x v="6"/>
    <s v="EHS and Coal Combustion Products"/>
    <s v="PEF Ash Strategy ABSAT"/>
    <s v="AFUDC Not Eligible"/>
    <s v="Maintenance"/>
    <s v="Environmental"/>
    <s v="Coal Combustion Products"/>
    <s v="B4 - Fossil Ash Basin Initiative"/>
    <s v="~"/>
    <s v="PEF Ash Strategy ECRC Crystal River ABSAT"/>
    <n v="0.57999999999999996"/>
    <n v="0.57999999999999996"/>
    <n v="129.26000000000002"/>
    <n v="444.26"/>
    <n v="386.89"/>
    <n v="400.19"/>
    <n v="416.84"/>
    <n v="423.3"/>
    <n v="423.27"/>
    <n v="423.27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EHS and Coal Combustion Products"/>
    <s v="PEF Ash Strategy ECRC Crystal River ABSAT B2"/>
    <s v="AFUDC Not Eligible"/>
    <s v="Recoverable"/>
    <s v="Environmental"/>
    <s v="Coal Combustion Products"/>
    <s v="B2 - Fossil Env Compliance Water"/>
    <s v="~"/>
    <s v="PEF Ash Strategy ECRC Crystal River ABSAT"/>
    <n v="0"/>
    <n v="0"/>
    <n v="0"/>
    <n v="0"/>
    <n v="0"/>
    <n v="53.55"/>
    <n v="89.5"/>
    <n v="0"/>
    <n v="0"/>
    <n v="0"/>
    <n v="0"/>
    <n v="0"/>
    <n v="0"/>
    <n v="0"/>
    <n v="-1.9919503999999999"/>
    <n v="-1.9919507999999999"/>
    <n v="0"/>
    <n v="-4.4000000000000002E-6"/>
    <n v="154.97061120000001"/>
    <n v="0"/>
    <n v="51.651745599999998"/>
    <n v="51.651741199999996"/>
    <n v="0"/>
    <n v="-4.4000000000000002E-6"/>
    <n v="-8.8000000000000004E-6"/>
    <n v="0"/>
    <n v="0"/>
    <n v="2.0999999999999998E-6"/>
    <n v="4.1999999999999996E-6"/>
    <n v="0"/>
    <n v="1.1999999999999999E-6"/>
    <n v="4.5000000000000001E-6"/>
    <n v="0"/>
    <n v="1.1999999999999999E-6"/>
    <n v="2.3999999999999999E-6"/>
    <n v="0"/>
    <n v="1.1999999999999999E-6"/>
    <n v="4.5000000000000001E-6"/>
    <n v="0"/>
    <n v="0"/>
    <n v="2.4912958333333299"/>
    <n v="4.9825916666666599"/>
    <n v="0"/>
    <n v="2.4912958333333299"/>
    <n v="4.9825916666666599"/>
    <n v="0"/>
    <n v="2.4912958333333299"/>
    <n v="4.9825916666666599"/>
    <n v="0"/>
    <n v="2.4912958333333299"/>
    <n v="4.9825916666666599"/>
    <n v="0"/>
    <n v="0"/>
    <n v="2.4912958333333299"/>
    <n v="4.9825916666666599"/>
    <n v="0"/>
    <n v="2.4912958333333299"/>
    <n v="4.9825916666666599"/>
    <n v="0"/>
    <n v="2.4912958333333299"/>
    <n v="4.9825916666666599"/>
    <n v="0"/>
    <n v="2.4912958333333299"/>
    <n v="4.9825916666666599"/>
    <n v="0"/>
    <n v="0"/>
    <n v="2.4912958333333299"/>
    <n v="4.9825916666666599"/>
    <n v="0"/>
    <n v="2.4912958333333299"/>
    <n v="4.9825916666666599"/>
    <n v="0"/>
    <n v="2.4912958333333299"/>
    <n v="4.9825916666666599"/>
    <n v="0"/>
    <n v="2.4912958333333299"/>
    <n v="4.9825916666666599"/>
    <n v="0"/>
    <n v="0"/>
    <n v="0"/>
    <n v="0"/>
    <n v="0"/>
    <n v="0"/>
    <n v="0"/>
    <n v="0"/>
    <n v="0"/>
    <n v="0"/>
    <n v="0"/>
    <n v="0"/>
    <n v="0"/>
    <n v="0"/>
  </r>
  <r>
    <s v="DE Florida"/>
    <x v="6"/>
    <s v="FERC Interconnection"/>
    <s v="PEF FERC Interconnection"/>
    <s v="AFUDC Not Eligible"/>
    <s v="Expansion"/>
    <s v="Other Transmission &amp; Distribution Expansion"/>
    <s v="Transmission Expansion"/>
    <s v="EE - Transmission Right Of Way"/>
    <s v="~"/>
    <s v="PEF Distribution Easements 360.1"/>
    <n v="12507.08"/>
    <n v="12518.96"/>
    <n v="12518.96"/>
    <n v="1916.34"/>
    <n v="1916.34"/>
    <n v="1916.34"/>
    <n v="1949.38"/>
    <n v="1948.51"/>
    <n v="1948.51"/>
    <n v="1985.88"/>
    <n v="1985.88"/>
    <n v="1985.88"/>
    <n v="12507.08"/>
    <n v="2036.72"/>
    <n v="2272.6232100000002"/>
    <n v="2514.1982400000002"/>
    <n v="2812.1935100000001"/>
    <n v="3133.1684599999999"/>
    <n v="4455.8258900000001"/>
    <n v="0"/>
    <n v="0"/>
    <n v="0"/>
    <n v="0"/>
    <n v="0"/>
    <n v="0"/>
    <n v="2036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Grid Solutions"/>
    <s v="PEF Dist_MajProj_OthT&amp;D_Mthly-360"/>
    <s v="AFUDC Not Eligible"/>
    <s v="Major Projects"/>
    <s v="Other Transmission &amp; Distribution Expansion"/>
    <s v="~"/>
    <s v="IK - Distrib Lines OH/UG (Line Ext)"/>
    <s v="~"/>
    <s v="PEF Distribution Easements 360.1"/>
    <n v="3.61"/>
    <n v="3.7"/>
    <n v="6.21"/>
    <n v="8.4700000000000006"/>
    <n v="12.2"/>
    <n v="36.46"/>
    <n v="41.44"/>
    <n v="45.61"/>
    <n v="50.5"/>
    <n v="54.18"/>
    <n v="56.61"/>
    <n v="59.46"/>
    <n v="3.61"/>
    <n v="60.34"/>
    <n v="60.34"/>
    <n v="60.34"/>
    <n v="60.34"/>
    <n v="60.34"/>
    <n v="60.34"/>
    <n v="1.2068000000000012"/>
    <n v="1.2068000000000012"/>
    <n v="1.2068000000000012"/>
    <n v="1.2068000000000012"/>
    <n v="1.2068000000000012"/>
    <n v="1.2068000000000012"/>
    <n v="60.34"/>
    <n v="2.4135999999999935E-2"/>
    <n v="2.4135999999999935E-2"/>
    <n v="2.4135999999999935E-2"/>
    <n v="2.4135999999999935E-2"/>
    <n v="2.4135999999999935E-2"/>
    <n v="2.4135999999999935E-2"/>
    <n v="4.8271999999999898E-4"/>
    <n v="4.8271999999999898E-4"/>
    <n v="4.8271999999999898E-4"/>
    <n v="4.8271999999999898E-4"/>
    <n v="4.8271999999999898E-4"/>
    <n v="4.8271999999999898E-4"/>
    <n v="2.4135999999999935E-2"/>
    <n v="9.6543999999999732E-6"/>
    <n v="9.6543999999999732E-6"/>
    <n v="9.6543999999999732E-6"/>
    <n v="9.6543999999999732E-6"/>
    <n v="9.6543999999999732E-6"/>
    <n v="9.6543999999999732E-6"/>
    <n v="1.9308800000000041E-7"/>
    <n v="1.9308800000000041E-7"/>
    <n v="1.9308800000000041E-7"/>
    <n v="1.9308800000000041E-7"/>
    <n v="1.9308800000000041E-7"/>
    <n v="1.9308800000000041E-7"/>
    <n v="9.6543999999999732E-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Grid Solutions"/>
    <s v="PEF Dist_MajProj_OthT&amp;D_Mthly-362"/>
    <s v="AFUDC Not Eligible"/>
    <s v="Major Projects"/>
    <s v="Other Transmission &amp; Distribution Expansion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484.38687714176001"/>
    <n v="961.79671995711999"/>
    <n v="1447.875660828048"/>
    <n v="1947.9770279356001"/>
    <n v="2448.341712692752"/>
    <n v="61.492542697390036"/>
    <n v="564.33006060092612"/>
    <n v="1063.2612475580781"/>
    <n v="1547.7616770562063"/>
    <n v="2025.7207963579663"/>
    <n v="2510.9087322512942"/>
    <n v="0"/>
    <n v="60.17291859969373"/>
    <n v="1387.6858123764137"/>
    <n v="2743.067568122734"/>
    <n v="4299.663908994844"/>
    <n v="5686.1622070034236"/>
    <n v="7072.2322479576032"/>
    <n v="176.39101220247358"/>
    <n v="1569.9751459292236"/>
    <n v="2935.7054191074035"/>
    <n v="4547.8281170419132"/>
    <n v="5873.9369888890333"/>
    <n v="7450.8558946187432"/>
    <n v="60.17291859969373"/>
    <n v="178.16558833752788"/>
    <n v="1451.4989216708611"/>
    <n v="2724.8322550041944"/>
    <n v="3998.1655883375279"/>
    <n v="5271.4989216708609"/>
    <n v="6544.8322550041939"/>
    <n v="156.36331176675048"/>
    <n v="1429.6966451000837"/>
    <n v="2703.029978433417"/>
    <n v="3976.3633117667505"/>
    <n v="5249.6966451000835"/>
    <n v="6523.0299784334165"/>
    <n v="178.16558833752788"/>
    <n v="155.92726623533599"/>
    <n v="1548.7605995686692"/>
    <n v="2941.5939329020025"/>
    <n v="4334.427266235336"/>
    <n v="5727.260599568669"/>
    <n v="7120.0939329020021"/>
    <n v="170.25854532470839"/>
    <n v="1563.0918786580417"/>
    <n v="2955.9252119913749"/>
    <n v="4348.7585453247084"/>
    <n v="5741.5918786580414"/>
    <n v="7134.4252119913745"/>
    <n v="155.92726623533599"/>
    <n v="170.5451709064946"/>
    <n v="1839.0451709064946"/>
    <n v="3507.5451709064946"/>
    <n v="5176.0451709064946"/>
    <n v="6844.5451709064946"/>
    <n v="8513.0451709064946"/>
    <n v="203.6309034181304"/>
    <n v="1872.1309034181304"/>
    <n v="3540.6309034181304"/>
    <n v="5209.1309034181304"/>
    <n v="6877.6309034181304"/>
    <n v="8546.1309034181304"/>
    <n v="170.5451709064946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</r>
  <r>
    <s v="DE Florida"/>
    <x v="6"/>
    <s v="Grid Solutions"/>
    <s v="PEF Dist_MajProj_OthT&amp;D_Mthly-364"/>
    <s v="AFUDC Not Eligible"/>
    <s v="Major Projects"/>
    <s v="Other Transmission &amp; Distribution Expansion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328.73503982144001"/>
    <n v="652.73503052128001"/>
    <n v="982.61840995231205"/>
    <n v="1322.0182793314"/>
    <n v="1661.596852432888"/>
    <n v="41.732661280235334"/>
    <n v="382.98945264321935"/>
    <n v="721.5951650447073"/>
    <n v="1050.4072685525393"/>
    <n v="1374.7800324139794"/>
    <n v="1704.0587204906114"/>
    <n v="0"/>
    <n v="40.83708235195104"/>
    <n v="941.76983795063109"/>
    <n v="1861.6161353517111"/>
    <n v="2918.0191558504412"/>
    <n v="3858.9830727461849"/>
    <n v="4799.6563477883292"/>
    <n v="119.70990370896106"/>
    <n v="1065.4827091128491"/>
    <n v="1992.3521536109931"/>
    <n v="3086.4388110153232"/>
    <n v="3986.4187100716031"/>
    <n v="5056.6138861447325"/>
    <n v="40.83708235195104"/>
    <n v="120.91424136539263"/>
    <n v="985.08090803205926"/>
    <n v="1849.2475746987259"/>
    <n v="2713.4142413653926"/>
    <n v="3577.5809080320591"/>
    <n v="4441.7475746987257"/>
    <n v="106.11828482730834"/>
    <n v="970.28495149397497"/>
    <n v="1834.4516181606416"/>
    <n v="2698.6182848273083"/>
    <n v="3562.7849514939749"/>
    <n v="4426.9516181606414"/>
    <n v="120.91424136539263"/>
    <n v="105.8223656965456"/>
    <n v="1051.0723656965456"/>
    <n v="1996.3223656965456"/>
    <n v="2941.5723656965456"/>
    <n v="3886.8223656965456"/>
    <n v="4832.0723656965456"/>
    <n v="115.54644731393091"/>
    <n v="1060.7964473139309"/>
    <n v="2006.0464473139309"/>
    <n v="2951.2964473139309"/>
    <n v="3896.5464473139309"/>
    <n v="4841.7964473139309"/>
    <n v="105.8223656965456"/>
    <n v="115.74092894627847"/>
    <n v="1248.0742622796117"/>
    <n v="2380.407595612945"/>
    <n v="3512.7409289462785"/>
    <n v="4645.0742622796115"/>
    <n v="5777.4075956129445"/>
    <n v="138.19481857892515"/>
    <n v="1270.5281519122584"/>
    <n v="2402.8614852455917"/>
    <n v="3535.1948185789252"/>
    <n v="4667.5281519122582"/>
    <n v="5799.8614852455912"/>
    <n v="115.74092894627847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</r>
  <r>
    <s v="DE Florida"/>
    <x v="6"/>
    <s v="Grid Solutions"/>
    <s v="PEF Dist_MajProj_OthT&amp;D_Mthly-365"/>
    <s v="AFUDC Not Eligible"/>
    <s v="Major Projects"/>
    <s v="Other Transmission &amp; Distribution Expansion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424.55627959472002"/>
    <n v="842.99731561863996"/>
    <n v="1269.0366582681058"/>
    <n v="1707.3664022369499"/>
    <n v="2145.9269393319937"/>
    <n v="53.897094207990449"/>
    <n v="494.62502453813244"/>
    <n v="931.92912690817639"/>
    <n v="1356.5849330760425"/>
    <n v="1775.5073999407625"/>
    <n v="2200.7657929480283"/>
    <n v="0"/>
    <n v="52.740467709998029"/>
    <n v="1216.2813518510879"/>
    <n v="2404.2487861583777"/>
    <n v="3768.5771412347876"/>
    <n v="4983.8176583610575"/>
    <n v="6198.6828159755278"/>
    <n v="154.60351101277502"/>
    <n v="1376.0546341490151"/>
    <n v="2573.0923555914851"/>
    <n v="3986.0885517806951"/>
    <n v="5148.3988362605851"/>
    <n v="6530.5395494641953"/>
    <n v="52.740467709998029"/>
    <n v="156.15889468914884"/>
    <n v="1272.2422280224821"/>
    <n v="2388.3255613558154"/>
    <n v="3504.4088946891488"/>
    <n v="4620.4922280224819"/>
    <n v="5736.5755613558149"/>
    <n v="137.05317789378296"/>
    <n v="1253.1365112271162"/>
    <n v="2369.2198445604495"/>
    <n v="3485.303177893783"/>
    <n v="4601.386511227116"/>
    <n v="5717.469844560449"/>
    <n v="156.15889468914884"/>
    <n v="136.67106355787564"/>
    <n v="1357.5043968912089"/>
    <n v="2578.3377302245422"/>
    <n v="3799.1710635578756"/>
    <n v="5020.0043968912087"/>
    <n v="6240.8377302245417"/>
    <n v="149.23342127115757"/>
    <n v="1370.0667546044908"/>
    <n v="2590.9000879378241"/>
    <n v="3811.7334212711576"/>
    <n v="5032.5667546044906"/>
    <n v="6253.4000879378236"/>
    <n v="136.67106355787564"/>
    <n v="149.48466842542348"/>
    <n v="1611.9013350920902"/>
    <n v="3074.318001758757"/>
    <n v="4536.7346684254235"/>
    <n v="5999.1513350920904"/>
    <n v="7461.5680017587574"/>
    <n v="178.47969336850838"/>
    <n v="1640.8963600351751"/>
    <n v="3103.3130267018419"/>
    <n v="4565.7296933685084"/>
    <n v="6028.1463600351753"/>
    <n v="7490.5630267018423"/>
    <n v="149.48466842542348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</r>
  <r>
    <s v="DE Florida"/>
    <x v="6"/>
    <s v="Grid Solutions"/>
    <s v="PEF Dist_MajProj_OthT&amp;D_Mthly-366"/>
    <s v="AFUDC Not Eligible"/>
    <s v="Major Projects"/>
    <s v="Other Transmission &amp; Distribution Expansion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155.52366551751999"/>
    <n v="308.80719199724001"/>
    <n v="464.87413390367101"/>
    <n v="625.44330167682506"/>
    <n v="786.09701370167909"/>
    <n v="19.743610105052198"/>
    <n v="181.19128268764919"/>
    <n v="341.38473692500315"/>
    <n v="496.94486106583417"/>
    <n v="650.40474552835417"/>
    <n v="806.18560957708519"/>
    <n v="0"/>
    <n v="19.319914116444693"/>
    <n v="445.54878406475967"/>
    <n v="880.72559990477475"/>
    <n v="1380.5070351329236"/>
    <n v="1825.6745401084756"/>
    <n v="2270.7045432027276"/>
    <n v="56.634434326440442"/>
    <n v="504.07701155549444"/>
    <n v="942.5764594477464"/>
    <n v="1460.1859222106955"/>
    <n v="1885.9639982848105"/>
    <n v="2392.2704653181595"/>
    <n v="19.319914116444693"/>
    <n v="57.204203241098185"/>
    <n v="466.0375365744315"/>
    <n v="874.87086990776481"/>
    <n v="1283.7042032410982"/>
    <n v="1692.5375365744314"/>
    <n v="2101.3708699077647"/>
    <n v="50.204084064821927"/>
    <n v="459.03741739815524"/>
    <n v="867.87075073148856"/>
    <n v="1276.7040840648219"/>
    <n v="1685.5374173981552"/>
    <n v="2094.3707507314884"/>
    <n v="57.204203241098185"/>
    <n v="50.064081681296557"/>
    <n v="497.31408168129656"/>
    <n v="944.56408168129656"/>
    <n v="1391.8140816812966"/>
    <n v="1839.0640816812966"/>
    <n v="2286.3140816812966"/>
    <n v="54.671281633626222"/>
    <n v="501.92128163362622"/>
    <n v="949.17128163362622"/>
    <n v="1396.4212816336262"/>
    <n v="1843.6712816336262"/>
    <n v="2290.9212816336262"/>
    <n v="50.064081681296557"/>
    <n v="54.763425632672806"/>
    <n v="590.51342563267281"/>
    <n v="1126.2634256326728"/>
    <n v="1662.0134256326728"/>
    <n v="2197.7634256326728"/>
    <n v="2733.5134256326728"/>
    <n v="65.385268512653511"/>
    <n v="601.13526851265351"/>
    <n v="1136.8852685126535"/>
    <n v="1672.6352685126535"/>
    <n v="2208.3852685126535"/>
    <n v="2744.1352685126535"/>
    <n v="54.763425632672806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</r>
  <r>
    <s v="DE Florida"/>
    <x v="6"/>
    <s v="Grid Solutions"/>
    <s v="PEF Dist_MajProj_OthT&amp;D_Mthly-367"/>
    <s v="AFUDC Not Eligible"/>
    <s v="Major Projects"/>
    <s v="Other Transmission &amp; Distribution Expansion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469.46767929584001"/>
    <n v="932.17321810407998"/>
    <n v="1403.2808452796819"/>
    <n v="1887.9790055891499"/>
    <n v="2372.9323733200181"/>
    <n v="59.59856196867031"/>
    <n v="546.94859916624432"/>
    <n v="1030.5126210721123"/>
    <n v="1500.0903552925142"/>
    <n v="1963.3282527783542"/>
    <n v="2433.5723180805562"/>
    <n v="0"/>
    <n v="58.319582516659011"/>
    <n v="1344.944854353389"/>
    <n v="2658.5806224915191"/>
    <n v="4167.2335324582791"/>
    <n v="5511.0274480874596"/>
    <n v="6854.406297052039"/>
    <n v="170.95813915517101"/>
    <n v="1521.6196455624411"/>
    <n v="2845.2851950430213"/>
    <n v="4407.7542408713816"/>
    <n v="5693.0187348917116"/>
    <n v="7221.3682712768714"/>
    <n v="58.319582516659011"/>
    <n v="172.67805804474483"/>
    <n v="1406.7613913780781"/>
    <n v="2640.8447247114113"/>
    <n v="3874.9280580447448"/>
    <n v="5109.0113913780779"/>
    <n v="6343.0947247114109"/>
    <n v="151.54356116089457"/>
    <n v="1385.6268944942278"/>
    <n v="2619.7102278275611"/>
    <n v="3853.7935611608946"/>
    <n v="5087.8768944942276"/>
    <n v="6321.9602278275606"/>
    <n v="172.67805804474483"/>
    <n v="151.12087122321736"/>
    <n v="1501.0375378898841"/>
    <n v="2850.9542045565508"/>
    <n v="4200.8708712232174"/>
    <n v="5550.7875378898843"/>
    <n v="6900.7042045565513"/>
    <n v="165.01241742446473"/>
    <n v="1514.9290840911315"/>
    <n v="2864.8457507577982"/>
    <n v="4214.7624174244647"/>
    <n v="5564.6790840911317"/>
    <n v="6914.5957507577987"/>
    <n v="151.12087122321736"/>
    <n v="165.29024834849042"/>
    <n v="1782.4569150151572"/>
    <n v="3399.6235816818239"/>
    <n v="5016.7902483484904"/>
    <n v="6633.9569150151574"/>
    <n v="8251.1235816818244"/>
    <n v="197.36580496697025"/>
    <n v="1814.532471633637"/>
    <n v="3431.6991383003037"/>
    <n v="5048.8658049669702"/>
    <n v="6666.0324716336372"/>
    <n v="8283.1991383003042"/>
    <n v="165.29024834849042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</r>
  <r>
    <s v="DE Florida"/>
    <x v="6"/>
    <s v="Grid Solutions"/>
    <s v="PEF Dist_MajProj_OthT&amp;D_Mthly-368"/>
    <s v="AFUDC Not Eligible"/>
    <s v="Major Projects"/>
    <s v="Other Transmission &amp; Distribution Expansion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354.57447526592"/>
    <n v="704.04171414304005"/>
    <n v="1059.8547915206161"/>
    <n v="1425.9323798902001"/>
    <n v="1792.202718562984"/>
    <n v="45.012957800079221"/>
    <n v="413.09342708679122"/>
    <n v="778.31443565957522"/>
    <n v="1132.9720320195513"/>
    <n v="1482.8413450054713"/>
    <n v="1838.0022007038474"/>
    <n v="0"/>
    <n v="44.0469840215369"/>
    <n v="1015.7954147327769"/>
    <n v="2007.944041187217"/>
    <n v="3147.383106965317"/>
    <n v="4162.3092531367074"/>
    <n v="5176.9219122432969"/>
    <n v="129.11941579088852"/>
    <n v="1149.2324417068685"/>
    <n v="2148.9562530214607"/>
    <n v="3329.0409883003608"/>
    <n v="4299.7616654484009"/>
    <n v="5454.0769863657006"/>
    <n v="44.0469840215369"/>
    <n v="130.41841754258621"/>
    <n v="1062.5017508759197"/>
    <n v="1994.5850842092532"/>
    <n v="2926.6684175425867"/>
    <n v="3858.7517508759202"/>
    <n v="4790.8350842092532"/>
    <n v="114.45836835085174"/>
    <n v="1046.5417016841852"/>
    <n v="1978.6250350175187"/>
    <n v="2910.7083683508522"/>
    <n v="3842.7917016841857"/>
    <n v="4774.8750350175187"/>
    <n v="130.41841754258621"/>
    <n v="114.13916736701685"/>
    <n v="1133.7225007003503"/>
    <n v="2153.3058340336838"/>
    <n v="3172.8891673670173"/>
    <n v="4192.4725007003508"/>
    <n v="5212.0558340336838"/>
    <n v="124.63278334734059"/>
    <n v="1144.2161166806741"/>
    <n v="2163.7994500140076"/>
    <n v="3183.382783347341"/>
    <n v="4202.9661166806745"/>
    <n v="5222.5494500140076"/>
    <n v="114.13916736701685"/>
    <n v="124.84265566694648"/>
    <n v="1346.2593223336132"/>
    <n v="2567.67598900028"/>
    <n v="3789.0926556669465"/>
    <n v="5010.5093223336135"/>
    <n v="6231.9259890002804"/>
    <n v="149.06685311333877"/>
    <n v="1370.4835197800055"/>
    <n v="2591.9001864466723"/>
    <n v="3813.3168531133388"/>
    <n v="5034.7335197800057"/>
    <n v="6256.1501864466727"/>
    <n v="124.84265566694648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</r>
  <r>
    <s v="DE Florida"/>
    <x v="6"/>
    <s v="Grid Solutions"/>
    <s v="PEF Dist_MajProj_OthT&amp;D_Mthly-369"/>
    <s v="AFUDC Not Eligible"/>
    <s v="Major Projects"/>
    <s v="Other Transmission &amp; Distribution Expansion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218.60982685568001"/>
    <n v="434.07083127615999"/>
    <n v="653.44430755406393"/>
    <n v="879.14627933079987"/>
    <n v="1104.9670896403359"/>
    <n v="27.752349921853465"/>
    <n v="254.68918060990146"/>
    <n v="479.86303551943746"/>
    <n v="698.52410996694152"/>
    <n v="914.23300970262153"/>
    <n v="1133.2043643437255"/>
    <n v="0"/>
    <n v="27.156787141097993"/>
    <n v="626.27987976005795"/>
    <n v="1237.9805366718178"/>
    <n v="1940.4918403846339"/>
    <n v="2566.235780129402"/>
    <n v="3191.78644213497"/>
    <n v="79.607459359795939"/>
    <n v="708.54932496213189"/>
    <n v="1324.9203965996999"/>
    <n v="2052.4914363957159"/>
    <n v="2650.9808764418758"/>
    <n v="3362.6640066314917"/>
    <n v="27.156787141097993"/>
    <n v="80.408347657834838"/>
    <n v="655.07501432450147"/>
    <n v="1229.7416809911681"/>
    <n v="1804.4083476578348"/>
    <n v="2379.0750143245014"/>
    <n v="2953.7416809911679"/>
    <n v="70.568166953156833"/>
    <n v="645.23483361982346"/>
    <n v="1219.9015002864901"/>
    <n v="1794.5681669531568"/>
    <n v="2369.2348336198233"/>
    <n v="2943.9015002864899"/>
    <n v="80.408347657834838"/>
    <n v="70.371363339063009"/>
    <n v="698.95469667239638"/>
    <n v="1327.5380300057298"/>
    <n v="1956.121363339063"/>
    <n v="2584.7046966723965"/>
    <n v="3213.28803000573"/>
    <n v="76.83742726678156"/>
    <n v="705.42076060011493"/>
    <n v="1334.0040939334483"/>
    <n v="1962.5874272667816"/>
    <n v="2591.170760600115"/>
    <n v="3219.7540939334485"/>
    <n v="70.371363339063009"/>
    <n v="76.966748545335577"/>
    <n v="829.96674854533558"/>
    <n v="1582.9667485453356"/>
    <n v="2335.9667485453356"/>
    <n v="3088.9667485453356"/>
    <n v="3841.9667485453356"/>
    <n v="91.899334970907148"/>
    <n v="844.89933497090715"/>
    <n v="1597.8993349709071"/>
    <n v="2350.8993349709071"/>
    <n v="3103.8993349709071"/>
    <n v="3856.8993349709071"/>
    <n v="76.966748545335577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</r>
  <r>
    <s v="DE Florida"/>
    <x v="6"/>
    <s v="Grid Solutions"/>
    <s v="PEF Dist_MajProj_OthT&amp;D_Mthly-370"/>
    <s v="AFUDC Not Eligible"/>
    <s v="Major Projects"/>
    <s v="Other Transmission &amp; Distribution Expansion"/>
    <s v="~"/>
    <s v="IK - Distrib Lines OH/UG (Line Ext)"/>
    <s v="~"/>
    <s v="PEF Distribution Meters 370.0"/>
    <n v="0"/>
    <n v="0"/>
    <n v="0"/>
    <n v="0"/>
    <n v="0"/>
    <n v="0"/>
    <n v="0"/>
    <n v="0"/>
    <n v="0"/>
    <n v="0"/>
    <n v="0"/>
    <n v="0"/>
    <n v="0"/>
    <n v="0"/>
    <n v="127.58221250712"/>
    <n v="253.32675038244003"/>
    <n v="381.35463399350101"/>
    <n v="513.075871509075"/>
    <n v="644.86646401734902"/>
    <n v="16.196464066728936"/>
    <n v="148.63837381513594"/>
    <n v="280.05139866090997"/>
    <n v="407.66351961837097"/>
    <n v="533.55273092049094"/>
    <n v="661.34593355285199"/>
    <n v="0"/>
    <n v="15.84888949357935"/>
    <n v="365.50128536184434"/>
    <n v="722.49403506280942"/>
    <n v="1132.4845086297285"/>
    <n v="1497.6730156782405"/>
    <n v="1862.7487244964525"/>
    <n v="46.459465904514673"/>
    <n v="413.51430468298867"/>
    <n v="773.23274083920069"/>
    <n v="1197.8482503449197"/>
    <n v="1547.1308421729848"/>
    <n v="1962.4740573411038"/>
    <n v="15.84888949357935"/>
    <n v="46.926869874887871"/>
    <n v="382.34353654155456"/>
    <n v="717.76020320822124"/>
    <n v="1053.1768698748879"/>
    <n v="1388.5935365415546"/>
    <n v="1724.0102032082214"/>
    <n v="41.188537397497385"/>
    <n v="376.60520406416407"/>
    <n v="712.02187073083076"/>
    <n v="1047.4385373974974"/>
    <n v="1382.8552040641641"/>
    <n v="1718.2718707308309"/>
    <n v="46.926869874887871"/>
    <n v="41.073770747950221"/>
    <n v="407.90710408128353"/>
    <n v="774.74043741461685"/>
    <n v="1141.5737707479502"/>
    <n v="1508.4071040812835"/>
    <n v="1875.2404374146167"/>
    <n v="44.84147541495895"/>
    <n v="411.67480874829226"/>
    <n v="778.50814208162558"/>
    <n v="1145.3414754149589"/>
    <n v="1512.1748087482922"/>
    <n v="1879.0081420816255"/>
    <n v="41.073770747950221"/>
    <n v="44.916829508299088"/>
    <n v="484.41682950829909"/>
    <n v="923.91682950829909"/>
    <n v="1363.4168295082991"/>
    <n v="1802.9168295082991"/>
    <n v="2242.4168295082991"/>
    <n v="53.638336590166091"/>
    <n v="493.13833659016609"/>
    <n v="932.63833659016609"/>
    <n v="1372.1383365901661"/>
    <n v="1811.6383365901661"/>
    <n v="2251.1383365901661"/>
    <n v="44.916829508299088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</r>
  <r>
    <s v="DE Florida"/>
    <x v="6"/>
    <s v="Grid Solutions"/>
    <s v="PEF Grid Solutions - H&amp;R_Mthly-364"/>
    <s v="AFUDC Not Eligible"/>
    <s v="Major Projects"/>
    <s v="Other Transmission &amp; Distribution Expansion"/>
    <s v="Grid Solutions - H&amp;R"/>
    <s v="IK - Distrib Lines OH/UG (Line Ext)"/>
    <s v="~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5.0367051000000176E-4"/>
    <n v="1.0073410200000035E-3"/>
    <n v="1.5110115300000053E-3"/>
    <n v="2.0146820400000071E-3"/>
    <n v="0.10983133753200036"/>
    <n v="0.10948380797200036"/>
    <n v="0.1624425513900003"/>
    <n v="0.22681238462400044"/>
    <n v="0.41691396033000139"/>
    <n v="1.2235102809300002"/>
    <n v="1.2762031827860003"/>
    <n v="0"/>
    <n v="1.3388169404960006"/>
    <n v="2.8983027221539999"/>
    <n v="6.0711500864279913"/>
    <n v="6.1300423096219898"/>
    <n v="6.1898342757159899"/>
    <n v="6.2493044986959898"/>
    <n v="6.3087899338239897"/>
    <n v="6.3675392493999894"/>
    <n v="6.4260358330699896"/>
    <n v="6.4843570441719898"/>
    <n v="6.5426409051219894"/>
    <n v="6.6007715933459892"/>
    <n v="1.3388169404960006"/>
    <n v="6.6580899157639886"/>
    <n v="7.393994392530324"/>
    <n v="8.0392219623797772"/>
    <n v="8.8238830892875768"/>
    <n v="9.6341108835564242"/>
    <n v="10.495677410529801"/>
    <n v="11.26147502891461"/>
    <n v="12.263719440931148"/>
    <n v="13.434934198982674"/>
    <n v="14.669920661709128"/>
    <n v="15.877103178610177"/>
    <n v="17.378834494846217"/>
    <n v="6.6580899157639886"/>
    <n v="18.509499684284016"/>
    <n v="19.283993873933277"/>
    <n v="19.963056197410062"/>
    <n v="20.788863761870218"/>
    <n v="21.641578670890681"/>
    <n v="22.548324437772393"/>
    <n v="23.354279319977294"/>
    <n v="24.409079906496515"/>
    <n v="25.641711387321706"/>
    <n v="26.941458664142296"/>
    <n v="28.211943998454096"/>
    <n v="29.79242382370245"/>
    <n v="18.50949968428401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</r>
  <r>
    <s v="DE Florida"/>
    <x v="6"/>
    <s v="Grid Solutions"/>
    <s v="PEF Grid Solutions - H&amp;R_Mthly-365"/>
    <s v="AFUDC Not Eligible"/>
    <s v="Major Projects"/>
    <s v="Other Transmission &amp; Distribution Expansion"/>
    <s v="Grid Solutions - H&amp;R"/>
    <s v="IK - Distrib Lines OH/UG (Line Ext)"/>
    <s v="~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6.0074262000000059E-4"/>
    <n v="1.2014852400000012E-3"/>
    <n v="1.8022278600000018E-3"/>
    <n v="2.4029704799999989E-3"/>
    <n v="0.13099906418400042"/>
    <n v="0.13058455546400041"/>
    <n v="0.19375000518000052"/>
    <n v="0.27052579708800062"/>
    <n v="0.49726553346000024"/>
    <n v="1.4593166706600016"/>
    <n v="1.5221650433320018"/>
    <n v="0"/>
    <n v="1.5968463123520014"/>
    <n v="3.4568908369480056"/>
    <n v="7.241239137335981"/>
    <n v="7.3114816227639805"/>
    <n v="7.3827972579919798"/>
    <n v="7.4537291407519799"/>
    <n v="7.5246791674879798"/>
    <n v="7.5947512027999808"/>
    <n v="7.6645217973399813"/>
    <n v="7.7340832198639813"/>
    <n v="7.8036000937639809"/>
    <n v="7.8729342740519819"/>
    <n v="1.5968463123520014"/>
    <n v="7.9412995217679825"/>
    <n v="8.8190344192157966"/>
    <n v="9.588616304817144"/>
    <n v="10.524504691831787"/>
    <n v="11.490887194404522"/>
    <n v="12.518502912303688"/>
    <n v="13.431892238310191"/>
    <n v="14.627298604180552"/>
    <n v="16.024240867753889"/>
    <n v="17.497245517724011"/>
    <n v="18.937087584358665"/>
    <n v="20.728246660659721"/>
    <n v="7.9412995217679825"/>
    <n v="22.076824262008003"/>
    <n v="23.000586244151201"/>
    <n v="23.810523834796975"/>
    <n v="24.795488787161595"/>
    <n v="25.812546920181951"/>
    <n v="26.894049245323885"/>
    <n v="27.855335320098376"/>
    <n v="29.113426979908049"/>
    <n v="30.583622773752325"/>
    <n v="32.133869549993136"/>
    <n v="33.64921474740413"/>
    <n v="35.534299484798893"/>
    <n v="22.076824262008003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</r>
  <r>
    <s v="DE Florida"/>
    <x v="6"/>
    <s v="Grid Solutions"/>
    <s v="PEF Grid Solutions - H&amp;R_Mthly-368"/>
    <s v="AFUDC Not Eligible"/>
    <s v="Major Projects"/>
    <s v="Other Transmission &amp; Distribution Expansion"/>
    <s v="Grid Solutions - H&amp;R"/>
    <s v="IK - Distrib Lines OH/UG (Line Ext)"/>
    <s v="~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5.2458686999999962E-4"/>
    <n v="1.0491737399999992E-3"/>
    <n v="1.5737606099999989E-3"/>
    <n v="2.0983474799999985E-3"/>
    <n v="0.11439239828400005"/>
    <n v="0.11403043656400005"/>
    <n v="0.16918844343000039"/>
    <n v="0.23623141828800032"/>
    <n v="0.43422750621000006"/>
    <n v="1.2743200484100043"/>
    <n v="1.3292011738820042"/>
    <n v="0"/>
    <n v="1.3944151471520048"/>
    <n v="3.0186630408980051"/>
    <n v="6.3232719762359864"/>
    <n v="6.3846098676139871"/>
    <n v="6.4468848662919864"/>
    <n v="6.5088247605519856"/>
    <n v="6.5707804986879861"/>
    <n v="6.6319695477999865"/>
    <n v="6.6928953695899871"/>
    <n v="6.7536385359639866"/>
    <n v="6.8143428011139875"/>
    <n v="6.8748875326019876"/>
    <n v="1.3944151471520048"/>
    <n v="6.9345861624679879"/>
    <n v="7.7010511796194621"/>
    <n v="8.373073671674895"/>
    <n v="9.1903200984613989"/>
    <n v="10.034194921671713"/>
    <n v="10.931540465451384"/>
    <n v="11.729140022514869"/>
    <n v="12.773005503292659"/>
    <n v="13.992858307507973"/>
    <n v="15.27913111902128"/>
    <n v="16.536445346252584"/>
    <n v="18.10054035504163"/>
    <n v="6.9345861624679879"/>
    <n v="19.278159653708002"/>
    <n v="20.08481693205708"/>
    <n v="20.79207926275739"/>
    <n v="21.652180850723049"/>
    <n v="22.540307187771013"/>
    <n v="23.484708168750082"/>
    <n v="24.324132634989112"/>
    <n v="25.42273683589076"/>
    <n v="26.706556868136737"/>
    <n v="28.060279871967836"/>
    <n v="29.383525747346823"/>
    <n v="31.029639522451859"/>
    <n v="19.2781596537080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</r>
  <r>
    <s v="DE Florida"/>
    <x v="6"/>
    <s v="Grid Solutions"/>
    <s v="PEF Grid Solutions Advanced DMS Dec 21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23246.12"/>
    <n v="23442.36"/>
    <n v="23772.57"/>
    <n v="24385.54"/>
    <n v="24909.52"/>
    <n v="25417.25"/>
    <n v="25998.9"/>
    <n v="26495.14"/>
    <n v="26921.360000000001"/>
    <n v="27447.52"/>
    <n v="27824.399999999998"/>
    <n v="28200.92"/>
    <n v="23246.12"/>
    <n v="29414.45"/>
    <n v="29414.45"/>
    <n v="29414.45"/>
    <n v="29414.45"/>
    <n v="29414.45"/>
    <n v="29414.45"/>
    <n v="29414.45"/>
    <n v="29414.45"/>
    <n v="29414.45"/>
    <n v="29414.45"/>
    <n v="29414.45"/>
    <n v="29414.45"/>
    <n v="29414.45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</r>
  <r>
    <s v="DE Florida"/>
    <x v="6"/>
    <s v="Grid Solutions"/>
    <s v="PEF Grid Solutions Advanced DMS VS"/>
    <s v="AFUDC Not Eligible"/>
    <s v="Major Projects"/>
    <s v="Other Transmission &amp; Distribution Expansion"/>
    <s v="Grid Solutions - Advanced DMS"/>
    <s v="VS - Intangible Plant - Software"/>
    <s v="~"/>
    <s v="PEF Grid Solutions Advanced DMS - 303"/>
    <n v="753.77"/>
    <n v="834.46"/>
    <n v="925.64"/>
    <n v="1194.42"/>
    <n v="1755.76"/>
    <n v="2589.37"/>
    <n v="308.72000000000003"/>
    <n v="805.68000000000006"/>
    <n v="1086.3200000000002"/>
    <n v="1395.26"/>
    <n v="1458.96"/>
    <n v="1758.62"/>
    <n v="753.77"/>
    <n v="1817.21"/>
    <n v="2893.4797641"/>
    <n v="3710.9993602"/>
    <n v="4827.4562902999996"/>
    <n v="5558.6025423999999"/>
    <n v="6105.1886565000004"/>
    <n v="6657.9374306000009"/>
    <n v="7053.2318167000012"/>
    <n v="7486.1224828000013"/>
    <n v="8002.848402900001"/>
    <n v="8348.0094330000011"/>
    <n v="8756.6072931000017"/>
    <n v="1817.21"/>
    <n v="183.30502562400034"/>
    <n v="659.07732562400031"/>
    <n v="1131.8937456240003"/>
    <n v="2624.660885624"/>
    <n v="3271.7562456240003"/>
    <n v="3770.3365956240004"/>
    <n v="4244.369195624"/>
    <n v="4868.7388956240002"/>
    <n v="5437.3296956240001"/>
    <n v="6275.1136656239996"/>
    <n v="6900.7691156239998"/>
    <n v="7376.5268756240002"/>
    <n v="183.30502562400034"/>
    <n v="156.94620031247905"/>
    <n v="295.05427730866484"/>
    <n v="449.52716836683021"/>
    <n v="603.92783768076697"/>
    <n v="753.81270679904014"/>
    <n v="909.78724860300167"/>
    <n v="1090.810610179059"/>
    <n v="1802.3639675874924"/>
    <n v="1998.888344245875"/>
    <n v="2192.8412666806494"/>
    <n v="2584.9938611901812"/>
    <n v="2814.1879836920398"/>
    <n v="156.94620031247905"/>
    <n v="67.699205806249665"/>
    <n v="155.58616624791097"/>
    <n v="253.88709955330324"/>
    <n v="352.14207356568312"/>
    <n v="447.52335646751567"/>
    <n v="546.77988572763707"/>
    <n v="661.97657345134564"/>
    <n v="1114.7832675624613"/>
    <n v="1239.8442378754028"/>
    <n v="1363.2688281840522"/>
    <n v="1612.8204859173352"/>
    <n v="1758.6712950509561"/>
    <n v="67.699205806249665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</r>
  <r>
    <s v="DE Florida"/>
    <x v="6"/>
    <s v="Grid Solutions"/>
    <s v="PEF Grid Solutions Circuit Reliability IK"/>
    <s v="AFUDC Not Eligible"/>
    <s v="Major Projects"/>
    <s v="Other Transmission &amp; Distribution Expansion"/>
    <s v="Grid Solutions - Circuit Reliability"/>
    <s v="IK - Distrib Lines OH/UG (Line Ext)"/>
    <s v="~"/>
    <s v="PEF Distribution U/G Conduct &amp; Devices 367.0"/>
    <n v="5166.6399999999994"/>
    <n v="3749.8799999999997"/>
    <n v="3185.69"/>
    <n v="3100.3900000000003"/>
    <n v="2755.4900000000002"/>
    <n v="1160.9100000000001"/>
    <n v="782.45"/>
    <n v="874.13"/>
    <n v="1049.93"/>
    <n v="956.19"/>
    <n v="783.96"/>
    <n v="804.52"/>
    <n v="5166.6399999999994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</r>
  <r>
    <s v="DE Florida"/>
    <x v="6"/>
    <s v="Grid Solutions"/>
    <s v="PEF Grid Solutions Communication Monthly RR"/>
    <s v="AFUDC Not Eligible"/>
    <s v="Major Projects"/>
    <s v="Other Transmission &amp; Distribution Expansion"/>
    <s v="Grid Solutions - Communication"/>
    <s v="RR - Communication"/>
    <s v="~"/>
    <s v="PEF RUSD Communication"/>
    <n v="100.02"/>
    <n v="96.49"/>
    <n v="98.07"/>
    <n v="98.07"/>
    <n v="98.07"/>
    <n v="98.07"/>
    <n v="98.07"/>
    <n v="98.07"/>
    <n v="98.07"/>
    <n v="98.07"/>
    <n v="98.07"/>
    <n v="98.07"/>
    <n v="100.02"/>
    <n v="98.07"/>
    <n v="98.07"/>
    <n v="98.07"/>
    <n v="1.9613999999999976"/>
    <n v="1.9613999999999976"/>
    <n v="1.9613999999999976"/>
    <n v="3.9228000000000041E-2"/>
    <n v="3.9228000000000041E-2"/>
    <n v="3.9228000000000041E-2"/>
    <n v="7.8456000000000359E-4"/>
    <n v="7.8456000000000359E-4"/>
    <n v="7.8456000000000359E-4"/>
    <n v="98.07"/>
    <n v="1.5691200000000037E-5"/>
    <n v="1.5691200000000037E-5"/>
    <n v="1.5691200000000037E-5"/>
    <n v="3.1382400000000264E-7"/>
    <n v="3.1382400000000264E-7"/>
    <n v="3.1382400000000264E-7"/>
    <n v="0"/>
    <n v="0"/>
    <n v="0"/>
    <n v="0"/>
    <n v="0"/>
    <n v="0"/>
    <n v="1.5691200000000037E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Grid Solutions"/>
    <s v="PEF Grid Solutions Communication Monthly RR - 360"/>
    <s v="AFUDC Not Eligible"/>
    <s v="Major Projects"/>
    <s v="Other Transmission &amp; Distribution Expansion"/>
    <s v="Grid Solutions - Communication"/>
    <s v="RR - Communication"/>
    <s v="~"/>
    <s v="PEF Distribution Easements 360.1"/>
    <n v="1454.23"/>
    <n v="1456.86"/>
    <n v="1458.55"/>
    <n v="1999.88"/>
    <n v="2020.52"/>
    <n v="2042.53"/>
    <n v="2063.2800000000002"/>
    <n v="2165.27"/>
    <n v="2299.39"/>
    <n v="2454.06"/>
    <n v="2835.09"/>
    <n v="3008.44"/>
    <n v="1454.23"/>
    <n v="3403.05"/>
    <n v="3403.05"/>
    <n v="3403.05"/>
    <n v="68.061000000000149"/>
    <n v="68.061000000000149"/>
    <n v="68.061000000000149"/>
    <n v="1.361220000000003"/>
    <n v="1.361220000000003"/>
    <n v="1.361220000000003"/>
    <n v="2.7224400000000148E-2"/>
    <n v="2.7224400000000148E-2"/>
    <n v="2.7224400000000148E-2"/>
    <n v="3403.05"/>
    <n v="5.4448800000000269E-4"/>
    <n v="5.4448800000000269E-4"/>
    <n v="5.4448800000000269E-4"/>
    <n v="1.0889760000000036E-5"/>
    <n v="1.0889760000000036E-5"/>
    <n v="1.0889760000000036E-5"/>
    <n v="2.1779520000000107E-7"/>
    <n v="2.1779520000000107E-7"/>
    <n v="2.1779520000000107E-7"/>
    <n v="0"/>
    <n v="0"/>
    <n v="0"/>
    <n v="5.4448800000000269E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Grid Solutions"/>
    <s v="PEF Grid Solutions Communications Quarterly RR "/>
    <s v="AFUDC Not Eligible"/>
    <s v="Major Projects"/>
    <s v="Other Transmission &amp; Distribution Expansion"/>
    <s v="Grid Solutions - Communication"/>
    <s v="RR - Communication"/>
    <s v="~"/>
    <s v="PEF RUSD Communication"/>
    <n v="47260.950000000004"/>
    <n v="47474.040000000008"/>
    <n v="49508.399999999994"/>
    <n v="51809.51"/>
    <n v="54387.700000000004"/>
    <n v="58160.99"/>
    <n v="53321.89"/>
    <n v="53807.43"/>
    <n v="56184.24"/>
    <n v="56075.729999999996"/>
    <n v="60926.14"/>
    <n v="63576.23000000001"/>
    <n v="47260.950000000004"/>
    <n v="70150.03"/>
    <n v="72778.759392099993"/>
    <n v="75226.961514199997"/>
    <n v="1601.5947505220101"/>
    <n v="4347.6696424220099"/>
    <n v="6346.7639243220101"/>
    <n v="185.3933229564409"/>
    <n v="2212.5487248564409"/>
    <n v="6993.4803067564408"/>
    <n v="186.63868977312995"/>
    <n v="3054.82217167313"/>
    <n v="5541.7497635731306"/>
    <n v="70150.03"/>
    <n v="162.59587920946251"/>
    <n v="1381.5132850094626"/>
    <n v="2086.8272808094625"/>
    <n v="58.9435216041893"/>
    <n v="135.0405210041894"/>
    <n v="1441.5904565041894"/>
    <n v="55.132234318084102"/>
    <n v="2091.646043718084"/>
    <n v="4705.4670431180839"/>
    <n v="146.97463625036289"/>
    <n v="2312.1746256503629"/>
    <n v="6032.5354611503626"/>
    <n v="162.59587920946251"/>
    <n v="372.67299105900747"/>
    <n v="2752.3148781964751"/>
    <n v="4853.3826206837721"/>
    <n v="147.66242086815691"/>
    <n v="2756.2508820855969"/>
    <n v="5522.4221032272544"/>
    <n v="159.89107828925808"/>
    <n v="3358.3328981363343"/>
    <n v="7075.9667381866748"/>
    <n v="219.79188380243068"/>
    <n v="4048.1208389368917"/>
    <n v="8781.0878152118858"/>
    <n v="372.67299105900747"/>
    <n v="247.48511392053115"/>
    <n v="2836.0295131544763"/>
    <n v="5121.5444751427112"/>
    <n v="157.46723981308151"/>
    <n v="2995.0568316290969"/>
    <n v="6004.0629600351385"/>
    <n v="173.86433461832348"/>
    <n v="3653.0889624047209"/>
    <n v="7697.0841143983507"/>
    <n v="239.08557285530514"/>
    <n v="4403.4934733899536"/>
    <n v="9551.9551912720053"/>
    <n v="247.48511392053115"/>
    <n v="269.21115693743741"/>
    <n v="2122.5904947930985"/>
    <n v="3759.0029156743253"/>
    <n v="114.58569281840209"/>
    <n v="2146.2796132867825"/>
    <n v="4300.7065520401702"/>
    <n v="124.52242965636833"/>
    <n v="2615.6224620939734"/>
    <n v="5511.0941639939083"/>
    <n v="171.1843019924363"/>
    <n v="3152.8706735060655"/>
    <n v="6839.1325635811736"/>
    <n v="269.21115693743741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</r>
  <r>
    <s v="DE Florida"/>
    <x v="6"/>
    <s v="Grid Solutions"/>
    <s v="PEF Grid Solutions Dist Energy Enablement &amp; Storage VS"/>
    <s v="AFUDC Not Eligible"/>
    <s v="Major Projects"/>
    <s v="Other Transmission &amp; Distribution Expansion"/>
    <s v="GS Distributed Energy Enablement &amp; Storage"/>
    <s v="VS - Intangible Plant - Software"/>
    <s v="~"/>
    <s v="PEF Grid Solutions Ent Sys Intang-5 Year"/>
    <n v="3215.97"/>
    <n v="3310.45"/>
    <n v="3518.74"/>
    <n v="3779.23"/>
    <n v="4014.11"/>
    <n v="4607.5500000000011"/>
    <n v="4938.8600000000006"/>
    <n v="5330.7999999999993"/>
    <n v="5931.9400000000005"/>
    <n v="6478.2699999999995"/>
    <n v="6984.81"/>
    <n v="7107.19"/>
    <n v="3215.97"/>
    <n v="7580.8"/>
    <n v="7962.4087201000002"/>
    <n v="8327.2967002000005"/>
    <n v="8720.3805903000011"/>
    <n v="9066.1095504000004"/>
    <n v="9442.2699005000013"/>
    <n v="9825.4535406000014"/>
    <n v="10180.750180700001"/>
    <n v="10567.916600800001"/>
    <n v="10925.690980900001"/>
    <n v="11304.934131"/>
    <n v="11659.909271099999"/>
    <n v="7580.8"/>
    <n v="240.0676482240012"/>
    <n v="565.00665822400128"/>
    <n v="846.33641822400136"/>
    <n v="1120.9682082240013"/>
    <n v="1404.0296382240012"/>
    <n v="1686.9169382240013"/>
    <n v="1956.5685582240014"/>
    <n v="2239.0460082240011"/>
    <n v="2521.3832782240011"/>
    <n v="2790.3841682240013"/>
    <n v="3079.2212782240013"/>
    <n v="3341.5011282240011"/>
    <n v="240.0676482240012"/>
    <n v="72.199092564480324"/>
    <n v="147.15084045699206"/>
    <n v="221.98367434401675"/>
    <n v="297.16209788799938"/>
    <n v="371.66139929113274"/>
    <n v="446.59698059498953"/>
    <n v="521.52643808443554"/>
    <n v="596.12450921978314"/>
    <n v="671.08074988832607"/>
    <n v="745.58357357693262"/>
    <n v="820.35406940716086"/>
    <n v="894.80876627350074"/>
    <n v="72.199092564480324"/>
    <n v="19.383855651289625"/>
    <n v="20.806454871460115"/>
    <n v="22.226797079936684"/>
    <n v="23.653698649473018"/>
    <n v="25.067710344454884"/>
    <n v="26.490002719527563"/>
    <n v="27.912178863373484"/>
    <n v="29.328065227698961"/>
    <n v="30.750749721660366"/>
    <n v="32.16482827032754"/>
    <n v="33.583987289972903"/>
    <n v="34.997152381892896"/>
    <n v="19.383855651289625"/>
    <n v="0.72817951302579254"/>
    <n v="2.150778733196284"/>
    <n v="3.571120941672854"/>
    <n v="4.9980225112091867"/>
    <n v="6.4120342061910511"/>
    <n v="7.8343265812637286"/>
    <n v="9.2565027251096481"/>
    <n v="10.672389089435125"/>
    <n v="12.095073583396529"/>
    <n v="13.509152132063708"/>
    <n v="14.928311151709075"/>
    <n v="16.341476243629064"/>
    <n v="0.72817951302579254"/>
    <n v="0.35506599026051788"/>
    <n v="0.35506599026051788"/>
    <n v="0.35506599026051788"/>
    <n v="0.35506599026051788"/>
    <n v="0.35506599026051788"/>
    <n v="0.35506599026051788"/>
    <n v="0.35506599026051788"/>
    <n v="0.35506599026051788"/>
    <n v="0.35506599026051788"/>
    <n v="0.35506599026051788"/>
    <n v="0.35506599026051788"/>
    <n v="0.35506599026051788"/>
    <n v="0.35506599026051788"/>
  </r>
  <r>
    <s v="DE Florida"/>
    <x v="6"/>
    <s v="Grid Solutions"/>
    <s v="PEF Grid Solutions Ent App VS - 303"/>
    <s v="AFUDC Not Eligible"/>
    <s v="Major Projects"/>
    <s v="Other Transmission &amp; Distribution Expansion"/>
    <s v="Grid Solutions - Enterprise Syste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0"/>
    <n v="295.47287230000001"/>
    <n v="531.94076459999997"/>
    <n v="795.74264689999995"/>
    <n v="1041.6492392"/>
    <n v="1348.5037615000001"/>
    <n v="1582.7144938000001"/>
    <n v="1756.8315161"/>
    <n v="1969.1154684000001"/>
    <n v="2113.1676307000002"/>
    <n v="2202.3953330000004"/>
    <n v="2099.6463653000005"/>
    <n v="0"/>
    <n v="41.503190552000206"/>
    <n v="1152.4957005520002"/>
    <n v="2148.8857105520001"/>
    <n v="3074.6018805520002"/>
    <n v="3995.7881505520004"/>
    <n v="4914.8457605520007"/>
    <n v="5826.4044505520005"/>
    <n v="6733.4139905520005"/>
    <n v="7621.4600205520001"/>
    <n v="8504.2485505519999"/>
    <n v="9467.9090405520001"/>
    <n v="10314.966860552"/>
    <n v="41.503190552000206"/>
    <n v="223.00417921103872"/>
    <n v="529.61775632560841"/>
    <n v="806.2713913347136"/>
    <n v="1128.5846194323026"/>
    <n v="1458.9387272993292"/>
    <n v="1806.4393633104692"/>
    <n v="2122.0595942742693"/>
    <n v="2515.9280872793879"/>
    <n v="2965.5084523448086"/>
    <n v="3436.0578901209587"/>
    <n v="3897.2608521884877"/>
    <n v="4456.1366258346752"/>
    <n v="223.00417921103872"/>
    <n v="97.843483584220849"/>
    <n v="369.06415270246339"/>
    <n v="613.78320496128163"/>
    <n v="898.89128860502728"/>
    <n v="1191.1120800808574"/>
    <n v="1498.5001478399668"/>
    <n v="1777.6878179843638"/>
    <n v="2126.0914249698612"/>
    <n v="2523.7759912664951"/>
    <n v="2940.0091358254281"/>
    <n v="3347.9746836932909"/>
    <n v="3842.3385103338032"/>
    <n v="97.843483584220849"/>
    <n v="84.560870671683915"/>
    <n v="114.37399417895392"/>
    <n v="141.27400645786133"/>
    <n v="172.61366260658343"/>
    <n v="204.73516195980193"/>
    <n v="238.52387894275483"/>
    <n v="269.21275128711568"/>
    <n v="307.50997914665112"/>
    <n v="351.22426954524815"/>
    <n v="396.9774571135041"/>
    <n v="441.82185376231979"/>
    <n v="496.16332364024692"/>
    <n v="84.560870671683915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</r>
  <r>
    <s v="DE Florida"/>
    <x v="6"/>
    <s v="Grid Solutions"/>
    <s v="PEF Grid Solutions Maintenance Grid Mod VS"/>
    <s v="AFUDC Not Eligible"/>
    <s v="Maintenance"/>
    <s v="Maintenance"/>
    <s v="Fossil Hydro"/>
    <s v="VS - Intangible Plant - Software"/>
    <s v="~"/>
    <s v="PEF Corporate 2008 Misc Intangible 303"/>
    <n v="2238.27"/>
    <n v="1811.3000000000002"/>
    <n v="1447.8900000000003"/>
    <n v="1576.2200000000003"/>
    <n v="1716.5900000000001"/>
    <n v="1767.35"/>
    <n v="1328.6100000000001"/>
    <n v="1412.29"/>
    <n v="1509.0500000000002"/>
    <n v="429.66"/>
    <n v="443.09000000000003"/>
    <n v="501.88"/>
    <n v="2238.27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</r>
  <r>
    <s v="DE Florida"/>
    <x v="6"/>
    <s v="Grid Solutions"/>
    <s v="PEF Grid Solutions Self Optimizing Monthly IK"/>
    <s v="AFUDC Not Eligible"/>
    <s v="Major Projects"/>
    <s v="Other Transmission &amp; Distribution Expansion"/>
    <s v="Grid Solutions - Sectionalization/Self-Healing"/>
    <s v="IK - Distrib Lines OH/UG (Line Ext)"/>
    <s v="~"/>
    <s v="PEF Distribution U/G Conduct &amp; Devices 367.0"/>
    <n v="17105.669999999998"/>
    <n v="17120.91"/>
    <n v="16535.29"/>
    <n v="15586.91"/>
    <n v="16457.52"/>
    <n v="14818.27"/>
    <n v="13072.93"/>
    <n v="11895.76"/>
    <n v="11063.73"/>
    <n v="9948.7900000000009"/>
    <n v="8873.8700000000008"/>
    <n v="8450.74"/>
    <n v="17105.66999999999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</r>
  <r>
    <s v="DE Florida"/>
    <x v="6"/>
    <s v="Grid Solutions"/>
    <s v="PEF Grid Solutions Targeted Undergrounding Qtrly IK"/>
    <s v="AFUDC Not Eligible"/>
    <s v="Major Projects"/>
    <s v="Other Transmission &amp; Distribution Expansion"/>
    <s v="Grid Solutions - Underground"/>
    <s v="IK - Distrib Lines OH/UG (Line Ext)"/>
    <s v="~"/>
    <s v="PEF Distribution U/G Conduct &amp; Devices 367.0"/>
    <n v="29853.809999999998"/>
    <n v="32793.620000000003"/>
    <n v="33666.829999999994"/>
    <n v="35599.589999999997"/>
    <n v="35836.36"/>
    <n v="39029.170000000006"/>
    <n v="40021.799999999996"/>
    <n v="38196.239999999998"/>
    <n v="26491.84"/>
    <n v="26667.18"/>
    <n v="25053.96"/>
    <n v="22472.489999999998"/>
    <n v="29853.809999999998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</r>
  <r>
    <s v="DE Florida"/>
    <x v="6"/>
    <s v="Grid Solutions"/>
    <s v="PEF Grid Solutions Transmission FF "/>
    <s v="AFUDC Not Eligible"/>
    <s v="Major Projects"/>
    <s v="Other Transmission &amp; Distribution Expansion"/>
    <s v="Grid Solutions - Transmission"/>
    <s v="FF - Transmission Stations "/>
    <s v="~"/>
    <s v="PEF Transmission (Excl. ECC) 353.1"/>
    <n v="534.49"/>
    <n v="545.19000000000005"/>
    <n v="610.4"/>
    <n v="572.47000000000014"/>
    <n v="777.66"/>
    <n v="699.68999999999994"/>
    <n v="829.11"/>
    <n v="976.38999999999987"/>
    <n v="1549.2000000000003"/>
    <n v="889.84000000000015"/>
    <n v="1179.33"/>
    <n v="1187.31"/>
    <n v="534.49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</r>
  <r>
    <s v="DE Florida"/>
    <x v="6"/>
    <s v="Grid Solutions"/>
    <s v="PEF Grid Solutions Transmission GG"/>
    <s v="AFUDC Not Eligible"/>
    <s v="Major Projects"/>
    <s v="Other Transmission &amp; Distribution Expansion"/>
    <s v="Grid Solutions - Transmission"/>
    <s v="GG - Transmission Lines"/>
    <s v="~"/>
    <s v="PEF Transmission O/H Conduct.&amp; Devices 356.0"/>
    <n v="-690.21"/>
    <n v="-683.01"/>
    <n v="-655.77"/>
    <n v="-617.4"/>
    <n v="-612.55999999999995"/>
    <n v="-600.21"/>
    <n v="-584.42999999999995"/>
    <n v="-576.66"/>
    <n v="-560.34"/>
    <n v="-558.58000000000004"/>
    <n v="-558.61"/>
    <n v="-558.11"/>
    <n v="-690.21"/>
    <n v="-558.11"/>
    <n v="-558.11"/>
    <n v="-558.11"/>
    <n v="0"/>
    <n v="0"/>
    <n v="0"/>
    <n v="0"/>
    <n v="0"/>
    <n v="0"/>
    <n v="0"/>
    <n v="0"/>
    <n v="0"/>
    <n v="-55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Integrated Grid Strategy"/>
    <s v="PEF IGS Exp Other OU"/>
    <s v="AFUDC Not Eligible"/>
    <s v="Expansion"/>
    <s v="Other Transmission &amp; Distribution Expansion"/>
    <s v="Other"/>
    <s v="OU - Other Utility "/>
    <s v="~"/>
    <s v="PEF Market Solutions Expansion"/>
    <n v="0"/>
    <n v="0"/>
    <n v="0"/>
    <n v="0"/>
    <n v="5.21"/>
    <n v="16.920000000000002"/>
    <n v="24.27"/>
    <n v="34.85"/>
    <n v="40.71"/>
    <n v="44.91"/>
    <n v="50.49"/>
    <n v="55.89"/>
    <n v="0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</r>
  <r>
    <s v="DE Florida"/>
    <x v="6"/>
    <s v="Integrated Grid Strategy"/>
    <s v="PEF IGS Exp Outdoor Lighting IK"/>
    <s v="AFUDC Not Eligible"/>
    <s v="Expansion"/>
    <s v="Other Transmission &amp; Distribution Expansion"/>
    <s v="Customer Solutions"/>
    <s v="IK - Distrib Lines OH/UG (Line Ext)"/>
    <s v="~"/>
    <s v="D DIS 373-ZZ-STREET LIGHT&amp;SIG-50226"/>
    <n v="-340.44"/>
    <n v="-38.369999999999997"/>
    <n v="-881.24"/>
    <n v="-1081.77"/>
    <n v="-750.63"/>
    <n v="-57.35"/>
    <n v="837.09"/>
    <n v="1056.57"/>
    <n v="882.59"/>
    <n v="1216.28"/>
    <n v="-115.59"/>
    <n v="2464.79"/>
    <n v="-340.44"/>
    <n v="4294.55"/>
    <n v="4294.55"/>
    <n v="4294.55"/>
    <n v="4294.5499999999993"/>
    <n v="4294.5499999999993"/>
    <n v="4294.55"/>
    <n v="4294.55"/>
    <n v="4294.55"/>
    <n v="4294.5500000000011"/>
    <n v="4294.550000000002"/>
    <n v="4294.5500000000011"/>
    <n v="4294.5500000000011"/>
    <n v="4294.55"/>
    <n v="4294.5500000000011"/>
    <n v="4294.55"/>
    <n v="4294.5500000000011"/>
    <n v="4294.5500000000011"/>
    <n v="4294.550000000002"/>
    <n v="4294.5500000000011"/>
    <n v="4294.5500000000011"/>
    <n v="4294.5500000000011"/>
    <n v="4294.550000000002"/>
    <n v="4294.5500000000011"/>
    <n v="4294.550000000002"/>
    <n v="4294.5500000000029"/>
    <n v="4294.5500000000011"/>
    <n v="4294.5500000000038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38"/>
    <n v="4294.5500000000029"/>
    <n v="4294.5500000000038"/>
    <n v="4294.5500000000047"/>
    <n v="4294.5500000000056"/>
    <n v="4294.5500000000056"/>
    <n v="4294.5500000000047"/>
    <n v="4294.5500000000047"/>
    <n v="4294.5500000000047"/>
    <n v="4294.5500000000047"/>
    <n v="4294.5500000000038"/>
    <n v="4294.5500000000029"/>
    <n v="4294.5500000000029"/>
    <n v="4294.5500000000029"/>
    <n v="4294.5500000000029"/>
    <n v="4294.5500000000038"/>
    <n v="4294.5500000000047"/>
    <n v="4294.5500000000038"/>
    <n v="4294.5500000000038"/>
    <n v="4294.5500000000038"/>
    <n v="4294.5500000000047"/>
    <n v="4294.5500000000038"/>
    <n v="4294.5500000000047"/>
    <n v="4294.5500000000056"/>
    <n v="4294.5500000000056"/>
    <n v="4294.5500000000065"/>
    <n v="4294.5500000000029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</r>
  <r>
    <s v="DE Florida"/>
    <x v="6"/>
    <s v="Integrated Grid Strategy"/>
    <s v="PEF IGS Maint Outdoor Lighting IK"/>
    <s v="AFUDC Not Eligible"/>
    <s v="Maintenance"/>
    <s v="Maintenance"/>
    <s v="Customer Solutions"/>
    <s v="IK - Distrib Lines OH/UG (Line Ext)"/>
    <s v="~"/>
    <s v="PEF Distribution Poles Towers &amp; Fixtures 364.0"/>
    <n v="188.78"/>
    <n v="192.59"/>
    <n v="204.5"/>
    <n v="204.5"/>
    <n v="218.58"/>
    <n v="0"/>
    <n v="0"/>
    <n v="0"/>
    <n v="0"/>
    <n v="0"/>
    <n v="0"/>
    <n v="0"/>
    <n v="188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.6666666666665"/>
    <n v="8093.7275303638944"/>
    <n v="12166.726039403982"/>
    <n v="16260.898919508505"/>
    <n v="20376.485778090304"/>
    <n v="24513.72914426255"/>
    <n v="28672.874509470344"/>
    <n v="32854.170368755491"/>
    <n v="37057.868262665288"/>
    <n v="41284.22281981651"/>
    <n v="45533.491800125688"/>
    <n v="0"/>
    <n v="49805.936138717414"/>
    <n v="50059.373532953905"/>
    <n v="0"/>
    <n v="0"/>
    <n v="0"/>
    <n v="0"/>
    <n v="0"/>
    <n v="0"/>
    <n v="0"/>
    <n v="0"/>
    <n v="0"/>
    <n v="0"/>
    <n v="49805.936138717414"/>
  </r>
  <r>
    <s v="DE Florida"/>
    <x v="6"/>
    <s v="Integrated Grid Strategy"/>
    <s v="PEF Solar Growth Battery BY - 2024 Dixie Count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650"/>
    <n v="975"/>
    <n v="1300"/>
    <n v="1625"/>
    <n v="1950"/>
    <n v="2275"/>
    <n v="2600"/>
    <n v="2925"/>
    <n v="3250"/>
    <n v="3575"/>
    <n v="0"/>
    <n v="3900"/>
    <n v="3900"/>
    <n v="3900"/>
    <n v="3900"/>
    <n v="3900"/>
    <n v="3900"/>
    <n v="0"/>
    <n v="0"/>
    <n v="0"/>
    <n v="0"/>
    <n v="0"/>
    <n v="0"/>
    <n v="3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Integrated Grid Strategy"/>
    <s v="PEF Solar Growth Battery BY - 2024 J Hopkins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708.33"/>
    <n v="1416.66"/>
    <n v="2124.9900000000002"/>
    <n v="2833.32"/>
    <n v="3541.65"/>
    <n v="4249.9800000000005"/>
    <n v="4958.3100000000004"/>
    <n v="5666.64"/>
    <n v="6374.97"/>
    <n v="7083.3"/>
    <n v="779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.66666666666663"/>
    <n v="1294.9964048582231"/>
    <n v="1946.676166304637"/>
    <n v="2601.7438271213609"/>
    <n v="3260.2377244944487"/>
    <n v="3922.1966630820075"/>
    <n v="4587.6599215152537"/>
    <n v="5256.6672590008775"/>
    <n v="5929.2589220264454"/>
    <n v="6605.4756511706428"/>
    <n v="7285.3586880201119"/>
    <n v="0"/>
    <n v="7968.9497821947871"/>
    <n v="16091.488311757063"/>
    <n v="24236.800145888177"/>
    <n v="32424.326096176796"/>
    <n v="40654.543101269068"/>
    <n v="48927.933905632468"/>
    <n v="57244.987140164478"/>
    <n v="65606.19740405542"/>
    <n v="74012.065347927084"/>
    <n v="82463.097758268894"/>
    <n v="90959.807643194014"/>
    <n v="99502.714319538019"/>
    <n v="7968.9497821947871"/>
    <n v="108092.34350132357"/>
    <n v="113233.39461918859"/>
    <n v="118411.46348485553"/>
    <n v="0"/>
    <n v="0"/>
    <n v="0"/>
    <n v="0"/>
    <n v="0"/>
    <n v="0"/>
    <n v="0"/>
    <n v="0"/>
    <n v="0"/>
    <n v="108092.34350132357"/>
    <n v="0"/>
    <n v="0"/>
    <n v="0"/>
    <n v="0"/>
    <n v="0"/>
    <n v="0"/>
    <n v="0"/>
    <n v="0"/>
    <n v="0"/>
    <n v="0"/>
    <n v="0"/>
    <n v="0"/>
    <n v="0"/>
  </r>
  <r>
    <s v="DE Florida"/>
    <x v="6"/>
    <s v="Nuclear"/>
    <s v="PEF Nuclear Maintenance"/>
    <s v="AFUDC Not Eligible"/>
    <s v="Maintenance"/>
    <s v="Maintenance"/>
    <s v="Fossil Hydro"/>
    <s v="BB - GO - Nuke Steam Plant"/>
    <s v="~"/>
    <s v="D INT 303-Passport-Nuc Asset -50220"/>
    <n v="-29490.670000000002"/>
    <n v="-30264.79"/>
    <n v="-30590.870000000003"/>
    <n v="-31905.95"/>
    <n v="-32474.350000000002"/>
    <n v="-33293.449999999997"/>
    <n v="-33410.46"/>
    <n v="-34105.019999999997"/>
    <n v="-34700.07"/>
    <n v="-35561.630000000005"/>
    <n v="-36031.01"/>
    <n v="-36838.410000000003"/>
    <n v="-29490.670000000002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</r>
  <r>
    <s v="DE Florida"/>
    <x v="6"/>
    <s v="Nuclear"/>
    <s v="PEF Nuclear New Gen COLA"/>
    <s v="AFUDC Not Eligible"/>
    <s v="Expansion"/>
    <s v="New Generation"/>
    <s v="~"/>
    <s v="PN - Nuclear Clause Related"/>
    <s v="~"/>
    <s v="PEF Model Depr Group Nuclear 0%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</r>
  <r>
    <s v="DE Florida"/>
    <x v="6"/>
    <s v="Other Departments (Jamil)"/>
    <s v="PEF OthJamil_Network Upgrades_Solar"/>
    <s v="AFUDC Not Eligible"/>
    <s v="Expansion"/>
    <s v="Other Transmission &amp; Distribution Expansion"/>
    <s v="Renewable Generation - Solar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2334.8098126"/>
    <n v="4522.2511701000003"/>
    <n v="6090.325409"/>
    <n v="7010.4069115000002"/>
    <n v="7437.4896343999999"/>
    <n v="7788.8177844000002"/>
    <n v="8119.4271288999998"/>
    <n v="8407.3428385000007"/>
    <n v="8673.8334384999998"/>
    <n v="9191.9974732999999"/>
    <n v="9737.8211171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29414.87"/>
    <n v="30467.68"/>
    <n v="30908.18"/>
    <n v="31841.68"/>
    <n v="32231.41"/>
    <n v="32797.03"/>
    <n v="33554.89"/>
    <n v="35963.279999999999"/>
    <n v="36264.789999999994"/>
    <n v="42080.18"/>
    <n v="44374.350000000006"/>
    <n v="46013.000000000007"/>
    <n v="29414.87"/>
    <n v="49897.919999999998"/>
    <n v="50144.430524914882"/>
    <n v="50402.349415237972"/>
    <n v="50662.389919138157"/>
    <n v="50924.573872332796"/>
    <n v="51188.923376277053"/>
    <n v="51455.460801861504"/>
    <n v="51724.208793167243"/>
    <n v="51995.190271279542"/>
    <n v="52268.428438160969"/>
    <n v="52543.946780585131"/>
    <n v="52821.769074131997"/>
    <n v="49897.919999999998"/>
    <n v="53101.919387245922"/>
    <n v="53374.215438667728"/>
    <n v="53648.746792871985"/>
    <n v="53925.536413028349"/>
    <n v="54204.607541284931"/>
    <n v="54485.983702643774"/>
    <n v="54769.688708896545"/>
    <n v="55055.746662621532"/>
    <n v="55344.181961242954"/>
    <n v="55635.019301153494"/>
    <n v="55928.283681901536"/>
    <n v="56224.000410443645"/>
    <n v="53101.9193872459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4783.2070032299998"/>
    <n v="5776.7269779032858"/>
    <n v="7773.9333757953864"/>
    <n v="10368.927542417374"/>
    <n v="13069.028853356069"/>
    <n v="15652.277502315948"/>
    <n v="18134.88621287229"/>
    <n v="20609.523309999531"/>
    <n v="26635.321035480352"/>
    <n v="30741.610714881543"/>
    <n v="34761.372590306812"/>
    <n v="0"/>
    <n v="41803.618267446858"/>
    <n v="44599.803411284462"/>
    <n v="47421.952030182678"/>
    <n v="50259.34391923582"/>
    <n v="53112.149620023782"/>
    <n v="55980.541750090531"/>
    <n v="58864.695031773343"/>
    <n v="61764.786321480613"/>
    <n v="64680.994639425953"/>
    <n v="67613.501199826263"/>
    <n v="70562.48944157199"/>
    <n v="73528.145059377508"/>
    <n v="41803.6182674468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2240.5918267699999"/>
    <n v="2705.9851776081468"/>
    <n v="3641.5341363857979"/>
    <n v="4857.1040910883148"/>
    <n v="6121.9092572989521"/>
    <n v="7331.9772734783965"/>
    <n v="8494.902645971013"/>
    <n v="9654.0938853008083"/>
    <n v="12476.750969630299"/>
    <n v="14400.255239423221"/>
    <n v="16283.227395459435"/>
    <n v="0"/>
    <n v="19582.017954942072"/>
    <n v="20891.831553890959"/>
    <n v="22213.807191818312"/>
    <n v="23542.923216205905"/>
    <n v="24879.25951363815"/>
    <n v="26222.896943140779"/>
    <n v="27573.917349685296"/>
    <n v="28932.403577903526"/>
    <n v="30298.439486015952"/>
    <n v="31672.109959977326"/>
    <n v="33053.500927843532"/>
    <n v="34442.699374363292"/>
    <n v="19582.0179549420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20.0376899"/>
    <n v="40.126911931181333"/>
    <n v="0"/>
    <n v="20.739032999999999"/>
    <n v="41.531894168494624"/>
    <n v="0"/>
    <n v="20.739032999999999"/>
    <n v="41.532391565804517"/>
    <n v="0"/>
    <n v="20.739032999999999"/>
    <n v="41.532894063621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Other Departments (Savoy)"/>
    <s v="PEF Other Savoy Exp Other OU"/>
    <s v="AFUDC Not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46.025089899999998"/>
    <n v="92.050179799999995"/>
    <n v="0"/>
    <n v="46.769708999999999"/>
    <n v="93.539417999999998"/>
    <n v="0"/>
    <n v="46.769708999999999"/>
    <n v="93.539417999999998"/>
    <n v="0"/>
    <n v="46.769708999999999"/>
    <n v="93.539417999999998"/>
    <n v="0"/>
    <n v="0"/>
    <n v="46.025089899999998"/>
    <n v="92.050179799999995"/>
    <n v="0"/>
    <n v="46.769708999999999"/>
    <n v="93.539417999999998"/>
    <n v="0"/>
    <n v="46.769708999999999"/>
    <n v="93.539417999999998"/>
    <n v="0"/>
    <n v="46.769708999999999"/>
    <n v="93.539417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Project Management and Construction"/>
    <s v="PEF Transmission Major Projects CC 2018"/>
    <s v="AFUDC Not Eligible"/>
    <s v="Expansion"/>
    <s v="Other Transmission &amp; Distribution Expansion"/>
    <s v="New Generation (Fossil)"/>
    <s v="GG - Transmission Lines"/>
    <s v="~"/>
    <s v="PEF Transmission Major Projects CC 2018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</r>
  <r>
    <s v="DE Florida"/>
    <x v="6"/>
    <s v="Regulated &amp; Renewable Energy"/>
    <s v="PEF Fossil Hydro ECRC Crystal River BA"/>
    <s v="AFUDC Not Eligible"/>
    <s v="Recoverable"/>
    <s v="Major Nuclear &amp; Fossil Projects"/>
    <s v="Fossil Hydro ECRC"/>
    <s v="BA - Fossil Steam Plants "/>
    <s v="~"/>
    <s v="PEF Fossil Hydro ECRC Crystal River"/>
    <n v="12963.64"/>
    <n v="12955.62"/>
    <n v="12947.19"/>
    <n v="0"/>
    <n v="17.82"/>
    <n v="34.869999999999997"/>
    <n v="66.760000000000005"/>
    <n v="76.31"/>
    <n v="78.95"/>
    <n v="78.95"/>
    <n v="80.709999999999994"/>
    <n v="231.83"/>
    <n v="12963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 Rotables Bartow CC BG"/>
    <s v="AFUDC Not Eligible"/>
    <s v="Maintenance"/>
    <s v="Maintenance"/>
    <s v="Fossil Hydro"/>
    <s v="BG - Cust - Other Production Plant"/>
    <s v="~"/>
    <s v="PEF Bartow 343.1 CC"/>
    <n v="0"/>
    <n v="0"/>
    <n v="0"/>
    <n v="0"/>
    <n v="0"/>
    <n v="0"/>
    <n v="0"/>
    <n v="0"/>
    <n v="0"/>
    <n v="0"/>
    <n v="0"/>
    <n v="0"/>
    <n v="0"/>
    <n v="0"/>
    <n v="0"/>
    <n v="-790.43344000000002"/>
    <n v="-790.43344000000002"/>
    <n v="-790.43344000000002"/>
    <n v="-564.45374000000004"/>
    <n v="-338.48220000000003"/>
    <n v="-226.68678000000011"/>
    <n v="1665.8842299999997"/>
    <n v="8651.5221999999994"/>
    <n v="16028.658079999999"/>
    <n v="281.1873766278477"/>
    <n v="0"/>
    <n v="0"/>
    <n v="168.33575999999999"/>
    <n v="614.34911"/>
    <n v="1557.66932"/>
    <n v="32434.37831"/>
    <n v="32892.100930000001"/>
    <n v="33059.533210000001"/>
    <n v="33409.894140000004"/>
    <n v="635.06348999999318"/>
    <n v="16246.440339999994"/>
    <n v="16673.171809999993"/>
    <n v="214.24906000000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 Rotables Citrus 1&amp;2 BG"/>
    <s v="AFUDC Not Eligible"/>
    <s v="Maintenance"/>
    <s v="Maintenance"/>
    <s v="Fossil Hydro"/>
    <s v="BG - Cust - Other Production Plant"/>
    <s v="~"/>
    <s v="PEF CITRUS CC 343.1"/>
    <n v="0"/>
    <n v="16.809999999999999"/>
    <n v="31.96"/>
    <n v="111.30000000000001"/>
    <n v="555.6"/>
    <n v="71718.31"/>
    <n v="86652.33"/>
    <n v="85202.04"/>
    <n v="85528.819999999992"/>
    <n v="85709.64999999998"/>
    <n v="87942.39"/>
    <n v="18743.939999999999"/>
    <n v="0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8030.317489999998"/>
    <n v="18068.140229999997"/>
    <n v="18117.818959999997"/>
    <n v="17985.401182880538"/>
    <n v="17985.401182880538"/>
    <n v="17985.401182880538"/>
    <n v="18028.385642880537"/>
    <n v="18071.370002880536"/>
    <n v="18126.210462880535"/>
    <n v="17982.169999999998"/>
    <n v="17988.823898267106"/>
    <n v="17988.823898267106"/>
    <n v="17988.823898267106"/>
    <n v="25105.261919111243"/>
    <n v="30695.650639032101"/>
    <n v="38038.413532783161"/>
    <n v="40328.141521133293"/>
    <n v="40328.141521133293"/>
    <n v="40328.141521133293"/>
    <n v="1510.7969887898726"/>
    <n v="7864.0987664246331"/>
    <n v="15969.790976435623"/>
    <n v="17988.823898267106"/>
    <n v="19022.412807792542"/>
    <n v="19022.412807792542"/>
    <n v="19022.412807792542"/>
    <n v="27571.110172730008"/>
    <n v="34286.624476231911"/>
    <n v="43107.197017904175"/>
    <n v="45857.757278964447"/>
    <n v="45857.757278964447"/>
    <n v="45857.757278964447"/>
    <n v="53489.746816430677"/>
    <n v="61121.718598667372"/>
    <n v="70858.768149826908"/>
    <n v="19022.412807792542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</r>
  <r>
    <s v="DE Florida"/>
    <x v="6"/>
    <s v="Regulated &amp; Renewable Energy"/>
    <s v="PEF Fossil Hydro Maint Rotables Debary 7-10 BG"/>
    <s v="AFUDC Not Eligible"/>
    <s v="Maintenance"/>
    <s v="Maintenance"/>
    <s v="Fossil Hydro"/>
    <s v="BG - Other Production Plant"/>
    <s v="~"/>
    <s v="D OTH 343.1 DEBARY (NEW)-50222"/>
    <n v="0"/>
    <n v="0"/>
    <n v="0"/>
    <n v="0"/>
    <n v="0"/>
    <n v="0"/>
    <n v="0"/>
    <n v="0"/>
    <n v="0"/>
    <n v="0"/>
    <n v="0"/>
    <n v="0"/>
    <n v="0"/>
    <n v="0"/>
    <n v="0"/>
    <n v="0"/>
    <n v="0"/>
    <n v="865.73873000000003"/>
    <n v="1235.2825"/>
    <n v="1546.4370100000001"/>
    <n v="1727.0877700000001"/>
    <n v="1727.0877700000001"/>
    <n v="1727.0877700000001"/>
    <n v="0"/>
    <n v="0"/>
    <n v="0"/>
    <n v="0"/>
    <n v="123.05314"/>
    <n v="246.10685999999998"/>
    <n v="1348.7842500000002"/>
    <n v="1019.4731600000002"/>
    <n v="1320.94016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 Rotables Hines 1 BG"/>
    <s v="AFUDC Not Eligible"/>
    <s v="Maintenance"/>
    <s v="Maintenance"/>
    <s v="Fossil Hydro"/>
    <s v="BG - Other Production Plant"/>
    <s v="~"/>
    <s v="PEF Hines 1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.26891500000005"/>
    <n v="844.5378300000001"/>
    <n v="1266.8067450000001"/>
    <n v="1689.0756600000002"/>
    <n v="2111.3445750000001"/>
    <n v="2533.6134900000002"/>
    <n v="44.671438269327609"/>
    <n v="466.94035326932766"/>
    <n v="889.20926826932771"/>
    <n v="1311.4781832693277"/>
    <n v="1733.7470982693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 Rotables Hines 2 BG"/>
    <s v="AFUDC Not Eligible"/>
    <s v="Maintenance"/>
    <s v="Maintenance"/>
    <s v="Fossil Hydro"/>
    <s v="BG - Other Production Plant"/>
    <s v="~"/>
    <s v="PEF Hines 2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.88646666666665"/>
    <n v="825.7729333333333"/>
    <n v="1238.6594"/>
    <n v="1651.5458666666666"/>
    <n v="2064.4323333333332"/>
    <n v="2477.3188"/>
    <n v="408.01875516418886"/>
    <n v="820.90522183085545"/>
    <n v="1233.791688497522"/>
    <n v="1646.6781551641886"/>
    <n v="2059.5646218308552"/>
    <n v="0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</r>
  <r>
    <s v="DE Florida"/>
    <x v="6"/>
    <s v="Regulated &amp; Renewable Energy"/>
    <s v="PEF Fossil Hydro Maint Rotables Hines 4 BG"/>
    <s v="AFUDC Not Eligible"/>
    <s v="Maintenance"/>
    <s v="Maintenance"/>
    <s v="Fossil Hydro"/>
    <s v="BG - Other Production Plant"/>
    <s v="~"/>
    <s v="PEF Hines 4 343.1"/>
    <n v="0"/>
    <n v="0"/>
    <n v="0"/>
    <n v="12607.88"/>
    <n v="13674.72"/>
    <n v="0"/>
    <n v="-602"/>
    <n v="0"/>
    <n v="0"/>
    <n v="0"/>
    <n v="0"/>
    <n v="0"/>
    <n v="0"/>
    <n v="0"/>
    <n v="0"/>
    <n v="5697.8512499999997"/>
    <n v="5697.8512499999997"/>
    <n v="5697.8512499999997"/>
    <n v="5697.8512499999997"/>
    <n v="5697.8512499999997"/>
    <n v="5697.8512499999997"/>
    <n v="5697.8512499999997"/>
    <n v="5793.6599200000001"/>
    <n v="12188.958129999999"/>
    <n v="14820.402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 Rotables IC 12-14 BG"/>
    <s v="AFUDC Not Eligible"/>
    <s v="Maintenance"/>
    <s v="Maintenance"/>
    <s v="Fossil Hydro"/>
    <s v="BG - Other Production Plant"/>
    <s v="~"/>
    <s v="D OTH 343.1 INTER CITY 12-50222"/>
    <n v="0"/>
    <n v="0"/>
    <n v="0"/>
    <n v="0"/>
    <n v="0"/>
    <n v="0"/>
    <n v="0"/>
    <n v="0"/>
    <n v="0"/>
    <n v="0"/>
    <n v="0"/>
    <n v="0"/>
    <n v="0"/>
    <n v="0"/>
    <n v="0"/>
    <n v="0"/>
    <n v="591.95613000000003"/>
    <n v="1319.2563399999999"/>
    <n v="1410.0351099999998"/>
    <n v="1410.0351099999998"/>
    <n v="1410.0351099999998"/>
    <n v="1410.0351099999998"/>
    <n v="1410.0351099999998"/>
    <n v="1410.0351099999998"/>
    <n v="1410.0351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.10416666666666"/>
    <n v="330.20833333333331"/>
    <n v="495.3125"/>
    <n v="660.41666666666663"/>
    <n v="825.52083333333326"/>
    <n v="990.62499999999989"/>
    <n v="1155.7291666666665"/>
    <n v="1320.8333333333333"/>
    <n v="1485.9375"/>
    <n v="1651.0416666666667"/>
    <n v="1816.1458333333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 Rotables IC 7-10 BG"/>
    <s v="AFUDC Not Eligible"/>
    <s v="Maintenance"/>
    <s v="Maintenance"/>
    <s v="Fossil Hydro"/>
    <s v="BG - Other Production Plant"/>
    <s v="~"/>
    <s v="D OTH 343.1 INTER CITY 7-10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.19042999999999"/>
    <n v="2332.6639100000002"/>
    <n v="2459.5187100000003"/>
    <n v="2459.5187100000003"/>
    <n v="0"/>
    <n v="0"/>
    <n v="0"/>
    <n v="0"/>
    <n v="0"/>
    <n v="0"/>
    <n v="0"/>
    <n v="0"/>
    <n v="0"/>
    <n v="0"/>
    <n v="0"/>
    <n v="0"/>
    <n v="0"/>
    <n v="0"/>
    <n v="0"/>
    <n v="165.06083333333333"/>
    <n v="330.12166666666667"/>
    <n v="495.1825"/>
    <n v="660.24333333333334"/>
    <n v="825.30416666666667"/>
    <n v="990.36500000000001"/>
    <n v="1155.4258333333332"/>
    <n v="1320.4866666666667"/>
    <n v="1485.5475000000001"/>
    <n v="1650.6083333333336"/>
    <n v="1815.6691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 Rotables Osprey BG"/>
    <s v="AFUDC Not Eligible"/>
    <s v="Maintenance"/>
    <s v="Maintenance"/>
    <s v="Fossil Hydro"/>
    <s v="BG - Other Production Plant"/>
    <s v="~"/>
    <s v="PEF Osprey CC 343.1"/>
    <n v="8276.9699999999993"/>
    <n v="8278.41"/>
    <n v="8572.6"/>
    <n v="8947.8700000000008"/>
    <n v="13578.54"/>
    <n v="15441.5"/>
    <n v="0"/>
    <n v="0"/>
    <n v="0"/>
    <n v="0"/>
    <n v="0"/>
    <n v="0"/>
    <n v="8276.96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Anclote BA-311"/>
    <s v="AFUDC Not Eligible"/>
    <s v="Maintenance"/>
    <s v="Maintenance"/>
    <s v="Fossil Hydro"/>
    <s v="BA - Fossil Steam Plants "/>
    <s v="~"/>
    <s v="PEF Anclote Struct &amp; Improv 311"/>
    <n v="3446.2400000000007"/>
    <n v="2815.46"/>
    <n v="2775.14"/>
    <n v="2417.5"/>
    <n v="2088.5899999999997"/>
    <n v="2979.08"/>
    <n v="4123.41"/>
    <n v="2810.54"/>
    <n v="2696.8"/>
    <n v="2498.7199999999998"/>
    <n v="2852.2299999999996"/>
    <n v="2639.77"/>
    <n v="3446.2400000000007"/>
    <n v="1558.4099999999999"/>
    <n v="1561.3246554323998"/>
    <n v="1565.7288730052999"/>
    <n v="1582.3260885589998"/>
    <n v="1610.3375362304998"/>
    <n v="1647.7233545878998"/>
    <n v="1699.5487845816999"/>
    <n v="1401.5598805868524"/>
    <n v="1462.1453118137524"/>
    <n v="1466.7020432257525"/>
    <n v="1447.5497968060315"/>
    <n v="1484.5592140137314"/>
    <n v="1558.4099999999999"/>
    <n v="1050.192201467989"/>
    <n v="1075.1017150963889"/>
    <n v="1113.8638787727889"/>
    <n v="1193.061577169789"/>
    <n v="1244.7304180642889"/>
    <n v="1273.136304660389"/>
    <n v="1075.7044610006644"/>
    <n v="1091.9152555678645"/>
    <n v="1127.9075258177645"/>
    <n v="1138.7328837769644"/>
    <n v="1154.5912586056645"/>
    <n v="1191.8086861584645"/>
    <n v="1050.192201467989"/>
    <n v="1066.2224896261237"/>
    <n v="1227.5466562927904"/>
    <n v="1357.1991962611667"/>
    <n v="1518.5233629278334"/>
    <n v="1032.0912117438384"/>
    <n v="1007.8746031309954"/>
    <n v="29.871515635329843"/>
    <n v="181.2927992712807"/>
    <n v="332.58217125733842"/>
    <n v="493.90633792400513"/>
    <n v="566.00443775803478"/>
    <n v="727.32860442470144"/>
    <n v="1066.2224896261237"/>
    <n v="537.27244256457823"/>
    <n v="589.88577589791157"/>
    <n v="642.49910923124492"/>
    <n v="343.29330588100817"/>
    <n v="200.31906961108226"/>
    <n v="221.2244185355903"/>
    <n v="264.74297624435599"/>
    <n v="317.35630957768933"/>
    <n v="369.96964291102267"/>
    <n v="422.58297624435602"/>
    <n v="475.19630957768936"/>
    <n v="527.80964291102271"/>
    <n v="537.27244256457823"/>
    <n v="494.78276919845689"/>
    <n v="554.01670341188412"/>
    <n v="646.19174494140657"/>
    <n v="802.84568395386998"/>
    <n v="831.3544574725978"/>
    <n v="940.35390807527779"/>
    <n v="938.47647151289186"/>
    <n v="977.02516231695984"/>
    <n v="1062.6134961551509"/>
    <n v="1088.3558109493254"/>
    <n v="511.27197107074267"/>
    <n v="599.77368524078975"/>
    <n v="494.78276919845689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</r>
  <r>
    <s v="DE Florida"/>
    <x v="6"/>
    <s v="Regulated &amp; Renewable Energy"/>
    <s v="PEF Fossil Hydro Maintenance Anclote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14.5921853808"/>
    <n v="36.641844687599999"/>
    <n v="119.735593428"/>
    <n v="259.974550206"/>
    <n v="447.14617468679984"/>
    <n v="706.60953131639985"/>
    <n v="582.71676536610607"/>
    <n v="886.0369568409061"/>
    <n v="908.8501747449061"/>
    <n v="896.98237747434507"/>
    <n v="1082.2695543827451"/>
    <n v="0"/>
    <n v="765.60842785519344"/>
    <n v="890.31759126799341"/>
    <n v="1084.3798710967935"/>
    <n v="1480.8821416207934"/>
    <n v="1739.5615369147934"/>
    <n v="1881.7752471559936"/>
    <n v="1589.9586089537347"/>
    <n v="1671.1177459361347"/>
    <n v="1851.3125895269347"/>
    <n v="1905.5096065733348"/>
    <n v="1984.9043586137348"/>
    <n v="2171.2329366713348"/>
    <n v="765.60842785519344"/>
    <n v="1942.4404387904772"/>
    <n v="2750.1079387904774"/>
    <n v="3399.2118206736945"/>
    <n v="4206.8793206736946"/>
    <n v="2859.2797988716584"/>
    <n v="2792.1907092485708"/>
    <n v="82.755303257999458"/>
    <n v="840.84413847718656"/>
    <n v="1598.2725596078246"/>
    <n v="2405.9400596078249"/>
    <n v="2766.8983292266635"/>
    <n v="3574.5658292266635"/>
    <n v="1942.4404387904772"/>
    <n v="2640.506234036493"/>
    <n v="2903.9129007031597"/>
    <n v="3167.3195673698265"/>
    <n v="1692.3285798247696"/>
    <n v="987.51033235774094"/>
    <n v="1092.1721723674011"/>
    <n v="1310.0461882861848"/>
    <n v="1573.4528549528516"/>
    <n v="1836.8595216195183"/>
    <n v="2100.2661882861848"/>
    <n v="2363.6728549528516"/>
    <n v="2627.0795216195183"/>
    <n v="2640.506234036493"/>
    <n v="2462.6940755430392"/>
    <n v="2759.2468882719254"/>
    <n v="3220.718309881222"/>
    <n v="4005.001286457084"/>
    <n v="4147.729556775369"/>
    <n v="4693.4318487362634"/>
    <n v="4684.0613123028907"/>
    <n v="4877.0541100423179"/>
    <n v="5305.5493885264714"/>
    <n v="5434.4274709928295"/>
    <n v="2552.9063352103171"/>
    <n v="2995.9873599129792"/>
    <n v="2462.6940755430392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</r>
  <r>
    <s v="DE Florida"/>
    <x v="6"/>
    <s v="Regulated &amp; Renewable Energy"/>
    <s v="PEF Fossil Hydro Maintenance Anclote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10.3291569684"/>
    <n v="25.937126997299998"/>
    <n v="84.755484319000004"/>
    <n v="184.02438475050002"/>
    <n v="316.51482664389994"/>
    <n v="500.17736026969993"/>
    <n v="412.47919900362717"/>
    <n v="627.18602924652714"/>
    <n v="643.33448833852719"/>
    <n v="634.93380415875606"/>
    <n v="766.09032969445605"/>
    <n v="0"/>
    <n v="541.94004676307691"/>
    <n v="630.21609936747689"/>
    <n v="767.58412873987686"/>
    <n v="1048.2503952168768"/>
    <n v="1231.3579975913767"/>
    <n v="1332.0247378914769"/>
    <n v="1125.4607597537024"/>
    <n v="1182.9096917289023"/>
    <n v="1310.4615817148024"/>
    <n v="1348.8252319620024"/>
    <n v="1405.0252345587023"/>
    <n v="1536.9189215035024"/>
    <n v="541.94004676307691"/>
    <n v="1374.966920337647"/>
    <n v="1946.6785870043136"/>
    <n v="2406.1501667710581"/>
    <n v="2977.8618334377247"/>
    <n v="2023.9563665011135"/>
    <n v="1976.4669986823378"/>
    <n v="58.578780207818454"/>
    <n v="595.19592954780489"/>
    <n v="1131.3456013190462"/>
    <n v="1703.0572679857128"/>
    <n v="1958.5634681496445"/>
    <n v="2530.275134816311"/>
    <n v="1374.966920337647"/>
    <n v="1869.0961606253136"/>
    <n v="2055.5503272919805"/>
    <n v="2242.0044939586469"/>
    <n v="1197.9240491898124"/>
    <n v="699.01459448096716"/>
    <n v="773.10017632197787"/>
    <n v="927.32375232533207"/>
    <n v="1113.7779189919988"/>
    <n v="1300.2320856586655"/>
    <n v="1486.6862523253321"/>
    <n v="1673.1404189919988"/>
    <n v="1859.5945856586654"/>
    <n v="1869.0961606253136"/>
    <n v="1743.2333248101716"/>
    <n v="1953.1498637432624"/>
    <n v="2279.8049466924072"/>
    <n v="2834.9639636377578"/>
    <n v="2935.9949545004606"/>
    <n v="3322.273322128055"/>
    <n v="3315.6403328336637"/>
    <n v="3452.2513457850455"/>
    <n v="3755.5640845207135"/>
    <n v="3846.7911437643033"/>
    <n v="1807.0896214118948"/>
    <n v="2120.7269608005499"/>
    <n v="1743.2333248101716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</r>
  <r>
    <s v="DE Florida"/>
    <x v="6"/>
    <s v="Regulated &amp; Renewable Energy"/>
    <s v="PEF Fossil Hydro Maintenance Anclote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2.5172728668"/>
    <n v="6.3210217670999995"/>
    <n v="20.655381812999998"/>
    <n v="44.847763663499997"/>
    <n v="77.136419505299983"/>
    <n v="121.89599804189997"/>
    <n v="100.52346952880761"/>
    <n v="152.84871540710762"/>
    <n v="156.78418449110762"/>
    <n v="154.73689114345223"/>
    <n v="186.70046416735224"/>
    <n v="0"/>
    <n v="132.0737964697941"/>
    <n v="153.58716030859409"/>
    <n v="187.0645112833941"/>
    <n v="255.46443776239408"/>
    <n v="300.08877647389409"/>
    <n v="324.62181965659408"/>
    <n v="274.28103201872034"/>
    <n v="288.28165550912036"/>
    <n v="319.36675884842037"/>
    <n v="328.71619328282037"/>
    <n v="342.41244575372036"/>
    <n v="374.55566910332038"/>
    <n v="132.0737964697941"/>
    <n v="335.08706779287678"/>
    <n v="474.41623445954349"/>
    <n v="586.39189640321092"/>
    <n v="725.72106306987757"/>
    <n v="493.24913245171626"/>
    <n v="481.67571621360548"/>
    <n v="14.275966120522639"/>
    <n v="145.05241270329751"/>
    <n v="275.71493252213492"/>
    <n v="415.04409918880162"/>
    <n v="477.31231588370986"/>
    <n v="616.64148255037651"/>
    <n v="335.08706779287678"/>
    <n v="455.50865661132218"/>
    <n v="500.94865661132218"/>
    <n v="546.38865661132218"/>
    <n v="291.94058875570209"/>
    <n v="170.35364837997895"/>
    <n v="188.40874952917395"/>
    <n v="225.99396105260865"/>
    <n v="271.43396105260865"/>
    <n v="316.87396105260865"/>
    <n v="362.31396105260865"/>
    <n v="407.75396105260864"/>
    <n v="453.19396105260864"/>
    <n v="455.50865661132218"/>
    <n v="424.83604846042584"/>
    <n v="475.99374406246903"/>
    <n v="555.60119845985218"/>
    <n v="690.89618828755829"/>
    <n v="715.51793892805642"/>
    <n v="809.65588179422252"/>
    <n v="808.03938661897246"/>
    <n v="841.33216408173905"/>
    <n v="915.25097409702437"/>
    <n v="937.4834582603645"/>
    <n v="440.39735050701154"/>
    <n v="516.83231661034347"/>
    <n v="424.83604846042584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</r>
  <r>
    <s v="DE Florida"/>
    <x v="6"/>
    <s v="Regulated &amp; Renewable Energy"/>
    <s v="PEF Fossil Hydro Maintenance Anclote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.64380935159999997"/>
    <n v="1.6166435426999999"/>
    <n v="5.2827518809999994"/>
    <n v="11.4701151495"/>
    <n v="19.728154576099996"/>
    <n v="31.175715790299989"/>
    <n v="25.709548850059527"/>
    <n v="39.092080027159525"/>
    <n v="40.098602535159529"/>
    <n v="39.574993585143488"/>
    <n v="47.749890909443486"/>
    <n v="0"/>
    <n v="33.778755728083027"/>
    <n v="39.280942243683029"/>
    <n v="47.842998391283032"/>
    <n v="65.336736514283032"/>
    <n v="76.74970923978303"/>
    <n v="83.02419891968303"/>
    <n v="70.149206194173388"/>
    <n v="73.729959178973388"/>
    <n v="81.680182013073392"/>
    <n v="84.071362325873395"/>
    <n v="87.574270389173392"/>
    <n v="95.795114484373386"/>
    <n v="33.778755728083027"/>
    <n v="85.700756040611367"/>
    <n v="121.33492270727803"/>
    <n v="149.973286775421"/>
    <n v="185.60745344208766"/>
    <n v="126.15138246038052"/>
    <n v="123.19141281791994"/>
    <n v="3.6511627564551077"/>
    <n v="37.09792630994675"/>
    <n v="70.515552494780664"/>
    <n v="106.14971916144734"/>
    <n v="122.07514285289128"/>
    <n v="157.70930951955793"/>
    <n v="85.700756040611367"/>
    <n v="116.49873994405533"/>
    <n v="128.120406610722"/>
    <n v="139.74207327738867"/>
    <n v="74.66550165876545"/>
    <n v="43.568935275169515"/>
    <n v="48.186681031967368"/>
    <n v="57.799418706296535"/>
    <n v="69.421085372963205"/>
    <n v="81.042752039629875"/>
    <n v="92.664418706296544"/>
    <n v="104.28608537296321"/>
    <n v="115.90775203962988"/>
    <n v="116.49873994405533"/>
    <n v="108.65500336340764"/>
    <n v="121.73892104249799"/>
    <n v="142.09905196160258"/>
    <n v="176.70163693863924"/>
    <n v="182.99881187398759"/>
    <n v="207.07521094640074"/>
    <n v="206.66178088687107"/>
    <n v="215.17662805707306"/>
    <n v="234.08185069844797"/>
    <n v="239.76795499168367"/>
    <n v="112.63470430802613"/>
    <n v="132.18345044545211"/>
    <n v="108.65500336340764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</r>
  <r>
    <s v="DE Florida"/>
    <x v="6"/>
    <s v="Regulated &amp; Renewable Energy"/>
    <s v="PEF Fossil Hydro Maintenance Anclote Other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9"/>
    <n v="18"/>
    <n v="27"/>
    <n v="36"/>
    <n v="45"/>
    <n v="54"/>
    <n v="63"/>
    <n v="72"/>
    <n v="81"/>
    <n v="90"/>
    <n v="99"/>
    <n v="0"/>
    <n v="0"/>
    <n v="44"/>
    <n v="88"/>
    <n v="132"/>
    <n v="176"/>
    <n v="220"/>
    <n v="264"/>
    <n v="308"/>
    <n v="352"/>
    <n v="396"/>
    <n v="440"/>
    <n v="484"/>
    <n v="0"/>
    <n v="0"/>
    <n v="48.749999979999998"/>
    <n v="97.499999959999997"/>
    <n v="146.24999994000001"/>
    <n v="194.99999991999999"/>
    <n v="243.74999989999998"/>
    <n v="292.49999987999996"/>
    <n v="341.24999985999995"/>
    <n v="389.99999983999993"/>
    <n v="438.74999981999991"/>
    <n v="487.4999997999999"/>
    <n v="536.24999977999994"/>
    <n v="0"/>
    <n v="0"/>
    <n v="54.666666648000003"/>
    <n v="109.33333329600001"/>
    <n v="163.99999994400002"/>
    <n v="218.66666659200001"/>
    <n v="273.33333324"/>
    <n v="327.99999988799999"/>
    <n v="382.66666653599998"/>
    <n v="437.33333318399997"/>
    <n v="491.99999983199996"/>
    <n v="546.66666648"/>
    <n v="601.33333312800005"/>
    <n v="0"/>
    <n v="0"/>
    <n v="143.83333333600001"/>
    <n v="287.66666667200002"/>
    <n v="431.50000000800003"/>
    <n v="575.33333334400004"/>
    <n v="719.16666668000005"/>
    <n v="863.00000001600006"/>
    <n v="1006.8333333520001"/>
    <n v="1150.6666666880001"/>
    <n v="1294.5000000240002"/>
    <n v="1438.3333333600003"/>
    <n v="1582.1666666960004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Anclote Other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44"/>
    <n v="88"/>
    <n v="132"/>
    <n v="176"/>
    <n v="220"/>
    <n v="264"/>
    <n v="308"/>
    <n v="352"/>
    <n v="396"/>
    <n v="440"/>
    <n v="484"/>
    <n v="0"/>
    <n v="0"/>
    <n v="221"/>
    <n v="442"/>
    <n v="663"/>
    <n v="884"/>
    <n v="1105"/>
    <n v="1326"/>
    <n v="1547"/>
    <n v="1768"/>
    <n v="1989"/>
    <n v="2210"/>
    <n v="2431"/>
    <n v="0"/>
    <n v="0"/>
    <n v="244.25000001999999"/>
    <n v="488.50000003999997"/>
    <n v="732.75000005999993"/>
    <n v="977.00000007999995"/>
    <n v="1221.2500000999999"/>
    <n v="1465.5000001199999"/>
    <n v="1709.7500001399999"/>
    <n v="1954.0000001599999"/>
    <n v="2198.2500001799999"/>
    <n v="2442.5000001999997"/>
    <n v="2686.7500002199995"/>
    <n v="0"/>
    <n v="0"/>
    <n v="273.91666675099998"/>
    <n v="547.83333350199996"/>
    <n v="821.75000025299994"/>
    <n v="1095.6666670039999"/>
    <n v="1369.5833337549998"/>
    <n v="1643.5000005059997"/>
    <n v="1917.4166672569995"/>
    <n v="2191.3333340079994"/>
    <n v="2465.2500007589992"/>
    <n v="2739.1666675099991"/>
    <n v="3013.083334260999"/>
    <n v="0"/>
    <n v="0"/>
    <n v="720.08333334600002"/>
    <n v="1440.166666692"/>
    <n v="2160.2500000380001"/>
    <n v="2880.3333333840001"/>
    <n v="3600.4166667300001"/>
    <n v="4320.5000000760001"/>
    <n v="5040.5833334220006"/>
    <n v="5760.6666667680001"/>
    <n v="6480.7500001139997"/>
    <n v="7200.8333334599993"/>
    <n v="7920.9166668059988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Anclote Other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31"/>
    <n v="62"/>
    <n v="93"/>
    <n v="124"/>
    <n v="155"/>
    <n v="186"/>
    <n v="217"/>
    <n v="248"/>
    <n v="279"/>
    <n v="310"/>
    <n v="341"/>
    <n v="0"/>
    <n v="0"/>
    <n v="156"/>
    <n v="312"/>
    <n v="468"/>
    <n v="624"/>
    <n v="780"/>
    <n v="936"/>
    <n v="1092"/>
    <n v="1248"/>
    <n v="1404"/>
    <n v="1560"/>
    <n v="1716"/>
    <n v="0"/>
    <n v="0"/>
    <n v="172.833333348"/>
    <n v="345.66666669599999"/>
    <n v="518.50000004399999"/>
    <n v="691.33333339199999"/>
    <n v="864.16666673999998"/>
    <n v="1037.000000088"/>
    <n v="1209.833333436"/>
    <n v="1382.666666784"/>
    <n v="1555.500000132"/>
    <n v="1728.33333348"/>
    <n v="1901.166666828"/>
    <n v="0"/>
    <n v="0"/>
    <n v="193.83333340799999"/>
    <n v="387.66666681599997"/>
    <n v="581.5000002239999"/>
    <n v="775.33333363199995"/>
    <n v="969.16666703999999"/>
    <n v="1163.000000448"/>
    <n v="1356.8333338560001"/>
    <n v="1550.6666672640001"/>
    <n v="1744.5000006720002"/>
    <n v="1938.3333340800002"/>
    <n v="2132.1666674880003"/>
    <n v="0"/>
    <n v="0"/>
    <n v="509.666666652"/>
    <n v="1019.333333304"/>
    <n v="1528.999999956"/>
    <n v="2038.666666608"/>
    <n v="2548.33333326"/>
    <n v="3057.999999912"/>
    <n v="3567.666666564"/>
    <n v="4077.333333216"/>
    <n v="4586.9999998679996"/>
    <n v="5096.6666665199991"/>
    <n v="5606.3333331719987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Anclote Other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8"/>
    <n v="16"/>
    <n v="24"/>
    <n v="32"/>
    <n v="40"/>
    <n v="48"/>
    <n v="56"/>
    <n v="64"/>
    <n v="72"/>
    <n v="80"/>
    <n v="88"/>
    <n v="0"/>
    <n v="0"/>
    <n v="38"/>
    <n v="76"/>
    <n v="114"/>
    <n v="152"/>
    <n v="190"/>
    <n v="228"/>
    <n v="266"/>
    <n v="304"/>
    <n v="342"/>
    <n v="380"/>
    <n v="418"/>
    <n v="0"/>
    <n v="0"/>
    <n v="42.166666673999998"/>
    <n v="84.333333347999996"/>
    <n v="126.50000002199999"/>
    <n v="168.66666669599999"/>
    <n v="210.83333336999999"/>
    <n v="253.00000004399999"/>
    <n v="295.16666671799999"/>
    <n v="337.33333339199999"/>
    <n v="379.50000006599998"/>
    <n v="421.66666673999998"/>
    <n v="463.83333341399998"/>
    <n v="0"/>
    <n v="0"/>
    <n v="47.250000014000001"/>
    <n v="94.500000028000002"/>
    <n v="141.75000004200001"/>
    <n v="189.000000056"/>
    <n v="236.25000007"/>
    <n v="283.50000008400002"/>
    <n v="330.75000009800004"/>
    <n v="378.00000011200007"/>
    <n v="425.25000012600009"/>
    <n v="472.50000014000011"/>
    <n v="519.75000015400008"/>
    <n v="0"/>
    <n v="0"/>
    <n v="124.249999996"/>
    <n v="248.499999992"/>
    <n v="372.74999998800001"/>
    <n v="496.999999984"/>
    <n v="621.24999997999998"/>
    <n v="745.49999997600003"/>
    <n v="869.74999997200007"/>
    <n v="993.99999996800011"/>
    <n v="1118.2499999640002"/>
    <n v="1242.4999999600002"/>
    <n v="1366.7499999560002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Anclote Other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2"/>
    <n v="4"/>
    <n v="6"/>
    <n v="8"/>
    <n v="10"/>
    <n v="12"/>
    <n v="14"/>
    <n v="16"/>
    <n v="18"/>
    <n v="20"/>
    <n v="22"/>
    <n v="0"/>
    <n v="0"/>
    <n v="10"/>
    <n v="20"/>
    <n v="30"/>
    <n v="40"/>
    <n v="50"/>
    <n v="60"/>
    <n v="70"/>
    <n v="80"/>
    <n v="90"/>
    <n v="100"/>
    <n v="110"/>
    <n v="0"/>
    <n v="0"/>
    <n v="10.75"/>
    <n v="21.5"/>
    <n v="32.25"/>
    <n v="43"/>
    <n v="53.75"/>
    <n v="64.5"/>
    <n v="75.25"/>
    <n v="86"/>
    <n v="96.75"/>
    <n v="107.5"/>
    <n v="118.25"/>
    <n v="0"/>
    <n v="0"/>
    <n v="12.08333333"/>
    <n v="24.166666660000001"/>
    <n v="36.249999989999999"/>
    <n v="48.333333320000001"/>
    <n v="60.416666650000003"/>
    <n v="72.499999979999998"/>
    <n v="84.58333331"/>
    <n v="96.666666640000003"/>
    <n v="108.74999997"/>
    <n v="120.83333330000001"/>
    <n v="132.91666663000001"/>
    <n v="0"/>
    <n v="0"/>
    <n v="31.75"/>
    <n v="63.5"/>
    <n v="95.25"/>
    <n v="127"/>
    <n v="158.75"/>
    <n v="190.5"/>
    <n v="222.25"/>
    <n v="254"/>
    <n v="285.75"/>
    <n v="317.5"/>
    <n v="349.25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Bartow CC BG"/>
    <s v="AFUDC Not Eligible"/>
    <s v="Maintenance"/>
    <s v="Maintenance"/>
    <s v="Fossil Hydro"/>
    <s v="BG - Other Production Plant"/>
    <s v="~"/>
    <s v="PEF Bartow 344 CC"/>
    <n v="5986.55"/>
    <n v="0"/>
    <n v="0"/>
    <n v="11.17"/>
    <n v="13.28"/>
    <n v="22.36"/>
    <n v="0"/>
    <n v="0"/>
    <n v="0"/>
    <n v="0"/>
    <n v="0"/>
    <n v="0"/>
    <n v="5986.55"/>
    <n v="2527.04"/>
    <n v="2527.04"/>
    <n v="2527.04"/>
    <n v="2527.04"/>
    <n v="2527.04"/>
    <n v="2527.04"/>
    <n v="2527.04"/>
    <n v="2527.04"/>
    <n v="2527.04"/>
    <n v="2527.04"/>
    <n v="2527.04"/>
    <n v="2260.4620155001289"/>
    <n v="2527.04"/>
    <n v="1862.539622132153"/>
    <n v="1862.539622132153"/>
    <n v="1862.539622132153"/>
    <n v="1862.539622132153"/>
    <n v="1862.539622132153"/>
    <n v="1356.5184450607562"/>
    <n v="1356.5184450607562"/>
    <n v="1356.5184450607562"/>
    <n v="1356.5184450607562"/>
    <n v="1356.5184450607562"/>
    <n v="1156.5376974977135"/>
    <n v="998.06892429658672"/>
    <n v="1862.539622132153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3.57214694005245"/>
    <n v="998.06892429658672"/>
    <n v="725.30766726623824"/>
    <n v="725.30766726623824"/>
    <n v="725.30766726623824"/>
    <n v="725.30766726623824"/>
    <n v="725.30766726623824"/>
    <n v="725.30766726623824"/>
    <n v="725.30766726623824"/>
    <n v="725.30766726623824"/>
    <n v="725.30766726623824"/>
    <n v="725.30766726623824"/>
    <n v="725.30766726623824"/>
    <n v="718.05459059357588"/>
    <n v="725.30766726623824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</r>
  <r>
    <s v="DE Florida"/>
    <x v="6"/>
    <s v="Regulated &amp; Renewable Energy"/>
    <s v="PEF Fossil Hydro Maintenance Bartow CC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34.416385746800003"/>
    <n v="109.87511911920004"/>
    <n v="194.15671463360007"/>
    <n v="316.62978889840008"/>
    <n v="561.78892255560004"/>
    <n v="601.23565310140009"/>
    <n v="656.80097830620014"/>
    <n v="899.85210229000018"/>
    <n v="984.19571712380014"/>
    <n v="1151.0578829496001"/>
    <n v="1029.632543232226"/>
    <n v="0"/>
    <n v="848.38028458638723"/>
    <n v="862.64283245118725"/>
    <n v="1356.6939455471872"/>
    <n v="1428.7101812393873"/>
    <n v="1453.1913954871873"/>
    <n v="1058.3833539741368"/>
    <n v="1072.1126961843368"/>
    <n v="1548.9985977691367"/>
    <n v="1642.1984079397366"/>
    <n v="1970.8350573247367"/>
    <n v="1680.2904874942833"/>
    <n v="1450.0571170206256"/>
    <n v="848.38028458638723"/>
    <n v="1454.8256284192255"/>
    <n v="1564.4231284192256"/>
    <n v="1674.0206284192257"/>
    <n v="1783.6181284192257"/>
    <n v="1893.2156284192258"/>
    <n v="1976.0172052159057"/>
    <n v="2085.6147052159058"/>
    <n v="2195.2122052159057"/>
    <n v="2304.8097052159055"/>
    <n v="2414.4072052159054"/>
    <n v="2524.0047052159052"/>
    <n v="2552.6631850611948"/>
    <n v="1454.8256284192255"/>
    <n v="2026.9083911063685"/>
    <n v="2189.9992244397017"/>
    <n v="2353.0900577730349"/>
    <n v="2516.1808911063681"/>
    <n v="2679.2717244397013"/>
    <n v="2724.4514191147773"/>
    <n v="2887.5422524481105"/>
    <n v="3050.6330857814437"/>
    <n v="3213.7239191147769"/>
    <n v="3376.8147524481101"/>
    <n v="3539.9055857814433"/>
    <n v="3558.0158862618887"/>
    <n v="2026.9083911063685"/>
    <n v="2994.7703311357513"/>
    <n v="3009.1104415027744"/>
    <n v="3505.8483003977062"/>
    <n v="3578.2561743507499"/>
    <n v="3602.870522190985"/>
    <n v="4115.968009748316"/>
    <n v="4129.7720147849477"/>
    <n v="4609.2513144184304"/>
    <n v="4702.9579632375016"/>
    <n v="5025.0939810422806"/>
    <n v="5264.631568621834"/>
    <n v="5416.9428938318142"/>
    <n v="2994.7703311357513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</r>
  <r>
    <s v="DE Florida"/>
    <x v="6"/>
    <s v="Regulated &amp; Renewable Energy"/>
    <s v="PEF Fossil Hydro Maintenance Bartow CC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15.8505991674"/>
    <n v="50.603409795600029"/>
    <n v="89.419623604800051"/>
    <n v="145.82507022120006"/>
    <n v="258.73405457580009"/>
    <n v="276.9013984377001"/>
    <n v="302.49222322410014"/>
    <n v="414.43035559500015"/>
    <n v="453.27513264090015"/>
    <n v="530.12414654280008"/>
    <n v="474.20123811234635"/>
    <n v="0"/>
    <n v="390.72481147308986"/>
    <n v="397.29348288948984"/>
    <n v="624.83062811748982"/>
    <n v="657.99798316458987"/>
    <n v="669.2729007874899"/>
    <n v="487.44253486443716"/>
    <n v="493.76563636053714"/>
    <n v="713.39727723693716"/>
    <n v="756.32080919523719"/>
    <n v="907.67568531273719"/>
    <n v="773.86426331949747"/>
    <n v="667.82939675374348"/>
    <n v="390.72481147308986"/>
    <n v="670.02555306604347"/>
    <n v="720.50138639937677"/>
    <n v="770.97721973271007"/>
    <n v="821.45305306604337"/>
    <n v="871.92888639937667"/>
    <n v="910.06368500451288"/>
    <n v="960.53951833784618"/>
    <n v="1011.0153516711795"/>
    <n v="1061.4911850045128"/>
    <n v="1111.9670183378462"/>
    <n v="1162.4428516711796"/>
    <n v="1175.641698837014"/>
    <n v="670.02555306604347"/>
    <n v="933.50271914160282"/>
    <n v="1008.6152191416028"/>
    <n v="1083.7277191416028"/>
    <n v="1158.8402191416028"/>
    <n v="1233.9527191416028"/>
    <n v="1254.7605091744474"/>
    <n v="1329.8730091744474"/>
    <n v="1404.9855091744473"/>
    <n v="1480.0980091744473"/>
    <n v="1555.2105091744472"/>
    <n v="1630.3230091744472"/>
    <n v="1638.6638209603382"/>
    <n v="933.50271914160282"/>
    <n v="1379.2579770837917"/>
    <n v="1385.8623880896"/>
    <n v="1614.6375438116654"/>
    <n v="1647.9853596515188"/>
    <n v="1659.3216231541119"/>
    <n v="1895.6312893383385"/>
    <n v="1901.9887942985383"/>
    <n v="2122.8154324838888"/>
    <n v="2165.9725077739972"/>
    <n v="2314.333894604717"/>
    <n v="2424.65415290295"/>
    <n v="2494.8019109592124"/>
    <n v="1379.2579770837917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</r>
  <r>
    <s v="DE Florida"/>
    <x v="6"/>
    <s v="Regulated &amp; Renewable Energy"/>
    <s v="PEF Fossil Hydro Maintenance Bartow CC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185.36141165820001"/>
    <n v="591.77065645080029"/>
    <n v="1045.6984929264006"/>
    <n v="1705.3198169916006"/>
    <n v="3025.7095705794009"/>
    <n v="3238.1636531511008"/>
    <n v="3537.4300315263008"/>
    <n v="4846.466366085001"/>
    <n v="5300.7282291687006"/>
    <n v="6199.4224394603998"/>
    <n v="5545.4440540867508"/>
    <n v="0"/>
    <n v="4569.2469956273599"/>
    <n v="4646.0629060925603"/>
    <n v="7306.9469520965604"/>
    <n v="7694.8154287118605"/>
    <n v="7826.6675199065603"/>
    <n v="5700.2915416947108"/>
    <n v="5774.2356877170105"/>
    <n v="8342.6705189622098"/>
    <n v="8844.6305012391094"/>
    <n v="10614.617440041609"/>
    <n v="9049.788639899376"/>
    <n v="7809.7867734689198"/>
    <n v="4569.2469956273599"/>
    <n v="7835.46924956782"/>
    <n v="8425.7450829011541"/>
    <n v="9016.0209162344872"/>
    <n v="9606.2967495678204"/>
    <n v="10196.572582901154"/>
    <n v="10642.529559519911"/>
    <n v="11232.805392853244"/>
    <n v="11823.081226186578"/>
    <n v="12413.357059519911"/>
    <n v="13003.632892853244"/>
    <n v="13593.908726186577"/>
    <n v="13748.25903593584"/>
    <n v="7835.46924956782"/>
    <n v="10916.622986582646"/>
    <n v="11795.005486582646"/>
    <n v="12673.387986582646"/>
    <n v="13551.770486582645"/>
    <n v="14430.152986582645"/>
    <n v="14673.483971818459"/>
    <n v="15551.866471818459"/>
    <n v="16430.248971818459"/>
    <n v="17308.631471818459"/>
    <n v="18187.013971818458"/>
    <n v="19065.396471818458"/>
    <n v="19162.935804266726"/>
    <n v="10916.622986582646"/>
    <n v="16129.380373388503"/>
    <n v="16206.613990108546"/>
    <n v="18881.967276959891"/>
    <n v="19271.944888098984"/>
    <n v="19404.513958925541"/>
    <n v="22167.97767571469"/>
    <n v="22242.323912034633"/>
    <n v="24824.725267762482"/>
    <n v="25329.414786446727"/>
    <n v="27064.38955958861"/>
    <n v="28354.501961492224"/>
    <n v="29174.827203928387"/>
    <n v="16129.380373388503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</r>
  <r>
    <s v="DE Florida"/>
    <x v="6"/>
    <s v="Regulated &amp; Renewable Energy"/>
    <s v="PEF Fossil Hydro Maintenance Bartow CC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306.93"/>
    <n v="0"/>
    <n v="601.21"/>
    <n v="619.2659962898"/>
    <n v="658.85419186119998"/>
    <n v="703.07115836960008"/>
    <n v="767.3246622324001"/>
    <n v="895.94340913660017"/>
    <n v="916.63849390290011"/>
    <n v="945.78993685570003"/>
    <n v="1073.3027508150001"/>
    <n v="1117.5522547493001"/>
    <n v="1205.0937725956001"/>
    <n v="1077.9681754416647"/>
    <n v="601.21"/>
    <n v="888.20711181620379"/>
    <n v="895.68972527900382"/>
    <n v="1154.8855958350039"/>
    <n v="1192.667741061704"/>
    <n v="1205.5114114250039"/>
    <n v="877.99392071843636"/>
    <n v="885.19679651813635"/>
    <n v="1135.3872184009363"/>
    <n v="1184.2829809900363"/>
    <n v="1356.6968470375364"/>
    <n v="1156.6897990870475"/>
    <n v="998.20018492905797"/>
    <n v="888.20711181620379"/>
    <n v="1000.701906776158"/>
    <n v="1058.2002401094915"/>
    <n v="1115.6985734428249"/>
    <n v="1173.1969067761584"/>
    <n v="1230.6952401094918"/>
    <n v="1274.1355801097757"/>
    <n v="1331.6339134431091"/>
    <n v="1389.1322467764426"/>
    <n v="1446.630580109776"/>
    <n v="1504.1289134431095"/>
    <n v="1561.6272467764429"/>
    <n v="1576.6623965469312"/>
    <n v="1000.701906776158"/>
    <n v="1251.9278924870146"/>
    <n v="1337.4912258203478"/>
    <n v="1423.0545591536811"/>
    <n v="1508.6178924870144"/>
    <n v="1594.1812258203477"/>
    <n v="1617.8841231345136"/>
    <n v="1703.4474564678469"/>
    <n v="1789.0107898011802"/>
    <n v="1874.5741231345135"/>
    <n v="1960.1374564678467"/>
    <n v="2045.70078980118"/>
    <n v="2055.2021066140514"/>
    <n v="1251.9278924870146"/>
    <n v="1729.8568893805175"/>
    <n v="1737.3801859174714"/>
    <n v="1997.9853080504265"/>
    <n v="2035.972875329674"/>
    <n v="2048.8863769085506"/>
    <n v="2318.07430171956"/>
    <n v="2325.3163396558234"/>
    <n v="2576.867050365066"/>
    <n v="2626.0286598999037"/>
    <n v="2795.0318771102816"/>
    <n v="2920.7012239272849"/>
    <n v="3000.6087864329543"/>
    <n v="1729.8568893805175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</r>
  <r>
    <s v="DE Florida"/>
    <x v="6"/>
    <s v="Regulated &amp; Renewable Energy"/>
    <s v="PEF Fossil Hydro Maintenance Bartow CC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14.883659976800001"/>
    <n v="47.516433739200018"/>
    <n v="83.96472959360004"/>
    <n v="136.92925663840003"/>
    <n v="242.95041796560002"/>
    <n v="260.00949351640003"/>
    <n v="284.03919300120003"/>
    <n v="389.14872754000004"/>
    <n v="425.62384417880003"/>
    <n v="497.78481300959999"/>
    <n v="445.27338771884706"/>
    <n v="0"/>
    <n v="366.88930033795464"/>
    <n v="373.05726098275466"/>
    <n v="586.71388467875465"/>
    <n v="617.85792091595465"/>
    <n v="628.44503111875463"/>
    <n v="457.70692139341998"/>
    <n v="463.64429269861995"/>
    <n v="669.87767406341993"/>
    <n v="710.18272801901992"/>
    <n v="852.30445402901989"/>
    <n v="726.65597317817492"/>
    <n v="627.08958562508451"/>
    <n v="366.88930033795464"/>
    <n v="629.15176910868456"/>
    <n v="676.54843577535121"/>
    <n v="723.94510244201786"/>
    <n v="771.3417691086845"/>
    <n v="818.73843577535115"/>
    <n v="854.54690526513548"/>
    <n v="901.94357193180213"/>
    <n v="949.34023859846877"/>
    <n v="996.73690526513542"/>
    <n v="1044.1335719318022"/>
    <n v="1091.5302385984689"/>
    <n v="1103.9239192608982"/>
    <n v="629.15176910868456"/>
    <n v="876.55616619836326"/>
    <n v="947.08616619836323"/>
    <n v="1017.6161661983632"/>
    <n v="1088.1461661983633"/>
    <n v="1158.6761661983633"/>
    <n v="1178.214504437891"/>
    <n v="1248.744504437891"/>
    <n v="1319.274504437891"/>
    <n v="1389.804504437891"/>
    <n v="1460.3345044378909"/>
    <n v="1530.8645044378909"/>
    <n v="1538.6964559141286"/>
    <n v="876.55616619836326"/>
    <n v="1295.1157729755525"/>
    <n v="1301.3172483879248"/>
    <n v="1516.1348153025656"/>
    <n v="1547.4480784845953"/>
    <n v="1558.0927157304718"/>
    <n v="1779.985112078693"/>
    <n v="1785.9547452011682"/>
    <n v="1993.308734209256"/>
    <n v="2033.832793212569"/>
    <n v="2173.1426410955969"/>
    <n v="2276.7322524510028"/>
    <n v="2342.600290711548"/>
    <n v="1295.1157729755525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</r>
  <r>
    <s v="DE Florida"/>
    <x v="6"/>
    <s v="Regulated &amp; Renewable Energy"/>
    <s v="PEF Fossil Hydro Maintenance Bartow CC BG-346"/>
    <s v="AFUDC Not Eligible"/>
    <s v="Maintenance"/>
    <s v="Maintenance"/>
    <s v="Fossil Hydro"/>
    <s v="BG - Other Production Plant"/>
    <s v="~"/>
    <s v="PEF Bartow 346 CC"/>
    <n v="3490.51"/>
    <n v="3105.73"/>
    <n v="3448.9699999999993"/>
    <n v="3143.96"/>
    <n v="3024"/>
    <n v="3315.18"/>
    <n v="3772.17"/>
    <n v="4072.6400000000003"/>
    <n v="4844.630000000001"/>
    <n v="4750.8000000000011"/>
    <n v="6469.49"/>
    <n v="13603.96"/>
    <n v="3490.51"/>
    <n v="14192.100000000002"/>
    <n v="14200.591887161003"/>
    <n v="14219.210549034002"/>
    <n v="14240.006160872003"/>
    <n v="14270.225125018003"/>
    <n v="14330.715605187004"/>
    <n v="14340.448677890505"/>
    <n v="14354.158847086504"/>
    <n v="14414.129197675005"/>
    <n v="14434.940112138505"/>
    <n v="14476.111625442005"/>
    <n v="12949.023545908052"/>
    <n v="14192.100000000002"/>
    <n v="10669.530944026854"/>
    <n v="10673.050080172854"/>
    <n v="10794.952081592854"/>
    <n v="10812.721342774354"/>
    <n v="10818.761829142853"/>
    <n v="7879.4833675276468"/>
    <n v="7882.8709406941471"/>
    <n v="8000.5376037401475"/>
    <n v="8023.5336927896478"/>
    <n v="8104.6213864271476"/>
    <n v="6909.8213824356553"/>
    <n v="5963.0377887122377"/>
    <n v="10669.530944026854"/>
    <n v="5964.2143695717377"/>
    <n v="5991.2560362384047"/>
    <n v="6018.2977029050717"/>
    <n v="6045.3393695717386"/>
    <n v="6072.3810362384056"/>
    <n v="6092.8111796195071"/>
    <n v="6119.8528462861741"/>
    <n v="6146.8945129528411"/>
    <n v="6173.936179619508"/>
    <n v="6200.977846286175"/>
    <n v="6228.019512952842"/>
    <n v="6235.0905963183359"/>
    <n v="5964.2143695717377"/>
    <n v="4950.8911018682156"/>
    <n v="4991.1319352015489"/>
    <n v="5031.3727685348822"/>
    <n v="5071.6136018682155"/>
    <n v="5111.8544352015488"/>
    <n v="5123.0020179706844"/>
    <n v="5163.2428513040177"/>
    <n v="5203.483684637351"/>
    <n v="5243.7245179706842"/>
    <n v="5283.9653513040175"/>
    <n v="5324.2061846373508"/>
    <n v="5328.6746980930438"/>
    <n v="4950.8911018682156"/>
    <n v="4485.1280602034385"/>
    <n v="4488.6663133738393"/>
    <n v="4611.2305237675655"/>
    <n v="4629.0963130131977"/>
    <n v="4635.1696131520403"/>
    <n v="4761.7703690464496"/>
    <n v="4765.1763445469878"/>
    <n v="4883.4822089126528"/>
    <n v="4906.6032197546729"/>
    <n v="4986.0864843269692"/>
    <n v="5045.1895600349872"/>
    <n v="5082.7705838569145"/>
    <n v="4485.1280602034385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</r>
  <r>
    <s v="DE Florida"/>
    <x v="6"/>
    <s v="Regulated &amp; Renewable Energy"/>
    <s v="PEF Fossil Hydro Maintenance Bartow CT BG"/>
    <s v="AFUDC Not Eligible"/>
    <s v="Maintenance"/>
    <s v="Maintenance"/>
    <s v="Fossil Hydro"/>
    <s v="BG - Other Production Plant"/>
    <s v="~"/>
    <s v="PEF Bartow 341"/>
    <n v="0"/>
    <n v="0"/>
    <n v="0"/>
    <n v="0"/>
    <n v="0"/>
    <n v="0"/>
    <n v="0"/>
    <n v="0"/>
    <n v="14.32"/>
    <n v="21.26"/>
    <n v="171.68"/>
    <n v="187.67"/>
    <n v="0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</r>
  <r>
    <s v="DE Florida"/>
    <x v="6"/>
    <s v="Regulated &amp; Renewable Energy"/>
    <s v="PEF Fossil Hydro Maintenance Bartow CT BG-341"/>
    <s v="AFUDC Not Eligible"/>
    <s v="Maintenance"/>
    <s v="Maintenance"/>
    <s v="Fossil Hydro"/>
    <s v="BG - Other Production Plant"/>
    <s v="~"/>
    <s v="PEF Bartow 341"/>
    <n v="0"/>
    <n v="0"/>
    <n v="0"/>
    <n v="0"/>
    <n v="0"/>
    <n v="0"/>
    <n v="0"/>
    <n v="0"/>
    <n v="0"/>
    <n v="0"/>
    <n v="0"/>
    <n v="50.28"/>
    <n v="0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</r>
  <r>
    <s v="DE Florida"/>
    <x v="6"/>
    <s v="Regulated &amp; Renewable Energy"/>
    <s v="PEF Fossil Hydro Maintenance Bartow Other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12"/>
    <n v="24"/>
    <n v="36"/>
    <n v="48"/>
    <n v="60"/>
    <n v="72"/>
    <n v="84"/>
    <n v="96"/>
    <n v="108"/>
    <n v="120"/>
    <n v="132"/>
    <n v="0"/>
    <n v="0"/>
    <n v="58"/>
    <n v="116"/>
    <n v="174"/>
    <n v="232"/>
    <n v="290"/>
    <n v="348"/>
    <n v="406"/>
    <n v="464"/>
    <n v="522"/>
    <n v="580"/>
    <n v="638"/>
    <n v="0"/>
    <n v="0"/>
    <n v="64.416666672000005"/>
    <n v="128.83333334400001"/>
    <n v="193.250000016"/>
    <n v="257.66666668800002"/>
    <n v="322.08333336000004"/>
    <n v="386.50000003200006"/>
    <n v="450.91666670400008"/>
    <n v="515.33333337600004"/>
    <n v="579.75000004800006"/>
    <n v="644.16666672000008"/>
    <n v="708.5833333920001"/>
    <n v="0"/>
    <n v="0"/>
    <n v="72.249999990000006"/>
    <n v="144.49999998000001"/>
    <n v="216.74999997000003"/>
    <n v="288.99999996000003"/>
    <n v="361.24999995000002"/>
    <n v="433.49999994000001"/>
    <n v="505.74999993"/>
    <n v="577.99999992000005"/>
    <n v="650.24999991000004"/>
    <n v="722.49999990000003"/>
    <n v="794.74999989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Bartow Other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5"/>
    <n v="10"/>
    <n v="15"/>
    <n v="20"/>
    <n v="25"/>
    <n v="30"/>
    <n v="35"/>
    <n v="40"/>
    <n v="45"/>
    <n v="50"/>
    <n v="55"/>
    <n v="0"/>
    <n v="0"/>
    <n v="27"/>
    <n v="54"/>
    <n v="81"/>
    <n v="108"/>
    <n v="135"/>
    <n v="162"/>
    <n v="189"/>
    <n v="216"/>
    <n v="243"/>
    <n v="270"/>
    <n v="297"/>
    <n v="0"/>
    <n v="0"/>
    <n v="29.666666664000001"/>
    <n v="59.333333328000002"/>
    <n v="88.999999991999999"/>
    <n v="118.666666656"/>
    <n v="148.33333332000001"/>
    <n v="177.999999984"/>
    <n v="207.66666664799999"/>
    <n v="237.33333331199998"/>
    <n v="266.99999997599997"/>
    <n v="296.66666663999996"/>
    <n v="326.33333330399995"/>
    <n v="0"/>
    <n v="0"/>
    <n v="33.249999987000002"/>
    <n v="66.499999974000005"/>
    <n v="99.749999961000015"/>
    <n v="132.99999994800001"/>
    <n v="166.24999993500001"/>
    <n v="199.499999922"/>
    <n v="232.749999909"/>
    <n v="265.99999989600002"/>
    <n v="299.24999988300004"/>
    <n v="332.49999987000007"/>
    <n v="365.749999857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Bartow Other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63"/>
    <n v="126"/>
    <n v="189"/>
    <n v="252"/>
    <n v="315"/>
    <n v="378"/>
    <n v="441"/>
    <n v="504"/>
    <n v="567"/>
    <n v="630"/>
    <n v="693"/>
    <n v="0"/>
    <n v="0"/>
    <n v="314"/>
    <n v="628"/>
    <n v="942"/>
    <n v="1256"/>
    <n v="1570"/>
    <n v="1884"/>
    <n v="2198"/>
    <n v="2512"/>
    <n v="2826"/>
    <n v="3140"/>
    <n v="3454"/>
    <n v="0"/>
    <n v="0"/>
    <n v="347.08333327600002"/>
    <n v="694.16666655200004"/>
    <n v="1041.249999828"/>
    <n v="1388.3333331040001"/>
    <n v="1735.4166663800002"/>
    <n v="2082.499999656"/>
    <n v="2429.5833329319998"/>
    <n v="2776.6666662079997"/>
    <n v="3123.7499994839995"/>
    <n v="3470.8333327599994"/>
    <n v="3817.9166660359992"/>
    <n v="0"/>
    <n v="0"/>
    <n v="389.25000014800003"/>
    <n v="778.50000029600005"/>
    <n v="1167.7500004440001"/>
    <n v="1557.0000005920001"/>
    <n v="1946.2500007400001"/>
    <n v="2335.5000008880002"/>
    <n v="2724.750001036"/>
    <n v="3114.0000011840002"/>
    <n v="3503.2500013320005"/>
    <n v="3892.5000014800007"/>
    <n v="4281.750001628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Bartow Other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6"/>
    <n v="12"/>
    <n v="18"/>
    <n v="24"/>
    <n v="30"/>
    <n v="36"/>
    <n v="42"/>
    <n v="48"/>
    <n v="54"/>
    <n v="60"/>
    <n v="66"/>
    <n v="0"/>
    <n v="0"/>
    <n v="31"/>
    <n v="62"/>
    <n v="93"/>
    <n v="124"/>
    <n v="155"/>
    <n v="186"/>
    <n v="217"/>
    <n v="248"/>
    <n v="279"/>
    <n v="310"/>
    <n v="341"/>
    <n v="0"/>
    <n v="0"/>
    <n v="33.833333318999998"/>
    <n v="67.666666637999995"/>
    <n v="101.499999957"/>
    <n v="135.33333327599999"/>
    <n v="169.16666659499998"/>
    <n v="202.99999991399997"/>
    <n v="236.83333323299996"/>
    <n v="270.66666655199998"/>
    <n v="304.499999871"/>
    <n v="338.33333319000002"/>
    <n v="372.16666650900004"/>
    <n v="0"/>
    <n v="0"/>
    <n v="37.916666679999999"/>
    <n v="75.833333359999997"/>
    <n v="113.75000004"/>
    <n v="151.66666671999999"/>
    <n v="189.58333339999999"/>
    <n v="227.50000007999998"/>
    <n v="265.41666676"/>
    <n v="303.33333343999999"/>
    <n v="341.25000011999998"/>
    <n v="379.16666679999997"/>
    <n v="417.08333347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Bartow Other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5"/>
    <n v="10"/>
    <n v="15"/>
    <n v="20"/>
    <n v="25"/>
    <n v="30"/>
    <n v="35"/>
    <n v="40"/>
    <n v="45"/>
    <n v="50"/>
    <n v="55"/>
    <n v="0"/>
    <n v="0"/>
    <n v="25"/>
    <n v="50"/>
    <n v="75"/>
    <n v="100"/>
    <n v="125"/>
    <n v="150"/>
    <n v="175"/>
    <n v="200"/>
    <n v="225"/>
    <n v="250"/>
    <n v="275"/>
    <n v="0"/>
    <n v="0"/>
    <n v="27.833333325000002"/>
    <n v="55.666666650000003"/>
    <n v="83.499999975000009"/>
    <n v="111.33333330000001"/>
    <n v="139.166666625"/>
    <n v="166.99999995000002"/>
    <n v="194.83333327500003"/>
    <n v="222.66666660000004"/>
    <n v="250.49999992500005"/>
    <n v="278.33333325000007"/>
    <n v="306.16666657500008"/>
    <n v="0"/>
    <n v="0"/>
    <n v="31.25"/>
    <n v="62.5"/>
    <n v="93.75"/>
    <n v="125"/>
    <n v="156.25"/>
    <n v="187.5"/>
    <n v="218.75"/>
    <n v="250"/>
    <n v="281.25"/>
    <n v="312.5"/>
    <n v="34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Bartow Other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0"/>
    <n v="3"/>
    <n v="6"/>
    <n v="9"/>
    <n v="12"/>
    <n v="15"/>
    <n v="18"/>
    <n v="21"/>
    <n v="24"/>
    <n v="27"/>
    <n v="30"/>
    <n v="33"/>
    <n v="0"/>
    <n v="0"/>
    <n v="14"/>
    <n v="28"/>
    <n v="42"/>
    <n v="56"/>
    <n v="70"/>
    <n v="84"/>
    <n v="98"/>
    <n v="112"/>
    <n v="126"/>
    <n v="140"/>
    <n v="154"/>
    <n v="0"/>
    <n v="0"/>
    <n v="15.916666668"/>
    <n v="31.833333335999999"/>
    <n v="47.750000004"/>
    <n v="63.666666671999998"/>
    <n v="79.583333339999996"/>
    <n v="95.500000008000001"/>
    <n v="111.41666667600001"/>
    <n v="127.33333334400001"/>
    <n v="143.25000001200002"/>
    <n v="159.16666668000002"/>
    <n v="175.08333334800002"/>
    <n v="0"/>
    <n v="0"/>
    <n v="17.833333335999999"/>
    <n v="35.666666671999998"/>
    <n v="53.500000008000001"/>
    <n v="71.333333343999996"/>
    <n v="89.166666679999992"/>
    <n v="107.00000001599999"/>
    <n v="124.83333335199998"/>
    <n v="142.66666668799999"/>
    <n v="160.500000024"/>
    <n v="178.33333336000001"/>
    <n v="196.166666696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Citrus CC BA"/>
    <s v="AFUDC Not Eligible"/>
    <s v="Maintenance"/>
    <s v="Maintenance"/>
    <s v="Fossil Hydro"/>
    <s v="BA - Fossil Steam Plants "/>
    <s v="~"/>
    <s v="PEF Citrus CC 342"/>
    <n v="5607.49"/>
    <n v="5951.8399999999992"/>
    <n v="6200.44"/>
    <n v="7064.8200000000015"/>
    <n v="5641.4900000000007"/>
    <n v="8276.41"/>
    <n v="10128.48"/>
    <n v="10912.320000000002"/>
    <n v="13305.240000000002"/>
    <n v="17018.79"/>
    <n v="19642.410000000003"/>
    <n v="21207.870000000006"/>
    <n v="5607.49"/>
    <n v="22667.72"/>
    <n v="22667.72"/>
    <n v="22667.72"/>
    <n v="22667.72"/>
    <n v="22585.545533688357"/>
    <n v="22585.545533688357"/>
    <n v="22585.545533688357"/>
    <n v="22585.545533688357"/>
    <n v="22585.545533688357"/>
    <n v="22211.003886497005"/>
    <n v="21440.084412338303"/>
    <n v="21440.084412338303"/>
    <n v="22667.72"/>
    <n v="18719.026826561967"/>
    <n v="18719.026826561967"/>
    <n v="18719.026826561967"/>
    <n v="18719.026826561967"/>
    <n v="18719.026826561967"/>
    <n v="18719.026826561967"/>
    <n v="18719.026826561967"/>
    <n v="18719.026826561967"/>
    <n v="18719.026826561967"/>
    <n v="18719.026826561967"/>
    <n v="18719.026826561967"/>
    <n v="16014.516688060194"/>
    <n v="18719.026826561967"/>
    <n v="16014.516688060194"/>
    <n v="16014.516688060194"/>
    <n v="16014.516688060194"/>
    <n v="16014.516688060194"/>
    <n v="16014.516688060194"/>
    <n v="16014.516688060194"/>
    <n v="13752.381813053253"/>
    <n v="13752.381813053253"/>
    <n v="13752.381813053253"/>
    <n v="13752.381813053253"/>
    <n v="13752.381813053253"/>
    <n v="13752.381813053253"/>
    <n v="16014.516688060194"/>
    <n v="9028.1209387226118"/>
    <n v="9028.1209387226118"/>
    <n v="9028.1209387226118"/>
    <n v="9028.1209387226118"/>
    <n v="9028.1209387226118"/>
    <n v="9028.1209387226118"/>
    <n v="7486.3946309149105"/>
    <n v="7486.3946309149105"/>
    <n v="7486.3946309149105"/>
    <n v="7486.3946309149105"/>
    <n v="7486.3946309149105"/>
    <n v="7409.109549599566"/>
    <n v="9028.1209387226118"/>
    <n v="5003.4862502070882"/>
    <n v="5003.4862502070882"/>
    <n v="5003.4862502070882"/>
    <n v="5003.4862502070882"/>
    <n v="5003.4862502070882"/>
    <n v="5003.4862502070882"/>
    <n v="4845.2957603585319"/>
    <n v="4687.1052705099755"/>
    <n v="4687.1052705099755"/>
    <n v="4687.1052705099755"/>
    <n v="4687.1052705099755"/>
    <n v="4599.0356235294157"/>
    <n v="5003.4862502070882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</r>
  <r>
    <s v="DE Florida"/>
    <x v="6"/>
    <s v="Regulated &amp; Renewable Energy"/>
    <s v="PEF Fossil Hydro Maintenance Citrus CC BA-341"/>
    <s v="AFUDC Not Eligible"/>
    <s v="Maintenance"/>
    <s v="Maintenance"/>
    <s v="Fossil Hydro"/>
    <s v="BA - Fossil Steam Plants "/>
    <s v="~"/>
    <s v="PEF Citrus CC Struct &amp; Improv 341"/>
    <n v="1716.33"/>
    <n v="1479.62"/>
    <n v="1541.39"/>
    <n v="1543.47"/>
    <n v="809.72"/>
    <n v="602.65"/>
    <n v="564.95000000000005"/>
    <n v="564.95000000000005"/>
    <n v="564.95000000000005"/>
    <n v="564.95000000000005"/>
    <n v="564.95000000000005"/>
    <n v="564.95000000000005"/>
    <n v="1716.33"/>
    <n v="158.34"/>
    <n v="159.74474212679999"/>
    <n v="161.14954854679999"/>
    <n v="182.8935212616"/>
    <n v="182.23050012398539"/>
    <n v="288.61042227998541"/>
    <n v="604.32026263958539"/>
    <n v="648.66982139398544"/>
    <n v="672.52646578198551"/>
    <n v="661.37379426922314"/>
    <n v="638.4182385318104"/>
    <n v="704.00137219541034"/>
    <n v="158.34"/>
    <n v="614.65339028602625"/>
    <n v="810.01371462002624"/>
    <n v="880.20851411522619"/>
    <n v="968.06687808402626"/>
    <n v="1052.8235164172263"/>
    <n v="1177.1474797328262"/>
    <n v="1232.4198898820262"/>
    <n v="1246.9356237784261"/>
    <n v="1280.3259056816262"/>
    <n v="1325.0014012124261"/>
    <n v="1382.4504989104262"/>
    <n v="1182.7151480868076"/>
    <n v="614.65339028602625"/>
    <n v="1221.9475429216077"/>
    <n v="1411.3083762549411"/>
    <n v="1600.6692095882745"/>
    <n v="1790.0300429216079"/>
    <n v="1979.3908762549413"/>
    <n v="2168.7517095882745"/>
    <n v="1862.4041017863924"/>
    <n v="2051.7649351197256"/>
    <n v="2138.6141420918239"/>
    <n v="2250.6910703737972"/>
    <n v="2440.0519037071304"/>
    <n v="2629.4127370404635"/>
    <n v="1221.9475429216077"/>
    <n v="1726.1487144930113"/>
    <n v="1946.187881159678"/>
    <n v="2166.2270478263445"/>
    <n v="2350.5308375966124"/>
    <n v="2570.5700042632789"/>
    <n v="2790.6091709299453"/>
    <n v="2314.0586680253091"/>
    <n v="2518.1734744910596"/>
    <n v="2738.212641157726"/>
    <n v="2909.7588786360402"/>
    <n v="3129.7980453027067"/>
    <n v="3097.4878735368529"/>
    <n v="1726.1487144930113"/>
    <n v="2091.7814592527461"/>
    <n v="2284.9189592527459"/>
    <n v="2478.0564592527458"/>
    <n v="2671.1939592527456"/>
    <n v="2864.3314592527454"/>
    <n v="3057.4689592527452"/>
    <n v="2960.8038565274342"/>
    <n v="2864.1387538021231"/>
    <n v="3057.2762538021229"/>
    <n v="3206.9456552598349"/>
    <n v="3400.0831552598347"/>
    <n v="3336.1963624727587"/>
    <n v="2091.7814592527461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</r>
  <r>
    <s v="DE Florida"/>
    <x v="6"/>
    <s v="Regulated &amp; Renewable Energy"/>
    <s v="PEF Fossil Hydro Maintenance Citrus CC BA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1029.5700000000002"/>
    <n v="0"/>
    <n v="1135.97"/>
    <n v="1138.8064197008"/>
    <n v="1141.6429692208001"/>
    <n v="1185.5478478496"/>
    <n v="1181.2500286739632"/>
    <n v="1396.0496714099631"/>
    <n v="2033.5229797475631"/>
    <n v="2123.0724847939632"/>
    <n v="2171.2432165219634"/>
    <n v="2135.2369571399972"/>
    <n v="2061.1252348326898"/>
    <n v="2193.5490361942898"/>
    <n v="1135.97"/>
    <n v="1915.1558577945843"/>
    <n v="2309.6224734985844"/>
    <n v="2451.3580336297846"/>
    <n v="2628.7594154825847"/>
    <n v="2799.8978715417848"/>
    <n v="3050.9296674153848"/>
    <n v="3162.5343171705849"/>
    <n v="3191.8441191689853"/>
    <n v="3259.2649301481856"/>
    <n v="3349.4725584729858"/>
    <n v="3465.4723205609857"/>
    <n v="2964.7836302517667"/>
    <n v="1915.1558577945843"/>
    <n v="3044.0006876005668"/>
    <n v="3426.3531876005668"/>
    <n v="3808.7056876005668"/>
    <n v="4191.0581876005672"/>
    <n v="4573.4106876005671"/>
    <n v="4955.7631876005671"/>
    <n v="4255.7355216201759"/>
    <n v="4638.0880216201758"/>
    <n v="4813.4516954288174"/>
    <n v="5039.7545320111794"/>
    <n v="5422.1070320111794"/>
    <n v="5804.4595320111794"/>
    <n v="3044.0006876005668"/>
    <n v="3810.4935822228877"/>
    <n v="4254.7902488895543"/>
    <n v="4699.0869155562214"/>
    <n v="5071.2277516147915"/>
    <n v="5515.5244182814586"/>
    <n v="5959.8210849481256"/>
    <n v="4942.066336329126"/>
    <n v="5354.2089994006774"/>
    <n v="5798.5056660673445"/>
    <n v="6144.8868246830007"/>
    <n v="6589.1834913496677"/>
    <n v="6521.1606837050158"/>
    <n v="3810.4935822228877"/>
    <n v="4403.8406501996651"/>
    <n v="4793.8189835329986"/>
    <n v="5183.797316866332"/>
    <n v="5573.7756501996655"/>
    <n v="5963.753983532999"/>
    <n v="6353.7323168663324"/>
    <n v="6152.8523748998505"/>
    <n v="5951.9724329333685"/>
    <n v="6341.950766266702"/>
    <n v="6644.1594193323999"/>
    <n v="7034.1377526657334"/>
    <n v="6901.9678966593847"/>
    <n v="4403.8406501996651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</r>
  <r>
    <s v="DE Florida"/>
    <x v="6"/>
    <s v="Regulated &amp; Renewable Energy"/>
    <s v="PEF Fossil Hydro Maintenance Citrus CC BA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8.6246130827999998"/>
    <n v="17.2496209028"/>
    <n v="150.74981853359998"/>
    <n v="150.20332396402807"/>
    <n v="803.3379106400281"/>
    <n v="2741.6831539316281"/>
    <n v="3013.9735461340283"/>
    <n v="3160.444790482029"/>
    <n v="3108.0343585126598"/>
    <n v="3000.1579101730863"/>
    <n v="3402.8148404486865"/>
    <n v="0"/>
    <n v="2970.9482975508104"/>
    <n v="4170.3906556648108"/>
    <n v="4601.3615609440112"/>
    <n v="5140.7804200088112"/>
    <n v="5661.1557955860117"/>
    <n v="6424.4603623536113"/>
    <n v="6763.8131464668113"/>
    <n v="6852.9345489512116"/>
    <n v="7057.9389099984119"/>
    <n v="7332.2304371652117"/>
    <n v="7684.9473025232119"/>
    <n v="6574.632215841797"/>
    <n v="2970.9482975508104"/>
    <n v="6815.5050559925967"/>
    <n v="7978.1117226592633"/>
    <n v="9140.7183893259298"/>
    <n v="10303.325055992596"/>
    <n v="11465.931722659263"/>
    <n v="12628.53838932593"/>
    <n v="10844.690792341815"/>
    <n v="12007.297459008481"/>
    <n v="12540.520012178882"/>
    <n v="13228.631601605475"/>
    <n v="14391.238268272142"/>
    <n v="15553.844934938808"/>
    <n v="6815.5050559925967"/>
    <n v="10210.739859002631"/>
    <n v="11561.699025669299"/>
    <n v="12912.658192335966"/>
    <n v="14044.215351060966"/>
    <n v="15395.174517727633"/>
    <n v="16746.133684394299"/>
    <n v="13886.407388021893"/>
    <n v="15139.596867988561"/>
    <n v="16490.556034655227"/>
    <n v="17543.786536930227"/>
    <n v="18894.745703596895"/>
    <n v="18699.68759750868"/>
    <n v="10210.739859002631"/>
    <n v="12628.188198723485"/>
    <n v="13813.984032056818"/>
    <n v="14999.779865390152"/>
    <n v="16185.575698723485"/>
    <n v="17371.371532056819"/>
    <n v="18557.167365390153"/>
    <n v="17970.462965910447"/>
    <n v="17383.758566430741"/>
    <n v="18569.554399764074"/>
    <n v="19488.471506105667"/>
    <n v="20674.267339439"/>
    <n v="20285.802536307321"/>
    <n v="12628.188198723485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</r>
  <r>
    <s v="DE Florida"/>
    <x v="6"/>
    <s v="Regulated &amp; Renewable Energy"/>
    <s v="PEF Fossil Hydro Maintenance Citrus CC BA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.2075786094"/>
    <n v="0.41516671939999999"/>
    <n v="3.6282714828000002"/>
    <n v="3.6151183614127218"/>
    <n v="19.33486925941272"/>
    <n v="65.987282101212713"/>
    <n v="72.540812146412719"/>
    <n v="76.066106200412719"/>
    <n v="74.804683284183412"/>
    <n v="72.208295142668121"/>
    <n v="81.899508516468117"/>
    <n v="0"/>
    <n v="71.505273371020564"/>
    <n v="100.37364976802056"/>
    <n v="110.74632855962055"/>
    <n v="123.72915058002056"/>
    <n v="136.25363090062055"/>
    <n v="154.62497104042055"/>
    <n v="162.79256978902055"/>
    <n v="164.93755839522055"/>
    <n v="169.87163715082053"/>
    <n v="176.47333084222052"/>
    <n v="184.96257850122052"/>
    <n v="158.23933196523291"/>
    <n v="71.505273371020564"/>
    <n v="164.03669918863289"/>
    <n v="192.01836585529955"/>
    <n v="220.0000325219662"/>
    <n v="247.98169918863286"/>
    <n v="275.96336585529951"/>
    <n v="303.9450325219662"/>
    <n v="261.01119495784667"/>
    <n v="288.99286162451335"/>
    <n v="301.82648469734659"/>
    <n v="318.38798367791765"/>
    <n v="346.36965034458433"/>
    <n v="374.35131701125101"/>
    <n v="164.03669918863289"/>
    <n v="245.75299097206459"/>
    <n v="278.26799097206458"/>
    <n v="310.78299097206457"/>
    <n v="338.01740480466378"/>
    <n v="370.53240480466377"/>
    <n v="403.04740480466376"/>
    <n v="334.21926310180231"/>
    <n v="364.38113397585374"/>
    <n v="396.89613397585373"/>
    <n v="422.24537518642938"/>
    <n v="454.76037518642937"/>
    <n v="450.06569980421745"/>
    <n v="245.75299097206459"/>
    <n v="303.93632670500051"/>
    <n v="332.47632670500053"/>
    <n v="361.01632670500055"/>
    <n v="389.55632670500057"/>
    <n v="418.09632670500059"/>
    <n v="446.63632670500061"/>
    <n v="432.51544862670079"/>
    <n v="418.39457054840096"/>
    <n v="446.93457054840098"/>
    <n v="469.05127350667226"/>
    <n v="497.59127350667228"/>
    <n v="488.24164612064777"/>
    <n v="303.93632670500051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</r>
  <r>
    <s v="DE Florida"/>
    <x v="6"/>
    <s v="Regulated &amp; Renewable Energy"/>
    <s v="PEF Fossil Hydro Maintenance Citrus CC BA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1.4927214951000001"/>
    <n v="2.9855113101000001"/>
    <n v="26.091314746200002"/>
    <n v="25.99672914762025"/>
    <n v="139.03925376462024"/>
    <n v="474.52208433432025"/>
    <n v="521.64926760012031"/>
    <n v="547.00005989112037"/>
    <n v="537.92902358872948"/>
    <n v="519.25809983764941"/>
    <n v="588.94872238534936"/>
    <n v="0"/>
    <n v="514.20258996071698"/>
    <n v="721.79838271121696"/>
    <n v="796.38950093261701"/>
    <n v="889.75045730921704"/>
    <n v="979.81542615911701"/>
    <n v="1111.925831945817"/>
    <n v="1170.6599676577171"/>
    <n v="1186.0848257800171"/>
    <n v="1221.5663498074171"/>
    <n v="1269.0398833555171"/>
    <n v="1330.0870331290171"/>
    <n v="1137.9171142803107"/>
    <n v="514.20258996071698"/>
    <n v="1179.6066443064108"/>
    <n v="1380.8266443064108"/>
    <n v="1582.0466443064108"/>
    <n v="1783.2666443064109"/>
    <n v="1984.4866443064109"/>
    <n v="2185.7066443064109"/>
    <n v="1876.9640626269868"/>
    <n v="2078.1840626269868"/>
    <n v="2170.4724050434083"/>
    <n v="2289.5684140327644"/>
    <n v="2490.7884140327642"/>
    <n v="2692.008414032764"/>
    <n v="1179.6066443064108"/>
    <n v="1767.2413302893028"/>
    <n v="2001.0613302893028"/>
    <n v="2234.8813302893027"/>
    <n v="2430.7278824141176"/>
    <n v="2664.5478824141178"/>
    <n v="2898.367882414118"/>
    <n v="2403.4154948295773"/>
    <n v="2620.3138078472834"/>
    <n v="2854.1338078472836"/>
    <n v="3036.423814916538"/>
    <n v="3270.2438149165382"/>
    <n v="3236.4837646363758"/>
    <n v="1767.2413302893028"/>
    <n v="2185.6475338864157"/>
    <n v="2390.8817005530823"/>
    <n v="2596.1158672197489"/>
    <n v="2801.3500338864155"/>
    <n v="3006.5842005530822"/>
    <n v="3211.8183672197488"/>
    <n v="3110.2733453274523"/>
    <n v="3008.7283234351557"/>
    <n v="3213.9624901018224"/>
    <n v="3373.0060465508413"/>
    <n v="3578.240213217508"/>
    <n v="3511.0058896420483"/>
    <n v="2185.6475338864157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</r>
  <r>
    <s v="DE Florida"/>
    <x v="6"/>
    <s v="Regulated &amp; Renewable Energy"/>
    <s v="PEF Fossil Hydro Maintenance Citrus CC BA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7.2754985100000003E-2"/>
    <n v="0.14551330010000002"/>
    <n v="1.2716861261999999"/>
    <n v="1.2670760406361929"/>
    <n v="6.7767489576361921"/>
    <n v="23.128123557336195"/>
    <n v="25.425094243136193"/>
    <n v="26.660687434136197"/>
    <n v="26.218566708208154"/>
    <n v="25.308549143798352"/>
    <n v="28.705257921498351"/>
    <n v="0"/>
    <n v="25.062144474892261"/>
    <n v="35.180327175392264"/>
    <n v="38.815885256792264"/>
    <n v="43.366281973392262"/>
    <n v="47.756032833292259"/>
    <n v="54.195070949992257"/>
    <n v="57.057762471892254"/>
    <n v="57.809567364192255"/>
    <n v="59.538930651592253"/>
    <n v="61.852782389692251"/>
    <n v="64.828209813192245"/>
    <n v="55.461881513907457"/>
    <n v="25.062144474892261"/>
    <n v="57.493821930007456"/>
    <n v="67.301321930007461"/>
    <n v="77.108821930007466"/>
    <n v="86.91632193000747"/>
    <n v="96.723821930007475"/>
    <n v="106.53132193000748"/>
    <n v="91.483211311837337"/>
    <n v="101.29071131183734"/>
    <n v="105.78886218276993"/>
    <n v="111.59362367846178"/>
    <n v="121.40112367846179"/>
    <n v="131.20862367846178"/>
    <n v="57.493821930007456"/>
    <n v="86.135430129503021"/>
    <n v="97.532096796169682"/>
    <n v="108.92876346283634"/>
    <n v="118.47455882842726"/>
    <n v="129.87122549509394"/>
    <n v="141.26789216176061"/>
    <n v="117.14366661442943"/>
    <n v="127.71555000346855"/>
    <n v="139.11221667013521"/>
    <n v="147.99724980345403"/>
    <n v="159.3939164701207"/>
    <n v="157.74842856801436"/>
    <n v="86.135430129503021"/>
    <n v="106.52995316751566"/>
    <n v="116.53328650084899"/>
    <n v="126.53661983418232"/>
    <n v="136.53995316751565"/>
    <n v="146.54328650084898"/>
    <n v="156.54661983418231"/>
    <n v="151.59723349886858"/>
    <n v="146.64784716355484"/>
    <n v="156.65118049688817"/>
    <n v="164.40313396310773"/>
    <n v="174.40646729644106"/>
    <n v="171.12940925753489"/>
    <n v="106.52995316751566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</r>
  <r>
    <s v="DE Florida"/>
    <x v="6"/>
    <s v="Regulated &amp; Renewable Energy"/>
    <s v="PEF Fossil Hydro Maintenance Citrus Other BG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0"/>
    <n v="9"/>
    <n v="18"/>
    <n v="27"/>
    <n v="36"/>
    <n v="45"/>
    <n v="54"/>
    <n v="63"/>
    <n v="72"/>
    <n v="81"/>
    <n v="90"/>
    <n v="99"/>
    <n v="0"/>
    <n v="0"/>
    <n v="45"/>
    <n v="90"/>
    <n v="135"/>
    <n v="180"/>
    <n v="225"/>
    <n v="270"/>
    <n v="315"/>
    <n v="360"/>
    <n v="405"/>
    <n v="450"/>
    <n v="495"/>
    <n v="0"/>
    <n v="0"/>
    <n v="49.750000020000002"/>
    <n v="99.500000040000003"/>
    <n v="149.25000005999999"/>
    <n v="199.00000008000001"/>
    <n v="248.75000010000002"/>
    <n v="298.50000012000004"/>
    <n v="348.25000014000005"/>
    <n v="398.00000016000007"/>
    <n v="447.75000018000009"/>
    <n v="497.5000002000001"/>
    <n v="547.25000022000006"/>
    <n v="0"/>
    <n v="0"/>
    <n v="55.833333345"/>
    <n v="111.66666669"/>
    <n v="167.500000035"/>
    <n v="223.33333338"/>
    <n v="279.16666672500003"/>
    <n v="335.00000007000006"/>
    <n v="390.83333341500008"/>
    <n v="446.66666676000011"/>
    <n v="502.50000010500014"/>
    <n v="558.33333345000017"/>
    <n v="614.1666667950002"/>
    <n v="0"/>
    <n v="0"/>
    <n v="146.749999995"/>
    <n v="293.49999998999999"/>
    <n v="440.24999998499999"/>
    <n v="586.99999997999998"/>
    <n v="733.74999997500004"/>
    <n v="880.49999997000009"/>
    <n v="1027.2499999650001"/>
    <n v="1173.9999999600002"/>
    <n v="1320.7499999550002"/>
    <n v="1467.4999999500003"/>
    <n v="1614.2499999450004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Citrus Other BG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18"/>
    <n v="36"/>
    <n v="54"/>
    <n v="72"/>
    <n v="90"/>
    <n v="108"/>
    <n v="126"/>
    <n v="144"/>
    <n v="162"/>
    <n v="180"/>
    <n v="198"/>
    <n v="0"/>
    <n v="0"/>
    <n v="91"/>
    <n v="182"/>
    <n v="273"/>
    <n v="364"/>
    <n v="455"/>
    <n v="546"/>
    <n v="637"/>
    <n v="728"/>
    <n v="819"/>
    <n v="910"/>
    <n v="1001"/>
    <n v="0"/>
    <n v="0"/>
    <n v="100.499999964"/>
    <n v="200.99999992799999"/>
    <n v="301.49999989200001"/>
    <n v="401.99999985599999"/>
    <n v="502.49999981999997"/>
    <n v="602.99999978400001"/>
    <n v="703.49999974800005"/>
    <n v="803.99999971200009"/>
    <n v="904.49999967600013"/>
    <n v="1004.9999996400002"/>
    <n v="1105.4999996040001"/>
    <n v="0"/>
    <n v="0"/>
    <n v="112.749999999"/>
    <n v="225.49999999799999"/>
    <n v="338.24999999699997"/>
    <n v="450.99999999599999"/>
    <n v="563.74999999499994"/>
    <n v="676.49999999399995"/>
    <n v="789.24999999299996"/>
    <n v="901.99999999199997"/>
    <n v="1014.749999991"/>
    <n v="1127.4999999899999"/>
    <n v="1240.2499999889999"/>
    <n v="0"/>
    <n v="0"/>
    <n v="296.33333329599998"/>
    <n v="592.66666659199996"/>
    <n v="888.99999988799993"/>
    <n v="1185.3333331839999"/>
    <n v="1481.66666648"/>
    <n v="1777.9999997760001"/>
    <n v="2074.3333330720002"/>
    <n v="2370.6666663680003"/>
    <n v="2666.9999996640004"/>
    <n v="2963.3333329600005"/>
    <n v="3259.6666662560006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Citrus Other BG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56"/>
    <n v="112"/>
    <n v="168"/>
    <n v="224"/>
    <n v="280"/>
    <n v="336"/>
    <n v="392"/>
    <n v="448"/>
    <n v="504"/>
    <n v="560"/>
    <n v="616"/>
    <n v="0"/>
    <n v="0"/>
    <n v="276"/>
    <n v="552"/>
    <n v="828"/>
    <n v="1104"/>
    <n v="1380"/>
    <n v="1656"/>
    <n v="1932"/>
    <n v="2208"/>
    <n v="2484"/>
    <n v="2760"/>
    <n v="3036"/>
    <n v="0"/>
    <n v="0"/>
    <n v="305.66666674800001"/>
    <n v="611.33333349600002"/>
    <n v="917.00000024400003"/>
    <n v="1222.666666992"/>
    <n v="1528.3333337399999"/>
    <n v="1834.0000004879998"/>
    <n v="2139.6666672359997"/>
    <n v="2445.3333339839996"/>
    <n v="2751.0000007319995"/>
    <n v="3056.6666674799994"/>
    <n v="3362.3333342279993"/>
    <n v="0"/>
    <n v="0"/>
    <n v="342.74999997600003"/>
    <n v="685.49999995200005"/>
    <n v="1028.2499999280001"/>
    <n v="1370.9999999040001"/>
    <n v="1713.7499998800001"/>
    <n v="2056.4999998560002"/>
    <n v="2399.249999832"/>
    <n v="2741.9999998080002"/>
    <n v="3084.7499997840005"/>
    <n v="3427.4999997600007"/>
    <n v="3770.249999736001"/>
    <n v="0"/>
    <n v="0"/>
    <n v="901.16666656799998"/>
    <n v="1802.333333136"/>
    <n v="2703.4999997039999"/>
    <n v="3604.6666662719999"/>
    <n v="4505.8333328400004"/>
    <n v="5406.9999994080008"/>
    <n v="6308.1666659760012"/>
    <n v="7209.3333325440017"/>
    <n v="8110.4999991120021"/>
    <n v="9011.6666656800026"/>
    <n v="9912.833332248003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Citrus Other BG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1"/>
    <n v="2"/>
    <n v="3"/>
    <n v="4"/>
    <n v="5"/>
    <n v="6"/>
    <n v="7"/>
    <n v="8"/>
    <n v="9"/>
    <n v="10"/>
    <n v="11"/>
    <n v="0"/>
    <n v="0"/>
    <n v="7"/>
    <n v="14"/>
    <n v="21"/>
    <n v="28"/>
    <n v="35"/>
    <n v="42"/>
    <n v="49"/>
    <n v="56"/>
    <n v="63"/>
    <n v="70"/>
    <n v="77"/>
    <n v="0"/>
    <n v="0"/>
    <n v="7.3333333359999999"/>
    <n v="14.666666672"/>
    <n v="22.000000008000001"/>
    <n v="29.333333344"/>
    <n v="36.666666679999999"/>
    <n v="44.000000016000001"/>
    <n v="51.333333352000004"/>
    <n v="58.666666688000007"/>
    <n v="66.000000024000002"/>
    <n v="73.333333359999997"/>
    <n v="80.666666695999993"/>
    <n v="0"/>
    <n v="0"/>
    <n v="8.2500000030000002"/>
    <n v="16.500000006"/>
    <n v="24.750000009000001"/>
    <n v="33.000000012000001"/>
    <n v="41.250000014999998"/>
    <n v="49.500000017999994"/>
    <n v="57.750000020999991"/>
    <n v="66.000000023999988"/>
    <n v="74.250000026999984"/>
    <n v="82.500000029999981"/>
    <n v="90.750000032999978"/>
    <n v="0"/>
    <n v="0"/>
    <n v="21.666666665000001"/>
    <n v="43.333333330000002"/>
    <n v="64.999999994999996"/>
    <n v="86.666666660000004"/>
    <n v="108.33333332500001"/>
    <n v="129.99999999000002"/>
    <n v="151.66666665500003"/>
    <n v="173.33333332000004"/>
    <n v="194.99999998500004"/>
    <n v="216.66666665000005"/>
    <n v="238.33333331500006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Citrus Other BG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10"/>
    <n v="20"/>
    <n v="30"/>
    <n v="40"/>
    <n v="50"/>
    <n v="60"/>
    <n v="70"/>
    <n v="80"/>
    <n v="90"/>
    <n v="100"/>
    <n v="110"/>
    <n v="0"/>
    <n v="0"/>
    <n v="48"/>
    <n v="96"/>
    <n v="144"/>
    <n v="192"/>
    <n v="240"/>
    <n v="288"/>
    <n v="336"/>
    <n v="384"/>
    <n v="432"/>
    <n v="480"/>
    <n v="528"/>
    <n v="0"/>
    <n v="0"/>
    <n v="52.916666687999999"/>
    <n v="105.833333376"/>
    <n v="158.75000006400001"/>
    <n v="211.666666752"/>
    <n v="264.58333343999999"/>
    <n v="317.50000012800001"/>
    <n v="370.41666681600003"/>
    <n v="423.33333350400005"/>
    <n v="476.25000019200007"/>
    <n v="529.16666688000009"/>
    <n v="582.08333356800006"/>
    <n v="0"/>
    <n v="0"/>
    <n v="59.333333328000002"/>
    <n v="118.666666656"/>
    <n v="177.999999984"/>
    <n v="237.33333331200001"/>
    <n v="296.66666664000002"/>
    <n v="355.999999968"/>
    <n v="415.33333329599998"/>
    <n v="474.66666662399996"/>
    <n v="533.99999995199994"/>
    <n v="593.33333327999992"/>
    <n v="652.6666666079999"/>
    <n v="0"/>
    <n v="0"/>
    <n v="156"/>
    <n v="312"/>
    <n v="468"/>
    <n v="624"/>
    <n v="780"/>
    <n v="936"/>
    <n v="1092"/>
    <n v="1248"/>
    <n v="1404"/>
    <n v="1560"/>
    <n v="1716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Citrus Other BG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8"/>
    <n v="10"/>
    <n v="12"/>
    <n v="14"/>
    <n v="16"/>
    <n v="18"/>
    <n v="20"/>
    <n v="22"/>
    <n v="0"/>
    <n v="0"/>
    <n v="2.5833333340000002"/>
    <n v="5.1666666680000004"/>
    <n v="7.7500000020000002"/>
    <n v="10.333333336000001"/>
    <n v="12.916666670000001"/>
    <n v="15.500000004000002"/>
    <n v="18.083333338000003"/>
    <n v="20.666666672000002"/>
    <n v="23.250000006"/>
    <n v="25.833333339999999"/>
    <n v="28.416666673999998"/>
    <n v="0"/>
    <n v="0"/>
    <n v="2.9166666659999998"/>
    <n v="5.8333333319999996"/>
    <n v="8.7499999979999998"/>
    <n v="11.666666663999999"/>
    <n v="14.583333329999999"/>
    <n v="17.499999996"/>
    <n v="20.416666662000001"/>
    <n v="23.333333328000002"/>
    <n v="26.249999994000003"/>
    <n v="29.166666660000004"/>
    <n v="32.083333326000002"/>
    <n v="0"/>
    <n v="0"/>
    <n v="7.5833333339999998"/>
    <n v="15.166666668"/>
    <n v="22.750000002"/>
    <n v="30.333333335999999"/>
    <n v="37.916666669999998"/>
    <n v="45.500000004"/>
    <n v="53.083333338000003"/>
    <n v="60.666666672000005"/>
    <n v="68.250000006000008"/>
    <n v="75.83333334000001"/>
    <n v="83.416666674000012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CR 4&amp;5-311"/>
    <s v="AFUDC Not Eligible"/>
    <s v="Maintenance"/>
    <s v="Maintenance"/>
    <s v="Fossil Hydro"/>
    <s v="BA - Fossil Steam Plants "/>
    <s v="~"/>
    <s v="PEF CR4&amp;5 Struct &amp; Improv 311"/>
    <n v="8173.829999999999"/>
    <n v="4353.9800000000005"/>
    <n v="5103.0000000000009"/>
    <n v="6642.29"/>
    <n v="6805.92"/>
    <n v="6605.07"/>
    <n v="7123.1"/>
    <n v="2608.2899999999995"/>
    <n v="2580.04"/>
    <n v="3607.79"/>
    <n v="3723.84"/>
    <n v="5650.73"/>
    <n v="8173.829999999999"/>
    <n v="7165.6399999999994"/>
    <n v="7170.7877978879997"/>
    <n v="7294.8553387776001"/>
    <n v="7452.0950620927997"/>
    <n v="7501.3188170559997"/>
    <n v="7879.1670339135999"/>
    <n v="7827.6577542464001"/>
    <n v="7866.2168045056005"/>
    <n v="8258.4655463872004"/>
    <n v="8471.3458408959996"/>
    <n v="9543.4170700863997"/>
    <n v="9593.2022109631998"/>
    <n v="7165.6399999999994"/>
    <n v="4730.228890808834"/>
    <n v="4874.2240755128341"/>
    <n v="5393.5957988664341"/>
    <n v="5134.3965022883422"/>
    <n v="4571.3616230716489"/>
    <n v="4001.605346160768"/>
    <n v="4080.3248448423678"/>
    <n v="4099.7947340007677"/>
    <n v="4419.4392043879679"/>
    <n v="4506.9945419623682"/>
    <n v="4398.4011579553853"/>
    <n v="3628.3532849796443"/>
    <n v="4730.228890808834"/>
    <n v="3708.9852405508441"/>
    <n v="3879.5735738841772"/>
    <n v="4050.1619072175104"/>
    <n v="2828.2056629103604"/>
    <n v="2287.2420021507837"/>
    <n v="2457.8303354841169"/>
    <n v="2628.41866881745"/>
    <n v="2799.0070021507831"/>
    <n v="2839.87581746253"/>
    <n v="3010.4641507958631"/>
    <n v="3153.0683858212001"/>
    <n v="3323.6567191545332"/>
    <n v="3708.9852405508441"/>
    <n v="2512.4376133915521"/>
    <n v="2658.2851133915519"/>
    <n v="2804.1326133915518"/>
    <n v="2796.9745124359147"/>
    <n v="2836.2578946974927"/>
    <n v="2982.1053946974926"/>
    <n v="3127.9528946974924"/>
    <n v="3273.8003946974923"/>
    <n v="3419.6478946974921"/>
    <n v="3565.495394697492"/>
    <n v="3711.3428946974918"/>
    <n v="3777.2601576818233"/>
    <n v="2512.4376133915521"/>
    <n v="2316.2680814522296"/>
    <n v="2386.8575045743573"/>
    <n v="2641.4642847444002"/>
    <n v="2744.41682662421"/>
    <n v="2776.2453581180257"/>
    <n v="2826.3211106810522"/>
    <n v="2864.9110400027853"/>
    <n v="2874.4555830843365"/>
    <n v="3031.1519255015683"/>
    <n v="3074.0733661271338"/>
    <n v="3113.6009080819044"/>
    <n v="3179.7306253998695"/>
    <n v="2316.2680814522296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</r>
  <r>
    <s v="DE Florida"/>
    <x v="6"/>
    <s v="Regulated &amp; Renewable Energy"/>
    <s v="PEF Fossil Hydro Maintenance CR 4&amp;5-312"/>
    <s v="AFUDC Not Eligible"/>
    <s v="Maintenance"/>
    <s v="Maintenance"/>
    <s v="Fossil Hydro"/>
    <s v="BA - Fossil Steam Plants "/>
    <s v="~"/>
    <s v="PEF CR4&amp;5 Boiler 312"/>
    <n v="0"/>
    <n v="0"/>
    <n v="92.43"/>
    <n v="254.49"/>
    <n v="378.69"/>
    <n v="376.51"/>
    <n v="466.29"/>
    <n v="829.96"/>
    <n v="1078.5"/>
    <n v="1204.8400000000001"/>
    <n v="1468.06"/>
    <n v="1920.32"/>
    <n v="0"/>
    <n v="2566.9699999999998"/>
    <n v="2586.0558766039999"/>
    <n v="3046.0463089207997"/>
    <n v="3629.0252878423998"/>
    <n v="3811.5263365729998"/>
    <n v="5212.4291301337998"/>
    <n v="5021.4543138961999"/>
    <n v="5164.4151082447997"/>
    <n v="6618.7090118726001"/>
    <n v="7407.9799041679998"/>
    <n v="11382.7706081162"/>
    <n v="11567.353040480599"/>
    <n v="2566.9699999999998"/>
    <n v="5703.6458044985793"/>
    <n v="6237.5195863805793"/>
    <n v="8163.1322151593795"/>
    <n v="7770.8376853230948"/>
    <n v="6918.6922276011555"/>
    <n v="6056.3740279655849"/>
    <n v="6348.2329297433853"/>
    <n v="6420.4191169355854"/>
    <n v="7605.5268176831851"/>
    <n v="7930.1453060783851"/>
    <n v="7739.0731167432741"/>
    <n v="6384.1587789337191"/>
    <n v="5703.6458044985793"/>
    <n v="6683.1082691533193"/>
    <n v="7315.577435819986"/>
    <n v="7948.0466024866528"/>
    <n v="5550.0769907915183"/>
    <n v="4488.4887174173437"/>
    <n v="5120.9578840840104"/>
    <n v="5753.4270507506772"/>
    <n v="6385.8962174173439"/>
    <n v="6537.4204457030301"/>
    <n v="7169.8896123696968"/>
    <n v="7698.6056149662745"/>
    <n v="8331.0747816329404"/>
    <n v="6683.1082691533193"/>
    <n v="6297.673740107819"/>
    <n v="6838.4162401078192"/>
    <n v="7379.1587401078195"/>
    <n v="7360.3219836088201"/>
    <n v="7505.9685962184403"/>
    <n v="8046.7110962184406"/>
    <n v="8587.45359621844"/>
    <n v="9128.1960962184403"/>
    <n v="9668.9385962184406"/>
    <n v="10209.681096218441"/>
    <n v="10750.423596218441"/>
    <n v="10994.817676194478"/>
    <n v="6297.673740107819"/>
    <n v="6742.1740048706624"/>
    <n v="7003.8893395508494"/>
    <n v="7947.8621861451902"/>
    <n v="8329.5660981835936"/>
    <n v="8447.572655028107"/>
    <n v="8633.2320890019546"/>
    <n v="8776.307011859004"/>
    <n v="8811.6940879459671"/>
    <n v="9392.6569841568507"/>
    <n v="9551.7912949563724"/>
    <n v="9698.3424837071288"/>
    <n v="9943.5231401665806"/>
    <n v="6742.1740048706624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</r>
  <r>
    <s v="DE Florida"/>
    <x v="6"/>
    <s v="Regulated &amp; Renewable Energy"/>
    <s v="PEF Fossil Hydro Maintenance CR 4&amp;5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3.835464194"/>
    <n v="96.274332438800002"/>
    <n v="213.42876269639999"/>
    <n v="250.10385246549998"/>
    <n v="531.6268139442999"/>
    <n v="493.24885076069995"/>
    <n v="521.97800055279993"/>
    <n v="814.23034560609995"/>
    <n v="972.84083594799995"/>
    <n v="1771.6077849306998"/>
    <n v="1808.7011458940997"/>
    <n v="0"/>
    <n v="891.83676388786307"/>
    <n v="999.12310011486306"/>
    <n v="1386.090827216663"/>
    <n v="1319.4796496635706"/>
    <n v="1174.7862928404061"/>
    <n v="1028.365615684497"/>
    <n v="1087.0170672627969"/>
    <n v="1101.5234764794968"/>
    <n v="1339.6806356480968"/>
    <n v="1404.9153961352968"/>
    <n v="1371.0647855589157"/>
    <n v="1131.0263070490632"/>
    <n v="891.83676388786307"/>
    <n v="1191.1026708096633"/>
    <n v="1318.2026708096632"/>
    <n v="1445.3026708096631"/>
    <n v="1009.2468626795159"/>
    <n v="816.2036605513498"/>
    <n v="943.30366055134982"/>
    <n v="1070.4036605513497"/>
    <n v="1197.5036605513496"/>
    <n v="1227.953728997549"/>
    <n v="1355.0537289975489"/>
    <n v="1461.3036578030769"/>
    <n v="1588.4036578030768"/>
    <n v="1191.1026708096633"/>
    <n v="1200.7151858114694"/>
    <n v="1309.3818524781361"/>
    <n v="1418.0485191448029"/>
    <n v="1414.4286709209514"/>
    <n v="1443.6975593541313"/>
    <n v="1552.364226020798"/>
    <n v="1661.0308926874648"/>
    <n v="1769.6975593541315"/>
    <n v="1878.3642260207982"/>
    <n v="1987.030892687465"/>
    <n v="2095.6975593541315"/>
    <n v="2144.8105660515198"/>
    <n v="1200.7151858114694"/>
    <n v="1315.2274525765133"/>
    <n v="1367.8214547336891"/>
    <n v="1557.5211144451332"/>
    <n v="1634.2278782948026"/>
    <n v="1657.942335503913"/>
    <n v="1695.2522343787832"/>
    <n v="1724.0044005847749"/>
    <n v="1731.1157452766256"/>
    <n v="1847.8653574225568"/>
    <n v="1879.8447991151813"/>
    <n v="1909.2955515776334"/>
    <n v="1958.5667644795592"/>
    <n v="1315.2274525765133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</r>
  <r>
    <s v="DE Florida"/>
    <x v="6"/>
    <s v="Regulated &amp; Renewable Energy"/>
    <s v="PEF Fossil Hydro Maintenance CR 4&amp;5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2.066214504"/>
    <n v="51.864236500800004"/>
    <n v="114.9768535824"/>
    <n v="134.734201998"/>
    <n v="286.3942871388"/>
    <n v="265.71957864120003"/>
    <n v="281.19634572480004"/>
    <n v="438.6364895076"/>
    <n v="524.08202596800004"/>
    <n v="954.38818236120005"/>
    <n v="974.37085891560014"/>
    <n v="0"/>
    <n v="480.44407757167733"/>
    <n v="538.24062390367737"/>
    <n v="746.70517731247742"/>
    <n v="710.82086860115521"/>
    <n v="632.87267318633201"/>
    <n v="553.99394781631997"/>
    <n v="585.59024849911998"/>
    <n v="593.40504003631997"/>
    <n v="721.70340279391996"/>
    <n v="756.84621770911997"/>
    <n v="738.61045301300078"/>
    <n v="609.29859902906287"/>
    <n v="480.44407757167733"/>
    <n v="641.66251845866282"/>
    <n v="710.13251845866284"/>
    <n v="778.60251845866287"/>
    <n v="543.69383306305429"/>
    <n v="439.69905993770328"/>
    <n v="508.16905993770331"/>
    <n v="576.63905993770334"/>
    <n v="645.10905993770336"/>
    <n v="661.51280648775275"/>
    <n v="729.98280648775278"/>
    <n v="787.22067136040823"/>
    <n v="855.69067136040826"/>
    <n v="641.66251845866282"/>
    <n v="646.83859068966649"/>
    <n v="705.37859068966645"/>
    <n v="763.91859068966642"/>
    <n v="761.96853798248333"/>
    <n v="777.73602935252939"/>
    <n v="836.27602935252935"/>
    <n v="894.81602935252931"/>
    <n v="953.35602935252928"/>
    <n v="1011.8960293525292"/>
    <n v="1070.4360293525292"/>
    <n v="1128.9760293525292"/>
    <n v="1155.4337785433124"/>
    <n v="646.83859068966649"/>
    <n v="708.5279461169315"/>
    <n v="736.86096258659131"/>
    <n v="839.05443261062328"/>
    <n v="880.3772814973089"/>
    <n v="893.15254253690046"/>
    <n v="913.25183021126145"/>
    <n v="928.74096519319801"/>
    <n v="932.57193142530753"/>
    <n v="995.46634044692155"/>
    <n v="1012.6940472386556"/>
    <n v="1028.5595189718936"/>
    <n v="1055.1025092250115"/>
    <n v="708.5279461169315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</r>
  <r>
    <s v="DE Florida"/>
    <x v="6"/>
    <s v="Regulated &amp; Renewable Energy"/>
    <s v="PEF Fossil Hydro Maintenance CR 4&amp;5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0.44804681000000002"/>
    <n v="11.246463362"/>
    <n v="24.932073786"/>
    <n v="29.216341907500002"/>
    <n v="62.102964869500006"/>
    <n v="57.619772455500019"/>
    <n v="60.975820972000022"/>
    <n v="95.11581662650002"/>
    <n v="113.64419302000002"/>
    <n v="206.95362450550002"/>
    <n v="211.28675374650004"/>
    <n v="0"/>
    <n v="104.18155323305318"/>
    <n v="116.71440408805319"/>
    <n v="161.9187514450532"/>
    <n v="154.13744412384435"/>
    <n v="137.23482330047014"/>
    <n v="120.13042237284023"/>
    <n v="126.98189965234023"/>
    <n v="128.67649254784024"/>
    <n v="156.49725948684025"/>
    <n v="164.11777811484026"/>
    <n v="160.16345672943257"/>
    <n v="132.12292000852239"/>
    <n v="104.18155323305318"/>
    <n v="139.14085102752239"/>
    <n v="153.98835102752238"/>
    <n v="168.83585102752238"/>
    <n v="117.89714113092735"/>
    <n v="95.346422880245342"/>
    <n v="110.19392288024534"/>
    <n v="125.04142288024534"/>
    <n v="139.88892288024533"/>
    <n v="143.4460227327626"/>
    <n v="158.2935227327626"/>
    <n v="170.70537023819202"/>
    <n v="185.55287023819201"/>
    <n v="139.14085102752239"/>
    <n v="140.26418786648466"/>
    <n v="152.95835453315132"/>
    <n v="165.65252119981798"/>
    <n v="165.22966050320139"/>
    <n v="168.64877842883502"/>
    <n v="181.34294509550168"/>
    <n v="194.03711176216834"/>
    <n v="206.731278428835"/>
    <n v="219.42544509550166"/>
    <n v="232.11961176216832"/>
    <n v="244.81377842883498"/>
    <n v="250.55103633544022"/>
    <n v="140.26418786648466"/>
    <n v="153.64135484772271"/>
    <n v="159.78496969160659"/>
    <n v="181.94418172114669"/>
    <n v="190.90445843872345"/>
    <n v="193.67459353681201"/>
    <n v="198.0328404689707"/>
    <n v="201.39144083882002"/>
    <n v="202.22213181149527"/>
    <n v="215.85989697060791"/>
    <n v="219.5954821062434"/>
    <n v="223.03568579051813"/>
    <n v="228.79115870653263"/>
    <n v="153.64135484772271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</r>
  <r>
    <s v="DE Florida"/>
    <x v="6"/>
    <s v="Regulated &amp; Renewable Energy"/>
    <s v="PEF Fossil Hydro Maintenance CR Common BA"/>
    <s v="AFUDC Not Eligible"/>
    <s v="Maintenance"/>
    <s v="Maintenance"/>
    <s v="Fossil Hydro"/>
    <s v="BA - Fossil Steam Plants "/>
    <s v="~"/>
    <s v="PEF CR1&amp;2 Turbogenerator 314"/>
    <n v="1011.61"/>
    <n v="988.78"/>
    <n v="1009.62"/>
    <n v="1347.52"/>
    <n v="1101.53"/>
    <n v="1420.79"/>
    <n v="1332.7199999999998"/>
    <n v="1184"/>
    <n v="944.72"/>
    <n v="1798.39"/>
    <n v="2288.13"/>
    <n v="2499.1999999999998"/>
    <n v="1011.61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</r>
  <r>
    <s v="DE Florida"/>
    <x v="6"/>
    <s v="Regulated &amp; Renewable Energy"/>
    <s v="PEF Fossil Hydro Maintenance Crystal River Other BA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0"/>
    <n v="15.909148009999999"/>
    <n v="31.818296019999998"/>
    <n v="47.727444030000001"/>
    <n v="63.636592039999996"/>
    <n v="79.545740049999992"/>
    <n v="95.454888059999988"/>
    <n v="111.36403606999998"/>
    <n v="127.27318407999998"/>
    <n v="143.18233208999999"/>
    <n v="159.09148009999998"/>
    <n v="175.00062810999998"/>
    <n v="0"/>
    <n v="0"/>
    <n v="78.888078010000001"/>
    <n v="157.77615602"/>
    <n v="236.66423402999999"/>
    <n v="315.55231204"/>
    <n v="394.44039005000002"/>
    <n v="473.32846806000003"/>
    <n v="552.21654607000005"/>
    <n v="631.10462408000001"/>
    <n v="709.99270208999997"/>
    <n v="788.88078009999992"/>
    <n v="867.76885810999988"/>
    <n v="0"/>
    <n v="0"/>
    <n v="87.320214905089472"/>
    <n v="174.64042981017894"/>
    <n v="261.96064471526842"/>
    <n v="349.28085962035789"/>
    <n v="436.60107452544736"/>
    <n v="523.92128943053683"/>
    <n v="611.24150433562636"/>
    <n v="698.56171924071577"/>
    <n v="785.88193414580519"/>
    <n v="873.2021490508946"/>
    <n v="960.52236395598402"/>
    <n v="0"/>
    <n v="0"/>
    <n v="97.925946257011816"/>
    <n v="195.85189251402363"/>
    <n v="293.77783877103548"/>
    <n v="391.70378502804726"/>
    <n v="489.62973128505905"/>
    <n v="587.55567754207084"/>
    <n v="685.48162379908263"/>
    <n v="783.40757005609441"/>
    <n v="881.3335163131062"/>
    <n v="979.25946257011799"/>
    <n v="1077.1854088271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Crystal River Other BA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0"/>
    <n v="58.984451679999999"/>
    <n v="117.96890336"/>
    <n v="176.95335503999999"/>
    <n v="235.93780672"/>
    <n v="294.92225839999998"/>
    <n v="353.90671007999998"/>
    <n v="412.89116175999999"/>
    <n v="471.87561344"/>
    <n v="530.86006511999994"/>
    <n v="589.84451679999995"/>
    <n v="648.82896847999996"/>
    <n v="0"/>
    <n v="0"/>
    <n v="292.48392319999999"/>
    <n v="584.96784639999998"/>
    <n v="877.45176960000003"/>
    <n v="1169.9356928"/>
    <n v="1462.4196159999999"/>
    <n v="1754.9035391999998"/>
    <n v="2047.3874623999998"/>
    <n v="2339.8713855999999"/>
    <n v="2632.3553087999999"/>
    <n v="2924.8392319999998"/>
    <n v="3217.3231551999997"/>
    <n v="0"/>
    <n v="0"/>
    <n v="323.74675203609621"/>
    <n v="647.49350407219242"/>
    <n v="971.24025610828858"/>
    <n v="1294.9870081443848"/>
    <n v="1618.7337601804811"/>
    <n v="1942.4805122165774"/>
    <n v="2266.2272642526736"/>
    <n v="2589.9740162887697"/>
    <n v="2913.7207683248657"/>
    <n v="3237.4675203609618"/>
    <n v="3561.2142723970578"/>
    <n v="0"/>
    <n v="0"/>
    <n v="363.06835794240652"/>
    <n v="726.13671588481304"/>
    <n v="1089.2050738272196"/>
    <n v="1452.2734317696261"/>
    <n v="1815.3417897120326"/>
    <n v="2178.4101476544392"/>
    <n v="2541.4785055968459"/>
    <n v="2904.5468635392526"/>
    <n v="3267.6152214816593"/>
    <n v="3630.683579424066"/>
    <n v="3993.75193736647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Crystal River Other BA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11.85341167"/>
    <n v="23.70682334"/>
    <n v="35.56023501"/>
    <n v="47.413646679999999"/>
    <n v="59.267058349999999"/>
    <n v="71.120470019999999"/>
    <n v="82.973881689999999"/>
    <n v="94.827293359999999"/>
    <n v="106.68070503"/>
    <n v="118.5341167"/>
    <n v="130.38752836999998"/>
    <n v="0"/>
    <n v="0"/>
    <n v="58.777054790000001"/>
    <n v="117.55410958"/>
    <n v="176.33116437000001"/>
    <n v="235.10821916"/>
    <n v="293.88527395"/>
    <n v="352.66232874000002"/>
    <n v="411.43938353000004"/>
    <n v="470.21643832000007"/>
    <n v="528.99349311000003"/>
    <n v="587.7705479"/>
    <n v="646.54760268999996"/>
    <n v="0"/>
    <n v="0"/>
    <n v="65.059577888314408"/>
    <n v="130.11915577662882"/>
    <n v="195.17873366494322"/>
    <n v="260.23831155325763"/>
    <n v="325.29788944157201"/>
    <n v="390.35746732988639"/>
    <n v="455.41704521820077"/>
    <n v="520.47662310651515"/>
    <n v="585.53620099482953"/>
    <n v="650.59577888314391"/>
    <n v="715.65535677145829"/>
    <n v="0"/>
    <n v="0"/>
    <n v="72.961578653004608"/>
    <n v="145.92315730600922"/>
    <n v="218.88473595901382"/>
    <n v="291.84631461201843"/>
    <n v="364.80789326502304"/>
    <n v="437.76947191802765"/>
    <n v="510.73105057103226"/>
    <n v="583.69262922403686"/>
    <n v="656.65420787704147"/>
    <n v="729.61578653004608"/>
    <n v="802.577365183050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Crystal River Other BA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6.3855872119999999"/>
    <n v="12.771174424"/>
    <n v="19.156761635999999"/>
    <n v="25.542348848"/>
    <n v="31.92793606"/>
    <n v="38.313523271999998"/>
    <n v="44.699110483999995"/>
    <n v="51.084697695999992"/>
    <n v="57.470284907999989"/>
    <n v="63.855872119999987"/>
    <n v="70.241459331999991"/>
    <n v="0"/>
    <n v="0"/>
    <n v="31.66396477"/>
    <n v="63.32792954"/>
    <n v="94.991894309999992"/>
    <n v="126.65585908"/>
    <n v="158.31982385000001"/>
    <n v="189.98378862000001"/>
    <n v="221.64775339000002"/>
    <n v="253.31171816000003"/>
    <n v="284.97568293"/>
    <n v="316.63964770000001"/>
    <n v="348.30361247000002"/>
    <n v="0"/>
    <n v="0"/>
    <n v="35.048441769782976"/>
    <n v="70.096883539565951"/>
    <n v="105.14532530934892"/>
    <n v="140.1937670791319"/>
    <n v="175.24220884891488"/>
    <n v="210.29065061869787"/>
    <n v="245.33909238848085"/>
    <n v="280.3875341582638"/>
    <n v="315.43597592804679"/>
    <n v="350.48441769782977"/>
    <n v="385.53285946761275"/>
    <n v="0"/>
    <n v="0"/>
    <n v="39.305352476173674"/>
    <n v="78.610704952347348"/>
    <n v="117.91605742852101"/>
    <n v="157.2214099046947"/>
    <n v="196.52676238086838"/>
    <n v="235.83211485704206"/>
    <n v="275.13746733321574"/>
    <n v="314.44281980938939"/>
    <n v="353.74817228556304"/>
    <n v="393.0535247617367"/>
    <n v="432.358877237910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Crystal River Other BA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1.3846781029999999"/>
    <n v="2.7693562059999999"/>
    <n v="4.154034309"/>
    <n v="5.5387124119999998"/>
    <n v="6.9233905149999995"/>
    <n v="8.3080686180000001"/>
    <n v="9.6927467210000007"/>
    <n v="11.077424824000001"/>
    <n v="12.462102927000002"/>
    <n v="13.846781030000002"/>
    <n v="15.231459133000003"/>
    <n v="0"/>
    <n v="0"/>
    <n v="6.8661498500000002"/>
    <n v="13.7322997"/>
    <n v="20.598449550000002"/>
    <n v="27.464599400000001"/>
    <n v="34.330749250000004"/>
    <n v="41.196899100000003"/>
    <n v="48.063048950000002"/>
    <n v="54.929198800000002"/>
    <n v="61.795348650000001"/>
    <n v="68.661498500000008"/>
    <n v="75.527648350000007"/>
    <n v="0"/>
    <n v="0"/>
    <n v="7.600054350374049"/>
    <n v="15.200108700748098"/>
    <n v="22.800163051122148"/>
    <n v="30.400217401496196"/>
    <n v="38.000271751870244"/>
    <n v="45.600326102244296"/>
    <n v="53.200380452618347"/>
    <n v="60.800434802992399"/>
    <n v="68.400489153366451"/>
    <n v="76.000543503740502"/>
    <n v="83.600597854114554"/>
    <n v="0"/>
    <n v="0"/>
    <n v="8.523141115422515"/>
    <n v="17.04628223084503"/>
    <n v="25.569423346267545"/>
    <n v="34.09256446169006"/>
    <n v="42.615705577112578"/>
    <n v="51.138846692535097"/>
    <n v="59.661987807957615"/>
    <n v="68.185128923380134"/>
    <n v="76.708270038802652"/>
    <n v="85.231411154225171"/>
    <n v="93.754552269647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Debary 7-10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0"/>
    <n v="2.839070268"/>
    <n v="5.6781572096000001"/>
    <n v="21.726417764799997"/>
    <n v="62.593108297599997"/>
    <n v="130.06508261440001"/>
    <n v="130.37873362720001"/>
    <n v="143.5435329064"/>
    <n v="145.8325067824"/>
    <n v="136.81530571599998"/>
    <n v="73.485209095999906"/>
    <n v="15.832895510399972"/>
    <n v="0"/>
    <n v="0"/>
    <n v="0"/>
    <n v="0"/>
    <n v="41.144007809599998"/>
    <n v="88.242860432000001"/>
    <n v="115.86461198879999"/>
    <n v="126.1246823247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791666666666668"/>
    <n v="37.583333333333336"/>
    <n v="56.375"/>
    <n v="75.166666666666671"/>
    <n v="93.958333333333343"/>
    <n v="112.75000000000001"/>
    <n v="131.54166666666669"/>
    <n v="150.33333333333334"/>
    <n v="169.125"/>
    <n v="126.47266449869782"/>
    <n v="40.266394287109378"/>
    <n v="0"/>
    <n v="59.058060953776064"/>
    <n v="60.038060953776061"/>
    <n v="61.018060953776057"/>
    <n v="61.998060953776054"/>
    <n v="62.978060953776051"/>
    <n v="63.958060953776048"/>
    <n v="64.938060953776045"/>
    <n v="65.918060953776049"/>
    <n v="66.898060953776053"/>
    <n v="67.878060953776057"/>
    <n v="68.858060953776061"/>
    <n v="69.838060953776065"/>
    <n v="59.058060953776064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</r>
  <r>
    <s v="DE Florida"/>
    <x v="6"/>
    <s v="Regulated &amp; Renewable Energy"/>
    <s v="PEF Fossil Hydro Maintenance Debary 7-10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3.4093158254999998"/>
    <n v="6.8186516735999998"/>
    <n v="26.090308771799997"/>
    <n v="75.165337431599994"/>
    <n v="156.1894925604"/>
    <n v="156.56614240019996"/>
    <n v="172.37517644489998"/>
    <n v="175.12390547339999"/>
    <n v="164.29554146850001"/>
    <n v="88.245186860999922"/>
    <n v="19.013034596399976"/>
    <n v="0"/>
    <n v="0"/>
    <n v="0"/>
    <n v="0"/>
    <n v="49.408046898599999"/>
    <n v="105.96700756199999"/>
    <n v="139.13676590579999"/>
    <n v="151.4576374817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565833333333334"/>
    <n v="45.131666666666668"/>
    <n v="67.697500000000005"/>
    <n v="90.263333333333335"/>
    <n v="112.82916666666667"/>
    <n v="135.39500000000001"/>
    <n v="157.96083333333334"/>
    <n v="180.52666666666667"/>
    <n v="203.0925"/>
    <n v="151.87375973216137"/>
    <n v="48.353600483398452"/>
    <n v="0"/>
    <n v="70.919433816731811"/>
    <n v="72.096100483398473"/>
    <n v="73.272767150065135"/>
    <n v="74.449433816731798"/>
    <n v="75.62610048339846"/>
    <n v="76.802767150065122"/>
    <n v="77.979433816731785"/>
    <n v="79.156100483398447"/>
    <n v="80.332767150065109"/>
    <n v="81.509433816731772"/>
    <n v="82.686100483398434"/>
    <n v="83.862767150065096"/>
    <n v="70.919433816731811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</r>
  <r>
    <s v="DE Florida"/>
    <x v="6"/>
    <s v="Regulated &amp; Renewable Energy"/>
    <s v="PEF Fossil Hydro Maintenance Debary 7-10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37.936671205499998"/>
    <n v="75.873565209600002"/>
    <n v="290.3161561398"/>
    <n v="836.39147504760001"/>
    <n v="1737.9761008644"/>
    <n v="1742.1672177522003"/>
    <n v="1918.0799689689002"/>
    <n v="1948.6660556574002"/>
    <n v="1828.1749935285002"/>
    <n v="981.93561722099912"/>
    <n v="211.56480626039968"/>
    <n v="0"/>
    <n v="0"/>
    <n v="0"/>
    <n v="0"/>
    <n v="549.78093143460001"/>
    <n v="1179.1326266820001"/>
    <n v="1548.2243391138002"/>
    <n v="1685.3230644498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.0975"/>
    <n v="502.19499999999999"/>
    <n v="753.29250000000002"/>
    <n v="1004.39"/>
    <n v="1255.4875"/>
    <n v="1506.585"/>
    <n v="1757.6825000000001"/>
    <n v="2008.7800000000002"/>
    <n v="2259.8775000000001"/>
    <n v="1689.9496163527333"/>
    <n v="538.04652449707032"/>
    <n v="0"/>
    <n v="789.14402449707063"/>
    <n v="802.23819116373727"/>
    <n v="815.33235783040391"/>
    <n v="828.42652449707055"/>
    <n v="841.52069116373718"/>
    <n v="854.61485783040382"/>
    <n v="867.70902449707046"/>
    <n v="880.8031911637371"/>
    <n v="893.89735783040373"/>
    <n v="906.99152449707037"/>
    <n v="920.08569116373701"/>
    <n v="933.17985783040365"/>
    <n v="789.14402449707063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</r>
  <r>
    <s v="DE Florida"/>
    <x v="6"/>
    <s v="Regulated &amp; Renewable Energy"/>
    <s v="PEF Fossil Hydro Maintenance Debary 7-10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9.7908557040000002"/>
    <n v="19.581768908800001"/>
    <n v="74.926014934400001"/>
    <n v="215.85943057279999"/>
    <n v="448.54418376319995"/>
    <n v="449.62584484159999"/>
    <n v="495.02614773919998"/>
    <n v="502.91993366719998"/>
    <n v="471.82309344800001"/>
    <n v="253.42207508799979"/>
    <n v="54.601535251199891"/>
    <n v="0"/>
    <n v="0"/>
    <n v="0"/>
    <n v="0"/>
    <n v="141.88977570879999"/>
    <n v="304.31550889599998"/>
    <n v="399.57225080640001"/>
    <n v="434.9552666143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.80416666666666"/>
    <n v="129.60833333333332"/>
    <n v="194.41249999999997"/>
    <n v="259.21666666666664"/>
    <n v="324.02083333333331"/>
    <n v="388.82499999999999"/>
    <n v="453.62916666666666"/>
    <n v="518.43333333333328"/>
    <n v="583.23749999999995"/>
    <n v="436.14841484440075"/>
    <n v="138.86102668457033"/>
    <n v="0"/>
    <n v="203.66519335123701"/>
    <n v="207.04436001790367"/>
    <n v="210.42352668457033"/>
    <n v="213.802693351237"/>
    <n v="217.18186001790366"/>
    <n v="220.56102668457032"/>
    <n v="223.94019335123699"/>
    <n v="227.31936001790365"/>
    <n v="230.69852668457031"/>
    <n v="234.07769335123697"/>
    <n v="237.45686001790364"/>
    <n v="240.8360266845703"/>
    <n v="203.66519335123701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</r>
  <r>
    <s v="DE Florida"/>
    <x v="6"/>
    <s v="Regulated &amp; Renewable Energy"/>
    <s v="PEF Fossil Hydro Maintenance Debary 7-10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3.362422536"/>
    <n v="6.7248648192000005"/>
    <n v="25.731450729599999"/>
    <n v="74.131478995199998"/>
    <n v="154.04119082879998"/>
    <n v="154.41266005439996"/>
    <n v="170.00424941279996"/>
    <n v="172.71517116479995"/>
    <n v="162.03574543199997"/>
    <n v="87.031422191999908"/>
    <n v="18.751520620799965"/>
    <n v="0"/>
    <n v="0"/>
    <n v="0"/>
    <n v="0"/>
    <n v="48.728466019199999"/>
    <n v="104.50948886399999"/>
    <n v="137.22301517759999"/>
    <n v="149.37441984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254999999999999"/>
    <n v="44.51"/>
    <n v="66.765000000000001"/>
    <n v="89.02"/>
    <n v="111.27499999999999"/>
    <n v="133.53"/>
    <n v="155.785"/>
    <n v="178.04"/>
    <n v="200.29499999999999"/>
    <n v="149.78177286484365"/>
    <n v="47.687553251953133"/>
    <n v="0"/>
    <n v="69.942553251953157"/>
    <n v="71.103386585286486"/>
    <n v="72.264219918619816"/>
    <n v="73.425053251953145"/>
    <n v="74.585886585286474"/>
    <n v="75.746719918619803"/>
    <n v="76.907553251953132"/>
    <n v="78.068386585286461"/>
    <n v="79.229219918619791"/>
    <n v="80.39005325195312"/>
    <n v="81.550886585286449"/>
    <n v="82.711719918619778"/>
    <n v="69.942553251953157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</r>
  <r>
    <s v="DE Florida"/>
    <x v="6"/>
    <s v="Regulated &amp; Renewable Energy"/>
    <s v="PEF Fossil Hydro Maintenance Debary 7-10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0.554614461"/>
    <n v="1.1092321792000002"/>
    <n v="4.2442716596000007"/>
    <n v="12.227609655200002"/>
    <n v="25.408309368800001"/>
    <n v="25.469581324400004"/>
    <n v="28.041334527800004"/>
    <n v="28.488487254800003"/>
    <n v="26.726970407000003"/>
    <n v="14.355389541999989"/>
    <n v="3.0929677607999952"/>
    <n v="0"/>
    <n v="0"/>
    <n v="0"/>
    <n v="0"/>
    <n v="8.0375121291999996"/>
    <n v="17.238307563999999"/>
    <n v="22.634237007599999"/>
    <n v="24.6385492795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708333333333329"/>
    <n v="7.3416666666666659"/>
    <n v="11.012499999999999"/>
    <n v="14.683333333333332"/>
    <n v="18.354166666666664"/>
    <n v="22.024999999999999"/>
    <n v="25.695833333333333"/>
    <n v="29.366666666666667"/>
    <n v="33.037500000000001"/>
    <n v="24.705635792317697"/>
    <n v="7.8657856689453141"/>
    <n v="0"/>
    <n v="11.536619002278641"/>
    <n v="11.728285668945308"/>
    <n v="11.919952335611974"/>
    <n v="12.111619002278641"/>
    <n v="12.303285668945307"/>
    <n v="12.494952335611973"/>
    <n v="12.68661900227864"/>
    <n v="12.878285668945306"/>
    <n v="13.069952335611973"/>
    <n v="13.261619002278639"/>
    <n v="13.453285668945306"/>
    <n v="13.644952335611972"/>
    <n v="11.536619002278641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</r>
  <r>
    <s v="DE Florida"/>
    <x v="6"/>
    <s v="Regulated &amp; Renewable Energy"/>
    <s v="PEF Fossil Hydro Maintenance Debary BG-341"/>
    <s v="AFUDC Not Eligible"/>
    <s v="Maintenance"/>
    <s v="Maintenance"/>
    <s v="Fossil Hydro"/>
    <s v="BG - Other Production Plant"/>
    <s v="~"/>
    <s v="PEF Debary new 341"/>
    <n v="861.53"/>
    <n v="253.26"/>
    <n v="217.49"/>
    <n v="172.23000000000002"/>
    <n v="207.19"/>
    <n v="254.82"/>
    <n v="776.82999999999993"/>
    <n v="1172.95"/>
    <n v="1555.9"/>
    <n v="2399.71"/>
    <n v="6032.77"/>
    <n v="6606.1200000000008"/>
    <n v="861.53"/>
    <n v="8886.0400000000009"/>
    <n v="8907.092878302501"/>
    <n v="8923.6645375197004"/>
    <n v="8959.9722427803008"/>
    <n v="8832.3139371758552"/>
    <n v="8848.4731880696545"/>
    <n v="8848.4731880696545"/>
    <n v="8848.4731880696545"/>
    <n v="8896.9975750821541"/>
    <n v="8896.9975750821541"/>
    <n v="8896.9975750821541"/>
    <n v="8931.6578515196543"/>
    <n v="8886.0400000000009"/>
    <n v="7640.0237607947674"/>
    <n v="7640.0237607947674"/>
    <n v="7640.0237607947674"/>
    <n v="7642.5345839697675"/>
    <n v="7642.5345839697675"/>
    <n v="7650.0670534947676"/>
    <n v="7650.0670534947676"/>
    <n v="7650.0670534947676"/>
    <n v="7658.8549346072678"/>
    <n v="7666.3166305848681"/>
    <n v="7677.9953052317678"/>
    <n v="7576.9567305101127"/>
    <n v="7640.0237607947674"/>
    <n v="7379.7369309506348"/>
    <n v="7379.9212238457476"/>
    <n v="7380.1055167408604"/>
    <n v="7386.3802597521872"/>
    <n v="7393.4135264455872"/>
    <n v="7398.2628673888503"/>
    <n v="7400.049839886794"/>
    <n v="7400.4250928201527"/>
    <n v="7401.2413182231185"/>
    <n v="7401.9620315223183"/>
    <n v="7402.9591413213057"/>
    <n v="7404.6608697895344"/>
    <n v="7379.7369309506348"/>
    <n v="7212.0732045635959"/>
    <n v="7212.2574974587087"/>
    <n v="7212.4417903538215"/>
    <n v="7218.7165333651483"/>
    <n v="7225.7498000585483"/>
    <n v="7230.5991410018114"/>
    <n v="7232.3861134997551"/>
    <n v="7232.7613664331138"/>
    <n v="7233.5775918360796"/>
    <n v="7234.2983051352794"/>
    <n v="7235.2954149342668"/>
    <n v="7236.9971434024956"/>
    <n v="7212.0732045635959"/>
    <n v="7048.7744133724482"/>
    <n v="7048.958706267561"/>
    <n v="7049.1429991626737"/>
    <n v="7055.4177421740005"/>
    <n v="7062.4510088674006"/>
    <n v="7067.3003498106636"/>
    <n v="7069.0873223086073"/>
    <n v="7069.4625752419661"/>
    <n v="7070.2788006449318"/>
    <n v="7070.9995139441316"/>
    <n v="7071.996623743119"/>
    <n v="7073.6983522113478"/>
    <n v="7048.7744133724482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</r>
  <r>
    <s v="DE Florida"/>
    <x v="6"/>
    <s v="Regulated &amp; Renewable Energy"/>
    <s v="PEF Fossil Hydro Maintenance Debary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34.690555734999997"/>
    <n v="61.997038935799992"/>
    <n v="121.8242252642"/>
    <n v="120.08851964398077"/>
    <n v="146.7154437971808"/>
    <n v="146.7154437971808"/>
    <n v="146.7154437971808"/>
    <n v="226.6730594721808"/>
    <n v="226.6730594721808"/>
    <n v="226.6730594721808"/>
    <n v="283.78564209718081"/>
    <n v="0"/>
    <n v="242.746540971223"/>
    <n v="242.746540971223"/>
    <n v="242.746540971223"/>
    <n v="246.883830421223"/>
    <n v="246.883830421223"/>
    <n v="259.29569877122299"/>
    <n v="259.29569877122299"/>
    <n v="259.29569877122299"/>
    <n v="273.77621184622296"/>
    <n v="286.07146081262295"/>
    <n v="305.31537168922296"/>
    <n v="301.29757423432329"/>
    <n v="242.746540971223"/>
    <n v="293.4551317720381"/>
    <n v="293.75880630326441"/>
    <n v="294.06248083449071"/>
    <n v="304.40188996561176"/>
    <n v="315.99118083219804"/>
    <n v="323.98183796957932"/>
    <n v="326.92637924066435"/>
    <n v="327.54471430213994"/>
    <n v="328.88967589964926"/>
    <n v="330.07725436353445"/>
    <n v="331.72027402852581"/>
    <n v="334.52435171447001"/>
    <n v="293.4551317720381"/>
    <n v="326.11906370663252"/>
    <n v="326.42273823785882"/>
    <n v="326.72641276908513"/>
    <n v="337.06582190020617"/>
    <n v="348.65511276679246"/>
    <n v="356.64576990417373"/>
    <n v="359.59031117525876"/>
    <n v="360.20864623673435"/>
    <n v="361.55360783424368"/>
    <n v="362.74118629812887"/>
    <n v="364.38420596312022"/>
    <n v="367.18828364906443"/>
    <n v="326.11906370663252"/>
    <n v="357.93262717328309"/>
    <n v="358.2363017045094"/>
    <n v="358.53997623573571"/>
    <n v="368.87938536685675"/>
    <n v="380.46867623344303"/>
    <n v="388.45933337082431"/>
    <n v="391.40387464190934"/>
    <n v="392.02220970338493"/>
    <n v="393.36717130089426"/>
    <n v="394.55474976477944"/>
    <n v="396.1977694297708"/>
    <n v="399.00184711571501"/>
    <n v="357.93262717328309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</r>
  <r>
    <s v="DE Florida"/>
    <x v="6"/>
    <s v="Regulated &amp; Renewable Energy"/>
    <s v="PEF Fossil Hydro Maintenance Debary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88.681740372500002"/>
    <n v="158.48709235929999"/>
    <n v="311.42724834069998"/>
    <n v="306.990150349212"/>
    <n v="375.05830102141209"/>
    <n v="375.05830102141209"/>
    <n v="375.05830102141209"/>
    <n v="579.45919238391207"/>
    <n v="579.45919238391207"/>
    <n v="579.45919238391207"/>
    <n v="725.45982907141206"/>
    <n v="0"/>
    <n v="620.54888619190433"/>
    <n v="620.54888619190433"/>
    <n v="620.54888619190433"/>
    <n v="631.12531026690431"/>
    <n v="631.12531026690431"/>
    <n v="662.85458249190435"/>
    <n v="662.85458249190435"/>
    <n v="662.85458249190435"/>
    <n v="699.87206675440439"/>
    <n v="731.30321720880443"/>
    <n v="780.49768734490442"/>
    <n v="770.22672848548154"/>
    <n v="620.54888619190433"/>
    <n v="750.17857902257276"/>
    <n v="750.95488212194289"/>
    <n v="751.73118522131301"/>
    <n v="778.16249416820426"/>
    <n v="807.78895768129996"/>
    <n v="828.21599802842138"/>
    <n v="835.74332179092357"/>
    <n v="837.32401221871248"/>
    <n v="840.76222566540469"/>
    <n v="843.7981102966786"/>
    <n v="847.99826910850959"/>
    <n v="855.16651660586342"/>
    <n v="750.17857902257276"/>
    <n v="833.67952820010862"/>
    <n v="834.45583129947875"/>
    <n v="835.23213439884887"/>
    <n v="861.66344334574012"/>
    <n v="891.28990685883582"/>
    <n v="911.71694720595724"/>
    <n v="919.24427096845943"/>
    <n v="920.82496139624834"/>
    <n v="924.26317484294054"/>
    <n v="927.29905947421446"/>
    <n v="931.49921828604545"/>
    <n v="938.66746578339928"/>
    <n v="833.67952820010862"/>
    <n v="915.00662475126319"/>
    <n v="915.78292785063331"/>
    <n v="916.55923095000344"/>
    <n v="942.99053989689469"/>
    <n v="972.61700340999039"/>
    <n v="993.04404375711181"/>
    <n v="1000.571367519614"/>
    <n v="1002.1520579474029"/>
    <n v="1005.5902713940951"/>
    <n v="1008.626156025369"/>
    <n v="1012.8263148372"/>
    <n v="1019.9945623345538"/>
    <n v="915.00662475126319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</r>
  <r>
    <s v="DE Florida"/>
    <x v="6"/>
    <s v="Regulated &amp; Renewable Energy"/>
    <s v="PEF Fossil Hydro Maintenance Debary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26.4689219025"/>
    <n v="47.303790527700002"/>
    <n v="92.951981772300002"/>
    <n v="91.627636989291489"/>
    <n v="111.94400151509149"/>
    <n v="111.94400151509149"/>
    <n v="111.94400151509149"/>
    <n v="172.95172652759149"/>
    <n v="172.95172652759149"/>
    <n v="172.95172652759149"/>
    <n v="216.52867296509149"/>
    <n v="0"/>
    <n v="185.21580582771591"/>
    <n v="185.21580582771591"/>
    <n v="185.21580582771591"/>
    <n v="188.37256100271591"/>
    <n v="188.37256100271591"/>
    <n v="197.84282652771591"/>
    <n v="197.84282652771591"/>
    <n v="197.84282652771591"/>
    <n v="208.89146964021592"/>
    <n v="218.27275448181592"/>
    <n v="232.95587394471593"/>
    <n v="229.89029125799905"/>
    <n v="185.21580582771591"/>
    <n v="223.90650135723237"/>
    <n v="224.13820526858532"/>
    <n v="224.36990917993828"/>
    <n v="232.25888665554339"/>
    <n v="241.1015248996905"/>
    <n v="247.19840271665811"/>
    <n v="249.44509007267538"/>
    <n v="249.91688022146397"/>
    <n v="250.94308700115008"/>
    <n v="251.84921032341077"/>
    <n v="253.10283564809967"/>
    <n v="255.24234917578056"/>
    <n v="223.90650135723237"/>
    <n v="248.82910767146507"/>
    <n v="249.06081158281802"/>
    <n v="249.29251549417097"/>
    <n v="257.18149296977606"/>
    <n v="266.02413121392317"/>
    <n v="272.12100903089078"/>
    <n v="274.36769638690805"/>
    <n v="274.83948653569666"/>
    <n v="275.86569331538277"/>
    <n v="276.77181663764344"/>
    <n v="278.02544196233231"/>
    <n v="280.1649554900132"/>
    <n v="248.82910767146507"/>
    <n v="273.10288216131607"/>
    <n v="273.33458607266903"/>
    <n v="273.56628998402198"/>
    <n v="281.45526745962707"/>
    <n v="290.29790570377418"/>
    <n v="296.39478352074178"/>
    <n v="298.64147087675906"/>
    <n v="299.11326102554767"/>
    <n v="300.13946780523378"/>
    <n v="301.04559112749445"/>
    <n v="302.29921645218332"/>
    <n v="304.43872997986421"/>
    <n v="273.10288216131607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</r>
  <r>
    <s v="DE Florida"/>
    <x v="6"/>
    <s v="Regulated &amp; Renewable Energy"/>
    <s v="PEF Fossil Hydro Maintenance Debary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23.521957002499999"/>
    <n v="42.037138155699999"/>
    <n v="82.603006144299997"/>
    <n v="81.426109663319068"/>
    <n v="99.480515301119098"/>
    <n v="99.480515301119098"/>
    <n v="99.480515301119098"/>
    <n v="153.69583581361911"/>
    <n v="153.69583581361911"/>
    <n v="153.69583581361911"/>
    <n v="192.4210647511191"/>
    <n v="0"/>
    <n v="164.59447184554341"/>
    <n v="164.59447184554341"/>
    <n v="164.59447184554341"/>
    <n v="167.39976402054339"/>
    <n v="167.39976402054339"/>
    <n v="175.81564054554337"/>
    <n v="175.81564054554337"/>
    <n v="175.81564054554337"/>
    <n v="185.63416315804338"/>
    <n v="193.97096582364338"/>
    <n v="207.0193138425434"/>
    <n v="204.2950433032982"/>
    <n v="164.59447184554341"/>
    <n v="198.97746938486316"/>
    <n v="199.18337612561487"/>
    <n v="199.38928286636659"/>
    <n v="206.39992688346754"/>
    <n v="214.25805413676704"/>
    <n v="219.67612512539552"/>
    <n v="221.67267351452003"/>
    <n v="222.09193606079549"/>
    <n v="223.00388826785425"/>
    <n v="223.80912672462591"/>
    <n v="224.9231774250359"/>
    <n v="226.82448437625041"/>
    <n v="198.97746938486316"/>
    <n v="221.12527261889849"/>
    <n v="221.33117935965021"/>
    <n v="221.53708610040192"/>
    <n v="228.54773011750288"/>
    <n v="236.40585737080238"/>
    <n v="241.82392835943085"/>
    <n v="243.82047674855536"/>
    <n v="244.23973929483083"/>
    <n v="245.15169150188959"/>
    <n v="245.95692995866125"/>
    <n v="247.07098065907124"/>
    <n v="248.97228761028575"/>
    <n v="221.12527261889849"/>
    <n v="242.69648288359502"/>
    <n v="242.90238962434674"/>
    <n v="243.10829636509845"/>
    <n v="250.11894038219941"/>
    <n v="257.97706763549888"/>
    <n v="263.39513862412736"/>
    <n v="265.39168701325184"/>
    <n v="265.81094955952727"/>
    <n v="266.72290176658601"/>
    <n v="267.52814022335764"/>
    <n v="268.6421909237676"/>
    <n v="270.54349787498211"/>
    <n v="242.69648288359502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</r>
  <r>
    <s v="DE Florida"/>
    <x v="6"/>
    <s v="Regulated &amp; Renewable Energy"/>
    <s v="PEF Fossil Hydro Maintenance Debary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4.703196685"/>
    <n v="8.4052925018"/>
    <n v="16.5164056982"/>
    <n v="16.281086178342473"/>
    <n v="19.891050295542477"/>
    <n v="19.891050295542477"/>
    <n v="19.891050295542477"/>
    <n v="30.731360720542476"/>
    <n v="30.731360720542476"/>
    <n v="30.731360720542476"/>
    <n v="38.474439595542478"/>
    <n v="0"/>
    <n v="32.910534368845632"/>
    <n v="32.910534368845632"/>
    <n v="32.910534368845632"/>
    <n v="33.471450318845633"/>
    <n v="33.471450318845633"/>
    <n v="35.154198168845632"/>
    <n v="35.154198168845632"/>
    <n v="35.154198168845632"/>
    <n v="37.117403993845635"/>
    <n v="38.784341088245633"/>
    <n v="41.39334794684563"/>
    <n v="40.848632208786114"/>
    <n v="32.910534368845632"/>
    <n v="39.785387512659511"/>
    <n v="39.826558402497447"/>
    <n v="39.867729292335383"/>
    <n v="41.269502014623747"/>
    <n v="42.840728339206272"/>
    <n v="43.924067344974532"/>
    <n v="44.323275615110155"/>
    <n v="44.407106829391253"/>
    <n v="44.589450951381664"/>
    <n v="44.7504577434662"/>
    <n v="44.973211299241058"/>
    <n v="45.353376119250257"/>
    <n v="39.785387512659511"/>
    <n v="44.213823239298918"/>
    <n v="44.254994129136854"/>
    <n v="44.29616501897479"/>
    <n v="45.697937741263154"/>
    <n v="47.269164065845679"/>
    <n v="48.352503071613938"/>
    <n v="48.751711341749562"/>
    <n v="48.83554255603066"/>
    <n v="49.017886678021071"/>
    <n v="49.178893470105606"/>
    <n v="49.401647025880465"/>
    <n v="49.781811845889663"/>
    <n v="44.213823239298918"/>
    <n v="48.526969658092881"/>
    <n v="48.568140547930817"/>
    <n v="48.609311437768753"/>
    <n v="50.011084160057116"/>
    <n v="51.582310484639642"/>
    <n v="52.665649490407901"/>
    <n v="53.064857760543525"/>
    <n v="53.148688974824623"/>
    <n v="53.331033096815034"/>
    <n v="53.492039888899569"/>
    <n v="53.714793444674427"/>
    <n v="54.094958264683626"/>
    <n v="48.526969658092881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</r>
  <r>
    <s v="DE Florida"/>
    <x v="6"/>
    <s v="Regulated &amp; Renewable Energy"/>
    <s v="PEF Fossil Hydro Maintenance Hines 1 BG"/>
    <s v="AFUDC Not Eligible"/>
    <s v="Maintenance"/>
    <s v="Maintenance"/>
    <s v="Fossil Hydro"/>
    <s v="BG - Other Production Plant"/>
    <s v="~"/>
    <s v="PEF Hines 1 345"/>
    <n v="1515.19"/>
    <n v="1384.96"/>
    <n v="1642.92"/>
    <n v="2448.1800000000003"/>
    <n v="2839.2400000000002"/>
    <n v="3140.0000000000005"/>
    <n v="3786.7200000000007"/>
    <n v="3334.1"/>
    <n v="4524.0999999999995"/>
    <n v="4630.8999999999996"/>
    <n v="6977.0999999999985"/>
    <n v="8787.61"/>
    <n v="1515.19"/>
    <n v="12209.94"/>
    <n v="12209.94"/>
    <n v="12209.94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12209.94"/>
    <n v="8714.9537489571667"/>
    <n v="8714.9537489571667"/>
    <n v="8714.9537489571667"/>
    <n v="8714.9537489571667"/>
    <n v="8714.9537489571667"/>
    <n v="8714.9537489571667"/>
    <n v="8523.3313307353164"/>
    <n v="8523.3313307353164"/>
    <n v="8523.3313307353164"/>
    <n v="8523.3313307353164"/>
    <n v="8523.3313307353164"/>
    <n v="2500.7294266128401"/>
    <n v="8714.9537489571667"/>
    <n v="2500.7294266128401"/>
    <n v="2500.7294266128401"/>
    <n v="2500.7294266128401"/>
    <n v="2500.7294266128401"/>
    <n v="2500.7294266128401"/>
    <n v="2399.4030023055416"/>
    <n v="2319.7164432057971"/>
    <n v="2319.7164432057971"/>
    <n v="2319.7164432057971"/>
    <n v="2319.7164432057971"/>
    <n v="2319.7164432057971"/>
    <n v="2319.7164432057971"/>
    <n v="2500.7294266128401"/>
    <n v="2072.7990363523463"/>
    <n v="2072.7990363523463"/>
    <n v="2072.7990363523463"/>
    <n v="2072.7990363523463"/>
    <n v="2072.7990363523463"/>
    <n v="1906.9751134441585"/>
    <n v="1334.8825794109111"/>
    <n v="1334.8825794109111"/>
    <n v="1334.8825794109111"/>
    <n v="1334.8825794109111"/>
    <n v="1334.8825794109111"/>
    <n v="1334.8825794109111"/>
    <n v="2072.7990363523463"/>
    <n v="1147.9990182933836"/>
    <n v="1147.9990182933836"/>
    <n v="1147.9990182933836"/>
    <n v="1147.9990182933836"/>
    <n v="1147.9990182933836"/>
    <n v="1147.9990182933836"/>
    <n v="987.27915573230996"/>
    <n v="987.27915573230996"/>
    <n v="987.27915573230996"/>
    <n v="987.27915573230996"/>
    <n v="987.27915573230996"/>
    <n v="987.27915573230996"/>
    <n v="1147.9990182933836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</r>
  <r>
    <s v="DE Florida"/>
    <x v="6"/>
    <s v="Regulated &amp; Renewable Energy"/>
    <s v="PEF Fossil Hydro Maintenance Hines 1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0"/>
    <n v="65.475716488000003"/>
    <n v="353.76724857599999"/>
    <n v="252.50453394821545"/>
    <n v="367.20815859221545"/>
    <n v="589.15053383421548"/>
    <n v="717.42695675221546"/>
    <n v="835.79018940421543"/>
    <n v="1397.7143678562149"/>
    <n v="1454.187532772215"/>
    <n v="1510.6606003182151"/>
    <n v="2120.1361612782152"/>
    <n v="0"/>
    <n v="2157.4147406442148"/>
    <n v="2353.575637086215"/>
    <n v="2944.3891724682153"/>
    <n v="3449.6398464802151"/>
    <n v="3760.0963977522151"/>
    <n v="3923.5413741602151"/>
    <n v="3837.2714400025011"/>
    <n v="4319.1821340365013"/>
    <n v="4501.2651874965013"/>
    <n v="4576.5954400605015"/>
    <n v="5021.0876699905011"/>
    <n v="1473.1777051385488"/>
    <n v="2157.4147406442148"/>
    <n v="1529.0095343105488"/>
    <n v="1563.7937009772154"/>
    <n v="1598.577867643882"/>
    <n v="1633.3620343105486"/>
    <n v="1668.1462009772151"/>
    <n v="1536.5670320699414"/>
    <n v="1489.1373318930468"/>
    <n v="1523.9214985597134"/>
    <n v="1558.70566522638"/>
    <n v="1593.4898318930466"/>
    <n v="1628.2739985597132"/>
    <n v="1663.0581652263797"/>
    <n v="1529.0095343105488"/>
    <n v="1484.5798205895057"/>
    <n v="1561.9248205895058"/>
    <n v="1639.2698205895058"/>
    <n v="1642.8998327892152"/>
    <n v="1720.2448327892153"/>
    <n v="1511.6368695922215"/>
    <n v="1007.9370048584631"/>
    <n v="1085.2820048584631"/>
    <n v="1162.6270048584631"/>
    <n v="1239.9720048584632"/>
    <n v="1317.3170048584632"/>
    <n v="1394.6620048584632"/>
    <n v="1484.5798205895057"/>
    <n v="1242.2478875486684"/>
    <n v="1321.9812208820017"/>
    <n v="1401.7145542153351"/>
    <n v="1481.4478875486684"/>
    <n v="1561.1812208820018"/>
    <n v="1640.9145542153351"/>
    <n v="1391.0399076974963"/>
    <n v="1470.7732410308297"/>
    <n v="1550.506574364163"/>
    <n v="1630.2399076974964"/>
    <n v="1709.9732410308297"/>
    <n v="1789.7065743641631"/>
    <n v="1242.2478875486684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</r>
  <r>
    <s v="DE Florida"/>
    <x v="6"/>
    <s v="Regulated &amp; Renewable Energy"/>
    <s v="PEF Fossil Hydro Maintenance Hines 1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0"/>
    <n v="18.729201946"/>
    <n v="101.194436592"/>
    <n v="72.228433108685095"/>
    <n v="105.03918288168509"/>
    <n v="168.5253696581851"/>
    <n v="205.21859210168509"/>
    <n v="239.07616566068509"/>
    <n v="399.81348906968503"/>
    <n v="415.96752856668502"/>
    <n v="432.12154021118499"/>
    <n v="606.46084453118499"/>
    <n v="0"/>
    <n v="617.12430999068499"/>
    <n v="673.23575466718501"/>
    <n v="842.23682269868505"/>
    <n v="986.76279987768498"/>
    <n v="1075.568295351685"/>
    <n v="1122.321414437685"/>
    <n v="1097.6440667830921"/>
    <n v="1235.4936878735921"/>
    <n v="1287.578192818592"/>
    <n v="1309.126265731592"/>
    <n v="1436.272407604092"/>
    <n v="421.39963060872356"/>
    <n v="617.12430999068499"/>
    <n v="437.37021725772354"/>
    <n v="447.32021725772353"/>
    <n v="457.27021725772352"/>
    <n v="467.2202172577235"/>
    <n v="477.17021725772349"/>
    <n v="439.53223290281863"/>
    <n v="425.9650525653762"/>
    <n v="435.91505256537619"/>
    <n v="445.86505256537617"/>
    <n v="455.81505256537616"/>
    <n v="465.76505256537615"/>
    <n v="475.71505256537614"/>
    <n v="437.37021725772354"/>
    <n v="424.66161566459618"/>
    <n v="446.78578233126285"/>
    <n v="468.90994899792952"/>
    <n v="469.9482965951679"/>
    <n v="492.07246326183457"/>
    <n v="432.40058845088618"/>
    <n v="288.31828780399695"/>
    <n v="310.44245447066362"/>
    <n v="332.56662113733029"/>
    <n v="354.69078780399695"/>
    <n v="376.81495447066362"/>
    <n v="398.93912113733029"/>
    <n v="424.66161566459618"/>
    <n v="355.3414940444045"/>
    <n v="378.1489940444045"/>
    <n v="400.95649404440451"/>
    <n v="423.76399404440451"/>
    <n v="446.57149404440452"/>
    <n v="469.37899404440452"/>
    <n v="397.90305404591447"/>
    <n v="420.71055404591448"/>
    <n v="443.51805404591448"/>
    <n v="466.32555404591449"/>
    <n v="489.13305404591449"/>
    <n v="511.9405540459145"/>
    <n v="355.3414940444045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</r>
  <r>
    <s v="DE Florida"/>
    <x v="6"/>
    <s v="Regulated &amp; Renewable Energy"/>
    <s v="PEF Fossil Hydro Maintenance Hines 1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0"/>
    <n v="247.32162495040001"/>
    <n v="1336.2861143808"/>
    <n v="953.78615146367338"/>
    <n v="1387.0565050588734"/>
    <n v="2225.4001205924733"/>
    <n v="2709.9390467868734"/>
    <n v="3157.0328489484737"/>
    <n v="5279.5907737500729"/>
    <n v="5492.9070330028726"/>
    <n v="5706.2229244596729"/>
    <n v="8008.396832427673"/>
    <n v="0"/>
    <n v="8149.2093247404737"/>
    <n v="8890.1684812340736"/>
    <n v="11121.850262679673"/>
    <n v="13030.335185129272"/>
    <n v="14203.023669586872"/>
    <n v="14820.404880873271"/>
    <n v="14494.537193664986"/>
    <n v="16314.859938072186"/>
    <n v="17002.642815040184"/>
    <n v="17287.188009371384"/>
    <n v="18966.169874415384"/>
    <n v="5564.6386693965032"/>
    <n v="8149.2093247404737"/>
    <n v="5775.5324091741031"/>
    <n v="5906.9240758407695"/>
    <n v="6038.315742507436"/>
    <n v="6169.7074091741024"/>
    <n v="6301.0990758407688"/>
    <n v="5804.0842583650419"/>
    <n v="5624.9277553097581"/>
    <n v="5756.3194219764246"/>
    <n v="5887.711088643091"/>
    <n v="6019.1027553097574"/>
    <n v="6150.4944219764238"/>
    <n v="6281.8860886430903"/>
    <n v="5775.5324091741031"/>
    <n v="5607.7180687014616"/>
    <n v="5899.8722353681278"/>
    <n v="6192.026402034794"/>
    <n v="6205.7379954047065"/>
    <n v="6497.8921620713727"/>
    <n v="5709.915925685541"/>
    <n v="3807.2871017506022"/>
    <n v="4099.4412684172685"/>
    <n v="4391.5954350839347"/>
    <n v="4683.749601750601"/>
    <n v="4975.9037684172672"/>
    <n v="5268.0579350839334"/>
    <n v="5607.7180687014616"/>
    <n v="4692.3439647344194"/>
    <n v="4993.5214647344192"/>
    <n v="5294.698964734419"/>
    <n v="5595.8764647344187"/>
    <n v="5897.0539647344185"/>
    <n v="6198.2314647344183"/>
    <n v="5254.3792133739762"/>
    <n v="5555.556713373976"/>
    <n v="5856.7342133739758"/>
    <n v="6157.9117133739755"/>
    <n v="6459.0892133739753"/>
    <n v="6760.2667133739751"/>
    <n v="4692.3439647344194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</r>
  <r>
    <s v="DE Florida"/>
    <x v="6"/>
    <s v="Regulated &amp; Renewable Energy"/>
    <s v="PEF Fossil Hydro Maintenance Hines 1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0"/>
    <n v="46.654726154400002"/>
    <n v="252.07687658880002"/>
    <n v="179.92212252091127"/>
    <n v="261.65419791811127"/>
    <n v="419.79925221271128"/>
    <n v="511.2026259261113"/>
    <n v="595.54235525371132"/>
    <n v="995.94146612131101"/>
    <n v="1036.181423552111"/>
    <n v="1076.4213116019109"/>
    <n v="1510.7031632499109"/>
    <n v="0"/>
    <n v="1537.2660174657108"/>
    <n v="1677.0404773203109"/>
    <n v="2098.024701396911"/>
    <n v="2458.0411028925109"/>
    <n v="2679.2569392261112"/>
    <n v="2795.7196680765114"/>
    <n v="2734.2480207334243"/>
    <n v="3077.6335179376242"/>
    <n v="3207.376809835624"/>
    <n v="3261.0533863288242"/>
    <n v="3577.776354437824"/>
    <n v="1049.7128721394438"/>
    <n v="1537.2660174657108"/>
    <n v="1089.4958457430439"/>
    <n v="1114.2816790763773"/>
    <n v="1139.0675124097106"/>
    <n v="1163.853345743044"/>
    <n v="1188.6391790763773"/>
    <n v="1094.8823157859338"/>
    <n v="1061.0862373312536"/>
    <n v="1085.872070664587"/>
    <n v="1110.6579039979204"/>
    <n v="1135.4437373312537"/>
    <n v="1160.2295706645871"/>
    <n v="1185.0154039979204"/>
    <n v="1089.4958457430439"/>
    <n v="1057.8403044751954"/>
    <n v="1112.951971141862"/>
    <n v="1168.0636378085287"/>
    <n v="1170.6501789210288"/>
    <n v="1225.7618455876955"/>
    <n v="1077.1180728533004"/>
    <n v="718.20632724018196"/>
    <n v="773.31799390684864"/>
    <n v="828.42966057351532"/>
    <n v="883.541327240182"/>
    <n v="938.65299390684868"/>
    <n v="993.76466057351536"/>
    <n v="1057.8403044751954"/>
    <n v="885.1621726392782"/>
    <n v="941.97633930594486"/>
    <n v="998.79050597261153"/>
    <n v="1055.6046726392783"/>
    <n v="1112.4188393059449"/>
    <n v="1169.2330059726114"/>
    <n v="991.18492704378218"/>
    <n v="1047.999093710449"/>
    <n v="1104.8132603771155"/>
    <n v="1161.6274270437821"/>
    <n v="1218.4415937104486"/>
    <n v="1275.2557603771152"/>
    <n v="885.1621726392782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</r>
  <r>
    <s v="DE Florida"/>
    <x v="6"/>
    <s v="Regulated &amp; Renewable Energy"/>
    <s v="PEF Fossil Hydro Maintenance Hines 1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48.105856853600002"/>
    <n v="259.91737902720001"/>
    <n v="185.51835117717349"/>
    <n v="269.79258968397346"/>
    <n v="432.85652706137347"/>
    <n v="527.10287623597344"/>
    <n v="614.06587614037346"/>
    <n v="1026.9188473047734"/>
    <n v="1068.4104129299735"/>
    <n v="1109.9019070161735"/>
    <n v="1557.6914947281734"/>
    <n v="0"/>
    <n v="1585.0805497683734"/>
    <n v="1729.2025007857735"/>
    <n v="2163.2808566211734"/>
    <n v="2534.4950701175735"/>
    <n v="2762.5915189359735"/>
    <n v="2882.6766598135737"/>
    <n v="2819.2930219404225"/>
    <n v="3173.3590498802223"/>
    <n v="3307.1378273422224"/>
    <n v="3362.4839394730225"/>
    <n v="3689.0581372440224"/>
    <n v="1082.3627385016598"/>
    <n v="1585.0805497683734"/>
    <n v="1123.3831064500598"/>
    <n v="1148.9397731167264"/>
    <n v="1174.496439783393"/>
    <n v="1200.0531064500597"/>
    <n v="1225.6097731167263"/>
    <n v="1128.9367625275702"/>
    <n v="1094.089514703162"/>
    <n v="1119.6461813698286"/>
    <n v="1145.2028480364952"/>
    <n v="1170.7595147031618"/>
    <n v="1196.3161813698284"/>
    <n v="1221.872848036495"/>
    <n v="1123.3831064500598"/>
    <n v="1090.7422310597815"/>
    <n v="1147.5680643931148"/>
    <n v="1204.3938977264481"/>
    <n v="1207.0608893646749"/>
    <n v="1263.8867226980083"/>
    <n v="1110.6196819208762"/>
    <n v="740.54470240208229"/>
    <n v="797.37053573541561"/>
    <n v="854.19636906874894"/>
    <n v="911.02220240208226"/>
    <n v="967.84803573541558"/>
    <n v="1024.6738690687489"/>
    <n v="1090.7422310597815"/>
    <n v="912.69350196871096"/>
    <n v="971.27433530204428"/>
    <n v="1029.8551686353776"/>
    <n v="1088.436001968711"/>
    <n v="1147.0168353020445"/>
    <n v="1205.5976686353779"/>
    <n v="1022.0120635719571"/>
    <n v="1080.5928969052904"/>
    <n v="1139.1737302386239"/>
    <n v="1197.7545635719573"/>
    <n v="1256.3353969052907"/>
    <n v="1314.9162302386242"/>
    <n v="912.69350196871096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</r>
  <r>
    <s v="DE Florida"/>
    <x v="6"/>
    <s v="Regulated &amp; Renewable Energy"/>
    <s v="PEF Fossil Hydro Maintenance Hines 1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0"/>
    <n v="10.8004336076"/>
    <n v="58.355064835199997"/>
    <n v="41.651448824168227"/>
    <n v="60.572186907968231"/>
    <n v="97.182307683868231"/>
    <n v="118.34192323996822"/>
    <n v="137.86632563536821"/>
    <n v="230.55755694076817"/>
    <n v="239.87299021896817"/>
    <n v="249.18840743566818"/>
    <n v="349.72339482766819"/>
    <n v="0"/>
    <n v="355.87261843336819"/>
    <n v="388.22999994926818"/>
    <n v="485.68662517816819"/>
    <n v="569.0293765455682"/>
    <n v="620.24020018996816"/>
    <n v="647.20098368156823"/>
    <n v="632.97047585087989"/>
    <n v="712.46322117517991"/>
    <n v="742.49841644217986"/>
    <n v="754.92438800997991"/>
    <n v="828.24483528347992"/>
    <n v="243.00548126818114"/>
    <n v="355.87261843336819"/>
    <n v="252.21512411758115"/>
    <n v="257.95262411758114"/>
    <n v="263.69012411758115"/>
    <n v="269.42762411758116"/>
    <n v="275.16512411758117"/>
    <n v="253.46079249338163"/>
    <n v="245.63713811081649"/>
    <n v="251.37463811081651"/>
    <n v="257.11213811081649"/>
    <n v="262.8496381108165"/>
    <n v="268.58713811081651"/>
    <n v="274.32463811081652"/>
    <n v="252.21512411758115"/>
    <n v="244.88429241102352"/>
    <n v="257.64262574435685"/>
    <n v="270.40095907769017"/>
    <n v="270.9997425239111"/>
    <n v="283.75807585724442"/>
    <n v="249.34774477123264"/>
    <n v="166.26137142363203"/>
    <n v="179.01970475696535"/>
    <n v="191.77803809029868"/>
    <n v="204.536371423632"/>
    <n v="217.29470475696533"/>
    <n v="230.05303809029866"/>
    <n v="244.88429241102352"/>
    <n v="204.91194253250586"/>
    <n v="218.06444253250586"/>
    <n v="231.21694253250587"/>
    <n v="244.36944253250587"/>
    <n v="257.52194253250588"/>
    <n v="270.67444253250585"/>
    <n v="229.45676884225992"/>
    <n v="242.60926884225992"/>
    <n v="255.76176884225993"/>
    <n v="268.9142688422599"/>
    <n v="282.06676884225988"/>
    <n v="295.21926884225985"/>
    <n v="204.91194253250586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</r>
  <r>
    <s v="DE Florida"/>
    <x v="6"/>
    <s v="Regulated &amp; Renewable Energy"/>
    <s v="PEF Fossil Hydro Maintenance Hines 1 Other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0"/>
    <n v="3.539672011"/>
    <n v="7.0793440219999999"/>
    <n v="10.619016032999999"/>
    <n v="14.158688044"/>
    <n v="17.698360054999998"/>
    <n v="21.238032065999999"/>
    <n v="24.777704076999999"/>
    <n v="28.317376088"/>
    <n v="31.857048099"/>
    <n v="35.396720109999997"/>
    <n v="38.936392120999997"/>
    <n v="0"/>
    <n v="0"/>
    <n v="17.552034939999999"/>
    <n v="35.104069879999997"/>
    <n v="52.656104819999996"/>
    <n v="70.208139759999995"/>
    <n v="87.760174699999993"/>
    <n v="105.31220963999999"/>
    <n v="122.86424457999999"/>
    <n v="140.41627951999999"/>
    <n v="157.96831445999999"/>
    <n v="175.52034939999999"/>
    <n v="193.07238433999999"/>
    <n v="0"/>
    <n v="0"/>
    <n v="19.428125283875694"/>
    <n v="38.856250567751388"/>
    <n v="58.284375851627082"/>
    <n v="77.712501135502777"/>
    <n v="97.140626419378464"/>
    <n v="116.56875170325415"/>
    <n v="135.99687698712984"/>
    <n v="155.42500227100552"/>
    <n v="174.85312755488121"/>
    <n v="194.2812528387569"/>
    <n v="213.70937812263259"/>
    <n v="0"/>
    <n v="0"/>
    <n v="21.78782489817733"/>
    <n v="43.575649796354661"/>
    <n v="65.363474694531988"/>
    <n v="87.151299592709321"/>
    <n v="108.93912449088666"/>
    <n v="130.72694938906398"/>
    <n v="152.51477428724129"/>
    <n v="174.30259918541861"/>
    <n v="196.09042408359593"/>
    <n v="217.87824898177325"/>
    <n v="239.66607387995057"/>
    <n v="0"/>
    <n v="0"/>
    <n v="57.28289591409267"/>
    <n v="114.56579182818534"/>
    <n v="171.848687742278"/>
    <n v="229.13158365637068"/>
    <n v="286.41447957046336"/>
    <n v="343.69737548455601"/>
    <n v="400.98027139864865"/>
    <n v="458.2631673127413"/>
    <n v="515.54606322683401"/>
    <n v="572.82895914092671"/>
    <n v="630.11185505501942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1 Other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0"/>
    <n v="1.0125163260000001"/>
    <n v="2.0250326520000002"/>
    <n v="3.0375489780000002"/>
    <n v="4.0500653040000003"/>
    <n v="5.0625816300000004"/>
    <n v="6.0750979560000005"/>
    <n v="7.0876142820000005"/>
    <n v="8.1001306080000006"/>
    <n v="9.1126469340000007"/>
    <n v="10.125163260000001"/>
    <n v="11.137679586000001"/>
    <n v="0"/>
    <n v="0"/>
    <n v="5.020725616"/>
    <n v="10.041451232"/>
    <n v="15.062176848"/>
    <n v="20.082902464"/>
    <n v="25.10362808"/>
    <n v="30.124353696"/>
    <n v="35.145079312"/>
    <n v="40.165804928"/>
    <n v="45.186530544"/>
    <n v="50.20725616"/>
    <n v="55.227981776"/>
    <n v="0"/>
    <n v="0"/>
    <n v="5.5573776269848274"/>
    <n v="11.114755253969655"/>
    <n v="16.672132880954482"/>
    <n v="22.22951050793931"/>
    <n v="27.786888134924137"/>
    <n v="33.344265761908964"/>
    <n v="38.901643388893788"/>
    <n v="44.459021015878619"/>
    <n v="50.01639864286345"/>
    <n v="55.573776269848281"/>
    <n v="61.131153896833112"/>
    <n v="0"/>
    <n v="0"/>
    <n v="6.2323651335667591"/>
    <n v="12.464730267133518"/>
    <n v="18.697095400700277"/>
    <n v="24.929460534267037"/>
    <n v="31.161825667833796"/>
    <n v="37.394190801400555"/>
    <n v="43.626555934967314"/>
    <n v="49.858921068534073"/>
    <n v="56.091286202100832"/>
    <n v="62.323651335667591"/>
    <n v="68.556016469234351"/>
    <n v="0"/>
    <n v="0"/>
    <n v="16.385661483565094"/>
    <n v="32.771322967130189"/>
    <n v="49.156984450695283"/>
    <n v="65.542645934260378"/>
    <n v="81.928307417825465"/>
    <n v="98.313968901390552"/>
    <n v="114.69963038495564"/>
    <n v="131.08529186852073"/>
    <n v="147.47095335208581"/>
    <n v="163.8566148356509"/>
    <n v="180.24227631921599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1 Other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0"/>
    <n v="13.37041396"/>
    <n v="26.740827920000001"/>
    <n v="40.111241880000001"/>
    <n v="53.481655840000002"/>
    <n v="66.85206980000001"/>
    <n v="80.222483760000017"/>
    <n v="93.592897720000025"/>
    <n v="106.96331168000003"/>
    <n v="120.33372564000004"/>
    <n v="133.70413960000005"/>
    <n v="147.07455356000006"/>
    <n v="0"/>
    <n v="0"/>
    <n v="66.299355480000003"/>
    <n v="132.59871096000001"/>
    <n v="198.89806644000001"/>
    <n v="265.19742192000001"/>
    <n v="331.49677740000004"/>
    <n v="397.79613288000007"/>
    <n v="464.0954883600001"/>
    <n v="530.39484384000014"/>
    <n v="596.69419932000017"/>
    <n v="662.9935548000002"/>
    <n v="729.29291028000023"/>
    <n v="0"/>
    <n v="0"/>
    <n v="73.385917297270979"/>
    <n v="146.77183459454196"/>
    <n v="220.15775189181295"/>
    <n v="293.54366918908391"/>
    <n v="366.92958648635488"/>
    <n v="440.31550378362584"/>
    <n v="513.70142108089681"/>
    <n v="587.08733837816783"/>
    <n v="660.47325567543885"/>
    <n v="733.85917297270987"/>
    <n v="807.24509026998089"/>
    <n v="0"/>
    <n v="0"/>
    <n v="82.299217896853932"/>
    <n v="164.59843579370786"/>
    <n v="246.89765369056181"/>
    <n v="329.19687158741573"/>
    <n v="411.49608948426965"/>
    <n v="493.79530738112356"/>
    <n v="576.09452527797748"/>
    <n v="658.39374317483146"/>
    <n v="740.69296107168543"/>
    <n v="822.99217896853941"/>
    <n v="905.29139686539338"/>
    <n v="0"/>
    <n v="0"/>
    <n v="216.37485864828557"/>
    <n v="432.74971729657113"/>
    <n v="649.1245759448567"/>
    <n v="865.49943459314227"/>
    <n v="1081.8742932414279"/>
    <n v="1298.2491518897136"/>
    <n v="1514.6240105379993"/>
    <n v="1730.998869186285"/>
    <n v="1947.3737278345707"/>
    <n v="2163.7485864828564"/>
    <n v="2380.123445131142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1 Other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0"/>
    <n v="2.5221935279999999"/>
    <n v="5.0443870559999997"/>
    <n v="7.5665805839999996"/>
    <n v="10.088774111999999"/>
    <n v="12.610967639999998"/>
    <n v="15.133161167999997"/>
    <n v="17.655354695999996"/>
    <n v="20.177548223999995"/>
    <n v="22.699741751999994"/>
    <n v="25.221935279999993"/>
    <n v="27.744128807999992"/>
    <n v="0"/>
    <n v="0"/>
    <n v="12.50670367"/>
    <n v="25.013407340000001"/>
    <n v="37.520111010000001"/>
    <n v="50.026814680000001"/>
    <n v="62.533518350000001"/>
    <n v="75.040222020000002"/>
    <n v="87.546925689999995"/>
    <n v="100.05362936"/>
    <n v="112.56033303000001"/>
    <n v="125.06703670000002"/>
    <n v="137.57374037000002"/>
    <n v="0"/>
    <n v="0"/>
    <n v="13.843511969961241"/>
    <n v="27.687023939922483"/>
    <n v="41.530535909883724"/>
    <n v="55.374047879844966"/>
    <n v="69.217559849806207"/>
    <n v="83.061071819767449"/>
    <n v="96.90458378972869"/>
    <n v="110.74809575968993"/>
    <n v="124.59160772965117"/>
    <n v="138.43511969961241"/>
    <n v="152.27863166957366"/>
    <n v="0"/>
    <n v="0"/>
    <n v="15.524916087897886"/>
    <n v="31.049832175795771"/>
    <n v="46.574748263693657"/>
    <n v="62.099664351591542"/>
    <n v="77.624580439489421"/>
    <n v="93.149496527387299"/>
    <n v="108.67441261528518"/>
    <n v="124.19932870318306"/>
    <n v="139.72424479108093"/>
    <n v="155.24916087897881"/>
    <n v="170.77407696687669"/>
    <n v="0"/>
    <n v="0"/>
    <n v="40.816931313436115"/>
    <n v="81.633862626872229"/>
    <n v="122.45079394030834"/>
    <n v="163.26772525374446"/>
    <n v="204.08465656718056"/>
    <n v="244.90158788061666"/>
    <n v="285.71851919405276"/>
    <n v="326.53545050748886"/>
    <n v="367.35238182092496"/>
    <n v="408.16931313436106"/>
    <n v="448.98624444779716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1 Other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2.6006428669999999"/>
    <n v="5.2012857339999998"/>
    <n v="7.8019286010000002"/>
    <n v="10.402571468"/>
    <n v="13.003214334999999"/>
    <n v="15.603857201999999"/>
    <n v="18.204500068999998"/>
    <n v="20.805142935999999"/>
    <n v="23.405785803000001"/>
    <n v="26.006428670000002"/>
    <n v="28.607071537000003"/>
    <n v="0"/>
    <n v="0"/>
    <n v="12.895707379999999"/>
    <n v="25.791414759999999"/>
    <n v="38.68712214"/>
    <n v="51.582829519999997"/>
    <n v="64.478536899999995"/>
    <n v="77.374244279999999"/>
    <n v="90.269951660000004"/>
    <n v="103.16565904000001"/>
    <n v="116.06136642000001"/>
    <n v="128.95707380000002"/>
    <n v="141.85278118000002"/>
    <n v="0"/>
    <n v="0"/>
    <n v="14.274095252162276"/>
    <n v="28.548190504324552"/>
    <n v="42.822285756486828"/>
    <n v="57.096381008649104"/>
    <n v="71.370476260811387"/>
    <n v="85.64457151297367"/>
    <n v="99.918666765135953"/>
    <n v="114.19276201729824"/>
    <n v="128.46685726946052"/>
    <n v="142.7409525216228"/>
    <n v="157.01504777378508"/>
    <n v="0"/>
    <n v="0"/>
    <n v="16.007797118342175"/>
    <n v="32.01559423668435"/>
    <n v="48.023391355026526"/>
    <n v="64.031188473368701"/>
    <n v="80.038985591710883"/>
    <n v="96.046782710053066"/>
    <n v="112.05457982839525"/>
    <n v="128.06237694673743"/>
    <n v="144.07017406507961"/>
    <n v="160.07797118342179"/>
    <n v="176.08576830176398"/>
    <n v="0"/>
    <n v="0"/>
    <n v="42.086485476602903"/>
    <n v="84.172970953205805"/>
    <n v="126.25945642980871"/>
    <n v="168.34594190641161"/>
    <n v="210.4324273830145"/>
    <n v="252.51891285961739"/>
    <n v="294.60539833622028"/>
    <n v="336.69188381282316"/>
    <n v="378.77836928942605"/>
    <n v="420.86485476602894"/>
    <n v="462.95134024263183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1 Other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0"/>
    <n v="0.58388047700000001"/>
    <n v="1.167760954"/>
    <n v="1.7516414309999999"/>
    <n v="2.335521908"/>
    <n v="2.9194023850000002"/>
    <n v="3.5032828620000003"/>
    <n v="4.087163339"/>
    <n v="4.6710438160000001"/>
    <n v="5.2549242930000002"/>
    <n v="5.8388047700000003"/>
    <n v="6.4226852470000004"/>
    <n v="0"/>
    <n v="0"/>
    <n v="2.895265577"/>
    <n v="5.790531154"/>
    <n v="8.6857967309999999"/>
    <n v="11.581062308"/>
    <n v="14.476327885"/>
    <n v="17.371593462"/>
    <n v="20.266859039"/>
    <n v="23.162124616"/>
    <n v="26.057390193"/>
    <n v="28.95265577"/>
    <n v="31.847921347"/>
    <n v="0"/>
    <n v="0"/>
    <n v="3.2047328160143609"/>
    <n v="6.4094656320287218"/>
    <n v="9.6141984480430835"/>
    <n v="12.818931264057444"/>
    <n v="16.023664080071804"/>
    <n v="19.228396896086164"/>
    <n v="22.433129712100524"/>
    <n v="25.637862528114884"/>
    <n v="28.842595344129244"/>
    <n v="32.047328160143607"/>
    <n v="35.252060976157971"/>
    <n v="0"/>
    <n v="0"/>
    <n v="3.5939729860973233"/>
    <n v="7.1879459721946466"/>
    <n v="10.781918958291969"/>
    <n v="14.375891944389293"/>
    <n v="17.969864930486615"/>
    <n v="21.563837916583939"/>
    <n v="25.157810902681263"/>
    <n v="28.751783888778586"/>
    <n v="32.34575687487591"/>
    <n v="35.93972986097323"/>
    <n v="39.53370284707055"/>
    <n v="0"/>
    <n v="0"/>
    <n v="9.4490010564522304"/>
    <n v="18.898002112904461"/>
    <n v="28.34700316935669"/>
    <n v="37.796004225808922"/>
    <n v="47.245005282261154"/>
    <n v="56.694006338713386"/>
    <n v="66.143007395165611"/>
    <n v="75.592008451617843"/>
    <n v="85.041009508070076"/>
    <n v="94.490010564522308"/>
    <n v="103.93901162097454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2 BG-341"/>
    <s v="AFUDC Not Eligible"/>
    <s v="Maintenance"/>
    <s v="Maintenance"/>
    <s v="Fossil Hydro"/>
    <s v="BG - Other Production Plant"/>
    <s v="~"/>
    <s v="PEF Hines 2 341"/>
    <n v="101.57"/>
    <n v="51.57"/>
    <n v="272.33"/>
    <n v="944.79"/>
    <n v="1184.56"/>
    <n v="3419.1600000000003"/>
    <n v="3230.3100000000004"/>
    <n v="3294.46"/>
    <n v="3302.13"/>
    <n v="3337.48"/>
    <n v="3336.2700000000004"/>
    <n v="3398.4100000000003"/>
    <n v="101.57"/>
    <n v="3799.6900000000005"/>
    <n v="4064.2544450000005"/>
    <n v="4064.2544450000005"/>
    <n v="4347.9049758555002"/>
    <n v="4363.6429107900003"/>
    <n v="4363.6429107900003"/>
    <n v="4374.8844246260005"/>
    <n v="4374.8844246260005"/>
    <n v="4374.8844246260005"/>
    <n v="4381.8556699375004"/>
    <n v="3015.6464025562273"/>
    <n v="2879.0922582751055"/>
    <n v="3799.6900000000005"/>
    <n v="2879.0922582751055"/>
    <n v="2880.4865074941054"/>
    <n v="2881.8807567131053"/>
    <n v="2899.3498772066055"/>
    <n v="2934.4013645001055"/>
    <n v="2770.3563333110155"/>
    <n v="2770.3563333110155"/>
    <n v="2770.3563333110155"/>
    <n v="2770.3563333110155"/>
    <n v="2770.3563333110155"/>
    <n v="2770.3563333110155"/>
    <n v="2532.8810219841926"/>
    <n v="2879.0922582751055"/>
    <n v="2532.8810219841926"/>
    <n v="2658.8335219841924"/>
    <n v="2784.7860219841923"/>
    <n v="2910.7385219841922"/>
    <n v="3011.4342444776271"/>
    <n v="3137.386744477627"/>
    <n v="3263.3392444776268"/>
    <n v="3389.2917444776267"/>
    <n v="211.34978459223976"/>
    <n v="15.537460250074048"/>
    <n v="141.48996025007403"/>
    <n v="267.44246025007402"/>
    <n v="2532.8810219841926"/>
    <n v="393.39496025007389"/>
    <n v="399.08162691674056"/>
    <n v="404.76829358340723"/>
    <n v="410.4549602500739"/>
    <n v="416.14162691674056"/>
    <n v="421.82829358340723"/>
    <n v="341.23754957007418"/>
    <n v="346.92421623674085"/>
    <n v="352.61088290340751"/>
    <n v="358.29754957007418"/>
    <n v="363.98421623674085"/>
    <n v="369.67088290340752"/>
    <n v="393.39496025007389"/>
    <n v="375.35754957007418"/>
    <n v="440.61504957007418"/>
    <n v="505.87254957007417"/>
    <n v="571.13004957007422"/>
    <n v="636.38754957007427"/>
    <n v="522.85853516076577"/>
    <n v="314.1126576258585"/>
    <n v="379.3701576258585"/>
    <n v="444.62765762585849"/>
    <n v="509.88515762585848"/>
    <n v="575.14265762585853"/>
    <n v="640.40015762585858"/>
    <n v="375.3575495700741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</r>
  <r>
    <s v="DE Florida"/>
    <x v="6"/>
    <s v="Regulated &amp; Renewable Energy"/>
    <s v="PEF Fossil Hydro Maintenance Hines 2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0"/>
    <n v="174.339021"/>
    <n v="174.339021"/>
    <n v="361.25512703790002"/>
    <n v="371.625893862"/>
    <n v="371.625893862"/>
    <n v="379.0336712628"/>
    <n v="379.0336712628"/>
    <n v="379.0336712628"/>
    <n v="383.6274861375"/>
    <n v="264.01710499714875"/>
    <n v="252.06191362660064"/>
    <n v="0"/>
    <n v="252.06191362660064"/>
    <n v="252.98067670480063"/>
    <n v="253.89943978300062"/>
    <n v="265.41099933730061"/>
    <n v="288.50874393160063"/>
    <n v="272.37992581245851"/>
    <n v="272.37992581245851"/>
    <n v="272.37992581245851"/>
    <n v="272.37992581245851"/>
    <n v="272.37992581245851"/>
    <n v="272.37992581245851"/>
    <n v="249.03148254408535"/>
    <n v="252.06191362660064"/>
    <n v="249.03148254408535"/>
    <n v="332.02981587741868"/>
    <n v="415.02814921075202"/>
    <n v="498.02648254408535"/>
    <n v="564.38147463039525"/>
    <n v="647.37980796372858"/>
    <n v="730.37814129706192"/>
    <n v="813.37647463039525"/>
    <n v="50.720609397414023"/>
    <n v="3.7287449991599715"/>
    <n v="86.727078332493306"/>
    <n v="169.72541166582664"/>
    <n v="249.03148254408535"/>
    <n v="252.72374499915998"/>
    <n v="256.47124499915998"/>
    <n v="260.21874499915998"/>
    <n v="263.96624499915998"/>
    <n v="267.71374499915999"/>
    <n v="271.46124499915999"/>
    <n v="219.68621681704892"/>
    <n v="223.43371681704892"/>
    <n v="227.18121681704892"/>
    <n v="230.92871681704892"/>
    <n v="234.67621681704892"/>
    <n v="238.42371681704893"/>
    <n v="252.72374499915998"/>
    <n v="242.17121681704893"/>
    <n v="285.1737168170489"/>
    <n v="328.1762168170489"/>
    <n v="371.17871681704889"/>
    <n v="414.18121681704889"/>
    <n v="340.29293071865777"/>
    <n v="204.43448782272176"/>
    <n v="247.43698782272176"/>
    <n v="290.43948782272173"/>
    <n v="333.44198782272173"/>
    <n v="376.44448782272173"/>
    <n v="419.44698782272172"/>
    <n v="242.17121681704893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</r>
  <r>
    <s v="DE Florida"/>
    <x v="6"/>
    <s v="Regulated &amp; Renewable Energy"/>
    <s v="PEF Fossil Hydro Maintenance Hines 2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0"/>
    <n v="2121.9182799999999"/>
    <n v="2121.9182799999999"/>
    <n v="4396.9150073719993"/>
    <n v="4523.1398741599996"/>
    <n v="4523.1398741599996"/>
    <n v="4613.3015499039993"/>
    <n v="4613.3015499039993"/>
    <n v="4613.3015499039993"/>
    <n v="4669.213873499999"/>
    <n v="3213.4098156151126"/>
    <n v="3067.9005718178546"/>
    <n v="0"/>
    <n v="3067.9005718178546"/>
    <n v="3079.0830377938546"/>
    <n v="3090.2655037698546"/>
    <n v="3230.3752078938546"/>
    <n v="3511.5028992178545"/>
    <n v="3315.1955332277539"/>
    <n v="3315.1955332277539"/>
    <n v="3315.1955332277539"/>
    <n v="3315.1955332277539"/>
    <n v="3315.1955332277539"/>
    <n v="3315.1955332277539"/>
    <n v="3031.0165336181144"/>
    <n v="3067.9005718178546"/>
    <n v="3031.0165336181144"/>
    <n v="4041.2115336181146"/>
    <n v="5051.4065336181147"/>
    <n v="6061.6015336181144"/>
    <n v="6869.2259585739948"/>
    <n v="7879.4209585739945"/>
    <n v="8889.6159585739952"/>
    <n v="9899.8109585739949"/>
    <n v="617.33337562564702"/>
    <n v="45.383499223020863"/>
    <n v="1055.578499223021"/>
    <n v="2065.7734992230212"/>
    <n v="3031.0165336181144"/>
    <n v="3075.9684992230227"/>
    <n v="3121.5801658896894"/>
    <n v="3167.1918325563561"/>
    <n v="3212.8034992230228"/>
    <n v="3258.4151658896894"/>
    <n v="3304.0268325563561"/>
    <n v="2673.8590783866189"/>
    <n v="2719.4707450532856"/>
    <n v="2765.0824117199522"/>
    <n v="2810.6940783866189"/>
    <n v="2856.3057450532856"/>
    <n v="2901.9174117199523"/>
    <n v="3075.9684992230227"/>
    <n v="2947.5290783866189"/>
    <n v="3470.9215783866189"/>
    <n v="3994.3140783866188"/>
    <n v="4517.7065783866192"/>
    <n v="5041.0990783866191"/>
    <n v="4141.7869999282266"/>
    <n v="2488.2212575293729"/>
    <n v="3011.6137575293728"/>
    <n v="3535.0062575293728"/>
    <n v="4058.3987575293727"/>
    <n v="4581.7912575293731"/>
    <n v="5105.183757529373"/>
    <n v="2947.5290783866189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</r>
  <r>
    <s v="DE Florida"/>
    <x v="6"/>
    <s v="Regulated &amp; Renewable Energy"/>
    <s v="PEF Fossil Hydro Maintenance Hines 2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0"/>
    <n v="513.35970099999997"/>
    <n v="513.35970099999997"/>
    <n v="1063.7539601699"/>
    <n v="1094.291780822"/>
    <n v="1094.291780822"/>
    <n v="1116.1047654868"/>
    <n v="1116.1047654868"/>
    <n v="1116.1047654868"/>
    <n v="1129.6317396375"/>
    <n v="777.42631169313427"/>
    <n v="742.22298525376891"/>
    <n v="0"/>
    <n v="742.22298525376891"/>
    <n v="744.9283803879689"/>
    <n v="747.63377552216889"/>
    <n v="781.53078112046887"/>
    <n v="849.54453495876885"/>
    <n v="802.051522782647"/>
    <n v="802.051522782647"/>
    <n v="802.051522782647"/>
    <n v="802.051522782647"/>
    <n v="802.051522782647"/>
    <n v="802.051522782647"/>
    <n v="733.29956016225628"/>
    <n v="742.22298525376891"/>
    <n v="733.29956016225628"/>
    <n v="977.6978934955896"/>
    <n v="1222.0962268289229"/>
    <n v="1466.4945601622562"/>
    <n v="1661.8846219013353"/>
    <n v="1906.2829552346686"/>
    <n v="2150.6812885680019"/>
    <n v="2395.0796219013355"/>
    <n v="149.35260825359501"/>
    <n v="10.979714119236974"/>
    <n v="255.37804745257031"/>
    <n v="499.77638078590365"/>
    <n v="733.29956016225628"/>
    <n v="744.1747141192368"/>
    <n v="755.20971411923676"/>
    <n v="766.24471411923673"/>
    <n v="777.2797141192367"/>
    <n v="788.31471411923667"/>
    <n v="799.34971411923664"/>
    <n v="646.89206886269153"/>
    <n v="657.9270688626915"/>
    <n v="668.96206886269147"/>
    <n v="679.99706886269144"/>
    <n v="691.0320688626914"/>
    <n v="702.06706886269137"/>
    <n v="744.1747141192368"/>
    <n v="713.10206886269134"/>
    <n v="839.72706886269134"/>
    <n v="966.35206886269134"/>
    <n v="1092.9770688626913"/>
    <n v="1219.6020688626913"/>
    <n v="1002.0298977178049"/>
    <n v="601.97979573180169"/>
    <n v="728.60479573180169"/>
    <n v="855.22979573180169"/>
    <n v="981.85479573180169"/>
    <n v="1108.4797957318017"/>
    <n v="1235.1047957318017"/>
    <n v="713.10206886269134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</r>
  <r>
    <s v="DE Florida"/>
    <x v="6"/>
    <s v="Regulated &amp; Renewable Energy"/>
    <s v="PEF Fossil Hydro Maintenance Hines 2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0"/>
    <n v="261.491648"/>
    <n v="261.491648"/>
    <n v="541.84770555520004"/>
    <n v="557.40285145600001"/>
    <n v="557.40285145600001"/>
    <n v="568.51380016639996"/>
    <n v="568.51380016639996"/>
    <n v="568.51380016639996"/>
    <n v="575.40407759999994"/>
    <n v="396.00008930813863"/>
    <n v="378.06846002796726"/>
    <n v="0"/>
    <n v="378.06846002796726"/>
    <n v="379.44651566956725"/>
    <n v="380.82457131116723"/>
    <n v="398.09079582956724"/>
    <n v="432.73517586796726"/>
    <n v="408.54351065110956"/>
    <n v="408.54351065110956"/>
    <n v="408.54351065110956"/>
    <n v="408.54351065110956"/>
    <n v="408.54351065110956"/>
    <n v="408.54351065110956"/>
    <n v="373.5231068799917"/>
    <n v="378.06846002796726"/>
    <n v="373.5231068799917"/>
    <n v="498.01310687999171"/>
    <n v="622.50310687999172"/>
    <n v="746.99310687999173"/>
    <n v="846.51959895603409"/>
    <n v="971.0095989560341"/>
    <n v="1095.4995989560341"/>
    <n v="1219.9895989560341"/>
    <n v="76.076230193004903"/>
    <n v="5.5927731598109176"/>
    <n v="130.08277315981093"/>
    <n v="254.57277315981094"/>
    <n v="373.5231068799917"/>
    <n v="379.06277315981094"/>
    <n v="384.68360649314428"/>
    <n v="390.30443982647762"/>
    <n v="395.92527315981096"/>
    <n v="401.54610649314429"/>
    <n v="407.16693982647763"/>
    <n v="329.50907939485205"/>
    <n v="335.12991272818539"/>
    <n v="340.75074606151873"/>
    <n v="346.37157939485206"/>
    <n v="351.9924127281854"/>
    <n v="357.61324606151874"/>
    <n v="379.06277315981094"/>
    <n v="363.23407939485207"/>
    <n v="427.73324606151874"/>
    <n v="492.23241272818541"/>
    <n v="556.73157939485213"/>
    <n v="621.23074606151886"/>
    <n v="510.40564527384595"/>
    <n v="306.6314555903981"/>
    <n v="371.13062225706477"/>
    <n v="435.62978892373144"/>
    <n v="500.12895559039811"/>
    <n v="564.62812225706477"/>
    <n v="629.12728892373138"/>
    <n v="363.23407939485207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</r>
  <r>
    <s v="DE Florida"/>
    <x v="6"/>
    <s v="Regulated &amp; Renewable Energy"/>
    <s v="PEF Fossil Hydro Maintenance Hines 2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"/>
    <n v="41.026904999999999"/>
    <n v="41.026904999999999"/>
    <n v="85.013554009499998"/>
    <n v="87.454088909999996"/>
    <n v="87.454088909999996"/>
    <n v="89.197348554000001"/>
    <n v="89.197348554000001"/>
    <n v="89.197348554000001"/>
    <n v="90.278403187500004"/>
    <n v="62.13069583024128"/>
    <n v="59.317300998706131"/>
    <n v="0"/>
    <n v="59.317300998706131"/>
    <n v="59.533511949706131"/>
    <n v="59.749722900706132"/>
    <n v="62.458718612206134"/>
    <n v="67.894271523706138"/>
    <n v="64.098704215017847"/>
    <n v="64.098704215017847"/>
    <n v="64.098704215017847"/>
    <n v="64.098704215017847"/>
    <n v="64.098704215017847"/>
    <n v="64.098704215017847"/>
    <n v="58.604154811362342"/>
    <n v="59.317300998706131"/>
    <n v="58.604154811362342"/>
    <n v="78.135821478029015"/>
    <n v="97.667488144695682"/>
    <n v="117.19915481136235"/>
    <n v="132.81421037993732"/>
    <n v="152.34587704660399"/>
    <n v="171.87754371327065"/>
    <n v="191.40921037993732"/>
    <n v="11.935914176961916"/>
    <n v="0.87747329589495138"/>
    <n v="20.409139962561618"/>
    <n v="39.940806629228284"/>
    <n v="58.604154811362342"/>
    <n v="59.47247329589495"/>
    <n v="60.354139962561618"/>
    <n v="61.235806629228286"/>
    <n v="62.117473295894953"/>
    <n v="62.999139962561621"/>
    <n v="63.880806629228289"/>
    <n v="51.69680019630281"/>
    <n v="52.578466862969478"/>
    <n v="53.460133529636146"/>
    <n v="54.341800196302813"/>
    <n v="55.223466862969481"/>
    <n v="56.105133529636149"/>
    <n v="59.47247329589495"/>
    <n v="56.986800196302816"/>
    <n v="67.106800196302814"/>
    <n v="77.226800196302818"/>
    <n v="87.346800196302823"/>
    <n v="97.466800196302827"/>
    <n v="80.079109674402019"/>
    <n v="48.108351052172914"/>
    <n v="58.228351052172911"/>
    <n v="68.348351052172916"/>
    <n v="78.46835105217292"/>
    <n v="88.588351052172925"/>
    <n v="98.708351052172929"/>
    <n v="56.986800196302816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</r>
  <r>
    <s v="DE Florida"/>
    <x v="6"/>
    <s v="Regulated &amp; Renewable Energy"/>
    <s v="PEF Fossil Hydro Maintenance Hines 2 Other BG-341"/>
    <s v="AFUDC Not Eligible"/>
    <s v="Maintenance"/>
    <s v="Maintenance"/>
    <s v="Fossil Hydro"/>
    <s v="BG - Other Production Plant"/>
    <s v="~"/>
    <s v="PEF Hines 2 341"/>
    <n v="0"/>
    <n v="0"/>
    <n v="0"/>
    <n v="0"/>
    <n v="0"/>
    <n v="0"/>
    <n v="0"/>
    <n v="0"/>
    <n v="0"/>
    <n v="0"/>
    <n v="0"/>
    <n v="0"/>
    <n v="0"/>
    <n v="0"/>
    <n v="1.85135715670833"/>
    <n v="3.70271431341666"/>
    <n v="5.55407147012499"/>
    <n v="7.40542862683332"/>
    <n v="9.25678578354165"/>
    <n v="11.10814294024998"/>
    <n v="12.95950009695831"/>
    <n v="14.81085725366664"/>
    <n v="16.662214410374972"/>
    <n v="18.513571567083304"/>
    <n v="20.364928723791635"/>
    <n v="0"/>
    <n v="0"/>
    <n v="9.1802532550000002"/>
    <n v="18.36050651"/>
    <n v="27.540759765000001"/>
    <n v="36.721013020000001"/>
    <n v="45.901266274999998"/>
    <n v="55.081519529999994"/>
    <n v="64.261772784999991"/>
    <n v="73.442026039999988"/>
    <n v="82.622279294999984"/>
    <n v="91.802532549999981"/>
    <n v="100.98278580499998"/>
    <n v="0"/>
    <n v="0"/>
    <n v="10.161506115133545"/>
    <n v="20.323012230267089"/>
    <n v="30.484518345400634"/>
    <n v="40.646024460534179"/>
    <n v="50.807530575667727"/>
    <n v="60.969036690801275"/>
    <n v="71.130542805934823"/>
    <n v="81.292048921068371"/>
    <n v="91.453555036201919"/>
    <n v="101.61506115133547"/>
    <n v="111.77656726646902"/>
    <n v="0"/>
    <n v="0"/>
    <n v="11.395701474193993"/>
    <n v="22.791402948387987"/>
    <n v="34.187104422581982"/>
    <n v="45.582805896775973"/>
    <n v="56.978507370969965"/>
    <n v="68.374208845163963"/>
    <n v="79.769910319357962"/>
    <n v="91.16561179355196"/>
    <n v="102.56131326774596"/>
    <n v="113.95701474193996"/>
    <n v="125.35271621613396"/>
    <n v="0"/>
    <n v="0"/>
    <n v="29.960713584995599"/>
    <n v="59.921427169991198"/>
    <n v="89.882140754986793"/>
    <n v="119.8428543399824"/>
    <n v="149.80356792497798"/>
    <n v="179.76428150997359"/>
    <n v="209.72499509496919"/>
    <n v="239.68570867996479"/>
    <n v="269.64642226496039"/>
    <n v="299.60713584995597"/>
    <n v="329.56784943495154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2 Other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0"/>
    <n v="1.219981748575"/>
    <n v="2.4399634971499999"/>
    <n v="3.6599452457249999"/>
    <n v="4.8799269942999999"/>
    <n v="6.0999087428749998"/>
    <n v="7.3198904914499998"/>
    <n v="8.5398722400249998"/>
    <n v="9.7598539885999998"/>
    <n v="10.979835737175"/>
    <n v="12.19981748575"/>
    <n v="13.419799234325"/>
    <n v="0"/>
    <n v="0"/>
    <n v="6.0494763950000001"/>
    <n v="12.09895279"/>
    <n v="18.148429185000001"/>
    <n v="24.19790558"/>
    <n v="30.247381975"/>
    <n v="36.296858370000002"/>
    <n v="42.346334765000002"/>
    <n v="48.395811160000001"/>
    <n v="54.445287555"/>
    <n v="60.494763949999999"/>
    <n v="66.544240345000006"/>
    <n v="0"/>
    <n v="0"/>
    <n v="6.6960888413038155"/>
    <n v="13.392177682607631"/>
    <n v="20.088266523911447"/>
    <n v="26.784355365215262"/>
    <n v="33.480444206519081"/>
    <n v="40.1765330478229"/>
    <n v="46.872621889126719"/>
    <n v="53.568710730430539"/>
    <n v="60.264799571734358"/>
    <n v="66.960888413038177"/>
    <n v="73.656977254341996"/>
    <n v="0"/>
    <n v="0"/>
    <n v="7.5093818392271867"/>
    <n v="15.018763678454373"/>
    <n v="22.528145517681558"/>
    <n v="30.037527356908747"/>
    <n v="37.546909196135935"/>
    <n v="45.056291035363124"/>
    <n v="52.565672874590312"/>
    <n v="60.075054713817501"/>
    <n v="67.584436553044682"/>
    <n v="75.093818392271871"/>
    <n v="82.603200231499059"/>
    <n v="0"/>
    <n v="0"/>
    <n v="19.743096897194583"/>
    <n v="39.486193794389166"/>
    <n v="59.229290691583749"/>
    <n v="78.972387588778332"/>
    <n v="98.715484485972922"/>
    <n v="118.45858138316751"/>
    <n v="138.2016782803621"/>
    <n v="157.94477517755669"/>
    <n v="177.68787207475128"/>
    <n v="197.43096897194587"/>
    <n v="217.17406586914046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2 Other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0"/>
    <n v="14.8486641643333"/>
    <n v="29.6973283286666"/>
    <n v="44.5459924929999"/>
    <n v="59.394656657333201"/>
    <n v="74.243320821666501"/>
    <n v="89.091984985999801"/>
    <n v="103.9406491503331"/>
    <n v="118.7893133146664"/>
    <n v="133.63797747899969"/>
    <n v="148.48664164333297"/>
    <n v="163.33530580766626"/>
    <n v="0"/>
    <n v="0"/>
    <n v="73.629497709999995"/>
    <n v="147.25899541999999"/>
    <n v="220.88849312999997"/>
    <n v="294.51799083999998"/>
    <n v="368.14748854999999"/>
    <n v="441.77698626"/>
    <n v="515.40648396999995"/>
    <n v="589.03598167999996"/>
    <n v="662.66547938999997"/>
    <n v="736.29497709999998"/>
    <n v="809.92447480999999"/>
    <n v="0"/>
    <n v="0"/>
    <n v="81.499558939387484"/>
    <n v="162.99911787877497"/>
    <n v="244.49867681816244"/>
    <n v="325.99823575754993"/>
    <n v="407.49779469693743"/>
    <n v="488.99735363632493"/>
    <n v="570.49691257571237"/>
    <n v="651.99647151509987"/>
    <n v="733.49603045448737"/>
    <n v="814.99558939387487"/>
    <n v="896.49514833326236"/>
    <n v="0"/>
    <n v="0"/>
    <n v="91.39832547267487"/>
    <n v="182.79665094534974"/>
    <n v="274.19497641802462"/>
    <n v="365.59330189069948"/>
    <n v="456.99162736337433"/>
    <n v="548.38995283604925"/>
    <n v="639.7882783087241"/>
    <n v="731.18660378139896"/>
    <n v="822.58492925407381"/>
    <n v="913.98325472674867"/>
    <n v="1005.3815801994235"/>
    <n v="0"/>
    <n v="0"/>
    <n v="240.29754201986876"/>
    <n v="480.59508403973751"/>
    <n v="720.8926260596063"/>
    <n v="961.19016807947503"/>
    <n v="1201.4877100993438"/>
    <n v="1441.7852521192126"/>
    <n v="1682.0827941390814"/>
    <n v="1922.3803361589503"/>
    <n v="2162.6778781788189"/>
    <n v="2402.9754201986875"/>
    <n v="2643.2729622185561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2 Other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0"/>
    <n v="3.5923653929083299"/>
    <n v="7.1847307858166598"/>
    <n v="10.777096178724989"/>
    <n v="14.36946157163332"/>
    <n v="17.96182696454165"/>
    <n v="21.554192357449981"/>
    <n v="25.146557750358312"/>
    <n v="28.738923143266643"/>
    <n v="32.331288536174974"/>
    <n v="35.923653929083301"/>
    <n v="39.516019321991628"/>
    <n v="0"/>
    <n v="0"/>
    <n v="17.813323579999999"/>
    <n v="35.626647159999997"/>
    <n v="53.439970739999993"/>
    <n v="71.253294319999995"/>
    <n v="89.066617899999997"/>
    <n v="106.87994148"/>
    <n v="124.69326506"/>
    <n v="142.50658863999999"/>
    <n v="160.31991221999999"/>
    <n v="178.13323579999999"/>
    <n v="195.94655938"/>
    <n v="0"/>
    <n v="0"/>
    <n v="19.7173423718388"/>
    <n v="39.4346847436776"/>
    <n v="59.152027115516404"/>
    <n v="78.8693694873552"/>
    <n v="98.586711859193997"/>
    <n v="118.30405423103279"/>
    <n v="138.02139660287159"/>
    <n v="157.7387389747104"/>
    <n v="177.45608134654921"/>
    <n v="197.17342371838802"/>
    <n v="216.89076609022683"/>
    <n v="0"/>
    <n v="0"/>
    <n v="22.112169690998424"/>
    <n v="44.224339381996849"/>
    <n v="66.33650907299527"/>
    <n v="88.448678763993698"/>
    <n v="110.56084845499213"/>
    <n v="132.67301814599054"/>
    <n v="154.78518783698897"/>
    <n v="176.8973575279874"/>
    <n v="199.00952721898582"/>
    <n v="221.12169690998425"/>
    <n v="243.23386660098268"/>
    <n v="0"/>
    <n v="0"/>
    <n v="58.135638631379834"/>
    <n v="116.27127726275967"/>
    <n v="174.4069158941395"/>
    <n v="232.54255452551934"/>
    <n v="290.67819315689917"/>
    <n v="348.813831788279"/>
    <n v="406.94947041965884"/>
    <n v="465.08510905103867"/>
    <n v="523.22074768241851"/>
    <n v="581.35638631379834"/>
    <n v="639.49202494517817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2 Other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0"/>
    <n v="1.82985447626667"/>
    <n v="3.6597089525333399"/>
    <n v="5.4895634288000101"/>
    <n v="7.3194179050666799"/>
    <n v="9.1492723813333505"/>
    <n v="10.97912685760002"/>
    <n v="12.80898133386669"/>
    <n v="14.63883581013336"/>
    <n v="16.46869028640003"/>
    <n v="18.298544762666701"/>
    <n v="20.128399238933373"/>
    <n v="0"/>
    <n v="0"/>
    <n v="9.0736287440000005"/>
    <n v="18.147257488000001"/>
    <n v="27.220886232000002"/>
    <n v="36.294514976000002"/>
    <n v="45.368143720000006"/>
    <n v="54.44177246400001"/>
    <n v="63.515401208000014"/>
    <n v="72.589029952000018"/>
    <n v="81.662658696000022"/>
    <n v="90.736287440000027"/>
    <n v="99.809916184000031"/>
    <n v="0"/>
    <n v="0"/>
    <n v="10.04348479366733"/>
    <n v="20.086969587334661"/>
    <n v="30.130454381001989"/>
    <n v="40.173939174669322"/>
    <n v="50.217423968336654"/>
    <n v="60.260908762003986"/>
    <n v="70.304393555671311"/>
    <n v="80.347878349338643"/>
    <n v="90.391363143005975"/>
    <n v="100.43484793667331"/>
    <n v="110.47833273034064"/>
    <n v="0"/>
    <n v="0"/>
    <n v="11.263345528945301"/>
    <n v="22.526691057890602"/>
    <n v="33.790036586835903"/>
    <n v="45.053382115781204"/>
    <n v="56.316727644726505"/>
    <n v="67.580073173671806"/>
    <n v="78.8434187026171"/>
    <n v="90.106764231562408"/>
    <n v="101.37010976050772"/>
    <n v="112.63345528945302"/>
    <n v="123.89680081839833"/>
    <n v="0"/>
    <n v="0"/>
    <n v="29.612733377208706"/>
    <n v="59.225466754417411"/>
    <n v="88.83820013162611"/>
    <n v="118.45093350883482"/>
    <n v="148.06366688604353"/>
    <n v="177.67640026325225"/>
    <n v="207.28913364046096"/>
    <n v="236.90186701766967"/>
    <n v="266.51460039487836"/>
    <n v="296.12733377208707"/>
    <n v="325.74006714929578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2 Other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"/>
    <n v="0.287096227875"/>
    <n v="0.57419245575"/>
    <n v="0.861288683625"/>
    <n v="1.1483849115"/>
    <n v="1.435481139375"/>
    <n v="1.72257736725"/>
    <n v="2.0096735951250002"/>
    <n v="2.296769823"/>
    <n v="2.5838660508749998"/>
    <n v="2.8709622787499995"/>
    <n v="3.1580585066249993"/>
    <n v="0"/>
    <n v="0"/>
    <n v="1.423612981"/>
    <n v="2.847225962"/>
    <n v="4.2708389430000002"/>
    <n v="5.694451924"/>
    <n v="7.1180649049999998"/>
    <n v="8.5416778860000004"/>
    <n v="9.9652908670000002"/>
    <n v="11.388903848"/>
    <n v="12.812516829"/>
    <n v="14.23612981"/>
    <n v="15.659742790999999"/>
    <n v="0"/>
    <n v="0"/>
    <n v="1.5757791871521736"/>
    <n v="3.1515583743043472"/>
    <n v="4.7273375614565207"/>
    <n v="6.3031167486086943"/>
    <n v="7.8788959357608679"/>
    <n v="9.4546751229130415"/>
    <n v="11.030454310065215"/>
    <n v="12.606233497217389"/>
    <n v="14.182012684369562"/>
    <n v="15.757791871521736"/>
    <n v="17.333571058673911"/>
    <n v="0"/>
    <n v="0"/>
    <n v="1.7671700437487992"/>
    <n v="3.5343400874975983"/>
    <n v="5.3015101312463973"/>
    <n v="7.0686801749951966"/>
    <n v="8.835850218743996"/>
    <n v="10.603020262492795"/>
    <n v="12.370190306241593"/>
    <n v="14.137360349990391"/>
    <n v="15.90453039373919"/>
    <n v="17.671700437487988"/>
    <n v="19.438870481236787"/>
    <n v="0"/>
    <n v="0"/>
    <n v="4.6461093822648341"/>
    <n v="9.2922187645296681"/>
    <n v="13.938328146794502"/>
    <n v="18.584437529059336"/>
    <n v="23.230546911324168"/>
    <n v="27.876656293589001"/>
    <n v="32.522765675853833"/>
    <n v="37.168875058118665"/>
    <n v="41.814984440383498"/>
    <n v="46.46109382264833"/>
    <n v="51.107203204913162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3 BG"/>
    <s v="AFUDC Not Eligible"/>
    <s v="Maintenance"/>
    <s v="Maintenance"/>
    <s v="Fossil Hydro"/>
    <s v="BG - Other Production Plant"/>
    <s v="~"/>
    <s v="PEF Hines 3 346"/>
    <n v="-27.99"/>
    <n v="-56.22"/>
    <n v="-56.22"/>
    <n v="-56.22"/>
    <n v="-56.22"/>
    <n v="-56.22"/>
    <n v="-56.22"/>
    <n v="-56.22"/>
    <n v="-56.22"/>
    <n v="-56.22"/>
    <n v="-56.22"/>
    <n v="-56.22"/>
    <n v="-27.99"/>
    <n v="275.33"/>
    <n v="275.33"/>
    <n v="275.33"/>
    <n v="275.33"/>
    <n v="60.22703537342656"/>
    <n v="60.22703537342656"/>
    <n v="60.22703537342656"/>
    <n v="60.22703537342656"/>
    <n v="60.22703537342656"/>
    <n v="60.22703537342656"/>
    <n v="60.22703537342656"/>
    <n v="60.22703537342656"/>
    <n v="275.33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13.817105992301762"/>
    <n v="13.817105992301762"/>
    <n v="13.817105992301762"/>
    <n v="13.817105992301762"/>
    <n v="13.817105992301762"/>
    <n v="13.817105992301762"/>
    <n v="-1.1053684793841416"/>
    <n v="-1.1053684793841416"/>
    <n v="-1.1053684793841416"/>
    <n v="-1.1053684793841416"/>
    <n v="-1.1053684793841416"/>
    <n v="-1.1053684793841416"/>
    <n v="13.817105992301762"/>
    <n v="-37.173541961688684"/>
    <n v="-37.173541961688684"/>
    <n v="-37.173541961688684"/>
    <n v="-37.173541961688684"/>
    <n v="-37.173541961688684"/>
    <n v="-37.173541961688684"/>
    <n v="-25.513940539153118"/>
    <n v="-25.513940539153118"/>
    <n v="-23.915134220752055"/>
    <n v="-4.5828123707671864E-3"/>
    <n v="-4.5828123707671864E-3"/>
    <n v="-4.5828123707671864E-3"/>
    <n v="-37.173541961688684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</r>
  <r>
    <s v="DE Florida"/>
    <x v="6"/>
    <s v="Regulated &amp; Renewable Energy"/>
    <s v="PEF Fossil Hydro Maintenance Hines 3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0"/>
    <n v="24.4116210776"/>
    <n v="44.459210074399998"/>
    <n v="88.622795496799995"/>
    <n v="19.385785200587392"/>
    <n v="25.970891676587392"/>
    <n v="25.970891676587392"/>
    <n v="25.970891676587392"/>
    <n v="25.970891676587392"/>
    <n v="25.970891676587392"/>
    <n v="25.970891676587392"/>
    <n v="25.970891676587392"/>
    <n v="0"/>
    <n v="25.970891676587392"/>
    <n v="25.970891676587392"/>
    <n v="25.970891676587392"/>
    <n v="199.8844927117874"/>
    <n v="233.22740582698739"/>
    <n v="246.37958041898739"/>
    <n v="259.68526637178741"/>
    <n v="260.95140965738739"/>
    <n v="261.75701471978738"/>
    <n v="262.7215452389874"/>
    <n v="270.86303764778739"/>
    <n v="295.51241414458741"/>
    <n v="25.970891676587392"/>
    <n v="211.86116433010892"/>
    <n v="222.93866433010891"/>
    <n v="234.01616433010889"/>
    <n v="245.09366433010888"/>
    <n v="256.17116433010887"/>
    <n v="267.24866433010885"/>
    <n v="278.32616433010884"/>
    <n v="289.40366433010882"/>
    <n v="300.48116433010881"/>
    <n v="311.5586643301088"/>
    <n v="322.63616433010878"/>
    <n v="333.71366433010877"/>
    <n v="211.86116433010892"/>
    <n v="115.95659336436643"/>
    <n v="213.24659336436645"/>
    <n v="310.53659336436647"/>
    <n v="407.82659336436649"/>
    <n v="505.11659336436651"/>
    <n v="602.40659336436647"/>
    <n v="699.69659336436644"/>
    <n v="796.9865933643664"/>
    <n v="25.550309902710069"/>
    <n v="122.84030990271008"/>
    <n v="220.13030990271008"/>
    <n v="266.13194008493463"/>
    <n v="115.95659336436643"/>
    <n v="86.256429992920005"/>
    <n v="86.256429992920005"/>
    <n v="86.256429992920005"/>
    <n v="315.70959273691426"/>
    <n v="359.70061370273487"/>
    <n v="377.05295440025628"/>
    <n v="280.793239249517"/>
    <n v="282.46372723687796"/>
    <n v="269.07994026584731"/>
    <n v="68.822911260150846"/>
    <n v="79.564401123714077"/>
    <n v="112.08559189425934"/>
    <n v="86.256429992920005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</r>
  <r>
    <s v="DE Florida"/>
    <x v="6"/>
    <s v="Regulated &amp; Renewable Energy"/>
    <s v="PEF Fossil Hydro Maintenance Hines 3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0"/>
    <n v="32.4812276587"/>
    <n v="59.155830715299999"/>
    <n v="117.91831386910002"/>
    <n v="25.794030656191126"/>
    <n v="34.555937205691123"/>
    <n v="34.555937205691123"/>
    <n v="34.555937205691123"/>
    <n v="34.555937205691123"/>
    <n v="34.555937205691123"/>
    <n v="34.555937205691123"/>
    <n v="34.555937205691123"/>
    <n v="0"/>
    <n v="34.555937205691123"/>
    <n v="34.555937205691123"/>
    <n v="34.555937205691123"/>
    <n v="265.95913858309109"/>
    <n v="310.3240231704911"/>
    <n v="327.82383507449111"/>
    <n v="345.52790369059113"/>
    <n v="347.21258854529111"/>
    <n v="348.28449775409109"/>
    <n v="349.56786747699107"/>
    <n v="360.40064534009105"/>
    <n v="393.19822183419103"/>
    <n v="34.555937205691123"/>
    <n v="281.89486838127118"/>
    <n v="296.63486838127119"/>
    <n v="311.3748683812712"/>
    <n v="326.11486838127121"/>
    <n v="340.85486838127122"/>
    <n v="355.59486838127123"/>
    <n v="370.33486838127124"/>
    <n v="385.07486838127124"/>
    <n v="399.81486838127125"/>
    <n v="414.55486838127126"/>
    <n v="429.29486838127127"/>
    <n v="444.03486838127128"/>
    <n v="281.89486838127118"/>
    <n v="154.29026790330795"/>
    <n v="283.74110123664127"/>
    <n v="413.19193456997459"/>
    <n v="542.64276790330791"/>
    <n v="672.09360123664123"/>
    <n v="801.54443456997456"/>
    <n v="930.99526790330788"/>
    <n v="1060.4461012366412"/>
    <n v="33.996464617227957"/>
    <n v="163.44729795056131"/>
    <n v="292.89813128389466"/>
    <n v="354.10636811995994"/>
    <n v="154.29026790330795"/>
    <n v="114.76995636840331"/>
    <n v="114.76995636840331"/>
    <n v="114.76995636840331"/>
    <n v="420.07519093920195"/>
    <n v="478.60865726567698"/>
    <n v="501.69729280093878"/>
    <n v="373.61650750718331"/>
    <n v="375.83922137492794"/>
    <n v="358.03108677497016"/>
    <n v="91.574056725092305"/>
    <n v="105.86644233972844"/>
    <n v="149.13840973379257"/>
    <n v="114.76995636840331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</r>
  <r>
    <s v="DE Florida"/>
    <x v="6"/>
    <s v="Regulated &amp; Renewable Energy"/>
    <s v="PEF Fossil Hydro Maintenance Hines 3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0"/>
    <n v="241.42319770890001"/>
    <n v="439.68750086910001"/>
    <n v="876.45136759770003"/>
    <n v="191.71927330619519"/>
    <n v="256.84388988269518"/>
    <n v="256.84388988269518"/>
    <n v="256.84388988269518"/>
    <n v="256.84388988269518"/>
    <n v="256.84388988269518"/>
    <n v="256.84388988269518"/>
    <n v="256.84388988269518"/>
    <n v="0"/>
    <n v="256.84388988269518"/>
    <n v="256.84388988269518"/>
    <n v="256.84388988269518"/>
    <n v="1976.7943001204953"/>
    <n v="2306.5451462282954"/>
    <n v="2436.6159857162952"/>
    <n v="2568.2050039229953"/>
    <n v="2580.7267598438953"/>
    <n v="2588.6939386574954"/>
    <n v="2598.2328398837954"/>
    <n v="2678.7496201994954"/>
    <n v="2922.5241436721954"/>
    <n v="256.84388988269518"/>
    <n v="2095.2397876533896"/>
    <n v="2204.7947876533894"/>
    <n v="2314.3497876533893"/>
    <n v="2423.9047876533891"/>
    <n v="2533.459787653389"/>
    <n v="2643.0147876533888"/>
    <n v="2752.5697876533886"/>
    <n v="2862.1247876533885"/>
    <n v="2971.6797876533883"/>
    <n v="3081.2347876533881"/>
    <n v="3190.789787653388"/>
    <n v="3300.3447876533878"/>
    <n v="2095.2397876533896"/>
    <n v="1146.781745579251"/>
    <n v="2108.9492455792511"/>
    <n v="3071.1167455792511"/>
    <n v="4033.2842455792511"/>
    <n v="4995.4517455792511"/>
    <n v="5957.6192455792516"/>
    <n v="6919.7867455792511"/>
    <n v="7881.9542455792507"/>
    <n v="252.68476946821283"/>
    <n v="1214.8522694682129"/>
    <n v="2177.0197694682129"/>
    <n v="2631.9614233725765"/>
    <n v="1146.781745579251"/>
    <n v="853.04904096347582"/>
    <n v="853.04904096347582"/>
    <n v="853.04904096347582"/>
    <n v="3122.2944926781051"/>
    <n v="3557.3568080071373"/>
    <n v="3728.967953975025"/>
    <n v="2776.9812665167101"/>
    <n v="2793.5020554312314"/>
    <n v="2661.1394445616452"/>
    <n v="680.64294819972861"/>
    <n v="786.8741141859889"/>
    <n v="1108.5021247039447"/>
    <n v="853.04904096347582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</r>
  <r>
    <s v="DE Florida"/>
    <x v="6"/>
    <s v="Regulated &amp; Renewable Energy"/>
    <s v="PEF Fossil Hydro Maintenance Hines 3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0"/>
    <n v="117.8794546394"/>
    <n v="214.6857605486"/>
    <n v="427.9440012842"/>
    <n v="93.610570962805355"/>
    <n v="125.40890003180536"/>
    <n v="125.40890003180536"/>
    <n v="125.40890003180536"/>
    <n v="125.40890003180536"/>
    <n v="125.40890003180536"/>
    <n v="125.40890003180536"/>
    <n v="125.40890003180536"/>
    <n v="0"/>
    <n v="125.40890003180536"/>
    <n v="125.40890003180536"/>
    <n v="125.40890003180536"/>
    <n v="965.20730503060543"/>
    <n v="1126.2144090494055"/>
    <n v="1189.7239630974054"/>
    <n v="1253.9747966956054"/>
    <n v="1260.0887814870055"/>
    <n v="1263.9789076326056"/>
    <n v="1268.6364570524056"/>
    <n v="1307.9503019646056"/>
    <n v="1426.9778359988056"/>
    <n v="125.40890003180536"/>
    <n v="1023.0405605229411"/>
    <n v="1076.533060522941"/>
    <n v="1130.0255605229411"/>
    <n v="1183.5180605229411"/>
    <n v="1237.0105605229412"/>
    <n v="1290.5030605229413"/>
    <n v="1343.9955605229413"/>
    <n v="1397.4880605229414"/>
    <n v="1450.9805605229415"/>
    <n v="1504.4730605229415"/>
    <n v="1557.9655605229416"/>
    <n v="1611.4580605229417"/>
    <n v="1023.0405605229411"/>
    <n v="559.93867504013451"/>
    <n v="1029.7353417068011"/>
    <n v="1499.5320083734678"/>
    <n v="1969.3286750401344"/>
    <n v="2439.125341706801"/>
    <n v="2908.9220083734676"/>
    <n v="3378.7186750401343"/>
    <n v="3848.5153417068009"/>
    <n v="123.37818536050054"/>
    <n v="593.17485202716716"/>
    <n v="1062.9715186938338"/>
    <n v="1285.1054740935854"/>
    <n v="559.93867504013451"/>
    <n v="416.51750002008339"/>
    <n v="416.51750002008339"/>
    <n v="416.51750002008339"/>
    <n v="1524.5216716193847"/>
    <n v="1736.9494898291705"/>
    <n v="1820.7420409970855"/>
    <n v="1355.9157926306411"/>
    <n v="1363.9823960126464"/>
    <n v="1299.3537444011772"/>
    <n v="332.33732458137172"/>
    <n v="384.20680171426505"/>
    <n v="541.24806716565615"/>
    <n v="416.51750002008339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</r>
  <r>
    <s v="DE Florida"/>
    <x v="6"/>
    <s v="Regulated &amp; Renewable Energy"/>
    <s v="PEF Fossil Hydro Maintenance Hines 3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0"/>
    <n v="50.389057108400003"/>
    <n v="91.770131459600009"/>
    <n v="182.93005160120001"/>
    <n v="40.015017210795122"/>
    <n v="53.607613344795126"/>
    <n v="53.607613344795126"/>
    <n v="53.607613344795126"/>
    <n v="53.607613344795126"/>
    <n v="53.607613344795126"/>
    <n v="53.607613344795126"/>
    <n v="53.607613344795126"/>
    <n v="0"/>
    <n v="53.607613344795126"/>
    <n v="53.607613344795126"/>
    <n v="53.607613344795126"/>
    <n v="412.59001548159512"/>
    <n v="481.41452933839514"/>
    <n v="508.56248786639514"/>
    <n v="536.02731567159515"/>
    <n v="538.64081545199519"/>
    <n v="540.30369885359517"/>
    <n v="542.29462699639521"/>
    <n v="559.09982500559522"/>
    <n v="609.97964310679527"/>
    <n v="53.607613344795126"/>
    <n v="437.31156872157732"/>
    <n v="460.17740205491066"/>
    <n v="483.043235388244"/>
    <n v="505.90906872157734"/>
    <n v="528.77490205491063"/>
    <n v="551.64073538824391"/>
    <n v="574.5065687215772"/>
    <n v="597.37240205491048"/>
    <n v="620.23823538824377"/>
    <n v="643.10406872157705"/>
    <n v="665.96990205491034"/>
    <n v="688.83573538824362"/>
    <n v="437.31156872157732"/>
    <n v="239.35203679357483"/>
    <n v="440.17287012690815"/>
    <n v="640.99370346024148"/>
    <n v="841.8145367935748"/>
    <n v="1042.6353701269081"/>
    <n v="1243.4562034602413"/>
    <n v="1444.2770367935746"/>
    <n v="1645.0978701269078"/>
    <n v="52.739607857887677"/>
    <n v="253.560441191221"/>
    <n v="454.38127452455433"/>
    <n v="549.33538808078993"/>
    <n v="239.35203679357483"/>
    <n v="178.04593251566098"/>
    <n v="178.04593251566098"/>
    <n v="178.04593251566098"/>
    <n v="651.67618005575264"/>
    <n v="742.48110904611735"/>
    <n v="778.29928353402681"/>
    <n v="579.60340683899733"/>
    <n v="583.05157739156141"/>
    <n v="555.42524044108995"/>
    <n v="142.06180511545512"/>
    <n v="164.23406215557733"/>
    <n v="231.36331612074221"/>
    <n v="178.04593251566098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</r>
  <r>
    <s v="DE Florida"/>
    <x v="6"/>
    <s v="Regulated &amp; Renewable Energy"/>
    <s v="PEF Fossil Hydro Maintenance Hines 3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132.12"/>
    <n v="0"/>
    <n v="128.02000000000001"/>
    <n v="133.06645180700002"/>
    <n v="137.21075633300003"/>
    <n v="146.34040015100004"/>
    <n v="32.011217289999919"/>
    <n v="33.372512484999916"/>
    <n v="33.372512484999916"/>
    <n v="33.372512484999916"/>
    <n v="33.372512484999916"/>
    <n v="33.372512484999916"/>
    <n v="33.372512484999916"/>
    <n v="33.372512484999916"/>
    <n v="128.02000000000001"/>
    <n v="33.372512484999916"/>
    <n v="33.372512484999916"/>
    <n v="33.372512484999916"/>
    <n v="69.324512698999911"/>
    <n v="76.217271012999916"/>
    <n v="78.936132452999914"/>
    <n v="81.686728273999918"/>
    <n v="81.948469640999917"/>
    <n v="82.11500700899991"/>
    <n v="82.314397977999917"/>
    <n v="83.997434468999913"/>
    <n v="89.093035869999909"/>
    <n v="33.372512484999916"/>
    <n v="63.87330416476874"/>
    <n v="66.163304164768746"/>
    <n v="68.453304164768753"/>
    <n v="70.743304164768759"/>
    <n v="73.033304164768765"/>
    <n v="75.323304164768771"/>
    <n v="77.613304164768778"/>
    <n v="79.903304164768784"/>
    <n v="82.19330416476879"/>
    <n v="84.483304164768796"/>
    <n v="86.773304164768803"/>
    <n v="89.063304164768809"/>
    <n v="63.87330416476874"/>
    <n v="30.947121585363263"/>
    <n v="51.05962158536326"/>
    <n v="71.172121585363257"/>
    <n v="91.284621585363254"/>
    <n v="111.39712158536325"/>
    <n v="131.50962158536325"/>
    <n v="151.62212158536326"/>
    <n v="171.73462158536327"/>
    <n v="5.5055791892406774"/>
    <n v="25.618079189240678"/>
    <n v="45.730579189240679"/>
    <n v="55.240372457202362"/>
    <n v="30.947121585363263"/>
    <n v="17.904041574704749"/>
    <n v="17.904041574704749"/>
    <n v="17.904041574704749"/>
    <n v="65.340621396057344"/>
    <n v="74.435216356146057"/>
    <n v="78.022596389358625"/>
    <n v="58.103821543244713"/>
    <n v="58.449174101498492"/>
    <n v="55.679716576953702"/>
    <n v="14.241270416442163"/>
    <n v="16.461939485543951"/>
    <n v="23.185290096289823"/>
    <n v="17.904041574704749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</r>
  <r>
    <s v="DE Florida"/>
    <x v="6"/>
    <s v="Regulated &amp; Renewable Energy"/>
    <s v="PEF Fossil Hydro Maintenance Hines 3 Other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0"/>
    <n v="1.2230535600000001"/>
    <n v="2.4461071200000002"/>
    <n v="3.6691606800000001"/>
    <n v="4.8922142400000004"/>
    <n v="6.1152678000000007"/>
    <n v="7.338321360000001"/>
    <n v="8.5613749200000004"/>
    <n v="9.7844284800000008"/>
    <n v="11.007482040000001"/>
    <n v="12.230535600000001"/>
    <n v="13.453589160000002"/>
    <n v="0"/>
    <n v="0"/>
    <n v="6.0647084680000001"/>
    <n v="12.129416936"/>
    <n v="18.194125404000001"/>
    <n v="24.258833872"/>
    <n v="30.323542339999999"/>
    <n v="36.388250808000002"/>
    <n v="42.452959276000001"/>
    <n v="48.517667744000001"/>
    <n v="54.582376212"/>
    <n v="60.647084679999999"/>
    <n v="66.711793147999998"/>
    <n v="0"/>
    <n v="0"/>
    <n v="6.7129490300847037"/>
    <n v="13.425898060169407"/>
    <n v="20.13884709025411"/>
    <n v="26.851796120338815"/>
    <n v="33.564745150423519"/>
    <n v="40.27769418050822"/>
    <n v="46.990643210592921"/>
    <n v="53.703592240677622"/>
    <n v="60.416541270762323"/>
    <n v="67.129490300847024"/>
    <n v="73.842439330931725"/>
    <n v="0"/>
    <n v="0"/>
    <n v="7.5282898314055711"/>
    <n v="15.056579662811142"/>
    <n v="22.584869494216711"/>
    <n v="30.113159325622284"/>
    <n v="37.641449157027857"/>
    <n v="45.16973898843343"/>
    <n v="52.698028819839003"/>
    <n v="60.226318651244576"/>
    <n v="67.754608482650141"/>
    <n v="75.282898314055714"/>
    <n v="82.811188145461287"/>
    <n v="0"/>
    <n v="0"/>
    <n v="19.792808355434623"/>
    <n v="39.585616710869246"/>
    <n v="59.378425066303869"/>
    <n v="79.171233421738492"/>
    <n v="98.964041777173122"/>
    <n v="118.75685013260775"/>
    <n v="138.54965848804238"/>
    <n v="158.34246684347701"/>
    <n v="178.13527519891164"/>
    <n v="197.92808355434627"/>
    <n v="217.7208919097809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3 Other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0"/>
    <n v="1.6273512109999999"/>
    <n v="3.2547024219999998"/>
    <n v="4.8820536329999999"/>
    <n v="6.5094048439999996"/>
    <n v="8.1367560549999993"/>
    <n v="9.7641072659999999"/>
    <n v="11.391458477"/>
    <n v="13.018809688000001"/>
    <n v="14.646160899000002"/>
    <n v="16.273512110000002"/>
    <n v="17.900863321000003"/>
    <n v="0"/>
    <n v="0"/>
    <n v="8.0694836209999998"/>
    <n v="16.138967242"/>
    <n v="24.208450862999999"/>
    <n v="32.277934483999999"/>
    <n v="40.347418105000003"/>
    <n v="48.416901726000006"/>
    <n v="56.486385347000009"/>
    <n v="64.555868968000013"/>
    <n v="72.625352589000016"/>
    <n v="80.69483621000002"/>
    <n v="88.764319831000023"/>
    <n v="0"/>
    <n v="0"/>
    <n v="8.9320092684917416"/>
    <n v="17.864018536983483"/>
    <n v="26.796027805475227"/>
    <n v="35.728037073966966"/>
    <n v="44.660046342458706"/>
    <n v="53.592055610950446"/>
    <n v="62.524064879442186"/>
    <n v="71.456074147933933"/>
    <n v="80.388083416425673"/>
    <n v="89.320092684917412"/>
    <n v="98.252101953409152"/>
    <n v="0"/>
    <n v="0"/>
    <n v="10.016872502480215"/>
    <n v="20.03374500496043"/>
    <n v="30.050617507440645"/>
    <n v="40.06749000992086"/>
    <n v="50.084362512401071"/>
    <n v="60.101235014881283"/>
    <n v="70.118107517361494"/>
    <n v="80.134980019841706"/>
    <n v="90.151852522321917"/>
    <n v="100.16872502480213"/>
    <n v="110.18559752728234"/>
    <n v="0"/>
    <n v="0"/>
    <n v="26.335601081148408"/>
    <n v="52.671202162296815"/>
    <n v="79.006803243445219"/>
    <n v="105.34240432459363"/>
    <n v="131.67800540574203"/>
    <n v="158.01360648689044"/>
    <n v="184.34920756803885"/>
    <n v="210.68480864918726"/>
    <n v="237.02040973033567"/>
    <n v="263.35601081148405"/>
    <n v="289.69161189263247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3 Other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0"/>
    <n v="12.095612190000001"/>
    <n v="24.191224380000001"/>
    <n v="36.286836570000006"/>
    <n v="48.382448760000003"/>
    <n v="60.47806095"/>
    <n v="72.573673139999997"/>
    <n v="84.669285329999994"/>
    <n v="96.764897519999991"/>
    <n v="108.86050970999999"/>
    <n v="120.95612189999999"/>
    <n v="133.05173409"/>
    <n v="0"/>
    <n v="0"/>
    <n v="59.978045170000001"/>
    <n v="119.95609034"/>
    <n v="179.93413551"/>
    <n v="239.91218068000001"/>
    <n v="299.89022584999998"/>
    <n v="359.86827101999995"/>
    <n v="419.84631618999992"/>
    <n v="479.8243613599999"/>
    <n v="539.80240652999987"/>
    <n v="599.78045169999984"/>
    <n v="659.75849686999982"/>
    <n v="0"/>
    <n v="0"/>
    <n v="66.388938936599189"/>
    <n v="132.77787787319838"/>
    <n v="199.16681680979758"/>
    <n v="265.55575574639676"/>
    <n v="331.94469468299593"/>
    <n v="398.3336336195951"/>
    <n v="464.72257255619428"/>
    <n v="531.11151149279351"/>
    <n v="597.50045042939269"/>
    <n v="663.88938936599186"/>
    <n v="730.27832830259104"/>
    <n v="0"/>
    <n v="0"/>
    <n v="74.452401124204385"/>
    <n v="148.90480224840877"/>
    <n v="223.35720337261316"/>
    <n v="297.80960449681754"/>
    <n v="372.2620056210219"/>
    <n v="446.71440674522626"/>
    <n v="521.16680786943061"/>
    <n v="595.61920899363497"/>
    <n v="670.07161011783933"/>
    <n v="744.52401124204368"/>
    <n v="818.97641236624804"/>
    <n v="0"/>
    <n v="0"/>
    <n v="195.74460342339421"/>
    <n v="391.48920684678842"/>
    <n v="587.23381027018263"/>
    <n v="782.97841369357684"/>
    <n v="978.72301711697105"/>
    <n v="1174.4676205403653"/>
    <n v="1370.2122239637595"/>
    <n v="1565.9568273871537"/>
    <n v="1761.7014308105479"/>
    <n v="1957.4460342339421"/>
    <n v="2153.1906376573361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3 Other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0"/>
    <n v="5.9059120329999999"/>
    <n v="11.811824066"/>
    <n v="17.717736099"/>
    <n v="23.623648132"/>
    <n v="29.529560164999999"/>
    <n v="35.435472197999999"/>
    <n v="41.341384230999999"/>
    <n v="47.247296263999999"/>
    <n v="53.153208296999999"/>
    <n v="59.059120329999999"/>
    <n v="64.965032363000006"/>
    <n v="0"/>
    <n v="0"/>
    <n v="29.285417979999998"/>
    <n v="58.570835959999997"/>
    <n v="87.856253939999988"/>
    <n v="117.14167191999999"/>
    <n v="146.4270899"/>
    <n v="175.71250788"/>
    <n v="204.99792586000001"/>
    <n v="234.28334384000001"/>
    <n v="263.56876182000002"/>
    <n v="292.8541798"/>
    <n v="322.13959777999997"/>
    <n v="0"/>
    <n v="0"/>
    <n v="32.415658437955791"/>
    <n v="64.831316875911583"/>
    <n v="97.246975313867381"/>
    <n v="129.66263375182317"/>
    <n v="162.07829218977895"/>
    <n v="194.49395062773473"/>
    <n v="226.90960906569052"/>
    <n v="259.32526750364633"/>
    <n v="291.74092594160214"/>
    <n v="324.15658437955796"/>
    <n v="356.57224281751377"/>
    <n v="0"/>
    <n v="0"/>
    <n v="36.35279676683313"/>
    <n v="72.70559353366626"/>
    <n v="109.05839030049938"/>
    <n v="145.41118706733252"/>
    <n v="181.76398383416566"/>
    <n v="218.11678060099879"/>
    <n v="254.46957736783193"/>
    <n v="290.82237413466504"/>
    <n v="327.17517090149818"/>
    <n v="363.52796766833131"/>
    <n v="399.88076443516445"/>
    <n v="0"/>
    <n v="0"/>
    <n v="95.576014758266922"/>
    <n v="191.15202951653384"/>
    <n v="286.72804427480077"/>
    <n v="382.30405903306769"/>
    <n v="477.88007379133461"/>
    <n v="573.45608854960153"/>
    <n v="669.03210330786851"/>
    <n v="764.60811806613538"/>
    <n v="860.18413282440224"/>
    <n v="955.76014758266911"/>
    <n v="1051.336162340936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3 Other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0"/>
    <n v="2.5245564599999999"/>
    <n v="5.0491129199999998"/>
    <n v="7.5736693800000001"/>
    <n v="10.09822584"/>
    <n v="12.622782299999999"/>
    <n v="15.147338759999998"/>
    <n v="17.67189522"/>
    <n v="20.196451679999999"/>
    <n v="22.721008139999999"/>
    <n v="25.245564599999998"/>
    <n v="27.770121059999997"/>
    <n v="0"/>
    <n v="0"/>
    <n v="12.518420649999999"/>
    <n v="25.036841299999999"/>
    <n v="37.555261950000002"/>
    <n v="50.073682599999998"/>
    <n v="62.592103249999994"/>
    <n v="75.11052389999999"/>
    <n v="87.628944549999986"/>
    <n v="100.14736519999998"/>
    <n v="112.66578584999998"/>
    <n v="125.18420649999997"/>
    <n v="137.70262714999998"/>
    <n v="0"/>
    <n v="0"/>
    <n v="13.856481346797992"/>
    <n v="27.712962693595983"/>
    <n v="41.569444040393975"/>
    <n v="55.425925387191967"/>
    <n v="69.282406733989959"/>
    <n v="83.13888808078795"/>
    <n v="96.995369427585942"/>
    <n v="110.85185077438393"/>
    <n v="124.70833212118193"/>
    <n v="138.56481346797992"/>
    <n v="152.42129481477792"/>
    <n v="0"/>
    <n v="0"/>
    <n v="15.53946068570232"/>
    <n v="31.07892137140464"/>
    <n v="46.618382057106956"/>
    <n v="62.157842742809279"/>
    <n v="77.697303428511603"/>
    <n v="93.236764114213926"/>
    <n v="108.77622479991625"/>
    <n v="124.31568548561857"/>
    <n v="139.85514617132088"/>
    <n v="155.39460685702321"/>
    <n v="170.93406754272553"/>
    <n v="0"/>
    <n v="0"/>
    <n v="40.855170886701444"/>
    <n v="81.710341773402888"/>
    <n v="122.56551266010433"/>
    <n v="163.42068354680578"/>
    <n v="204.27585443350722"/>
    <n v="245.13102532020866"/>
    <n v="285.98619620691011"/>
    <n v="326.84136709361155"/>
    <n v="367.696537980313"/>
    <n v="408.55170886701444"/>
    <n v="449.40687975371588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3 Other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.25283371500000001"/>
    <n v="0.50566743000000003"/>
    <n v="0.7585011450000001"/>
    <n v="1.0113348600000001"/>
    <n v="1.264168575"/>
    <n v="1.51700229"/>
    <n v="1.7698360049999999"/>
    <n v="2.0226697200000001"/>
    <n v="2.2755034350000001"/>
    <n v="2.52833715"/>
    <n v="2.781170865"/>
    <n v="0"/>
    <n v="0"/>
    <n v="1.2537167819999999"/>
    <n v="2.5074335639999998"/>
    <n v="3.761150346"/>
    <n v="5.0148671279999997"/>
    <n v="6.2685839099999994"/>
    <n v="7.5223006919999991"/>
    <n v="8.7760174739999997"/>
    <n v="10.029734255999999"/>
    <n v="11.283451037999999"/>
    <n v="12.537167819999999"/>
    <n v="13.790884601999998"/>
    <n v="0"/>
    <n v="0"/>
    <n v="1.3877232351950566"/>
    <n v="2.7754464703901132"/>
    <n v="4.1631697055851697"/>
    <n v="5.5508929407802263"/>
    <n v="6.9386161759752829"/>
    <n v="8.3263394111703395"/>
    <n v="9.7140626463653952"/>
    <n v="11.101785881560453"/>
    <n v="12.48950911675551"/>
    <n v="13.877232351950568"/>
    <n v="15.264955587145625"/>
    <n v="0"/>
    <n v="0"/>
    <n v="1.5562732064682798"/>
    <n v="3.1125464129365596"/>
    <n v="4.6688196194048395"/>
    <n v="6.2250928258731193"/>
    <n v="7.7813660323413991"/>
    <n v="9.3376392388096789"/>
    <n v="10.893912445277959"/>
    <n v="12.450185651746239"/>
    <n v="14.006458858214518"/>
    <n v="15.562732064682798"/>
    <n v="17.119005271151078"/>
    <n v="0"/>
    <n v="0"/>
    <n v="4.0916354230463909"/>
    <n v="8.1832708460927819"/>
    <n v="12.274906269139173"/>
    <n v="16.366541692185564"/>
    <n v="20.458177115231955"/>
    <n v="24.549812538278346"/>
    <n v="28.641447961324737"/>
    <n v="32.733083384371128"/>
    <n v="36.824718807417518"/>
    <n v="40.916354230463909"/>
    <n v="45.0079896535103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4 BG-341"/>
    <s v="AFUDC Not Eligible"/>
    <s v="Maintenance"/>
    <s v="Maintenance"/>
    <s v="Fossil Hydro"/>
    <s v="BG - Other Production Plant"/>
    <s v="~"/>
    <s v="PEF Hines 4 341"/>
    <n v="749.34999999999991"/>
    <n v="865.40000000000009"/>
    <n v="762.96"/>
    <n v="858.67000000000007"/>
    <n v="833.46"/>
    <n v="867.6400000000001"/>
    <n v="2008.73"/>
    <n v="2049.58"/>
    <n v="1724.59"/>
    <n v="1895.35"/>
    <n v="1754.4999999999998"/>
    <n v="2067.4"/>
    <n v="749.34999999999991"/>
    <n v="1524.96"/>
    <n v="1528.1515343075"/>
    <n v="1832.0458752375"/>
    <n v="1835.2913169374999"/>
    <n v="1838.5367467199999"/>
    <n v="1779.1333203619124"/>
    <n v="1791.8777370969124"/>
    <n v="1815.9722752769123"/>
    <n v="1841.9971471144124"/>
    <n v="1870.5064408819123"/>
    <n v="1942.5771322594123"/>
    <n v="793.79798729891331"/>
    <n v="1524.96"/>
    <n v="595.45369448338181"/>
    <n v="595.45369448338181"/>
    <n v="595.45369448338181"/>
    <n v="596.46356867838176"/>
    <n v="617.99205516088182"/>
    <n v="630.21251730588187"/>
    <n v="651.66897271588186"/>
    <n v="673.12514210588188"/>
    <n v="694.5812683658819"/>
    <n v="706.49876836588192"/>
    <n v="728.52147584338195"/>
    <n v="801.27868956338193"/>
    <n v="595.45369448338181"/>
    <n v="731.59140875108415"/>
    <n v="731.59140875108415"/>
    <n v="731.59140875108415"/>
    <n v="769.5152264573685"/>
    <n v="827.93439312403518"/>
    <n v="886.35355979070187"/>
    <n v="944.77272645736855"/>
    <n v="1003.1918931240352"/>
    <n v="1061.6110597907018"/>
    <n v="1120.0302264573684"/>
    <n v="1178.4493931240349"/>
    <n v="406.59608274607012"/>
    <n v="731.59140875108415"/>
    <n v="465.01524941273669"/>
    <n v="501.55608274607005"/>
    <n v="538.0969160794034"/>
    <n v="574.63774941273675"/>
    <n v="611.17858274607011"/>
    <n v="647.71941607940346"/>
    <n v="684.26024941273681"/>
    <n v="720.80108274607016"/>
    <n v="757.34191607940352"/>
    <n v="793.88274941273687"/>
    <n v="830.42358274607022"/>
    <n v="866.96441607940358"/>
    <n v="465.01524941273669"/>
    <n v="275.25605679333125"/>
    <n v="379.64605679333124"/>
    <n v="484.03605679333123"/>
    <n v="588.42605679333121"/>
    <n v="692.8160567933312"/>
    <n v="797.20605679333119"/>
    <n v="901.59605679333117"/>
    <n v="1005.9860567933312"/>
    <n v="1110.3760567933311"/>
    <n v="1214.7660567933312"/>
    <n v="1319.1560567933313"/>
    <n v="1303.2388734220697"/>
    <n v="275.25605679333125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</r>
  <r>
    <s v="DE Florida"/>
    <x v="6"/>
    <s v="Regulated &amp; Renewable Energy"/>
    <s v="PEF Fossil Hydro Maintenance Hines 4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"/>
    <n v="1.7799482085"/>
    <n v="171.2646335025"/>
    <n v="173.0746463625"/>
    <n v="174.88465257600001"/>
    <n v="169.23410052747994"/>
    <n v="176.34177964047993"/>
    <n v="189.77952648447993"/>
    <n v="204.29383826697992"/>
    <n v="220.19373514347993"/>
    <n v="260.38822645797995"/>
    <n v="106.40280205413018"/>
    <n v="0"/>
    <n v="79.816203366937543"/>
    <n v="79.816203366937543"/>
    <n v="79.816203366937543"/>
    <n v="80.379419547937545"/>
    <n v="92.386055621437549"/>
    <n v="99.201520412437546"/>
    <n v="111.16798409043754"/>
    <n v="123.13428825243754"/>
    <n v="135.10056836043753"/>
    <n v="141.74706836043754"/>
    <n v="154.02933605493754"/>
    <n v="194.60670723093756"/>
    <n v="79.816203366937543"/>
    <n v="177.68174412958678"/>
    <n v="177.68174412958678"/>
    <n v="177.68174412958678"/>
    <n v="198.83215853214588"/>
    <n v="231.41299186547923"/>
    <n v="263.99382519881254"/>
    <n v="296.57465853214586"/>
    <n v="329.15549186547918"/>
    <n v="361.73632519881249"/>
    <n v="394.31715853214581"/>
    <n v="426.89799186547913"/>
    <n v="147.29105232472068"/>
    <n v="177.68174412958678"/>
    <n v="179.87188565805405"/>
    <n v="200.25105232472072"/>
    <n v="220.63021899138738"/>
    <n v="241.00938565805404"/>
    <n v="261.38855232472071"/>
    <n v="281.76771899138737"/>
    <n v="302.14688565805403"/>
    <n v="322.52605232472069"/>
    <n v="342.90521899138736"/>
    <n v="363.28438565805402"/>
    <n v="383.66355232472068"/>
    <n v="404.04271899138735"/>
    <n v="179.87188565805405"/>
    <n v="128.28116534305286"/>
    <n v="186.50033200971953"/>
    <n v="244.71949867638619"/>
    <n v="302.93866534305289"/>
    <n v="361.15783200971953"/>
    <n v="419.37699867638617"/>
    <n v="477.5961653430528"/>
    <n v="535.81533200971944"/>
    <n v="594.03449867638608"/>
    <n v="652.25366534305272"/>
    <n v="710.47283200971935"/>
    <n v="701.90013411763812"/>
    <n v="128.28116534305286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</r>
  <r>
    <s v="DE Florida"/>
    <x v="6"/>
    <s v="Regulated &amp; Renewable Energy"/>
    <s v="PEF Fossil Hydro Maintenance Hines 4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0"/>
    <n v="32.289891418400003"/>
    <n v="3106.897376676"/>
    <n v="3139.7326684200002"/>
    <n v="3172.5678395904001"/>
    <n v="3070.0616479891905"/>
    <n v="3199.0014596643905"/>
    <n v="3442.7745000419904"/>
    <n v="3706.0774148299906"/>
    <n v="3994.5161127955907"/>
    <n v="4723.6810143163912"/>
    <n v="1930.2443231405809"/>
    <n v="0"/>
    <n v="1447.9390624063465"/>
    <n v="1447.9390624063465"/>
    <n v="1447.9390624063465"/>
    <n v="1458.1563199887464"/>
    <n v="1675.9676997031465"/>
    <n v="1799.6064758295465"/>
    <n v="2016.6890914807466"/>
    <n v="2233.7688133655465"/>
    <n v="2450.8480988887463"/>
    <n v="2571.4216988887465"/>
    <n v="2794.2332887615466"/>
    <n v="3530.3439817919466"/>
    <n v="1447.9390624063465"/>
    <n v="3223.3096432683578"/>
    <n v="3223.3096432683578"/>
    <n v="3223.3096432683578"/>
    <n v="3606.9962398424746"/>
    <n v="4198.0404065091416"/>
    <n v="4789.0845731758081"/>
    <n v="5380.1287398424747"/>
    <n v="5971.1729065091413"/>
    <n v="6562.2170731758079"/>
    <n v="7153.2612398424744"/>
    <n v="7744.305406509141"/>
    <n v="2671.9893618243914"/>
    <n v="3223.3096432683578"/>
    <n v="3263.033528491058"/>
    <n v="3632.7260284910581"/>
    <n v="4002.4185284910582"/>
    <n v="4372.1110284910583"/>
    <n v="4741.8035284910584"/>
    <n v="5111.4960284910585"/>
    <n v="5481.1885284910586"/>
    <n v="5850.8810284910587"/>
    <n v="6220.5735284910588"/>
    <n v="6590.2660284910589"/>
    <n v="6959.958528491059"/>
    <n v="7329.6510284910592"/>
    <n v="3263.033528491058"/>
    <n v="2327.1207010978997"/>
    <n v="3383.2673677645662"/>
    <n v="4439.4140344312327"/>
    <n v="5495.5607010978993"/>
    <n v="6551.7073677645658"/>
    <n v="7607.8540344312323"/>
    <n v="8664.0007010978989"/>
    <n v="9720.1473677645663"/>
    <n v="10776.294034431234"/>
    <n v="11832.440701097901"/>
    <n v="12888.587367764569"/>
    <n v="12733.071265274068"/>
    <n v="2327.1207010978997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</r>
  <r>
    <s v="DE Florida"/>
    <x v="6"/>
    <s v="Regulated &amp; Renewable Energy"/>
    <s v="PEF Fossil Hydro Maintenance Hines 4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0"/>
    <n v="10.814099242099999"/>
    <n v="1040.5205806064998"/>
    <n v="1051.5173380424999"/>
    <n v="1062.5140550975998"/>
    <n v="1028.1840502505249"/>
    <n v="1071.3668501443249"/>
    <n v="1153.0080615387249"/>
    <n v="1241.1899576732249"/>
    <n v="1337.7899946521247"/>
    <n v="1581.9921663698246"/>
    <n v="646.45165266946879"/>
    <n v="0"/>
    <n v="484.92441533739077"/>
    <n v="484.92441533739077"/>
    <n v="484.92441533739077"/>
    <n v="488.34624280799079"/>
    <n v="561.29272149909082"/>
    <n v="602.70016935569083"/>
    <n v="675.40258011849085"/>
    <n v="748.10402173969089"/>
    <n v="820.80531722049091"/>
    <n v="861.1862172204909"/>
    <n v="935.80729952619095"/>
    <n v="1182.3356629837908"/>
    <n v="484.92441533739077"/>
    <n v="1079.5078223910973"/>
    <n v="1079.5078223910973"/>
    <n v="1079.5078223910973"/>
    <n v="1208.0067196027267"/>
    <n v="1405.9508862693933"/>
    <n v="1603.89505293606"/>
    <n v="1801.8392196027266"/>
    <n v="1999.7833862693933"/>
    <n v="2197.72755293606"/>
    <n v="2395.6717196027266"/>
    <n v="2593.6158862693933"/>
    <n v="894.86580048169958"/>
    <n v="1079.5078223910973"/>
    <n v="1092.8099671483662"/>
    <n v="1216.6224671483662"/>
    <n v="1340.4349671483662"/>
    <n v="1464.2474671483662"/>
    <n v="1588.0599671483662"/>
    <n v="1711.8724671483662"/>
    <n v="1835.6849671483662"/>
    <n v="1959.4974671483662"/>
    <n v="2083.309967148366"/>
    <n v="2207.122467148366"/>
    <n v="2330.934967148366"/>
    <n v="2454.747467148366"/>
    <n v="1092.8099671483662"/>
    <n v="779.36775223862446"/>
    <n v="1133.0785855719578"/>
    <n v="1486.7894189052911"/>
    <n v="1840.5002522386244"/>
    <n v="2194.2110855719575"/>
    <n v="2547.921918905291"/>
    <n v="2901.6327522386246"/>
    <n v="3255.3435855719581"/>
    <n v="3609.0544189052916"/>
    <n v="3962.7652522386252"/>
    <n v="4316.4760855719587"/>
    <n v="4264.3926788985063"/>
    <n v="779.36775223862446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</r>
  <r>
    <s v="DE Florida"/>
    <x v="6"/>
    <s v="Regulated &amp; Renewable Energy"/>
    <s v="PEF Fossil Hydro Maintenance Hines 4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0"/>
    <n v="6.1277458704000001"/>
    <n v="589.60488045599993"/>
    <n v="595.83612851999999"/>
    <n v="602.06735370239994"/>
    <n v="582.61445792967504"/>
    <n v="607.08373806087502"/>
    <n v="653.34525136647505"/>
    <n v="703.31300529447503"/>
    <n v="758.05084932807506"/>
    <n v="896.42657677287502"/>
    <n v="366.30803512853163"/>
    <n v="0"/>
    <n v="274.7795740556561"/>
    <n v="274.7795740556561"/>
    <n v="274.7795740556561"/>
    <n v="276.71853251005609"/>
    <n v="318.05322655645608"/>
    <n v="341.51651387485606"/>
    <n v="382.71290826205609"/>
    <n v="423.9087534908561"/>
    <n v="465.10451591005608"/>
    <n v="487.98611591005607"/>
    <n v="530.26971426685611"/>
    <n v="669.96356460925608"/>
    <n v="274.7795740556561"/>
    <n v="611.69677220725976"/>
    <n v="611.69677220725976"/>
    <n v="611.69677220725976"/>
    <n v="684.51009106398146"/>
    <n v="796.67425773064815"/>
    <n v="908.83842439731484"/>
    <n v="1021.0025910639815"/>
    <n v="1133.1667577306482"/>
    <n v="1245.3309243973149"/>
    <n v="1357.4950910639816"/>
    <n v="1469.6592577306483"/>
    <n v="507.07115693841638"/>
    <n v="611.69677220725976"/>
    <n v="619.23532360508307"/>
    <n v="689.39282360508309"/>
    <n v="759.55032360508312"/>
    <n v="829.70782360508315"/>
    <n v="899.86532360508318"/>
    <n v="970.0228236050832"/>
    <n v="1040.1803236050832"/>
    <n v="1110.3378236050833"/>
    <n v="1180.4953236050833"/>
    <n v="1250.6528236050833"/>
    <n v="1320.8103236050833"/>
    <n v="1390.9678236050834"/>
    <n v="619.23532360508307"/>
    <n v="441.62402879620663"/>
    <n v="642.05236212953992"/>
    <n v="842.4806954628732"/>
    <n v="1042.9090287962065"/>
    <n v="1243.3373621295398"/>
    <n v="1443.7656954628731"/>
    <n v="1644.1940287962063"/>
    <n v="1844.6223621295396"/>
    <n v="2045.0506954628729"/>
    <n v="2245.4790287962064"/>
    <n v="2445.9073621295397"/>
    <n v="2416.3945870551693"/>
    <n v="441.62402879620663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</r>
  <r>
    <s v="DE Florida"/>
    <x v="6"/>
    <s v="Regulated &amp; Renewable Energy"/>
    <s v="PEF Fossil Hydro Maintenance Hines 4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"/>
    <n v="2.0352709530999999"/>
    <n v="195.8315035215"/>
    <n v="197.9011517175"/>
    <n v="199.97079231359999"/>
    <n v="193.5097029412164"/>
    <n v="201.63693539301642"/>
    <n v="217.00224529141641"/>
    <n v="233.59854682091643"/>
    <n v="251.77918719881643"/>
    <n v="297.7393338235164"/>
    <n v="121.66563685115233"/>
    <n v="0"/>
    <n v="91.265352285923228"/>
    <n v="91.265352285923228"/>
    <n v="91.265352285923228"/>
    <n v="91.909358402523225"/>
    <n v="105.63827339462323"/>
    <n v="113.43137515722323"/>
    <n v="127.11435526802323"/>
    <n v="140.79715298122323"/>
    <n v="154.47992319002324"/>
    <n v="162.07982319002323"/>
    <n v="176.12390748272324"/>
    <n v="222.52185575632325"/>
    <n v="91.265352285923228"/>
    <n v="203.16910963822258"/>
    <n v="203.16910963822258"/>
    <n v="203.16910963822258"/>
    <n v="227.35329962380726"/>
    <n v="264.60746629047395"/>
    <n v="301.86163295714061"/>
    <n v="339.11579962380728"/>
    <n v="376.36996629047394"/>
    <n v="413.6241329571406"/>
    <n v="450.87829962380727"/>
    <n v="488.13246629047393"/>
    <n v="168.41855900891886"/>
    <n v="203.16910963822258"/>
    <n v="205.67272567558553"/>
    <n v="228.97522567558553"/>
    <n v="252.27772567558554"/>
    <n v="275.58022567558555"/>
    <n v="298.88272567558556"/>
    <n v="322.18522567558557"/>
    <n v="345.48772567558558"/>
    <n v="368.79022567558559"/>
    <n v="392.0927256755856"/>
    <n v="415.39522567558561"/>
    <n v="438.69772567558562"/>
    <n v="462.00022567558563"/>
    <n v="205.67272567558553"/>
    <n v="146.68232974563477"/>
    <n v="213.25232974563477"/>
    <n v="279.82232974563476"/>
    <n v="346.39232974563475"/>
    <n v="412.96232974563475"/>
    <n v="479.53232974563474"/>
    <n v="546.10232974563473"/>
    <n v="612.67232974563478"/>
    <n v="679.24232974563483"/>
    <n v="745.81232974563488"/>
    <n v="812.38232974563493"/>
    <n v="802.57997281936878"/>
    <n v="146.68232974563477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</r>
  <r>
    <s v="DE Florida"/>
    <x v="6"/>
    <s v="Regulated &amp; Renewable Energy"/>
    <s v="PEF Fossil Hydro Maintenance Hines 4 Other BG-341"/>
    <s v="AFUDC Not Eligible"/>
    <s v="Maintenance"/>
    <s v="Maintenance"/>
    <s v="Fossil Hydro"/>
    <s v="BG - Other Production Plant"/>
    <s v="~"/>
    <s v="PEF Hines 4 341"/>
    <n v="0"/>
    <n v="0"/>
    <n v="0"/>
    <n v="0"/>
    <n v="0"/>
    <n v="0"/>
    <n v="0"/>
    <n v="0"/>
    <n v="0"/>
    <n v="0"/>
    <n v="0"/>
    <n v="0"/>
    <n v="0"/>
    <n v="0"/>
    <n v="1.34"/>
    <n v="2.68"/>
    <n v="4.0200000000000005"/>
    <n v="5.36"/>
    <n v="6.7"/>
    <n v="8.0400000000000009"/>
    <n v="9.3800000000000008"/>
    <n v="10.72"/>
    <n v="12.06"/>
    <n v="13.4"/>
    <n v="14.74"/>
    <n v="0"/>
    <n v="0"/>
    <n v="6.65"/>
    <n v="13.3"/>
    <n v="19.950000000000003"/>
    <n v="26.6"/>
    <n v="33.25"/>
    <n v="39.9"/>
    <n v="46.55"/>
    <n v="53.199999999999996"/>
    <n v="59.849999999999994"/>
    <n v="66.5"/>
    <n v="73.150000000000006"/>
    <n v="0"/>
    <n v="0"/>
    <n v="7.3599999980500002"/>
    <n v="14.7199999961"/>
    <n v="22.07999999415"/>
    <n v="29.439999992200001"/>
    <n v="36.799999990250001"/>
    <n v="44.159999988300001"/>
    <n v="51.519999986350001"/>
    <n v="58.879999984400001"/>
    <n v="66.239999982450001"/>
    <n v="73.599999980500002"/>
    <n v="80.959999978550002"/>
    <n v="0"/>
    <n v="0"/>
    <n v="8.2541666654999997"/>
    <n v="16.508333330999999"/>
    <n v="24.762499996499997"/>
    <n v="33.016666661999999"/>
    <n v="41.2708333275"/>
    <n v="49.524999993000002"/>
    <n v="57.779166658500003"/>
    <n v="66.033333323999997"/>
    <n v="74.287499989499992"/>
    <n v="82.541666654999986"/>
    <n v="90.79583332049998"/>
    <n v="0"/>
    <n v="0"/>
    <n v="21.700833333199999"/>
    <n v="43.401666666399997"/>
    <n v="65.102499999599999"/>
    <n v="86.803333332799994"/>
    <n v="108.50416666599999"/>
    <n v="130.2049999992"/>
    <n v="151.90583333239999"/>
    <n v="173.60666666559999"/>
    <n v="195.30749999879998"/>
    <n v="217.00833333199998"/>
    <n v="238.70916666519997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4 Other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"/>
    <n v="0.75"/>
    <n v="1.5"/>
    <n v="2.25"/>
    <n v="3"/>
    <n v="3.75"/>
    <n v="4.5"/>
    <n v="5.25"/>
    <n v="6"/>
    <n v="6.75"/>
    <n v="7.5"/>
    <n v="8.25"/>
    <n v="0"/>
    <n v="0"/>
    <n v="3.71"/>
    <n v="7.42"/>
    <n v="11.129999999999999"/>
    <n v="14.84"/>
    <n v="18.55"/>
    <n v="22.26"/>
    <n v="25.970000000000002"/>
    <n v="29.680000000000003"/>
    <n v="33.39"/>
    <n v="37.1"/>
    <n v="40.81"/>
    <n v="0"/>
    <n v="0"/>
    <n v="4.1050000011299996"/>
    <n v="8.2100000022599993"/>
    <n v="12.315000003389999"/>
    <n v="16.420000004519999"/>
    <n v="20.52500000565"/>
    <n v="24.630000006780001"/>
    <n v="28.735000007910003"/>
    <n v="32.840000009040004"/>
    <n v="36.945000010170006"/>
    <n v="41.050000011300007"/>
    <n v="45.155000012430008"/>
    <n v="0"/>
    <n v="0"/>
    <n v="4.6033333337600002"/>
    <n v="9.2066666675200004"/>
    <n v="13.810000001280001"/>
    <n v="18.413333335040001"/>
    <n v="23.016666668799999"/>
    <n v="27.620000002559998"/>
    <n v="32.223333336319996"/>
    <n v="36.826666670079995"/>
    <n v="41.430000003839993"/>
    <n v="46.033333337599991"/>
    <n v="50.63666667135999"/>
    <n v="0"/>
    <n v="0"/>
    <n v="12.102499999799999"/>
    <n v="24.204999999599998"/>
    <n v="36.307499999399994"/>
    <n v="48.409999999199997"/>
    <n v="60.512499998999999"/>
    <n v="72.614999998800002"/>
    <n v="84.717499998600005"/>
    <n v="96.819999998400007"/>
    <n v="108.92249999820001"/>
    <n v="121.02499999800001"/>
    <n v="133.12749999780002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4 Other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0"/>
    <n v="13.57"/>
    <n v="27.14"/>
    <n v="40.71"/>
    <n v="54.28"/>
    <n v="67.849999999999994"/>
    <n v="81.419999999999987"/>
    <n v="94.989999999999981"/>
    <n v="108.55999999999997"/>
    <n v="122.12999999999997"/>
    <n v="135.69999999999996"/>
    <n v="149.26999999999995"/>
    <n v="0"/>
    <n v="0"/>
    <n v="67.27"/>
    <n v="134.54"/>
    <n v="201.81"/>
    <n v="269.08"/>
    <n v="336.34999999999997"/>
    <n v="403.61999999999995"/>
    <n v="470.88999999999993"/>
    <n v="538.16"/>
    <n v="605.42999999999995"/>
    <n v="672.69999999999993"/>
    <n v="739.96999999999991"/>
    <n v="0"/>
    <n v="0"/>
    <n v="74.465000013530002"/>
    <n v="148.93000002706"/>
    <n v="223.39500004058999"/>
    <n v="297.86000005412001"/>
    <n v="372.32500006765002"/>
    <n v="446.79000008118004"/>
    <n v="521.25500009471"/>
    <n v="595.72000010824001"/>
    <n v="670.18500012177003"/>
    <n v="744.65000013530005"/>
    <n v="819.11500014883006"/>
    <n v="0"/>
    <n v="0"/>
    <n v="83.509166692349993"/>
    <n v="167.01833338469999"/>
    <n v="250.52750007704998"/>
    <n v="334.03666676939997"/>
    <n v="417.54583346174996"/>
    <n v="501.05500015409996"/>
    <n v="584.56416684645001"/>
    <n v="668.07333353879994"/>
    <n v="751.58250023114988"/>
    <n v="835.09166692349982"/>
    <n v="918.60083361584975"/>
    <n v="0"/>
    <n v="0"/>
    <n v="219.55666667318999"/>
    <n v="439.11333334637999"/>
    <n v="658.67000001957001"/>
    <n v="878.22666669275998"/>
    <n v="1097.7833333659501"/>
    <n v="1317.34000003914"/>
    <n v="1536.89666671233"/>
    <n v="1756.45333338552"/>
    <n v="1976.0100000587099"/>
    <n v="2195.5666667319001"/>
    <n v="2415.1233334050903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4 Other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0"/>
    <n v="4.54"/>
    <n v="9.08"/>
    <n v="13.620000000000001"/>
    <n v="18.16"/>
    <n v="22.7"/>
    <n v="27.24"/>
    <n v="31.779999999999998"/>
    <n v="36.32"/>
    <n v="40.86"/>
    <n v="45.4"/>
    <n v="49.94"/>
    <n v="0"/>
    <n v="0"/>
    <n v="22.53"/>
    <n v="45.06"/>
    <n v="67.59"/>
    <n v="90.12"/>
    <n v="112.65"/>
    <n v="135.18"/>
    <n v="157.71"/>
    <n v="180.24"/>
    <n v="202.77"/>
    <n v="225.3"/>
    <n v="247.83"/>
    <n v="0"/>
    <n v="0"/>
    <n v="24.939166672470002"/>
    <n v="49.878333344940003"/>
    <n v="74.817500017409998"/>
    <n v="99.756666689880007"/>
    <n v="124.69583336235002"/>
    <n v="149.63500003482002"/>
    <n v="174.57416670729003"/>
    <n v="199.51333337976004"/>
    <n v="224.45250005223005"/>
    <n v="249.39166672470006"/>
    <n v="274.33083339717007"/>
    <n v="0"/>
    <n v="0"/>
    <n v="27.96750001122"/>
    <n v="55.935000022440001"/>
    <n v="83.902500033660004"/>
    <n v="111.87000004488"/>
    <n v="139.8375000561"/>
    <n v="167.80500006732001"/>
    <n v="195.77250007854002"/>
    <n v="223.74000008976003"/>
    <n v="251.70750010098004"/>
    <n v="279.67500011220005"/>
    <n v="307.64250012342006"/>
    <n v="0"/>
    <n v="0"/>
    <n v="73.53083332368"/>
    <n v="147.06166664736"/>
    <n v="220.59249997104001"/>
    <n v="294.12333329472"/>
    <n v="367.65416661839998"/>
    <n v="441.18499994207997"/>
    <n v="514.71583326576001"/>
    <n v="588.24666658944"/>
    <n v="661.77749991311998"/>
    <n v="735.30833323679997"/>
    <n v="808.83916656047995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4 Other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0"/>
    <n v="2.57"/>
    <n v="5.14"/>
    <n v="7.7099999999999991"/>
    <n v="10.28"/>
    <n v="12.85"/>
    <n v="15.42"/>
    <n v="17.989999999999998"/>
    <n v="20.56"/>
    <n v="23.13"/>
    <n v="25.7"/>
    <n v="28.27"/>
    <n v="0"/>
    <n v="0"/>
    <n v="12.77"/>
    <n v="25.54"/>
    <n v="38.31"/>
    <n v="51.08"/>
    <n v="63.849999999999994"/>
    <n v="76.61999999999999"/>
    <n v="89.389999999999986"/>
    <n v="102.15999999999998"/>
    <n v="114.92999999999998"/>
    <n v="127.69999999999997"/>
    <n v="140.46999999999997"/>
    <n v="0"/>
    <n v="0"/>
    <n v="14.13166667071"/>
    <n v="28.263333341420001"/>
    <n v="42.395000012129998"/>
    <n v="56.526666682840002"/>
    <n v="70.658333353550006"/>
    <n v="84.79000002426001"/>
    <n v="98.921666694970014"/>
    <n v="113.05333336568002"/>
    <n v="127.18500003639002"/>
    <n v="141.31666670710001"/>
    <n v="155.44833337781"/>
    <n v="0"/>
    <n v="0"/>
    <n v="15.84749999486"/>
    <n v="31.694999989719999"/>
    <n v="47.542499984579997"/>
    <n v="63.389999979439999"/>
    <n v="79.237499974299993"/>
    <n v="95.084999969159995"/>
    <n v="110.93249996402"/>
    <n v="126.77999995888"/>
    <n v="142.62749995374"/>
    <n v="158.47499994859999"/>
    <n v="174.32249994345997"/>
    <n v="0"/>
    <n v="0"/>
    <n v="41.66583333138"/>
    <n v="83.33166666276"/>
    <n v="124.99749999414"/>
    <n v="166.66333332552"/>
    <n v="208.32916665689999"/>
    <n v="249.99499998827997"/>
    <n v="291.66083331965996"/>
    <n v="333.32666665103994"/>
    <n v="374.99249998241993"/>
    <n v="416.65833331379991"/>
    <n v="458.3241666451799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Hines 4 Other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"/>
    <n v="0.86"/>
    <n v="1.72"/>
    <n v="2.58"/>
    <n v="3.44"/>
    <n v="4.3"/>
    <n v="5.16"/>
    <n v="6.0200000000000005"/>
    <n v="6.8800000000000008"/>
    <n v="7.7400000000000011"/>
    <n v="8.6000000000000014"/>
    <n v="9.4600000000000009"/>
    <n v="0"/>
    <n v="0"/>
    <n v="4.24"/>
    <n v="8.48"/>
    <n v="12.72"/>
    <n v="16.96"/>
    <n v="21.200000000000003"/>
    <n v="25.440000000000005"/>
    <n v="29.680000000000007"/>
    <n v="33.920000000000009"/>
    <n v="38.160000000000011"/>
    <n v="42.400000000000013"/>
    <n v="46.640000000000015"/>
    <n v="0"/>
    <n v="0"/>
    <n v="4.69333333336"/>
    <n v="9.3866666667200001"/>
    <n v="14.08000000008"/>
    <n v="18.77333333344"/>
    <n v="23.466666666800002"/>
    <n v="28.160000000160004"/>
    <n v="32.853333333520006"/>
    <n v="37.546666666880007"/>
    <n v="42.240000000240009"/>
    <n v="46.933333333600011"/>
    <n v="51.626666666960013"/>
    <n v="0"/>
    <n v="0"/>
    <n v="5.2633333322400002"/>
    <n v="10.52666666448"/>
    <n v="15.789999996720001"/>
    <n v="21.053333328960001"/>
    <n v="26.316666661200003"/>
    <n v="31.579999993440005"/>
    <n v="36.843333325680007"/>
    <n v="42.106666657920009"/>
    <n v="47.369999990160011"/>
    <n v="52.633333322400013"/>
    <n v="57.896666654640015"/>
    <n v="0"/>
    <n v="0"/>
    <n v="13.839166668720001"/>
    <n v="27.678333337440002"/>
    <n v="41.517500006160006"/>
    <n v="55.356666674880003"/>
    <n v="69.1958333436"/>
    <n v="83.035000012319998"/>
    <n v="96.874166681039995"/>
    <n v="110.71333334975999"/>
    <n v="124.55250001847999"/>
    <n v="138.3916666872"/>
    <n v="152.23083335592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Inter City BG P1-6 341"/>
    <s v="AFUDC Not Eligible"/>
    <s v="Maintenance"/>
    <s v="Maintenance"/>
    <s v="Fossil Hydro"/>
    <s v="BG - Other Production Plant"/>
    <s v="~"/>
    <s v="PEF Inter City old P1-6 341"/>
    <n v="4429.95"/>
    <n v="4459.76"/>
    <n v="3359.03"/>
    <n v="1277.6200000000001"/>
    <n v="2438.48"/>
    <n v="6842.66"/>
    <n v="8763.4599999999991"/>
    <n v="2617.59"/>
    <n v="2814.88"/>
    <n v="3577.5699999999997"/>
    <n v="3046.1"/>
    <n v="4626.57"/>
    <n v="4429.95"/>
    <n v="2910.07"/>
    <n v="2910.1980333376"/>
    <n v="2925.6736037751998"/>
    <n v="2929.1700426399998"/>
    <n v="3006.9906196672"/>
    <n v="2713.6062570731256"/>
    <n v="2469.7761587151049"/>
    <n v="2479.5193233183049"/>
    <n v="2518.978395659105"/>
    <n v="2518.978395659105"/>
    <n v="2518.978395659105"/>
    <n v="2547.065906159105"/>
    <n v="2910.07"/>
    <n v="1755.8716668588877"/>
    <n v="1762.2064862028876"/>
    <n v="1768.5413064036877"/>
    <n v="1794.8372763780876"/>
    <n v="1723.0420611359061"/>
    <n v="1735.5699739655061"/>
    <n v="1741.9938353927062"/>
    <n v="1748.3110646327061"/>
    <n v="1752.2863030439062"/>
    <n v="1758.3904289879063"/>
    <n v="1764.4945395095062"/>
    <n v="1774.9437809975063"/>
    <n v="1755.8716668588877"/>
    <n v="1346.5040078217121"/>
    <n v="1352.8906856565848"/>
    <n v="1359.2773643552714"/>
    <n v="1365.8278015438259"/>
    <n v="1216.3994982704758"/>
    <n v="1229.029967876812"/>
    <n v="1235.5064167167068"/>
    <n v="1241.8753604503795"/>
    <n v="1255.2091448153469"/>
    <n v="1261.3632407336056"/>
    <n v="1267.5173211032125"/>
    <n v="1278.0521028197345"/>
    <n v="1346.5040078217121"/>
    <n v="1058.9669144302843"/>
    <n v="1060.0688110752415"/>
    <n v="1061.170707869233"/>
    <n v="1065.7447043034219"/>
    <n v="1067.7440461507049"/>
    <n v="1069.9231872383396"/>
    <n v="1071.0405721186212"/>
    <n v="1072.1394090904403"/>
    <n v="1074.4398934167541"/>
    <n v="1075.5016625900867"/>
    <n v="1076.5634290808027"/>
    <n v="1078.3810001136501"/>
    <n v="1058.9669144302843"/>
    <n v="1000.4800954485104"/>
    <n v="1001.5473076969301"/>
    <n v="1002.6145200896931"/>
    <n v="1007.0445408553743"/>
    <n v="1008.980949426871"/>
    <n v="1011.091497698709"/>
    <n v="1012.1737106593283"/>
    <n v="1013.2379595439297"/>
    <n v="1015.4660315337807"/>
    <n v="1016.4943794028487"/>
    <n v="1017.5227246737411"/>
    <n v="1019.2830840300426"/>
    <n v="1000.4800954485104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</r>
  <r>
    <s v="DE Florida"/>
    <x v="6"/>
    <s v="Regulated &amp; Renewable Energy"/>
    <s v="PEF Fossil Hydro Maintenance Inter City BG P1-6 342"/>
    <s v="AFUDC Not Eligible"/>
    <s v="Maintenance"/>
    <s v="Maintenance"/>
    <s v="Fossil Hydro"/>
    <s v="BG - Other Production Plant"/>
    <s v="~"/>
    <s v="PEF Inter City old P1-6 342"/>
    <n v="0"/>
    <n v="0"/>
    <n v="0"/>
    <n v="0"/>
    <n v="0"/>
    <n v="0"/>
    <n v="0"/>
    <n v="0"/>
    <n v="0"/>
    <n v="0"/>
    <n v="0"/>
    <n v="0"/>
    <n v="0"/>
    <n v="0"/>
    <n v="0.15357126639999999"/>
    <n v="18.715947245300001"/>
    <n v="22.909796710000002"/>
    <n v="116.2527087208"/>
    <n v="104.91023008956925"/>
    <n v="95.483559711423482"/>
    <n v="107.17012631122348"/>
    <n v="154.49982827742349"/>
    <n v="154.49982827742349"/>
    <n v="154.49982827742349"/>
    <n v="188.18976121492349"/>
    <n v="0"/>
    <n v="129.73243798332351"/>
    <n v="137.3308201493235"/>
    <n v="144.92920334302349"/>
    <n v="176.47024949462349"/>
    <n v="169.41126999099129"/>
    <n v="184.43803938289128"/>
    <n v="192.14322424369126"/>
    <n v="199.72050772869127"/>
    <n v="204.4886595904913"/>
    <n v="211.8103335314913"/>
    <n v="219.13198897389128"/>
    <n v="231.66546875589128"/>
    <n v="129.73243798332351"/>
    <n v="175.74555627806757"/>
    <n v="183.40614079125456"/>
    <n v="191.0667263405546"/>
    <n v="198.9237341588057"/>
    <n v="177.16049574577099"/>
    <n v="192.31027820892666"/>
    <n v="200.0785397317556"/>
    <n v="207.71785284461208"/>
    <n v="223.71123542149931"/>
    <n v="231.0928465036589"/>
    <n v="238.47443893578412"/>
    <n v="251.11052106705128"/>
    <n v="175.74555627806757"/>
    <n v="208.06486143144596"/>
    <n v="209.38654581756006"/>
    <n v="210.70823038243523"/>
    <n v="216.19457040976491"/>
    <n v="218.59270721701597"/>
    <n v="221.20650658181768"/>
    <n v="222.5467685349754"/>
    <n v="223.86478295600534"/>
    <n v="226.62412906029198"/>
    <n v="227.89768202415038"/>
    <n v="229.17123177030925"/>
    <n v="231.35134118961034"/>
    <n v="208.06486143144596"/>
    <n v="214.63880751898307"/>
    <n v="215.91888925066027"/>
    <n v="217.1989711554717"/>
    <n v="222.51261767845318"/>
    <n v="224.83526834246712"/>
    <n v="227.36679315452105"/>
    <n v="228.66486768723411"/>
    <n v="229.94139497330426"/>
    <n v="232.6138851506733"/>
    <n v="233.84735049269162"/>
    <n v="235.08081271829391"/>
    <n v="237.19229884162607"/>
    <n v="214.6388075189830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</r>
  <r>
    <s v="DE Florida"/>
    <x v="6"/>
    <s v="Regulated &amp; Renewable Energy"/>
    <s v="PEF Fossil Hydro Maintenance Inter City BG P1-6 343"/>
    <s v="AFUDC Not Eligible"/>
    <s v="Maintenance"/>
    <s v="Maintenance"/>
    <s v="Fossil Hydro"/>
    <s v="BG - Other Production Plant"/>
    <s v="~"/>
    <s v="PEF Inter City old P1-6 343"/>
    <n v="0"/>
    <n v="0"/>
    <n v="0"/>
    <n v="0"/>
    <n v="0"/>
    <n v="0"/>
    <n v="0"/>
    <n v="0"/>
    <n v="0"/>
    <n v="0"/>
    <n v="0"/>
    <n v="0"/>
    <n v="0"/>
    <n v="0"/>
    <n v="0.85303257200000004"/>
    <n v="103.9602849565"/>
    <n v="127.25559455000003"/>
    <n v="645.74154688400006"/>
    <n v="582.73820031751097"/>
    <n v="530.37647232914367"/>
    <n v="595.29110250814369"/>
    <n v="858.19039575914371"/>
    <n v="858.19039575914371"/>
    <n v="858.19039575914371"/>
    <n v="1045.3257291966438"/>
    <n v="0"/>
    <n v="720.61654396010726"/>
    <n v="762.82279539010722"/>
    <n v="805.02905252860717"/>
    <n v="980.22810084660716"/>
    <n v="941.01803516938185"/>
    <n v="1024.4862779188818"/>
    <n v="1067.2857795028817"/>
    <n v="1109.3748354278816"/>
    <n v="1135.8601861168816"/>
    <n v="1176.5294239218815"/>
    <n v="1217.1985589738815"/>
    <n v="1286.8174840838815"/>
    <n v="720.61654396010726"/>
    <n v="976.20269340600203"/>
    <n v="1018.7544562682459"/>
    <n v="1061.3062248857211"/>
    <n v="1104.9490478209029"/>
    <n v="984.06216791352858"/>
    <n v="1068.2137035668557"/>
    <n v="1111.3635730842916"/>
    <n v="1153.7971810484264"/>
    <n v="1242.6346087414893"/>
    <n v="1283.6367755825013"/>
    <n v="1324.6388388293503"/>
    <n v="1394.8276827004593"/>
    <n v="976.20269340600203"/>
    <n v="1155.7246876339489"/>
    <n v="1163.0661640552121"/>
    <n v="1170.4076414694282"/>
    <n v="1200.8822664047316"/>
    <n v="1214.2030448071766"/>
    <n v="1228.721750337945"/>
    <n v="1236.1664183924365"/>
    <n v="1243.4875094914435"/>
    <n v="1258.8146742635756"/>
    <n v="1265.8887981267515"/>
    <n v="1272.9629041167757"/>
    <n v="1285.0726196174862"/>
    <n v="1155.7246876339489"/>
    <n v="1192.2405689618711"/>
    <n v="1199.3509577575112"/>
    <n v="1206.461347514849"/>
    <n v="1235.9767227960008"/>
    <n v="1248.8782031069122"/>
    <n v="1262.9399033984466"/>
    <n v="1270.1502356646649"/>
    <n v="1277.2408808067603"/>
    <n v="1292.0855924711673"/>
    <n v="1298.9370441641822"/>
    <n v="1305.7884785466388"/>
    <n v="1317.517016578206"/>
    <n v="1192.2405689618711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</r>
  <r>
    <s v="DE Florida"/>
    <x v="6"/>
    <s v="Regulated &amp; Renewable Energy"/>
    <s v="PEF Fossil Hydro Maintenance Inter City BG P1-6 344"/>
    <s v="AFUDC Not Eligible"/>
    <s v="Maintenance"/>
    <s v="Maintenance"/>
    <s v="Fossil Hydro"/>
    <s v="BG - Other Production Plant"/>
    <s v="~"/>
    <s v="PEF Inter City old P1-6 344"/>
    <n v="0"/>
    <n v="0"/>
    <n v="0"/>
    <n v="0"/>
    <n v="0"/>
    <n v="0"/>
    <n v="0"/>
    <n v="0"/>
    <n v="0"/>
    <n v="0"/>
    <n v="0"/>
    <n v="0"/>
    <n v="0"/>
    <n v="0"/>
    <n v="0.13556471040000001"/>
    <n v="16.5214628208"/>
    <n v="20.223574560000003"/>
    <n v="102.6218325888"/>
    <n v="92.609283582034863"/>
    <n v="84.287910256109171"/>
    <n v="94.60420218890917"/>
    <n v="136.38439643210916"/>
    <n v="136.38439643210916"/>
    <n v="136.38439643210916"/>
    <n v="166.12411343210914"/>
    <n v="0"/>
    <n v="114.52103506711205"/>
    <n v="121.22849084311206"/>
    <n v="127.93594752631205"/>
    <n v="155.77873926391206"/>
    <n v="149.54744004653816"/>
    <n v="162.81228892493814"/>
    <n v="169.61402455373815"/>
    <n v="176.30285551373814"/>
    <n v="180.51193147853814"/>
    <n v="186.97512365453815"/>
    <n v="193.43829950093814"/>
    <n v="204.50220225293813"/>
    <n v="114.52103506711205"/>
    <n v="155.13901786072088"/>
    <n v="161.90138262705662"/>
    <n v="168.66374830801894"/>
    <n v="175.59950533119436"/>
    <n v="156.38805268129158"/>
    <n v="169.76149108800058"/>
    <n v="176.61890750671267"/>
    <n v="183.36249498942493"/>
    <n v="197.48061961115511"/>
    <n v="203.99672117166421"/>
    <n v="210.51280626889491"/>
    <n v="221.66728102756531"/>
    <n v="155.13901786072088"/>
    <n v="183.66881608505182"/>
    <n v="184.83553017971244"/>
    <n v="186.00224443217402"/>
    <n v="190.84529948013886"/>
    <n v="192.96224967137965"/>
    <n v="195.26957552887512"/>
    <n v="196.45268893152638"/>
    <n v="197.61616337227596"/>
    <n v="200.05197030602008"/>
    <n v="201.17619648954869"/>
    <n v="202.30041983265983"/>
    <n v="204.2249068086158"/>
    <n v="183.66881608505182"/>
    <n v="189.47195308088101"/>
    <n v="190.60194252038431"/>
    <n v="191.73193211272149"/>
    <n v="196.42254233520742"/>
    <n v="198.47285729326273"/>
    <n v="200.70755546344404"/>
    <n v="201.85342800998222"/>
    <n v="202.98027977014846"/>
    <n v="205.33941481822589"/>
    <n v="206.42825373841563"/>
    <n v="207.51708990759573"/>
    <n v="209.38099981426785"/>
    <n v="189.47195308088101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</r>
  <r>
    <s v="DE Florida"/>
    <x v="6"/>
    <s v="Regulated &amp; Renewable Energy"/>
    <s v="PEF Fossil Hydro Maintenance Inter City BG P1-6 345"/>
    <s v="AFUDC Not Eligible"/>
    <s v="Maintenance"/>
    <s v="Maintenance"/>
    <s v="Fossil Hydro"/>
    <s v="BG - Other Production Plant"/>
    <s v="~"/>
    <s v="PEF Inter City old P1-6 345"/>
    <n v="0"/>
    <n v="0"/>
    <n v="0"/>
    <n v="0"/>
    <n v="0"/>
    <n v="0"/>
    <n v="0"/>
    <n v="0"/>
    <n v="0"/>
    <n v="0"/>
    <n v="0"/>
    <n v="0"/>
    <n v="0"/>
    <n v="0"/>
    <n v="0.17078583280000001"/>
    <n v="20.813910778099999"/>
    <n v="25.477869670000004"/>
    <n v="129.2840525416"/>
    <n v="116.67013911585939"/>
    <n v="106.18678641061196"/>
    <n v="119.18335833521196"/>
    <n v="171.81848179261198"/>
    <n v="171.81848179261198"/>
    <n v="171.81848179261198"/>
    <n v="209.28488673011196"/>
    <n v="0"/>
    <n v="144.27479164263934"/>
    <n v="152.72491422463935"/>
    <n v="161.17503794953936"/>
    <n v="196.25167670273936"/>
    <n v="188.40142110801204"/>
    <n v="205.11261575431206"/>
    <n v="213.68151307591205"/>
    <n v="222.10817192091204"/>
    <n v="227.41080961951204"/>
    <n v="235.55320637651204"/>
    <n v="243.69558256131205"/>
    <n v="257.63400237531204"/>
    <n v="144.27479164263934"/>
    <n v="195.44574902228609"/>
    <n v="203.96504652167445"/>
    <n v="212.4843451733189"/>
    <n v="221.22208404213194"/>
    <n v="197.01929608625244"/>
    <n v="213.86729295026004"/>
    <n v="222.50633751038575"/>
    <n v="231.00197919247555"/>
    <n v="248.78813949910628"/>
    <n v="256.99719204926703"/>
    <n v="265.20622385881836"/>
    <n v="279.25874722928177"/>
    <n v="195.44574902228609"/>
    <n v="231.38788569621443"/>
    <n v="232.85772425307908"/>
    <n v="234.32756300874303"/>
    <n v="240.42889415327457"/>
    <n v="243.09585003242924"/>
    <n v="246.00264315691291"/>
    <n v="247.49314173262954"/>
    <n v="248.95889893978639"/>
    <n v="252.02755386105639"/>
    <n v="253.44386570536287"/>
    <n v="254.86017397128188"/>
    <n v="257.28466268911706"/>
    <n v="231.38788569621443"/>
    <n v="238.69873806893619"/>
    <n v="240.12231052308999"/>
    <n v="241.5458831697855"/>
    <n v="247.45516273689216"/>
    <n v="250.03817085589725"/>
    <n v="252.85346686416469"/>
    <n v="254.29704902183499"/>
    <n v="255.71666859491037"/>
    <n v="258.68873147679716"/>
    <n v="260.06046207852211"/>
    <n v="261.43218921449647"/>
    <n v="263.78036231010446"/>
    <n v="238.69873806893619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</r>
  <r>
    <s v="DE Florida"/>
    <x v="6"/>
    <s v="Regulated &amp; Renewable Energy"/>
    <s v="PEF Fossil Hydro Maintenance Inter City BG P1-6 346"/>
    <s v="AFUDC Not Eligible"/>
    <s v="Maintenance"/>
    <s v="Maintenance"/>
    <s v="Fossil Hydro"/>
    <s v="BG - Other Production Plant"/>
    <s v="~"/>
    <s v="PEF Inter City old P1-6 346"/>
    <n v="0"/>
    <n v="0"/>
    <n v="0"/>
    <n v="0"/>
    <n v="0"/>
    <n v="0"/>
    <n v="0"/>
    <n v="0"/>
    <n v="0"/>
    <n v="0"/>
    <n v="0"/>
    <n v="0"/>
    <n v="0"/>
    <n v="0"/>
    <n v="5.33322808E-2"/>
    <n v="6.4996804241000001"/>
    <n v="7.9561218700000023"/>
    <n v="40.372279597600006"/>
    <n v="36.43325982190062"/>
    <n v="33.159562577607325"/>
    <n v="37.218077338207323"/>
    <n v="53.65475207960732"/>
    <n v="53.65475207960732"/>
    <n v="53.65475207960732"/>
    <n v="65.354603267107322"/>
    <n v="0"/>
    <n v="45.053524487932428"/>
    <n v="47.692293189932428"/>
    <n v="50.331062248832431"/>
    <n v="61.284647314032433"/>
    <n v="58.833202549172711"/>
    <n v="64.051704053472704"/>
    <n v="66.727563231072708"/>
    <n v="69.359004776072709"/>
    <n v="71.014890150672713"/>
    <n v="73.557563527672713"/>
    <n v="76.100230480472717"/>
    <n v="80.452861534472717"/>
    <n v="45.053524487932428"/>
    <n v="61.032975611211754"/>
    <n v="63.693345965163729"/>
    <n v="66.353716678937374"/>
    <n v="69.082300984020378"/>
    <n v="61.524356263175697"/>
    <n v="66.785577788037287"/>
    <n v="69.483342249940222"/>
    <n v="72.13632546486528"/>
    <n v="77.690512719600179"/>
    <n v="80.254001087044728"/>
    <n v="82.817482977699086"/>
    <n v="87.20574580989647"/>
    <n v="61.032975611211754"/>
    <n v="72.256834723054453"/>
    <n v="72.715829719068964"/>
    <n v="73.174824777163693"/>
    <n v="75.080122778286551"/>
    <n v="75.91294853143232"/>
    <n v="76.820669649752574"/>
    <n v="77.286116269468437"/>
    <n v="77.743836758780091"/>
    <n v="78.702103397507244"/>
    <n v="79.144383297089874"/>
    <n v="79.586662079228731"/>
    <n v="80.343771208107356"/>
    <n v="72.256834723054453"/>
    <n v="74.539836920818388"/>
    <n v="74.984384133074485"/>
    <n v="75.428931405456694"/>
    <n v="77.274256348584146"/>
    <n v="78.080867248639194"/>
    <n v="78.960016032741606"/>
    <n v="79.410811790964132"/>
    <n v="79.854124614160042"/>
    <n v="80.782227897514147"/>
    <n v="81.2105861543657"/>
    <n v="81.638943328947249"/>
    <n v="82.372220936631649"/>
    <n v="74.539836920818388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</r>
  <r>
    <s v="DE Florida"/>
    <x v="6"/>
    <s v="Regulated &amp; Renewable Energy"/>
    <s v="PEF Fossil Hydro Maintenance Inter City BG P11 341"/>
    <s v="AFUDC Not Eligible"/>
    <s v="Maintenance"/>
    <s v="Maintenance"/>
    <s v="Fossil Hydro"/>
    <s v="BG - Other Production Plant"/>
    <s v="~"/>
    <s v="PEF Inter City Siemens P1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86852719999997"/>
    <n v="1.2517359511999999"/>
    <n v="1.8776044783999999"/>
    <n v="2.5034730056000001"/>
    <n v="3.1293404296"/>
    <n v="3.7552089567999998"/>
    <n v="4.3810774839999995"/>
    <n v="5.0069449079999995"/>
    <n v="5.6328134351999992"/>
    <n v="6.258681962399999"/>
    <n v="6.8845493863999989"/>
    <n v="0"/>
    <n v="0"/>
    <n v="0"/>
    <n v="0"/>
    <n v="0"/>
    <n v="0"/>
    <n v="0"/>
    <n v="0"/>
    <n v="0"/>
    <n v="0"/>
    <n v="0"/>
    <n v="0"/>
    <n v="0"/>
    <n v="0"/>
    <n v="0"/>
    <n v="5.2250711651058852"/>
    <n v="10.450133120132882"/>
    <n v="15.675204285238767"/>
    <n v="20.900275450344651"/>
    <n v="26.125337405371649"/>
    <n v="31.350408570477533"/>
    <n v="36.575479735583421"/>
    <n v="5.805545008210423"/>
    <n v="11.030616173316307"/>
    <n v="16.255687338422192"/>
    <n v="21.480749293449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Inter City BG P11 342"/>
    <s v="AFUDC Not Eligible"/>
    <s v="Maintenance"/>
    <s v="Maintenance"/>
    <s v="Fossil Hydro"/>
    <s v="BG - Other Production Plant"/>
    <s v="~"/>
    <s v="PEF Inter City Siemens P1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557358579999997"/>
    <n v="1.1911461218000001"/>
    <n v="1.7867197076000001"/>
    <n v="2.3822932934000001"/>
    <n v="2.9778658294000002"/>
    <n v="3.5734394152000002"/>
    <n v="4.1690130009999997"/>
    <n v="4.7645855369999994"/>
    <n v="5.360159122799999"/>
    <n v="5.9557327085999994"/>
    <n v="6.5513052445999991"/>
    <n v="0"/>
    <n v="0"/>
    <n v="0"/>
    <n v="0"/>
    <n v="0"/>
    <n v="0"/>
    <n v="0"/>
    <n v="0"/>
    <n v="0"/>
    <n v="0"/>
    <n v="0"/>
    <n v="0"/>
    <n v="0"/>
    <n v="0"/>
    <n v="0"/>
    <n v="4.9721534709283528"/>
    <n v="9.9442981775883794"/>
    <n v="14.916451648516732"/>
    <n v="19.888605119445085"/>
    <n v="24.860749826105113"/>
    <n v="29.832903297033468"/>
    <n v="34.805056767961823"/>
    <n v="5.5245296860218502"/>
    <n v="10.496683156950203"/>
    <n v="15.468836627878556"/>
    <n v="20.4409813345385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Inter City BG P11 343"/>
    <s v="AFUDC Not Eligible"/>
    <s v="Maintenance"/>
    <s v="Maintenance"/>
    <s v="Fossil Hydro"/>
    <s v="BG - Other Production Plant"/>
    <s v="~"/>
    <s v="PEF Inter City Siemens P1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127296502000002"/>
    <n v="14.825446234200001"/>
    <n v="22.2381758844"/>
    <n v="29.6509055346"/>
    <n v="37.063622118600001"/>
    <n v="44.476351768800001"/>
    <n v="51.889081419"/>
    <n v="59.301798003000002"/>
    <n v="66.714527653200008"/>
    <n v="74.127257303400015"/>
    <n v="81.539973887400009"/>
    <n v="0"/>
    <n v="0"/>
    <n v="0"/>
    <n v="0"/>
    <n v="0"/>
    <n v="0"/>
    <n v="0"/>
    <n v="0"/>
    <n v="0"/>
    <n v="0"/>
    <n v="0"/>
    <n v="0"/>
    <n v="0"/>
    <n v="0"/>
    <n v="0"/>
    <n v="61.885265461844199"/>
    <n v="123.77042184035557"/>
    <n v="185.65568730219977"/>
    <n v="247.54095276404396"/>
    <n v="309.42610914255533"/>
    <n v="371.31137460439953"/>
    <n v="433.19664006624373"/>
    <n v="68.760344621355159"/>
    <n v="130.64561008319936"/>
    <n v="192.53087554504356"/>
    <n v="254.416031923554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Inter City BG P11 344"/>
    <s v="AFUDC Not Eligible"/>
    <s v="Maintenance"/>
    <s v="Maintenance"/>
    <s v="Fossil Hydro"/>
    <s v="BG - Other Production Plant"/>
    <s v="~"/>
    <s v="PEF Inter City Siemens P1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306327131999999"/>
    <n v="2.4612632571999997"/>
    <n v="3.6918959703999996"/>
    <n v="4.9225286835999995"/>
    <n v="6.1531592275999998"/>
    <n v="7.3837919408000001"/>
    <n v="8.6144246540000005"/>
    <n v="9.8450551980000007"/>
    <n v="11.075687911200001"/>
    <n v="12.306320624400001"/>
    <n v="13.536951168400002"/>
    <n v="0"/>
    <n v="0"/>
    <n v="0"/>
    <n v="0"/>
    <n v="0"/>
    <n v="0"/>
    <n v="0"/>
    <n v="0"/>
    <n v="0"/>
    <n v="0"/>
    <n v="0"/>
    <n v="0"/>
    <n v="0"/>
    <n v="0"/>
    <n v="0"/>
    <n v="10.273952475840906"/>
    <n v="20.547886842088694"/>
    <n v="30.821839317929602"/>
    <n v="41.095791793770509"/>
    <n v="51.369726160018303"/>
    <n v="61.64367863585921"/>
    <n v="71.917631111700118"/>
    <n v="11.415326533547912"/>
    <n v="21.689279009388819"/>
    <n v="31.963231485229727"/>
    <n v="42.2371658514775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Inter City BG P11 345"/>
    <s v="AFUDC Not Eligible"/>
    <s v="Maintenance"/>
    <s v="Maintenance"/>
    <s v="Fossil Hydro"/>
    <s v="BG - Other Production Plant"/>
    <s v="~"/>
    <s v="PEF Inter City Siemens P1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5821438"/>
    <n v="2.8116403979999998"/>
    <n v="4.217461836"/>
    <n v="5.6232832740000003"/>
    <n v="7.0291022339999998"/>
    <n v="8.434923672"/>
    <n v="9.8407451100000003"/>
    <n v="11.24656407"/>
    <n v="12.652385508"/>
    <n v="14.058206946"/>
    <n v="15.464025906"/>
    <n v="0"/>
    <n v="0"/>
    <n v="0"/>
    <n v="0"/>
    <n v="0"/>
    <n v="0"/>
    <n v="0"/>
    <n v="0"/>
    <n v="0"/>
    <n v="0"/>
    <n v="0"/>
    <n v="0"/>
    <n v="0"/>
    <n v="0"/>
    <n v="0"/>
    <n v="11.736517718575403"/>
    <n v="23.473014749537057"/>
    <n v="35.209532468112457"/>
    <n v="46.946050186687856"/>
    <n v="58.682547217649514"/>
    <n v="70.419064936224913"/>
    <n v="82.155582654800313"/>
    <n v="13.040373939761992"/>
    <n v="24.776891658337394"/>
    <n v="36.513409376912797"/>
    <n v="48.249906407874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Inter City BG P11 346"/>
    <s v="AFUDC Not Eligible"/>
    <s v="Maintenance"/>
    <s v="Maintenance"/>
    <s v="Fossil Hydro"/>
    <s v="BG - Other Production Plant"/>
    <s v="~"/>
    <s v="PEF Inter City Siemens P1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794085600000005E-2"/>
    <n v="0.1515880376"/>
    <n v="0.22738212320000001"/>
    <n v="0.30317620880000001"/>
    <n v="0.37897016080000001"/>
    <n v="0.45476424640000002"/>
    <n v="0.53055833200000002"/>
    <n v="0.60635228399999996"/>
    <n v="0.68214636959999997"/>
    <n v="0.75794045519999997"/>
    <n v="0.83373440719999992"/>
    <n v="0"/>
    <n v="0"/>
    <n v="0"/>
    <n v="0"/>
    <n v="0"/>
    <n v="0"/>
    <n v="0"/>
    <n v="0"/>
    <n v="0"/>
    <n v="0"/>
    <n v="0"/>
    <n v="0"/>
    <n v="0"/>
    <n v="0"/>
    <n v="0"/>
    <n v="0.63276786408461416"/>
    <n v="1.2655346128079705"/>
    <n v="1.8983024768925847"/>
    <n v="2.5310703409771991"/>
    <n v="3.1638370897005554"/>
    <n v="3.7966049537851694"/>
    <n v="4.4293728178697833"/>
    <n v="0.70306455139314039"/>
    <n v="1.3358324154777546"/>
    <n v="1.9686002795623687"/>
    <n v="2.60136702828572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Inter City BG P12-14 341"/>
    <s v="AFUDC Not Eligible"/>
    <s v="Maintenance"/>
    <s v="Maintenance"/>
    <s v="Fossil Hydro"/>
    <s v="BG - Other Production Plant"/>
    <s v="~"/>
    <s v="PEF Inter City P12-14 341"/>
    <n v="648.04999999999995"/>
    <n v="0"/>
    <n v="0"/>
    <n v="0"/>
    <n v="74.77"/>
    <n v="74.56"/>
    <n v="12.1"/>
    <n v="44.81"/>
    <n v="1125.22"/>
    <n v="1366.7499999999998"/>
    <n v="415.67"/>
    <n v="387.71"/>
    <n v="648.04999999999995"/>
    <n v="508.33"/>
    <n v="508.33"/>
    <n v="508.33"/>
    <n v="510.17791227499998"/>
    <n v="403.49962266323871"/>
    <n v="403.49962266323871"/>
    <n v="403.49962266323871"/>
    <n v="403.49962266323871"/>
    <n v="403.49962266323871"/>
    <n v="403.49962266323871"/>
    <n v="403.49962266323871"/>
    <n v="403.49962266323871"/>
    <n v="508.33"/>
    <n v="403.49962266323871"/>
    <n v="403.64305468823869"/>
    <n v="403.78648671323867"/>
    <n v="403.92991846323866"/>
    <n v="404.07335090073866"/>
    <n v="404.21678320073863"/>
    <n v="404.36021563823863"/>
    <n v="404.50364642573862"/>
    <n v="404.6470768007386"/>
    <n v="404.79050745073863"/>
    <n v="404.93393782573861"/>
    <n v="405.07736833823861"/>
    <n v="403.49962266323871"/>
    <n v="330.47856579124112"/>
    <n v="338.76610617725851"/>
    <n v="347.05364656327589"/>
    <n v="353.50477355329872"/>
    <n v="357.96130703413826"/>
    <n v="320.72769939487944"/>
    <n v="329.01526361525606"/>
    <n v="337.30273249819572"/>
    <n v="345.5901775467762"/>
    <n v="353.87763848492949"/>
    <n v="362.16508353350991"/>
    <n v="370.45253652687677"/>
    <n v="330.47856579124112"/>
    <n v="32.291135590805482"/>
    <n v="39.153635590805479"/>
    <n v="46.016135590805476"/>
    <n v="52.878635590805473"/>
    <n v="59.74113559080547"/>
    <n v="66.603635590805467"/>
    <n v="73.466135590805465"/>
    <n v="80.328635590805462"/>
    <n v="87.191135590805459"/>
    <n v="94.053635590805456"/>
    <n v="100.91613559080545"/>
    <n v="0"/>
    <n v="32.291135590805482"/>
    <n v="6.8625000000000114"/>
    <n v="16.806715125737394"/>
    <n v="26.750930251474777"/>
    <n v="36.695126311322518"/>
    <n v="46.639370035894359"/>
    <n v="56.583604227521384"/>
    <n v="66.527847952093225"/>
    <n v="0.88599550079949552"/>
    <n v="10.830096231199034"/>
    <n v="20.774216027488215"/>
    <n v="30.718316757887756"/>
    <n v="26.855892699920879"/>
    <n v="6.8625000000000114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</r>
  <r>
    <s v="DE Florida"/>
    <x v="6"/>
    <s v="Regulated &amp; Renewable Energy"/>
    <s v="PEF Fossil Hydro Maintenance Inter City BG P12-14 342"/>
    <s v="AFUDC Not Eligible"/>
    <s v="Maintenance"/>
    <s v="Maintenance"/>
    <s v="Fossil Hydro"/>
    <s v="BG - Other Production Plant"/>
    <s v="~"/>
    <s v="PEF Inter City P12-14 342"/>
    <n v="0"/>
    <n v="0"/>
    <n v="0"/>
    <n v="0"/>
    <n v="0"/>
    <n v="0"/>
    <n v="0"/>
    <n v="0"/>
    <n v="0"/>
    <n v="0"/>
    <n v="0"/>
    <n v="0"/>
    <n v="0"/>
    <n v="0"/>
    <n v="0"/>
    <n v="0"/>
    <n v="6.9320229195999996"/>
    <n v="5.4825357293081431"/>
    <n v="5.4825357293081431"/>
    <n v="5.4825357293081431"/>
    <n v="5.4825357293081431"/>
    <n v="5.4825357293081431"/>
    <n v="5.4825357293081431"/>
    <n v="5.4825357293081423"/>
    <n v="5.4825357293081414"/>
    <n v="0"/>
    <n v="5.4825357293081414"/>
    <n v="6.0205883729081417"/>
    <n v="6.5586410165081421"/>
    <n v="7.0966926285081424"/>
    <n v="7.634746819508142"/>
    <n v="8.1728004947081416"/>
    <n v="8.7108546857081421"/>
    <n v="9.2489026871081421"/>
    <n v="9.786949141108142"/>
    <n v="10.324996626708142"/>
    <n v="10.863043080708142"/>
    <n v="11.401090050508142"/>
    <n v="5.4825357293081414"/>
    <n v="9.3014722195059854"/>
    <n v="40.391623724766561"/>
    <n v="71.481775230027139"/>
    <n v="95.67999229362421"/>
    <n v="112.3927045498113"/>
    <n v="100.68693224765025"/>
    <n v="131.77717316590974"/>
    <n v="162.86705643217357"/>
    <n v="193.95685028543846"/>
    <n v="225.04670374736932"/>
    <n v="256.13649760063424"/>
    <n v="287.22632125823213"/>
    <n v="9.3014722195059854"/>
    <n v="24.905301881244952"/>
    <n v="50.646968547911612"/>
    <n v="76.388635214578272"/>
    <n v="102.13030188124493"/>
    <n v="127.87196854791159"/>
    <n v="153.61363521457827"/>
    <n v="179.35530188124494"/>
    <n v="205.09696854791162"/>
    <n v="230.83863521457829"/>
    <n v="256.58030188124496"/>
    <n v="282.32196854791164"/>
    <n v="0"/>
    <n v="24.905301881244952"/>
    <n v="25.741666666666617"/>
    <n v="63.0460151212244"/>
    <n v="100.35036357578218"/>
    <n v="137.65464050729045"/>
    <n v="174.95909624642249"/>
    <n v="212.26351622402979"/>
    <n v="249.56797196316182"/>
    <n v="3.323662302472826"/>
    <n v="40.627581618733565"/>
    <n v="77.931572458043803"/>
    <n v="115.23549177430453"/>
    <n v="100.74615087895697"/>
    <n v="25.741666666666617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</r>
  <r>
    <s v="DE Florida"/>
    <x v="6"/>
    <s v="Regulated &amp; Renewable Energy"/>
    <s v="PEF Fossil Hydro Maintenance Inter City BG P12-14 343"/>
    <s v="AFUDC Not Eligible"/>
    <s v="Maintenance"/>
    <s v="Maintenance"/>
    <s v="Fossil Hydro"/>
    <s v="BG - Other Production Plant"/>
    <s v="~"/>
    <s v="PEF Inter City P12-14 343"/>
    <n v="0"/>
    <n v="0"/>
    <n v="0"/>
    <n v="0"/>
    <n v="0"/>
    <n v="0"/>
    <n v="0"/>
    <n v="0"/>
    <n v="0"/>
    <n v="0"/>
    <n v="0"/>
    <n v="0"/>
    <n v="0"/>
    <n v="0"/>
    <n v="0"/>
    <n v="0"/>
    <n v="90.481848601199999"/>
    <n v="71.562078424079104"/>
    <n v="71.562078424079104"/>
    <n v="71.562078424079104"/>
    <n v="71.562078424079104"/>
    <n v="71.562078424079104"/>
    <n v="71.562078424079104"/>
    <n v="71.56207842407909"/>
    <n v="71.56207842407909"/>
    <n v="0"/>
    <n v="71.56207842407909"/>
    <n v="78.585136253279089"/>
    <n v="85.608194082479088"/>
    <n v="92.631238446479088"/>
    <n v="99.654316473479085"/>
    <n v="106.67738776787908"/>
    <n v="113.70046579487908"/>
    <n v="120.72346303067908"/>
    <n v="127.74644006867908"/>
    <n v="134.76943057187907"/>
    <n v="141.79240760987906"/>
    <n v="148.81539138047907"/>
    <n v="71.56207842407909"/>
    <n v="121.4096391334742"/>
    <n v="527.22411671036605"/>
    <n v="933.03859428725787"/>
    <n v="1248.8938198333378"/>
    <n v="1467.0420199792877"/>
    <n v="1314.248652185837"/>
    <n v="1720.0642968554475"/>
    <n v="2125.8752731541836"/>
    <n v="2531.6850823602008"/>
    <n v="2937.4956696280306"/>
    <n v="3343.3054788340478"/>
    <n v="3749.1156770709713"/>
    <n v="121.4096391334742"/>
    <n v="325.08461381996131"/>
    <n v="661.08711381996136"/>
    <n v="997.08961381996141"/>
    <n v="1333.0921138199615"/>
    <n v="1669.0946138199615"/>
    <n v="2005.0971138199616"/>
    <n v="2341.0996138199616"/>
    <n v="2677.1021138199617"/>
    <n v="3013.1046138199617"/>
    <n v="3349.1071138199618"/>
    <n v="3685.1096138199619"/>
    <n v="0"/>
    <n v="325.08461381996131"/>
    <n v="336.00250000000005"/>
    <n v="822.92820616804227"/>
    <n v="1309.8539123360845"/>
    <n v="1796.7786849290119"/>
    <n v="2283.7057914597262"/>
    <n v="2770.6324312028833"/>
    <n v="3257.5595377335976"/>
    <n v="43.38308216578389"/>
    <n v="530.30318688313764"/>
    <n v="1017.2242251756062"/>
    <n v="1504.1443298929601"/>
    <n v="1315.0180437918771"/>
    <n v="336.00250000000005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</r>
  <r>
    <s v="DE Florida"/>
    <x v="6"/>
    <s v="Regulated &amp; Renewable Energy"/>
    <s v="PEF Fossil Hydro Maintenance Inter City BG P12-14 344"/>
    <s v="AFUDC Not Eligible"/>
    <s v="Maintenance"/>
    <s v="Maintenance"/>
    <s v="Fossil Hydro"/>
    <s v="BG - Other Production Plant"/>
    <s v="~"/>
    <s v="PEF Inter City P12-14 344"/>
    <n v="0"/>
    <n v="0"/>
    <n v="0"/>
    <n v="0"/>
    <n v="0"/>
    <n v="0"/>
    <n v="0"/>
    <n v="0"/>
    <n v="0"/>
    <n v="0"/>
    <n v="0"/>
    <n v="0"/>
    <n v="0"/>
    <n v="0"/>
    <n v="0"/>
    <n v="0"/>
    <n v="22.7340247592"/>
    <n v="17.980336253775988"/>
    <n v="17.980336253775988"/>
    <n v="17.980336253775988"/>
    <n v="17.980336253775988"/>
    <n v="17.980336253775988"/>
    <n v="17.980336253775988"/>
    <n v="17.980336253775988"/>
    <n v="17.980336253775988"/>
    <n v="0"/>
    <n v="17.980336253775988"/>
    <n v="19.744915260975986"/>
    <n v="21.509494268175985"/>
    <n v="23.274069892175984"/>
    <n v="25.038653974175983"/>
    <n v="26.803236364575984"/>
    <n v="28.567820446575983"/>
    <n v="30.332384229375982"/>
    <n v="32.096942937375985"/>
    <n v="33.861505028575984"/>
    <n v="35.626063736575986"/>
    <n v="37.390624136175987"/>
    <n v="17.980336253775988"/>
    <n v="30.504789465909894"/>
    <n v="132.46778634123893"/>
    <n v="234.43078321656799"/>
    <n v="313.791050419724"/>
    <n v="368.60191961949425"/>
    <n v="330.21179315632139"/>
    <n v="432.17508326976241"/>
    <n v="534.13720043075546"/>
    <n v="636.09902435363654"/>
    <n v="738.0610437685923"/>
    <n v="840.02286769147338"/>
    <n v="941.9847893603918"/>
    <n v="30.504789465909894"/>
    <n v="81.679197936282662"/>
    <n v="166.10169793628268"/>
    <n v="250.52419793628269"/>
    <n v="334.9466979362827"/>
    <n v="419.36919793628272"/>
    <n v="503.79169793628273"/>
    <n v="588.21419793628274"/>
    <n v="672.63669793628276"/>
    <n v="757.05919793628277"/>
    <n v="841.48169793628279"/>
    <n v="925.9041979362828"/>
    <n v="0"/>
    <n v="81.679197936282662"/>
    <n v="84.422500000000014"/>
    <n v="206.76476285213954"/>
    <n v="329.10702570427907"/>
    <n v="451.44905399149292"/>
    <n v="573.79166869102096"/>
    <n v="696.13416610808622"/>
    <n v="818.47678080761432"/>
    <n v="10.900198452632821"/>
    <n v="133.24105391521829"/>
    <n v="255.58214394272943"/>
    <n v="377.9229994053149"/>
    <n v="330.40417198715983"/>
    <n v="84.422500000000014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</r>
  <r>
    <s v="DE Florida"/>
    <x v="6"/>
    <s v="Regulated &amp; Renewable Energy"/>
    <s v="PEF Fossil Hydro Maintenance Inter City BG P12-14 345"/>
    <s v="AFUDC Not Eligible"/>
    <s v="Maintenance"/>
    <s v="Maintenance"/>
    <s v="Fossil Hydro"/>
    <s v="BG - Other Production Plant"/>
    <s v="~"/>
    <s v="PEF Inter City P12-14 345"/>
    <n v="0"/>
    <n v="0"/>
    <n v="0"/>
    <n v="0"/>
    <n v="0"/>
    <n v="0"/>
    <n v="0"/>
    <n v="0"/>
    <n v="0"/>
    <n v="0"/>
    <n v="0"/>
    <n v="0"/>
    <n v="0"/>
    <n v="0"/>
    <n v="0"/>
    <n v="0"/>
    <n v="12.1868134616"/>
    <n v="9.6385486609860855"/>
    <n v="9.6385486609860855"/>
    <n v="9.6385486609860855"/>
    <n v="9.6385486609860855"/>
    <n v="9.6385486609860855"/>
    <n v="9.6385486609860855"/>
    <n v="9.6385486609860855"/>
    <n v="9.6385486609860838"/>
    <n v="0"/>
    <n v="9.6385486609860838"/>
    <n v="10.584469826586083"/>
    <n v="11.530390992186083"/>
    <n v="12.476310344186084"/>
    <n v="13.422234230186083"/>
    <n v="14.368157209386084"/>
    <n v="15.314081095386083"/>
    <n v="16.259994099786084"/>
    <n v="17.205904383786084"/>
    <n v="18.151816481386085"/>
    <n v="19.097726765386085"/>
    <n v="20.043637956186085"/>
    <n v="9.6385486609860838"/>
    <n v="16.352413743016726"/>
    <n v="71.011013432623187"/>
    <n v="125.66961312222965"/>
    <n v="168.2117235862961"/>
    <n v="197.59380777407961"/>
    <n v="177.01428589688103"/>
    <n v="231.67304278061741"/>
    <n v="286.33117088783411"/>
    <n v="340.98914180092089"/>
    <n v="395.64721751009432"/>
    <n v="450.30518842318111"/>
    <n v="504.96321173431119"/>
    <n v="16.352413743016726"/>
    <n v="43.785197582429419"/>
    <n v="89.041030915762747"/>
    <n v="134.29686424909607"/>
    <n v="179.5526975824294"/>
    <n v="224.80853091576273"/>
    <n v="270.06436424909606"/>
    <n v="315.32019758242939"/>
    <n v="360.57603091576271"/>
    <n v="405.83186424909604"/>
    <n v="451.08769758242937"/>
    <n v="496.3435309157627"/>
    <n v="0"/>
    <n v="43.785197582429419"/>
    <n v="45.255833333333385"/>
    <n v="110.83865292504267"/>
    <n v="176.42147251675195"/>
    <n v="242.00416636753698"/>
    <n v="307.58717457063261"/>
    <n v="373.17011990326614"/>
    <n v="438.75312810636177"/>
    <n v="5.8431665750539423"/>
    <n v="71.425231721217841"/>
    <n v="137.00742260830597"/>
    <n v="202.58948775446987"/>
    <n v="177.11653368667544"/>
    <n v="45.255833333333385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</r>
  <r>
    <s v="DE Florida"/>
    <x v="6"/>
    <s v="Regulated &amp; Renewable Energy"/>
    <s v="PEF Fossil Hydro Maintenance Inter City BG P12-14 346"/>
    <s v="AFUDC Not Eligible"/>
    <s v="Maintenance"/>
    <s v="Maintenance"/>
    <s v="Fossil Hydro"/>
    <s v="BG - Other Production Plant"/>
    <s v="~"/>
    <s v="PEF Inter City P12-14 346"/>
    <n v="0"/>
    <n v="0"/>
    <n v="0"/>
    <n v="0"/>
    <n v="0"/>
    <n v="0"/>
    <n v="0"/>
    <n v="0"/>
    <n v="0"/>
    <n v="0"/>
    <n v="0"/>
    <n v="0"/>
    <n v="0"/>
    <n v="0"/>
    <n v="0"/>
    <n v="0"/>
    <n v="0.21099798340000001"/>
    <n v="0.16687826861213229"/>
    <n v="0.16687826861213229"/>
    <n v="0.16687826861213229"/>
    <n v="0.16687826861213229"/>
    <n v="0.16687826861213229"/>
    <n v="0.16687826861213229"/>
    <n v="0.16687826861213231"/>
    <n v="0.16687826861213229"/>
    <n v="0"/>
    <n v="0.16687826861213229"/>
    <n v="0.18325559801213229"/>
    <n v="0.19963292741213229"/>
    <n v="0.21601022541213227"/>
    <n v="0.23238760191213226"/>
    <n v="0.24876496271213225"/>
    <n v="0.26514233921213226"/>
    <n v="0.28151952731213226"/>
    <n v="0.29789666831213224"/>
    <n v="0.31427384071213227"/>
    <n v="0.33065098171213225"/>
    <n v="0.34702813841213226"/>
    <n v="0.16687826861213229"/>
    <n v="0.28311964685196578"/>
    <n v="1.2297909267385509"/>
    <n v="2.176462206625136"/>
    <n v="2.9132793660620324"/>
    <n v="3.4221686424383093"/>
    <n v="3.0657475822953471"/>
    <n v="4.0124215847392062"/>
    <n v="4.9590846969539699"/>
    <n v="5.9057450866114598"/>
    <n v="6.8524072913071326"/>
    <n v="7.7990676809646224"/>
    <n v="8.7457289781412033"/>
    <n v="0.28311964685196578"/>
    <n v="0.75833934514772672"/>
    <n v="1.5416726784810599"/>
    <n v="2.3250060118143931"/>
    <n v="3.1083393451477264"/>
    <n v="3.8916726784810596"/>
    <n v="4.6750060118143928"/>
    <n v="5.458339345147726"/>
    <n v="6.2416726784810592"/>
    <n v="7.0250060118143924"/>
    <n v="7.8083393451477257"/>
    <n v="8.5916726784810589"/>
    <n v="0"/>
    <n v="0.75833934514772672"/>
    <n v="0.78333333333333321"/>
    <n v="1.9191722017212367"/>
    <n v="3.0550110701091402"/>
    <n v="4.1908477607707733"/>
    <n v="5.3266898957480819"/>
    <n v="6.462530941862255"/>
    <n v="7.5983730768395636"/>
    <n v="0.10119257674355708"/>
    <n v="1.2370183787738402"/>
    <n v="2.3728463585303934"/>
    <n v="3.5086721605606765"/>
    <n v="3.0675042043577898"/>
    <n v="0.78333333333333321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</r>
  <r>
    <s v="DE Florida"/>
    <x v="6"/>
    <s v="Regulated &amp; Renewable Energy"/>
    <s v="PEF Fossil Hydro Maintenance Inter City BG P7-10 341"/>
    <s v="AFUDC Not Eligible"/>
    <s v="Maintenance"/>
    <s v="Maintenance"/>
    <s v="Fossil Hydro"/>
    <s v="BG - Other Production Plant"/>
    <s v="~"/>
    <s v="PEF Inter City new P7-10 341"/>
    <n v="1595.42"/>
    <n v="1595.42"/>
    <n v="1610.92"/>
    <n v="1630.03"/>
    <n v="1664.39"/>
    <n v="2285.4699999999998"/>
    <n v="2463.88"/>
    <n v="2154.96"/>
    <n v="2154.96"/>
    <n v="2154.96"/>
    <n v="183.82"/>
    <n v="183.82"/>
    <n v="1595.42"/>
    <n v="3.83"/>
    <n v="3.83"/>
    <n v="21.786385617800001"/>
    <n v="115.0554866432"/>
    <n v="217.6893150745"/>
    <n v="30.500853697555613"/>
    <n v="109.6041164597556"/>
    <n v="22.064234395040302"/>
    <n v="0.31743926469994221"/>
    <n v="0.31743926469994221"/>
    <n v="0.31743926469994221"/>
    <n v="0.31743926469994221"/>
    <n v="3.83"/>
    <n v="0.31743926469994221"/>
    <n v="3.7601731401999423"/>
    <n v="7.2029053654999426"/>
    <n v="14.104648213999942"/>
    <n v="22.307123257899942"/>
    <n v="13.438828763591694"/>
    <n v="20.916808250491695"/>
    <n v="24.415998768391695"/>
    <n v="27.858701290091695"/>
    <n v="31.301410412591693"/>
    <n v="34.74411458449169"/>
    <n v="38.18681958149169"/>
    <n v="0.31743926469994221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"/>
    <n v="6.1275000000000004"/>
    <n v="12.255000000000001"/>
    <n v="18.3825"/>
    <n v="24.51"/>
    <n v="30.637500000000003"/>
    <n v="36.765000000000001"/>
    <n v="42.892499999999998"/>
    <n v="49.019999999999996"/>
    <n v="55.147499999999994"/>
    <n v="61.274999999999991"/>
    <n v="67.402499999999989"/>
    <n v="0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</r>
  <r>
    <s v="DE Florida"/>
    <x v="6"/>
    <s v="Regulated &amp; Renewable Energy"/>
    <s v="PEF Fossil Hydro Maintenance Inter City BG P7-10 342"/>
    <s v="AFUDC Not Eligible"/>
    <s v="Maintenance"/>
    <s v="Maintenance"/>
    <s v="Fossil Hydro"/>
    <s v="BG - Other Production Plant"/>
    <s v="~"/>
    <s v="PEF Inter City new P7-10 342"/>
    <n v="0"/>
    <n v="0"/>
    <n v="0"/>
    <n v="0"/>
    <n v="0"/>
    <n v="0"/>
    <n v="0"/>
    <n v="0"/>
    <n v="0"/>
    <n v="0"/>
    <n v="0"/>
    <n v="0"/>
    <n v="0"/>
    <n v="0"/>
    <n v="0"/>
    <n v="14.1413881644"/>
    <n v="87.594620313600004"/>
    <n v="168.42295835100001"/>
    <n v="23.598053079524334"/>
    <n v="85.895108155124333"/>
    <n v="17.291410769392797"/>
    <n v="0.24877240796057265"/>
    <n v="0.24877240796057265"/>
    <n v="0.24877240796057265"/>
    <n v="0.24877240796057265"/>
    <n v="0"/>
    <n v="0.24877240796057265"/>
    <n v="2.9600661569605728"/>
    <n v="5.671358606360573"/>
    <n v="11.106763409360573"/>
    <n v="17.566548021560571"/>
    <n v="10.582889962987892"/>
    <n v="16.472104689187891"/>
    <n v="19.227860353387889"/>
    <n v="21.939129409987888"/>
    <n v="24.650403664987888"/>
    <n v="27.361674021187888"/>
    <n v="30.072945027187888"/>
    <n v="0.24877240796057265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"/>
    <n v="4.8258333333333328"/>
    <n v="9.6516666666666655"/>
    <n v="14.477499999999999"/>
    <n v="19.303333333333331"/>
    <n v="24.129166666666663"/>
    <n v="28.954999999999995"/>
    <n v="33.780833333333327"/>
    <n v="38.606666666666662"/>
    <n v="43.432499999999997"/>
    <n v="48.258333333333333"/>
    <n v="53.084166666666668"/>
    <n v="0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</r>
  <r>
    <s v="DE Florida"/>
    <x v="6"/>
    <s v="Regulated &amp; Renewable Energy"/>
    <s v="PEF Fossil Hydro Maintenance Inter City BG P7-10 343"/>
    <s v="AFUDC Not Eligible"/>
    <s v="Maintenance"/>
    <s v="Maintenance"/>
    <s v="Fossil Hydro"/>
    <s v="BG - Other Production Plant"/>
    <s v="~"/>
    <s v="PEF Inter City new P7-10 343"/>
    <n v="0"/>
    <n v="0"/>
    <n v="0"/>
    <n v="0"/>
    <n v="0"/>
    <n v="0"/>
    <n v="0"/>
    <n v="0"/>
    <n v="0"/>
    <n v="0"/>
    <n v="0"/>
    <n v="0"/>
    <n v="0"/>
    <n v="0"/>
    <n v="0"/>
    <n v="139.3007256102"/>
    <n v="862.85688698879994"/>
    <n v="1659.0620407954998"/>
    <n v="232.45425970564338"/>
    <n v="846.11572451544339"/>
    <n v="170.33024191105915"/>
    <n v="2.4505498709061726"/>
    <n v="2.4505498709061726"/>
    <n v="2.4505498709061726"/>
    <n v="2.4505498709061726"/>
    <n v="0"/>
    <n v="2.4505498709061726"/>
    <n v="29.158337125406174"/>
    <n v="55.866111578106171"/>
    <n v="109.40794383960616"/>
    <n v="173.04050050970616"/>
    <n v="104.24749209616681"/>
    <n v="162.2596105032668"/>
    <n v="189.4053729393668"/>
    <n v="216.11291695966679"/>
    <n v="242.8205121871668"/>
    <n v="269.5280690092668"/>
    <n v="296.23563223226682"/>
    <n v="2.4505498709061726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0"/>
    <n v="47.535833333333329"/>
    <n v="95.071666666666658"/>
    <n v="142.60749999999999"/>
    <n v="190.14333333333332"/>
    <n v="237.67916666666665"/>
    <n v="285.21499999999997"/>
    <n v="332.75083333333328"/>
    <n v="380.28666666666663"/>
    <n v="427.82249999999999"/>
    <n v="475.35833333333335"/>
    <n v="522.89416666666671"/>
    <n v="0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</r>
  <r>
    <s v="DE Florida"/>
    <x v="6"/>
    <s v="Regulated &amp; Renewable Energy"/>
    <s v="PEF Fossil Hydro Maintenance Inter City BG P7-10 344"/>
    <s v="AFUDC Not Eligible"/>
    <s v="Maintenance"/>
    <s v="Maintenance"/>
    <s v="Fossil Hydro"/>
    <s v="BG - Other Production Plant"/>
    <s v="~"/>
    <s v="PEF Inter City new P7-10 344"/>
    <n v="0"/>
    <n v="0"/>
    <n v="0"/>
    <n v="0"/>
    <n v="0"/>
    <n v="0"/>
    <n v="0"/>
    <n v="0"/>
    <n v="0"/>
    <n v="0"/>
    <n v="0"/>
    <n v="0"/>
    <n v="0"/>
    <n v="0"/>
    <n v="0"/>
    <n v="31.745218398599999"/>
    <n v="196.63630755840001"/>
    <n v="378.08336310649997"/>
    <n v="52.973961260545025"/>
    <n v="192.82116692194501"/>
    <n v="38.816529531106937"/>
    <n v="0.55845538856893029"/>
    <n v="0.55845538856893029"/>
    <n v="0.55845538856893029"/>
    <n v="0.55845538856893029"/>
    <n v="0"/>
    <n v="0.55845538856893029"/>
    <n v="6.6448884320689299"/>
    <n v="12.73131855816893"/>
    <n v="24.932957502668931"/>
    <n v="39.434169896968932"/>
    <n v="23.756943042490676"/>
    <n v="36.977314727790677"/>
    <n v="43.163557860090677"/>
    <n v="49.249935472990678"/>
    <n v="55.336324755490679"/>
    <n v="61.422705285790677"/>
    <n v="67.509087274790673"/>
    <n v="0.55845538856893029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"/>
    <n v="10.833333333333334"/>
    <n v="21.666666666666668"/>
    <n v="32.5"/>
    <n v="43.333333333333336"/>
    <n v="54.166666666666671"/>
    <n v="65"/>
    <n v="75.833333333333329"/>
    <n v="86.666666666666657"/>
    <n v="97.499999999999986"/>
    <n v="108.33333333333331"/>
    <n v="119.16666666666664"/>
    <n v="0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</r>
  <r>
    <s v="DE Florida"/>
    <x v="6"/>
    <s v="Regulated &amp; Renewable Energy"/>
    <s v="PEF Fossil Hydro Maintenance Inter City BG P7-10 345"/>
    <s v="AFUDC Not Eligible"/>
    <s v="Maintenance"/>
    <s v="Maintenance"/>
    <s v="Fossil Hydro"/>
    <s v="BG - Other Production Plant"/>
    <s v="~"/>
    <s v="PEF Inter City new P7-10 345"/>
    <n v="0"/>
    <n v="0"/>
    <n v="0"/>
    <n v="0"/>
    <n v="0"/>
    <n v="0"/>
    <n v="0"/>
    <n v="0"/>
    <n v="0"/>
    <n v="0"/>
    <n v="0"/>
    <n v="0"/>
    <n v="0"/>
    <n v="0"/>
    <n v="0"/>
    <n v="12.5614177416"/>
    <n v="77.807963750399992"/>
    <n v="149.60561951400001"/>
    <n v="20.961520833335555"/>
    <n v="76.298332451735561"/>
    <n v="15.359498762840147"/>
    <n v="0.22097789146636515"/>
    <n v="0.22097789146636515"/>
    <n v="0.22097789146636515"/>
    <n v="0.22097789146636515"/>
    <n v="0"/>
    <n v="0.22097789146636515"/>
    <n v="2.6293477774663652"/>
    <n v="5.0377165090663656"/>
    <n v="9.8658415510663655"/>
    <n v="15.603895841866365"/>
    <n v="9.4004987482865694"/>
    <n v="14.63173103508657"/>
    <n v="17.07959525388657"/>
    <n v="19.48794320628657"/>
    <n v="21.896295776286571"/>
    <n v="24.304644883086571"/>
    <n v="26.712994567086572"/>
    <n v="0.22097789146636515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"/>
    <n v="4.2866666666666662"/>
    <n v="8.5733333333333324"/>
    <n v="12.86"/>
    <n v="17.146666666666665"/>
    <n v="21.43333333333333"/>
    <n v="25.719999999999995"/>
    <n v="30.006666666666661"/>
    <n v="34.293333333333329"/>
    <n v="38.58"/>
    <n v="42.866666666666667"/>
    <n v="47.153333333333336"/>
    <n v="0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</r>
  <r>
    <s v="DE Florida"/>
    <x v="6"/>
    <s v="Regulated &amp; Renewable Energy"/>
    <s v="PEF Fossil Hydro Maintenance Inter City BG P7-10 346"/>
    <s v="AFUDC Not Eligible"/>
    <s v="Maintenance"/>
    <s v="Maintenance"/>
    <s v="Fossil Hydro"/>
    <s v="BG - Other Production Plant"/>
    <s v="~"/>
    <s v="PEF Inter City new P7-10 346"/>
    <n v="0"/>
    <n v="0"/>
    <n v="0"/>
    <n v="0"/>
    <n v="0"/>
    <n v="0"/>
    <n v="0"/>
    <n v="0"/>
    <n v="0"/>
    <n v="0"/>
    <n v="0"/>
    <n v="0"/>
    <n v="0"/>
    <n v="0"/>
    <n v="0"/>
    <n v="1.9216444673999999"/>
    <n v="11.9030547456"/>
    <n v="22.8866531585"/>
    <n v="3.2066914233948935"/>
    <n v="11.672111495994894"/>
    <n v="2.3496946305592274"/>
    <n v="3.3805176397228021E-2"/>
    <n v="3.3805176397228021E-2"/>
    <n v="3.3805176397228021E-2"/>
    <n v="3.3805176397228021E-2"/>
    <n v="0"/>
    <n v="3.3805176397228021E-2"/>
    <n v="0.40223736789722803"/>
    <n v="0.77066938279722796"/>
    <n v="1.5092754832972279"/>
    <n v="2.3870824719972279"/>
    <n v="1.438087386475579"/>
    <n v="2.2383607941755788"/>
    <n v="2.6128348248755788"/>
    <n v="2.9812636609755789"/>
    <n v="3.3496932034755789"/>
    <n v="3.7181222161755789"/>
    <n v="4.0865513171755792"/>
    <n v="3.3805176397228021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0"/>
    <n v="0.65583333333333338"/>
    <n v="1.3116666666666668"/>
    <n v="1.9675000000000002"/>
    <n v="2.6233333333333335"/>
    <n v="3.2791666666666668"/>
    <n v="3.9350000000000001"/>
    <n v="4.5908333333333333"/>
    <n v="5.246666666666667"/>
    <n v="5.9025000000000007"/>
    <n v="6.5583333333333345"/>
    <n v="7.2141666666666682"/>
    <n v="0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</r>
  <r>
    <s v="DE Florida"/>
    <x v="6"/>
    <s v="Regulated &amp; Renewable Energy"/>
    <s v="PEF Fossil Hydro Maintenance Osprey BG"/>
    <s v="AFUDC Not Eligible"/>
    <s v="Maintenance"/>
    <s v="Maintenance"/>
    <s v="Fossil Hydro"/>
    <s v="BG - Other Production Plant"/>
    <s v="~"/>
    <s v="PEF Osprey CC 346"/>
    <n v="134.63"/>
    <n v="134.77000000000001"/>
    <n v="120.18"/>
    <n v="123.69"/>
    <n v="125.58"/>
    <n v="127.95"/>
    <n v="135.93"/>
    <n v="953.52"/>
    <n v="866.08999999999992"/>
    <n v="997.61"/>
    <n v="1057.8699999999999"/>
    <n v="1234.42"/>
    <n v="134.63"/>
    <n v="1557.9900000000002"/>
    <n v="1557.9900000000002"/>
    <n v="1557.9900000000002"/>
    <n v="1557.9900000000002"/>
    <n v="1557.9900000000002"/>
    <n v="1253.4758276026589"/>
    <n v="1050.1412703594608"/>
    <n v="1050.1412703594608"/>
    <n v="1050.1412703594608"/>
    <n v="1047.429755188213"/>
    <n v="1047.429755188213"/>
    <n v="1047.429755188213"/>
    <n v="1557.9900000000002"/>
    <n v="979.18239117747987"/>
    <n v="979.18239117747987"/>
    <n v="979.18239117747987"/>
    <n v="979.18239117747987"/>
    <n v="979.18239117747987"/>
    <n v="948.22021396940329"/>
    <n v="893.60392152533643"/>
    <n v="893.60392152533643"/>
    <n v="893.60392152533643"/>
    <n v="893.60392152533643"/>
    <n v="893.60392152533643"/>
    <n v="870.88345075881"/>
    <n v="979.18239117747987"/>
    <n v="870.88345075881"/>
    <n v="870.88345075881"/>
    <n v="870.88345075881"/>
    <n v="870.88345075881"/>
    <n v="870.88345075881"/>
    <n v="870.88345075881"/>
    <n v="866.27459832848535"/>
    <n v="866.27459832848535"/>
    <n v="866.27459832848535"/>
    <n v="866.27459832848535"/>
    <n v="866.27459832848535"/>
    <n v="866.27459832848535"/>
    <n v="870.88345075881"/>
    <n v="825.89580359644856"/>
    <n v="825.89580359644856"/>
    <n v="825.89580359644856"/>
    <n v="825.89580359644856"/>
    <n v="825.89580359644856"/>
    <n v="825.89580359644856"/>
    <n v="821.24526719316373"/>
    <n v="821.24526719316373"/>
    <n v="821.24526719316373"/>
    <n v="821.24526719316373"/>
    <n v="821.24526719316373"/>
    <n v="821.24526719316373"/>
    <n v="825.89580359644856"/>
    <n v="806.63161578854863"/>
    <n v="806.63161578854863"/>
    <n v="806.63161578854863"/>
    <n v="806.63161578854863"/>
    <n v="806.63161578854863"/>
    <n v="768.92830583660407"/>
    <n v="768.92830583660407"/>
    <n v="767.24158867067274"/>
    <n v="767.24158867067274"/>
    <n v="684.74842391614936"/>
    <n v="684.74842391614936"/>
    <n v="684.74842391614936"/>
    <n v="806.63161578854863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</r>
  <r>
    <s v="DE Florida"/>
    <x v="6"/>
    <s v="Regulated &amp; Renewable Energy"/>
    <s v="PEF Fossil Hydro Maintenance Osprey BG-341"/>
    <s v="AFUDC Not Eligible"/>
    <s v="Maintenance"/>
    <s v="Maintenance"/>
    <s v="Fossil Hydro"/>
    <s v="BG - Other Production Plant"/>
    <s v="~"/>
    <s v="PEF Osprey CC 341"/>
    <n v="13459.15"/>
    <n v="13571.390000000001"/>
    <n v="13744.12"/>
    <n v="14071.070000000002"/>
    <n v="11194.98"/>
    <n v="11557.380000000001"/>
    <n v="9345.8900000000012"/>
    <n v="8104.8799999999992"/>
    <n v="8362.369999999999"/>
    <n v="10572.569999999998"/>
    <n v="13299.210000000001"/>
    <n v="13654.490000000002"/>
    <n v="13459.15"/>
    <n v="22246.819999999996"/>
    <n v="22516.557188874995"/>
    <n v="22811.784495065396"/>
    <n v="24009.078455863197"/>
    <n v="25079.023792082997"/>
    <n v="20177.247673764276"/>
    <n v="16904.163636732701"/>
    <n v="16904.163636732701"/>
    <n v="17074.322796425902"/>
    <n v="17030.236075326517"/>
    <n v="17034.430739329218"/>
    <n v="17150.979225754218"/>
    <n v="22246.819999999996"/>
    <n v="16033.473143305526"/>
    <n v="16080.363745689925"/>
    <n v="16113.465851564226"/>
    <n v="16336.918049973227"/>
    <n v="16386.520749006526"/>
    <n v="15868.371766931334"/>
    <n v="14954.373499159898"/>
    <n v="14957.975858323398"/>
    <n v="14992.939807981898"/>
    <n v="14995.674698555398"/>
    <n v="14997.650573645598"/>
    <n v="14616.32538782564"/>
    <n v="16033.473143305526"/>
    <n v="14618.301248523139"/>
    <n v="14673.021769782516"/>
    <n v="14711.651354307269"/>
    <n v="14972.416201669565"/>
    <n v="15061.192440881285"/>
    <n v="15106.005388516729"/>
    <n v="14145.412440725831"/>
    <n v="14149.616331509196"/>
    <n v="14190.418655499734"/>
    <n v="14193.610225455317"/>
    <n v="14195.916037481207"/>
    <n v="14224.544420102766"/>
    <n v="14618.301248523139"/>
    <n v="13564.248252417663"/>
    <n v="13615.474783226882"/>
    <n v="13651.637808656133"/>
    <n v="13895.752414656476"/>
    <n v="13978.86015282201"/>
    <n v="14020.811724003464"/>
    <n v="12917.31750847293"/>
    <n v="12921.252974286786"/>
    <n v="12959.450006385248"/>
    <n v="12962.437789631766"/>
    <n v="12964.596371971005"/>
    <n v="12991.396787804582"/>
    <n v="13564.248252417663"/>
    <n v="12763.461765766833"/>
    <n v="12920.8934598411"/>
    <n v="13032.031307090221"/>
    <n v="13782.255368017435"/>
    <n v="14037.665832153838"/>
    <n v="13562.242060575409"/>
    <n v="12019.719484594425"/>
    <n v="12031.814136335612"/>
    <n v="12149.202984982527"/>
    <n v="12127.359268110971"/>
    <n v="12133.993121098811"/>
    <n v="12216.357372589669"/>
    <n v="12763.461765766833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</r>
  <r>
    <s v="DE Florida"/>
    <x v="6"/>
    <s v="Regulated &amp; Renewable Energy"/>
    <s v="PEF Fossil Hydro Maintenance Osprey BG-342"/>
    <s v="AFUDC Not Eligible"/>
    <s v="Maintenance"/>
    <s v="Maintenance"/>
    <s v="Fossil Hydro"/>
    <s v="BG - Other Production Plant"/>
    <s v="~"/>
    <s v="PEF Osprey CC 342"/>
    <n v="0"/>
    <n v="0"/>
    <n v="0"/>
    <n v="0"/>
    <n v="0"/>
    <n v="0"/>
    <n v="0"/>
    <n v="0"/>
    <n v="0"/>
    <n v="0"/>
    <n v="0"/>
    <n v="0"/>
    <n v="0"/>
    <n v="0"/>
    <n v="52.318073499999997"/>
    <n v="109.5801958232"/>
    <n v="341.80665930559996"/>
    <n v="549.33265516400002"/>
    <n v="441.96381527536175"/>
    <n v="370.26995830772887"/>
    <n v="370.26995830772887"/>
    <n v="403.27393325332889"/>
    <n v="402.23266059883082"/>
    <n v="403.04625527043083"/>
    <n v="425.65193417043082"/>
    <n v="0"/>
    <n v="397.91773782045016"/>
    <n v="407.01261269565015"/>
    <n v="413.43307854005013"/>
    <n v="456.77374131205011"/>
    <n v="466.39465292845011"/>
    <n v="451.64704918988099"/>
    <n v="425.63274686152931"/>
    <n v="426.33145841952933"/>
    <n v="433.11304643752931"/>
    <n v="433.64350427552932"/>
    <n v="434.02674389712934"/>
    <n v="422.99132685265999"/>
    <n v="397.91773782045016"/>
    <n v="423.37456368265998"/>
    <n v="433.98843743859902"/>
    <n v="441.48123034250159"/>
    <n v="492.06052136882465"/>
    <n v="509.28001734281042"/>
    <n v="517.97216715950481"/>
    <n v="485.03424623809281"/>
    <n v="485.84965451695211"/>
    <n v="493.76388314302301"/>
    <n v="494.38293646730051"/>
    <n v="494.83018362767962"/>
    <n v="500.38309196971898"/>
    <n v="423.37456368265998"/>
    <n v="477.15556156564571"/>
    <n v="487.09094451380065"/>
    <n v="494.10476138813783"/>
    <n v="541.45077634441202"/>
    <n v="557.56951777753204"/>
    <n v="565.70602279515299"/>
    <n v="521.18268590613957"/>
    <n v="521.94596929313389"/>
    <n v="529.35428165366727"/>
    <n v="529.93376205671836"/>
    <n v="530.35241898754487"/>
    <n v="535.55035822469608"/>
    <n v="477.15556156564571"/>
    <n v="526.15408739268969"/>
    <n v="556.68902077532118"/>
    <n v="578.24495194913004"/>
    <n v="723.75594233238292"/>
    <n v="773.29451557515722"/>
    <n v="747.10479147632918"/>
    <n v="662.13167255332803"/>
    <n v="664.47751140982302"/>
    <n v="687.24586624697827"/>
    <n v="686.01022929680119"/>
    <n v="687.29690959485026"/>
    <n v="703.2720088096072"/>
    <n v="526.15408739268969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</r>
  <r>
    <s v="DE Florida"/>
    <x v="6"/>
    <s v="Regulated &amp; Renewable Energy"/>
    <s v="PEF Fossil Hydro Maintenance Osprey BG-343"/>
    <s v="AFUDC Not Eligible"/>
    <s v="Maintenance"/>
    <s v="Maintenance"/>
    <s v="Fossil Hydro"/>
    <s v="BG - Other Production Plant"/>
    <s v="~"/>
    <s v="PEF Osprey CC 343"/>
    <n v="0"/>
    <n v="0"/>
    <n v="0"/>
    <n v="0"/>
    <n v="0"/>
    <n v="0"/>
    <n v="0"/>
    <n v="0"/>
    <n v="0"/>
    <n v="0"/>
    <n v="0"/>
    <n v="0"/>
    <n v="0"/>
    <n v="0"/>
    <n v="683.08670237499996"/>
    <n v="1430.7249790165999"/>
    <n v="4462.7710489928004"/>
    <n v="7172.3174578070002"/>
    <n v="5770.4648690002023"/>
    <n v="4834.3998142239543"/>
    <n v="4834.3998142239543"/>
    <n v="5265.3135482867547"/>
    <n v="5251.7182559479725"/>
    <n v="5262.3408890862729"/>
    <n v="5557.4901104112732"/>
    <n v="0"/>
    <n v="5195.3808150885197"/>
    <n v="5314.1273145561199"/>
    <n v="5397.9556084508204"/>
    <n v="5963.8294725118203"/>
    <n v="6089.4441282175203"/>
    <n v="5896.8932307592568"/>
    <n v="5557.2395928618289"/>
    <n v="5566.3622639033292"/>
    <n v="5654.9055202998288"/>
    <n v="5661.8314002313291"/>
    <n v="5666.835137407129"/>
    <n v="5522.7521057901595"/>
    <n v="5195.3808150885197"/>
    <n v="5527.755806517659"/>
    <n v="5666.3311495875532"/>
    <n v="5764.1574824689833"/>
    <n v="6424.5236001913481"/>
    <n v="6649.3423249053612"/>
    <n v="6762.8275302658776"/>
    <n v="6332.7784030731973"/>
    <n v="6343.4244202186082"/>
    <n v="6446.7530420026842"/>
    <n v="6454.8354376258949"/>
    <n v="6460.6747221427177"/>
    <n v="6533.1738111867353"/>
    <n v="5527.755806517659"/>
    <n v="6229.9071825381034"/>
    <n v="6359.6336769447807"/>
    <n v="6451.213224534049"/>
    <n v="7069.4110913353688"/>
    <n v="7279.8738214865662"/>
    <n v="7386.1123306780337"/>
    <n v="6804.7956143135771"/>
    <n v="6814.7618208050953"/>
    <n v="6911.4923038691759"/>
    <n v="6919.0585911132066"/>
    <n v="6924.5250030551097"/>
    <n v="6992.3945999184871"/>
    <n v="6229.9071825381034"/>
    <n v="6869.7125170553709"/>
    <n v="7268.3946674021827"/>
    <n v="7549.8416542159903"/>
    <n v="9449.7192081682624"/>
    <n v="10096.524120366837"/>
    <n v="9754.577842792507"/>
    <n v="8645.1258455146362"/>
    <n v="8675.7545050880854"/>
    <n v="8973.0316123471293"/>
    <n v="8956.8985077918842"/>
    <n v="8973.6981667794116"/>
    <n v="9182.2785107131458"/>
    <n v="6869.7125170553709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</r>
  <r>
    <s v="DE Florida"/>
    <x v="6"/>
    <s v="Regulated &amp; Renewable Energy"/>
    <s v="PEF Fossil Hydro Maintenance Osprey BG-344"/>
    <s v="AFUDC Not Eligible"/>
    <s v="Maintenance"/>
    <s v="Maintenance"/>
    <s v="Fossil Hydro"/>
    <s v="BG - Other Production Plant"/>
    <s v="~"/>
    <s v="PEF Osprey CC 344"/>
    <n v="0"/>
    <n v="0"/>
    <n v="0"/>
    <n v="0"/>
    <n v="0"/>
    <n v="0"/>
    <n v="0"/>
    <n v="0"/>
    <n v="0"/>
    <n v="0"/>
    <n v="0"/>
    <n v="0.46"/>
    <n v="0"/>
    <n v="267.08"/>
    <n v="386.02883962499999"/>
    <n v="516.21832385380003"/>
    <n v="1044.2016098104"/>
    <n v="1516.026636001"/>
    <n v="1219.7143384932047"/>
    <n v="1021.8564544245276"/>
    <n v="1021.8564544245276"/>
    <n v="1096.8933252449276"/>
    <n v="1094.0610940236711"/>
    <n v="1095.910859040571"/>
    <n v="1147.3064685155709"/>
    <n v="267.08"/>
    <n v="1072.5514390724927"/>
    <n v="1093.2292802192926"/>
    <n v="1107.8266633213925"/>
    <n v="1206.3647248443924"/>
    <n v="1228.2385477194923"/>
    <n v="1189.4011054708105"/>
    <n v="1120.8930968324435"/>
    <n v="1122.4816669669435"/>
    <n v="1137.9000868664434"/>
    <n v="1139.1061202709434"/>
    <n v="1139.9774426503434"/>
    <n v="1110.9927621489135"/>
    <n v="1072.5514390724927"/>
    <n v="1111.8640781814136"/>
    <n v="1135.9946276596463"/>
    <n v="1153.0294270227537"/>
    <n v="1268.0210043440575"/>
    <n v="1307.169378363297"/>
    <n v="1326.9309052145647"/>
    <n v="1242.5511875478508"/>
    <n v="1244.4050111630945"/>
    <n v="1262.3979409675017"/>
    <n v="1263.8053533048478"/>
    <n v="1264.8221658259586"/>
    <n v="1277.4466545448577"/>
    <n v="1111.8640781814136"/>
    <n v="1218.148226032373"/>
    <n v="1240.7376998676357"/>
    <n v="1256.6845872291931"/>
    <n v="1364.3323318244161"/>
    <n v="1400.9805304656622"/>
    <n v="1419.4800053389649"/>
    <n v="1307.7612257285689"/>
    <n v="1309.4966565810455"/>
    <n v="1326.3404842528114"/>
    <n v="1327.658013478517"/>
    <n v="1328.6098881907658"/>
    <n v="1340.4281253948707"/>
    <n v="1218.148226032373"/>
    <n v="1316.9102143270854"/>
    <n v="1386.3345329843573"/>
    <n v="1435.3441645434671"/>
    <n v="1766.1784007906724"/>
    <n v="1878.8094536093172"/>
    <n v="1815.1784563201406"/>
    <n v="1608.726327254592"/>
    <n v="1614.0598337093518"/>
    <n v="1665.8260354465269"/>
    <n v="1662.8309556605905"/>
    <n v="1665.7563559521986"/>
    <n v="1702.0773907672824"/>
    <n v="1316.9102143270854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</r>
  <r>
    <s v="DE Florida"/>
    <x v="6"/>
    <s v="Regulated &amp; Renewable Energy"/>
    <s v="PEF Fossil Hydro Maintenance Osprey BG-345"/>
    <s v="AFUDC Not Eligible"/>
    <s v="Maintenance"/>
    <s v="Maintenance"/>
    <s v="Fossil Hydro"/>
    <s v="BG - Other Production Plant"/>
    <s v="~"/>
    <s v="PEF Osprey CC 345"/>
    <n v="0"/>
    <n v="0"/>
    <n v="0"/>
    <n v="0"/>
    <n v="0"/>
    <n v="0"/>
    <n v="0"/>
    <n v="0"/>
    <n v="0"/>
    <n v="0"/>
    <n v="0"/>
    <n v="0"/>
    <n v="0"/>
    <n v="0"/>
    <n v="154.67153625"/>
    <n v="323.95950570600002"/>
    <n v="1010.5066482479999"/>
    <n v="1624.0300913699998"/>
    <n v="1306.6081700342313"/>
    <n v="1094.6546661103619"/>
    <n v="1094.6546661103619"/>
    <n v="1192.2265980583618"/>
    <n v="1189.1482117503044"/>
    <n v="1191.5534979033043"/>
    <n v="1258.3842286533043"/>
    <n v="0"/>
    <n v="1176.3917073478201"/>
    <n v="1203.2795144638201"/>
    <n v="1222.2607813408201"/>
    <n v="1350.3917778508201"/>
    <n v="1378.8347437378202"/>
    <n v="1335.2353836380887"/>
    <n v="1258.3275038860161"/>
    <n v="1260.3931531510161"/>
    <n v="1280.4420304660161"/>
    <n v="1282.0102596310162"/>
    <n v="1283.1432574090161"/>
    <n v="1250.5184913723326"/>
    <n v="1176.3917073478201"/>
    <n v="1251.6514808973327"/>
    <n v="1283.0290713972549"/>
    <n v="1305.1798707044186"/>
    <n v="1454.7064543150739"/>
    <n v="1505.6121185156167"/>
    <n v="1531.3085535574974"/>
    <n v="1433.9324332922811"/>
    <n v="1436.3430090775807"/>
    <n v="1459.7396906908948"/>
    <n v="1461.5697861068993"/>
    <n v="1462.8919742705541"/>
    <n v="1479.3079302209082"/>
    <n v="1251.6514808973327"/>
    <n v="1410.6392032442739"/>
    <n v="1440.01358521719"/>
    <n v="1460.7502329166252"/>
    <n v="1600.7307384973662"/>
    <n v="1648.3864826443059"/>
    <n v="1672.4424055573256"/>
    <n v="1540.8144686967973"/>
    <n v="1543.0711484725191"/>
    <n v="1564.974138844259"/>
    <n v="1566.6873972857168"/>
    <n v="1567.9251742960121"/>
    <n v="1583.2931025802907"/>
    <n v="1410.6392032442739"/>
    <n v="1555.5141074403971"/>
    <n v="1645.787547279155"/>
    <n v="1709.5154759306745"/>
    <n v="2139.7039905619986"/>
    <n v="2286.1597681230924"/>
    <n v="2208.7327434034719"/>
    <n v="1957.5191088295646"/>
    <n v="1964.4543439659767"/>
    <n v="2031.7666804582038"/>
    <n v="2028.1136559617123"/>
    <n v="2031.9175960267564"/>
    <n v="2079.1463598760283"/>
    <n v="1555.5141074403971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</r>
  <r>
    <s v="DE Florida"/>
    <x v="6"/>
    <s v="Regulated &amp; Renewable Energy"/>
    <s v="PEF Fossil Hydro Maintenance Osprey BG-346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0"/>
    <n v="33.125159375000003"/>
    <n v="69.380640534999998"/>
    <n v="216.41469778000001"/>
    <n v="347.80966757500005"/>
    <n v="279.82914583006232"/>
    <n v="234.43621984127773"/>
    <n v="234.43621984127773"/>
    <n v="255.33266837127775"/>
    <n v="254.67338716450553"/>
    <n v="255.18851418200552"/>
    <n v="269.5012873070055"/>
    <n v="0"/>
    <n v="251.94139618772238"/>
    <n v="257.6998111977224"/>
    <n v="261.7649256052224"/>
    <n v="289.20604233022243"/>
    <n v="295.29751721272243"/>
    <n v="285.96008004123621"/>
    <n v="269.48913887295936"/>
    <n v="269.93152771045936"/>
    <n v="274.22528642295936"/>
    <n v="274.56114551045937"/>
    <n v="274.80379346545936"/>
    <n v="267.81672525149617"/>
    <n v="251.94139618772238"/>
    <n v="268.05937143899615"/>
    <n v="274.77975176569663"/>
    <n v="279.52395912874834"/>
    <n v="311.54921966678336"/>
    <n v="322.45207800486372"/>
    <n v="327.95568149290784"/>
    <n v="307.10093487210196"/>
    <n v="307.61722646190992"/>
    <n v="312.62827403819148"/>
    <n v="313.02023967461383"/>
    <n v="313.30342290129414"/>
    <n v="316.81935467473653"/>
    <n v="268.05937143899615"/>
    <n v="302.11276024458016"/>
    <n v="308.4032715681787"/>
    <n v="312.84401579513957"/>
    <n v="342.82078113612897"/>
    <n v="353.02623834259009"/>
    <n v="358.17780393547605"/>
    <n v="329.98777167810186"/>
    <n v="330.47103868593206"/>
    <n v="335.16155469682673"/>
    <n v="335.52844825857647"/>
    <n v="335.79351767540817"/>
    <n v="339.08455293809516"/>
    <n v="302.11276024458016"/>
    <n v="333.13528925929205"/>
    <n v="352.46895613150849"/>
    <n v="366.11742843084221"/>
    <n v="458.24996984048903"/>
    <n v="489.61608616368613"/>
    <n v="473.0339044040785"/>
    <n v="419.23266169740151"/>
    <n v="420.71796596903857"/>
    <n v="435.13410312361856"/>
    <n v="434.3517517083414"/>
    <n v="435.16643330406657"/>
    <n v="445.28131525250399"/>
    <n v="333.13528925929205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</r>
  <r>
    <s v="DE Florida"/>
    <x v="6"/>
    <s v="Regulated &amp; Renewable Energy"/>
    <s v="PEF Fossil Hydro Maintenance Other BA"/>
    <s v="AFUDC Not Eligible"/>
    <s v="Maintenance"/>
    <s v="Maintenance"/>
    <s v="Fossil Hydro"/>
    <s v="BA - Fossil Steam Plants "/>
    <s v="~"/>
    <s v="PEF CR1&amp;2 Turbogenerator 314"/>
    <n v="206.45"/>
    <n v="73.8"/>
    <n v="0"/>
    <n v="0"/>
    <n v="0"/>
    <n v="0"/>
    <n v="0"/>
    <n v="0"/>
    <n v="0"/>
    <n v="0"/>
    <n v="0"/>
    <n v="0"/>
    <n v="206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Suwannee BG-341"/>
    <s v="AFUDC Not Eligible"/>
    <s v="Maintenance"/>
    <s v="Maintenance"/>
    <s v="Fossil Hydro"/>
    <s v="BG - Other Production Plant"/>
    <s v="~"/>
    <s v="PEF Suwannee 341"/>
    <n v="4422.51"/>
    <n v="3400.88"/>
    <n v="3717.27"/>
    <n v="4504.22"/>
    <n v="4566.49"/>
    <n v="5376.13"/>
    <n v="5759.64"/>
    <n v="5950.56"/>
    <n v="6050.23"/>
    <n v="6223.7400000000016"/>
    <n v="6367.9600000000009"/>
    <n v="7281.1799999999994"/>
    <n v="4422.51"/>
    <n v="9102.8300000000017"/>
    <n v="9108.7918614240025"/>
    <n v="9142.9766876904032"/>
    <n v="9226.4455908360032"/>
    <n v="8580.8604954647744"/>
    <n v="8597.7881522383741"/>
    <n v="8605.0358476511738"/>
    <n v="8642.9483256287731"/>
    <n v="8654.7637816063725"/>
    <n v="7518.225792017859"/>
    <n v="7518.225792017859"/>
    <n v="7523.9986748330593"/>
    <n v="9102.8300000000017"/>
    <n v="7303.2357318376298"/>
    <n v="7306.5952961624298"/>
    <n v="7309.9558163360298"/>
    <n v="7314.9616720296299"/>
    <n v="7320.7443214544301"/>
    <n v="7329.3846625536298"/>
    <n v="7333.0941388712299"/>
    <n v="7336.7814896808295"/>
    <n v="7362.7179030672296"/>
    <n v="7375.486367992029"/>
    <n v="7391.5911253864288"/>
    <n v="7088.6170189620952"/>
    <n v="7303.2357318376298"/>
    <n v="6625.2953965782208"/>
    <n v="6625.8257226061151"/>
    <n v="6626.3561705924685"/>
    <n v="6627.1181050606683"/>
    <n v="6627.9728122541555"/>
    <n v="6629.2446942355673"/>
    <n v="6629.822892087218"/>
    <n v="6630.3982077995679"/>
    <n v="6634.0061752532238"/>
    <n v="6636.4174455770144"/>
    <n v="6638.7060873197643"/>
    <n v="6641.2280770342159"/>
    <n v="6625.2953965782208"/>
    <n v="6505.5434881430847"/>
    <n v="6512.7065392851846"/>
    <n v="6519.8716284278034"/>
    <n v="6530.5447981833377"/>
    <n v="6542.8741985347187"/>
    <n v="4850.6558616897573"/>
    <n v="4858.5649731115063"/>
    <n v="4866.4269099207086"/>
    <n v="4921.7268945520436"/>
    <n v="4958.1036560860357"/>
    <n v="4992.4412039625931"/>
    <n v="5029.8542037693996"/>
    <n v="6505.5434881430847"/>
    <n v="4969.3559322142528"/>
    <n v="4969.8695651689331"/>
    <n v="4970.3833162431865"/>
    <n v="4971.1212672989332"/>
    <n v="4971.9490708727471"/>
    <n v="4973.1809178230305"/>
    <n v="4973.7409157399961"/>
    <n v="4974.2981222387643"/>
    <n v="4977.7925216952108"/>
    <n v="4980.1278924592298"/>
    <n v="4982.3444946222462"/>
    <n v="4984.7870996624924"/>
    <n v="4969.3559322142528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</r>
  <r>
    <s v="DE Florida"/>
    <x v="6"/>
    <s v="Regulated &amp; Renewable Energy"/>
    <s v="PEF Fossil Hydro Maintenance Suwannee BG-342"/>
    <s v="AFUDC Not Eligible"/>
    <s v="Maintenance"/>
    <s v="Maintenance"/>
    <s v="Fossil Hydro"/>
    <s v="BG - Other Production Plant"/>
    <s v="~"/>
    <s v="PEF Suwannee 342"/>
    <n v="0"/>
    <n v="0"/>
    <n v="0"/>
    <n v="0"/>
    <n v="0"/>
    <n v="0"/>
    <n v="0"/>
    <n v="0"/>
    <n v="0"/>
    <n v="0"/>
    <n v="0"/>
    <n v="0"/>
    <n v="0"/>
    <n v="0"/>
    <n v="8.1620383580000002"/>
    <n v="54.962499389300007"/>
    <n v="169.23492887449999"/>
    <n v="157.39336468578324"/>
    <n v="180.56803683448325"/>
    <n v="190.49043585708324"/>
    <n v="242.39420843628324"/>
    <n v="258.57006326548321"/>
    <n v="224.61480957085467"/>
    <n v="224.61480957085467"/>
    <n v="232.51812828675469"/>
    <n v="0"/>
    <n v="225.6957748986716"/>
    <n v="230.2951593752716"/>
    <n v="234.8958524489716"/>
    <n v="241.74907886267158"/>
    <n v="249.66576847677158"/>
    <n v="261.49475785817157"/>
    <n v="266.57318652987158"/>
    <n v="271.62132445307157"/>
    <n v="307.12936227437154"/>
    <n v="324.60992632597151"/>
    <n v="346.65801470827154"/>
    <n v="332.44884100541992"/>
    <n v="225.6957748986716"/>
    <n v="310.7195338694529"/>
    <n v="311.44557244601117"/>
    <n v="312.17177798881517"/>
    <n v="313.2148982349002"/>
    <n v="314.38502823322847"/>
    <n v="316.12628801450063"/>
    <n v="316.91786512575101"/>
    <n v="317.70549646740812"/>
    <n v="322.6449552466089"/>
    <n v="325.94608545991048"/>
    <n v="329.07933200214688"/>
    <n v="332.53204170535633"/>
    <n v="310.7195338694529"/>
    <n v="325.73819682477682"/>
    <n v="335.54471429040871"/>
    <n v="345.35402186423482"/>
    <n v="359.96603894256344"/>
    <n v="376.8455051767167"/>
    <n v="279.37994880694004"/>
    <n v="290.20785408869347"/>
    <n v="300.97117534714471"/>
    <n v="376.6791738492189"/>
    <n v="426.48048620193993"/>
    <n v="473.49002952340908"/>
    <n v="524.70999553632623"/>
    <n v="325.73819682477682"/>
    <n v="518.39886871005206"/>
    <n v="519.10205376919498"/>
    <n v="519.80540053898676"/>
    <n v="520.81568648744644"/>
    <n v="521.94898430197827"/>
    <n v="523.63543444637878"/>
    <n v="524.40209508365422"/>
    <n v="525.16493415233208"/>
    <n v="529.94891357977701"/>
    <n v="533.14613411216635"/>
    <n v="536.18075544806845"/>
    <n v="539.52478420252362"/>
    <n v="518.39886871005206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</r>
  <r>
    <s v="DE Florida"/>
    <x v="6"/>
    <s v="Regulated &amp; Renewable Energy"/>
    <s v="PEF Fossil Hydro Maintenance Suwannee BG-343"/>
    <s v="AFUDC Not Eligible"/>
    <s v="Maintenance"/>
    <s v="Maintenance"/>
    <s v="Fossil Hydro"/>
    <s v="BG - Other Production Plant"/>
    <s v="~"/>
    <s v="PEF Suwannee 343"/>
    <n v="0"/>
    <n v="0"/>
    <n v="0"/>
    <n v="0"/>
    <n v="0"/>
    <n v="0"/>
    <n v="0"/>
    <n v="0"/>
    <n v="0"/>
    <n v="0"/>
    <n v="0"/>
    <n v="0"/>
    <n v="0"/>
    <n v="0"/>
    <n v="36.804122132000003"/>
    <n v="247.83595120219999"/>
    <n v="763.11121292299993"/>
    <n v="709.71543658383553"/>
    <n v="814.2142672336355"/>
    <n v="858.95617721403551"/>
    <n v="1092.9997704108355"/>
    <n v="1165.9396551076354"/>
    <n v="1012.8292126928104"/>
    <n v="1012.8292126928104"/>
    <n v="1048.4667206914105"/>
    <n v="0"/>
    <n v="1017.7034828445107"/>
    <n v="1038.4429477409108"/>
    <n v="1059.1883133407107"/>
    <n v="1090.0907633005106"/>
    <n v="1125.7885631219106"/>
    <n v="1179.1276373575106"/>
    <n v="1202.0272000493105"/>
    <n v="1224.7901762221106"/>
    <n v="1384.9024059523106"/>
    <n v="1463.7254628987105"/>
    <n v="1563.1443215229106"/>
    <n v="1499.0725613305588"/>
    <n v="1017.7034828445107"/>
    <n v="1401.0911455862897"/>
    <n v="1404.3649861726922"/>
    <n v="1407.6395796404006"/>
    <n v="1412.3431994044081"/>
    <n v="1417.6195293455164"/>
    <n v="1425.4711878213268"/>
    <n v="1429.0405536343162"/>
    <n v="1432.5921272513315"/>
    <n v="1454.8650493085406"/>
    <n v="1469.750448545228"/>
    <n v="1483.8788296373248"/>
    <n v="1499.4477284870479"/>
    <n v="1401.0911455862897"/>
    <n v="1468.8130407088859"/>
    <n v="1513.0324195777628"/>
    <n v="1557.2643795542303"/>
    <n v="1623.1526341246797"/>
    <n v="1699.2652311937495"/>
    <n v="1259.7752309071579"/>
    <n v="1308.6002340428979"/>
    <n v="1357.134016018294"/>
    <n v="1698.5152128499117"/>
    <n v="1923.0784287734095"/>
    <n v="2135.0530480885832"/>
    <n v="2366.0132325489531"/>
    <n v="1468.8130407088859"/>
    <n v="2337.5552086685493"/>
    <n v="2340.7259985696683"/>
    <n v="2343.8975176536474"/>
    <n v="2348.4530815709509"/>
    <n v="2353.5633284662104"/>
    <n v="2361.167840275838"/>
    <n v="2364.6248531555225"/>
    <n v="2368.064633884213"/>
    <n v="2389.6364711388228"/>
    <n v="2404.0533226403427"/>
    <n v="2417.7369846585989"/>
    <n v="2432.815821254761"/>
    <n v="2337.5552086685493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</r>
  <r>
    <s v="DE Florida"/>
    <x v="6"/>
    <s v="Regulated &amp; Renewable Energy"/>
    <s v="PEF Fossil Hydro Maintenance Suwannee BG-344"/>
    <s v="AFUDC Not Eligible"/>
    <s v="Maintenance"/>
    <s v="Maintenance"/>
    <s v="Fossil Hydro"/>
    <s v="BG - Other Production Plant"/>
    <s v="~"/>
    <s v="PEF Suwannee 344"/>
    <n v="0"/>
    <n v="0"/>
    <n v="0"/>
    <n v="0"/>
    <n v="0"/>
    <n v="0"/>
    <n v="0"/>
    <n v="0"/>
    <n v="0"/>
    <n v="0"/>
    <n v="0"/>
    <n v="0"/>
    <n v="0"/>
    <n v="0"/>
    <n v="9.2766904760000006"/>
    <n v="62.468475674600001"/>
    <n v="192.34656638899997"/>
    <n v="178.8878541271614"/>
    <n v="205.2273848885614"/>
    <n v="216.5048404057614"/>
    <n v="275.49687298816139"/>
    <n v="293.88179007056141"/>
    <n v="255.28942322014279"/>
    <n v="255.28942322014279"/>
    <n v="264.2720618999428"/>
    <n v="0"/>
    <n v="256.51801102157316"/>
    <n v="261.74551232677317"/>
    <n v="266.97450093817315"/>
    <n v="274.76364102957314"/>
    <n v="283.76147660977313"/>
    <n v="297.20589678057314"/>
    <n v="302.97786314797315"/>
    <n v="308.71540209837315"/>
    <n v="349.07260967697312"/>
    <n v="368.94041413217315"/>
    <n v="393.99950875277312"/>
    <n v="377.84985341185256"/>
    <n v="256.51801102157316"/>
    <n v="353.15307452931648"/>
    <n v="353.97826486204326"/>
    <n v="354.80364496282959"/>
    <n v="355.98921935341002"/>
    <n v="357.31914863517261"/>
    <n v="359.29820427307425"/>
    <n v="360.19788343737986"/>
    <n v="361.0930779764484"/>
    <n v="366.70709597094782"/>
    <n v="370.45904638658817"/>
    <n v="374.02018602872613"/>
    <n v="377.9444164495207"/>
    <n v="353.15307452931648"/>
    <n v="370.22276735468154"/>
    <n v="381.36851590252917"/>
    <n v="392.51743559084161"/>
    <n v="409.12494877813515"/>
    <n v="428.30956624576271"/>
    <n v="317.53358617120932"/>
    <n v="329.84020878145702"/>
    <n v="342.07342742475555"/>
    <n v="428.12051981226404"/>
    <n v="484.72296882452196"/>
    <n v="538.15238972205384"/>
    <n v="596.36723141381754"/>
    <n v="370.22276735468154"/>
    <n v="589.19422296247399"/>
    <n v="589.99343877780063"/>
    <n v="590.79283838785739"/>
    <n v="591.94109445148217"/>
    <n v="593.22916154715256"/>
    <n v="595.14592244762969"/>
    <n v="596.01728240946647"/>
    <n v="596.88429890862187"/>
    <n v="602.32160444988529"/>
    <n v="605.95545471639582"/>
    <n v="609.40450036042148"/>
    <n v="613.20520777409331"/>
    <n v="589.19422296247399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</r>
  <r>
    <s v="DE Florida"/>
    <x v="6"/>
    <s v="Regulated &amp; Renewable Energy"/>
    <s v="PEF Fossil Hydro Maintenance Suwannee BG-345"/>
    <s v="AFUDC Not Eligible"/>
    <s v="Maintenance"/>
    <s v="Maintenance"/>
    <s v="Fossil Hydro"/>
    <s v="BG - Other Production Plant"/>
    <s v="~"/>
    <s v="PEF Suwannee 345"/>
    <n v="0"/>
    <n v="0"/>
    <n v="0"/>
    <n v="0"/>
    <n v="0"/>
    <n v="0"/>
    <n v="0"/>
    <n v="0"/>
    <n v="0"/>
    <n v="0"/>
    <n v="0"/>
    <n v="0"/>
    <n v="0"/>
    <n v="0"/>
    <n v="8.1783780640000003"/>
    <n v="55.072529634399999"/>
    <n v="169.573722796"/>
    <n v="157.70845280378941"/>
    <n v="180.92951867338942"/>
    <n v="190.87178149418943"/>
    <n v="242.87946100778944"/>
    <n v="259.08769852138943"/>
    <n v="225.06446929930189"/>
    <n v="225.06446929930189"/>
    <n v="232.98360978650189"/>
    <n v="0"/>
    <n v="226.14759862768801"/>
    <n v="230.756190680488"/>
    <n v="235.36609395008801"/>
    <n v="242.23303993968801"/>
    <n v="250.165578092488"/>
    <n v="262.01824810368799"/>
    <n v="267.10684335728797"/>
    <n v="272.16508722288796"/>
    <n v="307.74420911328798"/>
    <n v="325.25976776608798"/>
    <n v="347.35199454448798"/>
    <n v="333.1143752854378"/>
    <n v="226.14759862768801"/>
    <n v="311.34156792628977"/>
    <n v="312.06905997027434"/>
    <n v="312.79671931475684"/>
    <n v="313.84192779877901"/>
    <n v="315.01440029775671"/>
    <n v="316.75914593288644"/>
    <n v="317.55230771413062"/>
    <n v="318.3415158266867"/>
    <n v="323.29086298189247"/>
    <n v="326.59860177687267"/>
    <n v="329.73812081196934"/>
    <n v="333.19774254609302"/>
    <n v="311.34156792628977"/>
    <n v="326.39029696638801"/>
    <n v="336.21644624520724"/>
    <n v="346.04539121777981"/>
    <n v="360.68666031045274"/>
    <n v="377.59991779914384"/>
    <n v="279.93924368226078"/>
    <n v="290.78882550866388"/>
    <n v="301.57369402004787"/>
    <n v="377.43325349048723"/>
    <n v="427.33426383120656"/>
    <n v="474.43791625672253"/>
    <n v="525.760420281503"/>
    <n v="326.39029696638801"/>
    <n v="519.43665911655671"/>
    <n v="520.14125189232948"/>
    <n v="520.8460067024821"/>
    <n v="521.85831515741006"/>
    <n v="522.99388173769478"/>
    <n v="524.68370801172546"/>
    <n v="525.45190343833485"/>
    <n v="526.21626964589166"/>
    <n v="531.00982619291449"/>
    <n v="534.21344728864653"/>
    <n v="537.2541436781413"/>
    <n v="540.60486689350273"/>
    <n v="519.43665911655671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</r>
  <r>
    <s v="DE Florida"/>
    <x v="6"/>
    <s v="Regulated &amp; Renewable Energy"/>
    <s v="PEF Fossil Hydro Maintenance Suwannee BG-346"/>
    <s v="AFUDC Not Eligible"/>
    <s v="Maintenance"/>
    <s v="Maintenance"/>
    <s v="Fossil Hydro"/>
    <s v="BG - Other Production Plant"/>
    <s v="~"/>
    <s v="PEF Suwannee 346"/>
    <n v="0"/>
    <n v="0"/>
    <n v="0"/>
    <n v="0"/>
    <n v="0"/>
    <n v="0"/>
    <n v="0"/>
    <n v="0"/>
    <n v="0"/>
    <n v="0"/>
    <n v="0"/>
    <n v="0"/>
    <n v="0"/>
    <n v="0"/>
    <n v="2.6591095459999998"/>
    <n v="17.9062264091"/>
    <n v="55.135028181499983"/>
    <n v="51.27716633465807"/>
    <n v="58.827240131558071"/>
    <n v="62.059857377758071"/>
    <n v="78.969581528158074"/>
    <n v="84.239511428558075"/>
    <n v="73.17723319903466"/>
    <n v="73.17723319903466"/>
    <n v="75.752054502334659"/>
    <n v="0"/>
    <n v="73.529400769930191"/>
    <n v="75.027833714130196"/>
    <n v="76.526692986030199"/>
    <n v="78.759404837930205"/>
    <n v="81.338582244630203"/>
    <n v="85.192347346430196"/>
    <n v="86.846848044330201"/>
    <n v="88.491480322730197"/>
    <n v="100.0596399158302"/>
    <n v="105.75463088503021"/>
    <n v="112.93767508513021"/>
    <n v="108.30847000463812"/>
    <n v="73.529400769930191"/>
    <n v="101.22928151043284"/>
    <n v="101.46581753550532"/>
    <n v="101.70240795649194"/>
    <n v="102.04224598252522"/>
    <n v="102.42346250125989"/>
    <n v="102.99074732685844"/>
    <n v="103.2486351436754"/>
    <n v="103.50523746866648"/>
    <n v="105.11446318113479"/>
    <n v="106.18993801692449"/>
    <n v="107.2107180506603"/>
    <n v="108.33557595118367"/>
    <n v="101.22928151043284"/>
    <n v="106.12221000218818"/>
    <n v="109.3170742091566"/>
    <n v="112.51284740515548"/>
    <n v="117.27329478301118"/>
    <n v="122.77245416280364"/>
    <n v="91.01916166632229"/>
    <n v="94.546783693444155"/>
    <n v="98.053364898978415"/>
    <n v="122.71826509858359"/>
    <n v="138.94302897152596"/>
    <n v="154.25826273010017"/>
    <n v="170.94520961723995"/>
    <n v="106.12221000218818"/>
    <n v="168.88910832811609"/>
    <n v="169.11819890835562"/>
    <n v="169.34734217228902"/>
    <n v="169.67648311624274"/>
    <n v="170.04570008201807"/>
    <n v="170.5951284822697"/>
    <n v="170.84489876387141"/>
    <n v="171.09342401707548"/>
    <n v="172.65199612926332"/>
    <n v="173.69361824195661"/>
    <n v="174.68226718096625"/>
    <n v="175.77171792758699"/>
    <n v="168.88910832811609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</r>
  <r>
    <s v="DE Florida"/>
    <x v="6"/>
    <s v="Regulated &amp; Renewable Energy"/>
    <s v="PEF Fossil Hydro Maintenance Tiger Bay BG-341"/>
    <s v="AFUDC Not Eligible"/>
    <s v="Maintenance"/>
    <s v="Maintenance"/>
    <s v="Fossil Hydro"/>
    <s v="BG - Other Production Plant"/>
    <s v="~"/>
    <s v="PEF Tiger Bay 341"/>
    <n v="538.95000000000005"/>
    <n v="537.49"/>
    <n v="1407.8500000000001"/>
    <n v="1332.17"/>
    <n v="1158.78"/>
    <n v="1160.5700000000002"/>
    <n v="1163.77"/>
    <n v="1165.98"/>
    <n v="1169.4100000000001"/>
    <n v="1174.27"/>
    <n v="1206.1899999999998"/>
    <n v="818.71"/>
    <n v="538.95000000000005"/>
    <n v="1350.93"/>
    <n v="1376.409925341"/>
    <n v="1376.409925341"/>
    <n v="1376.409925341"/>
    <n v="1382.9183466847999"/>
    <n v="1168.8662642662023"/>
    <n v="1168.8662642662023"/>
    <n v="1168.8662642662023"/>
    <n v="1168.8662642662023"/>
    <n v="1505.1492671745023"/>
    <n v="1505.1492671745023"/>
    <n v="1505.1492671745023"/>
    <n v="1350.93"/>
    <n v="1505.1492671745023"/>
    <n v="1567.9084556005023"/>
    <n v="1572.2777374755024"/>
    <n v="1576.6470193505024"/>
    <n v="1583.3179212746024"/>
    <n v="1587.9203996578024"/>
    <n v="1602.5063430841024"/>
    <n v="1617.0921544798023"/>
    <n v="1628.5323706845022"/>
    <n v="1638.3313568181022"/>
    <n v="1658.3055705924023"/>
    <n v="1677.6509513948024"/>
    <n v="1505.1492671745023"/>
    <n v="1299.9563775321344"/>
    <n v="2176.0043040717105"/>
    <n v="2236.994581719644"/>
    <n v="2297.9848593675774"/>
    <n v="2391.1031731209082"/>
    <n v="216.90316654166463"/>
    <n v="420.50658805977946"/>
    <n v="624.10816657870532"/>
    <n v="783.80076198422341"/>
    <n v="920.58362517647561"/>
    <n v="1199.4012612882977"/>
    <n v="1469.4410939423478"/>
    <n v="1299.9563775321344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489.9724350775449"/>
    <n v="507.40552517537981"/>
    <n v="524.83861527321471"/>
    <n v="251.60299524715288"/>
    <n v="269.9665210216632"/>
    <n v="169.30936766631072"/>
    <n v="227.50560482513799"/>
    <n v="273.15116524924002"/>
    <n v="312.24834712526263"/>
    <n v="391.94388481835028"/>
    <n v="469.13042854646932"/>
    <n v="239.5682227612001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</r>
  <r>
    <s v="DE Florida"/>
    <x v="6"/>
    <s v="Regulated &amp; Renewable Energy"/>
    <s v="PEF Fossil Hydro Maintenance Tiger Bay BG-342"/>
    <s v="AFUDC Not Eligible"/>
    <s v="Maintenance"/>
    <s v="Maintenance"/>
    <s v="Fossil Hydro"/>
    <s v="BG - Other Production Plant"/>
    <s v="~"/>
    <s v="PEF Tiger Bay 342"/>
    <n v="0"/>
    <n v="0"/>
    <n v="0"/>
    <n v="0"/>
    <n v="0"/>
    <n v="0"/>
    <n v="0"/>
    <n v="0"/>
    <n v="0"/>
    <n v="0"/>
    <n v="0"/>
    <n v="0"/>
    <n v="0"/>
    <n v="0"/>
    <n v="12.421595315999999"/>
    <n v="12.421595315999999"/>
    <n v="12.421595315999999"/>
    <n v="15.5944843648"/>
    <n v="13.180725186225359"/>
    <n v="13.180725186225359"/>
    <n v="13.180725186225359"/>
    <n v="13.180725186225359"/>
    <n v="177.12042743702534"/>
    <n v="177.12042743702534"/>
    <n v="177.12042743702534"/>
    <n v="0"/>
    <n v="177.12042743702534"/>
    <n v="207.71585621302535"/>
    <n v="209.84590371302534"/>
    <n v="211.97595121302533"/>
    <n v="215.22805038462533"/>
    <n v="217.47178238782533"/>
    <n v="224.58250520662534"/>
    <n v="231.69316365982533"/>
    <n v="237.27032819702532"/>
    <n v="242.04738459062531"/>
    <n v="251.7849170574253"/>
    <n v="261.21589019982531"/>
    <n v="177.12042743702534"/>
    <n v="202.40757595951538"/>
    <n v="629.48587142197448"/>
    <n v="659.21897508965924"/>
    <n v="688.952078757344"/>
    <n v="734.3477808751486"/>
    <n v="66.614590622940909"/>
    <n v="165.87240469682973"/>
    <n v="265.12932029823969"/>
    <n v="342.98035946816549"/>
    <n v="409.66277522522489"/>
    <n v="545.58794229441469"/>
    <n v="677.23388076767856"/>
    <n v="202.40757595951538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232.48563891571132"/>
    <n v="240.9843907991719"/>
    <n v="249.48314268263249"/>
    <n v="119.60001443481184"/>
    <n v="128.55236013986152"/>
    <n v="80.62154790499109"/>
    <n v="108.9926156496205"/>
    <n v="131.24514176225327"/>
    <n v="150.30528808411017"/>
    <n v="189.15741339703169"/>
    <n v="226.7863868151542"/>
    <n v="110.4118551454834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</r>
  <r>
    <s v="DE Florida"/>
    <x v="6"/>
    <s v="Regulated &amp; Renewable Energy"/>
    <s v="PEF Fossil Hydro Maintenance Tiger Bay BG-343"/>
    <s v="AFUDC Not Eligible"/>
    <s v="Maintenance"/>
    <s v="Maintenance"/>
    <s v="Fossil Hydro"/>
    <s v="BG - Other Production Plant"/>
    <s v="~"/>
    <s v="PEF Tiger Bay 343"/>
    <n v="0"/>
    <n v="0"/>
    <n v="0"/>
    <n v="0"/>
    <n v="0"/>
    <n v="0"/>
    <n v="0"/>
    <n v="0"/>
    <n v="0"/>
    <n v="0"/>
    <n v="0"/>
    <n v="0"/>
    <n v="0"/>
    <n v="0"/>
    <n v="65.094458051999993"/>
    <n v="65.094458051999993"/>
    <n v="65.094458051999993"/>
    <n v="81.721750105599995"/>
    <n v="69.072622388891119"/>
    <n v="69.072622388891119"/>
    <n v="69.072622388891119"/>
    <n v="69.072622388891119"/>
    <n v="928.18659283649106"/>
    <n v="928.18659283649106"/>
    <n v="928.18659283649106"/>
    <n v="0"/>
    <n v="928.18659283649106"/>
    <n v="1088.5196905084911"/>
    <n v="1099.6820480084912"/>
    <n v="1110.8444055084913"/>
    <n v="1127.8867923936912"/>
    <n v="1139.6449051840912"/>
    <n v="1176.9081259276911"/>
    <n v="1214.1710093680911"/>
    <n v="1243.3977305564911"/>
    <n v="1268.4315437756911"/>
    <n v="1319.4603675752912"/>
    <n v="1368.8826897480913"/>
    <n v="928.18659283649106"/>
    <n v="1060.7020376627829"/>
    <n v="3298.7744683269625"/>
    <n v="3454.5886136575455"/>
    <n v="3610.4027589881284"/>
    <n v="3848.2956007924313"/>
    <n v="349.08886867928913"/>
    <n v="869.24215103284916"/>
    <n v="1389.3907250073928"/>
    <n v="1797.3633761956189"/>
    <n v="2146.8076769282457"/>
    <n v="2859.113528766406"/>
    <n v="3548.9943975351716"/>
    <n v="1060.7020376627829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1218.319459186519"/>
    <n v="1262.8562341427119"/>
    <n v="1307.3930090989047"/>
    <n v="626.7526578303208"/>
    <n v="673.66644134384626"/>
    <n v="422.48956933733257"/>
    <n v="571.16503095052144"/>
    <n v="687.77694776783926"/>
    <n v="787.65954923790287"/>
    <n v="991.25984082881484"/>
    <n v="1188.4503393791842"/>
    <n v="578.60521521546252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</r>
  <r>
    <s v="DE Florida"/>
    <x v="6"/>
    <s v="Regulated &amp; Renewable Energy"/>
    <s v="PEF Fossil Hydro Maintenance Tiger Bay BG-344"/>
    <s v="AFUDC Not Eligible"/>
    <s v="Maintenance"/>
    <s v="Maintenance"/>
    <s v="Fossil Hydro"/>
    <s v="BG - Other Production Plant"/>
    <s v="~"/>
    <s v="PEF Tiger Bay 344"/>
    <n v="0"/>
    <n v="0"/>
    <n v="0"/>
    <n v="0"/>
    <n v="0"/>
    <n v="0"/>
    <n v="0"/>
    <n v="0"/>
    <n v="0"/>
    <n v="0"/>
    <n v="0"/>
    <n v="0"/>
    <n v="0"/>
    <n v="0"/>
    <n v="23.828629889999998"/>
    <n v="23.828629889999998"/>
    <n v="23.828629889999998"/>
    <n v="29.915255391999999"/>
    <n v="25.284886051617484"/>
    <n v="25.284886051617484"/>
    <n v="25.284886051617484"/>
    <n v="25.284886051617484"/>
    <n v="339.77415975861749"/>
    <n v="339.77415975861749"/>
    <n v="339.77415975861749"/>
    <n v="0"/>
    <n v="339.77415975861749"/>
    <n v="398.46606929861747"/>
    <n v="402.5521880486175"/>
    <n v="406.63830679861752"/>
    <n v="412.87688288761751"/>
    <n v="417.18108521561749"/>
    <n v="430.82174714261748"/>
    <n v="444.46228559561746"/>
    <n v="455.16108765861748"/>
    <n v="464.32502400261745"/>
    <n v="483.00475484961743"/>
    <n v="501.09640594561745"/>
    <n v="339.77415975861749"/>
    <n v="388.28307409587114"/>
    <n v="1207.5574861856546"/>
    <n v="1264.5952033577937"/>
    <n v="1321.6329205299328"/>
    <n v="1408.7165713712725"/>
    <n v="127.78833156384894"/>
    <n v="318.19694781686201"/>
    <n v="508.60384050883317"/>
    <n v="657.94733331605812"/>
    <n v="785.86579123472677"/>
    <n v="1046.6142594242201"/>
    <n v="1299.1537820190217"/>
    <n v="388.28307409587114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445.97998458932705"/>
    <n v="462.28315218131507"/>
    <n v="478.5863197733031"/>
    <n v="229.43005342049975"/>
    <n v="246.60335067310871"/>
    <n v="154.6571671511341"/>
    <n v="209.08142597724287"/>
    <n v="251.76847785663239"/>
    <n v="288.33158313068787"/>
    <n v="362.86166930889044"/>
    <n v="435.04538150126416"/>
    <n v="211.80567491601641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</r>
  <r>
    <s v="DE Florida"/>
    <x v="6"/>
    <s v="Regulated &amp; Renewable Energy"/>
    <s v="PEF Fossil Hydro Maintenance Tiger Bay BG-345"/>
    <s v="AFUDC Not Eligible"/>
    <s v="Maintenance"/>
    <s v="Maintenance"/>
    <s v="Fossil Hydro"/>
    <s v="BG - Other Production Plant"/>
    <s v="~"/>
    <s v="PEF Tiger Bay 345"/>
    <n v="0"/>
    <n v="0"/>
    <n v="0"/>
    <n v="0"/>
    <n v="0"/>
    <n v="0"/>
    <n v="0"/>
    <n v="0"/>
    <n v="0"/>
    <n v="0"/>
    <n v="0"/>
    <n v="0"/>
    <n v="0"/>
    <n v="0"/>
    <n v="19.839629939999998"/>
    <n v="19.839629939999998"/>
    <n v="19.839629939999998"/>
    <n v="24.907332031999999"/>
    <n v="21.052103484543174"/>
    <n v="21.052103484543174"/>
    <n v="21.052103484543174"/>
    <n v="21.052103484543174"/>
    <n v="282.89472050654319"/>
    <n v="282.89472050654319"/>
    <n v="282.89472050654319"/>
    <n v="0"/>
    <n v="282.89472050654319"/>
    <n v="331.76138934654318"/>
    <n v="335.16347684654318"/>
    <n v="338.56556434654317"/>
    <n v="343.75977994054318"/>
    <n v="347.34344302854316"/>
    <n v="358.70060817054315"/>
    <n v="370.05767050854314"/>
    <n v="378.96545390654313"/>
    <n v="386.59531373054313"/>
    <n v="402.14798919254315"/>
    <n v="417.21103160854312"/>
    <n v="282.89472050654319"/>
    <n v="323.28306485051047"/>
    <n v="1005.4061482159705"/>
    <n v="1052.8954179056514"/>
    <n v="1100.3846875953323"/>
    <n v="1172.8900259118254"/>
    <n v="106.39589436592905"/>
    <n v="264.92899451067308"/>
    <n v="423.46065962857517"/>
    <n v="547.80317819251115"/>
    <n v="654.30733802861107"/>
    <n v="871.40498746032074"/>
    <n v="1081.6679168060614"/>
    <n v="323.28306485051047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371.32156348719161"/>
    <n v="384.89557070667234"/>
    <n v="398.46957792615308"/>
    <n v="191.02279520514827"/>
    <n v="205.32127184006688"/>
    <n v="128.76713220634832"/>
    <n v="174.08073632972992"/>
    <n v="209.62194923328479"/>
    <n v="240.06436799370826"/>
    <n v="302.11807149293605"/>
    <n v="362.21818546770265"/>
    <n v="176.34817857979726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</r>
  <r>
    <s v="DE Florida"/>
    <x v="6"/>
    <s v="Regulated &amp; Renewable Energy"/>
    <s v="PEF Fossil Hydro Maintenance Tiger Bay BG-346"/>
    <s v="AFUDC Not Eligible"/>
    <s v="Maintenance"/>
    <s v="Maintenance"/>
    <s v="Fossil Hydro"/>
    <s v="BG - Other Production Plant"/>
    <s v="~"/>
    <s v="PEF Tiger Bay 346"/>
    <n v="0"/>
    <n v="0"/>
    <n v="0"/>
    <n v="0"/>
    <n v="0"/>
    <n v="0"/>
    <n v="0"/>
    <n v="0"/>
    <n v="0"/>
    <n v="0"/>
    <n v="0"/>
    <n v="0"/>
    <n v="0"/>
    <n v="0"/>
    <n v="3.8640614609999999"/>
    <n v="3.8640614609999999"/>
    <n v="3.8640614609999999"/>
    <n v="4.8510714208000003"/>
    <n v="4.1002086225206611"/>
    <n v="4.1002086225206611"/>
    <n v="4.1002086225206611"/>
    <n v="4.1002086225206611"/>
    <n v="55.097932286820658"/>
    <n v="55.097932286820658"/>
    <n v="55.097932286820658"/>
    <n v="0"/>
    <n v="55.097932286820658"/>
    <n v="64.61543903282066"/>
    <n v="65.278045907820655"/>
    <n v="65.940652782820649"/>
    <n v="66.952303118920653"/>
    <n v="67.650274526120654"/>
    <n v="69.862250468420655"/>
    <n v="72.074206388120658"/>
    <n v="73.809128996820661"/>
    <n v="75.295157082420658"/>
    <n v="78.324270732720663"/>
    <n v="81.258021103120669"/>
    <n v="55.097932286820658"/>
    <n v="62.964159899185169"/>
    <n v="195.81750587550673"/>
    <n v="205.06672867723063"/>
    <n v="214.31595147895453"/>
    <n v="228.43741581786253"/>
    <n v="20.722150095605201"/>
    <n v="51.598766524292074"/>
    <n v="82.475103460725762"/>
    <n v="106.69260912970083"/>
    <n v="127.43583618018025"/>
    <n v="169.71874645539867"/>
    <n v="210.67049604367395"/>
    <n v="62.96415989918516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72.318797736867253"/>
    <n v="74.962430926930836"/>
    <n v="77.606064116994418"/>
    <n v="37.203661493188342"/>
    <n v="39.988390187392284"/>
    <n v="25.078698762346939"/>
    <n v="33.90384124864628"/>
    <n v="40.825741946629549"/>
    <n v="46.754616693754393"/>
    <n v="58.840011042262674"/>
    <n v="70.544930117469619"/>
    <n v="34.346362391430119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</r>
  <r>
    <s v="DE Florida"/>
    <x v="6"/>
    <s v="Regulated &amp; Renewable Energy"/>
    <s v="PEF Fossil Hydro Maintenance Univ of Florida BG-341"/>
    <s v="AFUDC Not Eligible"/>
    <s v="Maintenance"/>
    <s v="Maintenance"/>
    <s v="Fossil Hydro"/>
    <s v="BG - Other Production Plant"/>
    <s v="~"/>
    <s v="PEF Univ of Florida 341"/>
    <n v="273.02"/>
    <n v="34.520000000000003"/>
    <n v="12.25"/>
    <n v="31.61"/>
    <n v="58.44"/>
    <n v="89.19"/>
    <n v="123.39"/>
    <n v="213.05"/>
    <n v="295.13"/>
    <n v="432.94"/>
    <n v="1615.45"/>
    <n v="1774.35"/>
    <n v="273.02"/>
    <n v="2857.54"/>
    <n v="2857.54"/>
    <n v="2857.54"/>
    <n v="2937.9217207247998"/>
    <n v="2960.1768616327995"/>
    <n v="2978.4807321341996"/>
    <n v="2930.1525805253118"/>
    <n v="2930.1525805253118"/>
    <n v="2944.2581671644116"/>
    <n v="2944.2581671644116"/>
    <n v="2944.2581671644116"/>
    <n v="2954.7648622578117"/>
    <n v="2857.54"/>
    <n v="2744.1403097384846"/>
    <n v="2968.0678724489844"/>
    <n v="2983.1552726713844"/>
    <n v="3020.0624282137842"/>
    <n v="3057.8260123841842"/>
    <n v="3066.5650407591843"/>
    <n v="3015.7358732988132"/>
    <n v="3015.7358732988132"/>
    <n v="3025.587141648813"/>
    <n v="1638.0056713904376"/>
    <n v="1627.1712258085904"/>
    <n v="1559.4315115346665"/>
    <n v="2744.1403097384846"/>
    <n v="1559.4315115346665"/>
    <n v="1839.0083395622278"/>
    <n v="1857.8451787896265"/>
    <n v="1903.9243007751766"/>
    <n v="1925.4951772493073"/>
    <n v="1936.4059816342237"/>
    <n v="1936.4059816342237"/>
    <n v="1936.4059816342237"/>
    <n v="1948.7054338499477"/>
    <n v="1949.5880374686128"/>
    <n v="1972.9047290651108"/>
    <n v="1985.160395884202"/>
    <n v="1559.4315115346665"/>
    <n v="1856.3235300327633"/>
    <n v="2086.2141066115419"/>
    <n v="2101.7032723677307"/>
    <n v="2139.5932362686649"/>
    <n v="2192.4792222794354"/>
    <n v="2201.4509640674901"/>
    <n v="2201.4509640674901"/>
    <n v="2201.4509640674901"/>
    <n v="1129.7206238233623"/>
    <n v="1130.4463715765539"/>
    <n v="1162.541994005509"/>
    <n v="1087.3122004277573"/>
    <n v="1856.3235300327633"/>
    <n v="1020.2213150811733"/>
    <n v="1036.9200529318539"/>
    <n v="1038.0451513257835"/>
    <n v="1040.7973936480635"/>
    <n v="1044.638913511606"/>
    <n v="1045.290600790016"/>
    <n v="1045.290600790016"/>
    <n v="1045.290600790016"/>
    <n v="1046.0252300856782"/>
    <n v="1046.0779467809714"/>
    <n v="1048.4093010847084"/>
    <n v="1049.1413151390962"/>
    <n v="1020.2213150811733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</r>
  <r>
    <s v="DE Florida"/>
    <x v="6"/>
    <s v="Regulated &amp; Renewable Energy"/>
    <s v="PEF Fossil Hydro Maintenance Univ of Florida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55.957461441600003"/>
    <n v="71.4503020776"/>
    <n v="84.192479261399995"/>
    <n v="82.826391222563643"/>
    <n v="82.826391222563643"/>
    <n v="92.645947377263639"/>
    <n v="92.645947377263639"/>
    <n v="92.645947377263639"/>
    <n v="99.960147425063639"/>
    <n v="0"/>
    <n v="92.834686583796554"/>
    <n v="248.72109761229655"/>
    <n v="259.22413995309654"/>
    <n v="284.91693073389655"/>
    <n v="311.20592139069652"/>
    <n v="317.28956626569652"/>
    <n v="312.0304035599367"/>
    <n v="312.0304035599367"/>
    <n v="318.88833050993668"/>
    <n v="172.64116664339457"/>
    <n v="171.49924671121468"/>
    <n v="164.35967234672955"/>
    <n v="92.834686583796554"/>
    <n v="164.35967234672955"/>
    <n v="358.98773450205897"/>
    <n v="372.10104414873206"/>
    <n v="404.17913259811712"/>
    <n v="419.19574866308722"/>
    <n v="426.79133063235827"/>
    <n v="426.79133063235827"/>
    <n v="426.79133063235827"/>
    <n v="435.35362303408198"/>
    <n v="435.96804960571166"/>
    <n v="452.20001894779347"/>
    <n v="460.73183004333225"/>
    <n v="164.35967234672955"/>
    <n v="430.83034439949728"/>
    <n v="590.87146343769052"/>
    <n v="601.65443443841389"/>
    <n v="628.03199333302234"/>
    <n v="664.84921528514337"/>
    <n v="671.09500237589862"/>
    <n v="671.09500237589862"/>
    <n v="671.09500237589862"/>
    <n v="344.38644198917444"/>
    <n v="344.89168010849528"/>
    <n v="367.2354377613762"/>
    <n v="343.47109520886733"/>
    <n v="430.83034439949728"/>
    <n v="322.27775260376313"/>
    <n v="333.90104419401086"/>
    <n v="334.68417803426274"/>
    <n v="336.59989857104426"/>
    <n v="339.27381955375273"/>
    <n v="339.7274317566837"/>
    <n v="339.7274317566837"/>
    <n v="339.7274317566837"/>
    <n v="340.23877642180588"/>
    <n v="340.27547030409482"/>
    <n v="341.8982283301699"/>
    <n v="342.40775263544305"/>
    <n v="322.27775260376313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</r>
  <r>
    <s v="DE Florida"/>
    <x v="6"/>
    <s v="Regulated &amp; Renewable Energy"/>
    <s v="PEF Fossil Hydro Maintenance Univ of Florida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267.8572370192"/>
    <n v="342.01838335119993"/>
    <n v="403.01265089179992"/>
    <n v="396.47345918830257"/>
    <n v="396.47345918830257"/>
    <n v="443.47772122220255"/>
    <n v="443.47772122220255"/>
    <n v="443.47772122220255"/>
    <n v="478.48934193080254"/>
    <n v="0"/>
    <n v="444.38117826040047"/>
    <n v="1190.5784193649006"/>
    <n v="1240.8543938145006"/>
    <n v="1363.8406725441005"/>
    <n v="1489.6808414857005"/>
    <n v="1518.8020393607005"/>
    <n v="1493.627473626166"/>
    <n v="1493.627473626166"/>
    <n v="1526.455005776166"/>
    <n v="826.39892342387009"/>
    <n v="820.93277985604436"/>
    <n v="786.75705755742001"/>
    <n v="444.38117826040047"/>
    <n v="786.75705755742001"/>
    <n v="1718.3988101963885"/>
    <n v="1781.1693410583457"/>
    <n v="1934.7200994296745"/>
    <n v="2006.6013397531276"/>
    <n v="2042.9597210666975"/>
    <n v="2042.9597210666975"/>
    <n v="2042.9597210666975"/>
    <n v="2083.9455327292671"/>
    <n v="2086.8866576714872"/>
    <n v="2164.5855269875169"/>
    <n v="2205.425431337429"/>
    <n v="786.75705755742001"/>
    <n v="2062.2933701590355"/>
    <n v="2828.3624026958819"/>
    <n v="2879.9772640017795"/>
    <n v="3006.2387594506718"/>
    <n v="3182.4718036274298"/>
    <n v="3212.3685208136185"/>
    <n v="3212.3685208136185"/>
    <n v="3212.3685208136185"/>
    <n v="1648.4941197958183"/>
    <n v="1650.912543758328"/>
    <n v="1757.8654375599226"/>
    <n v="1644.1113928140167"/>
    <n v="2062.2933701590355"/>
    <n v="1542.6640912164717"/>
    <n v="1598.3034542509131"/>
    <n v="1602.0522260772082"/>
    <n v="1611.2225604520211"/>
    <n v="1624.0223133556783"/>
    <n v="1626.1937029177284"/>
    <n v="1626.1937029177284"/>
    <n v="1626.1937029177284"/>
    <n v="1628.6414511513121"/>
    <n v="1628.8171005550946"/>
    <n v="1636.5850570094951"/>
    <n v="1639.0240913893736"/>
    <n v="1542.6640912164717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</r>
  <r>
    <s v="DE Florida"/>
    <x v="6"/>
    <s v="Regulated &amp; Renewable Energy"/>
    <s v="PEF Fossil Hydro Maintenance Univ of Florida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51.460180166400001"/>
    <n v="65.707866710399998"/>
    <n v="77.425959645600003"/>
    <n v="76.169663616605703"/>
    <n v="76.169663616605703"/>
    <n v="85.2000255354057"/>
    <n v="85.2000255354057"/>
    <n v="85.2000255354057"/>
    <n v="91.926385926605704"/>
    <n v="0"/>
    <n v="85.373595839033285"/>
    <n v="228.73147145303329"/>
    <n v="238.39038801623329"/>
    <n v="262.01825833943326"/>
    <n v="286.19441216663324"/>
    <n v="291.78911666663322"/>
    <n v="286.9526309971526"/>
    <n v="286.9526309971526"/>
    <n v="293.25938879715261"/>
    <n v="158.76605747883164"/>
    <n v="157.71591324548558"/>
    <n v="151.15014393353678"/>
    <n v="85.373595839033285"/>
    <n v="151.15014393353678"/>
    <n v="330.13613106085131"/>
    <n v="342.19553629575904"/>
    <n v="371.69553882719396"/>
    <n v="385.50528352657597"/>
    <n v="392.49041568851169"/>
    <n v="392.49041568851169"/>
    <n v="392.49041568851169"/>
    <n v="400.36456467105739"/>
    <n v="400.9296103547195"/>
    <n v="415.8570315268737"/>
    <n v="423.70314895725767"/>
    <n v="151.15014393353678"/>
    <n v="396.20482403519213"/>
    <n v="543.38121686702061"/>
    <n v="553.29741081413954"/>
    <n v="577.55463916363101"/>
    <n v="611.41234994175204"/>
    <n v="617.15607642865314"/>
    <n v="617.15607642865314"/>
    <n v="617.15607642865314"/>
    <n v="316.70655355918348"/>
    <n v="317.17117867783833"/>
    <n v="337.71885838304456"/>
    <n v="315.86457687366624"/>
    <n v="396.20482403519213"/>
    <n v="296.37465116365917"/>
    <n v="307.06253630245089"/>
    <n v="307.78264596053913"/>
    <n v="309.54419525113121"/>
    <n v="312.00292736771786"/>
    <n v="312.4200342676728"/>
    <n v="312.4200342676728"/>
    <n v="312.4200342676728"/>
    <n v="312.89022750034928"/>
    <n v="312.92396837281689"/>
    <n v="314.41613186678745"/>
    <n v="314.88465123652878"/>
    <n v="296.37465116365917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</r>
  <r>
    <s v="DE Florida"/>
    <x v="6"/>
    <s v="Regulated &amp; Renewable Energy"/>
    <s v="PEF Fossil Hydro Maintenance Univ of Florida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53.3771397808"/>
    <n v="68.155571448800004"/>
    <n v="80.310178808200007"/>
    <n v="79.007084094406608"/>
    <n v="79.007084094406608"/>
    <n v="88.373838910506606"/>
    <n v="88.373838910506606"/>
    <n v="88.373838910506606"/>
    <n v="95.350765101906603"/>
    <n v="0"/>
    <n v="88.553874936975362"/>
    <n v="237.25202058247538"/>
    <n v="247.27074453287537"/>
    <n v="271.77878420327539"/>
    <n v="296.8555316616754"/>
    <n v="302.65864628667538"/>
    <n v="297.64199514412337"/>
    <n v="297.64199514412337"/>
    <n v="304.18368799412337"/>
    <n v="164.68030261633993"/>
    <n v="163.59103912460594"/>
    <n v="156.78068624206381"/>
    <n v="88.553874936975362"/>
    <n v="156.78068624206381"/>
    <n v="342.43577517975473"/>
    <n v="354.94451950860491"/>
    <n v="385.5437059674864"/>
    <n v="399.86800823002545"/>
    <n v="407.11340969177928"/>
    <n v="407.11340969177928"/>
    <n v="407.11340969177928"/>
    <n v="415.2809531577563"/>
    <n v="415.86705270855259"/>
    <n v="431.35067659333959"/>
    <n v="439.48914403837682"/>
    <n v="156.78068624206381"/>
    <n v="410.96630823179623"/>
    <n v="563.6223353196558"/>
    <n v="573.9077264932904"/>
    <n v="599.06809383717291"/>
    <n v="634.18638634474678"/>
    <n v="640.14396180436222"/>
    <n v="640.14396180436222"/>
    <n v="640.14396180436222"/>
    <n v="328.50326792207943"/>
    <n v="328.98519184570841"/>
    <n v="350.29789756784697"/>
    <n v="327.62960802593415"/>
    <n v="410.96630823179623"/>
    <n v="307.41373956667081"/>
    <n v="318.50003851361555"/>
    <n v="319.24699180142483"/>
    <n v="321.07420661442848"/>
    <n v="323.62459323638046"/>
    <n v="324.05724868932413"/>
    <n v="324.05724868932413"/>
    <n v="324.05724868932413"/>
    <n v="324.54496938173332"/>
    <n v="324.57996801748294"/>
    <n v="326.12775510136862"/>
    <n v="326.61373953401699"/>
    <n v="307.41373956667081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</r>
  <r>
    <s v="DE Florida"/>
    <x v="6"/>
    <s v="Regulated &amp; Renewable Energy"/>
    <s v="PEF Fossil Hydro Maintenance Univ of Florida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13.2985808672"/>
    <n v="16.980534779199996"/>
    <n v="20.008779258799997"/>
    <n v="19.684121352809392"/>
    <n v="19.684121352809392"/>
    <n v="22.017789790209392"/>
    <n v="22.017789790209392"/>
    <n v="22.017789790209392"/>
    <n v="23.756047357809393"/>
    <n v="0"/>
    <n v="22.062644641309252"/>
    <n v="59.109858538309254"/>
    <n v="61.605961011909251"/>
    <n v="67.711985965509257"/>
    <n v="73.959700911109252"/>
    <n v="75.405510661109247"/>
    <n v="74.155643373807422"/>
    <n v="74.155643373807422"/>
    <n v="75.785465273807418"/>
    <n v="41.029068447128033"/>
    <n v="40.757685254060732"/>
    <n v="39.060928385585122"/>
    <n v="22.062644641309252"/>
    <n v="39.060928385585122"/>
    <n v="85.317356014150278"/>
    <n v="88.433940806317622"/>
    <n v="96.057804294397158"/>
    <n v="99.626739865881589"/>
    <n v="101.43194967872974"/>
    <n v="101.43194967872974"/>
    <n v="101.43194967872974"/>
    <n v="103.46691346775856"/>
    <n v="103.6129416300334"/>
    <n v="107.47072507002814"/>
    <n v="109.49844449605014"/>
    <n v="39.060928385585122"/>
    <n v="102.39199784712441"/>
    <n v="140.42608706073787"/>
    <n v="142.98868149580579"/>
    <n v="149.25736065941163"/>
    <n v="158.00704644478907"/>
    <n v="159.49137012889383"/>
    <n v="159.49137012889383"/>
    <n v="159.49137012889383"/>
    <n v="81.846333666931898"/>
    <n v="81.966404507599918"/>
    <n v="87.276442809283026"/>
    <n v="81.628656483629044"/>
    <n v="102.39199784712441"/>
    <n v="76.591888908644052"/>
    <n v="79.351915420537949"/>
    <n v="79.537875666366261"/>
    <n v="79.992776021385581"/>
    <n v="80.627716024884847"/>
    <n v="80.735429205483243"/>
    <n v="80.735429205483243"/>
    <n v="80.735429205483243"/>
    <n v="80.856851336339602"/>
    <n v="80.865564538374969"/>
    <n v="81.250899031584595"/>
    <n v="81.371888906104147"/>
    <n v="76.591888908644052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</r>
  <r>
    <s v="DE Florida"/>
    <x v="6"/>
    <s v="Regulated &amp; Renewable Energy"/>
    <s v="PEF Fossil Hydro Maintenance Univ of Florida Other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.75"/>
    <n v="769.5"/>
    <n v="1154.25"/>
    <n v="1539"/>
    <n v="1923.75"/>
    <n v="2308.5"/>
    <n v="2693.25"/>
    <n v="3078"/>
    <n v="3462.75"/>
    <n v="3847.5"/>
    <n v="4232.25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Univ of Florida Other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.83333333333331"/>
    <n v="535.66666666666663"/>
    <n v="803.5"/>
    <n v="1071.3333333333333"/>
    <n v="1339.1666666666665"/>
    <n v="1606.9999999999998"/>
    <n v="1874.833333333333"/>
    <n v="2142.6666666666665"/>
    <n v="2410.5"/>
    <n v="2678.3333333333335"/>
    <n v="2946.166666666667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Univ of Florida Other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2"/>
    <n v="2564"/>
    <n v="3846"/>
    <n v="5128"/>
    <n v="6410"/>
    <n v="7692"/>
    <n v="8974"/>
    <n v="10256"/>
    <n v="11538"/>
    <n v="12820"/>
    <n v="14102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Univ of Florida Other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.33333333333334"/>
    <n v="492.66666666666669"/>
    <n v="739"/>
    <n v="985.33333333333337"/>
    <n v="1231.6666666666667"/>
    <n v="1478"/>
    <n v="1724.3333333333333"/>
    <n v="1970.6666666666665"/>
    <n v="2217"/>
    <n v="2463.3333333333335"/>
    <n v="2709.666666666667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Univ of Florida Other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.5"/>
    <n v="511"/>
    <n v="766.5"/>
    <n v="1022"/>
    <n v="1277.5"/>
    <n v="1533"/>
    <n v="1788.5"/>
    <n v="2044"/>
    <n v="2299.5"/>
    <n v="2555"/>
    <n v="2810.5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Maintenance Univ of Florida Other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.666666666666664"/>
    <n v="127.33333333333333"/>
    <n v="191"/>
    <n v="254.66666666666666"/>
    <n v="318.33333333333331"/>
    <n v="382"/>
    <n v="445.66666666666669"/>
    <n v="509.33333333333337"/>
    <n v="573"/>
    <n v="636.66666666666663"/>
    <n v="700.33333333333326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Fossil Hydro Recv-Env Anclote BA-311"/>
    <s v="AFUDC Not Eligible"/>
    <s v="Recoverable"/>
    <s v="Environmental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0294644945"/>
    <n v="21.2058928989"/>
    <n v="31.808839348349998"/>
    <n v="42.4117857978"/>
    <n v="53.014732247250002"/>
    <n v="63.617678696700004"/>
    <n v="74.220625146149999"/>
    <n v="84.823571595600001"/>
    <n v="95.426518045050003"/>
    <n v="106.0294644945"/>
    <n v="116.63241094395001"/>
    <n v="0"/>
    <n v="127.23535739339999"/>
    <n v="159.83941879504999"/>
    <n v="192.44348019669999"/>
    <n v="225.04754159834999"/>
    <n v="257.65160300000002"/>
    <n v="290.25566440165005"/>
    <n v="322.85972580330008"/>
    <n v="355.46378720495011"/>
    <n v="388.06784860660014"/>
    <n v="420.67191000825017"/>
    <n v="453.27597140990019"/>
    <n v="485.88003281155022"/>
    <n v="127.23535739339999"/>
    <n v="518.48409421320014"/>
    <n v="568.61283842430009"/>
    <n v="618.74158263540005"/>
    <n v="668.87032684650001"/>
    <n v="718.99907105759996"/>
    <n v="769.12781526869992"/>
    <n v="819.25655947979988"/>
    <n v="869.38530369089983"/>
    <n v="919.51404790199979"/>
    <n v="969.64279211309974"/>
    <n v="1019.7715363241997"/>
    <n v="1069.9002805352998"/>
    <n v="518.48409421320014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</r>
  <r>
    <s v="DE Florida"/>
    <x v="6"/>
    <s v="Regulated &amp; Renewable Energy"/>
    <s v="PEF Fossil Hydro Recv-Env Anclote BA-312"/>
    <s v="AFUDC Not Eligible"/>
    <s v="Recoverable"/>
    <s v="Environmental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.083516649399996"/>
    <n v="106.16703329879999"/>
    <n v="159.25054994819999"/>
    <n v="212.33406659759999"/>
    <n v="265.41758324699998"/>
    <n v="318.50109989639998"/>
    <n v="371.58461654579997"/>
    <n v="424.66813319519997"/>
    <n v="477.75164984459997"/>
    <n v="530.83516649399996"/>
    <n v="583.9186831433999"/>
    <n v="0"/>
    <n v="637.00219979279996"/>
    <n v="800.23401884459997"/>
    <n v="963.46583789639999"/>
    <n v="1126.6976569481999"/>
    <n v="1289.9294759999998"/>
    <n v="1453.1612950517997"/>
    <n v="1616.3931141035996"/>
    <n v="1779.6249331553995"/>
    <n v="1942.8567522071994"/>
    <n v="2106.0885712589993"/>
    <n v="2269.3203903107992"/>
    <n v="2432.5522093625991"/>
    <n v="637.00219979279996"/>
    <n v="2595.7840284143995"/>
    <n v="2846.7529492355993"/>
    <n v="3097.7218700567992"/>
    <n v="3348.690790877999"/>
    <n v="3599.6597116991989"/>
    <n v="3850.6286325203987"/>
    <n v="4101.5975533415985"/>
    <n v="4352.5664741627988"/>
    <n v="4603.5353949839991"/>
    <n v="4854.5043158051994"/>
    <n v="5105.4732366263997"/>
    <n v="5356.4421574476"/>
    <n v="2595.7840284143995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</r>
  <r>
    <s v="DE Florida"/>
    <x v="6"/>
    <s v="Regulated &amp; Renewable Energy"/>
    <s v="PEF Fossil Hydro Recv-Env Anclote BA-314"/>
    <s v="AFUDC Not Eligible"/>
    <s v="Recoverable"/>
    <s v="Environmental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.57545299745"/>
    <n v="75.1509059949"/>
    <n v="112.72635899235"/>
    <n v="150.3018119898"/>
    <n v="187.87726498724999"/>
    <n v="225.45271798469997"/>
    <n v="263.02817098214996"/>
    <n v="300.60362397959994"/>
    <n v="338.17907697704993"/>
    <n v="375.75452997449992"/>
    <n v="413.3299829719499"/>
    <n v="0"/>
    <n v="450.9054359694"/>
    <n v="566.44995772704999"/>
    <n v="681.99447948470004"/>
    <n v="797.53900124235008"/>
    <n v="913.08352300000013"/>
    <n v="1028.6280447576501"/>
    <n v="1144.1725665153001"/>
    <n v="1259.7170882729501"/>
    <n v="1375.2616100306002"/>
    <n v="1490.8061317882502"/>
    <n v="1606.3506535459003"/>
    <n v="1721.8951753035503"/>
    <n v="450.9054359694"/>
    <n v="1837.4396970612001"/>
    <n v="2015.0893985763"/>
    <n v="2192.7391000913999"/>
    <n v="2370.3888016064998"/>
    <n v="2548.0385031215997"/>
    <n v="2725.6882046366995"/>
    <n v="2903.3379061517994"/>
    <n v="3080.9876076668993"/>
    <n v="3258.6373091819992"/>
    <n v="3436.287010697099"/>
    <n v="3613.9367122121989"/>
    <n v="3791.5864137272988"/>
    <n v="1837.4396970612001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</r>
  <r>
    <s v="DE Florida"/>
    <x v="6"/>
    <s v="Regulated &amp; Renewable Energy"/>
    <s v="PEF Fossil Hydro Recv-Env Anclote BA-315"/>
    <s v="AFUDC Not Eligible"/>
    <s v="Recoverable"/>
    <s v="Environmental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1573463911499999"/>
    <n v="18.3146927823"/>
    <n v="27.47203917345"/>
    <n v="36.6293855646"/>
    <n v="45.78673195575"/>
    <n v="54.9440783469"/>
    <n v="64.10142473805"/>
    <n v="73.258771129199999"/>
    <n v="82.416117520349999"/>
    <n v="91.573463911499999"/>
    <n v="100.73081030265"/>
    <n v="0"/>
    <n v="109.8881566938"/>
    <n v="138.04699777035"/>
    <n v="166.20583884690001"/>
    <n v="194.36467992345001"/>
    <n v="222.52352100000002"/>
    <n v="250.68236207655002"/>
    <n v="278.84120315310003"/>
    <n v="307.00004422965003"/>
    <n v="335.15888530620003"/>
    <n v="363.31772638275004"/>
    <n v="391.47656745930004"/>
    <n v="419.63540853585005"/>
    <n v="109.8881566938"/>
    <n v="447.79424961240005"/>
    <n v="491.08846760010005"/>
    <n v="534.3826855878001"/>
    <n v="577.67690357550009"/>
    <n v="620.97112156320009"/>
    <n v="664.26533955090008"/>
    <n v="707.55955753860007"/>
    <n v="750.85377552630007"/>
    <n v="794.14799351400006"/>
    <n v="837.44221150170006"/>
    <n v="880.73642948940005"/>
    <n v="924.03064747710005"/>
    <n v="447.79424961240005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</r>
  <r>
    <s v="DE Florida"/>
    <x v="6"/>
    <s v="Regulated &amp; Renewable Energy"/>
    <s v="PEF Fossil Hydro Recv-Env Anclote BA-316.1"/>
    <s v="AFUDC Not Eligible"/>
    <s v="Recoverable"/>
    <s v="Environmental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4205251255"/>
    <n v="4.6841050251"/>
    <n v="7.0261575376500005"/>
    <n v="9.3682100502000001"/>
    <n v="11.71026256275"/>
    <n v="14.052315075299999"/>
    <n v="16.394367587849999"/>
    <n v="18.7364201004"/>
    <n v="21.078472612950002"/>
    <n v="23.420525125500003"/>
    <n v="25.762577638050004"/>
    <n v="0"/>
    <n v="28.104630150599998"/>
    <n v="35.306441862949988"/>
    <n v="42.508253575299982"/>
    <n v="49.710065287649975"/>
    <n v="56.911876999999969"/>
    <n v="64.113688712349955"/>
    <n v="71.315500424699948"/>
    <n v="78.517312137049942"/>
    <n v="85.719123849399935"/>
    <n v="92.920935561749928"/>
    <n v="100.12274727409992"/>
    <n v="107.32455898644992"/>
    <n v="28.104630150599998"/>
    <n v="114.52637069879991"/>
    <n v="125.59915616369992"/>
    <n v="136.67194162859991"/>
    <n v="147.7447270934999"/>
    <n v="158.8175125583999"/>
    <n v="169.89029802329989"/>
    <n v="180.96308348819989"/>
    <n v="192.03586895309988"/>
    <n v="203.10865441799987"/>
    <n v="214.18143988289987"/>
    <n v="225.25422534779986"/>
    <n v="236.32701081269985"/>
    <n v="114.52637069879991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</r>
  <r>
    <s v="DE Florida"/>
    <x v="6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207.63575"/>
    <n v="253.59973933511463"/>
    <n v="754.73854142502"/>
    <n v="208.11145393729075"/>
    <n v="230.82645393729075"/>
    <n v="481.93747463862775"/>
    <n v="208.33539151343902"/>
    <n v="208.79908855089403"/>
    <n v="209.8963415834244"/>
    <n v="211.00275120471963"/>
    <n v="212.11841289129197"/>
    <n v="0"/>
    <n v="213.24342329572056"/>
    <n v="421.97264303890734"/>
    <n v="469.03907850870132"/>
    <n v="968.70032533886354"/>
    <n v="419.88354023490388"/>
    <n v="443.52742334469093"/>
    <n v="696.27450428802308"/>
    <n v="938.89056056735399"/>
    <n v="943.18166176417196"/>
    <n v="948.1381438339946"/>
    <n v="953.1359878018369"/>
    <n v="958.17562495164862"/>
    <n v="213.24342329572056"/>
    <n v="963.25749187987674"/>
    <n v="968.19688417620034"/>
    <n v="973.17682438824284"/>
    <n v="978.19772906300375"/>
    <n v="983.26001980809292"/>
    <n v="988.36412336202977"/>
    <n v="993.51047166563637"/>
    <n v="998.69950193454224"/>
    <n v="1003.9316567328191"/>
    <n v="1009.207384047763"/>
    <n v="1014.5271373658495"/>
    <n v="1019.8913757498732"/>
    <n v="963.25749187987674"/>
    <n v="1025.3005639173032"/>
    <n v="1030.5581007125229"/>
    <n v="1035.8587971002737"/>
    <n v="1041.2030964571991"/>
    <n v="1046.5914475465054"/>
    <n v="1052.0243045927878"/>
    <n v="1057.5021273580226"/>
    <n v="1063.0253812187427"/>
    <n v="1068.5945372444141"/>
    <n v="1074.2100722770351"/>
    <n v="1079.8724690119832"/>
    <n v="1085.5822160801247"/>
    <n v="1025.3005639173032"/>
    <n v="1091.339808131215"/>
    <n v="1096.9359809992136"/>
    <n v="1102.5780933537294"/>
    <n v="1108.2666171291376"/>
    <n v="1114.0020299933221"/>
    <n v="1119.7848154273231"/>
    <n v="1125.6154628062222"/>
    <n v="1131.4944674812891"/>
    <n v="1137.4223308634057"/>
    <n v="1143.3995605077941"/>
    <n v="1149.4266702000691"/>
    <n v="1155.5041800436372"/>
    <n v="1091.339808131215"/>
    <n v="1161.6326165484684"/>
    <n v="1167.7935563835708"/>
    <n v="1173.9871719365472"/>
    <n v="1180.2136365092913"/>
    <n v="1186.4731243228359"/>
    <n v="1192.7658105222285"/>
    <n v="1199.0918711814318"/>
    <n v="1205.4514833082501"/>
    <n v="1211.8448248492818"/>
    <n v="1218.2720746949005"/>
    <n v="1224.7334126842575"/>
    <n v="1231.2290196103156"/>
    <n v="1161.6326165484684"/>
  </r>
  <r>
    <s v="DE Florida"/>
    <x v="6"/>
    <s v="Regulated &amp; Renewable Energy"/>
    <s v="PEF RRE Maint Bartow CT 1&amp;3 BG-341"/>
    <s v="AFUDC Not Eligible"/>
    <s v="Maintenance"/>
    <s v="Maintenance"/>
    <s v="Fossil Hydro"/>
    <s v="BG - Other Production Plant"/>
    <s v="~"/>
    <s v="PEF Bartow CT 1&amp;3-341"/>
    <n v="0"/>
    <n v="0"/>
    <n v="0"/>
    <n v="0"/>
    <n v="0"/>
    <n v="0"/>
    <n v="0"/>
    <n v="0"/>
    <n v="0"/>
    <n v="0"/>
    <n v="0"/>
    <n v="0"/>
    <n v="0"/>
    <n v="0"/>
    <n v="0.28678663739999999"/>
    <n v="23.832943538399999"/>
    <n v="24.251558249999999"/>
    <n v="39.250733148599998"/>
    <n v="50.705847351000003"/>
    <n v="0"/>
    <n v="0"/>
    <n v="0"/>
    <n v="0"/>
    <n v="0"/>
    <n v="0"/>
    <n v="0"/>
    <n v="0"/>
    <n v="1.594641939"/>
    <n v="3.1934474466"/>
    <n v="4.8997982453999995"/>
    <n v="6.6061490441999995"/>
    <n v="8.3124998429999994"/>
    <n v="10.0188506418"/>
    <n v="11.725201440599999"/>
    <n v="0.80171137080000321"/>
    <n v="14.343482545800002"/>
    <n v="15.942288053400002"/>
    <n v="17.541093561000004"/>
    <n v="0"/>
    <n v="0"/>
    <n v="2.6002012034603195"/>
    <n v="5.2071914645890951"/>
    <n v="7.9895435977253833"/>
    <n v="10.771895730861672"/>
    <n v="13.554247863997961"/>
    <n v="16.33659999713425"/>
    <n v="19.118952130270539"/>
    <n v="21.901304263406828"/>
    <n v="11.651746822990475"/>
    <n v="14.25873708411925"/>
    <n v="16.865727345248025"/>
    <n v="0"/>
    <n v="0"/>
    <n v="0.99908558269122572"/>
    <n v="2.0007797518362951"/>
    <n v="3.0698539059776384"/>
    <n v="4.1389280601189817"/>
    <n v="5.2080022142603255"/>
    <n v="6.2770763684016693"/>
    <n v="7.346150522543013"/>
    <n v="8.4152246766843568"/>
    <n v="16.899504447684485"/>
    <n v="17.901198616829554"/>
    <n v="18.9028927859746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RRE Maint Bartow CT 1&amp;3 BG-342"/>
    <s v="AFUDC Not Eligible"/>
    <s v="Maintenance"/>
    <s v="Maintenance"/>
    <s v="Fossil Hydro"/>
    <s v="BG - Other Production Plant"/>
    <s v="~"/>
    <s v="PEF Bartow CT 1&amp;3-342"/>
    <n v="0"/>
    <n v="0"/>
    <n v="0"/>
    <n v="0"/>
    <n v="0"/>
    <n v="0"/>
    <n v="0"/>
    <n v="0"/>
    <n v="0"/>
    <n v="0"/>
    <n v="0"/>
    <n v="0"/>
    <n v="0"/>
    <n v="0"/>
    <n v="0.50185882029999995"/>
    <n v="41.706172354800003"/>
    <n v="42.438722125000005"/>
    <n v="68.686347496700009"/>
    <n v="88.732086559500019"/>
    <n v="0"/>
    <n v="0"/>
    <n v="0"/>
    <n v="0"/>
    <n v="0"/>
    <n v="0"/>
    <n v="0"/>
    <n v="0"/>
    <n v="2.7905244455"/>
    <n v="5.5883348776999995"/>
    <n v="8.5743428962999992"/>
    <n v="11.560350914899999"/>
    <n v="14.546358933499999"/>
    <n v="17.532366952099999"/>
    <n v="20.518374970699998"/>
    <n v="1.4029451526000045"/>
    <n v="25.100204440100004"/>
    <n v="27.898014872300003"/>
    <n v="30.695825304500001"/>
    <n v="0"/>
    <n v="0"/>
    <n v="4.5501907632159302"/>
    <n v="9.1122619560897036"/>
    <n v="13.981205543748526"/>
    <n v="18.850149131407349"/>
    <n v="23.719092719066172"/>
    <n v="28.588036306724995"/>
    <n v="33.456979894383821"/>
    <n v="38.325923482042647"/>
    <n v="20.389833947752379"/>
    <n v="24.951905140626153"/>
    <n v="29.513976333499926"/>
    <n v="0"/>
    <n v="0"/>
    <n v="1.7483377763128536"/>
    <n v="3.5012404170567875"/>
    <n v="5.3720538506069344"/>
    <n v="7.2428672841570814"/>
    <n v="9.1136807177072274"/>
    <n v="10.984494151257374"/>
    <n v="12.855307584807521"/>
    <n v="14.726121018357668"/>
    <n v="29.57308416688991"/>
    <n v="31.325986807633843"/>
    <n v="33.078889448377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RRE Maint Bartow CT 1&amp;3 BG-343"/>
    <s v="AFUDC Not Eligible"/>
    <s v="Maintenance"/>
    <s v="Maintenance"/>
    <s v="Fossil Hydro"/>
    <s v="BG - Other Production Plant"/>
    <s v="~"/>
    <s v="PEF Bartow CT 1&amp;3-343"/>
    <n v="0"/>
    <n v="0"/>
    <n v="0"/>
    <n v="0"/>
    <n v="0"/>
    <n v="0"/>
    <n v="0"/>
    <n v="0"/>
    <n v="0"/>
    <n v="0"/>
    <n v="0"/>
    <n v="0"/>
    <n v="0"/>
    <n v="0"/>
    <n v="1.5330877627999999"/>
    <n v="127.4047996848"/>
    <n v="129.6426065"/>
    <n v="209.82434612919999"/>
    <n v="271.06044682200002"/>
    <n v="0"/>
    <n v="0"/>
    <n v="0"/>
    <n v="0"/>
    <n v="0"/>
    <n v="0"/>
    <n v="0"/>
    <n v="0"/>
    <n v="8.5245465580000008"/>
    <n v="17.0713504852"/>
    <n v="26.193063938800002"/>
    <n v="35.314777392400003"/>
    <n v="44.436490846000005"/>
    <n v="53.558204299600007"/>
    <n v="62.679917753200009"/>
    <n v="4.2857432376000162"/>
    <n v="76.67657658760001"/>
    <n v="85.223380514800013"/>
    <n v="93.770184442000016"/>
    <n v="0"/>
    <n v="0"/>
    <n v="13.900008319714162"/>
    <n v="27.836309199384445"/>
    <n v="42.71004964204748"/>
    <n v="57.583790084710515"/>
    <n v="72.457530527373549"/>
    <n v="87.331270970036584"/>
    <n v="102.20501141269962"/>
    <n v="117.07875185536265"/>
    <n v="62.287248218805843"/>
    <n v="76.223549098476127"/>
    <n v="90.159849978146411"/>
    <n v="0"/>
    <n v="0"/>
    <n v="5.3408551203781638"/>
    <n v="10.695655074472604"/>
    <n v="16.410651136000588"/>
    <n v="22.125647197528572"/>
    <n v="27.840643259056556"/>
    <n v="33.55563932058454"/>
    <n v="39.270635382112523"/>
    <n v="44.985631443640507"/>
    <n v="90.340413699237615"/>
    <n v="95.695213653332061"/>
    <n v="101.050013607426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RRE Maint Bartow CT 1&amp;3 BG-344"/>
    <s v="AFUDC Not Eligible"/>
    <s v="Maintenance"/>
    <s v="Maintenance"/>
    <s v="Fossil Hydro"/>
    <s v="BG - Other Production Plant"/>
    <s v="~"/>
    <s v="PEF Bartow CT 1&amp;3-344"/>
    <n v="0"/>
    <n v="0"/>
    <n v="0"/>
    <n v="0"/>
    <n v="0"/>
    <n v="0"/>
    <n v="0"/>
    <n v="0"/>
    <n v="0"/>
    <n v="0"/>
    <n v="0"/>
    <n v="0"/>
    <n v="0"/>
    <n v="0"/>
    <n v="0.68223046070000004"/>
    <n v="56.695668241199996"/>
    <n v="57.691501624999994"/>
    <n v="93.372710812299999"/>
    <n v="120.62303150550002"/>
    <n v="0"/>
    <n v="0"/>
    <n v="0"/>
    <n v="0"/>
    <n v="0"/>
    <n v="0"/>
    <n v="0"/>
    <n v="0"/>
    <n v="3.7934588395"/>
    <n v="7.5968223012999996"/>
    <n v="11.656022904699999"/>
    <n v="15.715223508099999"/>
    <n v="19.7744241115"/>
    <n v="23.833624714900001"/>
    <n v="27.892825318300002"/>
    <n v="1.9071736494000078"/>
    <n v="34.12139698690001"/>
    <n v="37.924760448700013"/>
    <n v="41.728123910500017"/>
    <n v="0"/>
    <n v="0"/>
    <n v="6.1855617856950689"/>
    <n v="12.387273912224915"/>
    <n v="19.006150561528653"/>
    <n v="25.625027210832389"/>
    <n v="32.243903860136129"/>
    <n v="38.862780509439865"/>
    <n v="45.481657158743602"/>
    <n v="52.100533808047338"/>
    <n v="27.718085734661742"/>
    <n v="33.91979786119159"/>
    <n v="40.121509987721439"/>
    <n v="0"/>
    <n v="0"/>
    <n v="2.3767028461911277"/>
    <n v="4.7596112016567309"/>
    <n v="7.3028083300676778"/>
    <n v="9.8460054584786256"/>
    <n v="12.389202586889573"/>
    <n v="14.932399715300519"/>
    <n v="17.475596843711465"/>
    <n v="20.01879397212241"/>
    <n v="40.201861598121596"/>
    <n v="42.584769953587198"/>
    <n v="44.9676783090528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RRE Maint Bartow CT 1&amp;3 BG-345"/>
    <s v="AFUDC Not Eligible"/>
    <s v="Maintenance"/>
    <s v="Maintenance"/>
    <s v="Fossil Hydro"/>
    <s v="BG - Other Production Plant"/>
    <s v="~"/>
    <s v="PEF Bartow CT 1&amp;3-345"/>
    <n v="0"/>
    <n v="0"/>
    <n v="0"/>
    <n v="0"/>
    <n v="0"/>
    <n v="0"/>
    <n v="0"/>
    <n v="0"/>
    <n v="0"/>
    <n v="0"/>
    <n v="0"/>
    <n v="0"/>
    <n v="0"/>
    <n v="0"/>
    <n v="0.52331977119999995"/>
    <n v="43.489650259199998"/>
    <n v="44.253526000000001"/>
    <n v="71.623576596800007"/>
    <n v="92.526530088000015"/>
    <n v="0"/>
    <n v="0"/>
    <n v="0"/>
    <n v="0"/>
    <n v="0"/>
    <n v="0"/>
    <n v="0"/>
    <n v="0"/>
    <n v="2.9098554320000001"/>
    <n v="5.8273084207999997"/>
    <n v="8.9410068751999994"/>
    <n v="12.054705329599999"/>
    <n v="15.168403783999999"/>
    <n v="18.2821022384"/>
    <n v="21.395800692800002"/>
    <n v="1.4629391904000073"/>
    <n v="26.173562590400007"/>
    <n v="29.091015579200008"/>
    <n v="32.008468568000005"/>
    <n v="0"/>
    <n v="0"/>
    <n v="4.7447702278084556"/>
    <n v="9.5019289271926084"/>
    <n v="14.579082782446516"/>
    <n v="19.656236637700424"/>
    <n v="24.733390492954332"/>
    <n v="29.810544348208239"/>
    <n v="34.887698203462151"/>
    <n v="39.964852058716062"/>
    <n v="21.261762879778097"/>
    <n v="26.018921579162249"/>
    <n v="30.776080278546402"/>
    <n v="0"/>
    <n v="0"/>
    <n v="1.8231018128433587"/>
    <n v="3.6509636970713428"/>
    <n v="5.6017785844496393"/>
    <n v="7.5525934718279357"/>
    <n v="9.5034083592062313"/>
    <n v="11.454223246584528"/>
    <n v="13.405038133962824"/>
    <n v="15.355853021341121"/>
    <n v="30.837715735759822"/>
    <n v="32.665577619987808"/>
    <n v="34.4934395042157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RRE Maint Bartow CT 1&amp;3 BG-346"/>
    <s v="AFUDC Not Eligible"/>
    <s v="Maintenance"/>
    <s v="Maintenance"/>
    <s v="Fossil Hydro"/>
    <s v="BG - Other Production Plant"/>
    <s v="~"/>
    <s v="PEF Bartow CT 1&amp;3-346"/>
    <n v="0"/>
    <n v="0"/>
    <n v="0"/>
    <n v="0"/>
    <n v="0"/>
    <n v="0"/>
    <n v="0"/>
    <n v="0"/>
    <n v="0"/>
    <n v="0"/>
    <n v="0"/>
    <n v="0"/>
    <n v="0"/>
    <n v="0"/>
    <n v="3.1746547600000001E-2"/>
    <n v="2.6382459216000003"/>
    <n v="2.6845855000000003"/>
    <n v="4.3449558164000006"/>
    <n v="5.6130076740000021"/>
    <n v="0"/>
    <n v="0"/>
    <n v="0"/>
    <n v="0"/>
    <n v="0"/>
    <n v="0"/>
    <n v="0"/>
    <n v="0"/>
    <n v="0.17652278599999999"/>
    <n v="0.3535064684"/>
    <n v="0.54239513959999996"/>
    <n v="0.73128381079999993"/>
    <n v="0.9201724819999999"/>
    <n v="1.1090611531999999"/>
    <n v="1.2979498243999998"/>
    <n v="8.8747399200000299E-2"/>
    <n v="1.5877868492000002"/>
    <n v="1.7647705316000002"/>
    <n v="1.9417542140000001"/>
    <n v="0"/>
    <n v="0"/>
    <n v="0.28783562589806466"/>
    <n v="0.57642278312403483"/>
    <n v="0.88442205127463913"/>
    <n v="1.1924213194252435"/>
    <n v="1.5004205875758478"/>
    <n v="1.8084198557264521"/>
    <n v="2.1164191238770567"/>
    <n v="2.4244183920276612"/>
    <n v="1.2898185860148303"/>
    <n v="1.5784057432408005"/>
    <n v="1.8669929004667707"/>
    <n v="0"/>
    <n v="0"/>
    <n v="0.11059621987597089"/>
    <n v="0.22148120360362064"/>
    <n v="0.33982497941574252"/>
    <n v="0.45816875522786443"/>
    <n v="0.57651253103998634"/>
    <n v="0.6948563068521082"/>
    <n v="0.81320008266423005"/>
    <n v="0.9315438584763519"/>
    <n v="1.8707319393564852"/>
    <n v="1.981616923084135"/>
    <n v="2.09250190681178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RRE Maint Bartow CT 2&amp;4 BG"/>
    <s v="AFUDC Not Eligible"/>
    <s v="Maintenance"/>
    <s v="Maintenance"/>
    <s v="Fossil Hydro"/>
    <s v="BG - Other Production Plant"/>
    <s v="~"/>
    <s v="PEF Bartow CT 2&amp;4-346"/>
    <n v="1148.07"/>
    <n v="1416.17"/>
    <n v="1699.2900000000002"/>
    <n v="2217.41"/>
    <n v="2005.9999999999998"/>
    <n v="2209.4100000000003"/>
    <n v="2323.15"/>
    <n v="2546.61"/>
    <n v="2964.1000000000004"/>
    <n v="3337.2299999999996"/>
    <n v="3433.75"/>
    <n v="3871.2599999999998"/>
    <n v="1148.07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RRE Maint Bartow CT 2&amp;4 BG-341"/>
    <s v="AFUDC Not Eligible"/>
    <s v="Maintenance"/>
    <s v="Maintenance"/>
    <s v="Fossil Hydro"/>
    <s v="BG - Other Production Plant"/>
    <s v="~"/>
    <s v="PEF Bartow CT 2&amp;4-341"/>
    <n v="0"/>
    <n v="0"/>
    <n v="0"/>
    <n v="0"/>
    <n v="0"/>
    <n v="0"/>
    <n v="0"/>
    <n v="0"/>
    <n v="0"/>
    <n v="0"/>
    <n v="0"/>
    <n v="0"/>
    <n v="0"/>
    <n v="0"/>
    <n v="0"/>
    <n v="5.0735049459999999"/>
    <n v="5.0735049459999999"/>
    <n v="10.571993763"/>
    <n v="12.4133201825"/>
    <n v="24.204081474999999"/>
    <n v="24.204081474999999"/>
    <n v="24.204081474999999"/>
    <n v="24.204081474999999"/>
    <n v="24.204081474999999"/>
    <n v="24.204081474999999"/>
    <n v="0"/>
    <n v="0"/>
    <n v="0"/>
    <n v="0"/>
    <n v="2.9188833315"/>
    <n v="7.9341737840000004"/>
    <n v="15.963725528000001"/>
    <n v="18.917495994500001"/>
    <n v="18.917495994500001"/>
    <n v="31.898042363000002"/>
    <n v="32.197069346500001"/>
    <n v="32.263198407499999"/>
    <n v="32.263198407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RRE Maint Bartow CT 2&amp;4 BG-342"/>
    <s v="AFUDC Not Eligible"/>
    <s v="Maintenance"/>
    <s v="Maintenance"/>
    <s v="Fossil Hydro"/>
    <s v="BG - Other Production Plant"/>
    <s v="~"/>
    <s v="PEF Bartow CT 2&amp;4-342"/>
    <n v="0"/>
    <n v="0"/>
    <n v="0"/>
    <n v="0"/>
    <n v="0"/>
    <n v="0"/>
    <n v="0"/>
    <n v="0"/>
    <n v="0"/>
    <n v="0"/>
    <n v="0"/>
    <n v="0"/>
    <n v="0"/>
    <n v="0"/>
    <n v="0"/>
    <n v="1.3981555240000001"/>
    <n v="1.3981555240000001"/>
    <n v="2.9134280220000002"/>
    <n v="3.420860405"/>
    <n v="6.6701561500000004"/>
    <n v="6.6701561500000004"/>
    <n v="6.6701561500000004"/>
    <n v="6.6701561500000004"/>
    <n v="6.6701561500000004"/>
    <n v="6.6701561500000004"/>
    <n v="0"/>
    <n v="0"/>
    <n v="0"/>
    <n v="0"/>
    <n v="0.80438531099999999"/>
    <n v="2.1864980959999998"/>
    <n v="4.3992804319999994"/>
    <n v="5.213279932999999"/>
    <n v="5.213279932999999"/>
    <n v="8.7904564219999983"/>
    <n v="8.8728622209999983"/>
    <n v="8.8910860549999988"/>
    <n v="8.8910860549999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RRE Maint Bartow CT 2&amp;4 BG-343"/>
    <s v="AFUDC Not Eligible"/>
    <s v="Maintenance"/>
    <s v="Maintenance"/>
    <s v="Fossil Hydro"/>
    <s v="BG - Other Production Plant"/>
    <s v="~"/>
    <s v="PEF Bartow CT 2&amp;4-343"/>
    <n v="0"/>
    <n v="0"/>
    <n v="0"/>
    <n v="0"/>
    <n v="0"/>
    <n v="0"/>
    <n v="0"/>
    <n v="0"/>
    <n v="0"/>
    <n v="0"/>
    <n v="0"/>
    <n v="185.55"/>
    <n v="0"/>
    <n v="185.55"/>
    <n v="185.55"/>
    <n v="295.678972982"/>
    <n v="295.678972982"/>
    <n v="415.03293692099999"/>
    <n v="455.00202922749997"/>
    <n v="710.94036882499995"/>
    <n v="710.94036882499995"/>
    <n v="710.94036882499995"/>
    <n v="710.94036882499995"/>
    <n v="710.94036882499995"/>
    <n v="710.94036882499995"/>
    <n v="185.55"/>
    <n v="0"/>
    <n v="0"/>
    <n v="0"/>
    <n v="63.359280610500001"/>
    <n v="172.22460992800001"/>
    <n v="346.51955917600003"/>
    <n v="410.63612383150002"/>
    <n v="410.63612383150002"/>
    <n v="692.40075312099998"/>
    <n v="698.89163761550003"/>
    <n v="700.32708030250001"/>
    <n v="700.327080302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RRE Maint Bartow CT 2&amp;4 BG-344"/>
    <s v="AFUDC Not Eligible"/>
    <s v="Maintenance"/>
    <s v="Maintenance"/>
    <s v="Fossil Hydro"/>
    <s v="BG - Other Production Plant"/>
    <s v="~"/>
    <s v="PEF Bartow CT 2&amp;4-344"/>
    <n v="0"/>
    <n v="0"/>
    <n v="0"/>
    <n v="0"/>
    <n v="0"/>
    <n v="0"/>
    <n v="0"/>
    <n v="0"/>
    <n v="0"/>
    <n v="0"/>
    <n v="0"/>
    <n v="0"/>
    <n v="0"/>
    <n v="0"/>
    <n v="0"/>
    <n v="19.539569526000001"/>
    <n v="19.539569526000001"/>
    <n v="40.715877753000001"/>
    <n v="47.807370907500001"/>
    <n v="93.21708322500001"/>
    <n v="93.21708322500001"/>
    <n v="93.21708322500001"/>
    <n v="93.21708322500001"/>
    <n v="93.21708322500001"/>
    <n v="93.21708322500001"/>
    <n v="0"/>
    <n v="0"/>
    <n v="0"/>
    <n v="0"/>
    <n v="11.2414838265"/>
    <n v="30.556852104000001"/>
    <n v="61.481032968000001"/>
    <n v="72.8568774795"/>
    <n v="72.8568774795"/>
    <n v="122.84880435299999"/>
    <n v="124.00044579149998"/>
    <n v="124.25512838249999"/>
    <n v="124.255128382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RRE Maint Bartow CT 2&amp;4 BG-345"/>
    <s v="AFUDC Not Eligible"/>
    <s v="Maintenance"/>
    <s v="Maintenance"/>
    <s v="Fossil Hydro"/>
    <s v="BG - Other Production Plant"/>
    <s v="~"/>
    <s v="PEF Bartow CT 2&amp;4-345"/>
    <n v="0"/>
    <n v="0"/>
    <n v="0"/>
    <n v="0"/>
    <n v="0"/>
    <n v="0"/>
    <n v="0"/>
    <n v="0"/>
    <n v="0"/>
    <n v="0"/>
    <n v="0"/>
    <n v="0"/>
    <n v="0"/>
    <n v="0"/>
    <n v="0"/>
    <n v="2.24950765"/>
    <n v="2.24950765"/>
    <n v="4.6874460750000004"/>
    <n v="5.5038595625000006"/>
    <n v="10.731686875000001"/>
    <n v="10.731686875000001"/>
    <n v="10.731686875000001"/>
    <n v="10.731686875000001"/>
    <n v="10.731686875000001"/>
    <n v="10.731686875000001"/>
    <n v="0"/>
    <n v="0"/>
    <n v="0"/>
    <n v="0"/>
    <n v="1.2941842875"/>
    <n v="3.5178805999999998"/>
    <n v="7.0780501999999998"/>
    <n v="8.3877028624999994"/>
    <n v="8.3877028624999994"/>
    <n v="14.143061074999999"/>
    <n v="14.275644662499998"/>
    <n v="14.304965187499997"/>
    <n v="14.3049651874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RRE Maint Bartow CT 2&amp;4 BG-346"/>
    <s v="AFUDC Not Eligible"/>
    <s v="Maintenance"/>
    <s v="Maintenance"/>
    <s v="Fossil Hydro"/>
    <s v="BG - Other Production Plant"/>
    <s v="~"/>
    <s v="PEF Bartow CT 2&amp;4-346"/>
    <n v="0"/>
    <n v="0"/>
    <n v="0"/>
    <n v="0"/>
    <n v="0"/>
    <n v="0"/>
    <n v="0"/>
    <n v="0"/>
    <n v="0"/>
    <n v="0"/>
    <n v="0"/>
    <n v="0"/>
    <n v="0"/>
    <n v="0"/>
    <n v="0"/>
    <n v="4.1529372000000002E-2"/>
    <n v="4.1529372000000002E-2"/>
    <n v="8.6537466000000007E-2"/>
    <n v="0.101609715"/>
    <n v="0.19812345000000001"/>
    <n v="0.19812345000000001"/>
    <n v="0.19812345000000001"/>
    <n v="0.19812345000000001"/>
    <n v="0.19812345000000001"/>
    <n v="0.19812345000000001"/>
    <n v="0"/>
    <n v="0"/>
    <n v="0"/>
    <n v="0"/>
    <n v="2.3892633E-2"/>
    <n v="6.4945487999999996E-2"/>
    <n v="0.130671696"/>
    <n v="0.15484989900000001"/>
    <n v="0.15484989900000001"/>
    <n v="0.26110266599999998"/>
    <n v="0.26355036300000001"/>
    <n v="0.26409166500000003"/>
    <n v="0.264091665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RRE Maint Maint VS-343"/>
    <s v="AFUDC Not Eligible"/>
    <s v="Maintenance"/>
    <s v="Maintenance"/>
    <s v="Fossil Hydro"/>
    <s v="VS - Other - Intangible Plant - Software"/>
    <s v="~"/>
    <s v="PEF RUSD Communication"/>
    <n v="0"/>
    <n v="0"/>
    <n v="0"/>
    <n v="0"/>
    <n v="0"/>
    <n v="0"/>
    <n v="0"/>
    <n v="0"/>
    <n v="0"/>
    <n v="0"/>
    <n v="0"/>
    <n v="0"/>
    <n v="0"/>
    <n v="0"/>
    <n v="35.329000000000001"/>
    <n v="70.658000000000001"/>
    <n v="105.98699999999999"/>
    <n v="141.316"/>
    <n v="176.64500000000001"/>
    <n v="211.97400000000002"/>
    <n v="247.30300000000003"/>
    <n v="282.63200000000001"/>
    <n v="317.96100000000001"/>
    <n v="353.29"/>
    <n v="388.61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&amp; Renewable Energy"/>
    <s v="PEF Solar Lake Placid Maint - 344"/>
    <s v="AFUDC Not Eligible"/>
    <s v="Maintenance"/>
    <s v="Maintenance"/>
    <s v="Renewable Generation - Solar"/>
    <s v="BY - Solar Energy Production"/>
    <s v="~"/>
    <s v="PEF Solar Growth Lake Placid"/>
    <n v="0"/>
    <n v="0"/>
    <n v="0"/>
    <n v="0"/>
    <n v="0"/>
    <n v="0"/>
    <n v="0"/>
    <n v="124.6"/>
    <n v="315.16000000000003"/>
    <n v="328.67"/>
    <n v="405.04"/>
    <n v="78.040000000000006"/>
    <n v="0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</r>
  <r>
    <s v="DE Florida"/>
    <x v="6"/>
    <s v="Regulated &amp; Renewable Energy"/>
    <s v="PEF Solar Perry Maint - 344"/>
    <s v="AFUDC Not Eligible"/>
    <s v="Maintenance"/>
    <s v="Maintenance"/>
    <s v="Renewable Generation - Solar"/>
    <s v="BY - Solar Energy Production"/>
    <s v="~"/>
    <s v="PEF Perry Solar 344"/>
    <n v="0"/>
    <n v="0"/>
    <n v="0"/>
    <n v="0"/>
    <n v="0"/>
    <n v="0"/>
    <n v="46.59"/>
    <n v="46.59"/>
    <n v="67.290000000000006"/>
    <n v="75.94"/>
    <n v="137.38999999999999"/>
    <n v="155.52000000000001"/>
    <n v="0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</r>
  <r>
    <s v="DE Florida"/>
    <x v="6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56279.01999999999"/>
    <n v="58363.99"/>
    <n v="47201.84"/>
    <n v="38339.519999999997"/>
    <n v="39331.22"/>
    <n v="40795.670000000006"/>
    <n v="44274.819999999992"/>
    <n v="32314.260000000002"/>
    <n v="17069.690000000002"/>
    <n v="15431.449999999997"/>
    <n v="15933.769999999997"/>
    <n v="18954.22"/>
    <n v="56279.01999999999"/>
    <n v="21647.61"/>
    <n v="21647.61"/>
    <n v="21647.61"/>
    <n v="0"/>
    <n v="0"/>
    <n v="0"/>
    <n v="0"/>
    <n v="0"/>
    <n v="0"/>
    <n v="0"/>
    <n v="0"/>
    <n v="0"/>
    <n v="21647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Utility Other"/>
    <s v="PEF Reg Other Facilities Maint SA"/>
    <s v="AFUDC Not Eligible"/>
    <s v="Maintenance"/>
    <s v="Maintenance"/>
    <s v="Regulated Utility Other"/>
    <s v="SA - Gen. Bldg. &amp; Oper. Centers"/>
    <s v="~"/>
    <s v="D GEN 390 5Z-STRUCT &amp; IMPROVE-50220"/>
    <n v="0"/>
    <n v="0"/>
    <n v="0"/>
    <n v="0"/>
    <n v="0"/>
    <n v="0"/>
    <n v="0"/>
    <n v="21.93"/>
    <n v="39.340000000000003"/>
    <n v="61.47"/>
    <n v="71.260000000000005"/>
    <n v="93.48"/>
    <n v="0"/>
    <n v="-30"/>
    <n v="209.73047339999999"/>
    <n v="2011.5821068"/>
    <n v="0"/>
    <n v="1735.9052841"/>
    <n v="3112.8514181999999"/>
    <n v="0"/>
    <n v="1405.8452141"/>
    <n v="2501.3847782000003"/>
    <n v="0"/>
    <n v="3368.5699740999999"/>
    <n v="6211.4512082000001"/>
    <n v="-30"/>
    <n v="0"/>
    <n v="182.6136741"/>
    <n v="385.4077082"/>
    <n v="0"/>
    <n v="208.22521470000001"/>
    <n v="411.8131894"/>
    <n v="0"/>
    <n v="203.9613147"/>
    <n v="403.91392940000003"/>
    <n v="0"/>
    <n v="229.31689470000001"/>
    <n v="451.84264940000003"/>
    <n v="0"/>
    <n v="0"/>
    <n v="1"/>
    <n v="22"/>
    <n v="0"/>
    <n v="20"/>
    <n v="35"/>
    <n v="0"/>
    <n v="16"/>
    <n v="28"/>
    <n v="0"/>
    <n v="41"/>
    <n v="75"/>
    <n v="0"/>
    <n v="0"/>
    <n v="1"/>
    <n v="22"/>
    <n v="0"/>
    <n v="20"/>
    <n v="35"/>
    <n v="0"/>
    <n v="16"/>
    <n v="28"/>
    <n v="0"/>
    <n v="41"/>
    <n v="75"/>
    <n v="0"/>
    <n v="0"/>
    <n v="1"/>
    <n v="22"/>
    <n v="0"/>
    <n v="20"/>
    <n v="35"/>
    <n v="0"/>
    <n v="16"/>
    <n v="28"/>
    <n v="0"/>
    <n v="41"/>
    <n v="75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Utility Other"/>
    <s v="PEF Reg Other IT Spend TD"/>
    <s v="AFUDC Not Eligible"/>
    <s v="Maintenance"/>
    <s v="Maintenance"/>
    <s v="Regulated Utility Other"/>
    <s v="TD - PD - Office Equipment"/>
    <s v="~"/>
    <s v="PEF Reg Other IT-Office Equip"/>
    <n v="0"/>
    <n v="0"/>
    <n v="0"/>
    <n v="0"/>
    <n v="0"/>
    <n v="0"/>
    <n v="0"/>
    <n v="0"/>
    <n v="0"/>
    <n v="159.75"/>
    <n v="18.829999999999998"/>
    <n v="199.39"/>
    <n v="0"/>
    <n v="264.11"/>
    <n v="810.07923000000005"/>
    <n v="1356.04846"/>
    <n v="0"/>
    <n v="666.66666999999995"/>
    <n v="1333.3333399999999"/>
    <n v="0"/>
    <n v="0"/>
    <n v="0"/>
    <n v="0"/>
    <n v="1187.7516700000001"/>
    <n v="2375.5033400000002"/>
    <n v="264.11"/>
    <n v="0"/>
    <n v="0"/>
    <n v="0"/>
    <n v="0"/>
    <n v="0"/>
    <n v="0"/>
    <n v="0"/>
    <n v="0"/>
    <n v="0"/>
    <n v="0"/>
    <n v="2175.3020000000001"/>
    <n v="4350.6040000000003"/>
    <n v="0"/>
    <n v="0"/>
    <n v="0"/>
    <n v="0"/>
    <n v="0"/>
    <n v="0"/>
    <n v="0"/>
    <n v="0"/>
    <n v="0"/>
    <n v="0"/>
    <n v="0"/>
    <n v="2535.7440009058059"/>
    <n v="5071.4880018116119"/>
    <n v="0"/>
    <n v="0"/>
    <n v="0"/>
    <n v="0"/>
    <n v="0"/>
    <n v="0"/>
    <n v="0"/>
    <n v="0"/>
    <n v="0"/>
    <n v="0"/>
    <n v="0"/>
    <n v="2683.3333341244938"/>
    <n v="5366.6666682489877"/>
    <n v="0"/>
    <n v="0"/>
    <n v="0"/>
    <n v="0"/>
    <n v="0"/>
    <n v="0"/>
    <n v="0"/>
    <n v="0"/>
    <n v="0"/>
    <n v="0"/>
    <n v="0"/>
    <n v="2683.3333341244938"/>
    <n v="5366.6666682489877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Utility Other"/>
    <s v="PEF Solar Exp Battery BY - Vision FL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1926.9166666666699"/>
    <n v="3853.8333333333399"/>
    <n v="5780.75000000001"/>
    <n v="7707.6666666666797"/>
    <n v="9634.5833333333503"/>
    <n v="11561.50000000002"/>
    <n v="13488.41666666669"/>
    <n v="15415.333333333359"/>
    <n v="17342.250000000029"/>
    <n v="19269.166666666701"/>
    <n v="21196.083333333372"/>
    <n v="0"/>
    <n v="23123.000000000044"/>
    <n v="25039.666666666715"/>
    <n v="26956.333333333387"/>
    <n v="28873.000000000058"/>
    <n v="30789.66666666673"/>
    <n v="32706.333333333401"/>
    <n v="34623.000000000073"/>
    <n v="36539.666666666744"/>
    <n v="38456.333333333416"/>
    <n v="40373.000000000087"/>
    <n v="42289.666666666759"/>
    <n v="44206.33333333343"/>
    <n v="23123.0000000000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Utility Other"/>
    <s v="PEF Vision FL 2023 - DeBary Hydrogen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244.99"/>
    <n v="959.65"/>
    <n v="986.85"/>
    <n v="2466.09"/>
    <n v="2522.36"/>
    <n v="3219.59"/>
    <n v="5343.52"/>
    <n v="0"/>
    <n v="8145.37"/>
    <n v="9458.869999999999"/>
    <n v="10772.369999999999"/>
    <n v="12085.869999999999"/>
    <n v="13399.369999999999"/>
    <n v="14712.869999999999"/>
    <n v="16026.369999999999"/>
    <n v="17339.87"/>
    <n v="18653.37"/>
    <n v="19966.87"/>
    <n v="21280.37"/>
    <n v="22593.87"/>
    <n v="8145.37"/>
    <n v="23907.37"/>
    <n v="23907.37"/>
    <n v="23907.37"/>
    <n v="0"/>
    <n v="0"/>
    <n v="0"/>
    <n v="0"/>
    <n v="0"/>
    <n v="0"/>
    <n v="0"/>
    <n v="0"/>
    <n v="0"/>
    <n v="2390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Utility Other"/>
    <s v="PEF Vision FL 2023 - Hines Floating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6.69"/>
    <n v="17.55"/>
    <n v="47.61"/>
    <n v="628.45000000000005"/>
    <n v="638.73"/>
    <n v="0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gulated Utility Other"/>
    <s v="PEF Vision FL 2024 - UCF Research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7.26"/>
    <n v="9.77"/>
    <n v="20.49"/>
    <n v="0"/>
    <n v="28.67"/>
    <n v="239.58666666666699"/>
    <n v="450.50333333333401"/>
    <n v="661.42000000000098"/>
    <n v="872.33666666666795"/>
    <n v="1083.2533333333349"/>
    <n v="1294.1700000000019"/>
    <n v="1505.0866666666689"/>
    <n v="1716.0033333333358"/>
    <n v="1926.9200000000028"/>
    <n v="2137.8366666666698"/>
    <n v="2348.7533333333367"/>
    <n v="28.6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0"/>
    <n v="0"/>
    <n v="0"/>
    <n v="0"/>
    <n v="0"/>
    <n v="0"/>
    <n v="2559.67000000000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newable Generation"/>
    <s v="PEF Solar - Transmission"/>
    <s v="AFUDC Not Eligible"/>
    <s v="Expansion"/>
    <s v="Regulated Renewables"/>
    <s v="Renewable Generation - Solar"/>
    <s v="BY - Solar Energy Production"/>
    <s v="~"/>
    <s v="PEF Solar Growth Transmission"/>
    <n v="15107.019999999999"/>
    <n v="21764.649999999998"/>
    <n v="23596.26"/>
    <n v="29353.510000000002"/>
    <n v="29096.34"/>
    <n v="8747.77"/>
    <n v="9066.619999999999"/>
    <n v="11416.87"/>
    <n v="14917.150000000001"/>
    <n v="20091.239999999998"/>
    <n v="23566.860000000008"/>
    <n v="27296.49"/>
    <n v="15107.019999999999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</r>
  <r>
    <s v="DE Florida"/>
    <x v="6"/>
    <s v="Renewable Generation"/>
    <s v="PEF Solar 2018 - Hamilton"/>
    <s v="AFUDC Not Eligible"/>
    <s v="Expansion"/>
    <s v="Regulated Renewables"/>
    <s v="Renewable Generation - Solar"/>
    <s v="BY - Solar Energy Production"/>
    <s v="~"/>
    <s v="PEF Solar Growth Hamilton"/>
    <n v="69.8"/>
    <n v="38.22"/>
    <n v="150.92000000000002"/>
    <n v="179.39999999999998"/>
    <n v="187.1"/>
    <n v="217.26"/>
    <n v="196.01999999999998"/>
    <n v="291.05"/>
    <n v="461.05"/>
    <n v="659.58999999999992"/>
    <n v="863.94"/>
    <n v="1001.88"/>
    <n v="69.8"/>
    <n v="1330.0400000000002"/>
    <n v="1330.0400000000002"/>
    <n v="1330.0400000000002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330.0400000000002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</r>
  <r>
    <s v="DE Florida"/>
    <x v="6"/>
    <s v="Renewable Generation"/>
    <s v="PEF Solar 2018 - Hamilton 344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.907145833333331"/>
    <n v="51.814291666666662"/>
    <n v="77.721437499999993"/>
    <n v="103.62858333333332"/>
    <n v="129.53572916666667"/>
    <n v="155.44287500000002"/>
    <n v="181.35002083333336"/>
    <n v="207.25716666666671"/>
    <n v="233.16431250000005"/>
    <n v="259.0714583333334"/>
    <n v="284.97860416666674"/>
    <n v="0"/>
    <n v="217.28700103569568"/>
    <n v="251.79831353569568"/>
    <n v="286.30962603569566"/>
    <n v="320.82093853569563"/>
    <n v="355.33225103569561"/>
    <n v="389.84356353569558"/>
    <n v="424.35487603569555"/>
    <n v="458.86618853569553"/>
    <n v="493.3775010356955"/>
    <n v="527.88881353569548"/>
    <n v="562.40012603569551"/>
    <n v="596.91143853569554"/>
    <n v="217.28700103569568"/>
    <n v="421.84700290219291"/>
    <n v="456.35831540219289"/>
    <n v="490.86962790219286"/>
    <n v="525.38094040219289"/>
    <n v="559.89225290219292"/>
    <n v="594.40356540219295"/>
    <n v="628.91487790219298"/>
    <n v="663.42619040219301"/>
    <n v="697.93750290219305"/>
    <n v="732.44881540219308"/>
    <n v="766.96012790219311"/>
    <n v="801.47144040219314"/>
    <n v="421.84700290219291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</r>
  <r>
    <s v="DE Florida"/>
    <x v="6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77546.53"/>
    <n v="71308.52"/>
    <n v="80632.160000000003"/>
    <n v="85635.77"/>
    <n v="88630.86"/>
    <n v="89530.28"/>
    <n v="91125.200000000012"/>
    <n v="91713.930000000008"/>
    <n v="0"/>
    <n v="0"/>
    <n v="0"/>
    <n v="0"/>
    <n v="77546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83936.37999999999"/>
    <n v="85182.45"/>
    <n v="85798.45"/>
    <n v="88434.38"/>
    <n v="89045.41"/>
    <n v="89933.99"/>
    <n v="0"/>
    <n v="0"/>
    <n v="0"/>
    <n v="0"/>
    <n v="0"/>
    <n v="0"/>
    <n v="83936.37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newable Generation"/>
    <s v="PEF Solar Growth 2021 Santa Fe"/>
    <s v="AFUDC Not Eligible"/>
    <s v="Expansion"/>
    <s v="Regulated Renewables"/>
    <s v="Renewable Generation - Solar"/>
    <s v="BY - Solar Energy Production"/>
    <s v="~"/>
    <s v="PEF Solar Growth Santa Fe"/>
    <n v="0"/>
    <n v="0"/>
    <n v="0"/>
    <n v="0"/>
    <n v="0"/>
    <n v="0"/>
    <n v="0"/>
    <n v="0"/>
    <n v="0"/>
    <n v="0"/>
    <n v="0"/>
    <n v="0"/>
    <n v="0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</r>
  <r>
    <s v="DE Florida"/>
    <x v="6"/>
    <s v="Renewable Generation"/>
    <s v="PEF Solar Growth 2022 BY - Bay Trail 344"/>
    <s v="AFUDC Not Eligible"/>
    <s v="Expansion"/>
    <s v="Regulated Renewables"/>
    <s v="Renewable Generation - Solar"/>
    <s v="BY - Solar Energy Production"/>
    <s v="~"/>
    <s v="PEF Other Solar Growth 344"/>
    <n v="93854.399999999994"/>
    <n v="96064.46"/>
    <n v="98308.800000000003"/>
    <n v="99040.829999999987"/>
    <n v="100338.64"/>
    <n v="100974.63"/>
    <n v="37344.68"/>
    <n v="37648.94"/>
    <n v="37968.47"/>
    <n v="0"/>
    <n v="0"/>
    <n v="112.53"/>
    <n v="93854.3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newable Generation"/>
    <s v="PEF Solar Growth 2022 BY - Dolphin"/>
    <s v="AFUDC Not Eligible"/>
    <s v="Expansion"/>
    <s v="Regulated Renewables"/>
    <s v="Renewable Generation - Solar"/>
    <s v="BY - Solar Energy Production"/>
    <s v="~"/>
    <s v="PEF Other Solar Growth 344"/>
    <n v="666.26"/>
    <n v="817.37"/>
    <n v="876.64"/>
    <n v="883.03"/>
    <n v="899.65"/>
    <n v="906.92"/>
    <n v="956.14"/>
    <n v="1044.75"/>
    <n v="1490.66"/>
    <n v="1611.96"/>
    <n v="1638.24"/>
    <n v="1729.79"/>
    <n v="666.26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</r>
  <r>
    <s v="DE Florida"/>
    <x v="6"/>
    <s v="Renewable Generation"/>
    <s v="PEF Solar Growth 2022 BY - Fort Green 344"/>
    <s v="AFUDC Not Eligible"/>
    <s v="Expansion"/>
    <s v="Regulated Renewables"/>
    <s v="Renewable Generation - Solar"/>
    <s v="BY - Solar Energy Production"/>
    <s v="~"/>
    <s v="PEF Other Solar Growth 344"/>
    <n v="67706.570000000007"/>
    <n v="68409.45"/>
    <n v="77661.840000000011"/>
    <n v="93733.650000000009"/>
    <n v="99006.68"/>
    <n v="101409.78000000001"/>
    <n v="0"/>
    <n v="0"/>
    <n v="0"/>
    <n v="0"/>
    <n v="0"/>
    <n v="0"/>
    <n v="67706.570000000007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</r>
  <r>
    <s v="DE Florida"/>
    <x v="6"/>
    <s v="Renewable Generation"/>
    <s v="PEF Solar Growth 2022 BY - Hardeetown 344"/>
    <s v="AFUDC Not Eligible"/>
    <s v="Expansion"/>
    <s v="Regulated Renewables"/>
    <s v="Renewable Generation - Solar"/>
    <s v="BY - Solar Energy Production"/>
    <s v="~"/>
    <s v="PEF Other Solar Growth 344"/>
    <n v="9966.07"/>
    <n v="15967.76"/>
    <n v="16526.09"/>
    <n v="17212.580000000002"/>
    <n v="21804.94"/>
    <n v="25071.53"/>
    <n v="31913.18"/>
    <n v="36766.120000000003"/>
    <n v="46227.41"/>
    <n v="57982.42"/>
    <n v="74802.070000000007"/>
    <n v="87674.78"/>
    <n v="9966.07"/>
    <n v="96217.69"/>
    <n v="97242.773416666678"/>
    <n v="98267.856833333353"/>
    <n v="99292.940250000029"/>
    <n v="0"/>
    <n v="0"/>
    <n v="0"/>
    <n v="0"/>
    <n v="0"/>
    <n v="0"/>
    <n v="0"/>
    <n v="0"/>
    <n v="96217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newable Generation"/>
    <s v="PEF Solar Growth 2023 BY - Bay Ranch 344"/>
    <s v="AFUDC Not Eligible"/>
    <s v="Expansion"/>
    <s v="Regulated Renewables"/>
    <s v="Renewable Generation - Solar"/>
    <s v="BY - Solar Energy Production"/>
    <s v="~"/>
    <s v="PEF Other Solar Growth 344"/>
    <n v="7361.5"/>
    <n v="7552.68"/>
    <n v="9305.17"/>
    <n v="9444.94"/>
    <n v="18660.62"/>
    <n v="23000.62"/>
    <n v="38716.79"/>
    <n v="40952.71"/>
    <n v="50679.76"/>
    <n v="65186.76"/>
    <n v="80591.509999999995"/>
    <n v="93058.05"/>
    <n v="7361.5"/>
    <n v="96635.7"/>
    <n v="98136.549491931481"/>
    <n v="0"/>
    <n v="0"/>
    <n v="0"/>
    <n v="0"/>
    <n v="0"/>
    <n v="0"/>
    <n v="0"/>
    <n v="0"/>
    <n v="0"/>
    <n v="0"/>
    <n v="9663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newable Generation"/>
    <s v="PEF Solar Growth 2023 BY - Hildreth 344"/>
    <s v="AFUDC Not Eligible"/>
    <s v="Expansion"/>
    <s v="Regulated Renewables"/>
    <s v="Renewable Generation - Solar"/>
    <s v="BY - Solar Energy Production"/>
    <s v="~"/>
    <s v="PEF Other Solar Growth 344"/>
    <n v="6124.85"/>
    <n v="6802.27"/>
    <n v="6969.03"/>
    <n v="7773.59"/>
    <n v="14475.11"/>
    <n v="24715.88"/>
    <n v="40866.879999999997"/>
    <n v="50031.68"/>
    <n v="87891.64"/>
    <n v="97238.68"/>
    <n v="101206.59"/>
    <n v="101267.74"/>
    <n v="6124.85"/>
    <n v="103133.08"/>
    <n v="104380.08"/>
    <n v="105627.08"/>
    <n v="0"/>
    <n v="0"/>
    <n v="0"/>
    <n v="0"/>
    <n v="0"/>
    <n v="0"/>
    <n v="0"/>
    <n v="0"/>
    <n v="0"/>
    <n v="103133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newable Generation"/>
    <s v="PEF Solar Growth 2023 BY- High Springs 344"/>
    <s v="AFUDC Not Eligible"/>
    <s v="Expansion"/>
    <s v="Regulated Renewables"/>
    <s v="Renewable Generation - Solar"/>
    <s v="BY - Solar Energy Production"/>
    <s v="~"/>
    <s v="PEF Other Solar Growth 344"/>
    <n v="15213.18"/>
    <n v="16439.45"/>
    <n v="17771.32"/>
    <n v="18364.560000000001"/>
    <n v="18476.57"/>
    <n v="21985.24"/>
    <n v="30930.36"/>
    <n v="39362.17"/>
    <n v="41213.050000000003"/>
    <n v="53798.41"/>
    <n v="63551"/>
    <n v="75845.679999999993"/>
    <n v="15213.18"/>
    <n v="83805.460000000006"/>
    <n v="84804.46"/>
    <n v="85803.46"/>
    <n v="0"/>
    <n v="0"/>
    <n v="0"/>
    <n v="0"/>
    <n v="0"/>
    <n v="0"/>
    <n v="0"/>
    <n v="0"/>
    <n v="0"/>
    <n v="83805.46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newable Generation"/>
    <s v="PEF Solar Growth 2024 BY - Falmouth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5.82"/>
    <n v="30.61"/>
    <n v="65.739999999999995"/>
    <n v="5673.59"/>
    <n v="0"/>
    <n v="5787.56"/>
    <n v="12287.560000000001"/>
    <n v="18787.560000000001"/>
    <n v="25287.56"/>
    <n v="31787.56"/>
    <n v="38287.56"/>
    <n v="44787.56"/>
    <n v="51287.56"/>
    <n v="57787.56"/>
    <n v="64287.56"/>
    <n v="70787.56"/>
    <n v="77287.56"/>
    <n v="5787.56"/>
    <n v="83787.56"/>
    <n v="86454.56"/>
    <n v="89121.56"/>
    <n v="91788.56"/>
    <n v="94455.56"/>
    <n v="97122.559999999998"/>
    <n v="0"/>
    <n v="0"/>
    <n v="0"/>
    <n v="0"/>
    <n v="0"/>
    <n v="0"/>
    <n v="83787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newable Generation"/>
    <s v="PEF Solar Growth 2024 BY - Mule Creek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18.600000000000001"/>
    <n v="2302.59"/>
    <n v="6893.05"/>
    <n v="10995.03"/>
    <n v="0"/>
    <n v="20199.060000000001"/>
    <n v="27498.06"/>
    <n v="34797.06"/>
    <n v="42096.06"/>
    <n v="49395.06"/>
    <n v="56694.06"/>
    <n v="63993.06"/>
    <n v="71292.06"/>
    <n v="78591.06"/>
    <n v="85890.06"/>
    <n v="93189.06"/>
    <n v="100488.06"/>
    <n v="20199.060000000001"/>
    <n v="107787.06"/>
    <n v="0"/>
    <n v="0"/>
    <n v="0"/>
    <n v="0"/>
    <n v="0"/>
    <n v="0"/>
    <n v="0"/>
    <n v="0"/>
    <n v="0"/>
    <n v="0"/>
    <n v="0"/>
    <n v="10778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newable Generation"/>
    <s v="PEF Solar Growth 2024 BY - Spring Ridge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4.3899999999999997"/>
    <n v="7.34"/>
    <n v="12.97"/>
    <n v="2420.7000000000003"/>
    <n v="0"/>
    <n v="4456.6099999999997"/>
    <n v="10623.61"/>
    <n v="16790.61"/>
    <n v="22957.61"/>
    <n v="29124.61"/>
    <n v="35291.61"/>
    <n v="41458.61"/>
    <n v="47625.61"/>
    <n v="53792.61"/>
    <n v="59959.61"/>
    <n v="66126.61"/>
    <n v="72293.61"/>
    <n v="4456.6099999999997"/>
    <n v="78460.61"/>
    <n v="81460.61"/>
    <n v="84460.61"/>
    <n v="87460.61"/>
    <n v="90460.61"/>
    <n v="93460.61"/>
    <n v="0"/>
    <n v="0"/>
    <n v="0"/>
    <n v="0"/>
    <n v="0"/>
    <n v="0"/>
    <n v="78460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newable Generation"/>
    <s v="PEF Solar Growth 2024 BY - Winquepin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17.79"/>
    <n v="160.36000000000001"/>
    <n v="413.39"/>
    <n v="10761.77"/>
    <n v="0"/>
    <n v="10861.12"/>
    <n v="19465.120000000003"/>
    <n v="28069.120000000003"/>
    <n v="36673.120000000003"/>
    <n v="45277.120000000003"/>
    <n v="53881.120000000003"/>
    <n v="62485.120000000003"/>
    <n v="71089.119999999995"/>
    <n v="79693.119999999995"/>
    <n v="88297.12"/>
    <n v="96901.119999999995"/>
    <n v="105505.12"/>
    <n v="10861.12"/>
    <n v="114109.12"/>
    <n v="0"/>
    <n v="0"/>
    <n v="0"/>
    <n v="0"/>
    <n v="0"/>
    <n v="0"/>
    <n v="0"/>
    <n v="0"/>
    <n v="0"/>
    <n v="0"/>
    <n v="0"/>
    <n v="11410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newable Generation"/>
    <s v="PEF Solar Growth 2024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1835"/>
    <n v="3670"/>
    <n v="5505"/>
    <n v="7340"/>
    <n v="9175"/>
    <n v="11010"/>
    <n v="12845"/>
    <n v="14680"/>
    <n v="16515"/>
    <n v="18350"/>
    <n v="20185"/>
    <n v="0"/>
    <n v="22020"/>
    <n v="34908.083333333336"/>
    <n v="47796.166666666672"/>
    <n v="60684.250000000007"/>
    <n v="73572.333333333343"/>
    <n v="86460.416666666672"/>
    <n v="99348.5"/>
    <n v="112236.58333333333"/>
    <n v="125124.66666666666"/>
    <n v="138012.75"/>
    <n v="150900.83333333334"/>
    <n v="163788.91666666669"/>
    <n v="22020"/>
    <n v="176677.00000000003"/>
    <n v="180846.66666666669"/>
    <n v="185016.33333333334"/>
    <n v="0"/>
    <n v="0"/>
    <n v="0"/>
    <n v="0"/>
    <n v="0"/>
    <n v="0"/>
    <n v="0"/>
    <n v="0"/>
    <n v="0"/>
    <n v="176677.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newable Generation"/>
    <s v="PEF Solar Growth 2025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1835"/>
    <n v="3670"/>
    <n v="5505"/>
    <n v="7340"/>
    <n v="9175"/>
    <n v="11010"/>
    <n v="12845"/>
    <n v="14680"/>
    <n v="16515"/>
    <n v="18350"/>
    <n v="20185"/>
    <n v="0"/>
    <n v="22020"/>
    <n v="31565.5"/>
    <n v="41111"/>
    <n v="50656.5"/>
    <n v="60202"/>
    <n v="69747.5"/>
    <n v="79293"/>
    <n v="88838.5"/>
    <n v="98384"/>
    <n v="107929.5"/>
    <n v="117475"/>
    <n v="127020.5"/>
    <n v="22020"/>
    <n v="136566"/>
    <n v="163293.33333333334"/>
    <n v="190020.66666666669"/>
    <n v="216748.00000000003"/>
    <n v="243475.33333333337"/>
    <n v="270202.66666666669"/>
    <n v="296930"/>
    <n v="323657.33333333331"/>
    <n v="350384.66666666663"/>
    <n v="377111.99999999994"/>
    <n v="403839.33333333326"/>
    <n v="430566.66666666657"/>
    <n v="1365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newable Generation"/>
    <s v="PEF Solar Growth 2026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9.0833333333333"/>
    <n v="3818.1666666666665"/>
    <n v="5727.25"/>
    <n v="7636.333333333333"/>
    <n v="9545.4166666666661"/>
    <n v="11454.5"/>
    <n v="13363.583333333334"/>
    <n v="15272.666666666668"/>
    <n v="17181.75"/>
    <n v="19090.833333333332"/>
    <n v="20999.916666666664"/>
    <n v="0"/>
    <n v="22909"/>
    <n v="40090.833333333328"/>
    <n v="57272.666666666657"/>
    <n v="74454.499999999985"/>
    <n v="91636.333333333314"/>
    <n v="108818.16666666664"/>
    <n v="125999.99999999997"/>
    <n v="143181.83333333331"/>
    <n v="160363.66666666666"/>
    <n v="177545.5"/>
    <n v="194727.33333333334"/>
    <n v="211909.16666666669"/>
    <n v="22909"/>
    <n v="229091"/>
    <n v="248181.91666666666"/>
    <n v="267272.83333333331"/>
    <n v="286363.75"/>
    <n v="305454.66666666669"/>
    <n v="324545.58333333337"/>
    <n v="0"/>
    <n v="0"/>
    <n v="0"/>
    <n v="0"/>
    <n v="0"/>
    <n v="0"/>
    <n v="229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newable Generation"/>
    <s v="PEF Solar Growth 2027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1.3333333333333"/>
    <n v="3802.6666666666665"/>
    <n v="5704"/>
    <n v="7605.333333333333"/>
    <n v="9506.6666666666661"/>
    <n v="11408"/>
    <n v="13309.333333333334"/>
    <n v="15210.666666666668"/>
    <n v="17112"/>
    <n v="19013.333333333332"/>
    <n v="20914.666666666664"/>
    <n v="0"/>
    <n v="22816"/>
    <n v="39927.916666666672"/>
    <n v="57039.833333333343"/>
    <n v="74151.750000000015"/>
    <n v="91263.666666666686"/>
    <n v="108375.58333333336"/>
    <n v="125487.50000000003"/>
    <n v="142599.41666666669"/>
    <n v="159711.33333333334"/>
    <n v="176823.25"/>
    <n v="193935.16666666666"/>
    <n v="211047.08333333331"/>
    <n v="22816"/>
    <n v="228159"/>
    <n v="247172.25"/>
    <n v="266185.5"/>
    <n v="285198.75"/>
    <n v="304212"/>
    <n v="323225.25"/>
    <n v="0"/>
    <n v="0"/>
    <n v="0"/>
    <n v="0"/>
    <n v="0"/>
    <n v="0"/>
    <n v="228159"/>
    <n v="0"/>
    <n v="0"/>
    <n v="0"/>
    <n v="0"/>
    <n v="0"/>
    <n v="0"/>
    <n v="0"/>
    <n v="0"/>
    <n v="0"/>
    <n v="0"/>
    <n v="0"/>
    <n v="0"/>
    <n v="0"/>
  </r>
  <r>
    <s v="DE Florida"/>
    <x v="6"/>
    <s v="Renewable Generation"/>
    <s v="PEF Solar Growth 2028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3.8333333333333"/>
    <n v="3787.6666666666665"/>
    <n v="5681.5"/>
    <n v="7575.333333333333"/>
    <n v="9469.1666666666661"/>
    <n v="11363"/>
    <n v="13256.833333333334"/>
    <n v="15150.666666666668"/>
    <n v="17044.5"/>
    <n v="18938.333333333332"/>
    <n v="20832.166666666664"/>
    <n v="0"/>
    <n v="22726"/>
    <n v="39770.5"/>
    <n v="56815"/>
    <n v="73859.5"/>
    <n v="90904"/>
    <n v="107948.5"/>
    <n v="124993"/>
    <n v="142037.5"/>
    <n v="159082"/>
    <n v="176126.5"/>
    <n v="193171"/>
    <n v="210215.5"/>
    <n v="22726"/>
    <n v="227260"/>
    <n v="227260"/>
    <n v="227260"/>
    <n v="227260"/>
    <n v="227260"/>
    <n v="227260"/>
    <n v="0"/>
    <n v="0"/>
    <n v="0"/>
    <n v="0"/>
    <n v="0"/>
    <n v="0"/>
    <n v="227260"/>
  </r>
  <r>
    <s v="DE Florida"/>
    <x v="6"/>
    <s v="Renewable Generation"/>
    <s v="PEF Solar Growth Battery BY"/>
    <s v="AFUDC Not Eligible"/>
    <s v="Expansion"/>
    <s v="Regulated Renewables"/>
    <s v="Renewable Generation - Battery"/>
    <s v="BY - Solar Energy Production"/>
    <s v="~"/>
    <s v="PEF Solar Growth Battery"/>
    <n v="34924.639999999999"/>
    <n v="35294.730000000003"/>
    <n v="21262.04"/>
    <n v="21729.87"/>
    <n v="21807.96"/>
    <n v="21899.7"/>
    <n v="308.45"/>
    <n v="308.45"/>
    <n v="308.45"/>
    <n v="0"/>
    <n v="0"/>
    <n v="0"/>
    <n v="34924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Renewable Generation"/>
    <s v="PEF Solar Growth Battery BY - Jennings"/>
    <s v="AFUDC Not Eligible"/>
    <s v="Expansion"/>
    <s v="Regulated Renewables"/>
    <s v="Renewable Generation - Battery"/>
    <s v="BY - Solar Energy Production"/>
    <s v="~"/>
    <s v="PEF Solar Growth Battery"/>
    <n v="7036.84"/>
    <n v="7159.76"/>
    <n v="7275.16"/>
    <n v="7538.69"/>
    <n v="7580.11"/>
    <n v="7668.46"/>
    <n v="69.14"/>
    <n v="69.14"/>
    <n v="69.14"/>
    <n v="69.14"/>
    <n v="99.990000000000009"/>
    <n v="102.56"/>
    <n v="7036.8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</r>
  <r>
    <s v="DE Florida"/>
    <x v="6"/>
    <s v="Renewable Generation"/>
    <s v="PEF Solar Growth Battery BY - Micanopy"/>
    <s v="AFUDC Not Eligible"/>
    <s v="Expansion"/>
    <s v="Regulated Renewables"/>
    <s v="Renewable Generation - Battery"/>
    <s v="BY - Solar Energy Production"/>
    <s v="~"/>
    <s v="PEF Solar Growth Battery"/>
    <n v="9111.77"/>
    <n v="9151.19"/>
    <n v="9193.43"/>
    <n v="9279.1299999999992"/>
    <n v="9325.19"/>
    <n v="9368.92"/>
    <n v="10727.97"/>
    <n v="11223.47"/>
    <n v="769.88"/>
    <n v="620.04"/>
    <n v="658.84999999999991"/>
    <n v="660.66"/>
    <n v="9111.77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</r>
  <r>
    <s v="DE Florida"/>
    <x v="6"/>
    <s v="Renewable Generation"/>
    <s v="PEF Solar Growth Battery BY - Trenton"/>
    <s v="AFUDC Not Eligible"/>
    <s v="Expansion"/>
    <s v="Regulated Renewables"/>
    <s v="Renewable Generation - Battery"/>
    <s v="BY - Solar Energy Production"/>
    <s v="~"/>
    <s v="PEF Solar Growth Battery"/>
    <n v="13006.29"/>
    <n v="13034.46"/>
    <n v="13070.73"/>
    <n v="13096.64"/>
    <n v="13127.44"/>
    <n v="273.93"/>
    <n v="273.93"/>
    <n v="274.31"/>
    <n v="274.27999999999997"/>
    <n v="8.4600000000000009"/>
    <n v="31.76"/>
    <n v="32.94"/>
    <n v="13006.29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</r>
  <r>
    <s v="DE Florida"/>
    <x v="6"/>
    <s v="Transmission"/>
    <s v="PEF Transmission Expansion EE 2023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7.11"/>
    <n v="7.29"/>
    <n v="12.47"/>
    <n v="13.25"/>
    <n v="23.61"/>
    <n v="546"/>
    <n v="0"/>
    <n v="1786.7"/>
    <n v="33.243917300000021"/>
    <n v="28.807865199999995"/>
    <n v="59.9943648"/>
    <n v="49.655685699999992"/>
    <n v="57.419325000000001"/>
    <n v="57.387465000000006"/>
    <n v="0"/>
    <n v="0"/>
    <n v="0"/>
    <n v="0"/>
    <n v="0"/>
    <n v="1786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EE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2.1363748"/>
    <n v="2.1454448000000004"/>
    <n v="2.4629004999999995"/>
    <n v="2.0495195000000002"/>
    <n v="2.3765252000000001"/>
    <n v="2.3344352000000002"/>
    <n v="2.1408648000000006"/>
    <n v="5.9446764999999999"/>
    <n v="4.3583256000000006"/>
    <n v="4.3031974000000002"/>
    <n v="2.3721329999999998"/>
    <n v="0"/>
    <n v="2.2405062999999998"/>
    <n v="2.4843896000000001"/>
    <n v="2.8939006999999997"/>
    <n v="2.7332638999999999"/>
    <n v="2.6332662000000004"/>
    <n v="2.6276761999999998"/>
    <n v="2.3754729999999995"/>
    <n v="2.6015662000000006"/>
    <n v="143.68462539999999"/>
    <n v="153.2355795"/>
    <n v="0"/>
    <n v="0"/>
    <n v="2.2405062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EE 2025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EE 2026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0"/>
    <n v="1.1643067790017501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1.1643067790017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EE 2028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0"/>
    <n v="3.8639171146372604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3.8639171146372604"/>
    <n v="4.7161915699582622"/>
    <n v="0"/>
    <n v="0"/>
    <n v="0"/>
    <n v="0"/>
    <n v="0"/>
    <n v="0"/>
    <n v="0"/>
    <n v="0"/>
    <n v="0"/>
    <n v="0"/>
    <n v="0"/>
    <n v="4.7161915699582622"/>
  </r>
  <r>
    <s v="DE Florida"/>
    <x v="6"/>
    <s v="Transmission"/>
    <s v="PEF Transmission Expansion EE DEC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0"/>
    <n v="1.5813899999999987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.5813899999999987"/>
    <n v="10.134971999999989"/>
    <n v="120.792672"/>
    <n v="120.792672"/>
    <n v="120.792672"/>
    <n v="120.792672"/>
    <n v="120.792672"/>
    <n v="120.792672"/>
    <n v="120.792672"/>
    <n v="120.792672"/>
    <n v="120.792672"/>
    <n v="120.792672"/>
    <n v="120.792672"/>
    <n v="10.134971999999989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EE JUL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22.5268333"/>
    <n v="22.5268333"/>
    <n v="22.5268333"/>
    <n v="22.5268333"/>
    <n v="22.5268333"/>
    <n v="22.5268333"/>
    <n v="22.5268333"/>
    <n v="22.5268333"/>
    <n v="22.5268333"/>
    <n v="22.5268333"/>
    <n v="22.5268333"/>
    <n v="0"/>
    <n v="22.5268333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22.5268333"/>
    <n v="40.975083300000001"/>
    <n v="0"/>
    <n v="0"/>
    <n v="0"/>
    <n v="0"/>
    <n v="0"/>
    <n v="0"/>
    <n v="0"/>
    <n v="0"/>
    <n v="0"/>
    <n v="0"/>
    <n v="0"/>
    <n v="40.975083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EE MAR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0"/>
    <n v="1.0841737481055027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1.0841737481055027"/>
    <n v="20.274185305494772"/>
    <n v="36.877581401094005"/>
    <n v="36.877581401094005"/>
    <n v="0"/>
    <n v="0"/>
    <n v="0"/>
    <n v="0"/>
    <n v="0"/>
    <n v="0"/>
    <n v="0"/>
    <n v="0"/>
    <n v="0"/>
    <n v="20.274185305494772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EE_DeLand West to Dona Vista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.45"/>
    <n v="0"/>
    <n v="1"/>
    <n v="51.04954"/>
    <n v="46.30603"/>
    <n v="51.176369999999999"/>
    <n v="54.742589400000007"/>
    <n v="76.740436499999987"/>
    <n v="72.949279399999995"/>
    <n v="76.043599999999998"/>
    <n v="76.075999999999993"/>
    <n v="73.254919999999998"/>
    <n v="75.432209999999998"/>
    <n v="72.402559999999994"/>
    <n v="1"/>
    <n v="74.384619999999984"/>
    <n v="74.625029999999981"/>
    <n v="68.722939999999994"/>
    <n v="74.479829999999993"/>
    <n v="73.066270000000003"/>
    <n v="75.340670000000017"/>
    <n v="72.50403"/>
    <n v="74.592600000000004"/>
    <n v="73.699770000000001"/>
    <n v="72.436750000000018"/>
    <n v="75.461299999999994"/>
    <n v="73.112349999999992"/>
    <n v="74.384619999999984"/>
    <n v="75.952259999999995"/>
    <n v="628.31980808977607"/>
    <n v="578.62602496997567"/>
    <n v="627.09726873354896"/>
    <n v="615.19552815236068"/>
    <n v="634.34527685623914"/>
    <n v="610.46164022092"/>
    <n v="628.04675746083365"/>
    <n v="620.52940337391658"/>
    <n v="609.89516330709796"/>
    <n v="635.36094436685687"/>
    <n v="615.58350758441964"/>
    <n v="75.952259999999995"/>
    <n v="639.49467688405468"/>
    <n v="884.93598173464045"/>
    <n v="814.94643789879603"/>
    <n v="883.21413713976551"/>
    <n v="866.4515293881733"/>
    <n v="893.42235133433894"/>
    <n v="0"/>
    <n v="0"/>
    <n v="0"/>
    <n v="0"/>
    <n v="0"/>
    <n v="0"/>
    <n v="639.49467688405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EE_Ross Prairie-Shaw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1.82"/>
    <n v="13.71011"/>
    <n v="12.436170000000001"/>
    <n v="13.74418"/>
    <n v="13.39836"/>
    <n v="13.86487"/>
    <n v="23.557780000000005"/>
    <n v="46.193119999999993"/>
    <n v="46.212829999999997"/>
    <n v="44.49915"/>
    <n v="45.821759999999998"/>
    <n v="43.981409999999997"/>
    <n v="1.82"/>
    <n v="59.991454099999999"/>
    <n v="160.44812999999999"/>
    <n v="10196.8436958"/>
    <n v="244.18121000000065"/>
    <n v="236.39350000000002"/>
    <n v="234.81001000000003"/>
    <n v="225.96902999999998"/>
    <n v="232.47845000000001"/>
    <n v="282.55291999999992"/>
    <n v="762.59535000000005"/>
    <n v="695.78178000000003"/>
    <n v="114.15968999999996"/>
    <n v="59.991454099999999"/>
    <n v="118.59411"/>
    <n v="302.51646333430057"/>
    <n v="19225.609497761518"/>
    <n v="460.39075719916582"/>
    <n v="445.70744187057198"/>
    <n v="0"/>
    <n v="0"/>
    <n v="0"/>
    <n v="0"/>
    <n v="0"/>
    <n v="0"/>
    <n v="0"/>
    <n v="118.594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FF  Tallahassee"/>
    <s v="AFUDC Not Eligible"/>
    <s v="Expansion"/>
    <s v="Other Transmission &amp; Distribution Expansion"/>
    <s v="Transmission Expansion"/>
    <s v="FF - Transmission Stations "/>
    <s v="~"/>
    <s v="PEF Transmission (Excl. ECC) 353.1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203.668406069518"/>
    <n v="225.01681213903601"/>
    <n v="246.36521820855401"/>
    <n v="267.71362427807202"/>
    <n v="289.06203034759"/>
    <n v="310.41043641710797"/>
    <n v="331.75884248662595"/>
    <n v="353.10724855614393"/>
    <n v="374.45565462566191"/>
    <n v="395.80406069517988"/>
    <n v="417.15246676469786"/>
    <n v="182.32"/>
    <n v="438.50087283421584"/>
    <n v="552.27302594504999"/>
    <n v="666.0451790558842"/>
    <n v="779.81733216671842"/>
    <n v="893.58948527755263"/>
    <n v="1007.3616383883868"/>
    <n v="1121.1337914992209"/>
    <n v="1234.905944610055"/>
    <n v="1348.6780977208891"/>
    <n v="1462.4502508317232"/>
    <n v="1576.2224039425573"/>
    <n v="1689.9945570533914"/>
    <n v="438.50087283421584"/>
    <n v="1803.7667101642255"/>
    <n v="3104.4505776663173"/>
    <n v="4405.134445168409"/>
    <n v="5705.8183126705007"/>
    <n v="7006.5021801725925"/>
    <n v="8307.1860476746842"/>
    <n v="9607.869915176776"/>
    <n v="10908.553782678868"/>
    <n v="12209.237650180959"/>
    <n v="13509.921517683051"/>
    <n v="14810.605385185143"/>
    <n v="16111.289252687235"/>
    <n v="1803.7667101642255"/>
    <n v="17411.973120189326"/>
    <n v="17411.973120189326"/>
    <n v="17411.973120189326"/>
    <n v="17411.973120189326"/>
    <n v="17411.973120189326"/>
    <n v="17411.973120189326"/>
    <n v="17411.973120189326"/>
    <n v="17411.973120189326"/>
    <n v="0"/>
    <n v="0"/>
    <n v="0"/>
    <n v="0"/>
    <n v="17411.973120189326"/>
  </r>
  <r>
    <s v="DE Florida"/>
    <x v="6"/>
    <s v="Transmission"/>
    <s v="PEF Transmission Expansion FF - Moss Park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.15396985442416"/>
    <n v="386.30793970884832"/>
    <n v="579.46190956327246"/>
    <n v="772.61587941769665"/>
    <n v="965.76984927212084"/>
    <n v="1158.9238191265449"/>
    <n v="1352.077788980969"/>
    <n v="1545.2317588353931"/>
    <n v="1738.3857286898171"/>
    <n v="1931.5396985442412"/>
    <n v="2124.6936683986655"/>
    <n v="0"/>
    <n v="2317.8476382530898"/>
    <n v="2561.6835615950299"/>
    <n v="2805.51948493697"/>
    <n v="3049.3554082789101"/>
    <n v="3293.1913316208502"/>
    <n v="3537.0272549627903"/>
    <n v="3780.8631783047304"/>
    <n v="4024.6991016466704"/>
    <n v="4268.5350249886105"/>
    <n v="4512.3709483305502"/>
    <n v="4756.2068716724898"/>
    <n v="5000.0427950144294"/>
    <n v="2317.8476382530898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</r>
  <r>
    <s v="DE Florida"/>
    <x v="6"/>
    <s v="Transmission"/>
    <s v="PEF Transmission Expansion FF - New County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.242585500000004"/>
    <n v="130.10987610000001"/>
    <n v="159.36914180000002"/>
    <n v="239.67456990000002"/>
    <n v="371.09717660000001"/>
    <n v="460.59287460000002"/>
    <n v="613.84971670000004"/>
    <n v="796.25487520000001"/>
    <n v="891.60407080000004"/>
    <n v="928.80024630000003"/>
    <n v="954.46419120000007"/>
    <n v="0"/>
    <n v="981.07545920000007"/>
    <n v="1018.4366269992147"/>
    <n v="1037.440384777366"/>
    <n v="1050.1157971523755"/>
    <n v="1084.9049278009675"/>
    <n v="1141.8385416654185"/>
    <n v="1180.6089909846337"/>
    <n v="1247.0014183553999"/>
    <n v="1326.0211937326217"/>
    <n v="1367.3274379236859"/>
    <n v="1383.4412005884722"/>
    <n v="1394.559083317054"/>
    <n v="981.07545920000007"/>
    <n v="1406.0873561656006"/>
    <n v="2085.5137996747771"/>
    <n v="2431.1040561118543"/>
    <n v="2661.6110465851516"/>
    <n v="3294.2640577644706"/>
    <n v="4329.6225613298157"/>
    <n v="5034.6773025459324"/>
    <n v="6242.0477746597408"/>
    <n v="7679.0511691994679"/>
    <n v="8430.2202637063674"/>
    <n v="8723.254906459606"/>
    <n v="8925.4376530543541"/>
    <n v="1406.0873561656006"/>
    <n v="9135.083491697249"/>
    <n v="9436.44812884967"/>
    <n v="9589.7372497391261"/>
    <n v="9691.9803346362824"/>
    <n v="9972.598269040931"/>
    <n v="10431.839210765374"/>
    <n v="10744.571469406585"/>
    <n v="11280.109595296752"/>
    <n v="11917.503106720205"/>
    <n v="12250.689728714153"/>
    <n v="12380.667417439814"/>
    <n v="12470.347073932582"/>
    <n v="9135.083491697249"/>
    <n v="12563.337040557206"/>
    <n v="12563.337040557206"/>
    <n v="12563.337040557206"/>
    <n v="12563.337040557206"/>
    <n v="12563.337040557206"/>
    <n v="0"/>
    <n v="0"/>
    <n v="0"/>
    <n v="0"/>
    <n v="0"/>
    <n v="0"/>
    <n v="0"/>
    <n v="12563.337040557206"/>
  </r>
  <r>
    <s v="DE Florida"/>
    <x v="6"/>
    <s v="Transmission"/>
    <s v="PEF Transmission Expansion FF American Cement-Bushnell East "/>
    <s v="AFUDC Not Eligible"/>
    <s v="Expansion"/>
    <s v="Other Transmission &amp; Distribution Expansion"/>
    <s v="Transmission Expansion"/>
    <s v="FF - Transmission Stations "/>
    <s v="~"/>
    <s v="PEF Transmission (Excl. ECC) 353.1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</r>
  <r>
    <s v="DE Florida"/>
    <x v="6"/>
    <s v="Transmission"/>
    <s v="PEF Transmission Expansion FF Bartow Plant-Northeast"/>
    <s v="AFUDC Not Eligible"/>
    <s v="Expansion"/>
    <s v="Other Transmission &amp; Distribution Expansion"/>
    <s v="Transmission Expansion"/>
    <s v="FF - Transmission Stations "/>
    <s v="~"/>
    <s v="PEF Transmission (Excl. ECC) 353.1"/>
    <n v="11156.75"/>
    <n v="11795.05"/>
    <n v="12446.91"/>
    <n v="13402.61"/>
    <n v="13901.230000000001"/>
    <n v="138.28"/>
    <n v="257.64"/>
    <n v="252.24"/>
    <n v="74.56"/>
    <n v="0"/>
    <n v="0"/>
    <n v="0"/>
    <n v="11156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FF Bayboro_TGIP"/>
    <s v="AFUDC Not Eligible"/>
    <s v="Expansion"/>
    <s v="Other Transmission &amp; Distribution Expansion"/>
    <s v="Transmission Expansion"/>
    <s v="FF - Transmission Stations "/>
    <s v="~"/>
    <s v="PEF Transmission (Excl. ECC) 353.1"/>
    <n v="4117.96"/>
    <n v="4640.3999999999996"/>
    <n v="4038.37"/>
    <n v="4094.46"/>
    <n v="4111.24"/>
    <n v="3333.22"/>
    <n v="1784.88"/>
    <n v="1742.85"/>
    <n v="1697.74"/>
    <n v="1706.49"/>
    <n v="1323.37"/>
    <n v="1330.48"/>
    <n v="4117.96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</r>
  <r>
    <s v="DE Florida"/>
    <x v="6"/>
    <s v="Transmission"/>
    <s v="PEF Transmission Expansion FF Brookridge Bank &amp; Spare"/>
    <s v="AFUDC Not Eligible"/>
    <s v="Expansion"/>
    <s v="Other Transmission &amp; Distribution Expansion"/>
    <s v="Transmission Expansion"/>
    <s v="FF - Transmission Stations "/>
    <s v="~"/>
    <s v="PEF Transmission (Excl. ECC) 353.1"/>
    <n v="1452.54"/>
    <n v="1417.39"/>
    <n v="1565.56"/>
    <n v="1635.7"/>
    <n v="1653.97"/>
    <n v="1802.51"/>
    <n v="2167.4299999999998"/>
    <n v="2709.97"/>
    <n v="3603.33"/>
    <n v="5161.9799999999996"/>
    <n v="6403.47"/>
    <n v="7634.28"/>
    <n v="1452.54"/>
    <n v="16640.04"/>
    <n v="21000.871643300001"/>
    <n v="22783.6764941"/>
    <n v="24219.670057800002"/>
    <n v="25000.883907500003"/>
    <n v="25250.161446400005"/>
    <n v="25430.402844600005"/>
    <n v="25618.137319900005"/>
    <n v="25799.647479000003"/>
    <n v="26025.050543000001"/>
    <n v="26325.8852004"/>
    <n v="0"/>
    <n v="16640.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4585.76"/>
    <n v="4994.0699999999988"/>
    <n v="5437.79"/>
    <n v="5991.4800000000005"/>
    <n v="6909.65"/>
    <n v="7463.1200000000008"/>
    <n v="8046.9400000000005"/>
    <n v="8701.48"/>
    <n v="8931.489999999998"/>
    <n v="9239.0500000000011"/>
    <n v="9474.130000000001"/>
    <n v="9858.09"/>
    <n v="4585.76"/>
    <n v="9982.1999999999989"/>
    <n v="9983.2149188982312"/>
    <n v="9984.2418962461779"/>
    <n v="9985.2721288936154"/>
    <n v="9986.3056285467737"/>
    <n v="9987.3424069578268"/>
    <n v="9988.3824759250965"/>
    <n v="9989.4258472932524"/>
    <n v="9990.4725329535067"/>
    <n v="9991.5225448438159"/>
    <n v="9992.5758949490719"/>
    <n v="9993.6325953013202"/>
    <n v="9982.1999999999989"/>
    <n v="9994.6926579799438"/>
    <n v="9995.7176737900481"/>
    <n v="9996.7459373014372"/>
    <n v="9997.7774601891833"/>
    <n v="9998.8122541741723"/>
    <n v="9999.8503310232973"/>
    <n v="10000.891702549659"/>
    <n v="10001.936380612762"/>
    <n v="10002.98437711871"/>
    <n v="10004.035704020404"/>
    <n v="10005.090373317755"/>
    <n v="10006.148397057868"/>
    <n v="9994.6926579799438"/>
    <n v="10007.209787335263"/>
    <n v="10008.236086852223"/>
    <n v="10009.265638137815"/>
    <n v="10010.298452881734"/>
    <n v="10011.334542819546"/>
    <n v="10012.373919732881"/>
    <n v="10013.416595449633"/>
    <n v="10014.462581844156"/>
    <n v="10015.511890837466"/>
    <n v="10016.564534397439"/>
    <n v="10017.620524539008"/>
    <n v="10018.679873324372"/>
    <n v="10007.209787335263"/>
    <n v="10019.742592863191"/>
    <n v="10020.770177694691"/>
    <n v="10021.801018367269"/>
    <n v="10022.835126585254"/>
    <n v="10023.87251409891"/>
    <n v="10024.913192704626"/>
    <n v="10025.957174245104"/>
    <n v="10027.004470609574"/>
    <n v="10028.055093733979"/>
    <n v="10029.109055601184"/>
    <n v="10030.166368241169"/>
    <n v="10031.227043731236"/>
    <n v="10019.742592863191"/>
    <n v="10032.291094196216"/>
    <n v="10033.31996595196"/>
    <n v="10034.352097626319"/>
    <n v="10035.387500938288"/>
    <n v="10036.426187652845"/>
    <n v="10037.468169581151"/>
    <n v="10038.513458580741"/>
    <n v="10039.562066555734"/>
    <n v="10040.614005457022"/>
    <n v="10041.669287282477"/>
    <n v="10042.727924077144"/>
    <n v="10043.789927933452"/>
    <n v="10032.291094196216"/>
    <n v="10044.855310991417"/>
    <n v="10098.130114351543"/>
    <n v="10151.687470778405"/>
    <n v="10205.528878846011"/>
    <n v="10259.65584507634"/>
    <n v="10314.069883981503"/>
    <n v="10368.772518106101"/>
    <n v="10423.765278069854"/>
    <n v="10479.049702610406"/>
    <n v="10534.627338626393"/>
    <n v="10590.499741220723"/>
    <n v="10646.66847374409"/>
    <n v="10044.855310991417"/>
  </r>
  <r>
    <s v="DE Florida"/>
    <x v="6"/>
    <s v="Transmission"/>
    <s v="PEF Transmission Expansion FF Stations"/>
    <s v="AFUDC Not Eligible"/>
    <s v="Expansion"/>
    <s v="Other Transmission &amp; Distribution Expansion"/>
    <s v="Transmission Expansion"/>
    <s v="FF - Transmission Stations "/>
    <s v="~"/>
    <s v="PEF Transmission (Excl. ECC) 353.1"/>
    <n v="39268.989999999976"/>
    <n v="40951.76999999999"/>
    <n v="43283.17"/>
    <n v="40617.419999999984"/>
    <n v="31969.990000000005"/>
    <n v="13301.350000000002"/>
    <n v="8588.07"/>
    <n v="9067.18"/>
    <n v="7616.1500000000015"/>
    <n v="8711.2899999999991"/>
    <n v="12792.490000000002"/>
    <n v="13589.210000000001"/>
    <n v="39268.989999999976"/>
    <n v="11897.210000000005"/>
    <n v="16685.500588600004"/>
    <n v="21850.414103100004"/>
    <n v="74.635718366000219"/>
    <n v="3896.9127293660003"/>
    <n v="10916.918934566002"/>
    <n v="30.505227005998677"/>
    <n v="2506.5599891559987"/>
    <n v="6236.8093026059987"/>
    <n v="100.75359657500121"/>
    <n v="7027.297647925001"/>
    <n v="10034.868776475001"/>
    <n v="11897.210000000005"/>
    <n v="42.046458560000247"/>
    <n v="1901.1318355100002"/>
    <n v="2798.6109676600004"/>
    <n v="9.4467508050001925"/>
    <n v="820.41079365500025"/>
    <n v="1217.0559078050003"/>
    <n v="103.50082087700048"/>
    <n v="4033.8767409270004"/>
    <n v="6384.9031883770003"/>
    <n v="34.800188966999485"/>
    <n v="2316.8048683169995"/>
    <n v="4766.6336052669994"/>
    <n v="42.046458560000247"/>
    <n v="30.298091587000272"/>
    <n v="2389.2478193016432"/>
    <n v="3528.0379903523813"/>
    <n v="11.986760003353083"/>
    <n v="1040.9999682110706"/>
    <n v="1544.2936284293719"/>
    <n v="131.32975830652686"/>
    <n v="5118.4913601200915"/>
    <n v="8101.653546657617"/>
    <n v="44.157141627783858"/>
    <n v="2939.7392293249873"/>
    <n v="6048.2693181672366"/>
    <n v="30.298091587000272"/>
    <n v="38.444536075923679"/>
    <n v="1083.3349910431816"/>
    <n v="1587.7590429682882"/>
    <n v="5.3095031938730699"/>
    <n v="461.10814385975209"/>
    <n v="684.04072077274884"/>
    <n v="58.172164203172997"/>
    <n v="2267.2220196923281"/>
    <n v="3588.605709098947"/>
    <n v="19.559287450440024"/>
    <n v="1302.1496069737602"/>
    <n v="2679.06467245781"/>
    <n v="38.444536075923679"/>
    <n v="17.028904058412081"/>
    <n v="432.14970346992823"/>
    <n v="632.55053465955564"/>
    <n v="2.1093935731163356"/>
    <n v="183.1920086782865"/>
    <n v="271.76009646495538"/>
    <n v="23.111011487109408"/>
    <n v="900.73654399260795"/>
    <n v="1425.7043536497486"/>
    <n v="7.7706394998131145"/>
    <n v="517.32636969803434"/>
    <n v="1064.356041553358"/>
    <n v="17.028904058412081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</r>
  <r>
    <s v="DE Florida"/>
    <x v="6"/>
    <s v="Transmission"/>
    <s v="PEF Transmission Expansion FF Stations - Keystone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1771.8971141"/>
    <n v="2193.0670700000001"/>
    <n v="2374.3861999999999"/>
    <n v="2925.3646600000002"/>
    <n v="3125.91408"/>
    <n v="6266.1823100000001"/>
    <n v="6430.3431600000004"/>
    <n v="6521.25737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10988.710000000001"/>
    <n v="11046.71"/>
    <n v="11328.94"/>
    <n v="11423.109999999999"/>
    <n v="11964.710000000001"/>
    <n v="12012.85"/>
    <n v="12145.29"/>
    <n v="12308.300000000001"/>
    <n v="12591.86"/>
    <n v="12895.539999999999"/>
    <n v="13757.650000000001"/>
    <n v="14442.9"/>
    <n v="10988.710000000001"/>
    <n v="15022.17"/>
    <n v="15272.226850885379"/>
    <n v="15508.462054447797"/>
    <n v="15784.985632307129"/>
    <n v="16036.530134176686"/>
    <n v="16295.63061228372"/>
    <n v="16547.609766538473"/>
    <n v="16808.29565450448"/>
    <n v="17140.448477979047"/>
    <n v="17464.640699503216"/>
    <n v="17778.301331220704"/>
    <n v="18021.843070794723"/>
    <n v="15022.17"/>
    <n v="18274.602062537437"/>
    <n v="26007.771920888546"/>
    <n v="34390.580419801954"/>
    <n v="42207.353085797564"/>
    <n v="48773.409319272207"/>
    <n v="55703.379925800698"/>
    <n v="64726.094537036784"/>
    <n v="71313.609280401521"/>
    <n v="81977.230837259573"/>
    <n v="87157.817204486782"/>
    <n v="92696.357204804779"/>
    <n v="97317.212683626203"/>
    <n v="18274.602062537437"/>
    <n v="102029.0943530706"/>
    <n v="104578.42225139232"/>
    <n v="107315.66853940785"/>
    <n v="109906.13059260977"/>
    <n v="112167.30248348261"/>
    <n v="114529.71753452058"/>
    <n v="117454.35710139824"/>
    <n v="119734.03211838886"/>
    <n v="123104.82140113504"/>
    <n v="125018.12696453926"/>
    <n v="127031.30964948329"/>
    <n v="128804.30714690986"/>
    <n v="102029.09435307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27184.32"/>
    <n v="28372.16"/>
    <n v="29715.69"/>
    <n v="25149.47"/>
    <n v="5111.57"/>
    <n v="5159.1899999999996"/>
    <n v="1106.9099999999999"/>
    <n v="1111.8600000000001"/>
    <n v="3749.6700000000005"/>
    <n v="871.25"/>
    <n v="1235.28"/>
    <n v="111.95"/>
    <n v="27184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31211.339999999997"/>
    <n v="36515.020000000004"/>
    <n v="42156.13"/>
    <n v="46233.4"/>
    <n v="48606.549999999996"/>
    <n v="56211.590000000004"/>
    <n v="61104.310000000005"/>
    <n v="67817.150000000009"/>
    <n v="71852.930000000008"/>
    <n v="76001.489999999991"/>
    <n v="80501.069999999992"/>
    <n v="84200.319999999992"/>
    <n v="31211.339999999997"/>
    <n v="92534.81"/>
    <n v="104357.12860235671"/>
    <n v="110520.81870070387"/>
    <n v="114481.39958389076"/>
    <n v="117282.49794440877"/>
    <n v="0"/>
    <n v="0"/>
    <n v="0"/>
    <n v="0"/>
    <n v="0"/>
    <n v="0"/>
    <n v="254.64206909999999"/>
    <n v="92534.81"/>
    <n v="360.2027340572526"/>
    <n v="361.78086614546299"/>
    <n v="363.6416933312459"/>
    <n v="365.51782748511101"/>
    <n v="367.40942614688203"/>
    <n v="369.31664877362141"/>
    <n v="371.23965676630792"/>
    <n v="373.17861349692902"/>
    <n v="375.13368433599527"/>
    <n v="377.10503668048432"/>
    <n v="379.0928399822219"/>
    <n v="381.09726577670699"/>
    <n v="360.2027340572526"/>
    <n v="383.11848771238971"/>
    <n v="385.08304290426537"/>
    <n v="387.06372530644677"/>
    <n v="389.06070059307376"/>
    <n v="391.07413645105396"/>
    <n v="393.10420260802243"/>
    <n v="395.15107086073766"/>
    <n v="397.21491510391843"/>
    <n v="399.2959113595312"/>
    <n v="401.39423780653311"/>
    <n v="403.51007481108184"/>
    <n v="405.64360495721661"/>
    <n v="383.11848771238971"/>
    <n v="407.79501307802258"/>
    <n v="409.88610457023179"/>
    <n v="411.99436202061963"/>
    <n v="414.11996177433838"/>
    <n v="416.26308231894956"/>
    <n v="418.42390431418488"/>
    <n v="420.60261062217074"/>
    <n v="422.79938633812293"/>
    <n v="425.01441882152"/>
    <n v="427.24789772776245"/>
    <n v="429.50001504032775"/>
    <n v="431.77096510342824"/>
    <n v="407.79501307802258"/>
    <n v="434.06094465518203"/>
    <n v="436.28672260576985"/>
    <n v="438.53077216778985"/>
    <n v="440.79328104472268"/>
    <n v="443.0744392204503"/>
    <n v="445.37443899093319"/>
    <n v="447.69347499638235"/>
    <n v="450.03174425393047"/>
    <n v="452.38944619081337"/>
    <n v="454.76678267806835"/>
    <n v="457.16395806476044"/>
    <n v="459.58117921274322"/>
    <n v="434.06094465518203"/>
    <n v="462.01865553196723"/>
    <n v="464.46905947111026"/>
    <n v="466.93245959426673"/>
    <n v="469.408924829174"/>
    <n v="471.89852446914068"/>
    <n v="474.40132817498568"/>
    <n v="476.91740597698742"/>
    <n v="479.44682827684301"/>
    <n v="481.98966584963864"/>
    <n v="484.54598984582935"/>
    <n v="487.11587179323055"/>
    <n v="489.69938359901869"/>
    <n v="462.01865553196723"/>
  </r>
  <r>
    <s v="DE Florida"/>
    <x v="6"/>
    <s v="Transmission"/>
    <s v="PEF Transmission Expansion FF Sumter County Industrial Park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.252053645725"/>
    <n v="316.50410729145"/>
    <n v="474.75616093717497"/>
    <n v="633.0082145829"/>
    <n v="791.26026822862502"/>
    <n v="949.51232187435005"/>
    <n v="1107.764375520075"/>
    <n v="1266.0164291658"/>
    <n v="1424.268482811525"/>
    <n v="1582.52053645725"/>
    <n v="1740.7725901029751"/>
    <n v="0"/>
    <n v="1899.0246437487001"/>
    <n v="1979.1786176531753"/>
    <n v="2059.3325915576506"/>
    <n v="2139.4865654621258"/>
    <n v="2219.6405393666009"/>
    <n v="2299.7945132710761"/>
    <n v="2379.9484871755512"/>
    <n v="2460.1024610800264"/>
    <n v="2540.2564349845015"/>
    <n v="2620.4104088889767"/>
    <n v="2700.5643827934518"/>
    <n v="2780.718356697927"/>
    <n v="1899.0246437487001"/>
    <n v="2860.8723306024021"/>
    <n v="3527.8737654685938"/>
    <n v="4194.8752003347854"/>
    <n v="4861.876635200977"/>
    <n v="5528.8780700671687"/>
    <n v="6195.8795049333603"/>
    <n v="6862.8809397995519"/>
    <n v="7529.8823746657436"/>
    <n v="8196.8838095319352"/>
    <n v="8863.8852443981268"/>
    <n v="9530.8866792643184"/>
    <n v="10197.88811413051"/>
    <n v="2860.8723306024021"/>
    <n v="10864.889548996702"/>
    <n v="10864.889548996702"/>
    <n v="10864.889548996702"/>
    <n v="10864.889548996702"/>
    <n v="10864.889548996702"/>
    <n v="10864.889548996702"/>
    <n v="10864.889548996702"/>
    <n v="10864.889548996702"/>
    <n v="10864.889548996702"/>
    <n v="10864.889548996702"/>
    <n v="10864.889548996702"/>
    <n v="0"/>
    <n v="10864.889548996702"/>
  </r>
  <r>
    <s v="DE Florida"/>
    <x v="6"/>
    <s v="Transmission"/>
    <s v="PEF Transmission Expansion FF Voltage"/>
    <s v="AFUDC Not Eligible"/>
    <s v="Expansion"/>
    <s v="Other Transmission &amp; Distribution Expansion"/>
    <s v="Voltage Control"/>
    <s v="FF - Transmission Stations "/>
    <s v="~"/>
    <s v="PEF Transmission (Excl. ECC) 353.1"/>
    <n v="2488.33"/>
    <n v="3392.91"/>
    <n v="4662.7999999999993"/>
    <n v="6567.1100000000006"/>
    <n v="7338.7"/>
    <n v="5015.04"/>
    <n v="4693.49"/>
    <n v="5447.38"/>
    <n v="5805.79"/>
    <n v="0"/>
    <n v="0"/>
    <n v="0"/>
    <n v="2488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- Disston to Largo 355"/>
    <s v="AFUDC Not Eligible"/>
    <s v="Expansion"/>
    <s v="Other Transmission &amp; Distribution Expansion"/>
    <s v="Transmission Expansion"/>
    <s v="GG - Transmission Lines"/>
    <s v="~"/>
    <s v="PEF Transmission Poles &amp; Fixtures 355.0"/>
    <n v="398.3"/>
    <n v="398.3"/>
    <n v="398.3"/>
    <n v="398.3"/>
    <n v="398.3"/>
    <n v="398.3"/>
    <n v="398.3"/>
    <n v="398.05"/>
    <n v="398.05"/>
    <n v="398.05"/>
    <n v="398.05"/>
    <n v="398.05"/>
    <n v="398.3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184.6264578958003"/>
    <n v="5443.4902908289005"/>
    <n v="5647.7377127938007"/>
    <n v="5844.3687199600008"/>
    <n v="398.05"/>
    <n v="6400.858321539401"/>
    <n v="6400.858321539401"/>
    <n v="6400.858321539401"/>
    <n v="6400.858321539401"/>
    <n v="6400.858321539401"/>
    <n v="6400.858321539401"/>
    <n v="6400.858321539401"/>
    <n v="6400.858321539401"/>
    <n v="7676.490111427408"/>
    <n v="8710.5469757754254"/>
    <n v="8804.0468342569111"/>
    <n v="8894.0600699993483"/>
    <n v="6400.858321539401"/>
    <n v="9148.80844311293"/>
    <n v="9148.80844311293"/>
    <n v="9148.80844311293"/>
    <n v="9148.80844311293"/>
    <n v="9148.80844311293"/>
    <n v="9148.80844311293"/>
    <n v="9148.80844311293"/>
    <n v="9148.80844311293"/>
    <n v="23938.536969557346"/>
    <n v="35927.435667320438"/>
    <n v="37011.476951932469"/>
    <n v="38055.094186130096"/>
    <n v="9148.80844311293"/>
    <n v="41008.657546576025"/>
    <n v="41008.657546576025"/>
    <n v="41008.657546576025"/>
    <n v="41008.657546576025"/>
    <n v="41008.657546576025"/>
    <n v="41008.657546576025"/>
    <n v="41008.657546576025"/>
    <n v="0"/>
    <n v="0"/>
    <n v="0"/>
    <n v="0"/>
    <n v="0"/>
    <n v="41008.657546576025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- Disston to Largo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5.3126139041999"/>
    <n v="2363.4294460710998"/>
    <n v="2459.1048170061999"/>
    <n v="2551.2124400399998"/>
    <n v="0"/>
    <n v="2811.8881858606001"/>
    <n v="2811.8881858606001"/>
    <n v="2811.8881858606001"/>
    <n v="2811.8881858606001"/>
    <n v="2811.8881858606001"/>
    <n v="2811.8881858606001"/>
    <n v="2811.8881858606001"/>
    <n v="2811.8881858606001"/>
    <n v="3409.4308304630586"/>
    <n v="3893.8128271253454"/>
    <n v="3937.6108518765845"/>
    <n v="3979.7756421876529"/>
    <n v="2811.8881858606001"/>
    <n v="4099.1071121189798"/>
    <n v="4099.1071121189798"/>
    <n v="4099.1071121189798"/>
    <n v="4099.1071121189798"/>
    <n v="4099.1071121189798"/>
    <n v="4099.1071121189798"/>
    <n v="4099.1071121189798"/>
    <n v="4099.1071121189798"/>
    <n v="11027.041620101019"/>
    <n v="16642.986825073745"/>
    <n v="17150.782962799498"/>
    <n v="17639.643311858301"/>
    <n v="4099.1071121189798"/>
    <n v="19023.177397001076"/>
    <n v="19023.177397001076"/>
    <n v="19023.177397001076"/>
    <n v="19023.177397001076"/>
    <n v="19023.177397001076"/>
    <n v="19023.177397001076"/>
    <n v="19023.177397001076"/>
    <n v="0"/>
    <n v="0"/>
    <n v="0"/>
    <n v="0"/>
    <n v="0"/>
    <n v="19023.177397001076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40th Street to 16th Stree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3194.32"/>
    <n v="3219.43"/>
    <n v="3306.12"/>
    <n v="3353.84"/>
    <n v="3395.56"/>
    <n v="3457.98"/>
    <n v="3768.36"/>
    <n v="3888.84"/>
    <n v="4234.0200000000004"/>
    <n v="4599.7"/>
    <n v="5228.62"/>
    <n v="5490.99"/>
    <n v="3194.32"/>
    <n v="6439.86"/>
    <n v="7469.3619831743999"/>
    <n v="8484.3286381305006"/>
    <n v="12223.679775744"/>
    <n v="13237.881438407399"/>
    <n v="14164.555334627399"/>
    <n v="15037.879166545499"/>
    <n v="15830.0174762061"/>
    <n v="16425.6453573777"/>
    <n v="16918.2363016977"/>
    <n v="17630.299599137699"/>
    <n v="18394.301238686101"/>
    <n v="6439.86"/>
    <n v="18997.8343475736"/>
    <n v="19294.764470696398"/>
    <n v="19563.931956146997"/>
    <n v="0"/>
    <n v="0"/>
    <n v="0"/>
    <n v="0"/>
    <n v="0"/>
    <n v="0"/>
    <n v="32.392759259999998"/>
    <n v="66.138004949999996"/>
    <n v="98.641896599999995"/>
    <n v="18997.8343475736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</r>
  <r>
    <s v="DE Florida"/>
    <x v="6"/>
    <s v="Transmission"/>
    <s v="PEF Transmission Expansion GG 40th Street to 16th Stree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482.24835922559998"/>
    <n v="957.68795236949995"/>
    <n v="2709.307648256"/>
    <n v="3184.3888969926002"/>
    <n v="3618.4696207726001"/>
    <n v="4027.5596389545003"/>
    <n v="4398.6200218939002"/>
    <n v="4677.6292643223005"/>
    <n v="4908.3730400023005"/>
    <n v="5241.9239825623008"/>
    <n v="5599.8043394139004"/>
    <n v="0"/>
    <n v="5882.5166180264005"/>
    <n v="6021.6072337036003"/>
    <n v="6147.693030853"/>
    <n v="0"/>
    <n v="0"/>
    <n v="0"/>
    <n v="0"/>
    <n v="0"/>
    <n v="0"/>
    <n v="15.173700739999999"/>
    <n v="30.980945049999999"/>
    <n v="46.206703399999995"/>
    <n v="5882.5166180264005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</r>
  <r>
    <s v="DE Florida"/>
    <x v="6"/>
    <s v="Transmission"/>
    <s v="PEF Transmission Expansion GG Archer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.12316628616503"/>
    <n v="714.24633257233006"/>
    <n v="1071.369498858495"/>
    <n v="1428.4926651446601"/>
    <n v="1785.6158314308252"/>
    <n v="2142.7389977169901"/>
    <n v="2499.8621640031552"/>
    <n v="2856.9853302893202"/>
    <n v="3214.1084965754853"/>
    <n v="3571.2316628616504"/>
    <n v="3928.3548291478155"/>
    <n v="0"/>
    <n v="4285.4779954339801"/>
    <n v="4601.4440382138846"/>
    <n v="4917.4100809937891"/>
    <n v="5233.3761237736935"/>
    <n v="5549.342166553598"/>
    <n v="5865.3082093335024"/>
    <n v="6181.2742521134069"/>
    <n v="6497.2402948933113"/>
    <n v="6813.2063376732158"/>
    <n v="7129.1723804531202"/>
    <n v="7445.1384232330247"/>
    <n v="7761.1044660129292"/>
    <n v="4285.4779954339801"/>
    <n v="8077.0705087928336"/>
    <n v="9748.083420152092"/>
    <n v="11419.096331511351"/>
    <n v="13090.109242870611"/>
    <n v="14761.12215422987"/>
    <n v="16432.135065589129"/>
    <n v="18103.147976948389"/>
    <n v="0"/>
    <n v="0"/>
    <n v="0"/>
    <n v="0"/>
    <n v="0"/>
    <n v="8077.0705087928336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Archer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0"/>
    <n v="167.28676952318162"/>
    <n v="148.0075883212767"/>
    <n v="148.00758832127664"/>
    <n v="148.0075883212767"/>
    <n v="148.00758832127664"/>
    <n v="148.0075883212767"/>
    <n v="148.00758832127664"/>
    <n v="148.0075883212767"/>
    <n v="148.00758832127664"/>
    <n v="148.0075883212767"/>
    <n v="148.00758832127664"/>
    <n v="148.0075883212767"/>
    <n v="167.28676952318162"/>
    <n v="148.00758832127664"/>
    <n v="782.75054144435342"/>
    <n v="782.75054144435342"/>
    <n v="782.75054144435342"/>
    <n v="782.75054144435342"/>
    <n v="0"/>
    <n v="0"/>
    <n v="0"/>
    <n v="0"/>
    <n v="0"/>
    <n v="0"/>
    <n v="0"/>
    <n v="148.00758832127664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Archer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48.46"/>
    <n v="196.1"/>
    <n v="194.19"/>
    <n v="206.07"/>
    <n v="293.70999999999998"/>
    <n v="304.14"/>
    <n v="316.05"/>
    <n v="327.69"/>
    <n v="377.43"/>
    <n v="408.67"/>
    <n v="445.24"/>
    <n v="458.65"/>
    <n v="148.46"/>
    <n v="473.16"/>
    <n v="525.23361744659996"/>
    <n v="571.52566699649992"/>
    <n v="606.83340446639988"/>
    <n v="639.49086291029994"/>
    <n v="678.33364781759997"/>
    <n v="747.72903137610001"/>
    <n v="831.3284346099"/>
    <n v="917.19539200949998"/>
    <n v="999.32371170989995"/>
    <n v="1083.9316669544999"/>
    <n v="1165.1043710894999"/>
    <n v="473.16"/>
    <n v="1319.2987794926999"/>
    <n v="1843.6451769860998"/>
    <n v="8527.6586815101"/>
    <n v="9592.3490124350992"/>
    <n v="10451.7265206621"/>
    <n v="11440.649552332199"/>
    <n v="12442.238760624599"/>
    <n v="13513.016976515099"/>
    <n v="14478.263802471298"/>
    <n v="15328.614714740997"/>
    <n v="16214.538474443698"/>
    <n v="17072.290761869699"/>
    <n v="1319.2987794926999"/>
    <n v="18671.621862268199"/>
    <n v="18760.056930683997"/>
    <n v="19887.367415490236"/>
    <n v="20066.935660274783"/>
    <n v="0"/>
    <n v="0"/>
    <n v="0"/>
    <n v="0"/>
    <n v="0"/>
    <n v="0"/>
    <n v="149.41788229120903"/>
    <n v="294.0844282710151"/>
    <n v="18671.621862268199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</r>
  <r>
    <s v="DE Florida"/>
    <x v="6"/>
    <s v="Transmission"/>
    <s v="PEF Transmission Expansion GG Archer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24.392781153400001"/>
    <n v="46.077309503500004"/>
    <n v="62.616469933600001"/>
    <n v="77.914163389700008"/>
    <n v="96.109241782400005"/>
    <n v="128.61603672390001"/>
    <n v="167.77640329010001"/>
    <n v="207.9989574905"/>
    <n v="246.47022619009999"/>
    <n v="286.10302754549997"/>
    <n v="324.1266584105"/>
    <n v="0"/>
    <n v="396.35575720730003"/>
    <n v="641.97470111389998"/>
    <n v="3772.9590005898999"/>
    <n v="4271.6905946649003"/>
    <n v="4674.2477534379004"/>
    <n v="5137.4877638678008"/>
    <n v="5606.660975975401"/>
    <n v="6108.2443105849006"/>
    <n v="6560.3937048287007"/>
    <n v="6958.7225462590004"/>
    <n v="7373.7147332563"/>
    <n v="7775.5105918302997"/>
    <n v="396.35575720730003"/>
    <n v="8524.6833099317992"/>
    <n v="8566.1088412455138"/>
    <n v="9094.1735176819166"/>
    <n v="9178.2884517293023"/>
    <n v="0"/>
    <n v="0"/>
    <n v="0"/>
    <n v="0"/>
    <n v="0"/>
    <n v="0"/>
    <n v="69.99163649177045"/>
    <n v="137.75761030609959"/>
    <n v="8524.6833099317992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</r>
  <r>
    <s v="DE Florida"/>
    <x v="6"/>
    <s v="Transmission"/>
    <s v="PEF Transmission Expansion GG Baker Tap to Miccosuke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4.6873161899999998"/>
    <n v="5.2201033499999996"/>
    <n v="6.1213659899999993"/>
    <n v="7.2708667499999997"/>
    <n v="8.6688371699999998"/>
    <n v="8.9196154199999995"/>
    <n v="9.7996240500000003"/>
    <n v="10.631186340000001"/>
    <n v="9.6622799700000002"/>
    <n v="8.2113209400000002"/>
    <n v="6.4344966000000001"/>
    <n v="0"/>
    <n v="4.5468327000000004"/>
    <n v="-55.715061599999999"/>
    <n v="-116.47439234999999"/>
    <n v="-176.57680325999999"/>
    <n v="-236.09655056999998"/>
    <n v="-295.53340656"/>
    <n v="-353.66620884000002"/>
    <n v="-411.79890216000001"/>
    <n v="-448.8829887"/>
    <n v="-19.545857699999999"/>
    <n v="1.1472125999999996"/>
    <n v="11.47441416"/>
    <n v="4.5468327000000004"/>
    <n v="29.382752879999998"/>
    <n v="29.381100498858292"/>
    <n v="29.379434478009127"/>
    <n v="29.377786469901974"/>
    <n v="0"/>
    <n v="0"/>
    <n v="0"/>
    <n v="0"/>
    <n v="0"/>
    <n v="0"/>
    <n v="5.6740398762600004E-4"/>
    <n v="8.5057585440120008E-4"/>
    <n v="29.382752879999998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</r>
  <r>
    <s v="DE Florida"/>
    <x v="6"/>
    <s v="Transmission"/>
    <s v="PEF Transmission Expansion GG Baker Tap to Miccosuke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2.1956738100000002"/>
    <n v="2.4452466500000001"/>
    <n v="2.8674240100000001"/>
    <n v="3.40588325"/>
    <n v="4.0607328300000001"/>
    <n v="4.1782045800000001"/>
    <n v="4.5904259500000002"/>
    <n v="4.9799536600000005"/>
    <n v="4.5260900300000007"/>
    <n v="3.8464190600000006"/>
    <n v="3.0141034000000007"/>
    <n v="0"/>
    <n v="2.1298673000000008"/>
    <n v="-26.098538399999999"/>
    <n v="-54.559957650000001"/>
    <n v="-82.713656740000005"/>
    <n v="-110.59441943"/>
    <n v="-138.43635344"/>
    <n v="-165.66743116000001"/>
    <n v="-192.89845783999999"/>
    <n v="-210.26971129999998"/>
    <n v="-9.1558422999999891"/>
    <n v="0.53738740000001073"/>
    <n v="5.3749458400000103"/>
    <n v="2.1298673000000008"/>
    <n v="13.763727120000009"/>
    <n v="13.762953097115716"/>
    <n v="13.76217268499988"/>
    <n v="13.761400710570832"/>
    <n v="0"/>
    <n v="0"/>
    <n v="0"/>
    <n v="0"/>
    <n v="0"/>
    <n v="0"/>
    <n v="2.65788358374E-4"/>
    <n v="3.9843421079879999E-4"/>
    <n v="13.763727120000009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</r>
  <r>
    <s v="DE Florida"/>
    <x v="6"/>
    <s v="Transmission"/>
    <s v="PEF Transmission Expansion GG Bithlo to Lockwood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4452.8099999999995"/>
    <n v="4456.18"/>
    <n v="4456.18"/>
    <n v="4456.18"/>
    <n v="4456.18"/>
    <n v="4456.18"/>
    <n v="4456.18"/>
    <n v="4427.12"/>
    <n v="4427.12"/>
    <n v="4427.12"/>
    <n v="4427.12"/>
    <n v="4427.12"/>
    <n v="4452.8099999999995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0"/>
    <n v="0"/>
    <n v="4427.12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Bithlo to Lockwoo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.17485084499998"/>
    <n v="468.24544594949998"/>
    <n v="520.9715832951"/>
    <n v="564.57880880009998"/>
    <n v="0"/>
    <n v="610.72594468260002"/>
    <n v="610.72594468260002"/>
    <n v="610.72594468260002"/>
    <n v="610.72594468260002"/>
    <n v="610.72594468260002"/>
    <n v="610.72594468260002"/>
    <n v="610.72594468260002"/>
    <n v="610.72594468260002"/>
    <n v="1396.5659175429387"/>
    <n v="1887.6104037461334"/>
    <n v="2031.3922300200124"/>
    <n v="2150.3071901800704"/>
    <n v="610.72594468260002"/>
    <n v="2276.1483726143297"/>
    <n v="2276.1483726143297"/>
    <n v="2276.1483726143297"/>
    <n v="2276.1483726143297"/>
    <n v="2276.1483726143297"/>
    <n v="2276.1483726143297"/>
    <n v="2276.1483726143297"/>
    <n v="2276.1483726143297"/>
    <n v="2563.3321166626865"/>
    <n v="2742.7834030726203"/>
    <n v="2795.3282017867236"/>
    <n v="2838.7854509233694"/>
    <n v="2276.1483726143297"/>
    <n v="2884.7738751596798"/>
    <n v="2884.7738751596798"/>
    <n v="2884.7738751596798"/>
    <n v="2884.7738751596798"/>
    <n v="2884.7738751596798"/>
    <n v="2884.7738751596798"/>
    <n v="2884.7738751596798"/>
    <n v="2884.7738751596798"/>
    <n v="13215.856376042982"/>
    <n v="19671.396019952961"/>
    <n v="0"/>
    <n v="0"/>
    <n v="2884.7738751596798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Bithlo to Lockwoo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.98939415500001"/>
    <n v="219.3396435505"/>
    <n v="244.0380838049"/>
    <n v="264.46496329989998"/>
    <n v="0"/>
    <n v="286.08160991739999"/>
    <n v="286.08160991739999"/>
    <n v="286.08160991739999"/>
    <n v="286.08160991739999"/>
    <n v="286.08160991739999"/>
    <n v="286.08160991739999"/>
    <n v="286.08160991739999"/>
    <n v="286.08160991739999"/>
    <n v="654.19167062584052"/>
    <n v="884.21104081500221"/>
    <n v="951.56258645577668"/>
    <n v="1007.2657763104881"/>
    <n v="286.08160991739999"/>
    <n v="1066.2134080234541"/>
    <n v="1066.2134080234541"/>
    <n v="1066.2134080234541"/>
    <n v="1066.2134080234541"/>
    <n v="1066.2134080234541"/>
    <n v="1066.2134080234541"/>
    <n v="1066.2134080234541"/>
    <n v="1066.2134080234541"/>
    <n v="1200.7385392296596"/>
    <n v="1284.7986866081749"/>
    <n v="1309.4121826284377"/>
    <n v="1329.7688088760001"/>
    <n v="1066.2134080234541"/>
    <n v="1351.311110390513"/>
    <n v="1351.311110390513"/>
    <n v="1351.311110390513"/>
    <n v="1351.311110390513"/>
    <n v="1351.311110390513"/>
    <n v="1351.311110390513"/>
    <n v="1351.311110390513"/>
    <n v="1351.311110390513"/>
    <n v="6190.6874947984043"/>
    <n v="9214.6480622099807"/>
    <n v="0"/>
    <n v="0"/>
    <n v="1351.311110390513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Bronson to Newb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.56559861195582"/>
    <n v="235.13119722391164"/>
    <n v="352.69679583586748"/>
    <n v="470.26239444782328"/>
    <n v="587.82799305977915"/>
    <n v="705.39359167173495"/>
    <n v="822.95919028369076"/>
    <n v="940.52478889564657"/>
    <n v="1058.0903875076024"/>
    <n v="1175.6559861195583"/>
    <n v="1293.2215847315142"/>
    <n v="0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</r>
  <r>
    <s v="DE Florida"/>
    <x v="6"/>
    <s v="Transmission"/>
    <s v="PEF Transmission Expansion GG Bronson to Newb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071110069330331"/>
    <n v="110.14222013866066"/>
    <n v="165.21333020799099"/>
    <n v="220.28444027732132"/>
    <n v="275.35555034665163"/>
    <n v="330.42666041598193"/>
    <n v="385.49777048531223"/>
    <n v="440.56888055464253"/>
    <n v="495.63999062397284"/>
    <n v="550.71110069330314"/>
    <n v="605.78221076263344"/>
    <n v="0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</r>
  <r>
    <s v="DE Florida"/>
    <x v="6"/>
    <s v="Transmission"/>
    <s v="PEF Transmission Expansion GG Brookridge-Twin County Ranc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.441845908591915"/>
    <n v="150.88369181718383"/>
    <n v="226.32553772577575"/>
    <n v="301.76738363436766"/>
    <n v="377.20922954295958"/>
    <n v="452.65107545155149"/>
    <n v="528.09292136014346"/>
    <n v="603.53476726873532"/>
    <n v="678.97661317732718"/>
    <n v="754.41845908591904"/>
    <n v="829.8603049945109"/>
    <n v="0"/>
    <n v="905.30215090310298"/>
    <n v="1175.9081508146846"/>
    <n v="1446.5141507262663"/>
    <n v="1717.1201506378479"/>
    <n v="1987.7261505494296"/>
    <n v="2258.3321504610112"/>
    <n v="2528.9381503725926"/>
    <n v="2799.5441502841741"/>
    <n v="3070.1501501957555"/>
    <n v="3340.7561501073369"/>
    <n v="3611.3621500189183"/>
    <n v="3881.9681499304997"/>
    <n v="905.30215090310298"/>
    <n v="4152.5741498420821"/>
    <n v="4898.7582296413784"/>
    <n v="5644.9423094406739"/>
    <n v="6391.1263892399693"/>
    <n v="7137.3104690392647"/>
    <n v="7883.4945488385601"/>
    <n v="8629.6786286378556"/>
    <n v="9375.862708437151"/>
    <n v="10122.046788236446"/>
    <n v="10868.230868035742"/>
    <n v="11614.414947835037"/>
    <n v="12360.599027634333"/>
    <n v="4152.5741498420821"/>
    <n v="13106.78310743363"/>
    <n v="13106.78310743363"/>
    <n v="13106.78310743363"/>
    <n v="13106.78310743363"/>
    <n v="13106.78310743363"/>
    <n v="13106.78310743363"/>
    <n v="13106.78310743363"/>
    <n v="13106.78310743363"/>
    <n v="0"/>
    <n v="0"/>
    <n v="0"/>
    <n v="0"/>
    <n v="13106.78310743363"/>
  </r>
  <r>
    <s v="DE Florida"/>
    <x v="6"/>
    <s v="Transmission"/>
    <s v="PEF Transmission Expansion GG Brookridge-Twin County Ranc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.339131930750085"/>
    <n v="70.67826386150017"/>
    <n v="106.01739579225026"/>
    <n v="141.35652772300034"/>
    <n v="176.69565965375043"/>
    <n v="212.03479158450051"/>
    <n v="247.3739235152506"/>
    <n v="282.71305544600068"/>
    <n v="318.05218737675079"/>
    <n v="353.39131930750091"/>
    <n v="388.73045123825102"/>
    <n v="0"/>
    <n v="424.06958316900102"/>
    <n v="550.82922189410272"/>
    <n v="677.58886061920441"/>
    <n v="804.34849934430611"/>
    <n v="931.1081380694078"/>
    <n v="1057.8677767945094"/>
    <n v="1184.6274155196111"/>
    <n v="1311.3870542447128"/>
    <n v="1438.1466929698145"/>
    <n v="1564.9063316949162"/>
    <n v="1691.6659704200179"/>
    <n v="1818.4256091451196"/>
    <n v="424.06958316900102"/>
    <n v="1945.1852478702212"/>
    <n v="2294.7193469245171"/>
    <n v="2644.253445978813"/>
    <n v="2993.7875450331089"/>
    <n v="3343.3216440874048"/>
    <n v="3692.8557431417007"/>
    <n v="4042.3898421959966"/>
    <n v="4391.923941250292"/>
    <n v="4741.4580403045875"/>
    <n v="5090.9921393588829"/>
    <n v="5440.5262384131784"/>
    <n v="5790.0603374674738"/>
    <n v="1945.1852478702212"/>
    <n v="6139.5944365217692"/>
    <n v="6139.5944365217692"/>
    <n v="6139.5944365217692"/>
    <n v="6139.5944365217692"/>
    <n v="6139.5944365217692"/>
    <n v="6139.5944365217692"/>
    <n v="6139.5944365217692"/>
    <n v="6139.5944365217692"/>
    <n v="0"/>
    <n v="0"/>
    <n v="0"/>
    <n v="0"/>
    <n v="6139.5944365217692"/>
  </r>
  <r>
    <s v="DE Florida"/>
    <x v="6"/>
    <s v="Transmission"/>
    <s v="PEF Transmission Expansion GG Burnham Tap to Jasper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.3296106767975"/>
    <n v="412.659221353595"/>
    <n v="618.98883203039247"/>
    <n v="825.31844270719"/>
    <n v="1031.6480533839874"/>
    <n v="1237.9776640607849"/>
    <n v="1444.3072747375825"/>
    <n v="1650.63688541438"/>
    <n v="1856.9664960911775"/>
    <n v="2063.2961067679748"/>
    <n v="2269.6257174447724"/>
    <n v="0"/>
    <n v="2475.9553281215699"/>
    <n v="2585.0227746409064"/>
    <n v="2694.0902211602429"/>
    <n v="2803.1576676795794"/>
    <n v="2912.2251141989159"/>
    <n v="3021.2925607182524"/>
    <n v="3130.3600072375889"/>
    <n v="3239.4274537569254"/>
    <n v="3348.4949002762619"/>
    <n v="3457.5623467955984"/>
    <n v="3566.6297933149349"/>
    <n v="3675.6972398342714"/>
    <n v="2475.9553281215699"/>
    <n v="3784.7646863536074"/>
    <n v="3784.7646863536074"/>
    <n v="3784.7646863536074"/>
    <n v="3784.7646863536074"/>
    <n v="3784.7646863536074"/>
    <n v="3784.7646863536074"/>
    <n v="3784.7646863536074"/>
    <n v="3784.7646863536074"/>
    <n v="3784.7646863536074"/>
    <n v="3784.7646863536074"/>
    <n v="3784.7646863536074"/>
    <n v="0"/>
    <n v="3784.7646863536074"/>
  </r>
  <r>
    <s v="DE Florida"/>
    <x v="6"/>
    <s v="Transmission"/>
    <s v="PEF Transmission Expansion GG Burnham Tap to Jasper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.650728055650845"/>
    <n v="193.30145611130169"/>
    <n v="289.95218416695252"/>
    <n v="386.60291222260338"/>
    <n v="483.25364027825424"/>
    <n v="579.90436833390504"/>
    <n v="676.55509638955584"/>
    <n v="773.20582444520664"/>
    <n v="869.85655250085745"/>
    <n v="966.50728055650825"/>
    <n v="1063.1580086121592"/>
    <n v="0"/>
    <n v="1159.8087366678101"/>
    <n v="1210.8990677099075"/>
    <n v="1261.9893987520049"/>
    <n v="1313.0797297941024"/>
    <n v="1364.1700608361998"/>
    <n v="1415.2603918782972"/>
    <n v="1466.3507229203947"/>
    <n v="1517.4410539624921"/>
    <n v="1568.5313850045895"/>
    <n v="1619.621716046687"/>
    <n v="1670.7120470887844"/>
    <n v="1721.8023781308818"/>
    <n v="1159.8087366678101"/>
    <n v="1772.8927091729793"/>
    <n v="1772.8927091729793"/>
    <n v="1772.8927091729793"/>
    <n v="1772.8927091729793"/>
    <n v="1772.8927091729793"/>
    <n v="1772.8927091729793"/>
    <n v="1772.8927091729793"/>
    <n v="1772.8927091729793"/>
    <n v="1772.8927091729793"/>
    <n v="1772.8927091729793"/>
    <n v="1772.8927091729793"/>
    <n v="0"/>
    <n v="1772.8927091729793"/>
  </r>
  <r>
    <s v="DE Florida"/>
    <x v="6"/>
    <s v="Transmission"/>
    <s v="PEF Transmission Expansion GG Capacit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20225.37"/>
    <n v="20480.099999999999"/>
    <n v="21217.279999999999"/>
    <n v="21960.22"/>
    <n v="10003.459999999999"/>
    <n v="8260.2000000000007"/>
    <n v="8783.5700000000015"/>
    <n v="9399.9600000000009"/>
    <n v="9554.42"/>
    <n v="10037.07"/>
    <n v="10687.699999999999"/>
    <n v="9707.94"/>
    <n v="20225.37"/>
    <n v="9662.3299999999981"/>
    <n v="9662.3299999999981"/>
    <n v="9662.3299999999981"/>
    <n v="193.2466000000004"/>
    <n v="193.2466000000004"/>
    <n v="193.2466000000004"/>
    <n v="3.8649320000000102"/>
    <n v="3.8649320000000102"/>
    <n v="3.8649320000000102"/>
    <n v="7.7298640000000418E-2"/>
    <n v="7.7298640000000418E-2"/>
    <n v="7.7298640000000418E-2"/>
    <n v="9662.3299999999981"/>
    <n v="1.5459728000000034E-3"/>
    <n v="1.5459728000000034E-3"/>
    <n v="1.5459728000000034E-3"/>
    <n v="3.0919456000000041E-5"/>
    <n v="3.0919456000000041E-5"/>
    <n v="3.0919456000000041E-5"/>
    <n v="6.1838912000000191E-7"/>
    <n v="6.1838912000000191E-7"/>
    <n v="6.1838912000000191E-7"/>
    <n v="1.2367782400000085E-8"/>
    <n v="1.2367782400000085E-8"/>
    <n v="1.2367782400000085E-8"/>
    <n v="1.5459728000000034E-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Citrus CC to Powerlin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760205618696084"/>
    <n v="35.520411237392167"/>
    <n v="53.280616856088251"/>
    <n v="71.040822474784335"/>
    <n v="88.801028093480426"/>
    <n v="106.56123371217652"/>
    <n v="124.32143933087261"/>
    <n v="142.0816449495687"/>
    <n v="159.84185056826479"/>
    <n v="177.60205618696088"/>
    <n v="195.36226180565697"/>
    <n v="0"/>
    <n v="213.122467424353"/>
    <n v="213.122467424353"/>
    <n v="213.122467424353"/>
    <n v="213.122467424353"/>
    <n v="213.122467424353"/>
    <n v="213.122467424353"/>
    <n v="213.122467424353"/>
    <n v="213.122467424353"/>
    <n v="213.122467424353"/>
    <n v="213.122467424353"/>
    <n v="213.122467424353"/>
    <n v="213.122467424353"/>
    <n v="213.122467424353"/>
  </r>
  <r>
    <s v="DE Florida"/>
    <x v="6"/>
    <s v="Transmission"/>
    <s v="PEF Transmission Expansion GG Citrus CC to Powerline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193914719002091"/>
    <n v="16.638782943800418"/>
    <n v="24.958174415700626"/>
    <n v="33.277565887600836"/>
    <n v="41.596957359501047"/>
    <n v="49.916348831401258"/>
    <n v="58.235740303301469"/>
    <n v="66.555131775201673"/>
    <n v="74.874523247101877"/>
    <n v="83.19391471900208"/>
    <n v="91.513306190902284"/>
    <n v="0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</r>
  <r>
    <s v="DE Florida"/>
    <x v="6"/>
    <s v="Transmission"/>
    <s v="PEF Transmission Expansion GG Crawfordville to Carrabell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</r>
  <r>
    <s v="DE Florida"/>
    <x v="6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6712.05"/>
    <n v="7016.17"/>
    <n v="7305.56"/>
    <n v="16803.96"/>
    <n v="17167.73"/>
    <n v="19583.850000000002"/>
    <n v="20310.829999999998"/>
    <n v="21316.09"/>
    <n v="24440.81"/>
    <n v="29000.76"/>
    <n v="33602.9"/>
    <n v="40496.620000000003"/>
    <n v="6712.05"/>
    <n v="44893.72"/>
    <n v="47405.778165135125"/>
    <n v="49626.709454245531"/>
    <n v="53694.317612476261"/>
    <n v="58611.657473694802"/>
    <n v="64723.26184592364"/>
    <n v="68522.398761737306"/>
    <n v="73533.506456445335"/>
    <n v="76768.568947011765"/>
    <n v="81689.031113167948"/>
    <n v="85480.839944892985"/>
    <n v="89161.550959733184"/>
    <n v="44893.72"/>
    <n v="92422.473887844855"/>
    <n v="94685.073798082754"/>
    <n v="96839.437190519035"/>
    <n v="99104.328233034277"/>
    <n v="101355.61329086537"/>
    <n v="103349.09965134162"/>
    <n v="104203.59136501841"/>
    <n v="104885.34042996504"/>
    <n v="105552.81921244574"/>
    <n v="106315.79321615418"/>
    <n v="0"/>
    <n v="0"/>
    <n v="92422.4738878448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073.9590212999999"/>
    <n v="2005.612891399313"/>
    <n v="3801.409249008856"/>
    <n v="5994.341082845056"/>
    <n v="8745.7881620805565"/>
    <n v="10413.086877482936"/>
    <n v="12647.175993195431"/>
    <n v="14048.373164476789"/>
    <n v="16238.109019585876"/>
    <n v="17898.190238808551"/>
    <n v="19505.259093339184"/>
    <n v="0"/>
    <n v="20914.706033186641"/>
    <n v="21859.819745071603"/>
    <n v="22753.290337446022"/>
    <n v="23697.583565516481"/>
    <n v="24634.541867150238"/>
    <n v="25449.768433475223"/>
    <n v="25730.475684933073"/>
    <n v="25929.273709811765"/>
    <n v="26120.385243734952"/>
    <n v="26355.217200062376"/>
    <n v="0"/>
    <n v="0"/>
    <n v="20914.7060331866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Disston to 40th Stree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757.3"/>
    <n v="796.81"/>
    <n v="848.32"/>
    <n v="929.06"/>
    <n v="1066.44"/>
    <n v="1193.33"/>
    <n v="1281.54"/>
    <n v="1416.84"/>
    <n v="1524.98"/>
    <n v="1598.87"/>
    <n v="1692.06"/>
    <n v="1742.57"/>
    <n v="757.3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0"/>
    <n v="0"/>
    <n v="0"/>
    <n v="0"/>
    <n v="0"/>
    <n v="189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Disston to 40th Stree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362.51554506000002"/>
    <n v="669.22289496000008"/>
    <n v="1044.9765760800001"/>
    <n v="1345.8951331500002"/>
    <n v="1657.9053415200001"/>
    <n v="1936.5230622000001"/>
    <n v="2226.9591088500001"/>
    <n v="2581.6517935526999"/>
    <n v="2985.4106566238997"/>
    <n v="3522.7820151128999"/>
    <n v="4036.2085308896999"/>
    <n v="0"/>
    <n v="4540.5594390710994"/>
    <n v="4945.2720146531992"/>
    <n v="5256.7227883331989"/>
    <n v="6689.6317717532984"/>
    <n v="8764.0032586715988"/>
    <n v="10869.414244327199"/>
    <n v="12846.4856470134"/>
    <n v="17090.9504259516"/>
    <n v="21584.203892959798"/>
    <n v="25757.750345225999"/>
    <n v="30118.603277738701"/>
    <n v="39007.910065975499"/>
    <n v="4540.5594390710994"/>
    <n v="43509.486179309097"/>
    <n v="43874.466606102418"/>
    <n v="44155.341091258553"/>
    <n v="45447.576034965066"/>
    <n v="47318.298706565751"/>
    <n v="49217.013613100811"/>
    <n v="50999.988514029974"/>
    <n v="54827.758294343679"/>
    <n v="58879.892245754701"/>
    <n v="62643.706017044009"/>
    <n v="66576.437690138555"/>
    <n v="74593.047949409534"/>
    <n v="43509.486179309097"/>
    <n v="78652.687477356492"/>
    <n v="78757.098918179137"/>
    <n v="78837.449828892713"/>
    <n v="79207.124755132449"/>
    <n v="79742.290027521216"/>
    <n v="80285.463152843426"/>
    <n v="80795.526062222532"/>
    <n v="0"/>
    <n v="0"/>
    <n v="0"/>
    <n v="0"/>
    <n v="0"/>
    <n v="78652.6874773564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Disston to 40th Stree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69.81271494000001"/>
    <n v="313.48326503999999"/>
    <n v="489.49710391999997"/>
    <n v="630.45601684999997"/>
    <n v="776.61057847999996"/>
    <n v="907.12313779999999"/>
    <n v="1043.1717411499999"/>
    <n v="1209.3200031473"/>
    <n v="1398.4522752761"/>
    <n v="1650.1724857871"/>
    <n v="1890.6762428103"/>
    <n v="0"/>
    <n v="2126.9287240289"/>
    <n v="2316.5077425467998"/>
    <n v="2462.4002488667998"/>
    <n v="3133.6160575466997"/>
    <n v="4105.3113649283996"/>
    <n v="5091.5464668728"/>
    <n v="6017.6636143865999"/>
    <n v="8005.8930776483994"/>
    <n v="10110.662322840199"/>
    <n v="12065.671600773998"/>
    <n v="14108.420624961298"/>
    <n v="18272.427769524496"/>
    <n v="2126.9287240289"/>
    <n v="20381.095581790898"/>
    <n v="20552.06291827705"/>
    <n v="20683.632611030072"/>
    <n v="21288.95265073988"/>
    <n v="22165.252991768688"/>
    <n v="23054.665701290985"/>
    <n v="23889.862461050754"/>
    <n v="25682.899993973031"/>
    <n v="27581.036162108299"/>
    <n v="29344.114859672602"/>
    <n v="31186.319564103087"/>
    <n v="34941.530537241772"/>
    <n v="20381.095581790898"/>
    <n v="36843.182533446001"/>
    <n v="36892.091857414322"/>
    <n v="36929.730536588519"/>
    <n v="37102.89691172872"/>
    <n v="37353.583728016558"/>
    <n v="37608.021653094067"/>
    <n v="37846.949800071947"/>
    <n v="0"/>
    <n v="0"/>
    <n v="0"/>
    <n v="0"/>
    <n v="0"/>
    <n v="36843.182533446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Eustis to Eustis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353.12"/>
    <n v="1396.44"/>
    <n v="1469.32"/>
    <n v="1496.76"/>
    <n v="1531.48"/>
    <n v="1572.63"/>
    <n v="1629.17"/>
    <n v="1699.72"/>
    <n v="1857.06"/>
    <n v="1912.92"/>
    <n v="1939.82"/>
    <n v="1998.16"/>
    <n v="1353.12"/>
    <n v="2006.92"/>
    <n v="2301.8944211257003"/>
    <n v="2584.1042985160002"/>
    <n v="3062.9696375101003"/>
    <n v="3460.7714011210001"/>
    <n v="3768.6564408226"/>
    <n v="4024.9196956815999"/>
    <n v="4307.3563477062999"/>
    <n v="4538.7631957941994"/>
    <n v="4602.3134966970993"/>
    <n v="4667.7527404179991"/>
    <n v="4729.1808528702995"/>
    <n v="2006.92"/>
    <n v="4789.4492122437996"/>
    <n v="4846.5656660844998"/>
    <n v="4885.3929252132993"/>
    <n v="8013.3997357536991"/>
    <n v="8525.8983402708982"/>
    <n v="9057.9302312280979"/>
    <n v="9552.7032781743983"/>
    <n v="9973.1127065388991"/>
    <n v="10426.156512759098"/>
    <n v="10851.095729687499"/>
    <n v="11421.848040884199"/>
    <n v="11958.070420463499"/>
    <n v="4789.4492122437996"/>
    <n v="12373.995171542798"/>
    <n v="12396.851464646841"/>
    <n v="12412.388970136059"/>
    <n v="13664.123552478222"/>
    <n v="13869.210134935327"/>
    <n v="14082.113353232658"/>
    <n v="0"/>
    <n v="0"/>
    <n v="0"/>
    <n v="0"/>
    <n v="0"/>
    <n v="0"/>
    <n v="12373.9951715427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Eustis to Eustis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38.17450857430001"/>
    <n v="270.36973748399998"/>
    <n v="494.6840445899"/>
    <n v="681.02583987899993"/>
    <n v="825.24805377739995"/>
    <n v="945.2891379184"/>
    <n v="1077.5905945937"/>
    <n v="1185.9882224057999"/>
    <n v="1215.7570124028998"/>
    <n v="1246.4106375819997"/>
    <n v="1275.1853334296998"/>
    <n v="0"/>
    <n v="1303.4167675561998"/>
    <n v="1330.1717584154999"/>
    <n v="1348.3595640866999"/>
    <n v="2813.6079819463002"/>
    <n v="3053.6770786291004"/>
    <n v="3302.8961288719001"/>
    <n v="3534.6620642256003"/>
    <n v="3731.5939403611001"/>
    <n v="3943.8126983409002"/>
    <n v="4142.8664578124999"/>
    <n v="4410.2232673157996"/>
    <n v="4661.4052630364995"/>
    <n v="1303.4167675561998"/>
    <n v="4856.2363872571996"/>
    <n v="4866.9429327787702"/>
    <n v="4874.2211475380363"/>
    <n v="5460.5696523356137"/>
    <n v="5556.638110197312"/>
    <n v="5656.3681052587635"/>
    <n v="0"/>
    <n v="0"/>
    <n v="0"/>
    <n v="0"/>
    <n v="0"/>
    <n v="0"/>
    <n v="4856.2363872571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Fort Meade to Dry Prairi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79672154547001"/>
    <n v="313.59344309094001"/>
    <n v="470.39016463641002"/>
    <n v="627.18688618188003"/>
    <n v="783.98360772735009"/>
    <n v="940.78032927282015"/>
    <n v="1097.5770508182902"/>
    <n v="1254.3737723637603"/>
    <n v="1411.1704939092303"/>
    <n v="1567.9672154547004"/>
    <n v="1724.7639370001705"/>
    <n v="0"/>
    <n v="1881.5606585456401"/>
    <n v="2053.7387327614651"/>
    <n v="2225.91680697729"/>
    <n v="2398.0948811931148"/>
    <n v="2570.2729554089397"/>
    <n v="2742.4510296247645"/>
    <n v="2914.6291038405893"/>
    <n v="3086.8071780564142"/>
    <n v="3258.985252272239"/>
    <n v="3431.1633264880638"/>
    <n v="3603.3414007038887"/>
    <n v="3775.5194749197135"/>
    <n v="1881.5606585456401"/>
    <n v="3947.6975491355379"/>
    <n v="4303.094450791913"/>
    <n v="4658.4913524482881"/>
    <n v="5013.8882541046632"/>
    <n v="5369.2851557610384"/>
    <n v="5724.6820574174135"/>
    <n v="6080.0789590737886"/>
    <n v="6435.4758607301637"/>
    <n v="6790.8727623865389"/>
    <n v="7146.269664042914"/>
    <n v="7501.6665656992891"/>
    <n v="7857.0634673556642"/>
    <n v="3947.6975491355379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</r>
  <r>
    <s v="DE Florida"/>
    <x v="6"/>
    <s v="Transmission"/>
    <s v="PEF Transmission Expansion GG Fort Meade to Dry Prairie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448097170345008"/>
    <n v="146.89619434069002"/>
    <n v="220.34429151103501"/>
    <n v="293.79238868138003"/>
    <n v="367.24048585172505"/>
    <n v="440.68858302207008"/>
    <n v="514.13668019241504"/>
    <n v="587.58477736276006"/>
    <n v="661.03287453310509"/>
    <n v="734.48097170345011"/>
    <n v="807.92906887379513"/>
    <n v="0"/>
    <n v="881.37716604414004"/>
    <n v="962.03033149912983"/>
    <n v="1042.6834969541196"/>
    <n v="1123.3366624091095"/>
    <n v="1203.9898278640994"/>
    <n v="1284.6429933190893"/>
    <n v="1365.2961587740792"/>
    <n v="1445.9493242290691"/>
    <n v="1526.602489684059"/>
    <n v="1607.2556551390489"/>
    <n v="1687.9088205940388"/>
    <n v="1768.5619860490287"/>
    <n v="881.37716604414004"/>
    <n v="1849.2151515040186"/>
    <n v="2015.693288990632"/>
    <n v="2182.1714264772454"/>
    <n v="2348.6495639638588"/>
    <n v="2515.1277014504722"/>
    <n v="2681.6058389370855"/>
    <n v="2848.0839764236989"/>
    <n v="3014.5621139103123"/>
    <n v="3181.0402513969257"/>
    <n v="3347.518388883539"/>
    <n v="3513.9965263701524"/>
    <n v="3680.4746638567658"/>
    <n v="1849.2151515040186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</r>
  <r>
    <s v="DE Florida"/>
    <x v="6"/>
    <s v="Transmission"/>
    <s v="PEF Transmission Expansion GG Ft White-Perr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5619.55"/>
    <n v="16565.39"/>
    <n v="19492.53"/>
    <n v="22360.799999999999"/>
    <n v="23908.5"/>
    <n v="27571.11"/>
    <n v="31247.43"/>
    <n v="34909.730000000003"/>
    <n v="36754.42"/>
    <n v="39172.49"/>
    <n v="42910.41"/>
    <n v="48825.440000000002"/>
    <n v="15619.55"/>
    <n v="50377.89"/>
    <n v="50377.89"/>
    <n v="50377.89"/>
    <n v="50377.89"/>
    <n v="50377.89"/>
    <n v="0"/>
    <n v="0"/>
    <n v="0"/>
    <n v="0"/>
    <n v="0"/>
    <n v="0"/>
    <n v="0"/>
    <n v="5037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Ft White-P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3612.0413134035002"/>
    <n v="5628.8734550832005"/>
    <n v="6890.2747594632001"/>
    <n v="9013.0735631232001"/>
    <n v="0"/>
    <n v="0"/>
    <n v="0"/>
    <n v="0"/>
    <n v="0"/>
    <n v="0"/>
    <n v="3.1267978799999998"/>
    <n v="0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</r>
  <r>
    <s v="DE Florida"/>
    <x v="6"/>
    <s v="Transmission"/>
    <s v="PEF Transmission Expansion GG Ft White-P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691.9841100965"/>
    <n v="2636.7263321168002"/>
    <n v="3227.6030077368005"/>
    <n v="4221.9830640768005"/>
    <n v="0"/>
    <n v="0"/>
    <n v="0"/>
    <n v="0"/>
    <n v="0"/>
    <n v="0"/>
    <n v="1.46468212"/>
    <n v="0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</r>
  <r>
    <s v="DE Florida"/>
    <x v="6"/>
    <s v="Transmission"/>
    <s v="PEF Transmission Expansion GG Ginnie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879564214"/>
    <n v="4.8768485006999995"/>
    <n v="57.5233997598"/>
    <n v="188.33464151610002"/>
    <n v="296.52226766010006"/>
    <n v="0"/>
    <n v="411.01130740920007"/>
    <n v="411.01130740920007"/>
    <n v="411.01130740920007"/>
    <n v="411.01130740920007"/>
    <n v="411.01130740920007"/>
    <n v="411.01130740920007"/>
    <n v="411.01130740920007"/>
    <n v="419.96371540954533"/>
    <n v="447.76310802044304"/>
    <n v="844.50611827928299"/>
    <n v="1830.2961574914077"/>
    <n v="2645.5952310790499"/>
    <n v="411.01130740920007"/>
    <n v="3508.3815901025305"/>
    <n v="3508.3815901025305"/>
    <n v="3508.3815901025305"/>
    <n v="3508.3815901025305"/>
    <n v="3508.3815901025305"/>
    <n v="3508.3815901025305"/>
    <n v="3508.3815901025305"/>
    <n v="3514.4210558816517"/>
    <n v="3533.1750581955985"/>
    <n v="3800.8254862671711"/>
    <n v="4465.8583139701232"/>
    <n v="5015.8746731990423"/>
    <n v="3508.3815901025305"/>
    <n v="5597.9268639845304"/>
    <n v="5597.9268639845304"/>
    <n v="5597.9268639845304"/>
    <n v="5597.9268639845304"/>
    <n v="5597.9268639845304"/>
    <n v="5597.9268639845304"/>
    <n v="5597.9268639845304"/>
    <n v="5645.2252183675437"/>
    <n v="5792.0980511620337"/>
    <n v="7888.2147046347545"/>
    <n v="13096.449921360972"/>
    <n v="17403.928368411594"/>
    <n v="5597.9268639845304"/>
    <n v="21962.296905636529"/>
    <n v="21962.296905636529"/>
    <n v="21962.296905636529"/>
    <n v="21962.296905636529"/>
    <n v="21962.296905636529"/>
    <n v="21962.296905636529"/>
    <n v="21962.296905636529"/>
    <n v="21962.296905636529"/>
    <n v="0"/>
    <n v="0"/>
    <n v="0"/>
    <n v="0"/>
    <n v="21962.296905636529"/>
  </r>
  <r>
    <s v="DE Florida"/>
    <x v="6"/>
    <s v="Transmission"/>
    <s v="PEF Transmission Expansion GG Ginnie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64729786"/>
    <n v="2.2844561993000001"/>
    <n v="26.945616040200001"/>
    <n v="88.221366583899993"/>
    <n v="138.89956443989999"/>
    <n v="0"/>
    <n v="192.52952579079999"/>
    <n v="192.52952579079999"/>
    <n v="192.52952579079999"/>
    <n v="192.52952579079999"/>
    <n v="192.52952579079999"/>
    <n v="192.52952579079999"/>
    <n v="192.52952579079999"/>
    <n v="196.72309135924368"/>
    <n v="209.74512695818109"/>
    <n v="395.59097170497984"/>
    <n v="857.36339829626877"/>
    <n v="1239.272949653769"/>
    <n v="192.52952579079999"/>
    <n v="1643.4269122506696"/>
    <n v="1643.4269122506696"/>
    <n v="1643.4269122506696"/>
    <n v="1643.4269122506696"/>
    <n v="1643.4269122506696"/>
    <n v="1643.4269122506696"/>
    <n v="1643.4269122506696"/>
    <n v="1646.2559718447073"/>
    <n v="1655.0408862913284"/>
    <n v="1780.416050101654"/>
    <n v="2091.9365670432717"/>
    <n v="2349.580059839197"/>
    <n v="1643.4269122506696"/>
    <n v="2622.2300581660256"/>
    <n v="2622.2300581660256"/>
    <n v="2622.2300581660256"/>
    <n v="2622.2300581660256"/>
    <n v="2622.2300581660256"/>
    <n v="2622.2300581660256"/>
    <n v="2622.2300581660256"/>
    <n v="2644.3859686626206"/>
    <n v="2713.185430720539"/>
    <n v="3695.0667999684069"/>
    <n v="6134.7540747638013"/>
    <n v="8152.5009537787046"/>
    <n v="2622.2300581660256"/>
    <n v="10287.771971950137"/>
    <n v="10287.771971950137"/>
    <n v="10287.771971950137"/>
    <n v="10287.771971950137"/>
    <n v="10287.771971950137"/>
    <n v="10287.771971950137"/>
    <n v="10287.771971950137"/>
    <n v="10287.771971950137"/>
    <n v="0"/>
    <n v="0"/>
    <n v="0"/>
    <n v="0"/>
    <n v="10287.771971950137"/>
  </r>
  <r>
    <s v="DE Florida"/>
    <x v="6"/>
    <s v="Transmission"/>
    <s v="PEF Transmission Expansion GG Ginnie-Bell-Dempse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694.57"/>
    <n v="694.57"/>
    <n v="694.57"/>
    <n v="694.57"/>
    <n v="694.57"/>
    <n v="694.57"/>
    <n v="694.57"/>
    <n v="678.43"/>
    <n v="678.43"/>
    <n v="678.43"/>
    <n v="678.43"/>
    <n v="678.43"/>
    <n v="694.57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</r>
  <r>
    <s v="DE Florida"/>
    <x v="6"/>
    <s v="Transmission"/>
    <s v="PEF Transmission Expansion GG Haines City East-Green Islan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.0679905463"/>
    <n v="281.81275598579998"/>
    <n v="0"/>
    <n v="319.26032484569998"/>
    <n v="319.26032484569998"/>
    <n v="319.26032484569998"/>
    <n v="319.26032484569998"/>
    <n v="319.26032484569998"/>
    <n v="319.26032484569998"/>
    <n v="319.26032484569998"/>
    <n v="319.26032484569998"/>
    <n v="319.26032484569998"/>
    <n v="319.26032484569998"/>
    <n v="2012.4269369794961"/>
    <n v="3800.4228297223385"/>
    <n v="319.26032484569998"/>
    <n v="4263.0032836875507"/>
    <n v="4263.0032836875507"/>
    <n v="4263.0032836875507"/>
    <n v="4263.0032836875507"/>
    <n v="4263.0032836875507"/>
    <n v="4263.0032836875507"/>
    <n v="4263.0032836875507"/>
    <n v="4263.0032836875507"/>
    <n v="4263.0032836875507"/>
    <n v="4263.0032836875507"/>
    <n v="7517.9737906261089"/>
    <n v="10955.24561945741"/>
    <n v="4263.0032836875507"/>
    <n v="11844.51766386483"/>
    <n v="11844.51766386483"/>
    <n v="11844.51766386483"/>
    <n v="11844.51766386483"/>
    <n v="11844.51766386483"/>
    <n v="0"/>
    <n v="0"/>
    <n v="0"/>
    <n v="0"/>
    <n v="0"/>
    <n v="0"/>
    <n v="12182.288096870821"/>
    <n v="11844.51766386483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</r>
  <r>
    <s v="DE Florida"/>
    <x v="6"/>
    <s v="Transmission"/>
    <s v="PEF Transmission Expansion GG Haines City East-Green Islan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.206591753699996"/>
    <n v="132.00920581420002"/>
    <n v="0"/>
    <n v="149.55072485430003"/>
    <n v="149.55072485430003"/>
    <n v="149.55072485430003"/>
    <n v="149.55072485430003"/>
    <n v="149.55072485430003"/>
    <n v="149.55072485430003"/>
    <n v="149.55072485430003"/>
    <n v="149.55072485430003"/>
    <n v="149.55072485430003"/>
    <n v="149.55072485430003"/>
    <n v="942.67869735162878"/>
    <n v="1780.2274341871159"/>
    <n v="149.55072485430003"/>
    <n v="1996.9134324468901"/>
    <n v="1996.9134324468901"/>
    <n v="1996.9134324468901"/>
    <n v="1996.9134324468901"/>
    <n v="1996.9134324468901"/>
    <n v="1996.9134324468901"/>
    <n v="1996.9134324468901"/>
    <n v="1996.9134324468901"/>
    <n v="1996.9134324468901"/>
    <n v="1996.9134324468901"/>
    <n v="3521.6352998674483"/>
    <n v="5131.752353314122"/>
    <n v="1996.9134324468901"/>
    <n v="5548.3129732347807"/>
    <n v="5548.3129732347807"/>
    <n v="5548.3129732347807"/>
    <n v="5548.3129732347807"/>
    <n v="5548.3129732347807"/>
    <n v="0"/>
    <n v="0"/>
    <n v="0"/>
    <n v="0"/>
    <n v="0"/>
    <n v="0"/>
    <n v="5706.5343654945555"/>
    <n v="5548.3129732347807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</r>
  <r>
    <s v="DE Florida"/>
    <x v="6"/>
    <s v="Transmission"/>
    <s v="PEF Transmission Expansion GG Lake Talquin-Brickyar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3379.1"/>
    <n v="3488.49"/>
    <n v="2393.15"/>
    <n v="2491.63"/>
    <n v="2528.1799999999998"/>
    <n v="2582.61"/>
    <n v="2883.18"/>
    <n v="5543.3"/>
    <n v="5703.09"/>
    <n v="10621.77"/>
    <n v="12968.88"/>
    <n v="13957.07"/>
    <n v="3379.1"/>
    <n v="18535.560000000001"/>
    <n v="18535.560000000001"/>
    <n v="18535.560000000001"/>
    <n v="18535.560000000001"/>
    <n v="18535.560000000001"/>
    <n v="18535.560000000001"/>
    <n v="18535.560000000001"/>
    <n v="0"/>
    <n v="0"/>
    <n v="0"/>
    <n v="0"/>
    <n v="0"/>
    <n v="18535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Lake Talquin-Brickyard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1182.2580079617001"/>
    <n v="2254.6724797134002"/>
    <n v="3591.5242271235002"/>
    <n v="4992.4554715473005"/>
    <n v="5740.4262771858002"/>
    <n v="5777.3854266486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Lake Talquin-Brickyard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553.80367773830005"/>
    <n v="1056.1534816866001"/>
    <n v="1682.3733163765"/>
    <n v="2338.6098317527003"/>
    <n v="2688.9808846142005"/>
    <n v="2706.2936139514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Lines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4527.040000000003"/>
    <n v="11687.279999999999"/>
    <n v="12743.57"/>
    <n v="14985.020000000002"/>
    <n v="18381.720000000008"/>
    <n v="19238.060000000001"/>
    <n v="21920.48"/>
    <n v="24364.559999999998"/>
    <n v="30299.290000000005"/>
    <n v="28328.81"/>
    <n v="28985.160000000007"/>
    <n v="30507.910000000007"/>
    <n v="14527.040000000003"/>
    <n v="12258.490000000002"/>
    <n v="12258.490000000002"/>
    <n v="12258.490000000002"/>
    <n v="0"/>
    <n v="0"/>
    <n v="0"/>
    <n v="0"/>
    <n v="0"/>
    <n v="0"/>
    <n v="0"/>
    <n v="0"/>
    <n v="0"/>
    <n v="12258.49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5468.73"/>
    <n v="5855.03"/>
    <n v="6295.19"/>
    <n v="6350.5599999999995"/>
    <n v="6384.1399999999994"/>
    <n v="4482.75"/>
    <n v="4488.87"/>
    <n v="4355.33"/>
    <n v="4184.59"/>
    <n v="4216"/>
    <n v="4256.55"/>
    <n v="4341.83"/>
    <n v="5468.73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0"/>
    <n v="0"/>
    <n v="0"/>
    <n v="4269.1099999999997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Lines - Deland W - Dona Vist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.37749024999999"/>
    <n v="264.75498049999999"/>
    <n v="397.13247074999998"/>
    <n v="529.50996099999998"/>
    <n v="661.88745124999991"/>
    <n v="794.26494149999985"/>
    <n v="926.64243174999979"/>
    <n v="1059.0199219999997"/>
    <n v="1191.3974122499997"/>
    <n v="1323.7749024999996"/>
    <n v="1456.1523927499995"/>
    <n v="0"/>
    <n v="1588.5298829999999"/>
    <n v="1978.39052225"/>
    <n v="2368.2511614999999"/>
    <n v="2758.1118007499999"/>
    <n v="3147.97244"/>
    <n v="3537.8330792500001"/>
    <n v="3927.6937185000002"/>
    <n v="4317.5543577500002"/>
    <n v="4707.4149969999999"/>
    <n v="0"/>
    <n v="0"/>
    <n v="0"/>
    <n v="1588.5298829999999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Lines - Deland W - Dona Vist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.009426416666663"/>
    <n v="124.01885283333333"/>
    <n v="186.02827925"/>
    <n v="248.03770566666665"/>
    <n v="310.04713208333334"/>
    <n v="372.05655849999999"/>
    <n v="434.06598491666665"/>
    <n v="496.07541133333331"/>
    <n v="558.08483775000002"/>
    <n v="620.09426416666668"/>
    <n v="682.10369058333333"/>
    <n v="0"/>
    <n v="744.11311699999999"/>
    <n v="926.73506108333333"/>
    <n v="1109.3570051666666"/>
    <n v="1291.9789492499999"/>
    <n v="1474.6008933333333"/>
    <n v="1657.2228374166666"/>
    <n v="1839.8447815"/>
    <n v="2022.4667255833333"/>
    <n v="2205.0886696666666"/>
    <n v="0"/>
    <n v="0"/>
    <n v="0"/>
    <n v="744.11311699999999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12602.410000000002"/>
    <n v="15766.14"/>
    <n v="19526.89"/>
    <n v="21540.340000000004"/>
    <n v="1609.31"/>
    <n v="1687.0300000000002"/>
    <n v="472.72"/>
    <n v="472.72"/>
    <n v="1716.69"/>
    <n v="1716.69"/>
    <n v="1716.69"/>
    <n v="1716.69"/>
    <n v="12602.410000000002"/>
    <n v="1716.69"/>
    <n v="1716.8621125743291"/>
    <n v="1717.0387268727775"/>
    <n v="1717.2159010009414"/>
    <n v="1717.3936369719966"/>
    <n v="1717.5719368070229"/>
    <n v="1717.7508025350348"/>
    <n v="1726.7224854342073"/>
    <n v="1735.7687293944346"/>
    <n v="1744.8903089727633"/>
    <n v="1754.0880082341625"/>
    <n v="1763.3626208848957"/>
    <n v="1716.69"/>
    <n v="1772.7149504079941"/>
    <n v="1781.8050791050828"/>
    <n v="1790.9698294864133"/>
    <n v="1800.2099681373484"/>
    <n v="1809.5262709564608"/>
    <n v="1818.9195232849077"/>
    <n v="1828.3905200378172"/>
    <n v="1837.9400658377228"/>
    <n v="1847.568975150074"/>
    <n v="1857.2780724208621"/>
    <n v="1867.068192216401"/>
    <n v="1876.9401793652921"/>
    <n v="1772.7149504079941"/>
    <n v="1886.894889102623"/>
    <n v="1896.5705097521097"/>
    <n v="1906.3255584419478"/>
    <n v="1916.16085113299"/>
    <n v="1926.07721369916"/>
    <n v="1936.0754820651589"/>
    <n v="1946.1565023463154"/>
    <n v="1956.3211309906142"/>
    <n v="1966.5702349229337"/>
    <n v="1976.9046916915381"/>
    <n v="1987.3253896168605"/>
    <n v="1997.833227942612"/>
    <n v="1886.894889102623"/>
    <n v="2008.4291169892667"/>
    <n v="2018.7279409193129"/>
    <n v="2029.1113088215052"/>
    <n v="2039.5800892124444"/>
    <n v="2050.1351611602995"/>
    <n v="2060.7774144313839"/>
    <n v="2071.5077496390136"/>
    <n v="2082.3270783946823"/>
    <n v="2093.2363234615918"/>
    <n v="2104.2364189105774"/>
    <n v="2115.3283102784749"/>
    <n v="2126.5129547289625"/>
    <n v="2008.4291169892667"/>
    <n v="2137.7913212159319"/>
    <n v="2148.7534887279171"/>
    <n v="2159.8056456591876"/>
    <n v="2170.94871646719"/>
    <n v="2182.1836368405611"/>
    <n v="2193.5113538551454"/>
    <n v="2204.9328261324422"/>
    <n v="2216.4490240005166"/>
    <n v="2228.0609296574198"/>
    <n v="2239.7695373371571"/>
    <n v="2251.5758534782549"/>
    <n v="2263.4808968949633"/>
    <n v="2137.7913212159319"/>
    <n v="2275.4856989511491"/>
    <n v="2287.5541707615639"/>
    <n v="2299.6866500108767"/>
    <n v="2311.8834761747316"/>
    <n v="2324.1449905292448"/>
    <n v="2336.4715361605572"/>
    <n v="2348.8634579744307"/>
    <n v="2361.3211027059028"/>
    <n v="2373.8448189289843"/>
    <n v="2386.4349570664153"/>
    <n v="2399.0918693994709"/>
    <n v="2411.8159100778139"/>
    <n v="2275.4856989511491"/>
  </r>
  <r>
    <s v="DE Florida"/>
    <x v="6"/>
    <s v="Transmission"/>
    <s v="PEF Transmission Expansion GG Lin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.54"/>
    <n v="2.04"/>
    <n v="2.41"/>
    <n v="2.41"/>
    <n v="0"/>
    <n v="2000.64"/>
    <n v="6846.3368326140007"/>
    <n v="11792.043642749401"/>
    <n v="0"/>
    <n v="3068.4315816837002"/>
    <n v="6922.4465959899007"/>
    <n v="0"/>
    <n v="5731.0334734103999"/>
    <n v="9442.9772426753989"/>
    <n v="0"/>
    <n v="7086.0835249821002"/>
    <n v="9602.3117467350003"/>
    <n v="2000.64"/>
    <n v="0"/>
    <n v="3280.6110445817999"/>
    <n v="5965.9939118166003"/>
    <n v="0"/>
    <n v="2371.4701524336001"/>
    <n v="4755.0079134069001"/>
    <n v="0"/>
    <n v="1880.8189832231999"/>
    <n v="4298.1363631572003"/>
    <n v="0"/>
    <n v="2149.0236368919"/>
    <n v="3803.7163816824"/>
    <n v="0"/>
    <n v="0"/>
    <n v="5061.6176966580115"/>
    <n v="9204.8645669466532"/>
    <n v="0"/>
    <n v="3658.9144910911982"/>
    <n v="7336.447958986053"/>
    <n v="0"/>
    <n v="2901.894348437289"/>
    <n v="6631.5460085817949"/>
    <n v="0"/>
    <n v="3315.7042767973212"/>
    <n v="5868.7110080877965"/>
    <n v="0"/>
    <n v="0"/>
    <n v="7270.4227706033862"/>
    <n v="13221.713088295081"/>
    <n v="0"/>
    <n v="5255.6034109973016"/>
    <n v="10537.950808014728"/>
    <n v="0"/>
    <n v="4168.2323741466935"/>
    <n v="9525.4414684323147"/>
    <n v="0"/>
    <n v="4762.6220151970201"/>
    <n v="8429.7180673017428"/>
    <n v="0"/>
    <n v="0"/>
    <n v="3800.1324643197513"/>
    <n v="6910.775717734723"/>
    <n v="0"/>
    <n v="2747.0189522504138"/>
    <n v="5508.0165537083149"/>
    <n v="0"/>
    <n v="2178.6676873687311"/>
    <n v="4978.7942879370003"/>
    <n v="0"/>
    <n v="2489.3455451328746"/>
    <n v="4406.0773772523735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Lin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2269.8638613859998"/>
    <n v="4586.5752746506005"/>
    <n v="0"/>
    <n v="1437.3416660163"/>
    <n v="3242.6732219101"/>
    <n v="0"/>
    <n v="2684.5810249895999"/>
    <n v="4423.3623207246001"/>
    <n v="0"/>
    <n v="3319.3254691179"/>
    <n v="4497.9991882650002"/>
    <n v="0"/>
    <n v="0"/>
    <n v="1536.7326332181999"/>
    <n v="2794.6432567833999"/>
    <n v="0"/>
    <n v="1110.8648731664"/>
    <n v="2227.3825614931002"/>
    <n v="0"/>
    <n v="881.02974397679998"/>
    <n v="2013.3707780427999"/>
    <n v="0"/>
    <n v="1006.6645230081"/>
    <n v="1781.7702287175998"/>
    <n v="0"/>
    <n v="0"/>
    <n v="2371.0074085666747"/>
    <n v="4311.8234902437325"/>
    <n v="0"/>
    <n v="1713.9408555919124"/>
    <n v="3436.6033757952291"/>
    <n v="0"/>
    <n v="1359.3308328215787"/>
    <n v="3106.4070142989613"/>
    <n v="0"/>
    <n v="1553.1713132134294"/>
    <n v="2749.0731447577195"/>
    <n v="0"/>
    <n v="0"/>
    <n v="3405.6752772723644"/>
    <n v="6193.4309473805151"/>
    <n v="0"/>
    <n v="2461.8759003056375"/>
    <n v="4936.279453387222"/>
    <n v="0"/>
    <n v="1952.5200107970561"/>
    <n v="4461.9909374888521"/>
    <n v="0"/>
    <n v="2230.94922591461"/>
    <n v="3948.7225601604341"/>
    <n v="0"/>
    <n v="0"/>
    <n v="1780.0914186754783"/>
    <n v="3237.206246633446"/>
    <n v="0"/>
    <n v="1286.782739747257"/>
    <n v="2580.1134811056572"/>
    <n v="0"/>
    <n v="1020.5506494429152"/>
    <n v="2332.2105401643221"/>
    <n v="0"/>
    <n v="1166.0810997024773"/>
    <n v="2063.9334557173379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84118.96"/>
    <n v="85155.91"/>
    <n v="86372.24000000002"/>
    <n v="90233.470000000016"/>
    <n v="95911.159999999989"/>
    <n v="100794.64000000001"/>
    <n v="104263.95"/>
    <n v="110752.19"/>
    <n v="116857.46999999999"/>
    <n v="123133.79000000002"/>
    <n v="135674.91"/>
    <n v="144677.47"/>
    <n v="84118.96"/>
    <n v="127826.37000000001"/>
    <n v="131205.94445681298"/>
    <n v="134512.74863088332"/>
    <n v="137966.99936303892"/>
    <n v="143314.02436224636"/>
    <n v="146718.19246933857"/>
    <n v="150051.9082232333"/>
    <n v="153433.159934408"/>
    <n v="156911.06032903213"/>
    <n v="160288.23956633583"/>
    <n v="164401.17199640066"/>
    <n v="168072.25453888858"/>
    <n v="127826.37000000001"/>
    <n v="171710.01839559831"/>
    <n v="174208.73916529867"/>
    <n v="0"/>
    <n v="0"/>
    <n v="0"/>
    <n v="0"/>
    <n v="0"/>
    <n v="0"/>
    <n v="0"/>
    <n v="0"/>
    <n v="0"/>
    <n v="0"/>
    <n v="171710.018395598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295.2568377056"/>
    <n v="2534.797220872757"/>
    <n v="3840.8602148820446"/>
    <n v="6030.9813518399542"/>
    <n v="7308.4140844596195"/>
    <n v="8550.2197472976914"/>
    <n v="9811.6402915124145"/>
    <n v="11115.654029888748"/>
    <n v="12369.779409783878"/>
    <n v="13965.816911102269"/>
    <n v="15352.114831244262"/>
    <n v="0"/>
    <n v="16720.012064826682"/>
    <n v="17563.772604913389"/>
    <n v="0"/>
    <n v="0"/>
    <n v="0"/>
    <n v="0"/>
    <n v="0"/>
    <n v="0"/>
    <n v="0"/>
    <n v="0"/>
    <n v="0"/>
    <n v="0"/>
    <n v="16720.0120648266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Martin West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376.59"/>
    <n v="447"/>
    <n v="539.39"/>
    <n v="614"/>
    <n v="773.45"/>
    <n v="878.44"/>
    <n v="967.03"/>
    <n v="1064.33"/>
    <n v="1231.29"/>
    <n v="1285.08"/>
    <n v="1327.43"/>
    <n v="1362.15"/>
    <n v="376.59"/>
    <n v="1434.77"/>
    <n v="1610.7731332865001"/>
    <n v="1770.9741487604001"/>
    <n v="1997.5223786495001"/>
    <n v="2358.0156553924999"/>
    <n v="14303.783814278599"/>
    <n v="15982.672450728798"/>
    <n v="17502.5294877653"/>
    <n v="18604.0111589933"/>
    <n v="19648.270538765599"/>
    <n v="20706.704233265598"/>
    <n v="21722.8827426356"/>
    <n v="1434.77"/>
    <n v="22774.6123530656"/>
    <n v="23845.7460574256"/>
    <n v="24832.402769310502"/>
    <n v="25927.819562681303"/>
    <n v="26987.085859017803"/>
    <n v="28079.591220554303"/>
    <n v="29131.218140815101"/>
    <n v="31512.7048529813"/>
    <n v="32247.321906670099"/>
    <n v="32966.5989118742"/>
    <n v="33716.174856985701"/>
    <n v="34442.676256205901"/>
    <n v="22774.6123530656"/>
    <n v="35197.666188295698"/>
    <n v="0"/>
    <n v="0"/>
    <n v="0"/>
    <n v="0"/>
    <n v="0"/>
    <n v="0"/>
    <n v="246.90746736920798"/>
    <n v="323.07099802672133"/>
    <n v="397.64410514698432"/>
    <n v="475.3585417898056"/>
    <n v="550.6806586864742"/>
    <n v="35197.666188295698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</r>
  <r>
    <s v="DE Florida"/>
    <x v="6"/>
    <s v="Transmission"/>
    <s v="PEF Transmission Expansion GG Martin West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82.444933213499993"/>
    <n v="157.48769963960001"/>
    <n v="263.60941085050001"/>
    <n v="432.47483710749998"/>
    <n v="6028.2164563214001"/>
    <n v="6814.6562140712003"/>
    <n v="7526.6009935347001"/>
    <n v="8042.5667103066999"/>
    <n v="8531.7278588343997"/>
    <n v="9027.5286643344007"/>
    <n v="9503.5359249644007"/>
    <n v="0"/>
    <n v="9996.1963445344009"/>
    <n v="10497.946200174401"/>
    <n v="10960.124601189502"/>
    <n v="11473.249354618702"/>
    <n v="11969.440174782201"/>
    <n v="12481.201129745701"/>
    <n v="12973.813446284901"/>
    <n v="14089.370364318702"/>
    <n v="14433.486135429901"/>
    <n v="14770.416186325801"/>
    <n v="15121.539132714301"/>
    <n v="15461.853297694101"/>
    <n v="9996.1963445344009"/>
    <n v="15815.5123114043"/>
    <n v="0"/>
    <n v="0"/>
    <n v="0"/>
    <n v="0"/>
    <n v="0"/>
    <n v="0"/>
    <n v="115.65856400995206"/>
    <n v="151.33575384805303"/>
    <n v="186.26794352700148"/>
    <n v="222.6716223655624"/>
    <n v="257.95466978118247"/>
    <n v="15815.5123114043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</r>
  <r>
    <s v="DE Florida"/>
    <x v="6"/>
    <s v="Transmission"/>
    <s v="PEF Transmission Expansion GG New Cust 355"/>
    <s v="AFUDC Not Eligible"/>
    <s v="Expansion"/>
    <s v="Customer Adds"/>
    <s v="Transmission - Customer Additions"/>
    <s v="GG - Transmission Lines"/>
    <s v="~"/>
    <s v="PEF Transmission Poles &amp; Fixtures 355.0"/>
    <n v="-2.5"/>
    <n v="-2.5"/>
    <n v="-2.5"/>
    <n v="-2.5"/>
    <n v="-2.5"/>
    <n v="0"/>
    <n v="0"/>
    <n v="0"/>
    <n v="0"/>
    <n v="0"/>
    <n v="0"/>
    <n v="0"/>
    <n v="-2.5"/>
    <n v="0"/>
    <n v="108.0900671736"/>
    <n v="285.46014390720001"/>
    <n v="0"/>
    <n v="385.86236326379998"/>
    <n v="492.61397546759997"/>
    <n v="0"/>
    <n v="150.009273054"/>
    <n v="300.07920277799997"/>
    <n v="0"/>
    <n v="222.32201873100001"/>
    <n v="-992.10921676800001"/>
    <n v="0"/>
    <n v="0"/>
    <n v="125.81473529039999"/>
    <n v="249.79651141080001"/>
    <n v="0"/>
    <n v="127.1967226404"/>
    <n v="254.13925522080001"/>
    <n v="0"/>
    <n v="125.7643344804"/>
    <n v="250.12128712079999"/>
    <n v="0"/>
    <n v="127.1341319304"/>
    <n v="254.40685417079999"/>
    <n v="0"/>
    <n v="0"/>
    <n v="60.961309195910744"/>
    <n v="126.41400169721557"/>
    <n v="0"/>
    <n v="222.273854089498"/>
    <n v="339.21108299935077"/>
    <n v="0"/>
    <n v="127.40056458610385"/>
    <n v="254.1133321852451"/>
    <n v="0"/>
    <n v="189.09434884579596"/>
    <n v="379.35006201197564"/>
    <n v="0"/>
    <n v="0"/>
    <n v="62.790136872786732"/>
    <n v="130.20639769556175"/>
    <n v="0"/>
    <n v="228.94202742052673"/>
    <n v="349.38735094823375"/>
    <n v="0"/>
    <n v="131.22255728340511"/>
    <n v="261.73668380110462"/>
    <n v="0"/>
    <n v="194.76714333251988"/>
    <n v="390.73049169406426"/>
    <n v="0"/>
    <n v="0"/>
    <n v="88.202094464343332"/>
    <n v="193.56586813745952"/>
    <n v="0"/>
    <n v="97.738422912828298"/>
    <n v="195.89058443229746"/>
    <n v="0"/>
    <n v="119.61256339892587"/>
    <n v="242.70613076058476"/>
    <n v="0"/>
    <n v="120.73113274295341"/>
    <n v="248.50210161143264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New Cust 356"/>
    <s v="AFUDC Not Eligible"/>
    <s v="Expansion"/>
    <s v="Customer Adds"/>
    <s v="Transmission - Customer Additions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50.632498426399998"/>
    <n v="133.7177472928"/>
    <n v="0"/>
    <n v="180.74903653620001"/>
    <n v="230.75456413239999"/>
    <n v="0"/>
    <n v="70.268660945999997"/>
    <n v="140.565735222"/>
    <n v="0"/>
    <n v="104.142032269"/>
    <n v="-464.73251123199998"/>
    <n v="0"/>
    <n v="0"/>
    <n v="58.935243109600002"/>
    <n v="117.0118753892"/>
    <n v="0"/>
    <n v="59.5826057596"/>
    <n v="119.0461415792"/>
    <n v="0"/>
    <n v="58.9116339196"/>
    <n v="117.16400967920001"/>
    <n v="0"/>
    <n v="59.553286469600003"/>
    <n v="119.1714926292"/>
    <n v="0"/>
    <n v="0"/>
    <n v="47.897027832068019"/>
    <n v="105.11348772183979"/>
    <n v="0"/>
    <n v="53.075609949496922"/>
    <n v="106.37589539766367"/>
    <n v="0"/>
    <n v="64.954084287640299"/>
    <n v="131.7984835921645"/>
    <n v="0"/>
    <n v="65.561509171690261"/>
    <n v="134.94591199330176"/>
    <n v="0"/>
    <n v="0"/>
    <n v="49.333929561942455"/>
    <n v="108.26687237172246"/>
    <n v="0"/>
    <n v="54.667868158460614"/>
    <n v="109.56715203784097"/>
    <n v="0"/>
    <n v="66.902694468684402"/>
    <n v="135.75241304541575"/>
    <n v="0"/>
    <n v="67.52834198378612"/>
    <n v="138.99426370027004"/>
    <n v="0"/>
    <n v="0"/>
    <n v="41.31639960958222"/>
    <n v="90.671823694345818"/>
    <n v="0"/>
    <n v="45.783490321868094"/>
    <n v="91.760787714982257"/>
    <n v="0"/>
    <n v="56.029967289658465"/>
    <n v="113.69053702294661"/>
    <n v="0"/>
    <n v="56.553937364173393"/>
    <n v="116.40553658450337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New Port Riche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074264774303671"/>
    <n v="146.14852954860734"/>
    <n v="219.222794322911"/>
    <n v="292.29705909721469"/>
    <n v="365.37132387151837"/>
    <n v="438.44558864582206"/>
    <n v="511.51985342012574"/>
    <n v="584.59411819442937"/>
    <n v="657.668382968733"/>
    <n v="730.74264774303663"/>
    <n v="803.81691251734026"/>
    <n v="0"/>
    <n v="876.891177291644"/>
    <n v="1017.7825556916598"/>
    <n v="1158.6739340916756"/>
    <n v="1299.5653124916914"/>
    <n v="1440.4566908917072"/>
    <n v="1581.348069291723"/>
    <n v="1722.2394476917389"/>
    <n v="1863.1308260917547"/>
    <n v="2004.0222044917705"/>
    <n v="2144.9135828917865"/>
    <n v="2285.8049612918026"/>
    <n v="2426.6963396918186"/>
    <n v="876.891177291644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</r>
  <r>
    <s v="DE Florida"/>
    <x v="6"/>
    <s v="Transmission"/>
    <s v="PEF Transmission Expansion GG New Port Riche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.230088785613582"/>
    <n v="68.460177571227163"/>
    <n v="102.69026635684074"/>
    <n v="136.92035514245433"/>
    <n v="171.15044392806792"/>
    <n v="205.3805327136815"/>
    <n v="239.61062149929509"/>
    <n v="273.84071028490865"/>
    <n v="308.07079907052224"/>
    <n v="342.30088785613583"/>
    <n v="376.53097664174942"/>
    <n v="0"/>
    <n v="410.76106542736301"/>
    <n v="476.75864209344951"/>
    <n v="542.75621875953607"/>
    <n v="608.75379542562257"/>
    <n v="674.75137209170907"/>
    <n v="740.74894875779557"/>
    <n v="806.74652542388208"/>
    <n v="872.74410208996858"/>
    <n v="938.74167875605508"/>
    <n v="1004.7392554221416"/>
    <n v="1070.7368320882281"/>
    <n v="1136.7344087543147"/>
    <n v="410.76106542736301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</r>
  <r>
    <s v="DE Florida"/>
    <x v="6"/>
    <s v="Transmission"/>
    <s v="PEF Transmission Expansion GG New Source to Alachu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3.6053269778999999"/>
    <n v="7.6308753569999999"/>
    <n v="12.2520551424"/>
    <n v="16.097530777500001"/>
    <n v="125.92786110359999"/>
    <n v="234.92541975180001"/>
    <n v="247.56993696480001"/>
    <n v="271.27737129569999"/>
    <n v="352.1646463344"/>
    <n v="509.09940105300001"/>
    <n v="659.10359078250008"/>
    <n v="0"/>
    <n v="1095.5785483044001"/>
    <n v="1796.9057813865002"/>
    <n v="2299.4333613723002"/>
    <n v="2540.3847593079004"/>
    <n v="2731.3526669718003"/>
    <n v="2990.5797771813004"/>
    <n v="3221.6964195027003"/>
    <n v="3596.4098206857002"/>
    <n v="4131.5135036546999"/>
    <n v="4299.9673757567998"/>
    <n v="4720.1760382389002"/>
    <n v="5206.2109850034003"/>
    <n v="1095.5785483044001"/>
    <n v="5489.9850215340002"/>
    <n v="7979.6756570544812"/>
    <n v="9763.6334886690893"/>
    <n v="10619.003722075677"/>
    <n v="11296.934064672389"/>
    <n v="12217.182528325126"/>
    <n v="13037.639674373477"/>
    <n v="14367.861006046951"/>
    <n v="16267.4630258711"/>
    <n v="16865.469217712031"/>
    <n v="18357.197362002986"/>
    <n v="20082.606840510452"/>
    <n v="5489.9850215340002"/>
    <n v="21089.996156176101"/>
    <n v="25700.824227972997"/>
    <n v="29004.657536239014"/>
    <n v="30588.776071972694"/>
    <n v="31844.281559189316"/>
    <n v="0"/>
    <n v="0"/>
    <n v="0"/>
    <n v="0"/>
    <n v="0"/>
    <n v="0"/>
    <n v="3195.4036157522551"/>
    <n v="21089.996156176101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</r>
  <r>
    <s v="DE Florida"/>
    <x v="6"/>
    <s v="Transmission"/>
    <s v="PEF Transmission Expansion GG New Source to Alachu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.6888389221"/>
    <n v="3.5745216429999997"/>
    <n v="5.7392152575999997"/>
    <n v="7.5405467225000002"/>
    <n v="58.988234496399997"/>
    <n v="110.04582804819999"/>
    <n v="115.96888383519999"/>
    <n v="127.07412840429998"/>
    <n v="164.96405606559998"/>
    <n v="238.47681194699999"/>
    <n v="308.74309171749996"/>
    <n v="0"/>
    <n v="513.20052409560003"/>
    <n v="841.72238511349997"/>
    <n v="1077.1207669277001"/>
    <n v="1189.9893365921"/>
    <n v="1279.4442008282001"/>
    <n v="1400.8736401187002"/>
    <n v="1509.1353271973003"/>
    <n v="1684.6618690143002"/>
    <n v="1935.3198350453004"/>
    <n v="2014.2284770432004"/>
    <n v="2211.0663086611003"/>
    <n v="2438.7390663966003"/>
    <n v="513.20052409560003"/>
    <n v="2571.6669924660005"/>
    <n v="3737.9097424381494"/>
    <n v="4573.5669352209097"/>
    <n v="4974.2469711338344"/>
    <n v="5291.8090552576978"/>
    <n v="5722.8799214915061"/>
    <n v="6107.2056624451388"/>
    <n v="6730.319619572655"/>
    <n v="7620.1478784917499"/>
    <n v="7900.2711900883087"/>
    <n v="8599.0395866063918"/>
    <n v="9407.2710457016656"/>
    <n v="2571.6669924660005"/>
    <n v="9879.1611950369806"/>
    <n v="12039.005769050505"/>
    <n v="13586.616378943105"/>
    <n v="14328.663093919675"/>
    <n v="14916.777999091632"/>
    <n v="0"/>
    <n v="0"/>
    <n v="0"/>
    <n v="0"/>
    <n v="0"/>
    <n v="0"/>
    <n v="1496.8190211820404"/>
    <n v="9879.1611950369806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</r>
  <r>
    <s v="DE Florida"/>
    <x v="6"/>
    <s v="Transmission"/>
    <s v="PEF Transmission Expansion GG Powerline to Holder 355"/>
    <s v="AFUDC Not Eligible"/>
    <s v="Expansion"/>
    <s v="Other Transmission &amp; Distribution Expansion"/>
    <s v="Transmission Expansion"/>
    <s v="GG - Transmission Lines"/>
    <s v="~"/>
    <s v="PEF Transmission Poles &amp; Fixtures 355.0"/>
    <n v="4637.63"/>
    <n v="5115.8999999999996"/>
    <n v="5670.95"/>
    <n v="9062.76"/>
    <n v="10059.620000000001"/>
    <n v="16352.87"/>
    <n v="20369.060000000001"/>
    <n v="22953.759999999998"/>
    <n v="27503.31"/>
    <n v="29685.1"/>
    <n v="31372.39"/>
    <n v="33326.480000000003"/>
    <n v="4637.63"/>
    <n v="35243.51"/>
    <n v="0"/>
    <n v="0"/>
    <n v="0"/>
    <n v="0"/>
    <n v="0"/>
    <n v="0"/>
    <n v="0"/>
    <n v="0"/>
    <n v="0"/>
    <n v="0"/>
    <n v="0"/>
    <n v="3524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Rio Pinar to Econ to Winter Park Eas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9167.669999999998"/>
    <n v="20839.11"/>
    <n v="21914.68"/>
    <n v="23632.16"/>
    <n v="24078.350000000002"/>
    <n v="25391.48"/>
    <n v="5716.75"/>
    <n v="7175.19"/>
    <n v="8286.52"/>
    <n v="9514.19"/>
    <n v="11593.140000000001"/>
    <n v="13285.1"/>
    <n v="19167.669999999998"/>
    <n v="202.2"/>
    <n v="0"/>
    <n v="0"/>
    <n v="0"/>
    <n v="0"/>
    <n v="0"/>
    <n v="0"/>
    <n v="0"/>
    <n v="0"/>
    <n v="0"/>
    <n v="0"/>
    <n v="0"/>
    <n v="20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Ross Prairie-Shaw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.9648981403875"/>
    <n v="1031.929796280775"/>
    <n v="1547.8946944211625"/>
    <n v="2063.85959256155"/>
    <n v="2579.8244907019375"/>
    <n v="3095.789388842325"/>
    <n v="3611.7542869827125"/>
    <n v="4127.7191851231"/>
    <n v="4643.684083263488"/>
    <n v="5159.648981403876"/>
    <n v="5675.6138795442639"/>
    <n v="0"/>
    <n v="6191.57877768465"/>
    <n v="8232.3042115910575"/>
    <n v="10273.029645497467"/>
    <n v="12313.755079403876"/>
    <n v="14354.480513310285"/>
    <n v="16395.205947216695"/>
    <n v="18435.931381123104"/>
    <n v="20476.656815029513"/>
    <n v="22517.382248935923"/>
    <n v="24558.107682842332"/>
    <n v="26598.833116748741"/>
    <n v="28639.558550655151"/>
    <n v="6191.57877768465"/>
    <n v="30680.283984561553"/>
    <n v="32192.945862296812"/>
    <n v="33705.607740032072"/>
    <n v="35218.269617767328"/>
    <n v="36730.931495502584"/>
    <n v="38243.59337323784"/>
    <n v="39756.255250973096"/>
    <n v="0"/>
    <n v="0"/>
    <n v="0"/>
    <n v="0"/>
    <n v="0"/>
    <n v="30680.283984561553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Ross Prairie-Shaw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.692808380005"/>
    <n v="483.38561676001001"/>
    <n v="725.07842514001504"/>
    <n v="966.77123352002002"/>
    <n v="1208.464041900025"/>
    <n v="1450.1568502800301"/>
    <n v="1691.8496586600352"/>
    <n v="1933.5424670400403"/>
    <n v="2175.2352754200451"/>
    <n v="2416.92808380005"/>
    <n v="2658.6208921800549"/>
    <n v="0"/>
    <n v="2900.3137005600602"/>
    <n v="3856.2482283370687"/>
    <n v="4812.1827561140772"/>
    <n v="5768.1172838910852"/>
    <n v="6724.0518116680933"/>
    <n v="7679.9863394451013"/>
    <n v="8635.9208672221102"/>
    <n v="9591.8553949991183"/>
    <n v="10547.789922776126"/>
    <n v="11503.724450553134"/>
    <n v="12459.658978330142"/>
    <n v="13415.59350610715"/>
    <n v="2900.3137005600602"/>
    <n v="14371.52803388416"/>
    <n v="15080.102393645611"/>
    <n v="15788.676753407062"/>
    <n v="16497.251113168513"/>
    <n v="17205.825472929962"/>
    <n v="17914.399832691412"/>
    <n v="18622.974192452861"/>
    <n v="0"/>
    <n v="0"/>
    <n v="0"/>
    <n v="0"/>
    <n v="0"/>
    <n v="14371.52803388416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GG Silver Springs to Martin Wes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799.61"/>
    <n v="946.43999999999994"/>
    <n v="1060.1100000000001"/>
    <n v="1278.3900000000001"/>
    <n v="1626.0600000000002"/>
    <n v="1684.72"/>
    <n v="1438.6000000000001"/>
    <n v="1702.17"/>
    <n v="-33.920000000000016"/>
    <n v="240.04"/>
    <n v="197.46"/>
    <n v="710.46"/>
    <n v="799.61"/>
    <n v="472.35"/>
    <n v="559.44497637000006"/>
    <n v="586.57240707000005"/>
    <n v="600.13809732000004"/>
    <n v="603.87403608"/>
    <n v="610.86434444999998"/>
    <n v="602.50897157999998"/>
    <n v="602.46949400999995"/>
    <n v="1018.76420835"/>
    <n v="1769.0069399700001"/>
    <n v="2577.3807799506003"/>
    <n v="3087.7325568924002"/>
    <n v="472.35"/>
    <n v="0"/>
    <n v="0"/>
    <n v="0"/>
    <n v="0"/>
    <n v="0"/>
    <n v="0"/>
    <n v="0"/>
    <n v="1.12456935"/>
    <n v="1.9235940048"/>
    <n v="1.9235940048"/>
    <n v="1.9235940048"/>
    <n v="1.9235940048"/>
    <n v="0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</r>
  <r>
    <s v="DE Florida"/>
    <x v="6"/>
    <s v="Transmission"/>
    <s v="PEF Transmission Expansion GG Silver Springs to Martin Wes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40.797793630000001"/>
    <n v="53.505062930000001"/>
    <n v="59.859622680000001"/>
    <n v="61.609643920000003"/>
    <n v="64.884105550000001"/>
    <n v="60.970208419999999"/>
    <n v="60.951715989999997"/>
    <n v="255.95614165000001"/>
    <n v="607.39143003000004"/>
    <n v="986.05700264940003"/>
    <n v="1225.1204635076001"/>
    <n v="0"/>
    <n v="0"/>
    <n v="0"/>
    <n v="0"/>
    <n v="0"/>
    <n v="0"/>
    <n v="0"/>
    <n v="0"/>
    <n v="0.52678064999999996"/>
    <n v="0.90106679519999999"/>
    <n v="0.90106679519999999"/>
    <n v="0.90106679519999999"/>
    <n v="0.90106679519999999"/>
    <n v="0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</r>
  <r>
    <s v="DE Florida"/>
    <x v="6"/>
    <s v="Transmission"/>
    <s v="PEF Transmission Expansion GG Tarpon Spring to Odess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40901716918833"/>
    <n v="312.81803433837666"/>
    <n v="469.22705150756497"/>
    <n v="625.63606867675333"/>
    <n v="782.04508584594168"/>
    <n v="938.45410301513004"/>
    <n v="1094.8631201843184"/>
    <n v="1251.2721373535067"/>
    <n v="1407.6811545226949"/>
    <n v="1564.0901716918831"/>
    <n v="1720.4991888610714"/>
    <n v="0"/>
    <n v="1876.9082060302601"/>
    <n v="2135.6651752334083"/>
    <n v="2394.4221444365567"/>
    <n v="2653.1791136397051"/>
    <n v="2911.9360828428535"/>
    <n v="3170.6930520460019"/>
    <n v="3429.4500212491503"/>
    <n v="3688.2069904522987"/>
    <n v="3946.9639596554471"/>
    <n v="4205.7209288585955"/>
    <n v="4464.4778980617439"/>
    <n v="4723.2348672648923"/>
    <n v="1876.9082060302601"/>
    <n v="4981.9918364680398"/>
    <n v="6328.2747425930647"/>
    <n v="7674.5576487180897"/>
    <n v="9020.8405548431147"/>
    <n v="10367.12346096814"/>
    <n v="11713.406367093165"/>
    <n v="13059.68927321819"/>
    <n v="14405.972179343215"/>
    <n v="15752.255085468239"/>
    <n v="17098.537991593264"/>
    <n v="18444.820897718288"/>
    <n v="19791.103803843311"/>
    <n v="4981.9918364680398"/>
    <n v="21137.386709968334"/>
    <n v="21137.386709968334"/>
    <n v="21137.386709968334"/>
    <n v="21137.386709968334"/>
    <n v="21137.386709968334"/>
    <n v="21137.386709968334"/>
    <n v="0"/>
    <n v="0"/>
    <n v="0"/>
    <n v="0"/>
    <n v="0"/>
    <n v="0"/>
    <n v="21137.386709968334"/>
  </r>
  <r>
    <s v="DE Florida"/>
    <x v="6"/>
    <s v="Transmission"/>
    <s v="PEF Transmission Expansion GG Tarpon Spring to Odess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266485281895839"/>
    <n v="146.53297056379168"/>
    <n v="219.79945584568753"/>
    <n v="293.06594112758336"/>
    <n v="366.33242640947918"/>
    <n v="439.59891169137501"/>
    <n v="512.86539697327089"/>
    <n v="586.13188225516672"/>
    <n v="659.39836753706254"/>
    <n v="732.66485281895837"/>
    <n v="805.93133810085419"/>
    <n v="0"/>
    <n v="879.19782338275002"/>
    <n v="1000.4070350946508"/>
    <n v="1121.6162468065518"/>
    <n v="1242.8254585184527"/>
    <n v="1364.0346702303536"/>
    <n v="1485.2438819422546"/>
    <n v="1606.4530936541555"/>
    <n v="1727.6623053660564"/>
    <n v="1848.8715170779574"/>
    <n v="1970.0807287898583"/>
    <n v="2091.2899405017592"/>
    <n v="2212.4991522136602"/>
    <n v="879.19782338275002"/>
    <n v="2333.7083639255607"/>
    <n v="2964.346024797635"/>
    <n v="3594.9836856697093"/>
    <n v="4225.6213465417832"/>
    <n v="4856.259007413857"/>
    <n v="5486.8966682859309"/>
    <n v="6117.5343291580048"/>
    <n v="6748.1719900300786"/>
    <n v="7378.8096509021525"/>
    <n v="8009.4473117742264"/>
    <n v="8640.0849726463002"/>
    <n v="9270.722633518375"/>
    <n v="2333.7083639255607"/>
    <n v="9901.3602943904498"/>
    <n v="9901.3602943904498"/>
    <n v="9901.3602943904498"/>
    <n v="9901.3602943904498"/>
    <n v="9901.3602943904498"/>
    <n v="9901.3602943904498"/>
    <n v="0"/>
    <n v="0"/>
    <n v="0"/>
    <n v="0"/>
    <n v="0"/>
    <n v="0"/>
    <n v="9901.3602943904498"/>
  </r>
  <r>
    <s v="DE Florida"/>
    <x v="6"/>
    <s v="Transmission"/>
    <s v="PEF Transmission Expansion GG W Lake Wales-Lake Wal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.2659346518225"/>
    <n v="428.53186930364501"/>
    <n v="642.79780395546754"/>
    <n v="857.06373860729002"/>
    <n v="1071.3296732591125"/>
    <n v="1285.5956079109351"/>
    <n v="1499.8615425627577"/>
    <n v="1714.1274772145803"/>
    <n v="1928.3934118664029"/>
    <n v="2142.6593465182254"/>
    <n v="2356.925281170048"/>
    <n v="0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</r>
  <r>
    <s v="DE Florida"/>
    <x v="6"/>
    <s v="Transmission"/>
    <s v="PEF Transmission Expansion GG W Lake Wales-Lake Wal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.36833062251333"/>
    <n v="200.73666124502665"/>
    <n v="301.10499186753998"/>
    <n v="401.47332249005331"/>
    <n v="501.84165311256663"/>
    <n v="602.20998373507996"/>
    <n v="702.57831435759329"/>
    <n v="802.94664498010661"/>
    <n v="903.31497560261994"/>
    <n v="1003.6833062251333"/>
    <n v="1104.0516368476465"/>
    <n v="0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</r>
  <r>
    <s v="DE Florida"/>
    <x v="6"/>
    <s v="Transmission"/>
    <s v="PEF Transmission Expansion GG Waukeena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.061332005899999"/>
    <n v="345.97627001249998"/>
    <n v="671.312369805"/>
    <n v="904.7124607641"/>
    <n v="921.74195141430005"/>
    <n v="940.39232789190009"/>
    <n v="958.81947256950014"/>
    <n v="975.83319125970013"/>
    <n v="995.5584191160001"/>
    <n v="1011.8721905475001"/>
    <n v="0"/>
    <n v="1029.1361631177001"/>
    <n v="1029.1361631177001"/>
    <n v="1034.9225831920337"/>
    <n v="1093.5881329708641"/>
    <n v="1154.1950425002794"/>
    <n v="1197.6751795214634"/>
    <n v="1200.8476058209949"/>
    <n v="1204.321987177962"/>
    <n v="1207.7547826503153"/>
    <n v="1210.9242707891156"/>
    <n v="1214.598886366349"/>
    <n v="1217.6379812281339"/>
    <n v="1029.1361631177001"/>
    <n v="1220.8540894279122"/>
    <n v="1220.8540894279122"/>
    <n v="1225.184215413655"/>
    <n v="1269.0851452289633"/>
    <n v="1314.4388441477402"/>
    <n v="1346.976141606355"/>
    <n v="1349.3501492623818"/>
    <n v="1351.9501176028962"/>
    <n v="1354.5189661634267"/>
    <n v="1356.890775118708"/>
    <n v="1359.6405838422695"/>
    <n v="1361.9148161767873"/>
    <n v="1220.8540894279122"/>
    <n v="1364.3215121387364"/>
    <n v="1364.3215121387364"/>
    <n v="1616.9934237613161"/>
    <n v="4178.7045367786104"/>
    <n v="6825.1877667569988"/>
    <n v="8723.8071544998656"/>
    <n v="8862.3354686020284"/>
    <n v="9014.0490614441151"/>
    <n v="9163.9467500091341"/>
    <n v="9302.3467653222269"/>
    <n v="9462.8038580410957"/>
    <n v="9595.5100733633481"/>
    <n v="1364.3215121387364"/>
    <n v="9735.9458072410653"/>
    <n v="9735.9458072410653"/>
    <n v="9735.9458072410653"/>
    <n v="9735.9458072410653"/>
    <n v="9735.9458072410653"/>
    <n v="0"/>
    <n v="0"/>
    <n v="0"/>
    <n v="0"/>
    <n v="0"/>
    <n v="0"/>
    <n v="0"/>
    <n v="9735.9458072410653"/>
  </r>
  <r>
    <s v="DE Florida"/>
    <x v="6"/>
    <s v="Transmission"/>
    <s v="PEF Transmission Expansion GG Waukeena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5500218941"/>
    <n v="162.0652424875"/>
    <n v="314.462035195"/>
    <n v="423.7933553359"/>
    <n v="431.77045888570001"/>
    <n v="440.50683200809999"/>
    <n v="449.13863693050001"/>
    <n v="457.1083524403"/>
    <n v="466.34821688400001"/>
    <n v="473.99005695250003"/>
    <n v="0"/>
    <n v="482.07699858230001"/>
    <n v="482.07699858230001"/>
    <n v="484.78752428525507"/>
    <n v="512.26815626682173"/>
    <n v="540.65817703023367"/>
    <n v="561.02552462165465"/>
    <n v="562.51158040660403"/>
    <n v="564.13908063108636"/>
    <n v="565.7471008303238"/>
    <n v="567.23178029622295"/>
    <n v="568.95307599246007"/>
    <n v="570.37667549452954"/>
    <n v="482.07699858230001"/>
    <n v="571.88319313877219"/>
    <n v="571.88319313877219"/>
    <n v="573.91154877673398"/>
    <n v="594.47600782384598"/>
    <n v="615.72098573146684"/>
    <n v="630.96239232368146"/>
    <n v="632.07444583656331"/>
    <n v="633.29234583747973"/>
    <n v="634.495668437787"/>
    <n v="635.6066920159584"/>
    <n v="636.89478156488076"/>
    <n v="637.96009744551384"/>
    <n v="571.88319313877219"/>
    <n v="639.08746310169863"/>
    <n v="639.08746310169863"/>
    <n v="757.44625870757659"/>
    <n v="1957.425473175296"/>
    <n v="3197.1143870711931"/>
    <n v="4086.4823528420811"/>
    <n v="4151.373002179218"/>
    <n v="4222.4400155663334"/>
    <n v="4292.6564071261582"/>
    <n v="4357.4869576179008"/>
    <n v="4432.6496779957561"/>
    <n v="4494.8130886973695"/>
    <n v="639.08746310169863"/>
    <n v="4560.5972283552182"/>
    <n v="4560.5972283552182"/>
    <n v="4560.5972283552182"/>
    <n v="4560.5972283552182"/>
    <n v="4560.5972283552182"/>
    <n v="0"/>
    <n v="0"/>
    <n v="0"/>
    <n v="0"/>
    <n v="0"/>
    <n v="0"/>
    <n v="0"/>
    <n v="4560.5972283552182"/>
  </r>
  <r>
    <s v="DE Florida"/>
    <x v="6"/>
    <s v="Transmission"/>
    <s v="PEF Transmission Expansion HB Capacity"/>
    <s v="AFUDC Not Eligible"/>
    <s v="Expansion"/>
    <s v="Other Transmission &amp; Distribution Expansion"/>
    <s v="Transmission Expansion"/>
    <s v="HB - Distribution Substation"/>
    <s v="~"/>
    <s v="PEF Distribution Station Equip 362.0"/>
    <n v="2436.81"/>
    <n v="3197.68"/>
    <n v="3437.89"/>
    <n v="4276.1899999999996"/>
    <n v="4649.4399999999996"/>
    <n v="5011.47"/>
    <n v="5411.2900000000009"/>
    <n v="5649.5999999999995"/>
    <n v="5898.6799999999994"/>
    <n v="6415.1799999999994"/>
    <n v="6529.76"/>
    <n v="6610.26"/>
    <n v="2436.81"/>
    <n v="6684.6100000000006"/>
    <n v="7183.3500305000007"/>
    <n v="7494.9694739000006"/>
    <n v="0"/>
    <n v="736.72883060000004"/>
    <n v="1101.4726820999999"/>
    <n v="0"/>
    <n v="342.99589264999997"/>
    <n v="683.01502809999999"/>
    <n v="0"/>
    <n v="367.52765944999999"/>
    <n v="1104.8525696000002"/>
    <n v="6684.6100000000006"/>
    <n v="0"/>
    <n v="691.16826115000003"/>
    <n v="1201.9960672"/>
    <n v="0"/>
    <n v="215.00867414999999"/>
    <n v="291.40688109999996"/>
    <n v="0"/>
    <n v="148.00028655"/>
    <n v="278.94942570000001"/>
    <n v="0"/>
    <n v="233.06154565"/>
    <n v="313.05872249999999"/>
    <n v="0"/>
    <n v="0"/>
    <n v="616.13466494453633"/>
    <n v="1071.506731076872"/>
    <n v="0"/>
    <n v="191.66721745463533"/>
    <n v="259.77159418510263"/>
    <n v="0"/>
    <n v="131.93329626197868"/>
    <n v="248.66652680806524"/>
    <n v="0"/>
    <n v="207.76025956630909"/>
    <n v="279.0729000989835"/>
    <n v="0"/>
    <n v="0"/>
    <n v="1764.1840895632197"/>
    <n v="3068.055141802286"/>
    <n v="0"/>
    <n v="548.80251796051778"/>
    <n v="743.8064102805929"/>
    <n v="0"/>
    <n v="377.76582846538219"/>
    <n v="712.00916806267537"/>
    <n v="0"/>
    <n v="594.88187440874071"/>
    <n v="799.07201817189105"/>
    <n v="0"/>
    <n v="0"/>
    <n v="89.543702065732788"/>
    <n v="155.72355354752148"/>
    <n v="0"/>
    <n v="27.855261506948064"/>
    <n v="37.752964665517062"/>
    <n v="0"/>
    <n v="19.174048215735667"/>
    <n v="36.139049881613715"/>
    <n v="0"/>
    <n v="30.194085550079489"/>
    <n v="40.558050119340201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HB Central Plaza-Bayboro South"/>
    <s v="AFUDC Not Eligible"/>
    <s v="Expansion"/>
    <s v="Customer Adds"/>
    <s v="Transmission Expan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289766115785746"/>
    <n v="110.57953223157149"/>
    <n v="165.86929834735724"/>
    <n v="221.15906446314298"/>
    <n v="276.44883057892872"/>
    <n v="331.73859669471449"/>
    <n v="387.02836281050025"/>
    <n v="442.31812892628602"/>
    <n v="497.60789504207179"/>
    <n v="552.89766115785756"/>
    <n v="608.18742727364327"/>
    <n v="0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</r>
  <r>
    <s v="DE Florida"/>
    <x v="6"/>
    <s v="Transmission"/>
    <s v="PEF Transmission Expansion HB Cust Adds"/>
    <s v="AFUDC Not Eligible"/>
    <s v="Expansion"/>
    <s v="Customer Adds"/>
    <s v="Transmission Expansion"/>
    <s v="HB - Distribution Substation"/>
    <s v="~"/>
    <s v="PEF Distribution Station Equip 362.0"/>
    <n v="17419.75"/>
    <n v="17547.04"/>
    <n v="7387.24"/>
    <n v="5609.34"/>
    <n v="6422.83"/>
    <n v="6546.67"/>
    <n v="6086.4000000000005"/>
    <n v="6836.8"/>
    <n v="7781.1"/>
    <n v="8420.77"/>
    <n v="9125.84"/>
    <n v="9754.74"/>
    <n v="17419.75"/>
    <n v="8023.91"/>
    <n v="8036.5037526999995"/>
    <n v="8038.4650772999994"/>
    <n v="0"/>
    <n v="0.98838999999999999"/>
    <n v="0.98838999999999999"/>
    <n v="0"/>
    <n v="0"/>
    <n v="0"/>
    <n v="0"/>
    <n v="0"/>
    <n v="0"/>
    <n v="8023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HB Voltage"/>
    <s v="AFUDC Not Eligible"/>
    <s v="Expansion"/>
    <s v="Other Transmission &amp; Distribution Expansion"/>
    <s v="Voltage Control"/>
    <s v="HB - Distribution Substation"/>
    <s v="~"/>
    <s v="PEF Distribution Station Equip 362.0"/>
    <n v="1775.94"/>
    <n v="2931.8599999999997"/>
    <n v="3040.06"/>
    <n v="3570.42"/>
    <n v="3536.43"/>
    <n v="3745.15"/>
    <n v="3392.0299999999997"/>
    <n v="3559.3799999999997"/>
    <n v="3676.29"/>
    <n v="3841.92"/>
    <n v="3886.22"/>
    <n v="4070.41"/>
    <n v="1775.94"/>
    <n v="3971.3599999999997"/>
    <n v="0"/>
    <n v="0"/>
    <n v="0"/>
    <n v="0"/>
    <n v="0"/>
    <n v="0"/>
    <n v="3.1861000000000002"/>
    <n v="3.2327300000000001"/>
    <n v="3.2327300000000001"/>
    <n v="3.2327300000000001"/>
    <n v="3.2327300000000001"/>
    <n v="3971.3599999999997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</r>
  <r>
    <s v="DE Florida"/>
    <x v="6"/>
    <s v="Transmission"/>
    <s v="PEF Transmission Expansion SB DEC 2024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.5167367"/>
    <n v="315.9078834"/>
    <n v="474.4167501"/>
    <n v="633.90331679999997"/>
    <n v="793.10356349999995"/>
    <n v="952.33027019999997"/>
    <n v="1110.7911968999999"/>
    <n v="1268.2563536"/>
    <n v="1427.0391303000001"/>
    <n v="1586.2598670000002"/>
    <n v="1745.5579237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SB DEC 2025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.66666666666666"/>
    <n v="333.33333333333331"/>
    <n v="500"/>
    <n v="666.66666666666663"/>
    <n v="833.33333333333326"/>
    <n v="999.99999999999989"/>
    <n v="1166.6666666666665"/>
    <n v="1333.3333333333333"/>
    <n v="1500"/>
    <n v="1666.6666666666667"/>
    <n v="1833.3333333333335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SB DEC 2026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.33333333333331"/>
    <n v="666.66666666666663"/>
    <n v="1000"/>
    <n v="1333.3333333333333"/>
    <n v="1666.6666666666665"/>
    <n v="1999.9999999999998"/>
    <n v="2333.333333333333"/>
    <n v="2666.6666666666665"/>
    <n v="3000"/>
    <n v="3333.3333333333335"/>
    <n v="3666.6666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SB MAR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27.497013599999999"/>
    <n v="52.438937199999998"/>
    <n v="80.004199799999995"/>
    <n v="0"/>
    <n v="0"/>
    <n v="0"/>
    <n v="0"/>
    <n v="0"/>
    <n v="0"/>
    <n v="77.731289000000004"/>
    <n v="164.15429810000001"/>
    <n v="0"/>
    <n v="252.94322770000002"/>
    <n v="307.72774630000004"/>
    <n v="324.15354710000003"/>
    <n v="331.18315600000005"/>
    <n v="987.82019090000006"/>
    <n v="1945.8349524"/>
    <n v="2077.3730989999999"/>
    <n v="2078.9455389999998"/>
    <n v="2080.499159"/>
    <n v="2082.0260990000002"/>
    <n v="2083.6168390000003"/>
    <n v="2085.1580990000002"/>
    <n v="252.94322770000002"/>
    <n v="2086.7591790000001"/>
    <n v="2086.7620893179819"/>
    <n v="2086.762961905798"/>
    <n v="2086.7633353397114"/>
    <n v="2086.7982178689163"/>
    <n v="2086.8491104870914"/>
    <n v="2086.8560981880532"/>
    <n v="2086.8561817207833"/>
    <n v="2086.8562642537386"/>
    <n v="2086.8563453693723"/>
    <n v="2086.8564298742535"/>
    <n v="2086.8565117506087"/>
    <n v="2086.7591790000001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</r>
  <r>
    <s v="DE Florida"/>
    <x v="6"/>
    <s v="Transmission"/>
    <s v="PEF Transmission Expansion SB MAY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5.0865600000000004"/>
    <n v="1810.2599797"/>
    <n v="4766.0281752000001"/>
    <n v="7229.7405897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SB NOV 2024B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6.5266999999999999E-3"/>
    <n v="1.8382700000000002E-2"/>
    <n v="3.2015600000000005E-2"/>
    <n v="4.3339300000000004E-2"/>
    <n v="5.6489900000000003E-2"/>
    <n v="6.9370500000000002E-2"/>
    <n v="8.1196500000000005E-2"/>
    <n v="9.4839400000000004E-2"/>
    <n v="0.1065654"/>
    <n v="0.119476"/>
    <n v="2.713152"/>
    <n v="0"/>
    <n v="4.1064556999999997"/>
    <n v="4.1186239999999996"/>
    <n v="4.1306222999999997"/>
    <n v="23.264499299999997"/>
    <n v="53.738960899999995"/>
    <n v="84.1483925"/>
    <n v="108.40991409999999"/>
    <n v="122.694558"/>
    <n v="122.7071686"/>
    <n v="165.68285539999999"/>
    <n v="663.8087074"/>
    <n v="0"/>
    <n v="4.1064556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Expansion SB NOV 2026A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12.416119999999999"/>
    <n v="23.67859"/>
    <n v="36.12556"/>
    <n v="48.25938"/>
    <n v="60.815660000000001"/>
    <n v="159.2483"/>
    <n v="389.82542000000001"/>
    <n v="644.92026220000002"/>
    <n v="734.03989220000005"/>
    <n v="825.80836220000003"/>
    <n v="907.37716220000004"/>
    <n v="0"/>
    <n v="929.47755219999999"/>
    <n v="2726.3789477"/>
    <n v="5568.3150265000004"/>
    <n v="7764.6968735999999"/>
    <n v="7764.6968735999999"/>
    <n v="7764.6968735999999"/>
    <n v="7764.6968735999999"/>
    <n v="7764.6968735999999"/>
    <n v="7764.6968735999999"/>
    <n v="7764.6968735999999"/>
    <n v="7764.6968735999999"/>
    <n v="0"/>
    <n v="929.477552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Maintenance FF"/>
    <s v="AFUDC Not Eligible"/>
    <s v="Maintenance"/>
    <s v="Maintenance"/>
    <s v="Transmission"/>
    <s v="FF - Transmission Stations "/>
    <s v="~"/>
    <s v="PEF Transmission (Excl. ECC) 353.1"/>
    <n v="13621.890000000003"/>
    <n v="15070.880000000001"/>
    <n v="15043.62"/>
    <n v="16550.72"/>
    <n v="18672.29"/>
    <n v="13784.96"/>
    <n v="15381.51"/>
    <n v="14324.190000000002"/>
    <n v="14087.239999999994"/>
    <n v="11868.629999999997"/>
    <n v="11763.969999999998"/>
    <n v="13931.399999999998"/>
    <n v="13621.890000000003"/>
    <n v="11623.309999999996"/>
    <n v="13081.003303949996"/>
    <n v="14332.773028699996"/>
    <n v="0"/>
    <n v="2083.4013438500001"/>
    <n v="4109.4654374000002"/>
    <n v="0"/>
    <n v="2216.5139268500002"/>
    <n v="4303.7638614000007"/>
    <n v="0"/>
    <n v="5379.8742355499999"/>
    <n v="8197.7768135999995"/>
    <n v="11623.309999999996"/>
    <n v="0"/>
    <n v="3626.6763847000002"/>
    <n v="6892.4681411000001"/>
    <n v="0"/>
    <n v="2382.9547849999999"/>
    <n v="4642.3288835999992"/>
    <n v="0"/>
    <n v="2525.9703171000001"/>
    <n v="12499.29745"/>
    <n v="0"/>
    <n v="1878.8841543999999"/>
    <n v="3595.3656560999998"/>
    <n v="0"/>
    <n v="0"/>
    <n v="3337.7510524163731"/>
    <n v="6343.3679632283647"/>
    <n v="0"/>
    <n v="2193.1126457957503"/>
    <n v="4272.4898704135612"/>
    <n v="0"/>
    <n v="2324.7346026906303"/>
    <n v="11503.51969483868"/>
    <n v="0"/>
    <n v="1729.1996578944297"/>
    <n v="3308.9347461759094"/>
    <n v="0"/>
    <n v="0"/>
    <n v="3125.126958402695"/>
    <n v="5939.2776506209011"/>
    <n v="0"/>
    <n v="2053.4052254221792"/>
    <n v="4000.3202946683487"/>
    <n v="0"/>
    <n v="2176.6424948740514"/>
    <n v="10770.713258806596"/>
    <n v="0"/>
    <n v="1619.044794678256"/>
    <n v="3098.1463316095533"/>
    <n v="0"/>
    <n v="0"/>
    <n v="2576.9764922466884"/>
    <n v="4897.5222735907792"/>
    <n v="0"/>
    <n v="1693.2358478242695"/>
    <n v="3298.6600218272879"/>
    <n v="0"/>
    <n v="1794.8571741170313"/>
    <n v="8881.5191325413598"/>
    <n v="0"/>
    <n v="1335.0626810735184"/>
    <n v="2554.7282949998335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Maintenance FF SPP"/>
    <s v="AFUDC Not Eligible"/>
    <s v="Recoverable"/>
    <s v="Florida SPP"/>
    <s v="Transmission"/>
    <s v="FF - Transmission Stations "/>
    <s v="DEF - SPP"/>
    <s v="PEF Transmission (Excl. ECC) 353.1 SPP"/>
    <n v="151.58000000000001"/>
    <n v="152.65"/>
    <n v="332.87"/>
    <n v="375.19"/>
    <n v="357.45"/>
    <n v="471.70000000000005"/>
    <n v="454.7"/>
    <n v="473.65"/>
    <n v="498.54999999999995"/>
    <n v="590.22"/>
    <n v="304.41000000000008"/>
    <n v="360.39000000000004"/>
    <n v="151.58000000000001"/>
    <n v="709.47000000000014"/>
    <n v="709.47"/>
    <n v="709.47"/>
    <n v="709.47"/>
    <n v="709.47"/>
    <n v="709.47"/>
    <n v="709.47"/>
    <n v="709.47"/>
    <n v="709.47"/>
    <n v="709.47"/>
    <n v="709.47"/>
    <n v="709.47000000000014"/>
    <n v="709.47000000000014"/>
    <n v="709.47"/>
    <n v="709.47"/>
    <n v="709.47"/>
    <n v="709.46999999999991"/>
    <n v="709.47"/>
    <n v="709.47"/>
    <n v="709.46999999999991"/>
    <n v="709.47"/>
    <n v="709.47"/>
    <n v="709.47"/>
    <n v="709.47"/>
    <n v="709.46999999999991"/>
    <n v="709.47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8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8"/>
    <n v="709.4699999999998"/>
    <n v="709.46999999999991"/>
    <n v="709.47"/>
    <n v="709.47"/>
    <n v="709.47"/>
    <n v="709.47"/>
    <n v="709.47"/>
    <n v="709.47000000000014"/>
    <n v="709.47"/>
    <n v="709.47"/>
    <n v="709.46999999999991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</r>
  <r>
    <s v="DE Florida"/>
    <x v="6"/>
    <s v="Transmission"/>
    <s v="PEF Transmission Maintenance FF_PS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833.33333333333303"/>
    <n v="1666.6666666666661"/>
    <n v="2499.9999999999991"/>
    <n v="3333.3333333333321"/>
    <n v="4166.6666666666652"/>
    <n v="4999.9999999999982"/>
    <n v="5833.3333333333312"/>
    <n v="6666.6666666666642"/>
    <n v="7499.9999999999973"/>
    <n v="8333.3333333333303"/>
    <n v="9166.6666666666642"/>
    <n v="0"/>
    <n v="0"/>
    <n v="1666.6666667"/>
    <n v="3333.3333333999999"/>
    <n v="5000.0000000999999"/>
    <n v="6666.6666667999998"/>
    <n v="8333.3333334999988"/>
    <n v="10000.000000199998"/>
    <n v="11666.666666899997"/>
    <n v="13333.333333599996"/>
    <n v="15000.000000299995"/>
    <n v="16666.666666999994"/>
    <n v="18333.333333699993"/>
    <n v="0"/>
    <n v="0"/>
    <n v="3333.3333333333335"/>
    <n v="6666.666666666667"/>
    <n v="10000"/>
    <n v="13333.333333333334"/>
    <n v="16666.666666666668"/>
    <n v="20000"/>
    <n v="23333.333333333332"/>
    <n v="26666.666666666664"/>
    <n v="29999.999999999996"/>
    <n v="33333.333333333328"/>
    <n v="36666.6666666666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Maintenance FF_PS 2027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195833333333333"/>
    <n v="13.039166666666667"/>
    <n v="19.55875"/>
    <n v="26.078333333333333"/>
    <n v="32.597916666666663"/>
    <n v="39.117499999999993"/>
    <n v="45.637083333333322"/>
    <n v="52.156666666666652"/>
    <n v="58.676249999999982"/>
    <n v="65.195833333333312"/>
    <n v="71.715416666666641"/>
    <n v="0"/>
    <n v="78.234999999999999"/>
    <n v="117.8608"/>
    <n v="157.48660000000001"/>
    <n v="197.11240000000001"/>
    <n v="236.73820000000001"/>
    <n v="276.36400000000003"/>
    <n v="315.98980000000006"/>
    <n v="355.61560000000009"/>
    <n v="395.24140000000011"/>
    <n v="434.86720000000014"/>
    <n v="474.49300000000017"/>
    <n v="514.11880000000019"/>
    <n v="78.234999999999999"/>
    <n v="553.7446000000001"/>
    <n v="1261.9875999999999"/>
    <n v="1970.2305999999999"/>
    <n v="2678.4735999999998"/>
    <n v="3386.7165999999997"/>
    <n v="4094.9595999999997"/>
    <n v="4803.2025999999996"/>
    <n v="5511.4455999999991"/>
    <n v="6219.6885999999995"/>
    <n v="6927.9315999999999"/>
    <n v="7636.1746000000003"/>
    <n v="8344.4176000000007"/>
    <n v="553.7446000000001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</r>
  <r>
    <s v="DE Florida"/>
    <x v="6"/>
    <s v="Transmission"/>
    <s v="PEF Transmission Maintenance FF_PS NOV 2024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.14000000000000001"/>
    <n v="0.18"/>
    <n v="0"/>
    <n v="0.18"/>
    <n v="40.611019999999996"/>
    <n v="77.333020000000005"/>
    <n v="220.30391"/>
    <n v="379.7199"/>
    <n v="556.38234669999997"/>
    <n v="738.51501339999993"/>
    <n v="925.18259679999994"/>
    <n v="1115.4112800999999"/>
    <n v="1262.7589435"/>
    <n v="1336.1874602"/>
    <n v="1405.2079436000001"/>
    <n v="0.18"/>
    <n v="1474.2356503000001"/>
    <n v="1545.7596103000001"/>
    <n v="1593.4614603"/>
    <n v="1748.4896503"/>
    <n v="2182.3579003"/>
    <n v="2498.9847703"/>
    <n v="9684.6060803"/>
    <n v="13405.5035403"/>
    <n v="13488.797440300001"/>
    <n v="13551.968210300001"/>
    <n v="13575.664310300001"/>
    <n v="0"/>
    <n v="1474.2356503000001"/>
    <n v="0"/>
    <n v="0"/>
    <n v="0"/>
    <n v="0"/>
    <n v="0"/>
    <n v="2.025937027695E-2"/>
    <n v="0.4800313497973"/>
    <n v="0.71811297377539995"/>
    <n v="0.72344253396689995"/>
    <n v="0.72748451568535"/>
    <n v="0.72900071064384997"/>
    <n v="0.72917175982479998"/>
    <n v="0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</r>
  <r>
    <s v="DE Florida"/>
    <x v="6"/>
    <s v="Transmission"/>
    <s v="PEF Transmission Maintenance FF_PS NOV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.836750799999997"/>
    <n v="123.1571424"/>
    <n v="0"/>
    <n v="167.08106040000001"/>
    <n v="173.27821220000001"/>
    <n v="184.22341740000002"/>
    <n v="307.96682630000004"/>
    <n v="644.69405740000002"/>
    <n v="980.7026085"/>
    <n v="1104.4973047999999"/>
    <n v="1108.6785625"/>
    <n v="1112.8097502000001"/>
    <n v="1116.6241199000001"/>
    <n v="1121.0463364000002"/>
    <n v="1124.7037371000001"/>
    <n v="167.08106040000001"/>
    <n v="1163.5922768"/>
    <n v="1269.3143661304432"/>
    <n v="1456.0372348351329"/>
    <n v="3567.0734256509459"/>
    <n v="9311.5682444396334"/>
    <n v="15043.80253555172"/>
    <n v="17155.713678484139"/>
    <n v="17227.045043979011"/>
    <n v="17297.522225941899"/>
    <n v="17362.594560326663"/>
    <n v="17438.036631610372"/>
    <n v="17500.431108299264"/>
    <n v="1163.5922768"/>
    <n v="0"/>
    <n v="0"/>
    <n v="0"/>
    <n v="0"/>
    <n v="0"/>
    <n v="0"/>
    <n v="0"/>
    <n v="1.0028704780872999E-2"/>
    <n v="1.9937317167445998E-2"/>
    <n v="2.9086044749199E-2"/>
    <n v="3.9692686802284001E-2"/>
    <n v="4.8464925807226999E-2"/>
    <n v="0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</r>
  <r>
    <s v="DE Florida"/>
    <x v="6"/>
    <s v="Transmission"/>
    <s v="PEF Transmission Maintenance FF_STIP"/>
    <s v="AFUDC Not Eligible"/>
    <s v="Maintenance"/>
    <s v="Maintenance"/>
    <s v="Transmission"/>
    <s v="FF - Transmission Stations "/>
    <s v="~"/>
    <s v="PEF Transmission (Excl. ECC) 353.1"/>
    <n v="1221.8499999999999"/>
    <n v="1230.7999999999997"/>
    <n v="1402.85"/>
    <n v="1583.2899999999997"/>
    <n v="1575.64"/>
    <n v="1696.1599999999994"/>
    <n v="2082.6499999999996"/>
    <n v="2333.9500000000003"/>
    <n v="2489.2799999999997"/>
    <n v="2708.08"/>
    <n v="2809.42"/>
    <n v="2745.1999999999994"/>
    <n v="1221.8499999999999"/>
    <n v="2853.9599999999996"/>
    <n v="4366.5405360999994"/>
    <n v="7063.4130222999993"/>
    <n v="0"/>
    <n v="2913.3728047"/>
    <n v="3895.2712738999999"/>
    <n v="0"/>
    <n v="42.100618599999997"/>
    <n v="83.2345866"/>
    <n v="0"/>
    <n v="81.985396199999997"/>
    <n v="141.01356559999999"/>
    <n v="2853.9599999999996"/>
    <n v="0"/>
    <n v="1559.4051082999999"/>
    <n v="3096.0919266000001"/>
    <n v="0"/>
    <n v="1576.5342482999999"/>
    <n v="3149.9177066000002"/>
    <n v="0"/>
    <n v="1558.7806433000001"/>
    <n v="3100.1172616000003"/>
    <n v="0"/>
    <n v="1575.7584683"/>
    <n v="3153.2347766000003"/>
    <n v="0"/>
    <n v="0"/>
    <n v="1230.4256936025299"/>
    <n v="2700.2580721832101"/>
    <n v="0"/>
    <n v="1363.4581756190601"/>
    <n v="2732.6880351775799"/>
    <n v="0"/>
    <n v="1668.60404140626"/>
    <n v="3385.7683436690299"/>
    <n v="0"/>
    <n v="1684.2081658811401"/>
    <n v="3466.6225625802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Maintenance GG"/>
    <s v="AFUDC Not Eligible"/>
    <s v="Maintenance"/>
    <s v="Maintenance"/>
    <s v="Transmission"/>
    <s v="GG - Transmission Lines"/>
    <s v="~"/>
    <s v="PEF Transmission O/H Conduct.&amp; Devices 356.0"/>
    <n v="3037.9199999999996"/>
    <n v="3729.6599999999994"/>
    <n v="2875.2400000000002"/>
    <n v="1877.94"/>
    <n v="1812.77"/>
    <n v="1295.3600000000001"/>
    <n v="2631.6900000000005"/>
    <n v="2632.6500000000005"/>
    <n v="3201.16"/>
    <n v="3352.57"/>
    <n v="2801.23"/>
    <n v="2995.4800000000005"/>
    <n v="3037.9199999999996"/>
    <n v="3206.3300000000004"/>
    <n v="3206.3300000000004"/>
    <n v="3206.3300000000004"/>
    <n v="0"/>
    <n v="0"/>
    <n v="0"/>
    <n v="0"/>
    <n v="0"/>
    <n v="0"/>
    <n v="0"/>
    <n v="0"/>
    <n v="0"/>
    <n v="3206.33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Maintenance GG 355"/>
    <s v="AFUDC Not Eligible"/>
    <s v="Maintenance"/>
    <s v="Maintenance"/>
    <s v="Transmission"/>
    <s v="GG - Transmission Lines"/>
    <s v="~"/>
    <s v="PEF Transmission Poles &amp; Fixtures 355.0"/>
    <n v="-22.75"/>
    <n v="-22.41"/>
    <n v="-0.73999999999999932"/>
    <n v="-0.17999999999999972"/>
    <n v="-60.97"/>
    <n v="-55.84"/>
    <n v="-51.03"/>
    <n v="-43.64"/>
    <n v="-21.310000000000002"/>
    <n v="-178.73"/>
    <n v="7311.69"/>
    <n v="9566.9700000000012"/>
    <n v="-22.75"/>
    <n v="4201.0199999999995"/>
    <n v="4383.9971756922896"/>
    <n v="4591.8715969765799"/>
    <n v="0"/>
    <n v="270.82971859478999"/>
    <n v="543.67599511727997"/>
    <n v="0"/>
    <n v="316.53823953849002"/>
    <n v="634.78550727918002"/>
    <n v="0"/>
    <n v="426.68055850568999"/>
    <n v="843.49889918687995"/>
    <n v="4201.0199999999995"/>
    <n v="0"/>
    <n v="309.94903764198"/>
    <n v="609.10875400205998"/>
    <n v="0"/>
    <n v="298.53032628557997"/>
    <n v="612.05927285285998"/>
    <n v="0"/>
    <n v="587.33741344457997"/>
    <n v="1109.6087792721601"/>
    <n v="0"/>
    <n v="449.42132197848002"/>
    <n v="830.33879100366005"/>
    <n v="0"/>
    <n v="0"/>
    <n v="659.35426945812242"/>
    <n v="1295.756426833892"/>
    <n v="0"/>
    <n v="635.06325651666918"/>
    <n v="1302.0330625550159"/>
    <n v="0"/>
    <n v="1249.4422764251315"/>
    <n v="2360.4696165774494"/>
    <n v="0"/>
    <n v="956.05351668912283"/>
    <n v="1766.3788573441475"/>
    <n v="0"/>
    <n v="0"/>
    <n v="656.38617267773975"/>
    <n v="1289.9235526768678"/>
    <n v="0"/>
    <n v="632.20450622973237"/>
    <n v="1296.171933993435"/>
    <n v="0"/>
    <n v="1243.817886366993"/>
    <n v="2349.843914138437"/>
    <n v="0"/>
    <n v="951.74982215615114"/>
    <n v="1758.4274666543934"/>
    <n v="0"/>
    <n v="0"/>
    <n v="656.38617267773975"/>
    <n v="1289.9235526768678"/>
    <n v="0"/>
    <n v="632.20450622973237"/>
    <n v="1296.171933993435"/>
    <n v="0"/>
    <n v="1243.817886366993"/>
    <n v="2349.843914138437"/>
    <n v="0"/>
    <n v="951.74982215615114"/>
    <n v="1758.4274666543934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Maintenance GG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85.711775397709999"/>
    <n v="183.08613720341998"/>
    <n v="0"/>
    <n v="126.86443499521"/>
    <n v="254.67348376272002"/>
    <n v="0"/>
    <n v="148.27562175150999"/>
    <n v="297.35180150081999"/>
    <n v="0"/>
    <n v="199.86945398431001"/>
    <n v="395.11916129311999"/>
    <n v="0"/>
    <n v="0"/>
    <n v="145.18904993801999"/>
    <n v="285.32407125793998"/>
    <n v="0"/>
    <n v="139.84019689441999"/>
    <n v="286.70617920714"/>
    <n v="0"/>
    <n v="275.12574873542002"/>
    <n v="519.77268808784004"/>
    <n v="0"/>
    <n v="210.52188210151999"/>
    <n v="388.95458785634003"/>
    <n v="0"/>
    <n v="0"/>
    <n v="308.86051682399568"/>
    <n v="606.96960375919457"/>
    <n v="0"/>
    <n v="297.48190723761746"/>
    <n v="609.9097605801029"/>
    <n v="0"/>
    <n v="585.27472273071498"/>
    <n v="1105.7119055627113"/>
    <n v="0"/>
    <n v="447.84298358859058"/>
    <n v="827.42269529043028"/>
    <n v="0"/>
    <n v="0"/>
    <n v="307.47017486666516"/>
    <n v="604.23731762690284"/>
    <n v="0"/>
    <n v="296.14278632494074"/>
    <n v="607.16423927152096"/>
    <n v="0"/>
    <n v="582.64009655076472"/>
    <n v="1100.7345207197673"/>
    <n v="0"/>
    <n v="445.82700920383587"/>
    <n v="823.69803504075105"/>
    <n v="0"/>
    <n v="0"/>
    <n v="307.47017486666516"/>
    <n v="604.23731762690284"/>
    <n v="0"/>
    <n v="296.14278632494074"/>
    <n v="607.16423927152096"/>
    <n v="0"/>
    <n v="582.64009655076472"/>
    <n v="1100.7345207197673"/>
    <n v="0"/>
    <n v="445.82700920383587"/>
    <n v="823.69803504075105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Maintenance GG CFK Anchor_Guy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.61646433589999"/>
    <n v="548.84370091079995"/>
    <n v="828.56445772079996"/>
    <n v="0"/>
    <n v="886.85286298469998"/>
    <n v="924.62335087619999"/>
    <n v="961.80542071770003"/>
    <n v="997.70732755500001"/>
    <n v="1037.7413219525999"/>
    <n v="1273.9097294634"/>
    <n v="1610.2184399172002"/>
    <n v="1978.5374660919001"/>
    <n v="2342.4478004847001"/>
    <n v="2456.291255094"/>
    <n v="2542.8265506605999"/>
    <n v="2614.3957104626998"/>
    <n v="886.85286298469998"/>
    <n v="2690.1334337513999"/>
    <n v="3026.8676128067955"/>
    <n v="3358.3558848043499"/>
    <n v="3678.4311552141385"/>
    <n v="4035.3451108005556"/>
    <n v="6140.8507386446199"/>
    <n v="9139.1344211099586"/>
    <n v="12422.798780058616"/>
    <n v="15667.158451915306"/>
    <n v="16682.103833050292"/>
    <n v="17453.589544212966"/>
    <n v="18091.64808189651"/>
    <n v="2690.1334337513999"/>
    <n v="18766.870497841599"/>
    <n v="0"/>
    <n v="0"/>
    <n v="0"/>
    <n v="0"/>
    <n v="0"/>
    <n v="0"/>
    <n v="0"/>
    <n v="0"/>
    <n v="0"/>
    <n v="0"/>
    <n v="0"/>
    <n v="18766.8704978415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Maintenance GG CFK Anchor_Guy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.7748195641"/>
    <n v="257.09418588919999"/>
    <n v="388.12343907920001"/>
    <n v="0"/>
    <n v="415.42740571529998"/>
    <n v="433.12018932379999"/>
    <n v="450.53734098230001"/>
    <n v="467.35482744500001"/>
    <n v="486.10790264740001"/>
    <n v="596.73598193659996"/>
    <n v="754.27266128279996"/>
    <n v="926.80389380809993"/>
    <n v="1097.2699682153"/>
    <n v="1150.597518906"/>
    <n v="1191.1331419394"/>
    <n v="1224.6581962373"/>
    <n v="415.42740571529998"/>
    <n v="1260.1359256486001"/>
    <n v="1417.8719067332861"/>
    <n v="1573.1505539685575"/>
    <n v="1723.0830227801912"/>
    <n v="1890.271791990275"/>
    <n v="2876.5512270596682"/>
    <n v="4281.0335981410826"/>
    <n v="5819.1964916867828"/>
    <n v="7338.9479385623836"/>
    <n v="7814.3775664361874"/>
    <n v="8175.7636778325059"/>
    <n v="8474.648660976487"/>
    <n v="1260.1359256486001"/>
    <n v="8790.94227431933"/>
    <n v="0"/>
    <n v="0"/>
    <n v="0"/>
    <n v="0"/>
    <n v="0"/>
    <n v="0"/>
    <n v="0"/>
    <n v="0"/>
    <n v="0"/>
    <n v="0"/>
    <n v="0"/>
    <n v="8790.942274319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Maintenance GG_SPP"/>
    <s v="AFUDC Not Eligible"/>
    <s v="Recoverable"/>
    <s v="Florida SPP"/>
    <s v="Transmission"/>
    <s v="GG - Transmission Lines"/>
    <s v="DEF - SPP"/>
    <s v="PEF Transmission Poles &amp; Fixtures 355.0 SPP"/>
    <n v="10399.700000000001"/>
    <n v="8275.0700000000033"/>
    <n v="12381.89"/>
    <n v="11924.250000000005"/>
    <n v="13925.710000000003"/>
    <n v="20070.390000000003"/>
    <n v="24501.729999999996"/>
    <n v="23440.720000000001"/>
    <n v="23715.119999999999"/>
    <n v="22166.670000000002"/>
    <n v="21367.630000000005"/>
    <n v="19961.750000000004"/>
    <n v="10399.700000000001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</r>
  <r>
    <s v="DE Florida"/>
    <x v="6"/>
    <s v="Transmission"/>
    <s v="PEF Transmission Maintenance GG_SPP 354"/>
    <s v="AFUDC Not Eligible"/>
    <s v="Recoverable"/>
    <s v="Florida SPP"/>
    <s v="Transmission"/>
    <s v="GG - Transmission Lines"/>
    <s v="DEF - SPP"/>
    <s v="PEF Transmission Towers &amp; Fixtures 354 SPP"/>
    <n v="2306.56"/>
    <n v="2662.68"/>
    <n v="3272.62"/>
    <n v="4139.7"/>
    <n v="4196.22"/>
    <n v="2278.2800000000002"/>
    <n v="2703.96"/>
    <n v="2826.2000000000003"/>
    <n v="2436.69"/>
    <n v="2439.9100000000003"/>
    <n v="2446.5099999999998"/>
    <n v="2360.33"/>
    <n v="2306.56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</r>
  <r>
    <s v="DE Florida"/>
    <x v="6"/>
    <s v="Transmission"/>
    <s v="PEF Transmission Maintenance HB"/>
    <s v="AFUDC Not Eligible"/>
    <s v="Maintenance"/>
    <s v="Maintenance"/>
    <s v="Transmission"/>
    <s v="HB - Distribution Substation"/>
    <s v="~"/>
    <s v="PEF Distribution Station Equip 362.0"/>
    <n v="34826.749999999993"/>
    <n v="36208.549999999988"/>
    <n v="39545.209999999985"/>
    <n v="39170.439999999995"/>
    <n v="40902.389999999992"/>
    <n v="43621.04"/>
    <n v="45199.859999999986"/>
    <n v="37289.969999999994"/>
    <n v="40732.819999999978"/>
    <n v="41963.009999999995"/>
    <n v="39825.720000000008"/>
    <n v="41609.689999999995"/>
    <n v="34826.749999999993"/>
    <n v="39871.35"/>
    <n v="42634.644190159997"/>
    <n v="45450.416132719998"/>
    <n v="0"/>
    <n v="2602.2289711600001"/>
    <n v="4822.9067636199998"/>
    <n v="0"/>
    <n v="2238.7326866600001"/>
    <n v="4357.1188913200003"/>
    <n v="0"/>
    <n v="2960.9247495599998"/>
    <n v="5543.9035198199999"/>
    <n v="39871.35"/>
    <n v="0"/>
    <n v="3381.05942172"/>
    <n v="6603.5509288399999"/>
    <n v="0"/>
    <n v="5824.48708842"/>
    <n v="12462.866720440001"/>
    <n v="0"/>
    <n v="9324.7366751200007"/>
    <n v="23002.159035739998"/>
    <n v="0"/>
    <n v="4926.5966462200004"/>
    <n v="9134.0553312400007"/>
    <n v="0"/>
    <n v="0"/>
    <n v="2599.3777216464455"/>
    <n v="5076.8475282969775"/>
    <n v="0"/>
    <n v="4477.8988149088291"/>
    <n v="9581.52284838591"/>
    <n v="0"/>
    <n v="7168.9106135839374"/>
    <n v="17684.190748961824"/>
    <n v="0"/>
    <n v="3787.5955339488528"/>
    <n v="7022.3137114321471"/>
    <n v="0"/>
    <n v="0"/>
    <n v="1507.7761325034453"/>
    <n v="2944.8392466319879"/>
    <n v="0"/>
    <n v="2597.4174128908398"/>
    <n v="5557.7884443366347"/>
    <n v="0"/>
    <n v="4158.3461415395986"/>
    <n v="10257.7630453161"/>
    <n v="0"/>
    <n v="2197.0051132266667"/>
    <n v="4073.3122088707414"/>
    <n v="0"/>
    <n v="0"/>
    <n v="1838.2439334790161"/>
    <n v="3590.2762774232983"/>
    <n v="0"/>
    <n v="3166.7080404248513"/>
    <n v="6775.9202915610895"/>
    <n v="0"/>
    <n v="5069.7543244030458"/>
    <n v="12506.014840418937"/>
    <n v="0"/>
    <n v="2678.535118144981"/>
    <n v="4966.0830249981027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Maintenance HB - PS"/>
    <s v="AFUDC Not Eligible"/>
    <s v="Maintenance"/>
    <s v="Maintenance"/>
    <s v="Physical Security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.696080098140747"/>
    <n v="79.392160196281495"/>
    <n v="119.08824029442223"/>
    <n v="158.78432039256299"/>
    <n v="198.48040049070374"/>
    <n v="238.1764805888445"/>
    <n v="277.87256068698525"/>
    <n v="317.56864078512598"/>
    <n v="357.2647208832667"/>
    <n v="396.96080098140743"/>
    <n v="436.65688107954816"/>
    <n v="0"/>
    <n v="476.352961177689"/>
    <n v="1189.6356493678206"/>
    <n v="1902.9183375579523"/>
    <n v="2616.2010257480838"/>
    <n v="3329.4837139382153"/>
    <n v="4042.7664021283467"/>
    <n v="4756.0490903184782"/>
    <n v="5469.3317785086101"/>
    <n v="6182.614466698742"/>
    <n v="6895.897154888874"/>
    <n v="7609.1798430790059"/>
    <n v="8322.4625312691369"/>
    <n v="476.352961177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Maintenance HB - STIP"/>
    <s v="AFUDC Not Eligible"/>
    <s v="Maintenance"/>
    <s v="Maintenance"/>
    <s v="Transmission"/>
    <s v="HB - Distribution Substation"/>
    <s v="~"/>
    <s v="PEF Distribution Station Equip 362.0"/>
    <n v="238.82999999999998"/>
    <n v="273.45"/>
    <n v="357.53"/>
    <n v="485.09999999999997"/>
    <n v="487.48999999999984"/>
    <n v="662.57000000000016"/>
    <n v="912.63999999999965"/>
    <n v="1017.7499999999999"/>
    <n v="1103.32"/>
    <n v="1037.46"/>
    <n v="1112.99"/>
    <n v="1292.6899999999998"/>
    <n v="238.82999999999998"/>
    <n v="1107.1699999999996"/>
    <n v="2089.9029302999998"/>
    <n v="4113.7054869999993"/>
    <n v="0"/>
    <n v="1970.2758383"/>
    <n v="2209.242491"/>
    <n v="0"/>
    <n v="76.328193299999995"/>
    <n v="117.12129379999999"/>
    <n v="0"/>
    <n v="105.0716907"/>
    <n v="117.07917690000001"/>
    <n v="1107.1699999999996"/>
    <n v="0"/>
    <n v="1559.4076183"/>
    <n v="3096.0944365999999"/>
    <n v="0"/>
    <n v="1576.5342482999999"/>
    <n v="3149.9177066000002"/>
    <n v="0"/>
    <n v="1558.7806433000001"/>
    <n v="3100.1172616000003"/>
    <n v="0"/>
    <n v="1575.7584683"/>
    <n v="3153.2347766000003"/>
    <n v="0"/>
    <n v="0"/>
    <n v="1230.4275644076222"/>
    <n v="2700.2597886559024"/>
    <n v="0"/>
    <n v="1363.4580324559515"/>
    <n v="2732.6877482453365"/>
    <n v="0"/>
    <n v="1668.6038662028357"/>
    <n v="3385.7679881633539"/>
    <n v="0"/>
    <n v="1684.2079890392827"/>
    <n v="3466.6221985849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Maintenance HB SPP"/>
    <s v="AFUDC Not Eligible"/>
    <s v="Recoverable"/>
    <s v="Florida SPP"/>
    <s v="Transmission"/>
    <s v="HB - Distribution Substation"/>
    <s v="DEF - SPP"/>
    <s v="PEF Distribution Station Equip 362.0 SPP"/>
    <n v="31.939999999999998"/>
    <n v="102.53999999999999"/>
    <n v="134.4"/>
    <n v="198.94"/>
    <n v="606.48"/>
    <n v="281.02"/>
    <n v="311.61999999999995"/>
    <n v="350.4199999999999"/>
    <n v="387.69999999999993"/>
    <n v="422.18999999999994"/>
    <n v="744.99"/>
    <n v="1190.1399999999999"/>
    <n v="31.939999999999998"/>
    <n v="909.98"/>
    <n v="909.98000000000013"/>
    <n v="909.98000000000025"/>
    <n v="909.98000000000025"/>
    <n v="909.98000000000036"/>
    <n v="909.98000000000036"/>
    <n v="909.98000000000036"/>
    <n v="909.98000000000047"/>
    <n v="909.98000000000059"/>
    <n v="909.98000000000059"/>
    <n v="909.98000000000047"/>
    <n v="909.98000000000047"/>
    <n v="909.98"/>
    <n v="909.98000000000047"/>
    <n v="909.98000000000036"/>
    <n v="909.98000000000025"/>
    <n v="909.98000000000013"/>
    <n v="909.98"/>
    <n v="909.98"/>
    <n v="909.98"/>
    <n v="909.98000000000013"/>
    <n v="909.98000000000013"/>
    <n v="909.98"/>
    <n v="909.98000000000013"/>
    <n v="909.98"/>
    <n v="909.98000000000047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000000000025"/>
    <n v="909.98000000000047"/>
    <n v="909.98000000000025"/>
    <n v="909.98"/>
    <n v="909.98000000000025"/>
    <n v="909.98"/>
    <n v="909.98"/>
    <n v="909.98"/>
    <n v="909.97999999999979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</r>
  <r>
    <s v="DE Florida"/>
    <x v="6"/>
    <s v="Transmission"/>
    <s v="PEF Transmission Maintenance SA 2024-2025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.50402329999997"/>
    <n v="667.01287660000003"/>
    <n v="1000.5126999"/>
    <n v="1334.0236032"/>
    <n v="1667.5400165000001"/>
    <n v="2001.0531998000001"/>
    <n v="2334.5351531000001"/>
    <n v="2668.0124564000002"/>
    <n v="3001.4887397000002"/>
    <n v="3334.9609930000001"/>
    <n v="3668.4427562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Maintenance SA System Control Center"/>
    <s v="AFUDC Not Eligible"/>
    <s v="Maintenance"/>
    <s v="Maintenance"/>
    <s v="Transmission"/>
    <s v="SA - Gen. Bldg. &amp; Oper. Centers"/>
    <s v="~"/>
    <s v="PEF Transmission Energy Control Center 353.2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Maintenance SB"/>
    <s v="AFUDC Not Eligible"/>
    <s v="Maintenance"/>
    <s v="Maintenance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8.7564522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6"/>
    <s v="Transmission"/>
    <s v="PEF Transmission Maintenance TB"/>
    <s v="AFUDC Not Eligible"/>
    <s v="Maintenance"/>
    <s v="Maintenance"/>
    <s v="Transmission"/>
    <s v="TB - Equipment &amp; Tools"/>
    <s v="~"/>
    <s v="PEF Distribution General Plant Stores Equip 393.0"/>
    <n v="3869.19"/>
    <n v="2511.86"/>
    <n v="2551.33"/>
    <n v="1588.24"/>
    <n v="1818.91"/>
    <n v="1830.96"/>
    <n v="1831.18"/>
    <n v="1836.07"/>
    <n v="1836.6"/>
    <n v="1964.84"/>
    <n v="2226.75"/>
    <n v="2541.5700000000002"/>
    <n v="3869.19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</r>
  <r>
    <s v="DE Florida"/>
    <x v="6"/>
    <s v="Transmission"/>
    <s v="PEF Transmission Maintenance TB Matting"/>
    <s v="AFUDC Not Eligible"/>
    <s v="Maintenance"/>
    <s v="Maintenance"/>
    <s v="Transmission"/>
    <s v="TB - Equipment &amp; Tools"/>
    <s v="~"/>
    <s v="PEF Distribution Gen. Plant Tool Shop/Gar. Eq. -New- 394.1"/>
    <n v="15608.67"/>
    <n v="0"/>
    <n v="0"/>
    <n v="0"/>
    <n v="0"/>
    <n v="0"/>
    <n v="0"/>
    <n v="0"/>
    <n v="0"/>
    <n v="0"/>
    <n v="0"/>
    <n v="0"/>
    <n v="15608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7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4164.7700000000004"/>
    <n v="5184.2000000000007"/>
    <n v="6797.4950000000008"/>
    <n v="7079.8050000000003"/>
    <n v="136.18499999999995"/>
    <n v="175.06999999999996"/>
    <n v="76.425000000000011"/>
    <n v="537.30499999999995"/>
    <n v="895.96500000000003"/>
    <n v="1097.635"/>
    <n v="1264.96"/>
    <n v="1826.1399999999999"/>
    <n v="4164.7700000000004"/>
    <n v="2475.3250000000003"/>
    <n v="2759.38"/>
    <n v="2759.38"/>
    <n v="2759.38"/>
    <n v="2759.38"/>
    <n v="2759.38"/>
    <n v="2759.38"/>
    <n v="2759.38"/>
    <n v="2759.38"/>
    <n v="2759.38"/>
    <n v="2759.38"/>
    <n v="2759.38"/>
    <n v="2475.3250000000003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74.0148974021558"/>
    <n v="2788.7274137701561"/>
    <n v="2803.5179607709706"/>
    <n v="2818.3869522549212"/>
    <n v="2833.3348042672669"/>
    <n v="2848.3619350598392"/>
    <n v="2863.4687651027502"/>
    <n v="2878.6557170961532"/>
    <n v="2893.923215982074"/>
    <n v="2909.2716889562985"/>
    <n v="2924.7015654803263"/>
    <n v="2759.38"/>
  </r>
  <r>
    <s v="DE Florida"/>
    <x v="7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0.8333333333333"/>
    <n v="6072.8941970305614"/>
    <n v="10145.892706070648"/>
    <n v="14240.065586175171"/>
    <n v="18355.652444756972"/>
    <n v="22492.895810929218"/>
    <n v="26652.041176137012"/>
    <n v="30833.337035422159"/>
    <n v="35037.034929331952"/>
    <n v="39263.389486483175"/>
    <n v="43512.658466792353"/>
    <n v="0"/>
    <n v="47785.102805384078"/>
    <n v="50059.373532953905"/>
    <n v="0"/>
    <n v="0"/>
    <n v="0"/>
    <n v="0"/>
    <n v="0"/>
    <n v="0"/>
    <n v="0"/>
    <n v="0"/>
    <n v="0"/>
    <n v="0"/>
    <n v="47785.102805384078"/>
  </r>
  <r>
    <s v="DE Florida"/>
    <x v="7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.33333333333331"/>
    <n v="971.6630715248898"/>
    <n v="1623.3428329713038"/>
    <n v="2278.4104937880275"/>
    <n v="2936.9043911611152"/>
    <n v="3598.863329748674"/>
    <n v="4264.3265881819207"/>
    <n v="4933.3339256675445"/>
    <n v="5605.9255886931123"/>
    <n v="6282.1423178373097"/>
    <n v="6962.0253546867789"/>
    <n v="0"/>
    <n v="7645.616448861454"/>
    <n v="12049.821645090396"/>
    <n v="20195.133479221509"/>
    <n v="28382.659429510128"/>
    <n v="36612.876434602404"/>
    <n v="44886.267238965804"/>
    <n v="53203.320473497814"/>
    <n v="61564.530737388755"/>
    <n v="69970.398681260413"/>
    <n v="78421.431091602222"/>
    <n v="86918.140976527342"/>
    <n v="95461.047652871348"/>
    <n v="7645.616448861454"/>
    <n v="104050.6768346569"/>
    <n v="110929.64461918859"/>
    <n v="116107.71348485553"/>
    <n v="0"/>
    <n v="0"/>
    <n v="0"/>
    <n v="0"/>
    <n v="0"/>
    <n v="0"/>
    <n v="0"/>
    <n v="0"/>
    <n v="0"/>
    <n v="104050.6768346569"/>
    <n v="0"/>
    <n v="0"/>
    <n v="0"/>
    <n v="0"/>
    <n v="0"/>
    <n v="0"/>
    <n v="0"/>
    <n v="0"/>
    <n v="0"/>
    <n v="0"/>
    <n v="0"/>
    <n v="0"/>
    <n v="0"/>
  </r>
  <r>
    <s v="DE Florida"/>
    <x v="7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28116.474999999999"/>
    <n v="30015.305"/>
    <n v="30763.84"/>
    <n v="31452.105"/>
    <n v="32114.959999999999"/>
    <n v="32593.84"/>
    <n v="33256.894999999997"/>
    <n v="34843.919999999998"/>
    <n v="36202.969999999994"/>
    <n v="39270.584999999999"/>
    <n v="43333.115000000005"/>
    <n v="45302.770000000004"/>
    <n v="28116.474999999999"/>
    <n v="48073.345000000001"/>
    <n v="50144.430524914882"/>
    <n v="50402.349415237972"/>
    <n v="50662.389919138157"/>
    <n v="50924.573872332796"/>
    <n v="51188.923376277053"/>
    <n v="51455.460801861504"/>
    <n v="51724.208793167243"/>
    <n v="51995.190271279542"/>
    <n v="52268.428438160969"/>
    <n v="52543.946780585131"/>
    <n v="52821.769074131997"/>
    <n v="48073.345000000001"/>
    <n v="53101.919387245922"/>
    <n v="53374.215438667728"/>
    <n v="53648.746792871985"/>
    <n v="53925.536413028349"/>
    <n v="54204.607541284931"/>
    <n v="54485.983702643774"/>
    <n v="54769.688708896545"/>
    <n v="55055.746662621532"/>
    <n v="55344.181961242954"/>
    <n v="55635.019301153494"/>
    <n v="55928.283681901536"/>
    <n v="56224.000410443645"/>
    <n v="53101.9193872459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7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2391.6035016149999"/>
    <n v="5286.1176210032854"/>
    <n v="6788.9664924753861"/>
    <n v="9088.9973176373733"/>
    <n v="11742.568694081068"/>
    <n v="14391.224577105948"/>
    <n v="16931.163997927291"/>
    <n v="19416.555675189531"/>
    <n v="23673.439815450351"/>
    <n v="28750.859820171543"/>
    <n v="32827.500691751811"/>
    <n v="0"/>
    <n v="38369.54888012186"/>
    <n v="43300.086536284463"/>
    <n v="46122.23515518268"/>
    <n v="48959.627044235822"/>
    <n v="51812.432745023783"/>
    <n v="54680.824875090533"/>
    <n v="57564.978156773344"/>
    <n v="60465.069446480615"/>
    <n v="63381.277764425955"/>
    <n v="66313.784324826265"/>
    <n v="69262.772566571992"/>
    <n v="72228.42818437751"/>
    <n v="38369.54888012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7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120.2959133849999"/>
    <n v="2476.1696345081468"/>
    <n v="3180.1472997057981"/>
    <n v="4257.5479358683151"/>
    <n v="5500.5571415739523"/>
    <n v="6741.2637886883967"/>
    <n v="7931.0445159160136"/>
    <n v="9095.2735101108083"/>
    <n v="11089.320559660298"/>
    <n v="13467.73022413322"/>
    <n v="15377.346139014435"/>
    <n v="0"/>
    <n v="17973.401017267071"/>
    <n v="20283.006762224293"/>
    <n v="21604.982400151646"/>
    <n v="22934.098424539239"/>
    <n v="24270.434721971484"/>
    <n v="25614.072151474113"/>
    <n v="26965.09255801863"/>
    <n v="28323.57878623686"/>
    <n v="29689.614694349286"/>
    <n v="31063.28516831066"/>
    <n v="32444.676136176866"/>
    <n v="33833.874582696626"/>
    <n v="17973.4010172670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7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10.01884495"/>
    <n v="30.108066981181331"/>
    <n v="0"/>
    <n v="10.3695165"/>
    <n v="31.162377668494624"/>
    <n v="0"/>
    <n v="10.3695165"/>
    <n v="31.162875065804517"/>
    <n v="0"/>
    <n v="10.3695165"/>
    <n v="31.163377563621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7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103.817875"/>
    <n v="230.88473933511463"/>
    <n v="504.76474142502002"/>
    <n v="0"/>
    <n v="219.46895393729076"/>
    <n v="356.95334463862775"/>
    <n v="88.509231513439019"/>
    <n v="208.79908855089403"/>
    <n v="209.8963415834244"/>
    <n v="211.00275120471963"/>
    <n v="212.11841289129197"/>
    <n v="0"/>
    <n v="213.24342329572056"/>
    <n v="318.15476803890732"/>
    <n v="446.32407850870135"/>
    <n v="720.02106033886355"/>
    <n v="178.94104523490387"/>
    <n v="432.16992334469091"/>
    <n v="571.02610428802313"/>
    <n v="819.07374556735397"/>
    <n v="943.18166176417196"/>
    <n v="948.1381438339946"/>
    <n v="953.1359878018369"/>
    <n v="958.17562495164862"/>
    <n v="213.24342329572056"/>
    <n v="963.25749187987674"/>
    <n v="968.19688417620034"/>
    <n v="973.17682438824284"/>
    <n v="978.19772906300375"/>
    <n v="983.26001980809292"/>
    <n v="988.36412336202977"/>
    <n v="993.51047166563637"/>
    <n v="998.69950193454224"/>
    <n v="1003.9316567328191"/>
    <n v="1009.207384047763"/>
    <n v="1014.5271373658495"/>
    <n v="1019.8913757498732"/>
    <n v="963.25749187987674"/>
    <n v="1025.3005639173032"/>
    <n v="1030.5581007125229"/>
    <n v="1035.8587971002737"/>
    <n v="1041.2030964571991"/>
    <n v="1046.5914475465054"/>
    <n v="1052.0243045927878"/>
    <n v="1057.5021273580226"/>
    <n v="1063.0253812187427"/>
    <n v="1068.5945372444141"/>
    <n v="1074.2100722770351"/>
    <n v="1079.8724690119832"/>
    <n v="1085.5822160801247"/>
    <n v="1025.3005639173032"/>
    <n v="1091.339808131215"/>
    <n v="1096.9359809992136"/>
    <n v="1102.5780933537294"/>
    <n v="1108.2666171291376"/>
    <n v="1114.0020299933221"/>
    <n v="1119.7848154273231"/>
    <n v="1125.6154628062222"/>
    <n v="1131.4944674812891"/>
    <n v="1137.4223308634057"/>
    <n v="1143.3995605077941"/>
    <n v="1149.4266702000691"/>
    <n v="1155.5041800436372"/>
    <n v="1091.339808131215"/>
    <n v="1161.6326165484684"/>
    <n v="1167.7935563835708"/>
    <n v="1173.9871719365472"/>
    <n v="1180.2136365092913"/>
    <n v="1186.4731243228359"/>
    <n v="1192.7658105222285"/>
    <n v="1199.0918711814318"/>
    <n v="1205.4514833082501"/>
    <n v="1211.8448248492818"/>
    <n v="1218.2720746949005"/>
    <n v="1224.7334126842575"/>
    <n v="1231.2290196103156"/>
    <n v="1161.6326165484684"/>
  </r>
  <r>
    <s v="DE Florida"/>
    <x v="7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74348.44"/>
    <n v="74604.635000000009"/>
    <n v="76156.505000000005"/>
    <n v="83332.49500000001"/>
    <n v="87343.595000000001"/>
    <n v="89300.854999999996"/>
    <n v="90550.99"/>
    <n v="91645.950000000012"/>
    <n v="0"/>
    <n v="0"/>
    <n v="0"/>
    <n v="0"/>
    <n v="74348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7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75428.244999999995"/>
    <n v="84763.104999999996"/>
    <n v="85701.04"/>
    <n v="87333.760000000009"/>
    <n v="88961.294999999998"/>
    <n v="89489.700000000012"/>
    <n v="0"/>
    <n v="0"/>
    <n v="0"/>
    <n v="0"/>
    <n v="0"/>
    <n v="0"/>
    <n v="75428.244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7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4512.45"/>
    <n v="4767.869999999999"/>
    <n v="5045.8099999999995"/>
    <n v="5519.2650000000003"/>
    <n v="6236.5649999999996"/>
    <n v="6726.9850000000006"/>
    <n v="7706.9550000000008"/>
    <n v="8357.0499999999993"/>
    <n v="8671.5699999999979"/>
    <n v="8637.635000000002"/>
    <n v="9321.6500000000015"/>
    <n v="9645.51"/>
    <n v="4512.45"/>
    <n v="9896.24"/>
    <n v="9983.2149188982312"/>
    <n v="9984.2418962461779"/>
    <n v="9985.2721288936154"/>
    <n v="9986.3056285467737"/>
    <n v="9987.3424069578268"/>
    <n v="9988.3824759250965"/>
    <n v="9989.4258472932524"/>
    <n v="9990.4725329535067"/>
    <n v="9991.5225448438159"/>
    <n v="9992.5758949490719"/>
    <n v="9993.6325953013202"/>
    <n v="9896.24"/>
    <n v="9994.6926579799438"/>
    <n v="9995.7176737900481"/>
    <n v="9996.7459373014372"/>
    <n v="9997.7774601891833"/>
    <n v="9998.8122541741723"/>
    <n v="9999.8503310232973"/>
    <n v="10000.891702549659"/>
    <n v="10001.936380612762"/>
    <n v="10002.98437711871"/>
    <n v="10004.035704020404"/>
    <n v="10005.090373317755"/>
    <n v="10006.148397057868"/>
    <n v="9994.6926579799438"/>
    <n v="10007.209787335263"/>
    <n v="10008.236086852223"/>
    <n v="10009.265638137815"/>
    <n v="10010.298452881734"/>
    <n v="10011.334542819546"/>
    <n v="10012.373919732881"/>
    <n v="10013.416595449633"/>
    <n v="10014.462581844156"/>
    <n v="10015.511890837466"/>
    <n v="10016.564534397439"/>
    <n v="10017.620524539008"/>
    <n v="10018.679873324372"/>
    <n v="10007.209787335263"/>
    <n v="10019.742592863191"/>
    <n v="10020.770177694691"/>
    <n v="10021.801018367269"/>
    <n v="10022.835126585254"/>
    <n v="10023.87251409891"/>
    <n v="10024.913192704626"/>
    <n v="10025.957174245104"/>
    <n v="10027.004470609574"/>
    <n v="10028.055093733979"/>
    <n v="10029.109055601184"/>
    <n v="10030.166368241169"/>
    <n v="10031.227043731236"/>
    <n v="10019.742592863191"/>
    <n v="10032.291094196216"/>
    <n v="10033.31996595196"/>
    <n v="10034.352097626319"/>
    <n v="10035.387500938288"/>
    <n v="10036.426187652845"/>
    <n v="10037.468169581151"/>
    <n v="10038.513458580741"/>
    <n v="10039.562066555734"/>
    <n v="10040.614005457022"/>
    <n v="10041.669287282477"/>
    <n v="10042.727924077144"/>
    <n v="10043.789927933452"/>
    <n v="10032.291094196216"/>
    <n v="10044.855310991417"/>
    <n v="10098.130114351543"/>
    <n v="10151.687470778405"/>
    <n v="10205.528878846011"/>
    <n v="10259.65584507634"/>
    <n v="10314.069883981503"/>
    <n v="10368.772518106101"/>
    <n v="10423.765278069854"/>
    <n v="10479.049702610406"/>
    <n v="10534.627338626393"/>
    <n v="10590.499741220723"/>
    <n v="10646.66847374409"/>
    <n v="10044.855310991417"/>
  </r>
  <r>
    <s v="DE Florida"/>
    <x v="7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11059.68"/>
    <n v="11044.929999999998"/>
    <n v="11215.365"/>
    <n v="11403.929999999998"/>
    <n v="11722.535000000002"/>
    <n v="12018.140000000001"/>
    <n v="12108.955000000002"/>
    <n v="12257.075000000001"/>
    <n v="12480.935000000001"/>
    <n v="12775.769999999999"/>
    <n v="13359.135000000002"/>
    <n v="14134.31"/>
    <n v="11059.68"/>
    <n v="14768.06"/>
    <n v="15185.062258535379"/>
    <n v="15429.396789747796"/>
    <n v="15686.526235157129"/>
    <n v="15951.347711976687"/>
    <n v="16207.482102633719"/>
    <n v="16463.815846888472"/>
    <n v="16720.947344804481"/>
    <n v="17018.172320829046"/>
    <n v="17347.260399803217"/>
    <n v="17667.191621220703"/>
    <n v="17946.779195794723"/>
    <n v="14768.06"/>
    <n v="18195.814647537438"/>
    <n v="22187.839245888546"/>
    <n v="30256.237969801954"/>
    <n v="38377.017155797563"/>
    <n v="45589.684039272208"/>
    <n v="52356.722665800698"/>
    <n v="60351.046272036787"/>
    <n v="68177.456390401523"/>
    <n v="76824.009817259575"/>
    <n v="84769.381649486779"/>
    <n v="90150.506199804775"/>
    <n v="95245.11706362621"/>
    <n v="18195.814647537438"/>
    <n v="99925.728828070598"/>
    <n v="103559.95790583623"/>
    <n v="106213.37676206809"/>
    <n v="108884.89254782999"/>
    <n v="111318.46273692201"/>
    <n v="113637.43712381768"/>
    <n v="116287.88872431107"/>
    <n v="118897.87604642937"/>
    <n v="121730.87784762983"/>
    <n v="124381.32609358517"/>
    <n v="126352.53892280009"/>
    <n v="128251.84832391427"/>
    <n v="99925.7288280705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7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26752.075000000001"/>
    <n v="27596.895"/>
    <n v="29031.75"/>
    <n v="24224.720000000001"/>
    <n v="4630.2749999999996"/>
    <n v="4514.1049999999996"/>
    <n v="187.94999999999982"/>
    <n v="666.16000000000008"/>
    <n v="4056.3150000000005"/>
    <n v="848.23500000000001"/>
    <n v="993.16"/>
    <n v="9.2849999999999966"/>
    <n v="26752.075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7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29638.239999999998"/>
    <n v="33932.795000000006"/>
    <n v="39412.244999999995"/>
    <n v="44295.495000000003"/>
    <n v="47525.154999999999"/>
    <n v="52527.37"/>
    <n v="58790.255000000005"/>
    <n v="64604.885000000009"/>
    <n v="69976.810000000012"/>
    <n v="74090.234999999986"/>
    <n v="78428.404999999999"/>
    <n v="82542.614999999991"/>
    <n v="29638.239999999998"/>
    <n v="88572.739999999991"/>
    <n v="98673.060973606713"/>
    <n v="107692.73709170386"/>
    <n v="112778.91835104076"/>
    <n v="116173.77098865877"/>
    <n v="0"/>
    <n v="0"/>
    <n v="0"/>
    <n v="0"/>
    <n v="0"/>
    <n v="0"/>
    <n v="127.32103454999999"/>
    <n v="88572.739999999991"/>
    <n v="307.76003725725258"/>
    <n v="361.78086614546299"/>
    <n v="363.6416933312459"/>
    <n v="365.51782748511101"/>
    <n v="367.40942614688203"/>
    <n v="369.31664877362141"/>
    <n v="371.23965676630792"/>
    <n v="373.17861349692902"/>
    <n v="375.13368433599527"/>
    <n v="377.10503668048432"/>
    <n v="379.0928399822219"/>
    <n v="381.09726577670699"/>
    <n v="307.76003725725258"/>
    <n v="383.11848771238971"/>
    <n v="385.08304290426537"/>
    <n v="387.06372530644677"/>
    <n v="389.06070059307376"/>
    <n v="391.07413645105396"/>
    <n v="393.10420260802243"/>
    <n v="395.15107086073766"/>
    <n v="397.21491510391843"/>
    <n v="399.2959113595312"/>
    <n v="401.39423780653311"/>
    <n v="403.51007481108184"/>
    <n v="405.64360495721661"/>
    <n v="383.11848771238971"/>
    <n v="407.79501307802258"/>
    <n v="409.88610457023179"/>
    <n v="411.99436202061963"/>
    <n v="414.11996177433838"/>
    <n v="416.26308231894956"/>
    <n v="418.42390431418488"/>
    <n v="420.60261062217074"/>
    <n v="422.79938633812293"/>
    <n v="425.01441882152"/>
    <n v="427.24789772776245"/>
    <n v="429.50001504032775"/>
    <n v="431.77096510342824"/>
    <n v="407.79501307802258"/>
    <n v="434.06094465518203"/>
    <n v="436.28672260576985"/>
    <n v="438.53077216778985"/>
    <n v="440.79328104472268"/>
    <n v="443.0744392204503"/>
    <n v="445.37443899093319"/>
    <n v="447.69347499638235"/>
    <n v="450.03174425393047"/>
    <n v="452.38944619081337"/>
    <n v="454.76678267806835"/>
    <n v="457.16395806476044"/>
    <n v="459.58117921274322"/>
    <n v="434.06094465518203"/>
    <n v="462.01865553196723"/>
    <n v="464.46905947111026"/>
    <n v="466.93245959426673"/>
    <n v="469.408924829174"/>
    <n v="471.89852446914068"/>
    <n v="474.40132817498568"/>
    <n v="476.91740597698742"/>
    <n v="479.44682827684301"/>
    <n v="481.98966584963864"/>
    <n v="484.54598984582935"/>
    <n v="487.11587179323055"/>
    <n v="489.69938359901869"/>
    <n v="462.01865553196723"/>
  </r>
  <r>
    <s v="DE Florida"/>
    <x v="7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6543.415"/>
    <n v="6864.11"/>
    <n v="7160.8700000000008"/>
    <n v="12083.009999999998"/>
    <n v="17027.46"/>
    <n v="18418.760000000002"/>
    <n v="19993.999999999996"/>
    <n v="20863.855"/>
    <n v="22931.11"/>
    <n v="26779.875"/>
    <n v="31371.050000000003"/>
    <n v="37130.28"/>
    <n v="6543.415"/>
    <n v="42781.4"/>
    <n v="46259.436325785122"/>
    <n v="48635.211981820532"/>
    <n v="51785.97519514626"/>
    <n v="56286.986864064806"/>
    <n v="61813.552556858638"/>
    <n v="66783.759896387302"/>
    <n v="71202.35587984533"/>
    <n v="75337.551136071765"/>
    <n v="79426.751939317954"/>
    <n v="83794.273438092991"/>
    <n v="87542.723512718178"/>
    <n v="42781.4"/>
    <n v="91024.162177884849"/>
    <n v="93787.150717387762"/>
    <n v="96003.45354547404"/>
    <n v="98219.537699349283"/>
    <n v="100484.11971461537"/>
    <n v="102613.16304424661"/>
    <n v="104043.49557214841"/>
    <n v="104816.17156301004"/>
    <n v="105493.64410902074"/>
    <n v="106211.49425595919"/>
    <n v="0"/>
    <n v="0"/>
    <n v="91024.1621778848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7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536.97951064999995"/>
    <n v="1541.1669388243131"/>
    <n v="2907.4867363388562"/>
    <n v="4905.3984624750556"/>
    <n v="7382.7965861455568"/>
    <n v="9598.6583928329364"/>
    <n v="11555.19796979543"/>
    <n v="13378.043235416788"/>
    <n v="15178.392343435877"/>
    <n v="17108.153945608552"/>
    <n v="18746.953725354186"/>
    <n v="0"/>
    <n v="20259.69658314664"/>
    <n v="21439.206730766604"/>
    <n v="22361.69153749102"/>
    <n v="23283.122214201481"/>
    <n v="24226.309193400237"/>
    <n v="25105.034545570223"/>
    <n v="25655.482207803074"/>
    <n v="25896.873021766765"/>
    <n v="26092.665922159951"/>
    <n v="26306.360565257375"/>
    <n v="0"/>
    <n v="0"/>
    <n v="20259.696583146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7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11953.095000000001"/>
    <n v="14165.009999999998"/>
    <n v="17622.989999999998"/>
    <n v="20428.090000000004"/>
    <n v="1178.44"/>
    <n v="1311.4950000000001"/>
    <n v="283.08000000000004"/>
    <n v="328.09000000000003"/>
    <n v="1551.08"/>
    <n v="1515.43"/>
    <n v="1691"/>
    <n v="1636.1100000000001"/>
    <n v="11953.095000000001"/>
    <n v="1678.23"/>
    <n v="1716.8621125743291"/>
    <n v="1717.0387268727775"/>
    <n v="1717.2159010009414"/>
    <n v="1717.3936369719966"/>
    <n v="1717.5719368070229"/>
    <n v="1717.7508025350348"/>
    <n v="1726.7224854342073"/>
    <n v="1735.7687293944346"/>
    <n v="1744.8903089727633"/>
    <n v="1754.0880082341625"/>
    <n v="1763.3626208848957"/>
    <n v="1678.23"/>
    <n v="1772.7149504079941"/>
    <n v="1781.8050791050828"/>
    <n v="1790.9698294864133"/>
    <n v="1800.2099681373484"/>
    <n v="1809.5262709564608"/>
    <n v="1818.9195232849077"/>
    <n v="1828.3905200378172"/>
    <n v="1837.9400658377228"/>
    <n v="1847.568975150074"/>
    <n v="1857.2780724208621"/>
    <n v="1867.068192216401"/>
    <n v="1876.9401793652921"/>
    <n v="1772.7149504079941"/>
    <n v="1886.894889102623"/>
    <n v="1896.5705097521097"/>
    <n v="1906.3255584419478"/>
    <n v="1916.16085113299"/>
    <n v="1926.07721369916"/>
    <n v="1936.0754820651589"/>
    <n v="1946.1565023463154"/>
    <n v="1956.3211309906142"/>
    <n v="1966.5702349229337"/>
    <n v="1976.9046916915381"/>
    <n v="1987.3253896168605"/>
    <n v="1997.833227942612"/>
    <n v="1886.894889102623"/>
    <n v="2008.4291169892667"/>
    <n v="2018.7279409193129"/>
    <n v="2029.1113088215052"/>
    <n v="2039.5800892124444"/>
    <n v="2050.1351611602995"/>
    <n v="2060.7774144313839"/>
    <n v="2071.5077496390136"/>
    <n v="2082.3270783946823"/>
    <n v="2093.2363234615918"/>
    <n v="2104.2364189105774"/>
    <n v="2115.3283102784749"/>
    <n v="2126.5129547289625"/>
    <n v="2008.4291169892667"/>
    <n v="2137.7913212159319"/>
    <n v="2148.7534887279171"/>
    <n v="2159.8056456591876"/>
    <n v="2170.94871646719"/>
    <n v="2182.1836368405611"/>
    <n v="2193.5113538551454"/>
    <n v="2204.9328261324422"/>
    <n v="2216.4490240005166"/>
    <n v="2228.0609296574198"/>
    <n v="2239.7695373371571"/>
    <n v="2251.5758534782549"/>
    <n v="2263.4808968949633"/>
    <n v="2137.7913212159319"/>
    <n v="2275.4856989511491"/>
    <n v="2287.5541707615639"/>
    <n v="2299.6866500108767"/>
    <n v="2311.8834761747316"/>
    <n v="2324.1449905292448"/>
    <n v="2336.4715361605572"/>
    <n v="2348.8634579744307"/>
    <n v="2361.3211027059028"/>
    <n v="2373.8448189289843"/>
    <n v="2386.4349570664153"/>
    <n v="2399.0918693994709"/>
    <n v="2411.8159100778139"/>
    <n v="2275.4856989511491"/>
  </r>
  <r>
    <s v="DE Florida"/>
    <x v="7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74983.920000000013"/>
    <n v="84787.520000000004"/>
    <n v="85920.405000000013"/>
    <n v="88462.780000000013"/>
    <n v="93241.284999999989"/>
    <n v="98535.705000000016"/>
    <n v="102721.16499999999"/>
    <n v="107708.395"/>
    <n v="114016.19499999999"/>
    <n v="120217.43500000003"/>
    <n v="129631.755"/>
    <n v="140461.995"/>
    <n v="74983.920000000013"/>
    <n v="119830.13500000001"/>
    <n v="129823.38974446578"/>
    <n v="133193.22115634612"/>
    <n v="136583.46544406051"/>
    <n v="140993.9297824082"/>
    <n v="145382.05821726326"/>
    <n v="148763.547850898"/>
    <n v="152131.0244746058"/>
    <n v="155570.61492126374"/>
    <n v="159008.41688766362"/>
    <n v="162763.78988970537"/>
    <n v="166667.01411278639"/>
    <n v="119830.13500000001"/>
    <n v="170333.11159424015"/>
    <n v="173396.09589207743"/>
    <n v="0"/>
    <n v="0"/>
    <n v="0"/>
    <n v="0"/>
    <n v="0"/>
    <n v="0"/>
    <n v="0"/>
    <n v="0"/>
    <n v="0"/>
    <n v="0"/>
    <n v="170333.11159424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7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647.6284188528"/>
    <n v="1916.692574209957"/>
    <n v="3192.7731074604444"/>
    <n v="4944.1822755281046"/>
    <n v="6682.5303452349199"/>
    <n v="7946.7146683329911"/>
    <n v="9201.6825651146137"/>
    <n v="10487.750821257148"/>
    <n v="11770.273632256078"/>
    <n v="13198.820006497568"/>
    <n v="14693.859771146463"/>
    <n v="0"/>
    <n v="16075.029290034832"/>
    <n v="17183.10710688464"/>
    <n v="0"/>
    <n v="0"/>
    <n v="0"/>
    <n v="0"/>
    <n v="0"/>
    <n v="0"/>
    <n v="0"/>
    <n v="0"/>
    <n v="0"/>
    <n v="0"/>
    <n v="16075.0292900348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Connect"/>
    <s v="PEF Customer Connect 5 year VS"/>
    <s v="AFUDC Not Eligible"/>
    <s v="Major Projects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87.151889999999995"/>
    <n v="87.151889999999995"/>
    <n v="87.151889999999995"/>
    <n v="84.102239999999995"/>
    <n v="84.102239999999995"/>
    <n v="84.102239999999995"/>
    <n v="84.102239999999995"/>
    <n v="84.102239999999995"/>
    <n v="84.102239999999995"/>
    <n v="84.102239999999995"/>
    <n v="84.102239999999995"/>
    <n v="84.102239999999995"/>
    <n v="1018.37582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Connect"/>
    <s v="PEF Customer Connect Dec 2024 5 year VS"/>
    <s v="AFUDC Not Eligible"/>
    <s v="Maintenance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.08333333333333"/>
    <n v="126.08333333333333"/>
    <n v="126.08333333333333"/>
    <n v="126.08333333333333"/>
    <n v="126.08333333333333"/>
    <n v="126.08333333333333"/>
    <n v="126.08333333333333"/>
    <n v="126.08333333333333"/>
    <n v="126.08333333333333"/>
    <n v="126.08333333333333"/>
    <n v="126.08333333333333"/>
    <n v="126.08333333333348"/>
    <n v="15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1937.72"/>
    <n v="789.57"/>
    <n v="816.45"/>
    <n v="1227.21"/>
    <n v="270.66000000000003"/>
    <n v="268.27"/>
    <n v="715.49"/>
    <n v="102.11"/>
    <n v="292.64999999999998"/>
    <n v="463.44"/>
    <n v="240.84"/>
    <n v="568.11"/>
    <n v="7692.51999999999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Customer Fleet Electrification Clusters"/>
    <s v="AFUDC Not Eligible"/>
    <s v="Expansion"/>
    <s v="Other Transmission &amp; Distribution Expansion"/>
    <s v="Electrification"/>
    <s v="HB - Distribution Substation"/>
    <s v="~"/>
    <s v="PEF Distribution Install - EV Charging Station 370.7"/>
    <n v="0.12"/>
    <n v="0.53"/>
    <n v="2.36"/>
    <n v="1.68"/>
    <n v="1.6"/>
    <n v="2.4700000000000002"/>
    <n v="165.94"/>
    <n v="1854.53"/>
    <n v="13.06"/>
    <n v="15.52"/>
    <n v="13.58"/>
    <n v="4655.2700000000004"/>
    <n v="6726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 Maint_Cust Adds_Mthly_IK-362"/>
    <s v="AFUDC Not Eligible"/>
    <s v="Maintenance"/>
    <s v="Customer Adds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383333333333331"/>
    <n v="4.5383333333333331"/>
    <n v="4.5383333333333331"/>
    <n v="4.5383333333333331"/>
    <n v="4.5383333333333331"/>
    <n v="4.5383333333333331"/>
    <n v="4.5383333333333331"/>
    <n v="4.5383333333333331"/>
    <n v="4.5383333333333331"/>
    <n v="4.5383333333333331"/>
    <n v="4.5383333333333331"/>
    <n v="4.538333333333334"/>
    <n v="54.46"/>
    <n v="4.6516666666666664"/>
    <n v="4.6516666666666664"/>
    <n v="4.6516666666666664"/>
    <n v="4.6516666666666664"/>
    <n v="4.6516666666666664"/>
    <n v="4.6516666666666664"/>
    <n v="4.6516666666666664"/>
    <n v="4.6516666666666664"/>
    <n v="4.6516666666666664"/>
    <n v="4.6516666666666664"/>
    <n v="4.6516666666666664"/>
    <n v="4.6516666666666779"/>
    <n v="55.82"/>
    <n v="4.7675000000000001"/>
    <n v="4.7675000000000001"/>
    <n v="4.7675000000000001"/>
    <n v="4.7675000000000001"/>
    <n v="4.7675000000000001"/>
    <n v="4.7675000000000001"/>
    <n v="4.7675000000000001"/>
    <n v="4.7675000000000001"/>
    <n v="4.7675000000000001"/>
    <n v="4.7675000000000001"/>
    <n v="4.7675000000000001"/>
    <n v="4.7675000000000125"/>
    <n v="57.21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 Maint_Cust Adds_Mthly_IK-364"/>
    <s v="AFUDC Not Eligible"/>
    <s v="Maintenance"/>
    <s v="Customer Adds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8"/>
    <n v="3.08"/>
    <n v="3.08"/>
    <n v="3.08"/>
    <n v="3.08"/>
    <n v="3.08"/>
    <n v="3.08"/>
    <n v="3.08"/>
    <n v="3.08"/>
    <n v="3.08"/>
    <n v="3.08"/>
    <n v="3.0800000000000054"/>
    <n v="36.96"/>
    <n v="3.1566666666666667"/>
    <n v="3.1566666666666667"/>
    <n v="3.1566666666666667"/>
    <n v="3.1566666666666667"/>
    <n v="3.1566666666666667"/>
    <n v="3.1566666666666667"/>
    <n v="3.1566666666666667"/>
    <n v="3.1566666666666667"/>
    <n v="3.1566666666666667"/>
    <n v="3.1566666666666667"/>
    <n v="3.1566666666666667"/>
    <n v="3.1566666666666663"/>
    <n v="37.880000000000003"/>
    <n v="3.2358333333333333"/>
    <n v="3.2358333333333333"/>
    <n v="3.2358333333333333"/>
    <n v="3.2358333333333333"/>
    <n v="3.2358333333333333"/>
    <n v="3.2358333333333333"/>
    <n v="3.2358333333333333"/>
    <n v="3.2358333333333333"/>
    <n v="3.2358333333333333"/>
    <n v="3.2358333333333333"/>
    <n v="3.2358333333333333"/>
    <n v="3.2358333333333391"/>
    <n v="38.83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 Maint_Cust Adds_Mthly_IK-365"/>
    <s v="AFUDC Not Eligible"/>
    <s v="Maintenance"/>
    <s v="Customer Adds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774999999999996"/>
    <n v="3.9774999999999996"/>
    <n v="3.9774999999999996"/>
    <n v="3.9774999999999996"/>
    <n v="3.9774999999999996"/>
    <n v="3.9774999999999996"/>
    <n v="3.9774999999999996"/>
    <n v="3.9774999999999996"/>
    <n v="3.9774999999999996"/>
    <n v="3.9774999999999996"/>
    <n v="3.9774999999999996"/>
    <n v="3.9774999999999991"/>
    <n v="47.73"/>
    <n v="4.0766666666666671"/>
    <n v="4.0766666666666671"/>
    <n v="4.0766666666666671"/>
    <n v="4.0766666666666671"/>
    <n v="4.0766666666666671"/>
    <n v="4.0766666666666671"/>
    <n v="4.0766666666666671"/>
    <n v="4.0766666666666671"/>
    <n v="4.0766666666666671"/>
    <n v="4.0766666666666671"/>
    <n v="4.0766666666666671"/>
    <n v="4.0766666666666609"/>
    <n v="48.92"/>
    <n v="4.1791666666666663"/>
    <n v="4.1791666666666663"/>
    <n v="4.1791666666666663"/>
    <n v="4.1791666666666663"/>
    <n v="4.1791666666666663"/>
    <n v="4.1791666666666663"/>
    <n v="4.1791666666666663"/>
    <n v="4.1791666666666663"/>
    <n v="4.1791666666666663"/>
    <n v="4.1791666666666663"/>
    <n v="4.1791666666666663"/>
    <n v="4.1791666666666671"/>
    <n v="50.15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 Maint_Cust Adds_Mthly_IK-366"/>
    <s v="AFUDC Not Eligible"/>
    <s v="Maintenance"/>
    <s v="Customer Adds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566666666666668"/>
    <n v="1.4566666666666668"/>
    <n v="1.4566666666666668"/>
    <n v="1.4566666666666668"/>
    <n v="1.4566666666666668"/>
    <n v="1.4566666666666668"/>
    <n v="1.4566666666666668"/>
    <n v="1.4566666666666668"/>
    <n v="1.4566666666666668"/>
    <n v="1.4566666666666668"/>
    <n v="1.4566666666666668"/>
    <n v="1.456666666666667"/>
    <n v="17.48"/>
    <n v="1.4933333333333334"/>
    <n v="1.4933333333333334"/>
    <n v="1.4933333333333334"/>
    <n v="1.4933333333333334"/>
    <n v="1.4933333333333334"/>
    <n v="1.4933333333333334"/>
    <n v="1.4933333333333334"/>
    <n v="1.4933333333333334"/>
    <n v="1.4933333333333334"/>
    <n v="1.4933333333333334"/>
    <n v="1.4933333333333334"/>
    <n v="1.4933333333333323"/>
    <n v="17.920000000000002"/>
    <n v="1.5308333333333335"/>
    <n v="1.5308333333333335"/>
    <n v="1.5308333333333335"/>
    <n v="1.5308333333333335"/>
    <n v="1.5308333333333335"/>
    <n v="1.5308333333333335"/>
    <n v="1.5308333333333335"/>
    <n v="1.5308333333333335"/>
    <n v="1.5308333333333335"/>
    <n v="1.5308333333333335"/>
    <n v="1.5308333333333335"/>
    <n v="1.5308333333333337"/>
    <n v="18.37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 Maint_Cust Adds_Mthly_IK-367"/>
    <s v="AFUDC Not Eligible"/>
    <s v="Maintenance"/>
    <s v="Customer Adds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983333333333334"/>
    <n v="4.3983333333333334"/>
    <n v="4.3983333333333334"/>
    <n v="4.3983333333333334"/>
    <n v="4.3983333333333334"/>
    <n v="4.3983333333333334"/>
    <n v="4.3983333333333334"/>
    <n v="4.3983333333333334"/>
    <n v="4.3983333333333334"/>
    <n v="4.3983333333333334"/>
    <n v="4.3983333333333334"/>
    <n v="4.3983333333333334"/>
    <n v="52.78"/>
    <n v="4.5083333333333337"/>
    <n v="4.5083333333333337"/>
    <n v="4.5083333333333337"/>
    <n v="4.5083333333333337"/>
    <n v="4.5083333333333337"/>
    <n v="4.5083333333333337"/>
    <n v="4.5083333333333337"/>
    <n v="4.5083333333333337"/>
    <n v="4.5083333333333337"/>
    <n v="4.5083333333333337"/>
    <n v="4.5083333333333337"/>
    <n v="4.5083333333333329"/>
    <n v="54.1"/>
    <n v="4.6208333333333336"/>
    <n v="4.6208333333333336"/>
    <n v="4.6208333333333336"/>
    <n v="4.6208333333333336"/>
    <n v="4.6208333333333336"/>
    <n v="4.6208333333333336"/>
    <n v="4.6208333333333336"/>
    <n v="4.6208333333333336"/>
    <n v="4.6208333333333336"/>
    <n v="4.6208333333333336"/>
    <n v="4.6208333333333336"/>
    <n v="4.6208333333333229"/>
    <n v="55.45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 Maint_Cust Adds_Mthly_IK-368"/>
    <s v="AFUDC Not Eligible"/>
    <s v="Maintenance"/>
    <s v="Customer Adds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216666666666668"/>
    <n v="3.3216666666666668"/>
    <n v="3.3216666666666668"/>
    <n v="3.3216666666666668"/>
    <n v="3.3216666666666668"/>
    <n v="3.3216666666666668"/>
    <n v="3.3216666666666668"/>
    <n v="3.3216666666666668"/>
    <n v="3.3216666666666668"/>
    <n v="3.3216666666666668"/>
    <n v="3.3216666666666668"/>
    <n v="3.3216666666666725"/>
    <n v="39.86"/>
    <n v="3.4049999999999998"/>
    <n v="3.4049999999999998"/>
    <n v="3.4049999999999998"/>
    <n v="3.4049999999999998"/>
    <n v="3.4049999999999998"/>
    <n v="3.4049999999999998"/>
    <n v="3.4049999999999998"/>
    <n v="3.4049999999999998"/>
    <n v="3.4049999999999998"/>
    <n v="3.4049999999999998"/>
    <n v="3.4049999999999998"/>
    <n v="3.404999999999994"/>
    <n v="40.86"/>
    <n v="3.49"/>
    <n v="3.49"/>
    <n v="3.49"/>
    <n v="3.49"/>
    <n v="3.49"/>
    <n v="3.49"/>
    <n v="3.49"/>
    <n v="3.49"/>
    <n v="3.49"/>
    <n v="3.49"/>
    <n v="3.49"/>
    <n v="3.4899999999999878"/>
    <n v="41.88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 Maint_Cust Adds_Mthly_IK-369"/>
    <s v="AFUDC Not Eligible"/>
    <s v="Maintenance"/>
    <s v="Customer Adds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483333333333333"/>
    <n v="2.0483333333333333"/>
    <n v="2.0483333333333333"/>
    <n v="2.0483333333333333"/>
    <n v="2.0483333333333333"/>
    <n v="2.0483333333333333"/>
    <n v="2.0483333333333333"/>
    <n v="2.0483333333333333"/>
    <n v="2.0483333333333333"/>
    <n v="2.0483333333333333"/>
    <n v="2.0483333333333333"/>
    <n v="2.0483333333333356"/>
    <n v="24.58"/>
    <n v="2.0991666666666666"/>
    <n v="2.0991666666666666"/>
    <n v="2.0991666666666666"/>
    <n v="2.0991666666666666"/>
    <n v="2.0991666666666666"/>
    <n v="2.0991666666666666"/>
    <n v="2.0991666666666666"/>
    <n v="2.0991666666666666"/>
    <n v="2.0991666666666666"/>
    <n v="2.0991666666666666"/>
    <n v="2.0991666666666666"/>
    <n v="2.0991666666666724"/>
    <n v="25.19"/>
    <n v="2.1516666666666668"/>
    <n v="2.1516666666666668"/>
    <n v="2.1516666666666668"/>
    <n v="2.1516666666666668"/>
    <n v="2.1516666666666668"/>
    <n v="2.1516666666666668"/>
    <n v="2.1516666666666668"/>
    <n v="2.1516666666666668"/>
    <n v="2.1516666666666668"/>
    <n v="2.1516666666666668"/>
    <n v="2.1516666666666668"/>
    <n v="2.1516666666666637"/>
    <n v="25.82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 Maint_Cust Adds_Mthly_IK-370"/>
    <s v="AFUDC Not Eligible"/>
    <s v="Maintenance"/>
    <s v="Customer Adds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950000000000001"/>
    <n v="1.1950000000000001"/>
    <n v="1.1950000000000001"/>
    <n v="1.1950000000000001"/>
    <n v="1.1950000000000001"/>
    <n v="1.1950000000000001"/>
    <n v="1.1950000000000001"/>
    <n v="1.1950000000000001"/>
    <n v="1.1950000000000001"/>
    <n v="1.1950000000000001"/>
    <n v="1.1950000000000001"/>
    <n v="1.1949999999999985"/>
    <n v="14.34"/>
    <n v="1.2249999999999999"/>
    <n v="1.2249999999999999"/>
    <n v="1.2249999999999999"/>
    <n v="1.2249999999999999"/>
    <n v="1.2249999999999999"/>
    <n v="1.2249999999999999"/>
    <n v="1.2249999999999999"/>
    <n v="1.2249999999999999"/>
    <n v="1.2249999999999999"/>
    <n v="1.2249999999999999"/>
    <n v="1.2249999999999999"/>
    <n v="1.2250000000000014"/>
    <n v="14.7"/>
    <n v="1.2558333333333334"/>
    <n v="1.2558333333333334"/>
    <n v="1.2558333333333334"/>
    <n v="1.2558333333333334"/>
    <n v="1.2558333333333334"/>
    <n v="1.2558333333333334"/>
    <n v="1.2558333333333334"/>
    <n v="1.2558333333333334"/>
    <n v="1.2558333333333334"/>
    <n v="1.2558333333333334"/>
    <n v="1.2558333333333334"/>
    <n v="1.2558333333333334"/>
    <n v="15.07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 Maint_OthT&amp;D_IK-362"/>
    <s v="AFUDC Not Eligible"/>
    <s v="Maintenance"/>
    <s v="Maintenance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183.084796800064"/>
    <n v="183.07188327366401"/>
    <n v="179.54025299686401"/>
    <n v="178.805837281664"/>
    <n v="178.69241404166399"/>
    <n v="273.60866168537598"/>
    <n v="177.01623491366399"/>
    <n v="179.33913720006399"/>
    <n v="179.16616699526401"/>
    <n v="179.95259206086399"/>
    <n v="182.53959996006401"/>
    <n v="277.72369728891198"/>
    <n v="2352.5412744981277"/>
    <n v="210.01399364428801"/>
    <n v="210.069411833088"/>
    <n v="207.88163106348799"/>
    <n v="207.64156683148801"/>
    <n v="208.700809680752"/>
    <n v="300.753756440448"/>
    <n v="206.437640314688"/>
    <n v="208.49660138348801"/>
    <n v="207.338467433088"/>
    <n v="207.789526290688"/>
    <n v="210.93563204235201"/>
    <n v="300.42440159803198"/>
    <n v="2686.4834385558884"/>
    <n v="87.237059676380554"/>
    <n v="87.260079665475629"/>
    <n v="86.351304215589678"/>
    <n v="86.251584680858954"/>
    <n v="86.691580273769461"/>
    <n v="124.92916754361516"/>
    <n v="85.751489389256875"/>
    <n v="86.606754824256782"/>
    <n v="86.12568116439671"/>
    <n v="86.313045100462119"/>
    <n v="87.619896184256945"/>
    <n v="124.79235728168123"/>
    <n v="1115.93"/>
    <n v="89.418122834896437"/>
    <n v="89.441718359782271"/>
    <n v="88.510222099950823"/>
    <n v="88.408009420630037"/>
    <n v="88.859005592665596"/>
    <n v="128.05259244771256"/>
    <n v="87.895410963282728"/>
    <n v="88.772059374026554"/>
    <n v="88.278958119014305"/>
    <n v="88.471006447007909"/>
    <n v="89.81053085522592"/>
    <n v="127.9123634858048"/>
    <n v="1143.83"/>
    <n v="91.653126407567896"/>
    <n v="91.677311701962935"/>
    <n v="90.722532718197598"/>
    <n v="90.617765235709271"/>
    <n v="91.08003404492176"/>
    <n v="131.25326354812159"/>
    <n v="90.092354393722289"/>
    <n v="90.990914607888854"/>
    <n v="90.485488300284359"/>
    <n v="90.682336871065246"/>
    <n v="92.055342655799919"/>
    <n v="131.10952951475838"/>
    <n v="1172.42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 Maint_OthT&amp;D_IK-364"/>
    <s v="AFUDC Not Eligible"/>
    <s v="Maintenance"/>
    <s v="Maintenance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124.252721960416"/>
    <n v="124.243958038816"/>
    <n v="121.847174239616"/>
    <n v="121.348754090816"/>
    <n v="121.27177803081599"/>
    <n v="185.687842794944"/>
    <n v="120.134218698816"/>
    <n v="121.710684560416"/>
    <n v="121.59329622921599"/>
    <n v="122.127013155616"/>
    <n v="123.88271750041601"/>
    <n v="188.48056170792799"/>
    <n v="1596.5807210078319"/>
    <n v="142.52854860787201"/>
    <n v="142.566158835072"/>
    <n v="141.081394832672"/>
    <n v="140.918472324672"/>
    <n v="141.63734035488801"/>
    <n v="204.11019118291199"/>
    <n v="140.10141296547201"/>
    <n v="141.49875191267199"/>
    <n v="140.71277023507201"/>
    <n v="141.01888680947201"/>
    <n v="143.154029705288"/>
    <n v="203.88667051720799"/>
    <n v="1823.2146282832718"/>
    <n v="59.204533158473815"/>
    <n v="59.22015596502807"/>
    <n v="58.603404019742747"/>
    <n v="58.535728097119801"/>
    <n v="58.834336667453186"/>
    <n v="84.784758561722398"/>
    <n v="58.196332106655568"/>
    <n v="58.776768804013194"/>
    <n v="58.450282084349425"/>
    <n v="58.57743898769575"/>
    <n v="59.464349993302079"/>
    <n v="84.691911554444005"/>
    <n v="757.34"/>
    <n v="60.684372871817679"/>
    <n v="60.700386176334504"/>
    <n v="60.068218282755623"/>
    <n v="59.998850774833507"/>
    <n v="60.304923179396305"/>
    <n v="86.903985690328696"/>
    <n v="59.650971453136954"/>
    <n v="60.245916385422007"/>
    <n v="59.911269006635322"/>
    <n v="60.041604244905663"/>
    <n v="60.95068392676496"/>
    <n v="86.808818007668719"/>
    <n v="776.27"/>
    <n v="62.201736361210642"/>
    <n v="62.218150065409766"/>
    <n v="61.570175326748881"/>
    <n v="61.499073340593078"/>
    <n v="61.812798837209336"/>
    <n v="89.076949317188095"/>
    <n v="61.142495578812579"/>
    <n v="61.752316626244379"/>
    <n v="61.409301661366548"/>
    <n v="61.542895826483687"/>
    <n v="62.474706307936401"/>
    <n v="88.979400750796572"/>
    <n v="795.68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 Maint_OthT&amp;D_IK-365"/>
    <s v="AFUDC Not Eligible"/>
    <s v="Maintenance"/>
    <s v="Maintenance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160.47049135280801"/>
    <n v="160.459172882008"/>
    <n v="157.36376323740799"/>
    <n v="156.72006123300801"/>
    <n v="156.620647828008"/>
    <n v="239.81301094587201"/>
    <n v="155.15150733700801"/>
    <n v="157.18748890280801"/>
    <n v="157.035883667208"/>
    <n v="157.725170920408"/>
    <n v="159.99263624780801"/>
    <n v="243.419764738514"/>
    <n v="2061.9595992928662"/>
    <n v="184.07344214313599"/>
    <n v="184.122015176736"/>
    <n v="182.20446516053599"/>
    <n v="181.99405323153599"/>
    <n v="182.92246030549401"/>
    <n v="263.605192324656"/>
    <n v="180.938833556936"/>
    <n v="182.74347545053601"/>
    <n v="181.728392126736"/>
    <n v="182.12373700393599"/>
    <n v="184.88124142069401"/>
    <n v="263.31651880115402"/>
    <n v="2354.653826702086"/>
    <n v="76.461512430724483"/>
    <n v="76.481688984002147"/>
    <n v="75.685165744727897"/>
    <n v="75.597763596229484"/>
    <n v="75.9834108042119"/>
    <n v="109.49788005845032"/>
    <n v="75.159440221998068"/>
    <n v="75.909063019148803"/>
    <n v="75.487411719117148"/>
    <n v="75.651632406743261"/>
    <n v="76.797060860652252"/>
    <n v="109.37797015399428"/>
    <n v="978.09"/>
    <n v="78.372874359318615"/>
    <n v="78.393555280016699"/>
    <n v="77.577120791979624"/>
    <n v="77.487533790817366"/>
    <n v="77.882821291906382"/>
    <n v="112.23507518515032"/>
    <n v="77.038253340492545"/>
    <n v="77.806614983236727"/>
    <n v="77.374423370616398"/>
    <n v="77.542749197681133"/>
    <n v="78.716810728142391"/>
    <n v="112.11216768064185"/>
    <n v="1002.54"/>
    <n v="80.332704481890033"/>
    <n v="80.353902559725412"/>
    <n v="79.517051914748322"/>
    <n v="79.425224657567583"/>
    <n v="79.830396909701435"/>
    <n v="115.04167993143612"/>
    <n v="78.964709282312086"/>
    <n v="79.752284949102062"/>
    <n v="79.309285743318156"/>
    <n v="79.481820807685779"/>
    <n v="80.68524149042976"/>
    <n v="114.91569727208309"/>
    <n v="1027.6099999999999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 Maint_OthT&amp;D_IK-366"/>
    <s v="AFUDC Not Eligible"/>
    <s v="Maintenance"/>
    <s v="Maintenance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58.783629455228002"/>
    <n v="58.779483267427999"/>
    <n v="57.645571281328003"/>
    <n v="57.409770045927999"/>
    <n v="57.373352878428001"/>
    <n v="87.848420324152002"/>
    <n v="56.835176609927998"/>
    <n v="57.580998380228003"/>
    <n v="57.525462275628001"/>
    <n v="57.777962321827999"/>
    <n v="58.608581337727998"/>
    <n v="89.169648150499"/>
    <n v="755.33805632833105"/>
    <n v="67.429874017776001"/>
    <n v="67.447667315375995"/>
    <n v="66.745229448676"/>
    <n v="66.668151247175999"/>
    <n v="67.008245783928999"/>
    <n v="96.563983929095997"/>
    <n v="66.281602656076004"/>
    <n v="66.942679963675999"/>
    <n v="66.570834140375993"/>
    <n v="66.715657070576"/>
    <n v="67.725787447128994"/>
    <n v="96.458236901738999"/>
    <n v="862.55794992160088"/>
    <n v="28.009074136814647"/>
    <n v="28.01646513077506"/>
    <n v="27.724685936886612"/>
    <n v="27.692669132886998"/>
    <n v="27.833937869217859"/>
    <n v="40.110823640323247"/>
    <n v="27.532104274902139"/>
    <n v="27.806703087200869"/>
    <n v="27.652245476475851"/>
    <n v="27.712402139197973"/>
    <n v="28.131990889983165"/>
    <n v="40.066898285335583"/>
    <n v="358.29"/>
    <n v="28.70951597858809"/>
    <n v="28.71709180412833"/>
    <n v="28.418015890792461"/>
    <n v="28.385198420942498"/>
    <n v="28.529999960013544"/>
    <n v="41.113902108695392"/>
    <n v="28.220618209065481"/>
    <n v="28.502084099400985"/>
    <n v="28.343763862842508"/>
    <n v="28.405424903875254"/>
    <n v="28.835506594054007"/>
    <n v="41.06887816760144"/>
    <n v="367.25"/>
    <n v="29.427156146879138"/>
    <n v="29.434921342268723"/>
    <n v="29.128369549195341"/>
    <n v="29.094731754314346"/>
    <n v="29.24315283893765"/>
    <n v="42.141609703988571"/>
    <n v="28.92603759739427"/>
    <n v="29.214539176839239"/>
    <n v="29.052261473310839"/>
    <n v="29.115463830466666"/>
    <n v="29.556296098842175"/>
    <n v="42.095460487563003"/>
    <n v="376.43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 Maint_OthT&amp;D_IK-367"/>
    <s v="AFUDC Not Eligible"/>
    <s v="Maintenance"/>
    <s v="Maintenance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177.445754053576"/>
    <n v="177.433238265976"/>
    <n v="174.01038279977601"/>
    <n v="173.298587212976"/>
    <n v="173.18865742797601"/>
    <n v="265.18146857038403"/>
    <n v="171.56410490097599"/>
    <n v="173.81546140357599"/>
    <n v="173.64781871037599"/>
    <n v="174.410021750776"/>
    <n v="176.917349368576"/>
    <n v="269.169760380458"/>
    <n v="2280.0826048454019"/>
    <n v="203.545527074592"/>
    <n v="203.59923837379199"/>
    <n v="201.478841622392"/>
    <n v="201.24617140939199"/>
    <n v="202.27278939951799"/>
    <n v="291.49048981003199"/>
    <n v="200.07932603319199"/>
    <n v="202.074870752392"/>
    <n v="200.952407523792"/>
    <n v="201.38957369219199"/>
    <n v="204.438778853918"/>
    <n v="291.17127915253798"/>
    <n v="2603.7392936977417"/>
    <n v="84.550208599494226"/>
    <n v="84.572519586214398"/>
    <n v="83.691733895557292"/>
    <n v="83.595085664929115"/>
    <n v="84.021529647583364"/>
    <n v="121.08142130372262"/>
    <n v="83.110393019607997"/>
    <n v="83.939316772946711"/>
    <n v="83.473059904090974"/>
    <n v="83.654653139089035"/>
    <n v="84.921253963935996"/>
    <n v="120.9488245028283"/>
    <n v="1081.56"/>
    <n v="86.664041925077598"/>
    <n v="86.686910707077487"/>
    <n v="85.784104560451695"/>
    <n v="85.685040034770623"/>
    <n v="86.122145510955875"/>
    <n v="124.10856869579115"/>
    <n v="85.188229625539563"/>
    <n v="86.037877238502034"/>
    <n v="85.559963517179625"/>
    <n v="85.74609675081517"/>
    <n v="87.044363766415785"/>
    <n v="123.97265766742339"/>
    <n v="1108.5999999999999"/>
    <n v="88.830252196324395"/>
    <n v="88.853692594756623"/>
    <n v="87.928320365308892"/>
    <n v="87.826779673177697"/>
    <n v="88.274810815315035"/>
    <n v="127.21072329516907"/>
    <n v="87.317551243883955"/>
    <n v="88.188436216023973"/>
    <n v="87.698576806629532"/>
    <n v="87.889362531812495"/>
    <n v="89.220080368786597"/>
    <n v="127.07141389281173"/>
    <n v="1136.31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 Maint_OthT&amp;D_IK-368"/>
    <s v="AFUDC Not Eligible"/>
    <s v="Maintenance"/>
    <s v="Maintenance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134.01931145948799"/>
    <n v="134.009858670688"/>
    <n v="131.42468138508801"/>
    <n v="130.88708410668801"/>
    <n v="130.80405752668801"/>
    <n v="200.28339375699201"/>
    <n v="129.577083050688"/>
    <n v="131.277463259488"/>
    <n v="131.15084789788801"/>
    <n v="131.726516373088"/>
    <n v="133.62022367948799"/>
    <n v="203.29562769370401"/>
    <n v="1722.0761488599762"/>
    <n v="153.73166596569601"/>
    <n v="153.77223245529601"/>
    <n v="152.17076211209601"/>
    <n v="151.99503346809601"/>
    <n v="152.770406408984"/>
    <n v="220.15378699641599"/>
    <n v="151.113751102496"/>
    <n v="152.620924552096"/>
    <n v="151.77316265529601"/>
    <n v="152.10334079449601"/>
    <n v="154.40631151618399"/>
    <n v="219.91269702074399"/>
    <n v="1966.5240750478961"/>
    <n v="63.858249906852045"/>
    <n v="63.875100729448988"/>
    <n v="63.209869576504232"/>
    <n v="63.136874051516891"/>
    <n v="63.458954468191003"/>
    <n v="91.449184913497774"/>
    <n v="62.770800157843325"/>
    <n v="63.396861536889368"/>
    <n v="63.044711635128458"/>
    <n v="63.181863587488863"/>
    <n v="64.138489400068892"/>
    <n v="91.349040036570045"/>
    <n v="816.87"/>
    <n v="65.4545693948333"/>
    <n v="65.471841451907224"/>
    <n v="64.789980944806857"/>
    <n v="64.715160688023047"/>
    <n v="65.04529242534224"/>
    <n v="93.735218687526313"/>
    <n v="64.33993573099643"/>
    <n v="64.98164730373712"/>
    <n v="64.620694408601167"/>
    <n v="64.761274866044118"/>
    <n v="65.741814275215887"/>
    <n v="93.632569822966275"/>
    <n v="837.29"/>
    <n v="67.090757806797768"/>
    <n v="67.108461618902638"/>
    <n v="66.409556430726411"/>
    <n v="66.332865868503845"/>
    <n v="66.671250012461982"/>
    <n v="96.078347364828275"/>
    <n v="65.948261295474197"/>
    <n v="66.606013933779138"/>
    <n v="66.236038185850063"/>
    <n v="66.38013277710435"/>
    <n v="67.385183037597798"/>
    <n v="95.973131667973576"/>
    <n v="858.22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 Maint_OthT&amp;D_IK-369"/>
    <s v="AFUDC Not Eligible"/>
    <s v="Maintenance"/>
    <s v="Maintenance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82.628447666751995"/>
    <n v="82.622619631551999"/>
    <n v="81.028750929151997"/>
    <n v="80.697299975551999"/>
    <n v="80.646110655551993"/>
    <n v="123.482994647168"/>
    <n v="79.889630151551998"/>
    <n v="80.937984866752004"/>
    <n v="80.859921260351996"/>
    <n v="81.214844681152002"/>
    <n v="82.382393546751999"/>
    <n v="125.340161435216"/>
    <n v="1061.7311594475038"/>
    <n v="94.781929392384001"/>
    <n v="94.806940310784"/>
    <n v="93.819567617984006"/>
    <n v="93.711223641984006"/>
    <n v="94.189273124335998"/>
    <n v="135.73391378726399"/>
    <n v="93.167876619584007"/>
    <n v="94.097111377984007"/>
    <n v="93.574431110784005"/>
    <n v="93.777999587584006"/>
    <n v="95.197876273136004"/>
    <n v="135.58527184737599"/>
    <n v="1212.443414691184"/>
    <n v="39.370928615890449"/>
    <n v="39.381317759572767"/>
    <n v="38.971178611164248"/>
    <n v="38.926174220850577"/>
    <n v="39.124748486696411"/>
    <n v="56.381741379736077"/>
    <n v="38.700476379820074"/>
    <n v="39.086465941067708"/>
    <n v="38.869352746381892"/>
    <n v="38.953911902540852"/>
    <n v="39.543706433931"/>
    <n v="56.31999752234799"/>
    <n v="503.63"/>
    <n v="40.355143128099748"/>
    <n v="40.3657919848836"/>
    <n v="39.945399969294151"/>
    <n v="39.899270536325481"/>
    <n v="40.102808862737511"/>
    <n v="57.79120084742997"/>
    <n v="39.66793058579119"/>
    <n v="40.063569310548466"/>
    <n v="39.841028609717533"/>
    <n v="39.927701618700333"/>
    <n v="40.532240133974604"/>
    <n v="57.727914412497512"/>
    <n v="516.22"/>
    <n v="41.3643735297155"/>
    <n v="41.375288700757608"/>
    <n v="40.944383219725033"/>
    <n v="40.897100148767436"/>
    <n v="41.105728707823587"/>
    <n v="59.236484702723658"/>
    <n v="40.659974682606389"/>
    <n v="41.065507824732329"/>
    <n v="40.837401666230669"/>
    <n v="40.92624225606896"/>
    <n v="41.545899504700856"/>
    <n v="59.171615056147971"/>
    <n v="529.13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 Maint_OthT&amp;D_IK-370"/>
    <s v="AFUDC Not Eligible"/>
    <s v="Maintenance"/>
    <s v="Maintenance"/>
    <s v="~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48.222535651667997"/>
    <n v="48.219134369868001"/>
    <n v="47.288941530768"/>
    <n v="47.095504453368001"/>
    <n v="47.065630010867999"/>
    <n v="72.065532875111998"/>
    <n v="46.624142737367997"/>
    <n v="47.235969826667997"/>
    <n v="47.190411364067998"/>
    <n v="47.397547136268003"/>
    <n v="48.078936759168002"/>
    <n v="73.149388304769005"/>
    <n v="619.63367501996095"/>
    <n v="55.315391954256"/>
    <n v="55.329988499856"/>
    <n v="54.753750942156003"/>
    <n v="54.690520645656001"/>
    <n v="54.969513642099002"/>
    <n v="79.215254329176005"/>
    <n v="54.373419551555997"/>
    <n v="54.915727407155998"/>
    <n v="54.610687574856001"/>
    <n v="54.729491551056"/>
    <n v="55.558141441299"/>
    <n v="79.128505861209007"/>
    <n v="707.59039340033098"/>
    <n v="22.976993691339523"/>
    <n v="22.983056827192268"/>
    <n v="22.743698372696727"/>
    <n v="22.717433673623756"/>
    <n v="22.833322219157338"/>
    <n v="32.904555760619374"/>
    <n v="22.585715727112994"/>
    <n v="22.810980409087758"/>
    <n v="22.684272488294926"/>
    <n v="22.733621469025479"/>
    <n v="23.077827351471143"/>
    <n v="32.86852201037874"/>
    <n v="293.92"/>
    <n v="23.551574857686443"/>
    <n v="23.557789613186074"/>
    <n v="23.312445568851995"/>
    <n v="23.285524073610219"/>
    <n v="23.404310621230298"/>
    <n v="33.72739352090435"/>
    <n v="23.150512282293143"/>
    <n v="23.381410113906394"/>
    <n v="23.251533633035923"/>
    <n v="23.302116674030714"/>
    <n v="23.654930045343544"/>
    <n v="33.690458995920892"/>
    <n v="301.27"/>
    <n v="24.140227430015646"/>
    <n v="24.146597518304418"/>
    <n v="23.895121297940683"/>
    <n v="23.86752692169113"/>
    <n v="23.989282443031104"/>
    <n v="34.570382453661864"/>
    <n v="23.729140619805911"/>
    <n v="23.965809556041496"/>
    <n v="23.832686917535646"/>
    <n v="23.884534240744163"/>
    <n v="24.246165897026486"/>
    <n v="34.532524704201421"/>
    <n v="308.8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Expansion Field Ops HB Capacity-360"/>
    <s v="AFUDC Not Eligible"/>
    <s v="Expansion"/>
    <s v="Other Transmission &amp; Distribution Expansion"/>
    <s v="Distribution Expansion"/>
    <s v="HB - Distribution Substation"/>
    <s v="~"/>
    <s v="PEF Distribution Easements 360.1"/>
    <n v="0"/>
    <n v="0"/>
    <n v="0"/>
    <n v="4.2900000000000009"/>
    <n v="5.3000000000000007"/>
    <n v="15.819999999999999"/>
    <n v="48.06"/>
    <n v="93.35"/>
    <n v="195.48000000000002"/>
    <n v="104.85"/>
    <n v="73.17"/>
    <n v="56.13000000000001"/>
    <n v="596.44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Expansion Field Ops HB Capacity-362"/>
    <s v="AFUDC Not Eligible"/>
    <s v="Expansion"/>
    <s v="Other Transmission &amp; Distribution Expansion"/>
    <s v="Distribution Expansion"/>
    <s v="HB - Distribution Substation"/>
    <s v="~"/>
    <s v="PEF Distribution Station Equip 362.0"/>
    <n v="826.88"/>
    <n v="461.49000000000007"/>
    <n v="344.07999999999993"/>
    <n v="1143.99"/>
    <n v="846.66"/>
    <n v="318.48999999999995"/>
    <n v="307.39"/>
    <n v="718.7299999999999"/>
    <n v="375.72999999999996"/>
    <n v="506.89"/>
    <n v="483.83"/>
    <n v="497.24"/>
    <n v="6831.3999999999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Expansion Field Ops IK Capacity-362"/>
    <s v="AFUDC Not Eligible"/>
    <s v="Expansion"/>
    <s v="Other Transmission &amp; Distribution Expansion"/>
    <s v="Distribution Expansion"/>
    <s v="IK - Other - Distrib Lines OH/UG (Line Ext)"/>
    <s v="~"/>
    <s v="PEF Distribution Station Equip 362.0"/>
    <n v="1827.39"/>
    <n v="1862.99"/>
    <n v="3682.76"/>
    <n v="3565.84"/>
    <n v="3094.19"/>
    <n v="2199.79"/>
    <n v="2568.13"/>
    <n v="2314.7399999999998"/>
    <n v="2608.71"/>
    <n v="3083.91"/>
    <n v="2659.7700000000004"/>
    <n v="2707.37"/>
    <n v="32175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Expansion Field Ops IK New Cust-360"/>
    <s v="AFUDC Not Eligible"/>
    <s v="Expansion"/>
    <s v="Other Transmission &amp; Distribution Expansion"/>
    <s v="Distribution - Customer Additions"/>
    <s v="IK - Other - Distrib Lines OH/UG (Line Ext)"/>
    <s v="~"/>
    <s v="PEF Distribution Easements 360.1"/>
    <n v="0"/>
    <n v="0"/>
    <n v="0"/>
    <n v="0"/>
    <n v="0"/>
    <n v="0"/>
    <n v="0"/>
    <n v="0"/>
    <n v="6.12"/>
    <n v="13.85"/>
    <n v="0.46"/>
    <n v="0.11"/>
    <n v="2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Expansion Field Ops IK New Cust-362"/>
    <s v="AFUDC Not Eligible"/>
    <s v="Expansion"/>
    <s v="Other Transmission &amp; Distribution Expansion"/>
    <s v="Distribution - Customer Additions"/>
    <s v="IK - Other - Distrib Lines OH/UG (Line Ext)"/>
    <s v="~"/>
    <s v="PEF Distribution Station Equip 362.0"/>
    <n v="5040.29"/>
    <n v="5457.39"/>
    <n v="6399.46"/>
    <n v="6531.9299999999994"/>
    <n v="14090.859999999999"/>
    <n v="10815"/>
    <n v="7884.68"/>
    <n v="14057.95"/>
    <n v="8289.7100000000009"/>
    <n v="9537.84"/>
    <n v="7262.3700000000008"/>
    <n v="8937.91"/>
    <n v="104305.39"/>
    <n v="1582.29898333402"/>
    <n v="1590.9826057432999"/>
    <n v="1581.12792982939"/>
    <n v="1570.99420022507"/>
    <n v="1569.8835509778701"/>
    <n v="2337.4875464739398"/>
    <n v="1561.35624005979"/>
    <n v="1574.43750625179"/>
    <n v="1576.86684326266"/>
    <n v="1576.6760261637801"/>
    <n v="1588.1128672188299"/>
    <n v="2356.3654724877301"/>
    <n v="20466.589772028172"/>
    <n v="1633.93078849838"/>
    <n v="1601.6142741041399"/>
    <n v="1599.17218471197"/>
    <n v="1591.7370328326899"/>
    <n v="1633.64282721467"/>
    <n v="2321.82984898413"/>
    <n v="1585.2623776338601"/>
    <n v="1596.06834056346"/>
    <n v="1593.97952103694"/>
    <n v="1591.9332346491001"/>
    <n v="1640.8760691171699"/>
    <n v="2322.0779333021001"/>
    <n v="20712.124432648612"/>
    <n v="2850.5996504686154"/>
    <n v="2794.2193892696414"/>
    <n v="2789.9588543579207"/>
    <n v="2776.9872881829942"/>
    <n v="2850.0972654591219"/>
    <n v="4050.7268744500566"/>
    <n v="2765.6914303800745"/>
    <n v="2784.5438042792189"/>
    <n v="2780.8995934876084"/>
    <n v="2777.3295871550295"/>
    <n v="2862.716574051728"/>
    <n v="4051.1596884579922"/>
    <n v="36134.93"/>
    <n v="2921.8643849172595"/>
    <n v="2864.0746222676589"/>
    <n v="2859.7075743669807"/>
    <n v="2846.4117202063007"/>
    <n v="2921.3494403277882"/>
    <n v="4151.9946813777015"/>
    <n v="2834.8334669759624"/>
    <n v="2854.1571485241575"/>
    <n v="2850.4218327910676"/>
    <n v="2846.7625766217989"/>
    <n v="2934.2842304983251"/>
    <n v="4152.4383211249951"/>
    <n v="37038.300000000003"/>
    <n v="2994.9111921232716"/>
    <n v="2935.6766814995567"/>
    <n v="2931.2004571060515"/>
    <n v="2917.5722056922591"/>
    <n v="2994.3833738842418"/>
    <n v="4255.7948291794191"/>
    <n v="2905.7044953482146"/>
    <n v="2925.5112702418255"/>
    <n v="2921.6825713628177"/>
    <n v="2917.9318335418702"/>
    <n v="3007.6415346837216"/>
    <n v="4256.249555336748"/>
    <n v="37964.26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Expansion Field Ops IK New Cust-364 "/>
    <s v="AFUDC Not Eligible"/>
    <s v="Expansion"/>
    <s v="Other Transmission &amp; Distribution Expansion"/>
    <s v="Distribution - Customer Additions"/>
    <s v="IK - Other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1073.8464311110999"/>
    <n v="1079.7396769714201"/>
    <n v="1073.05168142105"/>
    <n v="1066.1743026929701"/>
    <n v="1065.42054708617"/>
    <n v="1586.3643255705799"/>
    <n v="1059.63338391865"/>
    <n v="1068.51114416665"/>
    <n v="1070.1598432472599"/>
    <n v="1070.03034290454"/>
    <n v="1077.79209405241"/>
    <n v="1599.1760594402299"/>
    <n v="13889.899832583029"/>
    <n v="1108.8869830495"/>
    <n v="1086.95498788694"/>
    <n v="1085.29763424779"/>
    <n v="1080.2516780824701"/>
    <n v="1108.6915546253699"/>
    <n v="1575.73803891683"/>
    <n v="1075.85757466006"/>
    <n v="1083.1911727024601"/>
    <n v="1081.77356995014"/>
    <n v="1080.3848328291799"/>
    <n v="1113.6004821315901"/>
    <n v="1575.90640435362"/>
    <n v="14056.534913435949"/>
    <n v="1934.5941439634125"/>
    <n v="1896.3309935653087"/>
    <n v="1893.4395296976759"/>
    <n v="1884.6362184519451"/>
    <n v="1934.2531942627982"/>
    <n v="2749.0750898036395"/>
    <n v="1876.9701470858747"/>
    <n v="1889.7645400617866"/>
    <n v="1887.2913520588372"/>
    <n v="1884.8685238150379"/>
    <n v="1942.8174416133779"/>
    <n v="2749.3688256203059"/>
    <n v="24523.41"/>
    <n v="1982.9585835040982"/>
    <n v="1943.738862535449"/>
    <n v="1940.7751126899811"/>
    <n v="1931.751720547267"/>
    <n v="1982.6091101339416"/>
    <n v="2817.8013786681468"/>
    <n v="1923.8939990378033"/>
    <n v="1937.0082490997472"/>
    <n v="1934.4732319260572"/>
    <n v="1931.9898334947172"/>
    <n v="1991.3874618352922"/>
    <n v="2818.1024565274965"/>
    <n v="25136.49"/>
    <n v="2032.5331591715949"/>
    <n v="1992.3329330925551"/>
    <n v="1989.2950885876246"/>
    <n v="1980.0461088606423"/>
    <n v="2032.1749488594885"/>
    <n v="2888.2472814846901"/>
    <n v="1971.9919418919612"/>
    <n v="1985.4340522468165"/>
    <n v="1982.8356588625786"/>
    <n v="1980.2901747051569"/>
    <n v="2041.1727620585602"/>
    <n v="2888.5558901783297"/>
    <n v="25764.91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Expansion Field Ops IK New Cust-365 "/>
    <s v="AFUDC Not Eligible"/>
    <s v="Expansion"/>
    <s v="Other Transmission &amp; Distribution Expansion"/>
    <s v="Distribution - Customer Additions"/>
    <s v="IK - Other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1386.8562532799499"/>
    <n v="1394.4672902371101"/>
    <n v="1385.82984620207"/>
    <n v="1376.9478166875299"/>
    <n v="1375.97435284163"/>
    <n v="2048.7652807314398"/>
    <n v="1368.5003200608701"/>
    <n v="1379.9658117348699"/>
    <n v="1382.0950813990301"/>
    <n v="1381.9278336856701"/>
    <n v="1391.9520166637501"/>
    <n v="2065.3114392115699"/>
    <n v="17938.59334273549"/>
    <n v="1432.1105905541001"/>
    <n v="1403.7857540068201"/>
    <n v="1401.6453071126"/>
    <n v="1395.1285318466901"/>
    <n v="1431.8581977312299"/>
    <n v="2035.0415939286199"/>
    <n v="1389.4536144354299"/>
    <n v="1398.9248442216301"/>
    <n v="1397.09403193342"/>
    <n v="1395.30049916694"/>
    <n v="1438.19800257825"/>
    <n v="2035.2590353169601"/>
    <n v="18153.800002832693"/>
    <n v="2498.4988319088397"/>
    <n v="2449.0825567313714"/>
    <n v="2445.3482752448404"/>
    <n v="2433.9789330326657"/>
    <n v="2498.0585005704065"/>
    <n v="3550.3885515917382"/>
    <n v="2424.0783187807133"/>
    <n v="2440.6020821783468"/>
    <n v="2437.4079975917875"/>
    <n v="2434.2789518661311"/>
    <n v="2509.1190954080448"/>
    <n v="3550.7679050951156"/>
    <n v="31671.61"/>
    <n v="2560.9612833730675"/>
    <n v="2510.3096016985482"/>
    <n v="2506.4819632037493"/>
    <n v="2494.8283875242473"/>
    <n v="2560.5099437545809"/>
    <n v="3639.1482379084705"/>
    <n v="2484.680257992607"/>
    <n v="2501.6171153473197"/>
    <n v="2498.3431786708124"/>
    <n v="2495.1359068262277"/>
    <n v="2571.8470533775726"/>
    <n v="3639.5370703228"/>
    <n v="32463.4"/>
    <n v="2624.984920123266"/>
    <n v="2573.0669542259543"/>
    <n v="2569.1436253596562"/>
    <n v="2557.1987120871222"/>
    <n v="2624.52229708399"/>
    <n v="3730.1263820829499"/>
    <n v="2546.7968808837522"/>
    <n v="2564.1571570577994"/>
    <n v="2560.8013724697753"/>
    <n v="2557.5139193241803"/>
    <n v="2636.1428326974533"/>
    <n v="3730.5249466041096"/>
    <n v="33274.980000000003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Expansion Field Ops IK New Cust-366 "/>
    <s v="AFUDC Not Eligible"/>
    <s v="Expansion"/>
    <s v="Other Transmission &amp; Distribution Expansion"/>
    <s v="Distribution - Customer Additions"/>
    <s v="IK - Other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508.03386599743197"/>
    <n v="510.82194480549202"/>
    <n v="507.65787205095899"/>
    <n v="504.40420262306901"/>
    <n v="504.04760286741902"/>
    <n v="750.50470705214695"/>
    <n v="501.30971149675901"/>
    <n v="505.509756055759"/>
    <n v="506.28975116821198"/>
    <n v="506.228484903452"/>
    <n v="509.90054855083901"/>
    <n v="756.56590397878097"/>
    <n v="6571.2743515503198"/>
    <n v="524.61145712424297"/>
    <n v="514.23548904476297"/>
    <n v="513.45139948388601"/>
    <n v="511.06417115770103"/>
    <n v="524.519000461019"/>
    <n v="745.47743934095604"/>
    <n v="508.98533261561198"/>
    <n v="512.45483817731201"/>
    <n v="511.78417411786302"/>
    <n v="511.12716631118298"/>
    <n v="526.84140089616096"/>
    <n v="745.55709257746696"/>
    <n v="6650.1089613081667"/>
    <n v="915.25134041270394"/>
    <n v="897.14914580017864"/>
    <n v="895.78120194029771"/>
    <n v="891.61637882074751"/>
    <n v="915.0900380168132"/>
    <n v="1300.5801080753984"/>
    <n v="887.98958086139999"/>
    <n v="894.04257412487573"/>
    <n v="892.87251546328616"/>
    <n v="891.72628186972008"/>
    <n v="919.14176064386095"/>
    <n v="1300.7190739707166"/>
    <n v="11601.96"/>
    <n v="938.13270296885287"/>
    <n v="919.57795192761546"/>
    <n v="918.17580935309479"/>
    <n v="913.90686529586014"/>
    <n v="937.9673679991339"/>
    <n v="1333.0947231020964"/>
    <n v="910.1893970742999"/>
    <n v="916.3937156921304"/>
    <n v="915.19440546294879"/>
    <n v="914.01951593054889"/>
    <n v="942.12038404178554"/>
    <n v="1333.2371611516337"/>
    <n v="11892.01"/>
    <n v="961.58600060783874"/>
    <n v="942.56738118485725"/>
    <n v="941.13018507576896"/>
    <n v="936.75451750781815"/>
    <n v="961.41653226739027"/>
    <n v="1366.4220628515061"/>
    <n v="932.94411265971485"/>
    <n v="939.3035391111498"/>
    <n v="938.07424615172386"/>
    <n v="936.86998440598029"/>
    <n v="965.67337362285696"/>
    <n v="1366.5680645533939"/>
    <n v="12189.31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Expansion Field Ops IK New Cust-367 "/>
    <s v="AFUDC Not Eligible"/>
    <s v="Expansion"/>
    <s v="Other Transmission &amp; Distribution Expansion"/>
    <s v="Distribution - Customer Additions"/>
    <s v="IK - Other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1533.5639066881399"/>
    <n v="1541.98007205666"/>
    <n v="1532.4289218297799"/>
    <n v="1522.6073128134001"/>
    <n v="1521.5308717511"/>
    <n v="2265.4925341936701"/>
    <n v="1513.2662034533801"/>
    <n v="1525.9445644313801"/>
    <n v="1528.2990774509001"/>
    <n v="1528.1141375509801"/>
    <n v="1539.1987219647399"/>
    <n v="2283.7890168893"/>
    <n v="19836.215341073428"/>
    <n v="1583.6054435097101"/>
    <n v="1552.28428323155"/>
    <n v="1549.9174106062101"/>
    <n v="1542.71126266394"/>
    <n v="1583.3263514823"/>
    <n v="2250.3170964381502"/>
    <n v="1536.4360279417001"/>
    <n v="1546.9091653830999"/>
    <n v="1544.88468185175"/>
    <n v="1542.9014214311901"/>
    <n v="1590.3368083092601"/>
    <n v="2250.5575397171101"/>
    <n v="20074.187492565969"/>
    <n v="2762.8008536841508"/>
    <n v="2708.1571110085165"/>
    <n v="2704.0278010616157"/>
    <n v="2691.455760615383"/>
    <n v="2762.3139421906694"/>
    <n v="3925.9640212655277"/>
    <n v="2680.507816530745"/>
    <n v="2698.7795351475506"/>
    <n v="2695.2475664670901"/>
    <n v="2691.7875167397683"/>
    <n v="2774.5445746285795"/>
    <n v="3926.3835006604058"/>
    <n v="35021.97"/>
    <n v="2831.870934213508"/>
    <n v="2775.8610968003545"/>
    <n v="2771.6285540163194"/>
    <n v="2758.7422122896014"/>
    <n v="2831.3718499222587"/>
    <n v="4024.1132059027673"/>
    <n v="2747.5205693683101"/>
    <n v="2766.2490813419695"/>
    <n v="2762.6288133688322"/>
    <n v="2759.0822623242029"/>
    <n v="2843.908248433132"/>
    <n v="4024.543172018748"/>
    <n v="35897.519999999997"/>
    <n v="2902.6670765812569"/>
    <n v="2845.2570057126904"/>
    <n v="2840.9186503021351"/>
    <n v="2827.7101529035385"/>
    <n v="2902.1555152939304"/>
    <n v="4124.7151394114899"/>
    <n v="2816.2079714095826"/>
    <n v="2835.404692009562"/>
    <n v="2831.6939181437515"/>
    <n v="2828.0587041132367"/>
    <n v="2915.0053209742591"/>
    <n v="4125.1558531445662"/>
    <n v="36794.949999999997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Expansion Field Ops IK New Cust-368 "/>
    <s v="AFUDC Not Eligible"/>
    <s v="Expansion"/>
    <s v="Other Transmission &amp; Distribution Expansion"/>
    <s v="Distribution - Customer Additions"/>
    <s v="IK - Other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1158.2535741678701"/>
    <n v="1164.6100445936299"/>
    <n v="1157.39635506986"/>
    <n v="1149.9783963544201"/>
    <n v="1149.16539358202"/>
    <n v="1711.0567179735101"/>
    <n v="1142.92334422666"/>
    <n v="1152.4989196906599"/>
    <n v="1154.2772108387501"/>
    <n v="1154.13753142979"/>
    <n v="1162.50937655434"/>
    <n v="1724.87548769318"/>
    <n v="14981.68235217469"/>
    <n v="1196.04840529793"/>
    <n v="1172.3924978518501"/>
    <n v="1170.60487187426"/>
    <n v="1165.1622903335001"/>
    <n v="1195.83761568762"/>
    <n v="1699.5951773469801"/>
    <n v="1160.42279886915"/>
    <n v="1168.3328369323499"/>
    <n v="1166.80380688945"/>
    <n v="1165.3059113921699"/>
    <n v="1201.1323977576601"/>
    <n v="1699.7767767482301"/>
    <n v="15161.415386981149"/>
    <n v="2086.6579751988997"/>
    <n v="2045.3872475976752"/>
    <n v="2042.2685075982838"/>
    <n v="2032.7732345580023"/>
    <n v="2086.2902260179349"/>
    <n v="2965.1591153932054"/>
    <n v="2024.5045912333121"/>
    <n v="2038.3046547889269"/>
    <n v="2035.6370681601556"/>
    <n v="2033.0237996907786"/>
    <n v="2095.5276441562396"/>
    <n v="2965.4759356065879"/>
    <n v="26451.01"/>
    <n v="2138.8247985234061"/>
    <n v="2096.5222953361317"/>
    <n v="2093.3255862778542"/>
    <n v="2083.5929297099424"/>
    <n v="2138.4478555470141"/>
    <n v="3039.2886246564676"/>
    <n v="2075.117568820333"/>
    <n v="2089.2626364379116"/>
    <n v="2086.5283596653699"/>
    <n v="2083.8497590159413"/>
    <n v="2147.9162107941897"/>
    <n v="3039.6133752154383"/>
    <n v="27112.29"/>
    <n v="2192.2948469547609"/>
    <n v="2148.9347924917797"/>
    <n v="2145.6581665612625"/>
    <n v="2135.6821961798905"/>
    <n v="2191.9084805046846"/>
    <n v="3115.2700281213238"/>
    <n v="2126.9949535328069"/>
    <n v="2141.4936440610131"/>
    <n v="2138.6910110998047"/>
    <n v="2135.9454461499099"/>
    <n v="2201.613542102928"/>
    <n v="3115.6028922398327"/>
    <n v="27790.09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Expansion Field Ops IK New Cust-369 "/>
    <s v="AFUDC Not Eligible"/>
    <s v="Expansion"/>
    <s v="Other Transmission &amp; Distribution Expansion"/>
    <s v="Distribution - Customer Additions"/>
    <s v="IK - Other - Distrib Lines OH/UG (Line Ext)"/>
    <s v="~"/>
    <s v="PEF Distribution U/G Services 369.2"/>
    <n v="0"/>
    <n v="0"/>
    <n v="0"/>
    <n v="0"/>
    <n v="0"/>
    <n v="0"/>
    <n v="0"/>
    <n v="0"/>
    <n v="0"/>
    <n v="0"/>
    <n v="0"/>
    <n v="0"/>
    <n v="0"/>
    <n v="714.11122617868796"/>
    <n v="718.03025305772803"/>
    <n v="713.58271515585602"/>
    <n v="709.00923685009604"/>
    <n v="708.50798702049599"/>
    <n v="1054.93722461525"/>
    <n v="704.65950546305601"/>
    <n v="710.563243719056"/>
    <n v="711.65963375020795"/>
    <n v="711.57351561836799"/>
    <n v="716.73510434177604"/>
    <n v="1063.4570676003"/>
    <n v="9236.8267133708778"/>
    <n v="737.413302514512"/>
    <n v="722.82845732219198"/>
    <n v="721.726311982624"/>
    <n v="718.37073539358403"/>
    <n v="737.28334200289601"/>
    <n v="1047.8707108455001"/>
    <n v="715.44864291180795"/>
    <n v="720.32550848460801"/>
    <n v="719.38279823259199"/>
    <n v="718.459283715472"/>
    <n v="740.54779410622405"/>
    <n v="1047.9826743861299"/>
    <n v="9347.6395618981423"/>
    <n v="1286.5108133539732"/>
    <n v="1261.0657054517542"/>
    <n v="1259.1428734491217"/>
    <n v="1253.2886454983689"/>
    <n v="1286.2840807971656"/>
    <n v="1828.1430452946302"/>
    <n v="1248.1906854227825"/>
    <n v="1256.6989944989637"/>
    <n v="1255.0543171803656"/>
    <n v="1253.4431292501872"/>
    <n v="1291.9793305523394"/>
    <n v="1828.3383792503482"/>
    <n v="16308.14"/>
    <n v="1318.6740966878217"/>
    <n v="1292.5928509417352"/>
    <n v="1290.6219473723017"/>
    <n v="1284.6213613883895"/>
    <n v="1318.4416957266837"/>
    <n v="1873.8473504044528"/>
    <n v="1279.3959502780867"/>
    <n v="1288.1169704738859"/>
    <n v="1286.4311755665028"/>
    <n v="1284.7797072956041"/>
    <n v="1324.2793289967346"/>
    <n v="1874.0475648678002"/>
    <n v="16715.849999999999"/>
    <n v="1351.640455554294"/>
    <n v="1324.9071884261921"/>
    <n v="1322.8870130051887"/>
    <n v="1316.736414617566"/>
    <n v="1351.40224465611"/>
    <n v="1920.6928328246972"/>
    <n v="1311.3803701852623"/>
    <n v="1320.3194126218702"/>
    <n v="1318.5914734727585"/>
    <n v="1316.8987191131957"/>
    <n v="1357.3858165730144"/>
    <n v="1920.8980589498515"/>
    <n v="17133.740000000002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Expansion Field Ops IK New Cust-370 "/>
    <s v="AFUDC Not Eligible"/>
    <s v="Expansion"/>
    <s v="Other Transmission &amp; Distribution Expansion"/>
    <s v="Distribution - Customer Additions"/>
    <s v="IK - Other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416.76026884279202"/>
    <n v="419.04744013465199"/>
    <n v="416.45182614102902"/>
    <n v="413.78271245343899"/>
    <n v="413.49017957328903"/>
    <n v="615.66868748945706"/>
    <n v="411.24417902082899"/>
    <n v="414.68964164982901"/>
    <n v="415.32950248297198"/>
    <n v="415.27924334341202"/>
    <n v="418.29158235330902"/>
    <n v="620.64092699891103"/>
    <n v="5390.6761904839204"/>
    <n v="430.35952235163302"/>
    <n v="421.84770545175297"/>
    <n v="421.204485780666"/>
    <n v="419.24614798943099"/>
    <n v="430.28367649488899"/>
    <n v="611.54462099883597"/>
    <n v="417.54079453237199"/>
    <n v="420.38696713507198"/>
    <n v="419.83679488785299"/>
    <n v="419.29782540477299"/>
    <n v="432.18883340369098"/>
    <n v="611.60996369837699"/>
    <n v="5455.3473381293461"/>
    <n v="750.8171371980352"/>
    <n v="735.96718578485377"/>
    <n v="734.84500693913878"/>
    <n v="731.42843661196844"/>
    <n v="750.68481441656706"/>
    <n v="1066.9176764074016"/>
    <n v="728.45322975807278"/>
    <n v="733.4187412770317"/>
    <n v="732.45889554301482"/>
    <n v="731.51859446146329"/>
    <n v="754.00860390393211"/>
    <n v="1067.0316776985201"/>
    <n v="9517.5499999999993"/>
    <n v="769.58687570787686"/>
    <n v="754.36568915487226"/>
    <n v="753.21545686917591"/>
    <n v="749.71347542328658"/>
    <n v="769.45124497846246"/>
    <n v="1093.5896379351161"/>
    <n v="746.66389113193839"/>
    <n v="751.75353587610084"/>
    <n v="750.76969488072837"/>
    <n v="749.80588713617351"/>
    <n v="772.85812614880683"/>
    <n v="1093.7064847574602"/>
    <n v="9755.48"/>
    <n v="788.8267841476852"/>
    <n v="773.22506325233542"/>
    <n v="772.04607480595098"/>
    <n v="768.45654274751405"/>
    <n v="788.6877626083467"/>
    <n v="1120.929715018995"/>
    <n v="765.33071791153463"/>
    <n v="770.5476053386999"/>
    <n v="769.53916801604089"/>
    <n v="768.55126478162765"/>
    <n v="792.17981685511927"/>
    <n v="1121.049484516152"/>
    <n v="9999.3700000000008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HW-362"/>
    <s v="AFUDC Not Eligible"/>
    <s v="Maintenance"/>
    <s v="Maintenance"/>
    <s v="Distribution Operations"/>
    <s v="HW - Distribution Highway Jobs"/>
    <s v="~"/>
    <s v="PEF Distribution Station Equip 362.0"/>
    <n v="-2148.3899999999981"/>
    <n v="10646.34"/>
    <n v="5367.9800000000005"/>
    <n v="6605.9800000000005"/>
    <n v="6918.51"/>
    <n v="7728.199999999998"/>
    <n v="4190.4500000000025"/>
    <n v="6089.71"/>
    <n v="4985.9599999999991"/>
    <n v="6240.7100000000009"/>
    <n v="5282.4000000000005"/>
    <n v="10062.919999999996"/>
    <n v="71970.77"/>
    <n v="235.73093453932799"/>
    <n v="218.42526724972799"/>
    <n v="232.115623780032"/>
    <n v="243.183502729536"/>
    <n v="243.474153443136"/>
    <n v="252.06611143200001"/>
    <n v="247.78931248224001"/>
    <n v="244.768204431936"/>
    <n v="231.27768443923199"/>
    <n v="226.35696150892801"/>
    <n v="235.826783063232"/>
    <n v="231.101617860288"/>
    <n v="2842.116156959617"/>
    <n v="337.765187245248"/>
    <n v="312.15982987564797"/>
    <n v="318.750313718592"/>
    <n v="334.76441159327999"/>
    <n v="337.06000349087998"/>
    <n v="347.36634559871999"/>
    <n v="342.207823084224"/>
    <n v="337.21102032288002"/>
    <n v="317.416014249792"/>
    <n v="310.02808897324797"/>
    <n v="323.56246733779199"/>
    <n v="313.88571258854398"/>
    <n v="3932.177218078848"/>
    <n v="332.99965634903191"/>
    <n v="344.47073077710212"/>
    <n v="357.16824066476033"/>
    <n v="355.1861473723273"/>
    <n v="346.01180827379761"/>
    <n v="341.69848942354071"/>
    <n v="337.65373387743426"/>
    <n v="334.59681019346243"/>
    <n v="334.13134178941374"/>
    <n v="347.92717311873776"/>
    <n v="340.28586325523264"/>
    <n v="330.80402426515957"/>
    <n v="4102.9340193600001"/>
    <n v="384.29455452227421"/>
    <n v="452.51116674735619"/>
    <n v="528.01552425690716"/>
    <n v="516.22964088646586"/>
    <n v="461.67384289987803"/>
    <n v="436.0256981160752"/>
    <n v="411.97212101462844"/>
    <n v="393.79487371907817"/>
    <n v="391.02794458847114"/>
    <n v="473.06647788323573"/>
    <n v="427.62491287134264"/>
    <n v="371.23913049428756"/>
    <n v="5247.4758879999999"/>
    <n v="459.96359477029262"/>
    <n v="475.80828568577647"/>
    <n v="493.34701937875366"/>
    <n v="490.6092064754215"/>
    <n v="477.93693516539247"/>
    <n v="471.97906221889565"/>
    <n v="466.39214864261197"/>
    <n v="462.1697010219923"/>
    <n v="461.52676185885451"/>
    <n v="480.58257783371965"/>
    <n v="470.02783915288586"/>
    <n v="456.93082683540342"/>
    <n v="5667.2739590399997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HW-364 "/>
    <s v="AFUDC Not Eligible"/>
    <s v="Maintenance"/>
    <s v="Maintenance"/>
    <s v="Distribution Operations"/>
    <s v="HW - Distribution Highway Jobs"/>
    <s v="~"/>
    <s v="PEF Distribution Poles Towers &amp; Fixtures 364.0"/>
    <n v="0"/>
    <n v="0"/>
    <n v="1.1100000000000001"/>
    <n v="23.33"/>
    <n v="27.47"/>
    <n v="11.04"/>
    <n v="1.24"/>
    <n v="1.74"/>
    <n v="1.62"/>
    <n v="11.27"/>
    <n v="4.53"/>
    <n v="2.52"/>
    <n v="85.86999999999999"/>
    <n v="159.981663025632"/>
    <n v="148.23696164323201"/>
    <n v="157.528088450208"/>
    <n v="165.03943898198401"/>
    <n v="165.23669262038399"/>
    <n v="171.067729308"/>
    <n v="168.16522773456001"/>
    <n v="166.11491604758399"/>
    <n v="156.95941073500799"/>
    <n v="153.619902328032"/>
    <n v="160.04671179100799"/>
    <n v="156.83992101187201"/>
    <n v="1928.836663677504"/>
    <n v="229.22844841411199"/>
    <n v="211.851061511712"/>
    <n v="216.32377345084799"/>
    <n v="227.19193555632"/>
    <n v="228.74986689072"/>
    <n v="235.74439119167999"/>
    <n v="232.24349720745599"/>
    <n v="228.85235629872"/>
    <n v="215.418234903648"/>
    <n v="210.40432964611199"/>
    <n v="219.58959997564801"/>
    <n v="213.02235278553599"/>
    <n v="2668.6198478325118"/>
    <n v="225.99426296676424"/>
    <n v="233.77924700918464"/>
    <n v="242.39656637832854"/>
    <n v="241.05139468155869"/>
    <n v="234.8251179775182"/>
    <n v="231.89783172986253"/>
    <n v="229.15280923180666"/>
    <n v="227.07819082985617"/>
    <n v="226.7622950416729"/>
    <n v="236.12500360259745"/>
    <n v="230.93913581631571"/>
    <n v="224.50417057453387"/>
    <n v="2784.5060258399999"/>
    <n v="260.80616888196681"/>
    <n v="307.10220164945468"/>
    <n v="358.34415130559785"/>
    <n v="350.34551834928232"/>
    <n v="313.32056315347353"/>
    <n v="295.91413805252688"/>
    <n v="279.5898856843562"/>
    <n v="267.25367594059367"/>
    <n v="265.37586586592687"/>
    <n v="321.05231331364388"/>
    <n v="290.2128430706021"/>
    <n v="251.94594673257507"/>
    <n v="3561.2632720000001"/>
    <n v="312.1598824795841"/>
    <n v="322.91307449377598"/>
    <n v="334.81594922275355"/>
    <n v="332.95789922950974"/>
    <n v="324.35770832774119"/>
    <n v="320.31432546015623"/>
    <n v="316.52269867659072"/>
    <n v="313.65708329307944"/>
    <n v="313.22074481784307"/>
    <n v="326.15320587106294"/>
    <n v="318.99010421764427"/>
    <n v="310.10165767025956"/>
    <n v="3846.1643337599999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HW-365 "/>
    <s v="AFUDC Not Eligible"/>
    <s v="Maintenance"/>
    <s v="Maintenance"/>
    <s v="Distribution Operations"/>
    <s v="HW - Distribution Highway Jobs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206.613872663016"/>
    <n v="191.44577033181599"/>
    <n v="203.445118598904"/>
    <n v="213.145913008392"/>
    <n v="213.40066306759201"/>
    <n v="220.93135782900001"/>
    <n v="217.18282140828001"/>
    <n v="214.53487520119199"/>
    <n v="202.710680021304"/>
    <n v="198.397755954216"/>
    <n v="206.69788214930401"/>
    <n v="202.55636087013599"/>
    <n v="2491.0630711031517"/>
    <n v="296.04503763525599"/>
    <n v="273.60240804405601"/>
    <n v="279.378847153224"/>
    <n v="293.41491240516001"/>
    <n v="295.42695691236003"/>
    <n v="304.46027814384001"/>
    <n v="299.93892707032802"/>
    <n v="295.55932041635998"/>
    <n v="278.20935795962401"/>
    <n v="271.73397595125601"/>
    <n v="283.596612195624"/>
    <n v="275.11511282236802"/>
    <n v="3446.4817467094563"/>
    <n v="291.86813656078891"/>
    <n v="301.92232446710216"/>
    <n v="313.05146072659682"/>
    <n v="311.31419203961133"/>
    <n v="303.27305083777685"/>
    <n v="299.49250538911377"/>
    <n v="295.94735078736602"/>
    <n v="293.26801282938902"/>
    <n v="292.86003824705131"/>
    <n v="304.95183325532054"/>
    <n v="298.25436426932538"/>
    <n v="289.94370501055755"/>
    <n v="3596.1469744199999"/>
    <n v="336.82718099057502"/>
    <n v="396.61779972849882"/>
    <n v="462.79599453550469"/>
    <n v="452.4658823222718"/>
    <n v="404.64871857047945"/>
    <n v="382.16858658967175"/>
    <n v="361.08606415348623"/>
    <n v="345.15403781410731"/>
    <n v="342.72887480282913"/>
    <n v="414.63415573148546"/>
    <n v="374.80545125821214"/>
    <n v="325.38433950287799"/>
    <n v="4599.317086"/>
    <n v="403.149717219813"/>
    <n v="417.03730035604497"/>
    <n v="432.40968114685313"/>
    <n v="430.01003797872278"/>
    <n v="418.90302287305371"/>
    <n v="413.68105569799781"/>
    <n v="408.78422765764935"/>
    <n v="405.08332918746038"/>
    <n v="404.51980471562047"/>
    <n v="421.22188050815345"/>
    <n v="411.97084420248245"/>
    <n v="400.4915513361484"/>
    <n v="4967.2624528799997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HW-366 "/>
    <s v="AFUDC Not Eligible"/>
    <s v="Maintenance"/>
    <s v="Maintenance"/>
    <s v="Distribution Operations"/>
    <s v="HW - Distribution Highway Jobs"/>
    <s v="~"/>
    <s v="PEF Distribution U/G Conduit 366.0"/>
    <n v="0"/>
    <n v="0"/>
    <n v="0"/>
    <n v="0"/>
    <n v="0"/>
    <n v="0"/>
    <n v="0"/>
    <n v="0"/>
    <n v="0"/>
    <n v="0"/>
    <n v="0"/>
    <n v="0"/>
    <n v="0"/>
    <n v="75.686895631355995"/>
    <n v="70.130508912156003"/>
    <n v="74.526116081363995"/>
    <n v="78.079715868972002"/>
    <n v="78.173036036171993"/>
    <n v="80.931683851499997"/>
    <n v="79.558518142980006"/>
    <n v="78.588521183772002"/>
    <n v="74.257076179763999"/>
    <n v="72.677163710556002"/>
    <n v="75.717670027764001"/>
    <n v="74.200545912275999"/>
    <n v="912.52745153863202"/>
    <n v="108.447364046196"/>
    <n v="100.226168916996"/>
    <n v="102.342196937484"/>
    <n v="107.48389527606"/>
    <n v="108.22094841126"/>
    <n v="111.53003909544"/>
    <n v="109.873775542548"/>
    <n v="108.26943587526"/>
    <n v="101.913789079884"/>
    <n v="99.541723952195994"/>
    <n v="103.887250705884"/>
    <n v="100.78030367668801"/>
    <n v="1262.5168915158958"/>
    <n v="106.91727958666233"/>
    <n v="110.60033465414274"/>
    <n v="114.6771653319807"/>
    <n v="114.04076821062182"/>
    <n v="111.09513340374335"/>
    <n v="109.71024213233628"/>
    <n v="108.41157935194676"/>
    <n v="107.43008295108726"/>
    <n v="107.28063350107838"/>
    <n v="111.71010580606365"/>
    <n v="109.25668566731048"/>
    <n v="106.21232087302656"/>
    <n v="1317.3423314700001"/>
    <n v="123.38669889323866"/>
    <n v="145.28922780780113"/>
    <n v="169.53165673511091"/>
    <n v="165.74752493957391"/>
    <n v="148.23111795478195"/>
    <n v="139.99618493174367"/>
    <n v="132.27322492568535"/>
    <n v="126.4369971874284"/>
    <n v="125.54861027827342"/>
    <n v="151.88898821536785"/>
    <n v="137.2989175693499"/>
    <n v="119.19495156164476"/>
    <n v="1684.8241009999999"/>
    <n v="147.68200304145628"/>
    <n v="152.76930933825199"/>
    <n v="158.40052744342228"/>
    <n v="157.52148897578229"/>
    <n v="153.45276172991331"/>
    <n v="151.53984814151389"/>
    <n v="149.74603968113442"/>
    <n v="148.39032473012483"/>
    <n v="148.18389416795489"/>
    <n v="154.30220680128986"/>
    <n v="150.91336262386545"/>
    <n v="146.70826240529072"/>
    <n v="1819.61002908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HW-367 "/>
    <s v="AFUDC Not Eligible"/>
    <s v="Maintenance"/>
    <s v="Maintenance"/>
    <s v="Distribution Operations"/>
    <s v="HW - Distribution Highway Jobs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228.47038183495201"/>
    <n v="211.697732028552"/>
    <n v="224.96642325928801"/>
    <n v="235.693409662824"/>
    <n v="235.975108285224"/>
    <n v="244.30243251300001"/>
    <n v="240.15735969516001"/>
    <n v="237.22930228442399"/>
    <n v="224.15429259208801"/>
    <n v="219.38512876135201"/>
    <n v="228.56327820808801"/>
    <n v="223.983648893592"/>
    <n v="2754.578498018544"/>
    <n v="327.361962278232"/>
    <n v="302.54525425183198"/>
    <n v="308.93275007632798"/>
    <n v="324.45361102452"/>
    <n v="326.67849830291999"/>
    <n v="336.66740332848002"/>
    <n v="331.66776418101603"/>
    <n v="326.82486379092001"/>
    <n v="307.63954725712802"/>
    <n v="300.47917133023202"/>
    <n v="313.59668854912798"/>
    <n v="304.21797948489598"/>
    <n v="3811.0654938556318"/>
    <n v="322.74321054065194"/>
    <n v="333.86097393373444"/>
    <n v="346.16739836655523"/>
    <n v="344.24635388319217"/>
    <n v="335.35458598255286"/>
    <n v="331.17411808333708"/>
    <n v="327.25394169302126"/>
    <n v="324.29117177620037"/>
    <n v="323.84003987782194"/>
    <n v="337.21095726590596"/>
    <n v="329.8050010402381"/>
    <n v="320.61520429678876"/>
    <n v="3976.5629567400001"/>
    <n v="372.45821716347007"/>
    <n v="438.57374617967196"/>
    <n v="511.75255669141603"/>
    <n v="500.32968052470028"/>
    <n v="447.45421035501511"/>
    <n v="422.59603277401573"/>
    <n v="399.28330992071892"/>
    <n v="381.66592492015229"/>
    <n v="378.98421767534188"/>
    <n v="458.49595025156538"/>
    <n v="414.4539931374772"/>
    <n v="359.80490240645486"/>
    <n v="5085.852742"/>
    <n v="445.79663815744726"/>
    <n v="461.15330990946802"/>
    <n v="478.15184763455255"/>
    <n v="475.49835983228536"/>
    <n v="463.2163966246286"/>
    <n v="457.44202717383956"/>
    <n v="452.02719148183712"/>
    <n v="447.93479596299653"/>
    <n v="447.31165943496302"/>
    <n v="465.78055305073752"/>
    <n v="455.55090210869827"/>
    <n v="442.857279988546"/>
    <n v="5492.7209613599998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HW-368 "/>
    <s v="AFUDC Not Eligible"/>
    <s v="Maintenance"/>
    <s v="Maintenance"/>
    <s v="Distribution Operations"/>
    <s v="HW - Distribution Highway Jobs"/>
    <s v="~"/>
    <s v="PEF Distribution Line Transformers 368.0"/>
    <n v="0"/>
    <n v="0"/>
    <n v="0"/>
    <n v="0"/>
    <n v="0"/>
    <n v="0"/>
    <n v="0"/>
    <n v="0"/>
    <n v="0"/>
    <n v="0"/>
    <n v="0"/>
    <n v="0"/>
    <n v="0"/>
    <n v="172.55664090537601"/>
    <n v="159.88877522217601"/>
    <n v="169.910208939744"/>
    <n v="178.01197130371199"/>
    <n v="178.22472959491199"/>
    <n v="184.514101044"/>
    <n v="181.38345524208"/>
    <n v="179.17198368451201"/>
    <n v="169.29683166614399"/>
    <n v="165.69482914857599"/>
    <n v="172.62680267414399"/>
    <n v="169.16794973769601"/>
    <n v="2080.4482791630721"/>
    <n v="247.24640505801599"/>
    <n v="228.503110014816"/>
    <n v="233.32738883126399"/>
    <n v="245.04981695376"/>
    <n v="246.73020577296001"/>
    <n v="254.27451801024"/>
    <n v="250.498444586208"/>
    <n v="246.84075111696001"/>
    <n v="232.35067258166401"/>
    <n v="226.94266123401599"/>
    <n v="236.84991787766401"/>
    <n v="229.766467851648"/>
    <n v="2878.3803598892164"/>
    <n v="243.75800416065843"/>
    <n v="252.15490834615204"/>
    <n v="261.44957159583873"/>
    <n v="259.99866587923606"/>
    <n v="253.28298751286829"/>
    <n v="250.12560889640221"/>
    <n v="247.16482043779976"/>
    <n v="244.92713159377553"/>
    <n v="244.58640556896574"/>
    <n v="254.68504755389358"/>
    <n v="249.09155697218307"/>
    <n v="242.15078660222662"/>
    <n v="3003.3754951199999"/>
    <n v="281.30621709102968"/>
    <n v="331.24123933369134"/>
    <n v="386.51094049119069"/>
    <n v="377.88359402739184"/>
    <n v="337.94838034457621"/>
    <n v="319.17376462434123"/>
    <n v="301.56638324906544"/>
    <n v="288.26051509749624"/>
    <n v="286.23510423093421"/>
    <n v="346.28786632519666"/>
    <n v="313.02433291894641"/>
    <n v="271.7495582661395"/>
    <n v="3841.1878959999999"/>
    <n v="336.69646712863448"/>
    <n v="348.29488820944528"/>
    <n v="361.13336007869003"/>
    <n v="359.12926248772482"/>
    <n v="349.85307404782469"/>
    <n v="345.49187069283266"/>
    <n v="341.40221210968457"/>
    <n v="338.31135184886813"/>
    <n v="337.8407160262322"/>
    <n v="351.78970240241324"/>
    <n v="344.06356219108318"/>
    <n v="334.47646045656666"/>
    <n v="4148.4829276800001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HW-369 "/>
    <s v="AFUDC Not Eligible"/>
    <s v="Maintenance"/>
    <s v="Maintenance"/>
    <s v="Distribution Operations"/>
    <s v="HW - Distribution Highway Jobs"/>
    <s v="~"/>
    <s v="PEF Distribution O/H Services 369.1"/>
    <n v="0"/>
    <n v="0"/>
    <n v="0"/>
    <n v="0"/>
    <n v="0"/>
    <n v="0"/>
    <n v="0"/>
    <n v="0"/>
    <n v="0"/>
    <n v="0"/>
    <n v="0"/>
    <n v="0"/>
    <n v="0"/>
    <n v="106.388304919104"/>
    <n v="98.578041866304005"/>
    <n v="104.75667017337599"/>
    <n v="109.75174170604799"/>
    <n v="109.88291599084801"/>
    <n v="113.760573576"/>
    <n v="111.83040097632001"/>
    <n v="110.466937309248"/>
    <n v="104.37849771897601"/>
    <n v="102.15771421190399"/>
    <n v="106.431562550976"/>
    <n v="104.29903668038401"/>
    <n v="1282.6823976794881"/>
    <n v="152.437633193664"/>
    <n v="140.88161670086399"/>
    <n v="143.85598409145601"/>
    <n v="151.08334579103999"/>
    <n v="152.11937498783999"/>
    <n v="156.77075546495999"/>
    <n v="154.44265004563201"/>
    <n v="152.18753076383999"/>
    <n v="143.25379813305599"/>
    <n v="139.91953549766399"/>
    <n v="146.02776891705599"/>
    <n v="141.66052905139199"/>
    <n v="1774.6405226384636"/>
    <n v="150.28688978326318"/>
    <n v="155.46392845401868"/>
    <n v="161.1944727132236"/>
    <n v="160.29992933907744"/>
    <n v="156.15943591018961"/>
    <n v="154.21278142484988"/>
    <n v="152.3873329015012"/>
    <n v="151.00770519315432"/>
    <n v="150.79763350868538"/>
    <n v="157.02386390540818"/>
    <n v="153.57524565202334"/>
    <n v="149.29597369460521"/>
    <n v="1851.7051924800001"/>
    <n v="173.43691580048448"/>
    <n v="204.22392199520817"/>
    <n v="238.29997834795216"/>
    <n v="232.98086248305361"/>
    <n v="208.35915179139286"/>
    <n v="196.78382480598481"/>
    <n v="185.92814606333357"/>
    <n v="177.72452810522324"/>
    <n v="176.47577854839551"/>
    <n v="213.50078976440696"/>
    <n v="192.99244585980153"/>
    <n v="167.5448404347635"/>
    <n v="2368.2511840000002"/>
    <n v="207.5872955229176"/>
    <n v="214.73820175319202"/>
    <n v="222.65365057483106"/>
    <n v="221.41804153378462"/>
    <n v="215.69888775880938"/>
    <n v="213.01002553994249"/>
    <n v="210.48858190221236"/>
    <n v="208.58293873388789"/>
    <n v="208.29277228684956"/>
    <n v="216.89289922554815"/>
    <n v="212.12941428322517"/>
    <n v="206.21856960479954"/>
    <n v="2557.7112787199999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HW-370 "/>
    <s v="AFUDC Not Eligible"/>
    <s v="Maintenance"/>
    <s v="Maintenance"/>
    <s v="Distribution Operations"/>
    <s v="HW - Distribution Highway Jobs"/>
    <s v="~"/>
    <s v="PEF Smart Grid - AMI Meters"/>
    <n v="0"/>
    <n v="0"/>
    <n v="0"/>
    <n v="0"/>
    <n v="0"/>
    <n v="0"/>
    <n v="0"/>
    <n v="0"/>
    <n v="0"/>
    <n v="0"/>
    <n v="0"/>
    <n v="0"/>
    <n v="0"/>
    <n v="62.088953281236002"/>
    <n v="57.530829546036003"/>
    <n v="61.136719917084001"/>
    <n v="64.051878338532006"/>
    <n v="64.128432561731998"/>
    <n v="66.391460446500005"/>
    <n v="65.264998318379995"/>
    <n v="64.469271457331999"/>
    <n v="60.916015847483997"/>
    <n v="59.619951176435997"/>
    <n v="62.114198735484003"/>
    <n v="60.869641833755999"/>
    <n v="748.58235145999186"/>
    <n v="88.963660929276003"/>
    <n v="82.219489484076007"/>
    <n v="83.955350940803996"/>
    <n v="88.173289399859996"/>
    <n v="88.777923231060001"/>
    <n v="91.492501166639997"/>
    <n v="90.133802682587998"/>
    <n v="88.817699415060005"/>
    <n v="83.603911035204007"/>
    <n v="81.658012215276003"/>
    <n v="85.222819641203998"/>
    <n v="82.674068138928007"/>
    <n v="1035.6925282799759"/>
    <n v="87.708472144852379"/>
    <n v="90.729827851272177"/>
    <n v="94.074213261458212"/>
    <n v="93.552151538530637"/>
    <n v="91.135730830794344"/>
    <n v="89.999649759788539"/>
    <n v="88.934305329593016"/>
    <n v="88.129145021849254"/>
    <n v="88.006545728509451"/>
    <n v="91.640217009523539"/>
    <n v="89.627579457096346"/>
    <n v="87.130166636732156"/>
    <n v="1080.66800457"/>
    <n v="101.21898803224803"/>
    <n v="119.18649856591828"/>
    <n v="139.07352160386466"/>
    <n v="135.96924866066578"/>
    <n v="121.59984738106969"/>
    <n v="114.8444061983333"/>
    <n v="108.50895672575179"/>
    <n v="103.7212683372064"/>
    <n v="102.99248942722379"/>
    <n v="124.60054299454193"/>
    <n v="112.63173112619984"/>
    <n v="97.780331946976503"/>
    <n v="1382.127831"/>
    <n v="121.1493867046859"/>
    <n v="125.32270522111092"/>
    <n v="129.94221610118862"/>
    <n v="129.22110608743517"/>
    <n v="125.88336824291687"/>
    <n v="124.31412958633818"/>
    <n v="122.84259757590384"/>
    <n v="121.73045099420285"/>
    <n v="121.56110784142264"/>
    <n v="126.5802016235405"/>
    <n v="123.8001987438565"/>
    <n v="120.3505887573981"/>
    <n v="1492.69805748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12748.020000000002"/>
    <n v="15289.570000000003"/>
    <n v="18532.859999999993"/>
    <n v="17218.629999999994"/>
    <n v="26567.67"/>
    <n v="20298.30999999999"/>
    <n v="21234.250000000004"/>
    <n v="27779.8"/>
    <n v="15722.62"/>
    <n v="26016.270000000004"/>
    <n v="18712.05"/>
    <n v="22422.819999999996"/>
    <n v="242542.86999999994"/>
    <n v="1364.8177736037601"/>
    <n v="1696.5400102608801"/>
    <n v="2105.08364242682"/>
    <n v="2283.5855584852502"/>
    <n v="2534.6777351385399"/>
    <n v="3209.1859970229598"/>
    <n v="2155.8729499494102"/>
    <n v="2018.83703683562"/>
    <n v="1383.76379615314"/>
    <n v="1490.1176412021"/>
    <n v="1186.68261881486"/>
    <n v="1174.7250309644"/>
    <n v="22603.889790857742"/>
    <n v="1480.2902076891801"/>
    <n v="1810.02107084933"/>
    <n v="2127.29402250053"/>
    <n v="2291.2892851647698"/>
    <n v="2665.5846916132"/>
    <n v="3066.76705301123"/>
    <n v="2079.0172017015502"/>
    <n v="1908.1835754256001"/>
    <n v="1432.5636701743799"/>
    <n v="1564.06001843643"/>
    <n v="1240.46977872154"/>
    <n v="1204.8832366613401"/>
    <n v="22870.42381194908"/>
    <n v="1530.7603504338406"/>
    <n v="1916.7331722473466"/>
    <n v="2051.5388546607442"/>
    <n v="2239.5553147402711"/>
    <n v="2365.1013501513462"/>
    <n v="2564.6631278509753"/>
    <n v="2161.1160804393603"/>
    <n v="1981.4494922459792"/>
    <n v="1715.0617084903804"/>
    <n v="1623.8816912138682"/>
    <n v="1348.5897809885107"/>
    <n v="1334.752901055781"/>
    <n v="22833.203824518401"/>
    <n v="1639.731656968265"/>
    <n v="2053.1809957087194"/>
    <n v="2197.5831844182785"/>
    <n v="2398.9841035994773"/>
    <n v="2533.4674723462931"/>
    <n v="2747.2355937391712"/>
    <n v="2314.9609607246953"/>
    <n v="2122.5043215932519"/>
    <n v="1837.1530045632053"/>
    <n v="1739.4820916937695"/>
    <n v="1444.5927839220799"/>
    <n v="1429.7708853003933"/>
    <n v="24458.647054577599"/>
    <n v="1771.7825246236469"/>
    <n v="2218.5277649710538"/>
    <n v="2374.558950552997"/>
    <n v="2592.1790882944092"/>
    <n v="2737.4926715173365"/>
    <n v="2968.4759669827708"/>
    <n v="2501.3893937874768"/>
    <n v="2293.4338368450944"/>
    <n v="1985.102607925018"/>
    <n v="1879.566061228064"/>
    <n v="1560.9287281084073"/>
    <n v="1544.913184533325"/>
    <n v="26428.350779369601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IK-364 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926.25016557443996"/>
    <n v="1151.37749214572"/>
    <n v="1428.6405922143001"/>
    <n v="1549.78308647411"/>
    <n v="1720.1898431105401"/>
    <n v="2177.9530707992399"/>
    <n v="1463.1093728911501"/>
    <n v="1370.1082853715"/>
    <n v="939.10811398538397"/>
    <n v="1011.28644320362"/>
    <n v="805.35657830661603"/>
    <n v="797.24141601860003"/>
    <n v="15340.40446009522"/>
    <n v="1004.6169360397"/>
    <n v="1228.39279279063"/>
    <n v="1443.71393652343"/>
    <n v="1555.0113141909901"/>
    <n v="1809.0314397357999"/>
    <n v="2081.2987239530098"/>
    <n v="1410.95028549009"/>
    <n v="1295.0119692664"/>
    <n v="972.22674144349605"/>
    <n v="1061.4683359668099"/>
    <n v="841.85988792998398"/>
    <n v="817.70864875873599"/>
    <n v="15521.291012089076"/>
    <n v="1038.8691116619123"/>
    <n v="1300.814257033237"/>
    <n v="1392.301771389152"/>
    <n v="1519.9014265574292"/>
    <n v="1605.1047689638481"/>
    <n v="1740.5397942189304"/>
    <n v="1466.6676871059674"/>
    <n v="1344.7347739501672"/>
    <n v="1163.9474677011381"/>
    <n v="1102.0670410735952"/>
    <n v="915.23684120430869"/>
    <n v="905.84627450991138"/>
    <n v="15496.0312153696"/>
    <n v="1112.8238129213034"/>
    <n v="1393.4162303645583"/>
    <n v="1491.4165303228215"/>
    <n v="1628.0997112912596"/>
    <n v="1719.3684835610113"/>
    <n v="1864.4448165808176"/>
    <n v="1571.0763844376322"/>
    <n v="1440.4633478043913"/>
    <n v="1246.8062092780808"/>
    <n v="1180.5206574873471"/>
    <n v="980.3904456507571"/>
    <n v="970.33138405442332"/>
    <n v="16599.158013754401"/>
    <n v="1202.4417387687106"/>
    <n v="1505.6308244066934"/>
    <n v="1611.5232843930814"/>
    <n v="1759.213835112587"/>
    <n v="1857.8326640314526"/>
    <n v="2014.5922841123547"/>
    <n v="1697.5983057753285"/>
    <n v="1556.4667402466871"/>
    <n v="1347.2140052937398"/>
    <n v="1275.5903455328485"/>
    <n v="1059.3432477382601"/>
    <n v="1048.474104490655"/>
    <n v="17935.9213799024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IK-365 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1196.2379321774699"/>
    <n v="1486.98643363361"/>
    <n v="1845.0674897265501"/>
    <n v="2001.52116954026"/>
    <n v="2221.5988912661201"/>
    <n v="2812.7931034448702"/>
    <n v="1889.58339315528"/>
    <n v="1769.4739100376501"/>
    <n v="1212.84377603134"/>
    <n v="1306.0609850544599"/>
    <n v="1040.1057119396601"/>
    <n v="1029.6251038755499"/>
    <n v="19811.897899882824"/>
    <n v="1297.44741848795"/>
    <n v="1586.4505173267701"/>
    <n v="1864.5344835231699"/>
    <n v="2008.2733457291999"/>
    <n v="2336.33645546665"/>
    <n v="2687.9654917428002"/>
    <n v="1822.22072896809"/>
    <n v="1672.4881655482"/>
    <n v="1255.6159772136"/>
    <n v="1370.8701325859499"/>
    <n v="1087.24917840739"/>
    <n v="1056.05822214147"/>
    <n v="20045.510117141243"/>
    <n v="1341.6835797991821"/>
    <n v="1679.9817315178166"/>
    <n v="1798.1364580276843"/>
    <n v="1962.9294624644556"/>
    <n v="2072.9682769478522"/>
    <n v="2247.8805420971571"/>
    <n v="1894.1789015789939"/>
    <n v="1736.7044078417641"/>
    <n v="1503.2203649458966"/>
    <n v="1423.3027397271426"/>
    <n v="1182.0143920793691"/>
    <n v="1169.8866187174826"/>
    <n v="20012.887475744799"/>
    <n v="1437.1949461636584"/>
    <n v="1799.5757647612152"/>
    <n v="1926.1416543361238"/>
    <n v="2102.6658935126234"/>
    <n v="2220.5381179614378"/>
    <n v="2407.9019847326513"/>
    <n v="2029.0211384167224"/>
    <n v="1860.3363978740215"/>
    <n v="1610.2311632925373"/>
    <n v="1524.6243862527631"/>
    <n v="1266.1592764245097"/>
    <n v="1253.1681521139399"/>
    <n v="21437.558875842202"/>
    <n v="1552.9351276892955"/>
    <n v="1944.4991978964181"/>
    <n v="2081.2576915251161"/>
    <n v="2271.9977805002109"/>
    <n v="2399.3624907742455"/>
    <n v="2601.8151442193421"/>
    <n v="2192.4222660832011"/>
    <n v="2010.1530062356337"/>
    <n v="1739.9062972297907"/>
    <n v="1647.4054353333613"/>
    <n v="1368.1256136183051"/>
    <n v="1354.0882812362834"/>
    <n v="23163.968332341199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IK-366 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438.20646869464503"/>
    <n v="544.713602998135"/>
    <n v="675.88603189053197"/>
    <n v="733.19822096369603"/>
    <n v="813.81720041731296"/>
    <n v="1030.38375550055"/>
    <n v="692.19311956726597"/>
    <n v="648.19455453438195"/>
    <n v="444.28952959679702"/>
    <n v="478.43690353371699"/>
    <n v="381.01203685170299"/>
    <n v="377.17277534192499"/>
    <n v="7257.5041998906599"/>
    <n v="475.28157758521797"/>
    <n v="581.14933514198106"/>
    <n v="683.01719064938095"/>
    <n v="735.67168147198595"/>
    <n v="855.84792146577502"/>
    <n v="984.65684328001396"/>
    <n v="667.51679523302903"/>
    <n v="612.66668882869999"/>
    <n v="459.95786340749299"/>
    <n v="502.17782238853903"/>
    <n v="398.28165471547197"/>
    <n v="386.85576824853803"/>
    <n v="7343.0811424161266"/>
    <n v="491.48618999164421"/>
    <n v="615.41173560672507"/>
    <n v="658.69423323596072"/>
    <n v="719.06128781378152"/>
    <n v="759.37076055081604"/>
    <n v="823.44470769855229"/>
    <n v="693.87654847722456"/>
    <n v="636.19041434464191"/>
    <n v="550.66042471481444"/>
    <n v="521.38496086973623"/>
    <n v="432.99609447805244"/>
    <n v="428.55344256485023"/>
    <n v="7331.1308003468002"/>
    <n v="526.47396077616759"/>
    <n v="659.22148078772364"/>
    <n v="705.58515981507571"/>
    <n v="770.24960608266406"/>
    <n v="813.42861741770548"/>
    <n v="882.06384140641001"/>
    <n v="743.2720231115984"/>
    <n v="681.47934584601273"/>
    <n v="589.86067308874692"/>
    <n v="558.50115634558085"/>
    <n v="463.82008996905392"/>
    <n v="459.0611749109612"/>
    <n v="7853.0171295577002"/>
    <n v="568.87196109714569"/>
    <n v="712.30990421673425"/>
    <n v="762.40734298290681"/>
    <n v="832.27934635278211"/>
    <n v="878.93564977221013"/>
    <n v="953.09820552944768"/>
    <n v="803.1292047051578"/>
    <n v="736.36023963480022"/>
    <n v="637.36333204281755"/>
    <n v="603.47837073828646"/>
    <n v="501.17244884809952"/>
    <n v="496.03028633381109"/>
    <n v="8485.4362922542005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IK-367 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3.12"/>
    <n v="0"/>
    <n v="0"/>
    <n v="0"/>
    <n v="0"/>
    <n v="0"/>
    <n v="3.12"/>
    <n v="1322.7811550475899"/>
    <n v="1644.2862906391699"/>
    <n v="2040.24670974834"/>
    <n v="2213.25073656323"/>
    <n v="2456.6092316536501"/>
    <n v="3110.34252484539"/>
    <n v="2089.4716979981699"/>
    <n v="1956.65651421504"/>
    <n v="1341.1436368939701"/>
    <n v="1444.2217655046099"/>
    <n v="1150.1325931930301"/>
    <n v="1138.54330107335"/>
    <n v="21907.686157375541"/>
    <n v="1434.6970186081601"/>
    <n v="1754.2721153437001"/>
    <n v="2061.7730063545"/>
    <n v="2220.7171871564101"/>
    <n v="2583.4842317000498"/>
    <n v="2972.31010842759"/>
    <n v="2014.9831198117199"/>
    <n v="1849.4111981553999"/>
    <n v="1388.4404665312099"/>
    <n v="1515.88670499814"/>
    <n v="1202.26309946582"/>
    <n v="1167.7726289276"/>
    <n v="22166.010885480304"/>
    <n v="1483.6126724092585"/>
    <n v="1857.6974659471848"/>
    <n v="1988.3511105131663"/>
    <n v="2170.5766317820376"/>
    <n v="2292.2558280414819"/>
    <n v="2485.6710691925609"/>
    <n v="2094.5533391811255"/>
    <n v="1920.4205123302741"/>
    <n v="1662.2375174265921"/>
    <n v="1573.8658601233476"/>
    <n v="1307.052987353062"/>
    <n v="1293.6422856655117"/>
    <n v="22129.937279965601"/>
    <n v="1589.2276442483487"/>
    <n v="1989.9426733387802"/>
    <n v="2129.8972501818512"/>
    <n v="2325.0949869454325"/>
    <n v="2455.4362451603565"/>
    <n v="2662.6202722131156"/>
    <n v="2243.6597711003478"/>
    <n v="2057.1308290462962"/>
    <n v="1780.568380904456"/>
    <n v="1685.9057486917704"/>
    <n v="1400.0990815383593"/>
    <n v="1385.7336999042855"/>
    <n v="23705.316583273401"/>
    <n v="1717.211322817393"/>
    <n v="2150.1967341066888"/>
    <n v="2301.4221327491264"/>
    <n v="2512.3395333945746"/>
    <n v="2653.1774336456706"/>
    <n v="2877.046404494195"/>
    <n v="2424.3461768535121"/>
    <n v="2222.7956862818087"/>
    <n v="1923.9611114277543"/>
    <n v="1821.6751082414669"/>
    <n v="1512.8518589424864"/>
    <n v="1497.3295968217244"/>
    <n v="25614.353099776399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IK-368 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999.05585544491998"/>
    <n v="1241.87877973796"/>
    <n v="1540.9354859254699"/>
    <n v="1671.6000976380201"/>
    <n v="1855.4012718266499"/>
    <n v="2349.1458885913198"/>
    <n v="1578.11360307474"/>
    <n v="1477.8023864050699"/>
    <n v="1012.92447228991"/>
    <n v="1090.77620729823"/>
    <n v="868.65971546608796"/>
    <n v="859.90668015979998"/>
    <n v="16546.200443858175"/>
    <n v="1083.5824593965301"/>
    <n v="1324.9476848003801"/>
    <n v="1557.19363459078"/>
    <n v="1677.2392777518601"/>
    <n v="1951.2260507194001"/>
    <n v="2244.8942568401399"/>
    <n v="1521.8546747425801"/>
    <n v="1396.8033030951999"/>
    <n v="1048.6463106399301"/>
    <n v="1144.90252831354"/>
    <n v="908.03228086771196"/>
    <n v="881.98269101924802"/>
    <n v="16741.305152777299"/>
    <n v="1120.5269457663451"/>
    <n v="1403.0616658830088"/>
    <n v="1501.740338572572"/>
    <n v="1639.3696609593278"/>
    <n v="1731.270209319084"/>
    <n v="1877.3507824108065"/>
    <n v="1581.9516101099318"/>
    <n v="1450.4344505052027"/>
    <n v="1255.4367883064663"/>
    <n v="1188.6923980138813"/>
    <n v="987.17685492342525"/>
    <n v="977.0481650827478"/>
    <n v="16714.059869852801"/>
    <n v="1200.2946803125008"/>
    <n v="1502.9423969434295"/>
    <n v="1608.6457772477522"/>
    <n v="1756.0726143621932"/>
    <n v="1854.5153512644961"/>
    <n v="2010.9950641723176"/>
    <n v="1694.5671046117711"/>
    <n v="1553.6875410815928"/>
    <n v="1344.8084440684961"/>
    <n v="1273.3126742330812"/>
    <n v="1057.4517033874984"/>
    <n v="1046.6019731940723"/>
    <n v="17903.895324879199"/>
    <n v="1296.9568099383071"/>
    <n v="1623.9773520893127"/>
    <n v="1738.1932368781195"/>
    <n v="1897.4926518463328"/>
    <n v="2003.8631791081596"/>
    <n v="2172.9445160513114"/>
    <n v="1831.0339804650944"/>
    <n v="1678.8091041088728"/>
    <n v="1453.1085559281805"/>
    <n v="1375.8550888498451"/>
    <n v="1142.6104025823161"/>
    <n v="1130.8869161973525"/>
    <n v="19345.7317940432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IK-369 "/>
    <s v="AFUDC Not Eligible"/>
    <s v="Maintenance"/>
    <s v="Maintenance"/>
    <s v="Distribution Operations"/>
    <s v="IK - Distrib Lines OH/UG (Line Ext)"/>
    <s v="~"/>
    <s v="PEF Distribution O/H Services 369.1"/>
    <n v="422.14"/>
    <n v="46.78"/>
    <n v="53.92"/>
    <n v="205.83"/>
    <n v="221.83"/>
    <n v="-110.98"/>
    <n v="0"/>
    <n v="0"/>
    <n v="2.14"/>
    <n v="0.64"/>
    <n v="-98.54"/>
    <n v="112.39"/>
    <n v="856.15"/>
    <n v="615.95924922168001"/>
    <n v="765.66962359783997"/>
    <n v="950.05044996908805"/>
    <n v="1030.6105865136601"/>
    <n v="1143.9316112013901"/>
    <n v="1448.34558544728"/>
    <n v="972.97229663254404"/>
    <n v="911.12628334748797"/>
    <n v="624.50982502084798"/>
    <n v="672.50863908612803"/>
    <n v="535.56463660315205"/>
    <n v="530.16802836919999"/>
    <n v="10201.416815010301"/>
    <n v="668.07339601891204"/>
    <n v="816.88503874910396"/>
    <n v="960.07427095070398"/>
    <n v="1034.08737425302"/>
    <n v="1203.0115500676"/>
    <n v="1384.07014331498"/>
    <n v="938.28634081873599"/>
    <n v="861.18699890079995"/>
    <n v="646.53381558251203"/>
    <n v="705.87975429857602"/>
    <n v="559.83945136204795"/>
    <n v="543.77880198179196"/>
    <n v="10321.706936298784"/>
    <n v="690.85119964541616"/>
    <n v="865.0455383639611"/>
    <n v="925.88502077406815"/>
    <n v="1010.7391894636402"/>
    <n v="1067.3996779260513"/>
    <n v="1157.4643921630579"/>
    <n v="975.33858668431924"/>
    <n v="894.25281910847241"/>
    <n v="774.02869654984988"/>
    <n v="732.87801982810458"/>
    <n v="608.63535416331456"/>
    <n v="602.39059802094562"/>
    <n v="10304.909092691199"/>
    <n v="740.03130665883555"/>
    <n v="926.62613946888212"/>
    <n v="991.79664461891616"/>
    <n v="1082.6913862984893"/>
    <n v="1143.3854045390119"/>
    <n v="1239.8616185122605"/>
    <n v="1044.7706960764308"/>
    <n v="957.91261931346503"/>
    <n v="829.13001814749225"/>
    <n v="785.04991945197207"/>
    <n v="651.96270434417181"/>
    <n v="645.27339700687116"/>
    <n v="11038.491854436799"/>
    <n v="799.62750687925757"/>
    <n v="1001.2491945212313"/>
    <n v="1071.6680107068119"/>
    <n v="1169.8826876044996"/>
    <n v="1235.4645164426242"/>
    <n v="1339.7101527534451"/>
    <n v="1128.9081684070511"/>
    <n v="1035.055237119758"/>
    <n v="895.901515685042"/>
    <n v="848.2715585389991"/>
    <n v="704.46656399811957"/>
    <n v="697.23854983596175"/>
    <n v="11927.4436624928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IK-370 "/>
    <s v="AFUDC Not Eligible"/>
    <s v="Maintenance"/>
    <s v="Maintenance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359.47809373549501"/>
    <n v="446.85010748668498"/>
    <n v="554.45603769889203"/>
    <n v="601.47149262177595"/>
    <n v="667.60642928580296"/>
    <n v="845.26453784839498"/>
    <n v="567.83338653144597"/>
    <n v="531.73962385324205"/>
    <n v="364.46826912860701"/>
    <n v="392.48071021712701"/>
    <n v="312.55923972489302"/>
    <n v="309.40974169717498"/>
    <n v="5953.6176698295367"/>
    <n v="389.89227157435801"/>
    <n v="476.73977929811099"/>
    <n v="560.30600920751101"/>
    <n v="603.500570081766"/>
    <n v="702.08589173152495"/>
    <n v="807.75294363023397"/>
    <n v="547.59042193419896"/>
    <n v="502.59471077969999"/>
    <n v="377.32162290738302"/>
    <n v="411.95632471200901"/>
    <n v="326.72619013003202"/>
    <n v="317.35308366127799"/>
    <n v="6023.8198196481053"/>
    <n v="403.18555589062322"/>
    <n v="504.84658119575931"/>
    <n v="540.35292546816845"/>
    <n v="589.87440735935229"/>
    <n v="622.9418617539834"/>
    <n v="675.5042541974118"/>
    <n v="569.21436983206559"/>
    <n v="521.89215299048601"/>
    <n v="451.72852048881396"/>
    <n v="427.71269989264539"/>
    <n v="355.20381773813551"/>
    <n v="351.55933470335549"/>
    <n v="6014.0164815108001"/>
    <n v="431.88740774402237"/>
    <n v="540.78544748318802"/>
    <n v="578.81940669187952"/>
    <n v="631.86620891271127"/>
    <n v="667.28765928596113"/>
    <n v="723.59184748305688"/>
    <n v="609.73543085980236"/>
    <n v="559.04445430618102"/>
    <n v="483.88603427768192"/>
    <n v="458.16058268204364"/>
    <n v="380.48996007515785"/>
    <n v="376.58603387701442"/>
    <n v="6442.1404736786999"/>
    <n v="466.66816389986667"/>
    <n v="584.33598043294671"/>
    <n v="625.43289039491162"/>
    <n v="682.75165762284428"/>
    <n v="721.02566819124706"/>
    <n v="781.86414519862603"/>
    <n v="658.83864378070962"/>
    <n v="604.06542156953935"/>
    <n v="522.85434375755824"/>
    <n v="495.05717012765035"/>
    <n v="411.13157704252393"/>
    <n v="406.91325780177704"/>
    <n v="6960.9389198201998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IK_Annual-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15.937601235680001"/>
    <n v="45.409787444768"/>
    <n v="23.960759013023999"/>
    <n v="36.272597053631998"/>
    <n v="73.331112949024003"/>
    <n v="64.675137504096"/>
    <n v="40.040926902880003"/>
    <n v="15.671392460288001"/>
    <n v="11.530924900416"/>
    <n v="28.147793875295999"/>
    <n v="15.902779686880001"/>
    <n v="28.141592245887999"/>
    <n v="399.022405271872"/>
    <n v="22.433475886671999"/>
    <n v="44.910960519551999"/>
    <n v="26.698917414528001"/>
    <n v="35.582125876032002"/>
    <n v="66.984291722256003"/>
    <n v="61.926148009872001"/>
    <n v="48.671378065615997"/>
    <n v="31.226571119296"/>
    <n v="13.320921061056"/>
    <n v="35.582881640448001"/>
    <n v="13.513354145856001"/>
    <n v="17.663052023808"/>
    <n v="418.51407748499207"/>
    <n v="27.842801034235464"/>
    <n v="49.588265683033832"/>
    <n v="30.258963723218258"/>
    <n v="42.339777448102964"/>
    <n v="49.588265627039604"/>
    <n v="56.83675382464105"/>
    <n v="32.675126486859888"/>
    <n v="23.010475525616808"/>
    <n v="15.761987328015463"/>
    <n v="37.507451920819605"/>
    <n v="25.426638270593834"/>
    <n v="30.258963527823255"/>
    <n v="421.09547040000001"/>
    <n v="28.538871047250854"/>
    <n v="50.827972302240646"/>
    <n v="31.015437802343936"/>
    <n v="43.398271864779353"/>
    <n v="50.827972244846556"/>
    <n v="58.257672644045201"/>
    <n v="33.492004633962324"/>
    <n v="23.585737403145295"/>
    <n v="16.156037003946761"/>
    <n v="38.44513820154247"/>
    <n v="26.062304215632462"/>
    <n v="31.015437796264109"/>
    <n v="431.62285716000002"/>
    <n v="29.395037220568948"/>
    <n v="52.352811545933136"/>
    <n v="31.945900981950903"/>
    <n v="44.700220084439771"/>
    <n v="52.352811486817231"/>
    <n v="60.005402908900059"/>
    <n v="34.496764822153921"/>
    <n v="24.293309559868067"/>
    <n v="16.640718137785345"/>
    <n v="39.598492404033628"/>
    <n v="26.84417338036593"/>
    <n v="31.945900814383037"/>
    <n v="444.57154334720002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IK_Annual-364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10.81624673192"/>
    <n v="30.817904010991999"/>
    <n v="16.261260244656"/>
    <n v="24.616838728607998"/>
    <n v="49.767050828655996"/>
    <n v="43.892567916624003"/>
    <n v="27.174261568719999"/>
    <n v="10.635580911871999"/>
    <n v="7.8256022927039997"/>
    <n v="19.102842329424"/>
    <n v="10.79261466472"/>
    <n v="19.098633518271999"/>
    <n v="270.80140374716797"/>
    <n v="15.224750993368"/>
    <n v="30.479369057088"/>
    <n v="18.119544714431999"/>
    <n v="24.148242074208"/>
    <n v="45.459703484663997"/>
    <n v="42.026932794167998"/>
    <n v="33.031422116503997"/>
    <n v="21.192291915424001"/>
    <n v="9.0404049368640003"/>
    <n v="24.148754982911999"/>
    <n v="9.1710019880640008"/>
    <n v="11.987244874751999"/>
    <n v="284.02966393244799"/>
    <n v="18.89585523195576"/>
    <n v="33.653679038909019"/>
    <n v="20.535613398949554"/>
    <n v="28.734404423924243"/>
    <n v="33.653679000907957"/>
    <n v="38.572953590558654"/>
    <n v="22.1753716166115"/>
    <n v="15.616338809298856"/>
    <n v="10.697064219648054"/>
    <n v="25.454887988600252"/>
    <n v="17.256097014293712"/>
    <n v="20.535613266342409"/>
    <n v="285.78155759999999"/>
    <n v="19.368251604040292"/>
    <n v="34.495020999361394"/>
    <n v="21.04900372445271"/>
    <n v="29.452764521270666"/>
    <n v="34.495020960410308"/>
    <n v="39.537277412533612"/>
    <n v="22.729755896799983"/>
    <n v="16.00674727232941"/>
    <n v="10.964490820206001"/>
    <n v="26.091260176576014"/>
    <n v="17.687499431692917"/>
    <n v="21.049003720326652"/>
    <n v="292.92609654"/>
    <n v="19.949299180597833"/>
    <n v="35.529871679987586"/>
    <n v="21.680473867090292"/>
    <n v="30.336347500151128"/>
    <n v="35.529871639867963"/>
    <n v="40.723395792957973"/>
    <n v="23.411648607075652"/>
    <n v="16.486949714000286"/>
    <n v="11.293425560910169"/>
    <n v="26.873998020180299"/>
    <n v="18.218124440612367"/>
    <n v="21.68047375336846"/>
    <n v="301.7138797568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IK_Annual-365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13.969017340460001"/>
    <n v="39.800852014196003"/>
    <n v="21.001169071427999"/>
    <n v="31.792270978104"/>
    <n v="64.273385513427996"/>
    <n v="56.686580617212002"/>
    <n v="35.095143488860003"/>
    <n v="13.735690195136"/>
    <n v="10.106645755752"/>
    <n v="24.671028903612001"/>
    <n v="13.938496886859999"/>
    <n v="24.665593288336002"/>
    <n v="349.73587405338407"/>
    <n v="19.662533215233999"/>
    <n v="39.363639295344001"/>
    <n v="23.401115062416"/>
    <n v="31.187085560903999"/>
    <n v="58.710512251482001"/>
    <n v="54.277141370633998"/>
    <n v="42.659576816402001"/>
    <n v="27.369521109112"/>
    <n v="11.675544803832"/>
    <n v="31.187747974655998"/>
    <n v="11.844208899431999"/>
    <n v="15.481343544575999"/>
    <n v="366.81996990402405"/>
    <n v="24.403708230789967"/>
    <n v="43.46321212121115"/>
    <n v="26.521430841656475"/>
    <n v="37.110044141378097"/>
    <n v="43.463212072133274"/>
    <n v="49.816380019247674"/>
    <n v="28.639153517960086"/>
    <n v="20.168262894542075"/>
    <n v="13.815094947427571"/>
    <n v="32.874598788770875"/>
    <n v="22.285985554486359"/>
    <n v="26.521430670396398"/>
    <n v="369.08251380000002"/>
    <n v="25.013800925305254"/>
    <n v="44.549792404197134"/>
    <n v="27.184466600466777"/>
    <n v="38.037795227798199"/>
    <n v="44.549792353892315"/>
    <n v="51.061789496754628"/>
    <n v="29.355132342701332"/>
    <n v="20.672469457604461"/>
    <n v="14.160472314742037"/>
    <n v="33.696463743329097"/>
    <n v="22.843135183070704"/>
    <n v="27.184466595138019"/>
    <n v="378.30957664499999"/>
    <n v="25.764214989789501"/>
    <n v="45.886286241730744"/>
    <n v="28.000000638392827"/>
    <n v="39.178929140478971"/>
    <n v="45.886286189916774"/>
    <n v="52.593643256625832"/>
    <n v="30.23578635608137"/>
    <n v="21.292643571683769"/>
    <n v="14.585286504974604"/>
    <n v="34.707357705101884"/>
    <n v="23.528429272100954"/>
    <n v="28.000000491522826"/>
    <n v="389.65886435840002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IK_Annual-366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5.1171373146099999"/>
    <n v="14.579867719486"/>
    <n v="7.6931586013980002"/>
    <n v="11.646160368564001"/>
    <n v="23.544658248398001"/>
    <n v="20.765456140842002"/>
    <n v="12.85607025401"/>
    <n v="5.0316647997760002"/>
    <n v="3.702271452732"/>
    <n v="9.0375034632420004"/>
    <n v="5.1059570470100004"/>
    <n v="9.0355122859760009"/>
    <n v="128.11541769604401"/>
    <n v="7.2027888550189996"/>
    <n v="14.419707740904"/>
    <n v="8.5723079992559992"/>
    <n v="11.424468548364"/>
    <n v="21.506863774287002"/>
    <n v="19.882829168918999"/>
    <n v="15.627077197507001"/>
    <n v="10.026016457492"/>
    <n v="4.2769913250120002"/>
    <n v="11.424711204096001"/>
    <n v="4.3387764396120003"/>
    <n v="5.6711333948159997"/>
    <n v="134.37367210528402"/>
    <n v="8.9395784226665107"/>
    <n v="15.921465278311047"/>
    <n v="9.7153436128685993"/>
    <n v="13.594169653770146"/>
    <n v="15.921465260332813"/>
    <n v="18.248760872888258"/>
    <n v="10.491108827041693"/>
    <n v="7.3880480003131552"/>
    <n v="5.060752387757721"/>
    <n v="12.042639225424024"/>
    <n v="8.1638132084934689"/>
    <n v="9.7153435501325731"/>
    <n v="135.2024883"/>
    <n v="9.1630678791104323"/>
    <n v="16.319501902926188"/>
    <n v="9.9582271987098085"/>
    <n v="13.934023888845063"/>
    <n v="16.319501884498496"/>
    <n v="18.704979886294531"/>
    <n v="10.753386542879463"/>
    <n v="7.5727491969137759"/>
    <n v="5.1872711951177548"/>
    <n v="12.34370520050582"/>
    <n v="8.3679085349408311"/>
    <n v="9.9582271967578322"/>
    <n v="138.5825505075"/>
    <n v="9.4379599289368983"/>
    <n v="16.809086983974151"/>
    <n v="10.256974029291703"/>
    <n v="14.352044625968253"/>
    <n v="16.809086964993632"/>
    <n v="19.266129310345885"/>
    <n v="11.075988154953892"/>
    <n v="7.7999316839394472"/>
    <n v="5.3428893385872023"/>
    <n v="12.714016374643936"/>
    <n v="8.6189458032747606"/>
    <n v="10.25697397549024"/>
    <n v="142.74002717440001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IK_Annual-367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15.44672041862"/>
    <n v="44.011158301412003"/>
    <n v="23.222763577716002"/>
    <n v="35.155394921688"/>
    <n v="71.072502251716003"/>
    <n v="62.683132316364002"/>
    <n v="38.807659573419997"/>
    <n v="15.188710918591999"/>
    <n v="11.175770460743999"/>
    <n v="27.280837057164"/>
    <n v="15.41297137942"/>
    <n v="27.274826438992001"/>
    <n v="386.732447615848"/>
    <n v="21.742521030298001"/>
    <n v="43.527695329967997"/>
    <n v="25.876586236752001"/>
    <n v="34.486190373287997"/>
    <n v="64.921164193554006"/>
    <n v="60.018812164098001"/>
    <n v="47.172291378794"/>
    <n v="30.264787440664001"/>
    <n v="12.910634436504001"/>
    <n v="34.486922860032003"/>
    <n v="13.097140549703999"/>
    <n v="17.119027030272001"/>
    <n v="405.62377302392798"/>
    <n v="26.985238047257994"/>
    <n v="48.060938702322211"/>
    <n v="29.32698251624786"/>
    <n v="41.035705132544294"/>
    <n v="48.060938648052669"/>
    <n v="55.086172181650923"/>
    <n v="31.668727057596946"/>
    <n v="22.301748982649602"/>
    <n v="15.276515449051447"/>
    <n v="36.352216049846014"/>
    <n v="24.643493505908907"/>
    <n v="29.326982326871189"/>
    <n v="408.12565860000001"/>
    <n v="27.659868985994436"/>
    <n v="49.262462147715603"/>
    <n v="30.060157065629088"/>
    <n v="42.06159774193312"/>
    <n v="49.262462092089315"/>
    <n v="56.463326460787648"/>
    <n v="32.460445219431939"/>
    <n v="22.859292696930758"/>
    <n v="15.658428328232535"/>
    <n v="37.261021434327311"/>
    <n v="25.259580832191585"/>
    <n v="30.060157059736639"/>
    <n v="418.328800065"/>
    <n v="28.489665096184297"/>
    <n v="50.740336084473874"/>
    <n v="30.961961821732071"/>
    <n v="43.323445735945654"/>
    <n v="50.740336027178799"/>
    <n v="58.157226337510338"/>
    <n v="33.434258623673095"/>
    <n v="23.545071511400533"/>
    <n v="16.128181201069104"/>
    <n v="38.3788521320635"/>
    <n v="26.017368294243273"/>
    <n v="30.961961659325482"/>
    <n v="430.8786645248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IK_Annual-368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11.66643206456"/>
    <n v="33.240272011856"/>
    <n v="17.539437905808001"/>
    <n v="26.551786750944"/>
    <n v="53.678871417807997"/>
    <n v="47.342638757232002"/>
    <n v="29.310229726959999"/>
    <n v="11.471565437696"/>
    <n v="8.4407151366720008"/>
    <n v="20.604375787632002"/>
    <n v="11.640942454959999"/>
    <n v="20.599836152896"/>
    <n v="292.08710360502397"/>
    <n v="16.421456311623999"/>
    <n v="32.875127323584003"/>
    <n v="19.543788403775999"/>
    <n v="26.046357171743999"/>
    <n v="49.032955286952003"/>
    <n v="45.330359826024001"/>
    <n v="35.627778440071999"/>
    <n v="22.858061585632001"/>
    <n v="9.7510044515519994"/>
    <n v="26.046910396415999"/>
    <n v="9.8918667731519996"/>
    <n v="12.929473729535999"/>
    <n v="306.355139700064"/>
    <n v="20.381118961978423"/>
    <n v="36.298946386945552"/>
    <n v="22.149766417207648"/>
    <n v="30.99300389829385"/>
    <n v="36.298946345957475"/>
    <n v="41.604888807283757"/>
    <n v="23.918413927087506"/>
    <n v="16.843823955881263"/>
    <n v="11.537881494554876"/>
    <n v="27.45570887853393"/>
    <n v="18.612471452098461"/>
    <n v="22.149766274177239"/>
    <n v="308.2447368"/>
    <n v="20.890646926628552"/>
    <n v="37.206420029878906"/>
    <n v="22.703510567422846"/>
    <n v="31.767828981457896"/>
    <n v="37.206419987866127"/>
    <n v="42.64501100827858"/>
    <n v="24.516374264234038"/>
    <n v="17.264919547010287"/>
    <n v="11.826328526597726"/>
    <n v="28.142101587835299"/>
    <n v="19.077783229817253"/>
    <n v="22.70351056297244"/>
    <n v="315.95085521999999"/>
    <n v="21.517366365098908"/>
    <n v="38.322612685401474"/>
    <n v="23.384615917778664"/>
    <n v="32.720863897542934"/>
    <n v="38.322612642128313"/>
    <n v="43.924361401138043"/>
    <n v="25.251865528155829"/>
    <n v="17.782867158768827"/>
    <n v="12.18111839975899"/>
    <n v="28.986364676788394"/>
    <n v="19.650116754721637"/>
    <n v="23.384615795118009"/>
    <n v="325.42938122240002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IK_Annual-369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7.1928378142399998"/>
    <n v="20.494002293024"/>
    <n v="10.813788784032001"/>
    <n v="16.370274538176002"/>
    <n v="33.095244032031999"/>
    <n v="29.188694572128"/>
    <n v="18.070968703839998"/>
    <n v="7.0726944803840004"/>
    <n v="5.2040499338880002"/>
    <n v="12.703449733728"/>
    <n v="7.1771224158400004"/>
    <n v="12.700650861184"/>
    <n v="180.083778162496"/>
    <n v="10.124506898896"/>
    <n v="20.268875492736001"/>
    <n v="12.049553752704"/>
    <n v="16.058656301376001"/>
    <n v="30.230844613007999"/>
    <n v="27.948041396495999"/>
    <n v="21.965998737488"/>
    <n v="14.092940225728"/>
    <n v="6.011897481408"/>
    <n v="16.058997387264"/>
    <n v="6.0987449278080001"/>
    <n v="7.9715552317440004"/>
    <n v="188.88061244665602"/>
    <n v="12.565802668287501"/>
    <n v="22.379801531801068"/>
    <n v="13.656246963992688"/>
    <n v="19.108468568872901"/>
    <n v="22.379801506530129"/>
    <n v="25.651134452611075"/>
    <n v="14.746691293392322"/>
    <n v="10.384914017911743"/>
    <n v="7.1135810718308603"/>
    <n v="16.927579910073529"/>
    <n v="11.475358338887766"/>
    <n v="13.656246875808449"/>
    <n v="190.04562720000001"/>
    <n v="12.879947729199612"/>
    <n v="22.939296559775016"/>
    <n v="13.997653131794539"/>
    <n v="19.586180274282309"/>
    <n v="22.939296533872302"/>
    <n v="26.292412802096603"/>
    <n v="15.115358568926275"/>
    <n v="10.64453686357024"/>
    <n v="7.2914205953460023"/>
    <n v="17.350769400018734"/>
    <n v="11.762242292067771"/>
    <n v="13.997653129050576"/>
    <n v="194.79676788"/>
    <n v="13.266346179985851"/>
    <n v="23.62747549024758"/>
    <n v="14.417582746299631"/>
    <n v="20.173765711267073"/>
    <n v="23.627475463567787"/>
    <n v="27.081185224761839"/>
    <n v="15.568819348186327"/>
    <n v="10.963872985105581"/>
    <n v="7.5101632239115945"/>
    <n v="17.871292507493575"/>
    <n v="12.115109578099046"/>
    <n v="14.417582670674136"/>
    <n v="200.64067112960001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IK_Annual-370"/>
    <s v="AFUDC Not Eligible"/>
    <s v="Maintenance"/>
    <s v="Maintenance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4.1977900799099999"/>
    <n v="11.960442004266"/>
    <n v="6.3110022019379999"/>
    <n v="9.5538058602839993"/>
    <n v="19.314614158937999"/>
    <n v="17.034724775501999"/>
    <n v="10.546342781310001"/>
    <n v="4.1276735962559998"/>
    <n v="3.037119667092"/>
    <n v="7.4138214499019996"/>
    <n v="4.1886184643100002"/>
    <n v="7.4121880084559999"/>
    <n v="105.09814304816399"/>
    <n v="5.9087325088889999"/>
    <n v="11.829056440824001"/>
    <n v="7.0322032161359997"/>
    <n v="9.3719432940839997"/>
    <n v="17.642930773797001"/>
    <n v="16.310670969789001"/>
    <n v="12.819509347617"/>
    <n v="8.224737746652"/>
    <n v="3.5085851037719999"/>
    <n v="9.3721423541760007"/>
    <n v="3.5592698763719999"/>
    <n v="4.6522549704960001"/>
    <n v="110.23203660260401"/>
    <n v="7.3334896669871821"/>
    <n v="13.061007530930274"/>
    <n v="7.9698805276490869"/>
    <n v="11.151834904699838"/>
    <n v="13.061007516182027"/>
    <n v="14.970180132580367"/>
    <n v="8.6062714079753277"/>
    <n v="6.0607079112507982"/>
    <n v="4.1515352948525095"/>
    <n v="9.8790531440473863"/>
    <n v="6.6970987866609502"/>
    <n v="7.9698804761842439"/>
    <n v="110.91194729999999"/>
    <n v="7.5168269052798147"/>
    <n v="13.387532713180077"/>
    <n v="8.169127537164778"/>
    <n v="11.430630772174348"/>
    <n v="13.387532698063124"/>
    <n v="15.344434628990953"/>
    <n v="8.8214281892056849"/>
    <n v="6.2122256062370012"/>
    <n v="4.2553236753092243"/>
    <n v="10.126029468092565"/>
    <n v="6.8645262532389175"/>
    <n v="8.1691275355635042"/>
    <n v="113.6847459825"/>
    <n v="7.7423317234743614"/>
    <n v="13.789158714230961"/>
    <n v="8.414201375273576"/>
    <n v="11.773549712121952"/>
    <n v="13.789158698660499"/>
    <n v="15.804767690389273"/>
    <n v="9.0860710478334159"/>
    <n v="6.398592383544857"/>
    <n v="4.3829833918161372"/>
    <n v="10.429810367002307"/>
    <n v="7.0704620509145339"/>
    <n v="8.4142013311381305"/>
    <n v="117.09528848639999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LA-364 "/>
    <s v="AFUDC Not Eligible"/>
    <s v="Maintenance"/>
    <s v="Maintenance"/>
    <s v="Distribution Operations"/>
    <s v="LA - Distribution R/W Clearing"/>
    <s v="~"/>
    <s v="PEF Distribution Poles Towers &amp; Fixtures 364.0"/>
    <n v="69.06"/>
    <n v="56"/>
    <n v="84.61"/>
    <n v="68.53"/>
    <n v="74.680000000000007"/>
    <n v="95.46"/>
    <n v="59.1"/>
    <n v="43.67"/>
    <n v="17.440000000000001"/>
    <n v="37.03"/>
    <n v="24.57"/>
    <n v="3.15"/>
    <n v="633.30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Maintenance TB"/>
    <s v="AFUDC Not Eligible"/>
    <s v="Maintenance"/>
    <s v="Maintenance"/>
    <s v="Operations Support"/>
    <s v="TB - Equipment &amp; Tools"/>
    <s v="~"/>
    <s v="PEF Distribution Gen. Plant Tool Shop/Gar. Eq. -New- 394.1"/>
    <n v="199.96999999999997"/>
    <n v="1054.32"/>
    <n v="612.66000000000008"/>
    <n v="617.93000000000006"/>
    <n v="1243.95"/>
    <n v="530.61"/>
    <n v="376.32000000000005"/>
    <n v="242.81"/>
    <n v="218.84999999999997"/>
    <n v="1318.3899999999999"/>
    <n v="466.46"/>
    <n v="273.27999999999997"/>
    <n v="7155.5499999999993"/>
    <n v="385.22915999999998"/>
    <n v="385.22915999999998"/>
    <n v="385.22915999999998"/>
    <n v="385.22915999999998"/>
    <n v="385.22915999999998"/>
    <n v="385.22915999999998"/>
    <n v="385.22915999999998"/>
    <n v="385.22915999999998"/>
    <n v="385.22915999999998"/>
    <n v="385.22915999999998"/>
    <n v="385.22915999999998"/>
    <n v="385.22915999999998"/>
    <n v="4622.7499199999993"/>
    <n v="401.109916"/>
    <n v="401.109916"/>
    <n v="401.109916"/>
    <n v="401.109916"/>
    <n v="401.109916"/>
    <n v="401.109916"/>
    <n v="401.109916"/>
    <n v="401.109916"/>
    <n v="401.109916"/>
    <n v="401.109916"/>
    <n v="401.109916"/>
    <n v="401.109916"/>
    <n v="4813.3189919999995"/>
    <n v="410.98132638543734"/>
    <n v="410.98132638543734"/>
    <n v="410.98132638543734"/>
    <n v="410.98132638543734"/>
    <n v="410.98132638543734"/>
    <n v="410.98132638543734"/>
    <n v="410.98132638543734"/>
    <n v="410.98132638543734"/>
    <n v="410.98132638543734"/>
    <n v="410.98132638543734"/>
    <n v="410.98132638543734"/>
    <n v="410.98240976018769"/>
    <n v="4931.777"/>
    <n v="421.09961017344591"/>
    <n v="421.09961017344591"/>
    <n v="421.09961017344591"/>
    <n v="421.09961017344591"/>
    <n v="421.09961017344591"/>
    <n v="421.09961017344591"/>
    <n v="421.09961017344591"/>
    <n v="421.09961017344591"/>
    <n v="421.09961017344591"/>
    <n v="421.09961017344591"/>
    <n v="421.09961017344591"/>
    <n v="421.10071809209421"/>
    <n v="5053.19643"/>
    <n v="431.47094507835538"/>
    <n v="431.47094507835538"/>
    <n v="431.47094507835538"/>
    <n v="431.47094507835538"/>
    <n v="431.47094507835538"/>
    <n v="431.47094507835538"/>
    <n v="431.47094507835538"/>
    <n v="431.47094507835538"/>
    <n v="431.47094507835538"/>
    <n v="431.47094507835538"/>
    <n v="431.47094507835538"/>
    <n v="431.470944138091"/>
    <n v="5177.6513400000003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Poles Towers &amp; Fixtures SPP - 364"/>
    <s v="AFUDC Not Eligible"/>
    <s v="Recoverable"/>
    <s v="Florida SPP"/>
    <s v="Distribution Operations"/>
    <s v="TB - Equipment &amp; Tools"/>
    <s v="DEF - SPP"/>
    <s v="PEF Distribution Poles Towers &amp; Fixtures 364.0 SPP"/>
    <n v="8988.5300000000007"/>
    <n v="8476.6700000000037"/>
    <n v="5254.06"/>
    <n v="9032.8000000000011"/>
    <n v="7891.1300000000019"/>
    <n v="11946.340000000002"/>
    <n v="9839.2800000000025"/>
    <n v="10484.290000000001"/>
    <n v="11938.459999999997"/>
    <n v="11158.09"/>
    <n v="5591.0199999999986"/>
    <n v="12216.190000000002"/>
    <n v="112816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 Smart Grid - Infrastructure"/>
    <s v="AFUDC Not Eligible"/>
    <s v="Expansion"/>
    <s v="Other Transmission &amp; Distribution Expansion"/>
    <s v="Distribution Expansion"/>
    <s v="SG - Smart Grid - General"/>
    <s v="~"/>
    <s v="PEF Distribution Gen. Plant Commun Equip-New 397.0"/>
    <n v="10.1"/>
    <n v="2.85"/>
    <n v="0"/>
    <n v="0"/>
    <n v="0"/>
    <n v="0"/>
    <n v="0"/>
    <n v="0"/>
    <n v="0"/>
    <n v="0"/>
    <n v="0"/>
    <n v="0"/>
    <n v="12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PP_Annual-368"/>
    <s v="AFUDC Not Eligible"/>
    <s v="Recoverable"/>
    <s v="Maintenance"/>
    <s v="Distribution Operations"/>
    <s v="IK - Distrib Lines OH/UG (Line Ext)"/>
    <s v="DEF - SPP"/>
    <s v="PEF Distribution Line Transformations 368.0 SPP"/>
    <n v="0"/>
    <n v="0"/>
    <n v="0"/>
    <n v="0"/>
    <n v="0"/>
    <n v="93.689999999999984"/>
    <n v="397.68999999999994"/>
    <n v="2124.0699999999997"/>
    <n v="2724.26"/>
    <n v="943.42000000000007"/>
    <n v="1520.12"/>
    <n v="1696.6799999999998"/>
    <n v="9499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PP_Mthly-364"/>
    <s v="AFUDC Not Eligible"/>
    <s v="Recoverable"/>
    <s v="Florida SPP"/>
    <s v="Distribution Operations"/>
    <s v="IK - Distrib Lines OH/UG (Line Ext)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-638.51543055153695"/>
    <n v="-311.40246936796899"/>
    <n v="872.76544892560798"/>
    <n v="1816.33578707275"/>
    <n v="2289.8617625849802"/>
    <n v="2383.3754463638802"/>
    <n v="2562.2757195858599"/>
    <n v="2692.8568698426998"/>
    <n v="2620.3075075137499"/>
    <n v="2532.1845609697398"/>
    <n v="1322.9260838069899"/>
    <n v="1528.6216555861199"/>
    <n v="19671.592942332874"/>
    <n v="-70.699631484321003"/>
    <n v="-68.553324664125"/>
    <n v="1488.0611507946201"/>
    <n v="1565.24879985445"/>
    <n v="1601.0162863458399"/>
    <n v="1613.22675286502"/>
    <n v="1692.31461793105"/>
    <n v="1688.7887665813901"/>
    <n v="1615.1946892419001"/>
    <n v="1558.0719524717099"/>
    <n v="437.60355001604501"/>
    <n v="387.34551897717898"/>
    <n v="13507.619128930757"/>
    <n v="156.45445816746837"/>
    <n v="146.93115520864006"/>
    <n v="1702.7652693548819"/>
    <n v="1706.9280485230558"/>
    <n v="1717.3969454008663"/>
    <n v="1727.9581346284338"/>
    <n v="1728.2902713307603"/>
    <n v="1730.6959982410931"/>
    <n v="1712.5630137124024"/>
    <n v="1682.683518702029"/>
    <n v="553.01796249853157"/>
    <n v="593.44493081983455"/>
    <n v="15159.129706588001"/>
    <n v="150.79605866457496"/>
    <n v="141.61717959343449"/>
    <n v="1641.1823252412112"/>
    <n v="1645.1945515401876"/>
    <n v="1655.2848257722578"/>
    <n v="1665.4640544691047"/>
    <n v="1665.7841789720133"/>
    <n v="1668.1028993239331"/>
    <n v="1650.6257201448941"/>
    <n v="1621.8268598552804"/>
    <n v="533.0172760320371"/>
    <n v="571.98214410327273"/>
    <n v="14610.8780737122"/>
    <n v="144.04389035773508"/>
    <n v="135.27601232273133"/>
    <n v="1567.6953960709413"/>
    <n v="1571.5279676263142"/>
    <n v="1581.1664314431755"/>
    <n v="1590.8898666265604"/>
    <n v="1591.1956569715214"/>
    <n v="1593.4105523945186"/>
    <n v="1576.7159457600856"/>
    <n v="1549.2066069171376"/>
    <n v="509.15045623519359"/>
    <n v="546.37059963718639"/>
    <n v="13956.649382363101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PP_Mthly-365"/>
    <s v="AFUDC Not Eligible"/>
    <s v="Recoverable"/>
    <s v="Florida SPP"/>
    <s v="Distribution Operations"/>
    <s v="IK - Distrib Lines OH/UG (Line Ext)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-761.57611979299395"/>
    <n v="-371.41887723897798"/>
    <n v="1040.9730012445"/>
    <n v="2166.39707479766"/>
    <n v="2731.18542257541"/>
    <n v="2842.7219415572099"/>
    <n v="3056.1015552536401"/>
    <n v="3211.84953090524"/>
    <n v="3125.3177742518201"/>
    <n v="3020.2109460022002"/>
    <n v="1577.8928205515699"/>
    <n v="1823.23197434279"/>
    <n v="23462.887044450068"/>
    <n v="-84.325528312002007"/>
    <n v="-81.76556508825"/>
    <n v="1774.8542682170901"/>
    <n v="1866.91824577225"/>
    <n v="1909.57917810608"/>
    <n v="1924.1429603854001"/>
    <n v="2018.4733814179399"/>
    <n v="2014.2679948895"/>
    <n v="1926.49017593915"/>
    <n v="1858.35820897351"/>
    <n v="521.94261513928996"/>
    <n v="461.998384450998"/>
    <n v="16110.934319890956"/>
    <n v="186.60783040524845"/>
    <n v="175.24910707927896"/>
    <n v="2030.9381805126066"/>
    <n v="2035.9032495692991"/>
    <n v="2048.3898105531689"/>
    <n v="2060.9864513350235"/>
    <n v="2061.3826005412684"/>
    <n v="2064.2519817308216"/>
    <n v="2042.6242381605521"/>
    <n v="2006.9860863124147"/>
    <n v="659.60077690160813"/>
    <n v="707.81921015471016"/>
    <n v="18080.739523256001"/>
    <n v="179.85889101950821"/>
    <n v="168.91097218689723"/>
    <n v="1957.4863931642465"/>
    <n v="1962.2718933891442"/>
    <n v="1974.3068600158349"/>
    <n v="1986.4479252469951"/>
    <n v="1986.82974714996"/>
    <n v="1989.5953530601969"/>
    <n v="1968.7498078043773"/>
    <n v="1934.4005607472154"/>
    <n v="635.74537033893193"/>
    <n v="682.21991365309441"/>
    <n v="17426.823687776399"/>
    <n v="171.80538143576877"/>
    <n v="161.34767561815337"/>
    <n v="1869.8363729843827"/>
    <n v="1874.4075937165862"/>
    <n v="1885.9036727824862"/>
    <n v="1897.5010996945077"/>
    <n v="1897.8658248260126"/>
    <n v="1900.5075956921398"/>
    <n v="1880.5954477098405"/>
    <n v="1847.78425078076"/>
    <n v="607.27871292866666"/>
    <n v="651.6722718528963"/>
    <n v="16646.505900022199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PP_Mthly-368"/>
    <s v="AFUDC Not Eligible"/>
    <s v="Recoverable"/>
    <s v="Florida SPP"/>
    <s v="Distribution Operations"/>
    <s v="IK - Distrib Lines OH/UG (Line Ext)"/>
    <s v="DEF - SPP"/>
    <s v="PEF Distribution Line Transformations 368.0 SPP"/>
    <n v="0"/>
    <n v="0"/>
    <n v="0"/>
    <n v="0"/>
    <n v="0"/>
    <n v="6.8"/>
    <n v="10.29"/>
    <n v="2.92"/>
    <n v="8.1999999999999993"/>
    <n v="2.36"/>
    <n v="5.04"/>
    <n v="3.43"/>
    <n v="39.04"/>
    <n v="-665.03161195546897"/>
    <n v="-324.33434849305303"/>
    <n v="909.00953302989603"/>
    <n v="1891.76433102959"/>
    <n v="2384.9548284396101"/>
    <n v="2482.3519356789102"/>
    <n v="2668.6815549604898"/>
    <n v="2804.68546135206"/>
    <n v="2729.1232790344202"/>
    <n v="2637.3407748280501"/>
    <n v="1377.8643771414499"/>
    <n v="1592.10204647109"/>
    <n v="20488.512161517043"/>
    <n v="-73.635636103677001"/>
    <n v="-71.400197747625"/>
    <n v="1549.8571505882901"/>
    <n v="1630.2502377732999"/>
    <n v="1667.50307154808"/>
    <n v="1680.2206126495801"/>
    <n v="1762.59282775101"/>
    <n v="1758.9205553290999"/>
    <n v="1682.27027321895"/>
    <n v="1622.7753512547799"/>
    <n v="455.77629034466497"/>
    <n v="403.43115067182299"/>
    <n v="14068.561687278278"/>
    <n v="162.95167749173578"/>
    <n v="153.03289211112411"/>
    <n v="1773.4774723967544"/>
    <n v="1777.8131228884463"/>
    <n v="1788.7167706828932"/>
    <n v="1799.7165435311433"/>
    <n v="1800.0624731609826"/>
    <n v="1802.5681047691687"/>
    <n v="1783.6820961408996"/>
    <n v="1752.5617695514593"/>
    <n v="575.98361675151875"/>
    <n v="618.08943067987457"/>
    <n v="15788.655970156"/>
    <n v="157.05829674877265"/>
    <n v="147.49823844391415"/>
    <n v="1709.3371202090207"/>
    <n v="1713.5159656925698"/>
    <n v="1724.0252674518672"/>
    <n v="1734.6272177647579"/>
    <n v="1734.9606363542059"/>
    <n v="1737.37564820753"/>
    <n v="1719.1726791237106"/>
    <n v="1689.177863705803"/>
    <n v="555.15234451501294"/>
    <n v="595.73534029423718"/>
    <n v="15217.6366185114"/>
    <n v="150.02572532068106"/>
    <n v="140.89373604673264"/>
    <n v="1632.7984359026007"/>
    <n v="1636.790165964944"/>
    <n v="1646.8288945879503"/>
    <n v="1656.9561232567385"/>
    <n v="1657.2746124212897"/>
    <n v="1659.5814877182538"/>
    <n v="1642.1935897445589"/>
    <n v="1613.5418468434525"/>
    <n v="530.29438669238766"/>
    <n v="569.06020311511384"/>
    <n v="14536.239207614701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2023-364"/>
    <s v="AFUDC Not Eligible"/>
    <s v="Maintenance"/>
    <s v="Maintenance"/>
    <s v="Distribution Operations"/>
    <s v="IKSO-Distrib Line OH/UG SubOp"/>
    <s v="~"/>
    <s v="PEF Distribution Poles Towers &amp; Fixtures 364.0"/>
    <n v="1616.0099999999998"/>
    <n v="2319.7199999999993"/>
    <n v="5894.23"/>
    <n v="5054.2099999999991"/>
    <n v="6938.6799999999994"/>
    <n v="10743.51"/>
    <n v="12860.570000000003"/>
    <n v="6549.13"/>
    <n v="18457.89"/>
    <n v="10020.950000000001"/>
    <n v="6454.4000000000033"/>
    <n v="20941.780000000002"/>
    <n v="107851.08000000002"/>
    <n v="1242.8964356786"/>
    <n v="1240.43860320623"/>
    <n v="1247.7992197061201"/>
    <n v="1290.8305366734301"/>
    <n v="1290.38586579923"/>
    <n v="1321.0624060816799"/>
    <n v="1302.3423399375299"/>
    <n v="1294.03672566503"/>
    <n v="1245.78427485462"/>
    <n v="1223.72430512347"/>
    <n v="1263.8778479459199"/>
    <n v="1240.04742792204"/>
    <n v="15203.2259885939"/>
    <n v="32.555505752713998"/>
    <n v="32.724869336739999"/>
    <n v="33.074919753728999"/>
    <n v="34.264220974788003"/>
    <n v="34.401114847288"/>
    <n v="35.181632228147997"/>
    <n v="34.729661068858"/>
    <n v="34.384217613788003"/>
    <n v="33.006134254429"/>
    <n v="32.448329800739998"/>
    <n v="33.452796312228998"/>
    <n v="32.717223377229999"/>
    <n v="402.94062532068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2023-365"/>
    <s v="AFUDC Not Eligible"/>
    <s v="Maintenance"/>
    <s v="Maintenance"/>
    <s v="Distribution Operations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1482.43910718185"/>
    <n v="1479.5075781570999"/>
    <n v="1488.28680178279"/>
    <n v="1539.61151820701"/>
    <n v="1539.0811461866101"/>
    <n v="1575.66995735567"/>
    <n v="1553.34198428851"/>
    <n v="1543.43563404621"/>
    <n v="1485.8835178397901"/>
    <n v="1459.5719436056499"/>
    <n v="1507.46425423039"/>
    <n v="1479.0410118991299"/>
    <n v="18133.33445478071"/>
    <n v="38.829908507668002"/>
    <n v="39.03191343188"/>
    <n v="39.449428852098002"/>
    <n v="40.867943371655997"/>
    <n v="41.031220716656001"/>
    <n v="41.962166735975998"/>
    <n v="41.423087450996"/>
    <n v="41.011066889656"/>
    <n v="39.367386365498"/>
    <n v="38.702076599880002"/>
    <n v="39.900133329097997"/>
    <n v="39.022793871259999"/>
    <n v="480.599126122321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2023-368"/>
    <s v="AFUDC Not Eligible"/>
    <s v="Maintenance"/>
    <s v="Maintenance"/>
    <s v="Distribution Operations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1294.5112687395499"/>
    <n v="1291.9513677366699"/>
    <n v="1299.6176549110901"/>
    <n v="1344.43597051956"/>
    <n v="1343.97283341416"/>
    <n v="1375.92330486265"/>
    <n v="1356.42583437396"/>
    <n v="1347.77530568876"/>
    <n v="1297.5190337055899"/>
    <n v="1274.54296057088"/>
    <n v="1316.36399422369"/>
    <n v="1291.54394777883"/>
    <n v="15834.583476525388"/>
    <n v="33.907466339617997"/>
    <n v="34.083863231380001"/>
    <n v="34.448450494173002"/>
    <n v="35.687140853556002"/>
    <n v="35.829719636055998"/>
    <n v="36.642650235875998"/>
    <n v="36.171909680146001"/>
    <n v="35.812120696556001"/>
    <n v="34.376808480073002"/>
    <n v="33.795839599380002"/>
    <n v="34.842019458673001"/>
    <n v="34.075899751510001"/>
    <n v="419.673888456997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2025-364"/>
    <s v="AFUDC Not Eligible"/>
    <s v="Maintenance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144.140526172818"/>
    <n v="172.61168375301901"/>
    <n v="396.05026841398899"/>
    <n v="394.571956601956"/>
    <n v="432.08497570213501"/>
    <n v="439.25510896217997"/>
    <n v="417.04090817858003"/>
    <n v="368.979631431229"/>
    <n v="243.74522685608201"/>
    <n v="153.98459453572301"/>
    <n v="151.193512103389"/>
    <n v="99.590933813000007"/>
    <n v="3413.2493265240996"/>
    <n v="867.40941480529"/>
    <n v="899.42430505857999"/>
    <n v="1163.2766550395299"/>
    <n v="1179.3905098216601"/>
    <n v="1207.6731229069901"/>
    <n v="1209.5021279729399"/>
    <n v="1164.53039278611"/>
    <n v="1114.73263833739"/>
    <n v="1027.21403057883"/>
    <n v="932.32321067505904"/>
    <n v="952.66544394750395"/>
    <n v="866.30243180420803"/>
    <n v="12584.44428373409"/>
    <n v="666.44864957793902"/>
    <n v="792.37198071178909"/>
    <n v="1005.4522071993422"/>
    <n v="966.72566927425294"/>
    <n v="1003.2696043132659"/>
    <n v="1016.118329121642"/>
    <n v="941.0306472421845"/>
    <n v="859.10294426748328"/>
    <n v="745.99138247510848"/>
    <n v="732.45797444687889"/>
    <n v="712.5625758442186"/>
    <n v="656.33856561589528"/>
    <n v="10097.87053009"/>
    <n v="0"/>
    <n v="0"/>
    <n v="0"/>
    <n v="0"/>
    <n v="0"/>
    <n v="0"/>
    <n v="0"/>
    <n v="0"/>
    <n v="0"/>
    <n v="0"/>
    <n v="0"/>
    <n v="0"/>
    <n v="0"/>
    <n v="1.208047875562994"/>
    <n v="1.4363046403661057"/>
    <n v="1.8225476241215506"/>
    <n v="1.7523493997002966"/>
    <n v="1.8185912971316287"/>
    <n v="1.8418817257614748"/>
    <n v="1.7057729428374271"/>
    <n v="1.5572654958030261"/>
    <n v="1.3522321717630912"/>
    <n v="1.3277006420976267"/>
    <n v="1.2916369573251483"/>
    <n v="1.1897172275296306"/>
    <n v="18.304048000000002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2025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171.92064181251601"/>
    <n v="205.879028217078"/>
    <n v="472.38079493421799"/>
    <n v="470.61756898887199"/>
    <n v="515.36044936586995"/>
    <n v="523.91247803316003"/>
    <n v="497.41694788996"/>
    <n v="440.092850607098"/>
    <n v="290.72209566928399"/>
    <n v="183.661951463126"/>
    <n v="180.33294541701801"/>
    <n v="118.78503370599999"/>
    <n v="4071.0827861041998"/>
    <n v="1034.5847019369801"/>
    <n v="1072.76980244996"/>
    <n v="1387.47425481251"/>
    <n v="1406.6937229924299"/>
    <n v="1440.4272268366999"/>
    <n v="1442.6087349327699"/>
    <n v="1388.96962466982"/>
    <n v="1329.57437939799"/>
    <n v="1225.18836377911"/>
    <n v="1112.0092940675599"/>
    <n v="1136.2720735436501"/>
    <n v="1033.2643707776999"/>
    <n v="15009.836550197182"/>
    <n v="794.89289107458944"/>
    <n v="945.08534896631193"/>
    <n v="1199.2323974610269"/>
    <n v="1153.0421175165964"/>
    <n v="1196.6291428527645"/>
    <n v="1211.9541945518265"/>
    <n v="1122.3949095700773"/>
    <n v="1024.6773304018941"/>
    <n v="889.76584633775508"/>
    <n v="873.62415283974258"/>
    <n v="849.89432620663922"/>
    <n v="782.83429680077643"/>
    <n v="12044.02695458"/>
    <n v="0"/>
    <n v="0"/>
    <n v="0"/>
    <n v="0"/>
    <n v="0"/>
    <n v="0"/>
    <n v="0"/>
    <n v="0"/>
    <n v="0"/>
    <n v="0"/>
    <n v="0"/>
    <n v="0"/>
    <n v="0"/>
    <n v="1.4408742053433838"/>
    <n v="1.7131227571209067"/>
    <n v="2.1738061154097745"/>
    <n v="2.0900786300380694"/>
    <n v="2.1690872879336403"/>
    <n v="2.1968664666590669"/>
    <n v="2.034525521069845"/>
    <n v="1.8573963244032423"/>
    <n v="1.6128470529538237"/>
    <n v="1.5835875765476333"/>
    <n v="1.5405733598187776"/>
    <n v="1.4190107027018364"/>
    <n v="21.831776000000001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2025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150.12637421466599"/>
    <n v="179.77987812990301"/>
    <n v="412.49738975179298"/>
    <n v="410.957686809172"/>
    <n v="450.028541431995"/>
    <n v="457.49643500465999"/>
    <n v="434.35972593145999"/>
    <n v="384.30256706167302"/>
    <n v="253.86744527463401"/>
    <n v="160.37924570115101"/>
    <n v="157.472255579593"/>
    <n v="103.726732481"/>
    <n v="3554.9942773716998"/>
    <n v="903.43107425772996"/>
    <n v="936.77547449146005"/>
    <n v="1211.5850487479599"/>
    <n v="1228.3680774859099"/>
    <n v="1257.8252070563001"/>
    <n v="1259.73016679429"/>
    <n v="1212.8908515440701"/>
    <n v="1161.02510276461"/>
    <n v="1069.87203424206"/>
    <n v="971.04060135738303"/>
    <n v="992.22760410884803"/>
    <n v="902.27812061809595"/>
    <n v="13107.049363468717"/>
    <n v="694.12483787827409"/>
    <n v="825.27749587185042"/>
    <n v="1047.2064888398913"/>
    <n v="1006.8717205484912"/>
    <n v="1044.9332471198923"/>
    <n v="1058.3155520134624"/>
    <n v="980.10963915844854"/>
    <n v="894.77965374836685"/>
    <n v="776.97081049988469"/>
    <n v="762.87538895542718"/>
    <n v="742.15377696275311"/>
    <n v="683.59490373325934"/>
    <n v="10517.213515330001"/>
    <n v="0"/>
    <n v="0"/>
    <n v="0"/>
    <n v="0"/>
    <n v="0"/>
    <n v="0"/>
    <n v="0"/>
    <n v="0"/>
    <n v="0"/>
    <n v="0"/>
    <n v="0"/>
    <n v="0"/>
    <n v="0"/>
    <n v="1.2582155223893099"/>
    <n v="1.4959513028788025"/>
    <n v="1.8982341323971224"/>
    <n v="1.8251207257203892"/>
    <n v="1.894113507601461"/>
    <n v="1.9183711379636075"/>
    <n v="1.7766100481320117"/>
    <n v="1.6219354041639391"/>
    <n v="1.4083874843069586"/>
    <n v="1.3828372126352693"/>
    <n v="1.3452758800977307"/>
    <n v="1.2391236417134017"/>
    <n v="19.064176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Annual-364"/>
    <s v="AFUDC Not Eligible"/>
    <s v="Maintenance"/>
    <s v="Maintenance"/>
    <s v="~"/>
    <s v="IKSO-Distrib Line OH/UG SubOp"/>
    <s v="~"/>
    <s v="PEF Distribution Poles Towers &amp; Fixtures 364.0"/>
    <n v="0"/>
    <n v="6.12"/>
    <n v="5.69"/>
    <n v="4.26"/>
    <n v="36.24"/>
    <n v="178.84000000000003"/>
    <n v="60.31"/>
    <n v="92.35"/>
    <n v="11.5"/>
    <n v="90.410000000000011"/>
    <n v="83.360000000000014"/>
    <n v="177.35"/>
    <n v="746.43000000000018"/>
    <n v="771.98244293077005"/>
    <n v="774.34143954222998"/>
    <n v="776.297083019409"/>
    <n v="804.64054231598095"/>
    <n v="804.36022757008095"/>
    <n v="825.58319433937902"/>
    <n v="813.37825329284999"/>
    <n v="806.66455571018105"/>
    <n v="770.91434987880598"/>
    <n v="763.91150235323005"/>
    <n v="797.185037816776"/>
    <n v="785.73805162923702"/>
    <n v="9494.9966803989319"/>
    <n v="1413.9468263725801"/>
    <n v="1404.2831228212499"/>
    <n v="1419.3932923222601"/>
    <n v="1470.8723176393501"/>
    <n v="1476.8297528072501"/>
    <n v="1510.55810360706"/>
    <n v="1490.99445101115"/>
    <n v="1476.07419203735"/>
    <n v="1416.4082267429601"/>
    <n v="1392.2716385875499"/>
    <n v="1435.81812304766"/>
    <n v="1403.0724169330299"/>
    <n v="17310.52246392945"/>
    <n v="95.907456489649547"/>
    <n v="102.0591898872067"/>
    <n v="112.46392165462474"/>
    <n v="112.17612656438818"/>
    <n v="117.80136396869398"/>
    <n v="117.00571234082112"/>
    <n v="106.86822262492039"/>
    <n v="98.84274608425514"/>
    <n v="90.709373021655338"/>
    <n v="88.405934373527629"/>
    <n v="85.675051935700708"/>
    <n v="83.196662984556724"/>
    <n v="1211.1117619300001"/>
    <n v="0"/>
    <n v="0"/>
    <n v="0"/>
    <n v="0"/>
    <n v="0"/>
    <n v="0"/>
    <n v="0"/>
    <n v="0"/>
    <n v="0"/>
    <n v="0"/>
    <n v="0"/>
    <n v="0"/>
    <n v="0"/>
    <n v="2.7177942434900788"/>
    <n v="2.8921200595143088"/>
    <n v="3.1869659571906683"/>
    <n v="3.1788105137227873"/>
    <n v="3.3382166578877852"/>
    <n v="3.315669741378851"/>
    <n v="3.0283968618578694"/>
    <n v="2.8009735233415505"/>
    <n v="2.5704926483526847"/>
    <n v="2.5052185546873011"/>
    <n v="2.4278316982234855"/>
    <n v="2.3575995403526306"/>
    <n v="34.32009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Annual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920.76614801257904"/>
    <n v="923.57979260126001"/>
    <n v="925.91234605225804"/>
    <n v="959.718422960922"/>
    <n v="959.38408332512199"/>
    <n v="984.69733952739796"/>
    <n v="970.14014764169997"/>
    <n v="962.132523221322"/>
    <n v="919.49220203857203"/>
    <n v="911.13969998326002"/>
    <n v="950.82602362971204"/>
    <n v="937.17286678039397"/>
    <n v="11324.961595774497"/>
    <n v="1686.4559352814699"/>
    <n v="1674.9297520425"/>
    <n v="1692.9520952896301"/>
    <n v="1754.35264173821"/>
    <n v="1761.4582497501799"/>
    <n v="1801.68704501507"/>
    <n v="1778.3529015941399"/>
    <n v="1760.5570702142099"/>
    <n v="1689.3917198430299"/>
    <n v="1660.6033017831001"/>
    <n v="1712.5424736166001"/>
    <n v="1673.4857075473501"/>
    <n v="20646.768893715489"/>
    <n v="114.39164204616254"/>
    <n v="121.72899526700117"/>
    <n v="134.13902463790072"/>
    <n v="133.7957629755654"/>
    <n v="140.50514895169624"/>
    <n v="139.556151871173"/>
    <n v="127.4648699492809"/>
    <n v="117.89264821291627"/>
    <n v="108.19173512379463"/>
    <n v="105.44435615081174"/>
    <n v="102.18715240741182"/>
    <n v="99.231105066285636"/>
    <n v="1444.52859266"/>
    <n v="0"/>
    <n v="0"/>
    <n v="0"/>
    <n v="0"/>
    <n v="0"/>
    <n v="0"/>
    <n v="0"/>
    <n v="0"/>
    <n v="0"/>
    <n v="0"/>
    <n v="0"/>
    <n v="0"/>
    <n v="0"/>
    <n v="3.2415930693562935"/>
    <n v="3.4495165935110674"/>
    <n v="3.8011879611008599"/>
    <n v="3.7914607239907148"/>
    <n v="3.9815891170343711"/>
    <n v="3.9546967470671492"/>
    <n v="3.6120579407999793"/>
    <n v="3.3408034410488576"/>
    <n v="3.0659021276868694"/>
    <n v="2.9880477977864164"/>
    <n v="2.8957462197058628"/>
    <n v="2.8119782609115589"/>
    <n v="40.934579999999997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Annual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4.1100000000000003"/>
    <n v="0"/>
    <n v="17.71"/>
    <n v="50.54"/>
    <n v="53.99"/>
    <n v="126.35"/>
    <n v="804.04122415665302"/>
    <n v="806.49818485650997"/>
    <n v="808.53504202833301"/>
    <n v="838.05554462309703"/>
    <n v="837.76358900479704"/>
    <n v="859.86790023322305"/>
    <n v="847.15611406544997"/>
    <n v="840.16361096849698"/>
    <n v="802.92877548262197"/>
    <n v="795.63511466350997"/>
    <n v="830.29042895351199"/>
    <n v="818.36807389036903"/>
    <n v="9889.303602926575"/>
    <n v="1472.6650166459499"/>
    <n v="1462.6000001362499"/>
    <n v="1478.33766268811"/>
    <n v="1531.9545019224399"/>
    <n v="1538.15933664258"/>
    <n v="1573.28835377787"/>
    <n v="1552.9122644947099"/>
    <n v="1537.37239904844"/>
    <n v="1475.2286337140099"/>
    <n v="1450.0897046293501"/>
    <n v="1495.4445815357501"/>
    <n v="1461.3390162196199"/>
    <n v="18029.391471455077"/>
    <n v="99.890288215536941"/>
    <n v="106.29748995561688"/>
    <n v="117.13430799973729"/>
    <n v="116.83456139438508"/>
    <n v="122.69340288766948"/>
    <n v="121.86470954789796"/>
    <n v="111.30623154663191"/>
    <n v="102.94747411466298"/>
    <n v="94.476339448765074"/>
    <n v="92.077243915738094"/>
    <n v="89.232953765819261"/>
    <n v="86.651642617538982"/>
    <n v="1261.40664541"/>
    <n v="0"/>
    <n v="0"/>
    <n v="0"/>
    <n v="0"/>
    <n v="0"/>
    <n v="0"/>
    <n v="0"/>
    <n v="0"/>
    <n v="0"/>
    <n v="0"/>
    <n v="0"/>
    <n v="0"/>
    <n v="0"/>
    <n v="2.830658430839001"/>
    <n v="3.0122236254904529"/>
    <n v="3.3193138432488434"/>
    <n v="3.3108197216408972"/>
    <n v="3.4768456623422606"/>
    <n v="3.4533624205706195"/>
    <n v="3.1541597122290175"/>
    <n v="2.9172919684390779"/>
    <n v="2.6772397152204634"/>
    <n v="2.6092549279276516"/>
    <n v="2.5286543606808367"/>
    <n v="2.4555056113708815"/>
    <n v="35.745330000000003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GridMod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258.991860857436"/>
    <n v="258.54650358143601"/>
    <n v="263.3207637571"/>
    <n v="278.29038027655201"/>
    <n v="278.39317976775197"/>
    <n v="288.30804055132802"/>
    <n v="284.61619458280398"/>
    <n v="279.240409838152"/>
    <n v="262.92108002790002"/>
    <n v="255.72751941063601"/>
    <n v="213.64690436949999"/>
    <n v="259.50924283085197"/>
    <n v="3181.5120798514486"/>
    <n v="1193.39772500544"/>
    <n v="1191.90486292844"/>
    <n v="1182.1711427141599"/>
    <n v="1176.7367822641099"/>
    <n v="1181.40890597561"/>
    <n v="1168.73339348685"/>
    <n v="1171.3811810407101"/>
    <n v="1181.4999809820099"/>
    <n v="1179.7951566996601"/>
    <n v="1183.61298386514"/>
    <n v="1194.4906574853601"/>
    <n v="1175.5374406543499"/>
    <n v="14180.670213101839"/>
    <n v="2016.5576421730145"/>
    <n v="2216.9204170606504"/>
    <n v="2527.8927213569777"/>
    <n v="2429.9396557450505"/>
    <n v="2297.9788862225341"/>
    <n v="2237.6467358691025"/>
    <n v="2206.9118765510448"/>
    <n v="2052.9348712563897"/>
    <n v="2023.0502446277421"/>
    <n v="2218.1129647425287"/>
    <n v="2016.2642059515454"/>
    <n v="1882.3447784434211"/>
    <n v="26126.5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GridMod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308.907204136632"/>
    <n v="308.37601342463199"/>
    <n v="314.0704138502"/>
    <n v="331.925115425424"/>
    <n v="332.047727399824"/>
    <n v="343.87347325113598"/>
    <n v="339.47010006224798"/>
    <n v="333.05824360462401"/>
    <n v="313.59369931980001"/>
    <n v="305.01372815503203"/>
    <n v="254.822941859"/>
    <n v="309.52430082202397"/>
    <n v="3794.6829613105756"/>
    <n v="1423.4005402099301"/>
    <n v="1421.61995973593"/>
    <n v="1410.0102655652699"/>
    <n v="1403.52854414231"/>
    <n v="1409.1011234053101"/>
    <n v="1393.98266713051"/>
    <n v="1397.14076116367"/>
    <n v="1409.2097512421101"/>
    <n v="1407.1763572162699"/>
    <n v="1411.7299918813301"/>
    <n v="1424.70411289967"/>
    <n v="1402.09805415605"/>
    <n v="16913.702128748359"/>
    <n v="2405.2075658351273"/>
    <n v="2644.1861360445814"/>
    <n v="3015.0919427601907"/>
    <n v="2898.2604425940717"/>
    <n v="2740.8669544976988"/>
    <n v="2668.9070256276223"/>
    <n v="2632.2486556308108"/>
    <n v="2448.5957560785705"/>
    <n v="2412.9514835984883"/>
    <n v="2645.608522713369"/>
    <n v="2404.8575758297825"/>
    <n v="2245.1279387896866"/>
    <n v="31161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GridMod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269.74723940593202"/>
    <n v="269.283387393932"/>
    <n v="274.2559123927"/>
    <n v="289.847185098024"/>
    <n v="289.95425363242401"/>
    <n v="300.28085739753601"/>
    <n v="296.43569695494801"/>
    <n v="290.83666735722397"/>
    <n v="273.8396306523"/>
    <n v="266.347336834332"/>
    <n v="222.5192037715"/>
    <n v="270.28610714712403"/>
    <n v="3313.6334780379761"/>
    <n v="1242.95698238463"/>
    <n v="1241.4021249356299"/>
    <n v="1231.26418412057"/>
    <n v="1225.60414629358"/>
    <n v="1230.4702933190799"/>
    <n v="1217.2683938826301"/>
    <n v="1220.0261383956199"/>
    <n v="1230.56515047588"/>
    <n v="1228.7895284840699"/>
    <n v="1232.7659018535301"/>
    <n v="1244.09530201497"/>
    <n v="1224.3549985896"/>
    <n v="14769.563144749793"/>
    <n v="2100.3009719233282"/>
    <n v="2308.9843847020798"/>
    <n v="2632.8707042872975"/>
    <n v="2530.8498571738355"/>
    <n v="2393.4090388765612"/>
    <n v="2330.571423241131"/>
    <n v="2298.5602108921094"/>
    <n v="2138.1888695970015"/>
    <n v="2107.0631982841346"/>
    <n v="2310.2264563408717"/>
    <n v="2099.9953499226281"/>
    <n v="1960.5145347590224"/>
    <n v="27211.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SOG_SPP_2023-364"/>
    <s v="AFUDC Not Eligible"/>
    <s v="Recoverable"/>
    <s v="Florida SPP"/>
    <s v="Distribution Operations"/>
    <s v="IKSO-Distrib Line OH/UG SubOp"/>
    <s v="DEF - SPP"/>
    <s v="PEF Distribution Poles Towers &amp; Fixtures 364.0 SPP"/>
    <n v="69.25"/>
    <n v="314.05999999999995"/>
    <n v="613.88000000000022"/>
    <n v="1005.02"/>
    <n v="1114.9899999999998"/>
    <n v="2448.4600000000005"/>
    <n v="983.88000000000011"/>
    <n v="692.06000000000006"/>
    <n v="2229.2599999999998"/>
    <n v="1453.91"/>
    <n v="1222.6299999999999"/>
    <n v="2914.6700000000005"/>
    <n v="15062.07"/>
    <n v="4077.5601556102501"/>
    <n v="4079.1865011940499"/>
    <n v="4079.1645987619099"/>
    <n v="4194.2149423532701"/>
    <n v="4191.9444952533704"/>
    <n v="4268.8449220153398"/>
    <n v="4224.70994939513"/>
    <n v="4203.5888720162702"/>
    <n v="4072.41560278116"/>
    <n v="4022.1733958391401"/>
    <n v="4132.9426866515596"/>
    <n v="4062.1596178340601"/>
    <n v="49608.9057397055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SOG_SPP_2023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4863.4258358483403"/>
    <n v="4865.3656260239404"/>
    <n v="4865.3395023494204"/>
    <n v="5002.56342844542"/>
    <n v="4999.8553994616204"/>
    <n v="5091.5767985407601"/>
    <n v="5038.9357195832199"/>
    <n v="5013.7439898514103"/>
    <n v="4857.28977649224"/>
    <n v="4797.3644196693303"/>
    <n v="4929.4822082970404"/>
    <n v="4845.0571618255599"/>
    <n v="59169.999866388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SOG_SPP_2023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4246.8925156414098"/>
    <n v="4248.5863998820096"/>
    <n v="4248.5635878886696"/>
    <n v="4368.3917264013198"/>
    <n v="4366.0269924850199"/>
    <n v="4446.1209296439101"/>
    <n v="4400.1531259216499"/>
    <n v="4378.1549353323198"/>
    <n v="4241.5343205265899"/>
    <n v="4189.20566209153"/>
    <n v="4304.5749648513902"/>
    <n v="4230.8524264403804"/>
    <n v="51669.057587106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SPP_2024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40.11"/>
    <n v="35.099999999999994"/>
    <n v="150.95999999999998"/>
    <n v="303.43"/>
    <n v="183.19"/>
    <n v="78.06"/>
    <n v="790.84999999999991"/>
    <n v="3987.1885445564299"/>
    <n v="4298.9264896813302"/>
    <n v="4603.1536907926602"/>
    <n v="5043.3532962995496"/>
    <n v="5040.3506903715497"/>
    <n v="5124.0030809053997"/>
    <n v="5230.2168236125599"/>
    <n v="5440.7756345747503"/>
    <n v="5290.7032751863599"/>
    <n v="5234.1923895601303"/>
    <n v="5085.59379621056"/>
    <n v="5161.20455706968"/>
    <n v="59539.662268820954"/>
    <n v="4549.8555692379796"/>
    <n v="4552.54330843758"/>
    <n v="4507.4284763775504"/>
    <n v="4495.0137587279296"/>
    <n v="4513.3616560537303"/>
    <n v="4463.8198728328098"/>
    <n v="4469.2011125547897"/>
    <n v="4509.7977002212301"/>
    <n v="4497.7275966554298"/>
    <n v="4510.0992951544004"/>
    <n v="4562.1129914221301"/>
    <n v="4475.2475474148996"/>
    <n v="54106.2088850904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SPP_2024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4755.6369593503096"/>
    <n v="5127.4559683841098"/>
    <n v="5490.3166922944401"/>
    <n v="6015.3556991149399"/>
    <n v="6011.7744027789404"/>
    <n v="6111.5490674869598"/>
    <n v="6238.23332000337"/>
    <n v="6489.3730020973398"/>
    <n v="6310.3772884738401"/>
    <n v="6242.9750943497102"/>
    <n v="6065.7371847942304"/>
    <n v="6155.9203614481603"/>
    <n v="71014.705040576358"/>
    <n v="5426.7464563005997"/>
    <n v="5429.9522018358002"/>
    <n v="5376.1424157266101"/>
    <n v="5361.3350171211496"/>
    <n v="5383.2190935007502"/>
    <n v="5324.1291526352197"/>
    <n v="5330.5475154046298"/>
    <n v="5378.9682586357403"/>
    <n v="5364.5718913761502"/>
    <n v="5379.3279797763098"/>
    <n v="5441.3662439815498"/>
    <n v="5337.7592759651498"/>
    <n v="64534.0655022596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SPP_2024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4152.7679646932602"/>
    <n v="4477.4517205345601"/>
    <n v="4794.3128272129097"/>
    <n v="5252.7929816855103"/>
    <n v="5249.6656839495099"/>
    <n v="5336.7919795076396"/>
    <n v="5447.4165519840699"/>
    <n v="5666.7194204279103"/>
    <n v="5510.4148766398102"/>
    <n v="5451.5572146901604"/>
    <n v="5296.7876392952103"/>
    <n v="5375.5383534821603"/>
    <n v="62012.217214102711"/>
    <n v="4738.8013485614201"/>
    <n v="4741.6007038266198"/>
    <n v="4694.6123491958397"/>
    <n v="4681.6820748509199"/>
    <n v="4700.7919211455201"/>
    <n v="4649.1927735319696"/>
    <n v="4654.7974846405796"/>
    <n v="4697.0799618430201"/>
    <n v="4684.50861266842"/>
    <n v="4697.3940813692898"/>
    <n v="4751.5677952963197"/>
    <n v="4661.0950150199496"/>
    <n v="56353.1241219498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159.87902729408401"/>
    <n v="159.913817352884"/>
    <n v="160.13310454761199"/>
    <n v="165.038168542184"/>
    <n v="164.96131627578399"/>
    <n v="168.70865034744"/>
    <n v="166.448240668024"/>
    <n v="165.42886102618399"/>
    <n v="159.86824002601199"/>
    <n v="157.69633140808401"/>
    <n v="147.790326320812"/>
    <n v="159.81568131261599"/>
    <n v="1935.6817651217198"/>
    <n v="6482.3887332732802"/>
    <n v="6485.9253845368803"/>
    <n v="6422.5884133601803"/>
    <n v="6395.2342088599698"/>
    <n v="6420.9125249331701"/>
    <n v="6351.1115805886702"/>
    <n v="6359.3837734009903"/>
    <n v="6416.13949397326"/>
    <n v="6399.4896159980299"/>
    <n v="6416.9057609725396"/>
    <n v="6489.2292400637298"/>
    <n v="6367.8236200694"/>
    <n v="77007.132350030079"/>
    <n v="7699.0996109555854"/>
    <n v="7817.6536817182905"/>
    <n v="8112.4342089894153"/>
    <n v="7959.1507692224768"/>
    <n v="7940.532952191701"/>
    <n v="7940.5109321173077"/>
    <n v="7996.1777114052738"/>
    <n v="7752.3279085918621"/>
    <n v="7706.3228958643276"/>
    <n v="7726.8309028170015"/>
    <n v="7504.172861576144"/>
    <n v="7503.2336474006152"/>
    <n v="93658.44808284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190.692414649608"/>
    <n v="190.73390977520799"/>
    <n v="190.99546005714399"/>
    <n v="196.845874041808"/>
    <n v="196.754210085008"/>
    <n v="201.22376556527999"/>
    <n v="198.52770850788801"/>
    <n v="197.31186444980801"/>
    <n v="190.67954835794399"/>
    <n v="188.089049117608"/>
    <n v="176.27386571554399"/>
    <n v="190.616860035792"/>
    <n v="2308.7445303586401"/>
    <n v="7731.7355576070304"/>
    <n v="7735.9538255102398"/>
    <n v="7660.4099585334798"/>
    <n v="7627.7837948943297"/>
    <n v="7658.4110771527303"/>
    <n v="7575.1574394045401"/>
    <n v="7585.02392688903"/>
    <n v="7652.7181428489303"/>
    <n v="7632.8593440530203"/>
    <n v="7653.6320920193202"/>
    <n v="7739.8944310964198"/>
    <n v="7595.0903800549604"/>
    <n v="91848.669970064017"/>
    <n v="9182.9423801811263"/>
    <n v="9324.345304647868"/>
    <n v="9675.938703034115"/>
    <n v="9493.1130394704414"/>
    <n v="9470.907021925852"/>
    <n v="9470.88075793596"/>
    <n v="9537.2761616224234"/>
    <n v="9246.4293351353717"/>
    <n v="9191.5578043819187"/>
    <n v="9216.0183069984578"/>
    <n v="8950.4475173584306"/>
    <n v="8949.3272890080116"/>
    <n v="111709.1836216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166.51846165630801"/>
    <n v="166.55469647190799"/>
    <n v="166.783090195244"/>
    <n v="171.89185101600799"/>
    <n v="171.81180723920801"/>
    <n v="175.71476008728001"/>
    <n v="173.360480424088"/>
    <n v="172.29876812400801"/>
    <n v="166.50722641604401"/>
    <n v="164.245123074308"/>
    <n v="153.92774276364401"/>
    <n v="166.45248505159199"/>
    <n v="2016.06649251964"/>
    <n v="6751.5884853196803"/>
    <n v="6755.2720061528898"/>
    <n v="6689.3047859063299"/>
    <n v="6660.8146197457099"/>
    <n v="6687.5593014141004"/>
    <n v="6614.8596730067902"/>
    <n v="6623.4753923099797"/>
    <n v="6682.5880566777996"/>
    <n v="6665.2467448489497"/>
    <n v="6683.3861451081402"/>
    <n v="6758.7130637398504"/>
    <n v="6632.2657277756398"/>
    <n v="80205.074002005858"/>
    <n v="8018.8267657945908"/>
    <n v="8142.3041337809791"/>
    <n v="8449.3262664409049"/>
    <n v="8289.6772929678064"/>
    <n v="8270.2863177796626"/>
    <n v="8270.2633832586325"/>
    <n v="8328.2418849375463"/>
    <n v="8074.2655208895294"/>
    <n v="8026.350018290339"/>
    <n v="8047.7096789487259"/>
    <n v="7815.8051250472754"/>
    <n v="7814.8269073140109"/>
    <n v="97547.88329544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SPP_Annual-364"/>
    <s v="AFUDC Not Eligible"/>
    <s v="Recoverable"/>
    <s v="Florida SPP"/>
    <s v="Distribution Operations"/>
    <s v="IKSO-Distrib Line OH/UG SubOp"/>
    <s v="DEF - SPP"/>
    <s v="PEF Distribution Poles Towers &amp; Fixtures 364.0 SPP"/>
    <n v="3.45"/>
    <n v="3.39"/>
    <n v="776.55000000000007"/>
    <n v="1479.6799999999998"/>
    <n v="1869.6100000000001"/>
    <n v="2084.66"/>
    <n v="1889.7200000000003"/>
    <n v="2826.21"/>
    <n v="1377.7"/>
    <n v="3450.1700000000005"/>
    <n v="2940.8"/>
    <n v="7899.24"/>
    <n v="26601.18"/>
    <n v="-16.209347340648002"/>
    <n v="-16.209347340648002"/>
    <n v="-16.209347340648002"/>
    <n v="-16.209347340648002"/>
    <n v="-16.209347340648002"/>
    <n v="-16.209347340648002"/>
    <n v="-16.209347340648002"/>
    <n v="-16.209347340648002"/>
    <n v="-16.209347340648002"/>
    <n v="-16.209347340648002"/>
    <n v="0"/>
    <n v="0"/>
    <n v="-162.09347340648006"/>
    <n v="-2.8942744093199999"/>
    <n v="-29.597011158120001"/>
    <n v="-29.597011158120001"/>
    <n v="-29.597011158120001"/>
    <n v="-29.597011158120001"/>
    <n v="-29.597011158120001"/>
    <n v="-29.597011158120001"/>
    <n v="-29.597011158120001"/>
    <n v="-29.597011158120001"/>
    <n v="-29.597011158120001"/>
    <n v="-29.597011158120001"/>
    <n v="-29.597011158120001"/>
    <n v="-328.46139714864"/>
    <n v="3687.9066251125"/>
    <n v="3687.9066251125"/>
    <n v="3687.9066251125"/>
    <n v="3687.9066251125"/>
    <n v="3687.9066251125"/>
    <n v="3687.9066251125"/>
    <n v="3687.9066251125"/>
    <n v="3687.9066251125"/>
    <n v="3687.9066251125"/>
    <n v="3687.9066251125"/>
    <n v="3687.9066251125"/>
    <n v="3687.9066251125041"/>
    <n v="44254.879501349998"/>
    <n v="13231.013075000001"/>
    <n v="13231.013075000001"/>
    <n v="13231.013075000001"/>
    <n v="13231.013075000001"/>
    <n v="13231.013075000001"/>
    <n v="13231.013075000001"/>
    <n v="13231.013075000001"/>
    <n v="13231.013075000001"/>
    <n v="13231.013075000001"/>
    <n v="13231.013075000001"/>
    <n v="13231.013075000001"/>
    <n v="13231.013075000024"/>
    <n v="158772.1569"/>
    <n v="12393.623491666667"/>
    <n v="12393.623491666667"/>
    <n v="12393.623491666667"/>
    <n v="12393.623491666667"/>
    <n v="12393.623491666667"/>
    <n v="12393.623491666667"/>
    <n v="12393.623491666667"/>
    <n v="12393.623491666667"/>
    <n v="12393.623491666667"/>
    <n v="12393.623491666667"/>
    <n v="12393.623491666667"/>
    <n v="12393.623491666658"/>
    <n v="148723.48190000001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SPP_Annual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-19.333364960975999"/>
    <n v="-19.333364960975999"/>
    <n v="-19.333364960975999"/>
    <n v="-19.333364960975999"/>
    <n v="-19.333364960975999"/>
    <n v="-19.333364960975999"/>
    <n v="-19.333364960975999"/>
    <n v="-19.333364960975999"/>
    <n v="-19.333364960975999"/>
    <n v="-19.333364960975999"/>
    <n v="0"/>
    <n v="0"/>
    <n v="-193.33364960975996"/>
    <n v="-3.45208614984"/>
    <n v="-35.30122505544"/>
    <n v="-35.30122505544"/>
    <n v="-35.30122505544"/>
    <n v="-35.30122505544"/>
    <n v="-35.30122505544"/>
    <n v="-35.30122505544"/>
    <n v="-35.30122505544"/>
    <n v="-35.30122505544"/>
    <n v="-35.30122505544"/>
    <n v="-35.30122505544"/>
    <n v="-35.30122505544"/>
    <n v="-391.76556175968"/>
    <n v="4398.6746182249999"/>
    <n v="4398.6746182249999"/>
    <n v="4398.6746182249999"/>
    <n v="4398.6746182249999"/>
    <n v="4398.6746182249999"/>
    <n v="4398.6746182249999"/>
    <n v="4398.6746182249999"/>
    <n v="4398.6746182249999"/>
    <n v="4398.6746182249999"/>
    <n v="4398.6746182249999"/>
    <n v="4398.6746182249999"/>
    <n v="4398.6746182250063"/>
    <n v="52784.095418700002"/>
    <n v="15781.018150000002"/>
    <n v="15781.018150000002"/>
    <n v="15781.018150000002"/>
    <n v="15781.018150000002"/>
    <n v="15781.018150000002"/>
    <n v="15781.018150000002"/>
    <n v="15781.018150000002"/>
    <n v="15781.018150000002"/>
    <n v="15781.018150000002"/>
    <n v="15781.018150000002"/>
    <n v="15781.018150000002"/>
    <n v="15781.018150000018"/>
    <n v="189372.21780000001"/>
    <n v="14782.238983333335"/>
    <n v="14782.238983333335"/>
    <n v="14782.238983333335"/>
    <n v="14782.238983333335"/>
    <n v="14782.238983333335"/>
    <n v="14782.238983333335"/>
    <n v="14782.238983333335"/>
    <n v="14782.238983333335"/>
    <n v="14782.238983333335"/>
    <n v="14782.238983333335"/>
    <n v="14782.238983333335"/>
    <n v="14782.238983333315"/>
    <n v="177386.86780000001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IK_SubOpt_SPP_Annual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-16.882486898376001"/>
    <n v="-16.882486898376001"/>
    <n v="-16.882486898376001"/>
    <n v="-16.882486898376001"/>
    <n v="-16.882486898376001"/>
    <n v="-16.882486898376001"/>
    <n v="-16.882486898376001"/>
    <n v="-16.882486898376001"/>
    <n v="-16.882486898376001"/>
    <n v="-16.882486898376001"/>
    <n v="0"/>
    <n v="0"/>
    <n v="-168.82486898375998"/>
    <n v="-3.0144674408399998"/>
    <n v="-30.826111786439998"/>
    <n v="-30.826111786439998"/>
    <n v="-30.826111786439998"/>
    <n v="-30.826111786439998"/>
    <n v="-30.826111786439998"/>
    <n v="-30.826111786439998"/>
    <n v="-30.826111786439998"/>
    <n v="-30.826111786439998"/>
    <n v="-30.826111786439998"/>
    <n v="-30.826111786439998"/>
    <n v="-30.826111786439998"/>
    <n v="-342.10169709167997"/>
    <n v="3841.0575066625001"/>
    <n v="3841.0575066625001"/>
    <n v="3841.0575066625001"/>
    <n v="3841.0575066625001"/>
    <n v="3841.0575066625001"/>
    <n v="3841.0575066625001"/>
    <n v="3841.0575066625001"/>
    <n v="3841.0575066625001"/>
    <n v="3841.0575066625001"/>
    <n v="3841.0575066625001"/>
    <n v="3841.0575066625001"/>
    <n v="3841.0575066624951"/>
    <n v="46092.69007995"/>
    <n v="13780.468775000001"/>
    <n v="13780.468775000001"/>
    <n v="13780.468775000001"/>
    <n v="13780.468775000001"/>
    <n v="13780.468775000001"/>
    <n v="13780.468775000001"/>
    <n v="13780.468775000001"/>
    <n v="13780.468775000001"/>
    <n v="13780.468775000001"/>
    <n v="13780.468775000001"/>
    <n v="13780.468775000001"/>
    <n v="13780.468775000016"/>
    <n v="165365.62530000001"/>
    <n v="12908.304191666668"/>
    <n v="12908.304191666668"/>
    <n v="12908.304191666668"/>
    <n v="12908.304191666668"/>
    <n v="12908.304191666668"/>
    <n v="12908.304191666668"/>
    <n v="12908.304191666668"/>
    <n v="12908.304191666668"/>
    <n v="12908.304191666668"/>
    <n v="12908.304191666668"/>
    <n v="12908.304191666668"/>
    <n v="12908.304191666655"/>
    <n v="154899.65030000001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LA_Veg Mgmt_SPP-364"/>
    <s v="AFUDC Not Eligible"/>
    <s v="Recoverable"/>
    <s v="Maintenance"/>
    <s v="Distribution Operations"/>
    <s v="LA - Distribution R/W Clearing"/>
    <s v="DEF - SPP"/>
    <s v="PEF Distribution Poles Towers &amp; Fixtures 364.0 SPP"/>
    <n v="550.91"/>
    <n v="945.68999999999994"/>
    <n v="1074.96"/>
    <n v="1382.4"/>
    <n v="1192.28"/>
    <n v="1274.2199999999998"/>
    <n v="1090.25"/>
    <n v="1117.8799999999999"/>
    <n v="838.93"/>
    <n v="1142.3499999999999"/>
    <n v="2407.1799999999998"/>
    <n v="1043.96"/>
    <n v="14061.009999999998"/>
    <n v="37.165747280962997"/>
    <n v="37.167871416262997"/>
    <n v="64.474229475116999"/>
    <n v="57.012383334417002"/>
    <n v="64.481953041316999"/>
    <n v="44.753679310361001"/>
    <n v="44.755621023560998"/>
    <n v="62.534019278625998"/>
    <n v="51.023467430124001"/>
    <n v="51.023300467524002"/>
    <n v="62.535070524626001"/>
    <n v="34.811549267383"/>
    <n v="611.73889185028202"/>
    <n v="46.636207917103"/>
    <n v="38.352021099056003"/>
    <n v="58.863233879709"/>
    <n v="58.865184868608999"/>
    <n v="66.549856296125995"/>
    <n v="46.172830058495002"/>
    <n v="56.390770722048003"/>
    <n v="52.627991094861002"/>
    <n v="52.627833407960999"/>
    <n v="64.464168154245996"/>
    <n v="52.628702231860998"/>
    <n v="35.944809739104002"/>
    <n v="630.12360946917897"/>
    <n v="43.469076403270506"/>
    <n v="43.469088422648554"/>
    <n v="53.262695734256368"/>
    <n v="51.276969893954494"/>
    <n v="53.26356753980464"/>
    <n v="44.458673145602255"/>
    <n v="44.458708803090204"/>
    <n v="47.940476842632826"/>
    <n v="45.271139733962947"/>
    <n v="45.270660561428159"/>
    <n v="47.94028453258548"/>
    <n v="41.992299379263613"/>
    <n v="562.07364099250003"/>
    <n v="44.773148866712745"/>
    <n v="44.773161246672188"/>
    <n v="54.860576816232161"/>
    <n v="52.815279192894003"/>
    <n v="54.861474775950313"/>
    <n v="45.792433515215194"/>
    <n v="45.792470242427918"/>
    <n v="49.378691336881076"/>
    <n v="46.629274104429243"/>
    <n v="46.628780556716521"/>
    <n v="49.378493257531538"/>
    <n v="43.252068629537234"/>
    <n v="578.93585254120001"/>
    <n v="46.116343203572988"/>
    <n v="46.116355954931173"/>
    <n v="56.506393962482385"/>
    <n v="54.39973741634342"/>
    <n v="56.507318860989486"/>
    <n v="47.166206388590545"/>
    <n v="47.166244217619543"/>
    <n v="50.860051934562399"/>
    <n v="48.028152193067278"/>
    <n v="48.027643838924597"/>
    <n v="50.859847912832954"/>
    <n v="44.549630873083288"/>
    <n v="596.303926757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LA_Veg Mgmt_SPP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44.328679072005997"/>
    <n v="44.331212590606"/>
    <n v="76.900308372954001"/>
    <n v="68.000345179554003"/>
    <n v="76.909520497353995"/>
    <n v="53.379028610482003"/>
    <n v="53.381344548881998"/>
    <n v="74.586162649412003"/>
    <n v="60.857189168087999"/>
    <n v="60.856990026887999"/>
    <n v="74.587416501411994"/>
    <n v="41.520757912046001"/>
    <n v="729.63895512968395"/>
    <n v="55.624375806685997"/>
    <n v="45.743582719072002"/>
    <n v="70.207909020857997"/>
    <n v="70.210236022657995"/>
    <n v="79.375969484411996"/>
    <n v="55.071691416189999"/>
    <n v="67.258929547776006"/>
    <n v="62.770951699481998"/>
    <n v="62.770763621682001"/>
    <n v="76.888307939851998"/>
    <n v="62.771799893481997"/>
    <n v="42.872430982848002"/>
    <n v="751.56694815499793"/>
    <n v="51.846844969106748"/>
    <n v="51.846859304972092"/>
    <n v="63.527982576665067"/>
    <n v="61.159549007058857"/>
    <n v="63.529022404764532"/>
    <n v="53.027166087632828"/>
    <n v="53.02720861736676"/>
    <n v="57.180015686232238"/>
    <n v="53.996218865716386"/>
    <n v="53.995647342551493"/>
    <n v="57.179786312386753"/>
    <n v="50.085449610546107"/>
    <n v="670.40175078499999"/>
    <n v="53.402250522547128"/>
    <n v="53.402265288488493"/>
    <n v="65.433822304376292"/>
    <n v="62.994335718346129"/>
    <n v="65.43489332732284"/>
    <n v="54.617981279281516"/>
    <n v="54.618025084907636"/>
    <n v="58.895416382208388"/>
    <n v="55.616105644527345"/>
    <n v="55.615516975665244"/>
    <n v="58.895180127146638"/>
    <n v="51.588013419582239"/>
    <n v="690.51380607440001"/>
    <n v="55.004317884193107"/>
    <n v="55.00433309311267"/>
    <n v="67.396836784773967"/>
    <n v="64.884165608199211"/>
    <n v="67.397939938405813"/>
    <n v="56.256520560122944"/>
    <n v="56.256565679917721"/>
    <n v="60.662278703800034"/>
    <n v="57.284588653447216"/>
    <n v="57.283982324520949"/>
    <n v="60.662035361087113"/>
    <n v="53.135654042419219"/>
    <n v="711.22921863399995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LA_Veg Mgmt_SPP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38.709161347030999"/>
    <n v="38.711373693131002"/>
    <n v="67.151706451929002"/>
    <n v="59.379985786029003"/>
    <n v="67.159750761328993"/>
    <n v="46.612203979157002"/>
    <n v="46.614226327556999"/>
    <n v="65.130923471962006"/>
    <n v="53.142363001787999"/>
    <n v="53.142189105588002"/>
    <n v="65.132018373961998"/>
    <n v="36.257198520571002"/>
    <n v="637.14310082003408"/>
    <n v="48.572909976211001"/>
    <n v="39.944698581871997"/>
    <n v="61.307698199432998"/>
    <n v="61.309730208733001"/>
    <n v="69.313529619462003"/>
    <n v="48.090289025315002"/>
    <n v="58.732558930175998"/>
    <n v="54.813519105657001"/>
    <n v="54.813354870357003"/>
    <n v="67.141227305902007"/>
    <n v="54.814259774657003"/>
    <n v="37.437520878047998"/>
    <n v="656.29129647582283"/>
    <n v="45.274254258369375"/>
    <n v="45.27426677688635"/>
    <n v="55.474581672442817"/>
    <n v="53.406392881238574"/>
    <n v="55.475489682212498"/>
    <n v="46.30494683876681"/>
    <n v="46.304983977034041"/>
    <n v="49.931342403160002"/>
    <n v="47.15115342840356"/>
    <n v="47.150654356857352"/>
    <n v="49.931142106887258"/>
    <n v="43.736149840241296"/>
    <n v="585.4153582225"/>
    <n v="46.632482064580138"/>
    <n v="46.632494958652678"/>
    <n v="57.138819341282897"/>
    <n v="55.008584878190248"/>
    <n v="57.139754591349252"/>
    <n v="47.694095426452229"/>
    <n v="47.694133678867622"/>
    <n v="51.429282872071546"/>
    <n v="48.565688217113617"/>
    <n v="48.565174173419052"/>
    <n v="51.429076566909835"/>
    <n v="45.048234615510864"/>
    <n v="602.97782138440004"/>
    <n v="48.031456392013453"/>
    <n v="48.031469672908123"/>
    <n v="58.852983756713407"/>
    <n v="56.658842265872302"/>
    <n v="58.853947064279055"/>
    <n v="49.124918151679637"/>
    <n v="49.124957551667386"/>
    <n v="52.972161209893976"/>
    <n v="50.022658723546897"/>
    <n v="50.022129258542975"/>
    <n v="52.971948715578009"/>
    <n v="46.399681846304816"/>
    <n v="621.067154609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LA_Veg Mgmt_SPP_Annual-364"/>
    <s v="AFUDC Not Eligible"/>
    <s v="Recoverable"/>
    <s v="Maintenance"/>
    <s v="Distribution Operations"/>
    <s v="LA - Distribution R/W Clearing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516793356620299"/>
    <n v="4.7578224246544858"/>
    <n v="13.821950233018152"/>
    <n v="14.9369208851483"/>
    <n v="15.51129970594269"/>
    <n v="4.8346110370601405"/>
    <n v="4.8499687595412739"/>
    <n v="5.2246971880808823"/>
    <n v="4.8837557489997625"/>
    <n v="4.6564614562790192"/>
    <n v="5.1356223976903168"/>
    <n v="4.429167153522954"/>
    <n v="87.793956325600007"/>
    <n v="4.8942297603423173"/>
    <n v="4.9005571420622198"/>
    <n v="14.236608869773994"/>
    <n v="15.38502865193578"/>
    <n v="15.976638842746473"/>
    <n v="4.9796494135609626"/>
    <n v="4.9954678678607136"/>
    <n v="5.3814381527745923"/>
    <n v="5.0302684673201608"/>
    <n v="4.7961553436838766"/>
    <n v="5.2896911178360435"/>
    <n v="4.5620422512028682"/>
    <n v="90.427775881100004"/>
    <n v="5.041056641019658"/>
    <n v="5.0475738441754716"/>
    <n v="14.663707100574273"/>
    <n v="15.84657947335395"/>
    <n v="16.455937968422344"/>
    <n v="5.1290388836231049"/>
    <n v="5.145331891512634"/>
    <n v="5.5428812840170982"/>
    <n v="5.1811765088695934"/>
    <n v="4.9400399921045937"/>
    <n v="5.4483818382578368"/>
    <n v="4.698903515169448"/>
    <n v="93.140608941099998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LA_Veg Mgmt_SPP_Annual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674675940536439"/>
    <n v="5.6747946368384552"/>
    <n v="16.48584626583153"/>
    <n v="17.815704531275248"/>
    <n v="18.500783031655338"/>
    <n v="5.7663826716486239"/>
    <n v="5.784700278610666"/>
    <n v="6.2316498884843234"/>
    <n v="5.8249990139271404"/>
    <n v="5.5538984308890225"/>
    <n v="6.1254077681045116"/>
    <n v="5.2827978358814818"/>
    <n v="104.7144319472"/>
    <n v="5.8374916750834194"/>
    <n v="5.8450385292205631"/>
    <n v="16.980421808581358"/>
    <n v="18.350175834473564"/>
    <n v="19.055806696296813"/>
    <n v="5.9393742059348984"/>
    <n v="5.9582413412777742"/>
    <n v="6.4185994436437595"/>
    <n v="5.9997490390320811"/>
    <n v="5.7205154359576316"/>
    <n v="6.3091700586551154"/>
    <n v="5.4412818700430279"/>
    <n v="107.8558659382"/>
    <n v="6.0126164108646218"/>
    <n v="6.0203896706071705"/>
    <n v="17.489834420743872"/>
    <n v="18.900681064017185"/>
    <n v="19.627480849945854"/>
    <n v="6.1175554173890756"/>
    <n v="6.1369885667454644"/>
    <n v="6.6111574110411899"/>
    <n v="6.1797414953295027"/>
    <n v="5.8921308848550478"/>
    <n v="6.4984451447741653"/>
    <n v="5.6045203218868522"/>
    <n v="111.0915416582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ribution_LA_Veg Mgmt_SPP_Annual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49006424733156"/>
    <n v="4.9554046230844619"/>
    <n v="14.395946290432613"/>
    <n v="15.557219291194109"/>
    <n v="16.155450837041055"/>
    <n v="5.0353821024757517"/>
    <n v="5.0513775983540059"/>
    <n v="5.4416676977835179"/>
    <n v="5.0865676892861762"/>
    <n v="4.8498343502879493"/>
    <n v="5.3488938216896162"/>
    <n v="4.6131010008375881"/>
    <n v="91.439851727199994"/>
    <n v="5.0974766639381528"/>
    <n v="5.1040668083000655"/>
    <n v="14.827824814299767"/>
    <n v="16.023936015986543"/>
    <n v="16.640114513825306"/>
    <n v="5.1864436128239513"/>
    <n v="5.2029189737287238"/>
    <n v="5.6049177798053007"/>
    <n v="5.2391647677192363"/>
    <n v="4.9953294263285271"/>
    <n v="5.5093606865575895"/>
    <n v="4.7514941173868408"/>
    <n v="94.183048180699998"/>
    <n v="5.2504009512195138"/>
    <n v="5.257188799895947"/>
    <n v="15.272659521970178"/>
    <n v="16.504654056742368"/>
    <n v="17.139317907988769"/>
    <n v="5.3420369083513348"/>
    <n v="5.3590065300424081"/>
    <n v="5.7730652993047169"/>
    <n v="5.396339697762782"/>
    <n v="5.1451892967348254"/>
    <n v="5.6746414934964617"/>
    <n v="4.8940389371906861"/>
    <n v="97.008539400700002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5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.5"/>
    <n v="62.5"/>
    <n v="62.5"/>
    <n v="62.5"/>
    <n v="62.5"/>
    <n v="62.5"/>
    <n v="62.5"/>
    <n v="62.5"/>
    <n v="62.5"/>
    <n v="62.5"/>
    <n v="62.5"/>
    <n v="62.5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5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666666666666667"/>
    <n v="1.6666666666666667"/>
    <n v="1.6666666666666667"/>
    <n v="1.6666666666666667"/>
    <n v="1.6666666666666667"/>
    <n v="1.6666666666666667"/>
    <n v="1.6666666666666667"/>
    <n v="1.6666666666666667"/>
    <n v="1.6666666666666667"/>
    <n v="1.6666666666666667"/>
    <n v="1.6666666666666667"/>
    <n v="1.6666666666666679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5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33333333333333"/>
    <n v="5.833333333333333"/>
    <n v="5.833333333333333"/>
    <n v="5.833333333333333"/>
    <n v="5.833333333333333"/>
    <n v="5.833333333333333"/>
    <n v="5.833333333333333"/>
    <n v="5.833333333333333"/>
    <n v="5.833333333333333"/>
    <n v="5.833333333333333"/>
    <n v="5.833333333333333"/>
    <n v="5.8333333333333286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5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"/>
    <n v="2.5"/>
    <n v="2.5"/>
    <n v="2.5"/>
    <n v="2.5"/>
    <n v="2.5"/>
    <n v="2.5"/>
    <n v="2.5"/>
    <n v="2.5"/>
    <n v="2.5"/>
    <n v="2.5"/>
    <n v="2.5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5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333333333333337"/>
    <n v="0.83333333333333337"/>
    <n v="0.83333333333333337"/>
    <n v="0.83333333333333337"/>
    <n v="0.83333333333333337"/>
    <n v="0.83333333333333337"/>
    <n v="0.83333333333333337"/>
    <n v="0.83333333333333337"/>
    <n v="0.83333333333333337"/>
    <n v="0.83333333333333337"/>
    <n v="0.83333333333333337"/>
    <n v="0.83333333333333393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5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52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.25"/>
    <n v="556.25"/>
    <n v="556.25"/>
    <n v="556.25"/>
    <n v="556.25"/>
    <n v="556.25"/>
    <n v="556.25"/>
    <n v="556.25"/>
    <n v="556.25"/>
    <n v="556.25"/>
    <n v="556.25"/>
    <n v="556.25"/>
    <n v="6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52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833333333333334"/>
    <n v="14.833333333333334"/>
    <n v="14.833333333333334"/>
    <n v="14.833333333333334"/>
    <n v="14.833333333333334"/>
    <n v="14.833333333333334"/>
    <n v="14.833333333333334"/>
    <n v="14.833333333333334"/>
    <n v="14.833333333333334"/>
    <n v="14.833333333333334"/>
    <n v="14.833333333333334"/>
    <n v="14.833333333333314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52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.916666666666664"/>
    <n v="51.916666666666664"/>
    <n v="51.916666666666664"/>
    <n v="51.916666666666664"/>
    <n v="51.916666666666664"/>
    <n v="51.916666666666664"/>
    <n v="51.916666666666664"/>
    <n v="51.916666666666664"/>
    <n v="51.916666666666664"/>
    <n v="51.916666666666664"/>
    <n v="51.916666666666664"/>
    <n v="51.916666666666629"/>
    <n v="6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52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25"/>
    <n v="22.25"/>
    <n v="22.25"/>
    <n v="22.25"/>
    <n v="22.25"/>
    <n v="22.25"/>
    <n v="22.25"/>
    <n v="22.25"/>
    <n v="22.25"/>
    <n v="22.25"/>
    <n v="22.25"/>
    <n v="22.25"/>
    <n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52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16666666666667"/>
    <n v="7.416666666666667"/>
    <n v="7.416666666666667"/>
    <n v="7.416666666666667"/>
    <n v="7.416666666666667"/>
    <n v="7.416666666666667"/>
    <n v="7.416666666666667"/>
    <n v="7.416666666666667"/>
    <n v="7.416666666666667"/>
    <n v="7.416666666666667"/>
    <n v="7.416666666666667"/>
    <n v="7.4166666666666572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52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89"/>
    <n v="89"/>
    <n v="89"/>
    <n v="89"/>
    <n v="89"/>
    <n v="89"/>
    <n v="89"/>
    <n v="89"/>
    <n v="89"/>
    <n v="89"/>
    <n v="89"/>
    <n v="10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6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.9066666666665"/>
    <n v="1029.9066666666665"/>
    <n v="1029.9066666666665"/>
    <n v="1029.9066666666665"/>
    <n v="1029.9066666666665"/>
    <n v="1029.9066666666665"/>
    <n v="1029.9066666666665"/>
    <n v="1029.9066666666665"/>
    <n v="1029.9066666666665"/>
    <n v="1029.9066666666665"/>
    <n v="1029.9066666666665"/>
    <n v="1029.9066666666695"/>
    <n v="1235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6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464166666666667"/>
    <n v="27.464166666666667"/>
    <n v="27.464166666666667"/>
    <n v="27.464166666666667"/>
    <n v="27.464166666666667"/>
    <n v="27.464166666666667"/>
    <n v="27.464166666666667"/>
    <n v="27.464166666666667"/>
    <n v="27.464166666666667"/>
    <n v="27.464166666666667"/>
    <n v="27.464166666666667"/>
    <n v="27.464166666666699"/>
    <n v="329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6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.125"/>
    <n v="96.125"/>
    <n v="96.125"/>
    <n v="96.125"/>
    <n v="96.125"/>
    <n v="96.125"/>
    <n v="96.125"/>
    <n v="96.125"/>
    <n v="96.125"/>
    <n v="96.125"/>
    <n v="96.125"/>
    <n v="96.125"/>
    <n v="115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6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196666666666665"/>
    <n v="41.196666666666665"/>
    <n v="41.196666666666665"/>
    <n v="41.196666666666665"/>
    <n v="41.196666666666665"/>
    <n v="41.196666666666665"/>
    <n v="41.196666666666665"/>
    <n v="41.196666666666665"/>
    <n v="41.196666666666665"/>
    <n v="41.196666666666665"/>
    <n v="41.196666666666665"/>
    <n v="41.196666666666715"/>
    <n v="49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6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325"/>
    <n v="13.7325"/>
    <n v="13.7325"/>
    <n v="13.7325"/>
    <n v="13.7325"/>
    <n v="13.7325"/>
    <n v="13.7325"/>
    <n v="13.7325"/>
    <n v="13.7325"/>
    <n v="13.7325"/>
    <n v="13.7325"/>
    <n v="13.732500000000016"/>
    <n v="164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6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.785"/>
    <n v="164.785"/>
    <n v="164.785"/>
    <n v="164.785"/>
    <n v="164.785"/>
    <n v="164.785"/>
    <n v="164.785"/>
    <n v="164.785"/>
    <n v="164.785"/>
    <n v="164.785"/>
    <n v="164.785"/>
    <n v="164.78499999999985"/>
    <n v="197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7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.9375"/>
    <n v="585.9375"/>
    <n v="585.9375"/>
    <n v="585.9375"/>
    <n v="585.9375"/>
    <n v="585.9375"/>
    <n v="585.9375"/>
    <n v="585.9375"/>
    <n v="585.9375"/>
    <n v="585.9375"/>
    <n v="585.9375"/>
    <n v="585.9375"/>
    <n v="7031.25"/>
    <n v="1875"/>
    <n v="1875"/>
    <n v="1875"/>
    <n v="1875"/>
    <n v="1875"/>
    <n v="1875"/>
    <n v="1875"/>
    <n v="1875"/>
    <n v="1875"/>
    <n v="1875"/>
    <n v="1875"/>
    <n v="1875"/>
    <n v="22500"/>
    <n v="2382.8125"/>
    <n v="2382.8125"/>
    <n v="2382.8125"/>
    <n v="2382.8125"/>
    <n v="2382.8125"/>
    <n v="2382.8125"/>
    <n v="2382.8125"/>
    <n v="2382.8125"/>
    <n v="2382.8125"/>
    <n v="2382.8125"/>
    <n v="2382.8125"/>
    <n v="2382.8125"/>
    <n v="28593.75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7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625"/>
    <n v="15.625"/>
    <n v="15.625"/>
    <n v="15.625"/>
    <n v="15.625"/>
    <n v="15.625"/>
    <n v="15.625"/>
    <n v="15.625"/>
    <n v="15.625"/>
    <n v="15.625"/>
    <n v="15.625"/>
    <n v="15.625"/>
    <n v="187.5"/>
    <n v="50"/>
    <n v="50"/>
    <n v="50"/>
    <n v="50"/>
    <n v="50"/>
    <n v="50"/>
    <n v="50"/>
    <n v="50"/>
    <n v="50"/>
    <n v="50"/>
    <n v="50"/>
    <n v="50"/>
    <n v="600"/>
    <n v="63.541666666666664"/>
    <n v="63.541666666666664"/>
    <n v="63.541666666666664"/>
    <n v="63.541666666666664"/>
    <n v="63.541666666666664"/>
    <n v="63.541666666666664"/>
    <n v="63.541666666666664"/>
    <n v="63.541666666666664"/>
    <n v="63.541666666666664"/>
    <n v="63.541666666666664"/>
    <n v="63.541666666666664"/>
    <n v="63.541666666666742"/>
    <n v="762.5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7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.6875"/>
    <n v="54.6875"/>
    <n v="54.6875"/>
    <n v="54.6875"/>
    <n v="54.6875"/>
    <n v="54.6875"/>
    <n v="54.6875"/>
    <n v="54.6875"/>
    <n v="54.6875"/>
    <n v="54.6875"/>
    <n v="54.6875"/>
    <n v="54.6875"/>
    <n v="656.25"/>
    <n v="175"/>
    <n v="175"/>
    <n v="175"/>
    <n v="175"/>
    <n v="175"/>
    <n v="175"/>
    <n v="175"/>
    <n v="175"/>
    <n v="175"/>
    <n v="175"/>
    <n v="175"/>
    <n v="175"/>
    <n v="2100"/>
    <n v="222.39583333333334"/>
    <n v="222.39583333333334"/>
    <n v="222.39583333333334"/>
    <n v="222.39583333333334"/>
    <n v="222.39583333333334"/>
    <n v="222.39583333333334"/>
    <n v="222.39583333333334"/>
    <n v="222.39583333333334"/>
    <n v="222.39583333333334"/>
    <n v="222.39583333333334"/>
    <n v="222.39583333333334"/>
    <n v="222.39583333333348"/>
    <n v="2668.75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7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.4375"/>
    <n v="23.4375"/>
    <n v="23.4375"/>
    <n v="23.4375"/>
    <n v="23.4375"/>
    <n v="23.4375"/>
    <n v="23.4375"/>
    <n v="23.4375"/>
    <n v="23.4375"/>
    <n v="23.4375"/>
    <n v="23.4375"/>
    <n v="23.4375"/>
    <n v="281.25"/>
    <n v="75"/>
    <n v="75"/>
    <n v="75"/>
    <n v="75"/>
    <n v="75"/>
    <n v="75"/>
    <n v="75"/>
    <n v="75"/>
    <n v="75"/>
    <n v="75"/>
    <n v="75"/>
    <n v="75"/>
    <n v="900"/>
    <n v="95.3125"/>
    <n v="95.3125"/>
    <n v="95.3125"/>
    <n v="95.3125"/>
    <n v="95.3125"/>
    <n v="95.3125"/>
    <n v="95.3125"/>
    <n v="95.3125"/>
    <n v="95.3125"/>
    <n v="95.3125"/>
    <n v="95.3125"/>
    <n v="95.3125"/>
    <n v="1143.75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7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8125"/>
    <n v="7.8125"/>
    <n v="7.8125"/>
    <n v="7.8125"/>
    <n v="7.8125"/>
    <n v="7.8125"/>
    <n v="7.8125"/>
    <n v="7.8125"/>
    <n v="7.8125"/>
    <n v="7.8125"/>
    <n v="7.8125"/>
    <n v="7.8125"/>
    <n v="93.75"/>
    <n v="25"/>
    <n v="25"/>
    <n v="25"/>
    <n v="25"/>
    <n v="25"/>
    <n v="25"/>
    <n v="25"/>
    <n v="25"/>
    <n v="25"/>
    <n v="25"/>
    <n v="25"/>
    <n v="25"/>
    <n v="300"/>
    <n v="31.770833333333332"/>
    <n v="31.770833333333332"/>
    <n v="31.770833333333332"/>
    <n v="31.770833333333332"/>
    <n v="31.770833333333332"/>
    <n v="31.770833333333332"/>
    <n v="31.770833333333332"/>
    <n v="31.770833333333332"/>
    <n v="31.770833333333332"/>
    <n v="31.770833333333332"/>
    <n v="31.770833333333332"/>
    <n v="31.770833333333371"/>
    <n v="381.25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Dist_MajProj_CustomerFleetElec 2027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.75"/>
    <n v="93.75"/>
    <n v="93.75"/>
    <n v="93.75"/>
    <n v="93.75"/>
    <n v="93.75"/>
    <n v="93.75"/>
    <n v="93.75"/>
    <n v="93.75"/>
    <n v="93.75"/>
    <n v="93.75"/>
    <n v="93.75"/>
    <n v="1125"/>
    <n v="300"/>
    <n v="300"/>
    <n v="300"/>
    <n v="300"/>
    <n v="300"/>
    <n v="300"/>
    <n v="300"/>
    <n v="300"/>
    <n v="300"/>
    <n v="300"/>
    <n v="300"/>
    <n v="300"/>
    <n v="3600"/>
    <n v="381.25"/>
    <n v="381.25"/>
    <n v="381.25"/>
    <n v="381.25"/>
    <n v="381.25"/>
    <n v="381.25"/>
    <n v="381.25"/>
    <n v="381.25"/>
    <n v="381.25"/>
    <n v="381.25"/>
    <n v="381.25"/>
    <n v="381.25"/>
    <n v="4575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Other Yates Maintenance SA"/>
    <s v="AFUDC Not Eligible"/>
    <s v="Maintenance"/>
    <s v="Maintenance"/>
    <s v="Distribution Operations"/>
    <s v="SA - Gen. Bldg. &amp; Oper. Centers"/>
    <s v="~"/>
    <s v="PEF Distribution General Plant Struct &amp; Improv 390.0"/>
    <n v="62.24"/>
    <n v="180.29"/>
    <n v="382.97"/>
    <n v="76.790000000000006"/>
    <n v="343.57"/>
    <n v="399.95"/>
    <n v="77.78"/>
    <n v="702.87"/>
    <n v="307.56"/>
    <n v="1980.3"/>
    <n v="3333.34"/>
    <n v="4883.75"/>
    <n v="12731.41"/>
    <n v="536.93719999999996"/>
    <n v="344.38623999999999"/>
    <n v="590.21427000000006"/>
    <n v="332.01508000000001"/>
    <n v="451.19700999999998"/>
    <n v="756.09645"/>
    <n v="970.51688000000001"/>
    <n v="1084.72893"/>
    <n v="1175.2522200000001"/>
    <n v="1221.3089600000001"/>
    <n v="2041.8808100000001"/>
    <n v="5492.3162199999997"/>
    <n v="14996.850269999999"/>
    <n v="1407.1845000000001"/>
    <n v="902.51619000000005"/>
    <n v="1546.9053699999999"/>
    <n v="870.24761000000001"/>
    <n v="1182.46975"/>
    <n v="1981.8012200000001"/>
    <n v="2543.4698199999998"/>
    <n v="2842.91104"/>
    <n v="3080.26179"/>
    <n v="3200.94517"/>
    <n v="5351.4435599999997"/>
    <n v="14394.5273"/>
    <n v="39304.683319999996"/>
    <n v="743.11445013183129"/>
    <n v="1718.3108383991419"/>
    <n v="1232.2205611881639"/>
    <n v="1096.8664585777378"/>
    <n v="1159.35880191146"/>
    <n v="1011.8404055172127"/>
    <n v="1124.2749936396401"/>
    <n v="1491.702187866839"/>
    <n v="1692.9516733786891"/>
    <n v="2178.2038242715334"/>
    <n v="3069.832885349475"/>
    <n v="6724.3589197682741"/>
    <n v="23243.036"/>
    <n v="78.058629778670223"/>
    <n v="259.91539654060153"/>
    <n v="155.99724423201999"/>
    <n v="155.99724423201999"/>
    <n v="155.99724423201999"/>
    <n v="104.03816763390198"/>
    <n v="104.03816763390198"/>
    <n v="155.99724423201999"/>
    <n v="181.97678297490623"/>
    <n v="259.91539654060153"/>
    <n v="337.85401276926029"/>
    <n v="649.60846920007634"/>
    <n v="2599.39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Other Yates Maintenance TC-392.1"/>
    <s v="AFUDC Not Eligible"/>
    <s v="Maintenance"/>
    <s v="Maintenance"/>
    <s v="Operations Support"/>
    <s v="TC - Automotive Equipment"/>
    <s v="~"/>
    <s v="PEF Distribution General Plant Cars 392.1"/>
    <n v="0"/>
    <n v="0"/>
    <n v="0"/>
    <n v="0"/>
    <n v="0"/>
    <n v="0"/>
    <n v="0"/>
    <n v="0"/>
    <n v="0"/>
    <n v="0"/>
    <n v="0"/>
    <n v="0"/>
    <n v="0"/>
    <n v="20.744793620387998"/>
    <n v="18.505217540987999"/>
    <n v="18.524133100170001"/>
    <n v="20.763714595770001"/>
    <n v="18.524171969369998"/>
    <n v="18.557255412486001"/>
    <n v="20.763732437369999"/>
    <n v="18.524120356169998"/>
    <n v="18.52410856797"/>
    <n v="20.763701214569998"/>
    <n v="18.524125772369999"/>
    <n v="18.557242031285998"/>
    <n v="231.276316618908"/>
    <n v="20.76554335977"/>
    <n v="18.52595358057"/>
    <n v="18.545628392226"/>
    <n v="20.785233782826001"/>
    <n v="18.580048027812001"/>
    <n v="18.545642092026"/>
    <n v="20.785204790226"/>
    <n v="18.545606090225998"/>
    <n v="18.545605134426001"/>
    <n v="20.785194913626"/>
    <n v="18.580010751612001"/>
    <n v="18.545597169425999"/>
    <n v="231.53526808477199"/>
    <n v="12.956053792632375"/>
    <n v="12.956053792632375"/>
    <n v="12.956053792632375"/>
    <n v="12.956053792632375"/>
    <n v="12.956053792632375"/>
    <n v="12.956053792632375"/>
    <n v="12.956053792632375"/>
    <n v="12.956053792632375"/>
    <n v="12.956053792632375"/>
    <n v="12.956053792632375"/>
    <n v="12.956053792632375"/>
    <n v="12.956053737043874"/>
    <n v="155.47264545600001"/>
    <n v="12.17219591337741"/>
    <n v="12.17219591337741"/>
    <n v="12.17219591337741"/>
    <n v="12.17219591337741"/>
    <n v="12.17219591337741"/>
    <n v="12.17219591337741"/>
    <n v="12.17219591337741"/>
    <n v="12.17219591337741"/>
    <n v="12.17219591337741"/>
    <n v="12.17219591337741"/>
    <n v="12.17219591337741"/>
    <n v="12.172195940648493"/>
    <n v="146.06635098780001"/>
    <n v="11.952715725538779"/>
    <n v="11.952715725538779"/>
    <n v="11.952715725538779"/>
    <n v="11.952715725538779"/>
    <n v="11.952715725538779"/>
    <n v="11.952715725538779"/>
    <n v="11.952715725538779"/>
    <n v="11.952715725538779"/>
    <n v="11.952715725538779"/>
    <n v="11.952715725538779"/>
    <n v="11.952715725538779"/>
    <n v="11.952715670473452"/>
    <n v="143.43258865140001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Other Yates Maintenance TC-392.2"/>
    <s v="AFUDC Not Eligible"/>
    <s v="Maintenance"/>
    <s v="Maintenance"/>
    <s v="Operations Support"/>
    <s v="TC - Automotive Equipment"/>
    <s v="~"/>
    <s v="PEF Distribution General Plant Light Trucks 392.2"/>
    <n v="0"/>
    <n v="0"/>
    <n v="0"/>
    <n v="0"/>
    <n v="0"/>
    <n v="0"/>
    <n v="0"/>
    <n v="0"/>
    <n v="0"/>
    <n v="0"/>
    <n v="0"/>
    <n v="0"/>
    <n v="0"/>
    <n v="140.212927125372"/>
    <n v="125.075754716772"/>
    <n v="125.20360394823"/>
    <n v="140.34081296463"/>
    <n v="125.20386666303"/>
    <n v="125.427475848234"/>
    <n v="140.34093355503001"/>
    <n v="125.20351781223"/>
    <n v="125.20343813642999"/>
    <n v="140.34072252183"/>
    <n v="125.20355442003"/>
    <n v="125.42738540543399"/>
    <n v="1563.1839931172522"/>
    <n v="140.35317348063001"/>
    <n v="125.21590847583001"/>
    <n v="125.34888945329401"/>
    <n v="140.48625997469401"/>
    <n v="125.581529890428"/>
    <n v="125.348982049494"/>
    <n v="140.48606401529401"/>
    <n v="125.348738715294"/>
    <n v="125.34873225509401"/>
    <n v="140.48599725989399"/>
    <n v="125.58127794262801"/>
    <n v="125.348678420094"/>
    <n v="1564.9342319326684"/>
    <n v="87.569260003309978"/>
    <n v="87.569260003309978"/>
    <n v="87.569260003309978"/>
    <n v="87.569260003309978"/>
    <n v="87.569260003309978"/>
    <n v="87.569260003309978"/>
    <n v="87.569260003309978"/>
    <n v="87.569260003309978"/>
    <n v="87.569260003309978"/>
    <n v="87.569260003309978"/>
    <n v="87.569260003309978"/>
    <n v="87.569259627590213"/>
    <n v="1050.831119664"/>
    <n v="82.271207406989689"/>
    <n v="82.271207406989689"/>
    <n v="82.271207406989689"/>
    <n v="82.271207406989689"/>
    <n v="82.271207406989689"/>
    <n v="82.271207406989689"/>
    <n v="82.271207406989689"/>
    <n v="82.271207406989689"/>
    <n v="82.271207406989689"/>
    <n v="82.271207406989689"/>
    <n v="82.271207406989689"/>
    <n v="82.271207591313441"/>
    <n v="987.25448906819997"/>
    <n v="80.787752804065306"/>
    <n v="80.787752804065306"/>
    <n v="80.787752804065306"/>
    <n v="80.787752804065306"/>
    <n v="80.787752804065306"/>
    <n v="80.787752804065306"/>
    <n v="80.787752804065306"/>
    <n v="80.787752804065306"/>
    <n v="80.787752804065306"/>
    <n v="80.787752804065306"/>
    <n v="80.787752804065306"/>
    <n v="80.787752431881472"/>
    <n v="969.45303327659997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Other Yates Maintenance TC-392.3"/>
    <s v="AFUDC Not Eligible"/>
    <s v="Maintenance"/>
    <s v="Maintenance"/>
    <s v="Operations Support"/>
    <s v="TC - Automotive Equipment"/>
    <s v="~"/>
    <s v="PEF Distribution General Plant Heavy Trucks 392.3"/>
    <n v="0"/>
    <n v="0"/>
    <n v="0"/>
    <n v="0"/>
    <n v="0"/>
    <n v="0"/>
    <n v="0"/>
    <n v="0"/>
    <n v="0"/>
    <n v="0"/>
    <n v="0"/>
    <n v="0"/>
    <n v="0"/>
    <n v="69.168845771934002"/>
    <n v="61.701483345234003"/>
    <n v="61.764553020435002"/>
    <n v="69.231933506234995"/>
    <n v="61.764682621035"/>
    <n v="61.874991916772998"/>
    <n v="69.231992995035"/>
    <n v="61.764510528434997"/>
    <n v="61.764471223335001"/>
    <n v="69.231888889635002"/>
    <n v="61.764528587534997"/>
    <n v="61.874947300172998"/>
    <n v="771.13882970579402"/>
    <n v="69.238031108235006"/>
    <n v="61.770623002634998"/>
    <n v="61.836224234343"/>
    <n v="69.303684392643007"/>
    <n v="61.950988763166002"/>
    <n v="61.836269913243001"/>
    <n v="69.303587723343"/>
    <n v="61.836149873342997"/>
    <n v="61.836146686443001"/>
    <n v="69.303554792043002"/>
    <n v="61.950864474066002"/>
    <n v="61.836120128943001"/>
    <n v="772.00224509244595"/>
    <n v="43.199045649445615"/>
    <n v="43.199045649445615"/>
    <n v="43.199045649445615"/>
    <n v="43.199045649445615"/>
    <n v="43.199045649445615"/>
    <n v="43.199045649445615"/>
    <n v="43.199045649445615"/>
    <n v="43.199045649445615"/>
    <n v="43.199045649445615"/>
    <n v="43.199045649445615"/>
    <n v="43.199045649445615"/>
    <n v="43.199045464098162"/>
    <n v="518.38854760799995"/>
    <n v="40.585447955997559"/>
    <n v="40.585447955997559"/>
    <n v="40.585447955997559"/>
    <n v="40.585447955997559"/>
    <n v="40.585447955997559"/>
    <n v="40.585447955997559"/>
    <n v="40.585447955997559"/>
    <n v="40.585447955997559"/>
    <n v="40.585447955997559"/>
    <n v="40.585447955997559"/>
    <n v="40.585447955997559"/>
    <n v="40.585448046926899"/>
    <n v="487.02537556290002"/>
    <n v="39.853640663025253"/>
    <n v="39.853640663025253"/>
    <n v="39.853640663025253"/>
    <n v="39.853640663025253"/>
    <n v="39.853640663025253"/>
    <n v="39.853640663025253"/>
    <n v="39.853640663025253"/>
    <n v="39.853640663025253"/>
    <n v="39.853640663025253"/>
    <n v="39.853640663025253"/>
    <n v="39.853640663025253"/>
    <n v="39.853640479422211"/>
    <n v="478.24368777270001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Other Yates Maintenance TC-392.4"/>
    <s v="AFUDC Not Eligible"/>
    <s v="Maintenance"/>
    <s v="Maintenance"/>
    <s v="Operations Support"/>
    <s v="TC - Automotive Equipment"/>
    <s v="~"/>
    <s v="PEF Distribution General Plant Special Equip 392.4"/>
    <n v="0"/>
    <n v="0"/>
    <n v="0"/>
    <n v="0"/>
    <n v="0"/>
    <n v="0"/>
    <n v="0"/>
    <n v="0"/>
    <n v="0"/>
    <n v="0"/>
    <n v="0"/>
    <n v="0"/>
    <n v="0"/>
    <n v="144.30849372525401"/>
    <n v="128.729170232554"/>
    <n v="128.86075389173499"/>
    <n v="144.44011506153501"/>
    <n v="128.86102428033499"/>
    <n v="129.091165005313"/>
    <n v="144.44023917433501"/>
    <n v="128.860665239735"/>
    <n v="128.86058323663499"/>
    <n v="144.44002197693499"/>
    <n v="128.86070291683501"/>
    <n v="129.09107192071301"/>
    <n v="1608.8440066619139"/>
    <n v="144.45283662353501"/>
    <n v="128.87341782993499"/>
    <n v="129.01028313148299"/>
    <n v="144.589810523783"/>
    <n v="129.24971890784599"/>
    <n v="129.01037843238299"/>
    <n v="144.58960884048301"/>
    <n v="129.010127990483"/>
    <n v="129.01012134158299"/>
    <n v="144.589540135183"/>
    <n v="129.24945960074601"/>
    <n v="129.010065934083"/>
    <n v="1610.6453692915261"/>
    <n v="90.12712498622453"/>
    <n v="90.12712498622453"/>
    <n v="90.12712498622453"/>
    <n v="90.12712498622453"/>
    <n v="90.12712498622453"/>
    <n v="90.12712498622453"/>
    <n v="90.12712498622453"/>
    <n v="90.12712498622453"/>
    <n v="90.12712498622453"/>
    <n v="90.12712498622453"/>
    <n v="90.12712498622453"/>
    <n v="90.127124599530021"/>
    <n v="1081.5254994479999"/>
    <n v="84.674318276266007"/>
    <n v="84.674318276266007"/>
    <n v="84.674318276266007"/>
    <n v="84.674318276266007"/>
    <n v="84.674318276266007"/>
    <n v="84.674318276266007"/>
    <n v="84.674318276266007"/>
    <n v="84.674318276266007"/>
    <n v="84.674318276266007"/>
    <n v="84.674318276266007"/>
    <n v="84.674318276266007"/>
    <n v="84.67431846597367"/>
    <n v="1016.0918195048999"/>
    <n v="83.147532525146246"/>
    <n v="83.147532525146246"/>
    <n v="83.147532525146246"/>
    <n v="83.147532525146246"/>
    <n v="83.147532525146246"/>
    <n v="83.147532525146246"/>
    <n v="83.147532525146246"/>
    <n v="83.147532525146246"/>
    <n v="83.147532525146246"/>
    <n v="83.147532525146246"/>
    <n v="83.147532525146246"/>
    <n v="83.147532142091109"/>
    <n v="997.77038991869995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Other Yates Maintenance TC-392.5"/>
    <s v="AFUDC Not Eligible"/>
    <s v="Maintenance"/>
    <s v="Maintenance"/>
    <s v="Operations Support"/>
    <s v="TC - Automotive Equipment"/>
    <s v="~"/>
    <s v="PEF Distribution General Plant Trailers 392.5"/>
    <n v="0"/>
    <n v="0"/>
    <n v="0"/>
    <n v="0"/>
    <n v="0"/>
    <n v="0"/>
    <n v="0"/>
    <n v="0"/>
    <n v="0"/>
    <n v="0"/>
    <n v="0"/>
    <n v="0"/>
    <n v="0"/>
    <n v="149.550037624944"/>
    <n v="133.40484509774399"/>
    <n v="133.54120811196"/>
    <n v="149.68643968475999"/>
    <n v="133.54148832156"/>
    <n v="133.77998817136799"/>
    <n v="149.68656830556"/>
    <n v="133.54111623995999"/>
    <n v="133.54103125835999"/>
    <n v="149.68634321915999"/>
    <n v="133.54115528556"/>
    <n v="133.77989170576799"/>
    <n v="1667.2801130267042"/>
    <n v="149.69962331676001"/>
    <n v="133.55433202716"/>
    <n v="133.69616852248799"/>
    <n v="149.84157235528801"/>
    <n v="133.94430103665599"/>
    <n v="133.69626728488799"/>
    <n v="149.84136334648801"/>
    <n v="133.69600774648799"/>
    <n v="133.69600085608801"/>
    <n v="149.84129214568799"/>
    <n v="133.94403231105599"/>
    <n v="133.69594343608799"/>
    <n v="1669.1469043851357"/>
    <n v="93.400704177394971"/>
    <n v="93.400704177394971"/>
    <n v="93.400704177394971"/>
    <n v="93.400704177394971"/>
    <n v="93.400704177394971"/>
    <n v="93.400704177394971"/>
    <n v="93.400704177394971"/>
    <n v="93.400704177394971"/>
    <n v="93.400704177394971"/>
    <n v="93.400704177394971"/>
    <n v="93.400704177394971"/>
    <n v="93.400703776655064"/>
    <n v="1120.8084497279999"/>
    <n v="87.749841725816808"/>
    <n v="87.749841725816808"/>
    <n v="87.749841725816808"/>
    <n v="87.749841725816808"/>
    <n v="87.749841725816808"/>
    <n v="87.749841725816808"/>
    <n v="87.749841725816808"/>
    <n v="87.749841725816808"/>
    <n v="87.749841725816808"/>
    <n v="87.749841725816808"/>
    <n v="87.749841725816808"/>
    <n v="87.749841922414817"/>
    <n v="1052.9981009063999"/>
    <n v="86.167600371680692"/>
    <n v="86.167600371680692"/>
    <n v="86.167600371680692"/>
    <n v="86.167600371680692"/>
    <n v="86.167600371680692"/>
    <n v="86.167600371680692"/>
    <n v="86.167600371680692"/>
    <n v="86.167600371680692"/>
    <n v="86.167600371680692"/>
    <n v="86.167600371680692"/>
    <n v="86.167600371680692"/>
    <n v="86.167599974712402"/>
    <n v="1034.0112040632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Other Yates Maintenance TC-396"/>
    <s v="AFUDC Not Eligible"/>
    <s v="Maintenance"/>
    <s v="Maintenance"/>
    <s v="Operations Support"/>
    <s v="TC - Automotive Equipment"/>
    <s v="~"/>
    <s v="PEF Distribution Gen. Plant Power Oper Equip 396.0"/>
    <n v="0"/>
    <n v="0"/>
    <n v="0"/>
    <n v="0"/>
    <n v="0"/>
    <n v="0"/>
    <n v="0"/>
    <n v="0"/>
    <n v="0"/>
    <n v="0"/>
    <n v="0"/>
    <n v="0"/>
    <n v="0"/>
    <n v="127.138367932108"/>
    <n v="113.412704866708"/>
    <n v="113.52863242747"/>
    <n v="127.25432868707"/>
    <n v="113.52887064466999"/>
    <n v="113.731628745826"/>
    <n v="127.25443803267"/>
    <n v="113.52855432347"/>
    <n v="113.52848207727"/>
    <n v="127.25424667787"/>
    <n v="113.52858751767"/>
    <n v="113.731546736626"/>
    <n v="1417.4203886694281"/>
    <n v="127.26553661107"/>
    <n v="113.53978958387"/>
    <n v="113.66037036616601"/>
    <n v="127.386213070766"/>
    <n v="113.871317574092"/>
    <n v="113.66045432796599"/>
    <n v="127.38603538416599"/>
    <n v="113.660233684166"/>
    <n v="113.660227826366"/>
    <n v="127.385974853566"/>
    <n v="113.87108911989201"/>
    <n v="113.660179011366"/>
    <n v="1419.007421413452"/>
    <n v="79.403611536390386"/>
    <n v="79.403611536390386"/>
    <n v="79.403611536390386"/>
    <n v="79.403611536390386"/>
    <n v="79.403611536390386"/>
    <n v="79.403611536390386"/>
    <n v="79.403611536390386"/>
    <n v="79.403611536390386"/>
    <n v="79.403611536390386"/>
    <n v="79.403611536390386"/>
    <n v="79.403611536390386"/>
    <n v="79.403611195705821"/>
    <n v="952.84333809600002"/>
    <n v="74.599591150221997"/>
    <n v="74.599591150221997"/>
    <n v="74.599591150221997"/>
    <n v="74.599591150221997"/>
    <n v="74.599591150221997"/>
    <n v="74.599591150221997"/>
    <n v="74.599591150221997"/>
    <n v="74.599591150221997"/>
    <n v="74.599591150221997"/>
    <n v="74.599591150221997"/>
    <n v="74.599591150221997"/>
    <n v="74.599591317358204"/>
    <n v="895.19509396980004"/>
    <n v="73.254465554573187"/>
    <n v="73.254465554573187"/>
    <n v="73.254465554573187"/>
    <n v="73.254465554573187"/>
    <n v="73.254465554573187"/>
    <n v="73.254465554573187"/>
    <n v="73.254465554573187"/>
    <n v="73.254465554573187"/>
    <n v="73.254465554573187"/>
    <n v="73.254465554573187"/>
    <n v="73.254465554573187"/>
    <n v="73.254465217094776"/>
    <n v="879.0535863174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Other Yates Maintenance VS - 303"/>
    <s v="AFUDC Not Eligible"/>
    <s v="Maintenance"/>
    <s v="Maintenance"/>
    <s v="Operations Support"/>
    <s v="VS - Other - Intangible Plant - Software"/>
    <s v="~"/>
    <s v="PEF Other Yates Maintenance VS"/>
    <n v="72.929999999999993"/>
    <n v="75.05"/>
    <n v="78.72999999999999"/>
    <n v="91.02"/>
    <n v="81.72"/>
    <n v="93.35"/>
    <n v="100.9"/>
    <n v="118.30000000000001"/>
    <n v="89.66"/>
    <n v="113.36999999999999"/>
    <n v="57.7"/>
    <n v="29.450000000000003"/>
    <n v="1002.1800000000001"/>
    <n v="2906.6579299999999"/>
    <n v="748.91258000000005"/>
    <n v="748.84166000000005"/>
    <n v="1106.01729"/>
    <n v="1128.9837399999999"/>
    <n v="1163.0809400000001"/>
    <n v="1117.4779100000001"/>
    <n v="1117.4262100000001"/>
    <n v="948.88855000000001"/>
    <n v="798.82033000000001"/>
    <n v="698.80439999999999"/>
    <n v="698.78337999999997"/>
    <n v="13182.694919999998"/>
    <n v="731.33290999999997"/>
    <n v="731.34518000000003"/>
    <n v="731.32232999999997"/>
    <n v="731.35037"/>
    <n v="731.36425999999994"/>
    <n v="731.35610999999994"/>
    <n v="731.27715999999998"/>
    <n v="731.26541999999995"/>
    <n v="731.26278000000002"/>
    <n v="731.25259000000005"/>
    <n v="731.27665999999999"/>
    <n v="731.24332000000004"/>
    <n v="8775.649089999999"/>
    <n v="950.66666676499995"/>
    <n v="950.66666676499995"/>
    <n v="950.66666676499995"/>
    <n v="950.66666676499995"/>
    <n v="950.66666676499995"/>
    <n v="950.66666676499995"/>
    <n v="950.66666676499995"/>
    <n v="950.66666676499995"/>
    <n v="950.66666676499995"/>
    <n v="950.66666676499995"/>
    <n v="950.66666676499995"/>
    <n v="950.66666558500037"/>
    <n v="11408"/>
    <n v="1006.249999375"/>
    <n v="1006.249999375"/>
    <n v="1006.249999375"/>
    <n v="1006.249999375"/>
    <n v="1006.249999375"/>
    <n v="1006.249999375"/>
    <n v="1006.249999375"/>
    <n v="1006.249999375"/>
    <n v="1006.249999375"/>
    <n v="1006.249999375"/>
    <n v="1006.249999375"/>
    <n v="1006.2500068749996"/>
    <n v="12075"/>
    <n v="910.01971160227606"/>
    <n v="913.43424240109277"/>
    <n v="807.90666881888387"/>
    <n v="801.96209919938417"/>
    <n v="850.72053439431954"/>
    <n v="964.22101965204718"/>
    <n v="982.19207096540561"/>
    <n v="1791.9170882744738"/>
    <n v="1072.9803717217899"/>
    <n v="993.75610172449149"/>
    <n v="957.08981381956687"/>
    <n v="1028.8002774262695"/>
    <n v="12075"/>
    <n v="0"/>
    <n v="0"/>
    <n v="0"/>
    <n v="0"/>
    <n v="0"/>
    <n v="0"/>
    <n v="0"/>
    <n v="0"/>
    <n v="0"/>
    <n v="0"/>
    <n v="0"/>
    <n v="0"/>
    <n v="0"/>
  </r>
  <r>
    <s v="DE Florida"/>
    <x v="8"/>
    <s v="Customer Delivery"/>
    <s v="PEF Reg Other IT"/>
    <s v="AFUDC Not Eligible"/>
    <s v="Maintenance"/>
    <s v="Regulated Utility Other"/>
    <s v="Regulated Utility Other"/>
    <s v="IK - Distrib Lines OH/UG (Line Ext)"/>
    <s v="~"/>
    <s v="PEF Distribution Gen. Plant Commun Equip-New 397.0"/>
    <n v="52.4"/>
    <n v="64.81"/>
    <n v="70.069999999999993"/>
    <n v="69.84"/>
    <n v="56.43"/>
    <n v="34.33"/>
    <n v="1.96"/>
    <n v="1.17"/>
    <n v="-33.700000000000003"/>
    <n v="1.0900000000000001"/>
    <n v="2.41"/>
    <n v="4.68"/>
    <n v="325.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Services"/>
    <s v="PEF Customer Maintenance - Intangible VS"/>
    <s v="AFUDC Not Eligible"/>
    <s v="Maintenance"/>
    <s v="Maintenance"/>
    <s v="Customer Operations"/>
    <s v="VS - Cust - Intangible Plant - Software"/>
    <s v="~"/>
    <s v="PEF Corporate 2008 Misc Intangible 303"/>
    <n v="107.72"/>
    <n v="126.64"/>
    <n v="114.84"/>
    <n v="59.44"/>
    <n v="82.42"/>
    <n v="75.449999999999989"/>
    <n v="87.91"/>
    <n v="96.12"/>
    <n v="348.55"/>
    <n v="767.89"/>
    <n v="1305.8700000000001"/>
    <n v="892.62"/>
    <n v="4065.47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Services"/>
    <s v="PEF Customer Maintenance Facilities SA"/>
    <s v="AFUDC Not Eligible"/>
    <s v="Maintenance"/>
    <s v="Maintenance"/>
    <s v="Customer Operations"/>
    <s v="SA - Cust - Gen. Bldg. &amp; Oper. Centers"/>
    <s v="~"/>
    <s v="D GEN 390 5Z-STRUCT &amp; IMPROVE-50220"/>
    <n v="-870.68999999999994"/>
    <n v="1168.48"/>
    <n v="130.51999999999998"/>
    <n v="172.85000000000002"/>
    <n v="229.89"/>
    <n v="44.12"/>
    <n v="49.69"/>
    <n v="24.08"/>
    <n v="265.14999999999998"/>
    <n v="427.65999999999997"/>
    <n v="410.77000000000004"/>
    <n v="2859.87"/>
    <n v="4912.38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Customer Services"/>
    <s v="PEF Customer Maintenance Facilities VS"/>
    <s v="AFUDC Not Eligible"/>
    <s v="Maintenance"/>
    <s v="Maintenance"/>
    <s v="Customer Operations"/>
    <s v="VS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889"/>
    <n v="923"/>
    <n v="1149"/>
    <n v="934"/>
    <n v="934"/>
    <n v="1156"/>
    <n v="1115"/>
    <n v="927"/>
    <n v="1149"/>
    <n v="927"/>
    <n v="496"/>
    <n v="452"/>
    <n v="11051"/>
    <n v="495"/>
    <n v="528"/>
    <n v="533"/>
    <n v="540"/>
    <n v="540"/>
    <n v="540"/>
    <n v="721"/>
    <n v="533"/>
    <n v="533"/>
    <n v="533"/>
    <n v="527"/>
    <n v="483"/>
    <n v="6506"/>
    <n v="491"/>
    <n v="525"/>
    <n v="527"/>
    <n v="534"/>
    <n v="534"/>
    <n v="534"/>
    <n v="715"/>
    <n v="527"/>
    <n v="527"/>
    <n v="527"/>
    <n v="521"/>
    <n v="477"/>
    <n v="6439"/>
    <n v="491"/>
    <n v="525"/>
    <n v="527"/>
    <n v="534"/>
    <n v="534"/>
    <n v="534"/>
    <n v="715"/>
    <n v="527"/>
    <n v="527"/>
    <n v="527"/>
    <n v="521"/>
    <n v="477"/>
    <n v="6439"/>
    <n v="491"/>
    <n v="525"/>
    <n v="527"/>
    <n v="534"/>
    <n v="534"/>
    <n v="534"/>
    <n v="715"/>
    <n v="527"/>
    <n v="527"/>
    <n v="527"/>
    <n v="521"/>
    <n v="477"/>
    <n v="6439"/>
    <n v="0"/>
    <n v="0"/>
    <n v="0"/>
    <n v="0"/>
    <n v="0"/>
    <n v="0"/>
    <n v="0"/>
    <n v="0"/>
    <n v="0"/>
    <n v="0"/>
    <n v="0"/>
    <n v="0"/>
    <n v="0"/>
  </r>
  <r>
    <s v="DE Florida"/>
    <x v="8"/>
    <s v="Customer Services"/>
    <s v="PEF Customer Meters IK"/>
    <s v="AFUDC Not Eligible"/>
    <s v="Expansion"/>
    <s v="Customer Adds"/>
    <s v="Customer Operations"/>
    <s v="IK - Cust - Meters"/>
    <s v="~"/>
    <s v="PEF Distribution Meters 370.0"/>
    <n v="78.73"/>
    <n v="87.65"/>
    <n v="79.14"/>
    <n v="89.34"/>
    <n v="121.17"/>
    <n v="122.9"/>
    <n v="107.3"/>
    <n v="114.7"/>
    <n v="62.43"/>
    <n v="30.74"/>
    <n v="33.64"/>
    <n v="31.9"/>
    <n v="959.64"/>
    <n v="1672"/>
    <n v="1672"/>
    <n v="1674"/>
    <n v="1674"/>
    <n v="1674"/>
    <n v="1716"/>
    <n v="1674"/>
    <n v="1674"/>
    <n v="1674"/>
    <n v="1674"/>
    <n v="1674"/>
    <n v="1720"/>
    <n v="20172"/>
    <n v="780"/>
    <n v="780"/>
    <n v="781"/>
    <n v="781"/>
    <n v="825"/>
    <n v="781"/>
    <n v="780"/>
    <n v="780"/>
    <n v="780"/>
    <n v="780"/>
    <n v="825"/>
    <n v="764"/>
    <n v="9437"/>
    <n v="1588"/>
    <n v="1588"/>
    <n v="1589"/>
    <n v="1589"/>
    <n v="1621"/>
    <n v="1589"/>
    <n v="1589"/>
    <n v="1589"/>
    <n v="1589"/>
    <n v="1589"/>
    <n v="1621"/>
    <n v="1591"/>
    <n v="19132"/>
    <n v="1588"/>
    <n v="1588"/>
    <n v="1589"/>
    <n v="1589"/>
    <n v="1621"/>
    <n v="1589"/>
    <n v="1589"/>
    <n v="1589"/>
    <n v="1589"/>
    <n v="1589"/>
    <n v="1621"/>
    <n v="1591"/>
    <n v="19132"/>
    <n v="1588"/>
    <n v="1588"/>
    <n v="1589"/>
    <n v="1589"/>
    <n v="1621"/>
    <n v="1589"/>
    <n v="1589"/>
    <n v="1589"/>
    <n v="1589"/>
    <n v="1589"/>
    <n v="1621"/>
    <n v="1591"/>
    <n v="19132"/>
    <n v="0"/>
    <n v="0"/>
    <n v="0"/>
    <n v="0"/>
    <n v="0"/>
    <n v="0"/>
    <n v="0"/>
    <n v="0"/>
    <n v="0"/>
    <n v="0"/>
    <n v="0"/>
    <n v="0"/>
    <n v="0"/>
  </r>
  <r>
    <s v="DE Florida"/>
    <x v="8"/>
    <s v="Distributed Energy Solutions"/>
    <s v="PEF DES Exp Cust Sol TA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0"/>
    <n v="0.03"/>
    <n v="0"/>
    <n v="0"/>
    <n v="0"/>
    <n v="6.14"/>
    <n v="0"/>
    <n v="7.8"/>
    <n v="0.89"/>
    <n v="2.1800000000000002"/>
    <n v="54.95"/>
    <n v="1.75"/>
    <n v="73.740000000000009"/>
    <n v="401.27502750000002"/>
    <n v="401.27502750000002"/>
    <n v="403.33109789999997"/>
    <n v="403.33109789999997"/>
    <n v="403.33109789999997"/>
    <n v="403.33109789999997"/>
    <n v="819.74116479999998"/>
    <n v="819.74116479999998"/>
    <n v="819.74116479999998"/>
    <n v="819.74116479999998"/>
    <n v="819.74116479999998"/>
    <n v="819.74116479999998"/>
    <n v="7334.3214353999983"/>
    <n v="402.50748270000003"/>
    <n v="402.50748270000003"/>
    <n v="404.60632850000002"/>
    <n v="404.60632850000002"/>
    <n v="404.60632850000002"/>
    <n v="404.60632850000002"/>
    <n v="821.01639539999996"/>
    <n v="821.01639539999996"/>
    <n v="821.01639539999996"/>
    <n v="821.01639539999996"/>
    <n v="821.01639539999996"/>
    <n v="821.01639539999996"/>
    <n v="7349.5386517999996"/>
    <n v="470.38434579"/>
    <n v="470.38434579"/>
    <n v="470.38434579"/>
    <n v="470.38434579"/>
    <n v="470.38434579"/>
    <n v="470.38434579"/>
    <n v="957.44898752999995"/>
    <n v="957.44898752999995"/>
    <n v="957.44898752999995"/>
    <n v="957.44898752999995"/>
    <n v="957.44898752999995"/>
    <n v="957.44898761000059"/>
    <n v="8567"/>
    <n v="552.41471977200001"/>
    <n v="552.41471977200001"/>
    <n v="552.41471977200001"/>
    <n v="552.41471977200001"/>
    <n v="552.41471977200001"/>
    <n v="552.41471977200001"/>
    <n v="1124.4186140039999"/>
    <n v="1124.4186140039999"/>
    <n v="1124.4186140039999"/>
    <n v="1124.4186140039999"/>
    <n v="1124.4186140039999"/>
    <n v="1124.4186113480009"/>
    <n v="10061"/>
    <n v="624.39719616900004"/>
    <n v="624.39719616900004"/>
    <n v="624.39719616900004"/>
    <n v="624.39719616900004"/>
    <n v="624.39719616900004"/>
    <n v="624.39719616900004"/>
    <n v="1270.936136883"/>
    <n v="1270.936136883"/>
    <n v="1270.936136883"/>
    <n v="1270.936136883"/>
    <n v="1270.936136883"/>
    <n v="1270.9361385710017"/>
    <n v="11372"/>
    <n v="0"/>
    <n v="0"/>
    <n v="0"/>
    <n v="0"/>
    <n v="0"/>
    <n v="0"/>
    <n v="0"/>
    <n v="0"/>
    <n v="0"/>
    <n v="0"/>
    <n v="0"/>
    <n v="0"/>
    <n v="0"/>
  </r>
  <r>
    <s v="DE Florida"/>
    <x v="8"/>
    <s v="EHS and Coal Combustion Products"/>
    <s v="PEF Ash Strategy ABSAT"/>
    <s v="AFUDC Not Eligible"/>
    <s v="Maintenance"/>
    <s v="Environmental"/>
    <s v="Coal Combustion Products"/>
    <s v="B4 - Fossil Ash Basin Initiative"/>
    <s v="~"/>
    <s v="PEF Ash Strategy ECRC Crystal River ABSAT"/>
    <n v="0"/>
    <n v="128.68"/>
    <n v="315"/>
    <n v="-57.37"/>
    <n v="13.3"/>
    <n v="16.66"/>
    <n v="6.46"/>
    <n v="-0.03"/>
    <n v="0"/>
    <n v="0"/>
    <n v="0"/>
    <n v="0.05"/>
    <n v="422.75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EHS and Coal Combustion Products"/>
    <s v="PEF Ash Strategy ECRC Crystal River ABSAT B2"/>
    <s v="AFUDC Not Eligible"/>
    <s v="Recoverable"/>
    <s v="Environmental"/>
    <s v="Coal Combustion Products"/>
    <s v="B2 - Fossil Env Compliance Water"/>
    <s v="~"/>
    <s v="PEF Ash Strategy ECRC Crystal River ABSAT"/>
    <n v="0"/>
    <n v="0"/>
    <n v="0"/>
    <n v="0"/>
    <n v="53.55"/>
    <n v="35.950000000000003"/>
    <n v="0"/>
    <n v="2.4300000000000002"/>
    <n v="0"/>
    <n v="0"/>
    <n v="0"/>
    <n v="0"/>
    <n v="91.93"/>
    <n v="-1.9919503999999999"/>
    <n v="-3.9999999999999998E-7"/>
    <n v="-4.4000000000000002E-6"/>
    <n v="-4.4000000000000002E-6"/>
    <n v="154.9706156"/>
    <n v="154.94875880000001"/>
    <n v="51.651745599999998"/>
    <n v="-4.4000000000000002E-6"/>
    <n v="-4.4000000000000002E-6"/>
    <n v="-4.4000000000000002E-6"/>
    <n v="-4.4000000000000002E-6"/>
    <n v="-1.1999999999999999E-6"/>
    <n v="359.5791415999999"/>
    <n v="2.0999999999999998E-6"/>
    <n v="2.0999999999999998E-6"/>
    <n v="1.1999999999999999E-6"/>
    <n v="1.1999999999999999E-6"/>
    <n v="3.3000000000000002E-6"/>
    <n v="1.1999999999999999E-6"/>
    <n v="1.1999999999999999E-6"/>
    <n v="1.1999999999999999E-6"/>
    <n v="1.1999999999999999E-6"/>
    <n v="1.1999999999999999E-6"/>
    <n v="3.3000000000000002E-6"/>
    <n v="1.1999999999999999E-6"/>
    <n v="2.0399999999999998E-5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699"/>
    <n v="29.895549999999997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699"/>
    <n v="29.895549999999997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299"/>
    <n v="2.4912958333333699"/>
    <n v="29.895549999999997"/>
    <n v="0"/>
    <n v="0"/>
    <n v="0"/>
    <n v="0"/>
    <n v="0"/>
    <n v="0"/>
    <n v="0"/>
    <n v="0"/>
    <n v="0"/>
    <n v="0"/>
    <n v="0"/>
    <n v="0"/>
    <n v="0"/>
  </r>
  <r>
    <s v="DE Florida"/>
    <x v="8"/>
    <s v="FERC Interconnection"/>
    <s v="PEF FERC Interconnection"/>
    <s v="AFUDC Not Eligible"/>
    <s v="Expansion"/>
    <s v="Other Transmission &amp; Distribution Expansion"/>
    <s v="Transmission Expansion"/>
    <s v="EE - Transmission Right Of Way"/>
    <s v="~"/>
    <s v="PEF Distribution Easements 360.1"/>
    <n v="17.75"/>
    <n v="0"/>
    <n v="-10591.52"/>
    <n v="0"/>
    <n v="0"/>
    <n v="33.04"/>
    <n v="-0.87"/>
    <n v="0"/>
    <n v="37.369999999999997"/>
    <n v="0"/>
    <n v="0"/>
    <n v="50.84"/>
    <n v="-10453.39"/>
    <n v="235.90321"/>
    <n v="241.57503"/>
    <n v="297.99527"/>
    <n v="320.97494999999998"/>
    <n v="1322.65743"/>
    <n v="1258.9655"/>
    <n v="1311.5505000000001"/>
    <n v="658.89362000000006"/>
    <n v="634.88454999999999"/>
    <n v="654.06408999999996"/>
    <n v="628.49959999999999"/>
    <n v="646.21241999999995"/>
    <n v="8212.17617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Dist_MajProj_OthT&amp;D_Mthly-360"/>
    <s v="AFUDC Not Eligible"/>
    <s v="Major Projects"/>
    <s v="Other Transmission &amp; Distribution Expansion"/>
    <s v="~"/>
    <s v="IK - Distrib Lines OH/UG (Line Ext)"/>
    <s v="~"/>
    <s v="PEF Distribution Easements 360.1"/>
    <n v="0.09"/>
    <n v="2.5099999999999998"/>
    <n v="2.2599999999999998"/>
    <n v="3.74"/>
    <n v="24.25"/>
    <n v="4.99"/>
    <n v="4.17"/>
    <n v="4.8899999999999997"/>
    <n v="3.68"/>
    <n v="2.4300000000000002"/>
    <n v="2.84"/>
    <n v="0.88"/>
    <n v="56.730000000000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Dist_MajProj_OthT&amp;D_Mthly-362"/>
    <s v="AFUDC Not Eligible"/>
    <s v="Major Projects"/>
    <s v="Other Transmission &amp; Distribution Expansion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484.38687714176001"/>
    <n v="477.40984281535998"/>
    <n v="486.07894087092802"/>
    <n v="500.10136710755199"/>
    <n v="500.36468475715202"/>
    <n v="626.28542217675204"/>
    <n v="502.83751790353602"/>
    <n v="498.93118695715202"/>
    <n v="484.50042949812803"/>
    <n v="477.95911930175998"/>
    <n v="485.18793589332802"/>
    <n v="497.73719773337598"/>
    <n v="6021.7805221567851"/>
    <n v="1327.5128937767199"/>
    <n v="1355.3817557463201"/>
    <n v="1556.59634087211"/>
    <n v="1386.4982980085799"/>
    <n v="1386.0700409541801"/>
    <n v="1747.3183621661101"/>
    <n v="1393.58413372675"/>
    <n v="1365.7302731781799"/>
    <n v="1612.1226979345099"/>
    <n v="1326.1088718471201"/>
    <n v="1576.9189057297101"/>
    <n v="1457.4235222576799"/>
    <n v="17491.266096197971"/>
    <n v="1273.3333333333333"/>
    <n v="1273.3333333333333"/>
    <n v="1273.3333333333333"/>
    <n v="1273.3333333333333"/>
    <n v="1273.3333333333333"/>
    <n v="1273.3333333333333"/>
    <n v="1273.3333333333333"/>
    <n v="1273.3333333333333"/>
    <n v="1273.3333333333333"/>
    <n v="1273.3333333333333"/>
    <n v="1273.3333333333333"/>
    <n v="1273.3333333333321"/>
    <n v="15280"/>
    <n v="1392.8333333333333"/>
    <n v="1392.8333333333333"/>
    <n v="1392.8333333333333"/>
    <n v="1392.8333333333333"/>
    <n v="1392.8333333333333"/>
    <n v="1392.8333333333333"/>
    <n v="1392.8333333333333"/>
    <n v="1392.8333333333333"/>
    <n v="1392.8333333333333"/>
    <n v="1392.8333333333333"/>
    <n v="1392.8333333333333"/>
    <n v="1392.8333333333303"/>
    <n v="16714"/>
    <n v="1668.5"/>
    <n v="1668.5"/>
    <n v="1668.5"/>
    <n v="1668.5"/>
    <n v="1668.5"/>
    <n v="1668.5"/>
    <n v="1668.5"/>
    <n v="1668.5"/>
    <n v="1668.5"/>
    <n v="1668.5"/>
    <n v="1668.5"/>
    <n v="1668.5"/>
    <n v="20022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Dist_MajProj_OthT&amp;D_Mthly-364"/>
    <s v="AFUDC Not Eligible"/>
    <s v="Major Projects"/>
    <s v="Other Transmission &amp; Distribution Expansion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328.73503982144001"/>
    <n v="323.99999069984"/>
    <n v="329.88337943103198"/>
    <n v="339.39986937908799"/>
    <n v="339.57857310148802"/>
    <n v="425.03621157888801"/>
    <n v="341.25679136298402"/>
    <n v="338.60571240148801"/>
    <n v="328.81210350783198"/>
    <n v="324.37276386143998"/>
    <n v="329.27868807663202"/>
    <n v="337.79539710694399"/>
    <n v="4086.7545203290961"/>
    <n v="900.93275559868005"/>
    <n v="919.84629740108005"/>
    <n v="1056.40302049873"/>
    <n v="940.96391689574398"/>
    <n v="940.67327504214404"/>
    <n v="1185.83883765973"/>
    <n v="945.77280540388801"/>
    <n v="926.86944449814405"/>
    <n v="1094.08665740433"/>
    <n v="899.97989905628003"/>
    <n v="1070.1951760731299"/>
    <n v="989.09818212491996"/>
    <n v="11870.6602676568"/>
    <n v="864.16666666666663"/>
    <n v="864.16666666666663"/>
    <n v="864.16666666666663"/>
    <n v="864.16666666666663"/>
    <n v="864.16666666666663"/>
    <n v="864.16666666666663"/>
    <n v="864.16666666666663"/>
    <n v="864.16666666666663"/>
    <n v="864.16666666666663"/>
    <n v="864.16666666666663"/>
    <n v="864.16666666666663"/>
    <n v="864.16666666666606"/>
    <n v="10370"/>
    <n v="945.25"/>
    <n v="945.25"/>
    <n v="945.25"/>
    <n v="945.25"/>
    <n v="945.25"/>
    <n v="945.25"/>
    <n v="945.25"/>
    <n v="945.25"/>
    <n v="945.25"/>
    <n v="945.25"/>
    <n v="945.25"/>
    <n v="945.25"/>
    <n v="11343"/>
    <n v="1132.3333333333333"/>
    <n v="1132.3333333333333"/>
    <n v="1132.3333333333333"/>
    <n v="1132.3333333333333"/>
    <n v="1132.3333333333333"/>
    <n v="1132.3333333333333"/>
    <n v="1132.3333333333333"/>
    <n v="1132.3333333333333"/>
    <n v="1132.3333333333333"/>
    <n v="1132.3333333333333"/>
    <n v="1132.3333333333333"/>
    <n v="1132.3333333333321"/>
    <n v="13588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Dist_MajProj_OthT&amp;D_Mthly-365"/>
    <s v="AFUDC Not Eligible"/>
    <s v="Major Projects"/>
    <s v="Other Transmission &amp; Distribution Expansion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424.55627959472002"/>
    <n v="418.44103602391999"/>
    <n v="426.03934264946599"/>
    <n v="438.32974396884401"/>
    <n v="438.56053709504403"/>
    <n v="548.92777106749395"/>
    <n v="440.72793033014199"/>
    <n v="437.30410237004401"/>
    <n v="424.65580616786599"/>
    <n v="418.92246686471998"/>
    <n v="425.25839300726602"/>
    <n v="436.25759255187199"/>
    <n v="5277.981001691398"/>
    <n v="1163.5408841410899"/>
    <n v="1187.96743430729"/>
    <n v="1364.3283550764099"/>
    <n v="1215.2405171262701"/>
    <n v="1214.86515761447"/>
    <n v="1531.49273466316"/>
    <n v="1221.4511231362401"/>
    <n v="1197.03772144247"/>
    <n v="1412.99619618921"/>
    <n v="1162.31028447989"/>
    <n v="1382.1407132036099"/>
    <n v="1277.40518499321"/>
    <n v="15330.776306373318"/>
    <n v="1116.0833333333333"/>
    <n v="1116.0833333333333"/>
    <n v="1116.0833333333333"/>
    <n v="1116.0833333333333"/>
    <n v="1116.0833333333333"/>
    <n v="1116.0833333333333"/>
    <n v="1116.0833333333333"/>
    <n v="1116.0833333333333"/>
    <n v="1116.0833333333333"/>
    <n v="1116.0833333333333"/>
    <n v="1116.0833333333333"/>
    <n v="1116.0833333333321"/>
    <n v="13393"/>
    <n v="1220.8333333333333"/>
    <n v="1220.8333333333333"/>
    <n v="1220.8333333333333"/>
    <n v="1220.8333333333333"/>
    <n v="1220.8333333333333"/>
    <n v="1220.8333333333333"/>
    <n v="1220.8333333333333"/>
    <n v="1220.8333333333333"/>
    <n v="1220.8333333333333"/>
    <n v="1220.8333333333333"/>
    <n v="1220.8333333333333"/>
    <n v="1220.8333333333321"/>
    <n v="14650"/>
    <n v="1462.4166666666667"/>
    <n v="1462.4166666666667"/>
    <n v="1462.4166666666667"/>
    <n v="1462.4166666666667"/>
    <n v="1462.4166666666667"/>
    <n v="1462.4166666666667"/>
    <n v="1462.4166666666667"/>
    <n v="1462.4166666666667"/>
    <n v="1462.4166666666667"/>
    <n v="1462.4166666666667"/>
    <n v="1462.4166666666667"/>
    <n v="1462.4166666666697"/>
    <n v="17549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Dist_MajProj_OthT&amp;D_Mthly-366"/>
    <s v="AFUDC Not Eligible"/>
    <s v="Major Projects"/>
    <s v="Other Transmission &amp; Distribution Expansion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155.52366551751999"/>
    <n v="153.28352647972"/>
    <n v="156.066941906431"/>
    <n v="160.56916777315399"/>
    <n v="160.653712024854"/>
    <n v="201.08349155092901"/>
    <n v="161.44767258259699"/>
    <n v="160.19345423735399"/>
    <n v="155.56012414083099"/>
    <n v="153.45988446251999"/>
    <n v="155.78086404873099"/>
    <n v="159.81009624515201"/>
    <n v="1933.4326009697932"/>
    <n v="426.22886994831498"/>
    <n v="435.17681584001502"/>
    <n v="499.78143522814901"/>
    <n v="445.16750497555199"/>
    <n v="445.03000309425198"/>
    <n v="561.01717311927405"/>
    <n v="447.442577229054"/>
    <n v="438.49944789225202"/>
    <n v="517.60946276294897"/>
    <n v="425.77807607411501"/>
    <n v="506.30646703334901"/>
    <n v="467.93969673673502"/>
    <n v="5615.9775299340108"/>
    <n v="408.83333333333331"/>
    <n v="408.83333333333331"/>
    <n v="408.83333333333331"/>
    <n v="408.83333333333331"/>
    <n v="408.83333333333331"/>
    <n v="408.83333333333331"/>
    <n v="408.83333333333331"/>
    <n v="408.83333333333331"/>
    <n v="408.83333333333331"/>
    <n v="408.83333333333331"/>
    <n v="408.83333333333331"/>
    <n v="408.83333333333303"/>
    <n v="4906"/>
    <n v="447.25"/>
    <n v="447.25"/>
    <n v="447.25"/>
    <n v="447.25"/>
    <n v="447.25"/>
    <n v="447.25"/>
    <n v="447.25"/>
    <n v="447.25"/>
    <n v="447.25"/>
    <n v="447.25"/>
    <n v="447.25"/>
    <n v="447.25"/>
    <n v="5367"/>
    <n v="535.75"/>
    <n v="535.75"/>
    <n v="535.75"/>
    <n v="535.75"/>
    <n v="535.75"/>
    <n v="535.75"/>
    <n v="535.75"/>
    <n v="535.75"/>
    <n v="535.75"/>
    <n v="535.75"/>
    <n v="535.75"/>
    <n v="535.75"/>
    <n v="6429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Dist_MajProj_OthT&amp;D_Mthly-367"/>
    <s v="AFUDC Not Eligible"/>
    <s v="Major Projects"/>
    <s v="Other Transmission &amp; Distribution Expansion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469.46767929584001"/>
    <n v="462.70553880824002"/>
    <n v="471.10762717560198"/>
    <n v="484.69816030946799"/>
    <n v="484.95336773086802"/>
    <n v="606.99572511351801"/>
    <n v="487.35003719757401"/>
    <n v="483.564021905868"/>
    <n v="469.57773422040202"/>
    <n v="463.23789748583999"/>
    <n v="470.24406530220199"/>
    <n v="482.406807752384"/>
    <n v="5836.3086622978062"/>
    <n v="1286.62527183673"/>
    <n v="1313.6357681381301"/>
    <n v="1508.65290996676"/>
    <n v="1343.79391562918"/>
    <n v="1343.3788489645799"/>
    <n v="1693.50066070651"/>
    <n v="1350.6615064072701"/>
    <n v="1323.66554948058"/>
    <n v="1562.4690458283601"/>
    <n v="1285.2644940203299"/>
    <n v="1528.34953638516"/>
    <n v="1412.5346309603699"/>
    <n v="16952.532138323957"/>
    <n v="1234.0833333333333"/>
    <n v="1234.0833333333333"/>
    <n v="1234.0833333333333"/>
    <n v="1234.0833333333333"/>
    <n v="1234.0833333333333"/>
    <n v="1234.0833333333333"/>
    <n v="1234.0833333333333"/>
    <n v="1234.0833333333333"/>
    <n v="1234.0833333333333"/>
    <n v="1234.0833333333333"/>
    <n v="1234.0833333333333"/>
    <n v="1234.0833333333321"/>
    <n v="14809"/>
    <n v="1349.9166666666667"/>
    <n v="1349.9166666666667"/>
    <n v="1349.9166666666667"/>
    <n v="1349.9166666666667"/>
    <n v="1349.9166666666667"/>
    <n v="1349.9166666666667"/>
    <n v="1349.9166666666667"/>
    <n v="1349.9166666666667"/>
    <n v="1349.9166666666667"/>
    <n v="1349.9166666666667"/>
    <n v="1349.9166666666667"/>
    <n v="1349.9166666666679"/>
    <n v="16199"/>
    <n v="1617.1666666666667"/>
    <n v="1617.1666666666667"/>
    <n v="1617.1666666666667"/>
    <n v="1617.1666666666667"/>
    <n v="1617.1666666666667"/>
    <n v="1617.1666666666667"/>
    <n v="1617.1666666666667"/>
    <n v="1617.1666666666667"/>
    <n v="1617.1666666666667"/>
    <n v="1617.1666666666667"/>
    <n v="1617.1666666666667"/>
    <n v="1617.1666666666679"/>
    <n v="19406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Dist_MajProj_OthT&amp;D_Mthly-368"/>
    <s v="AFUDC Not Eligible"/>
    <s v="Major Projects"/>
    <s v="Other Transmission &amp; Distribution Expansion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354.57447526592"/>
    <n v="349.46723887712"/>
    <n v="355.81307737757601"/>
    <n v="366.07758836958402"/>
    <n v="366.27033867278402"/>
    <n v="458.44517144098398"/>
    <n v="368.080469286712"/>
    <n v="365.221008572784"/>
    <n v="354.65759635997603"/>
    <n v="349.86931298591998"/>
    <n v="355.160855698376"/>
    <n v="364.347000372992"/>
    <n v="4407.9841332807273"/>
    <n v="971.74843071123996"/>
    <n v="992.14862645443998"/>
    <n v="1139.4390657781"/>
    <n v="1014.92614617139"/>
    <n v="1014.6126591065899"/>
    <n v="1279.0488773011"/>
    <n v="1020.11302591598"/>
    <n v="999.72381131459201"/>
    <n v="1180.0847352789001"/>
    <n v="970.72067714803995"/>
    <n v="1154.3153209172999"/>
    <n v="1066.84389076356"/>
    <n v="12803.725266861231"/>
    <n v="932.08333333333337"/>
    <n v="932.08333333333337"/>
    <n v="932.08333333333337"/>
    <n v="932.08333333333337"/>
    <n v="932.08333333333337"/>
    <n v="932.08333333333337"/>
    <n v="932.08333333333337"/>
    <n v="932.08333333333337"/>
    <n v="932.08333333333337"/>
    <n v="932.08333333333337"/>
    <n v="932.08333333333337"/>
    <n v="932.08333333333212"/>
    <n v="11185"/>
    <n v="1019.5833333333334"/>
    <n v="1019.5833333333334"/>
    <n v="1019.5833333333334"/>
    <n v="1019.5833333333334"/>
    <n v="1019.5833333333334"/>
    <n v="1019.5833333333334"/>
    <n v="1019.5833333333334"/>
    <n v="1019.5833333333334"/>
    <n v="1019.5833333333334"/>
    <n v="1019.5833333333334"/>
    <n v="1019.5833333333334"/>
    <n v="1019.5833333333321"/>
    <n v="12235"/>
    <n v="1221.4166666666667"/>
    <n v="1221.4166666666667"/>
    <n v="1221.4166666666667"/>
    <n v="1221.4166666666667"/>
    <n v="1221.4166666666667"/>
    <n v="1221.4166666666667"/>
    <n v="1221.4166666666667"/>
    <n v="1221.4166666666667"/>
    <n v="1221.4166666666667"/>
    <n v="1221.4166666666667"/>
    <n v="1221.4166666666667"/>
    <n v="1221.4166666666679"/>
    <n v="14657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Dist_MajProj_OthT&amp;D_Mthly-369"/>
    <s v="AFUDC Not Eligible"/>
    <s v="Major Projects"/>
    <s v="Other Transmission &amp; Distribution Expansion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218.60982685568001"/>
    <n v="215.46100442048001"/>
    <n v="219.37347627790399"/>
    <n v="225.701971776736"/>
    <n v="225.820810309536"/>
    <n v="282.65040645233597"/>
    <n v="226.93683068804799"/>
    <n v="225.173854909536"/>
    <n v="218.66107444750401"/>
    <n v="215.70889973568001"/>
    <n v="218.971354641104"/>
    <n v="224.634992711168"/>
    <n v="2717.7045032257115"/>
    <n v="599.12309261895996"/>
    <n v="611.70065691176001"/>
    <n v="702.51130371281602"/>
    <n v="625.743939744768"/>
    <n v="625.55066200556803"/>
    <n v="788.58652585481605"/>
    <n v="628.94186560233595"/>
    <n v="616.37107163756798"/>
    <n v="727.57103979601595"/>
    <n v="598.48944004615998"/>
    <n v="711.68313018961601"/>
    <n v="657.75337626023997"/>
    <n v="7894.026104380624"/>
    <n v="574.66666666666663"/>
    <n v="574.66666666666663"/>
    <n v="574.66666666666663"/>
    <n v="574.66666666666663"/>
    <n v="574.66666666666663"/>
    <n v="574.66666666666663"/>
    <n v="574.66666666666663"/>
    <n v="574.66666666666663"/>
    <n v="574.66666666666663"/>
    <n v="574.66666666666663"/>
    <n v="574.66666666666663"/>
    <n v="574.66666666666606"/>
    <n v="6896"/>
    <n v="628.58333333333337"/>
    <n v="628.58333333333337"/>
    <n v="628.58333333333337"/>
    <n v="628.58333333333337"/>
    <n v="628.58333333333337"/>
    <n v="628.58333333333337"/>
    <n v="628.58333333333337"/>
    <n v="628.58333333333337"/>
    <n v="628.58333333333337"/>
    <n v="628.58333333333337"/>
    <n v="628.58333333333337"/>
    <n v="628.58333333333394"/>
    <n v="7543"/>
    <n v="753"/>
    <n v="753"/>
    <n v="753"/>
    <n v="753"/>
    <n v="753"/>
    <n v="753"/>
    <n v="753"/>
    <n v="753"/>
    <n v="753"/>
    <n v="753"/>
    <n v="753"/>
    <n v="753"/>
    <n v="9036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Dist_MajProj_OthT&amp;D_Mthly-370"/>
    <s v="AFUDC Not Eligible"/>
    <s v="Major Projects"/>
    <s v="Other Transmission &amp; Distribution Expansion"/>
    <s v="~"/>
    <s v="IK - Distrib Lines OH/UG (Line Ext)"/>
    <s v="~"/>
    <s v="PEF Distribution Meters 370.0"/>
    <n v="0"/>
    <n v="0"/>
    <n v="0"/>
    <n v="0"/>
    <n v="0"/>
    <n v="0"/>
    <n v="0"/>
    <n v="0"/>
    <n v="0"/>
    <n v="0"/>
    <n v="0"/>
    <n v="0"/>
    <n v="0"/>
    <n v="127.58221250712"/>
    <n v="125.74453787532001"/>
    <n v="128.02788361106099"/>
    <n v="131.72123751557399"/>
    <n v="131.79059250827399"/>
    <n v="164.956739319099"/>
    <n v="132.441909748407"/>
    <n v="131.413024845774"/>
    <n v="127.612120957461"/>
    <n v="125.88921130212"/>
    <n v="127.793202632361"/>
    <n v="131.098541126112"/>
    <n v="1586.0712139486832"/>
    <n v="349.65239586826499"/>
    <n v="356.99274970096502"/>
    <n v="409.99047356691898"/>
    <n v="365.18850704851201"/>
    <n v="365.07570881821198"/>
    <n v="460.22457072929399"/>
    <n v="367.05483877847399"/>
    <n v="359.71843615621202"/>
    <n v="424.61550950571899"/>
    <n v="349.28259182806499"/>
    <n v="415.343215168119"/>
    <n v="383.86943640328502"/>
    <n v="4607.0084335720412"/>
    <n v="335.41666666666669"/>
    <n v="335.41666666666669"/>
    <n v="335.41666666666669"/>
    <n v="335.41666666666669"/>
    <n v="335.41666666666669"/>
    <n v="335.41666666666669"/>
    <n v="335.41666666666669"/>
    <n v="335.41666666666669"/>
    <n v="335.41666666666669"/>
    <n v="335.41666666666669"/>
    <n v="335.41666666666669"/>
    <n v="335.41666666666697"/>
    <n v="4025"/>
    <n v="366.83333333333331"/>
    <n v="366.83333333333331"/>
    <n v="366.83333333333331"/>
    <n v="366.83333333333331"/>
    <n v="366.83333333333331"/>
    <n v="366.83333333333331"/>
    <n v="366.83333333333331"/>
    <n v="366.83333333333331"/>
    <n v="366.83333333333331"/>
    <n v="366.83333333333331"/>
    <n v="366.83333333333331"/>
    <n v="366.83333333333258"/>
    <n v="4402"/>
    <n v="439.5"/>
    <n v="439.5"/>
    <n v="439.5"/>
    <n v="439.5"/>
    <n v="439.5"/>
    <n v="439.5"/>
    <n v="439.5"/>
    <n v="439.5"/>
    <n v="439.5"/>
    <n v="439.5"/>
    <n v="439.5"/>
    <n v="439.5"/>
    <n v="5274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Grid Solutions - H&amp;R_Mthly-364"/>
    <s v="AFUDC Not Eligible"/>
    <s v="Major Projects"/>
    <s v="Other Transmission &amp; Distribution Expansion"/>
    <s v="Grid Solutions - H&amp;R"/>
    <s v="IK - Distrib Lines OH/UG (Line Ext)"/>
    <s v="~"/>
    <s v="PEF Distribution Poles Towers &amp; Fixtures 364.0 SPP"/>
    <n v="0"/>
    <n v="0"/>
    <n v="0"/>
    <n v="0"/>
    <n v="0"/>
    <n v="0"/>
    <n v="0"/>
    <n v="0"/>
    <n v="0"/>
    <n v="0"/>
    <n v="0"/>
    <n v="0"/>
    <n v="0"/>
    <n v="2.5183525500000001E-2"/>
    <n v="2.5183525500000001E-2"/>
    <n v="2.5183525500000001E-2"/>
    <n v="2.5183525500000001E-2"/>
    <n v="5.3908327745999998"/>
    <n v="-1.7376478000000001E-2"/>
    <n v="2.6479371709000001"/>
    <n v="3.2184916616999999"/>
    <n v="9.5050787853000003"/>
    <n v="40.329816030000003"/>
    <n v="2.6346450928"/>
    <n v="3.1306878855"/>
    <n v="66.940847024800007"/>
    <n v="77.9742890829"/>
    <n v="158.6423682137"/>
    <n v="2.9446111597"/>
    <n v="2.9895983046999999"/>
    <n v="2.9735111490000001"/>
    <n v="2.9742717563999999"/>
    <n v="2.9374657788"/>
    <n v="2.9248291835"/>
    <n v="2.9160605551000001"/>
    <n v="2.9141930475"/>
    <n v="2.9065344112"/>
    <n v="2.8659161209000001"/>
    <n v="265.96364876340004"/>
    <n v="36.795223838316829"/>
    <n v="32.261378492472687"/>
    <n v="39.233056345390004"/>
    <n v="40.511389713442192"/>
    <n v="43.078326348668959"/>
    <n v="38.289880919240332"/>
    <n v="50.112220600826689"/>
    <n v="58.560737902576214"/>
    <n v="61.74932313632246"/>
    <n v="60.359125845052247"/>
    <n v="75.086565811801563"/>
    <n v="56.533259471889892"/>
    <n v="592.570488426"/>
    <n v="38.724709482462998"/>
    <n v="33.953116173839099"/>
    <n v="41.290378223007657"/>
    <n v="42.635745451022977"/>
    <n v="45.337288344085451"/>
    <n v="40.297744110245183"/>
    <n v="52.740029325960514"/>
    <n v="61.63157404125905"/>
    <n v="64.98736384102952"/>
    <n v="63.524266715589967"/>
    <n v="79.023991262417738"/>
    <n v="59.497777514279733"/>
    <n v="623.6439844852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Grid Solutions - H&amp;R_Mthly-365"/>
    <s v="AFUDC Not Eligible"/>
    <s v="Major Projects"/>
    <s v="Other Transmission &amp; Distribution Expansion"/>
    <s v="Grid Solutions - H&amp;R"/>
    <s v="IK - Distrib Lines OH/UG (Line Ext)"/>
    <s v="~"/>
    <s v="PEF Distribution O/H Conduct &amp; Devices 365.0 SPP"/>
    <n v="0"/>
    <n v="0"/>
    <n v="0"/>
    <n v="0"/>
    <n v="0"/>
    <n v="0"/>
    <n v="0"/>
    <n v="0"/>
    <n v="0"/>
    <n v="0"/>
    <n v="0"/>
    <n v="0"/>
    <n v="0"/>
    <n v="3.0037131000000002E-2"/>
    <n v="3.0037131000000002E-2"/>
    <n v="3.0037131000000002E-2"/>
    <n v="3.0037131000000002E-2"/>
    <n v="6.4298046851999997"/>
    <n v="-2.0725436E-2"/>
    <n v="3.1582724858"/>
    <n v="3.8387895954000002"/>
    <n v="11.3369868186"/>
    <n v="48.10255686"/>
    <n v="3.1424186336000002"/>
    <n v="3.7340634509999999"/>
    <n v="79.842315617599994"/>
    <n v="93.002226229800002"/>
    <n v="189.21741501939999"/>
    <n v="3.5121242713999998"/>
    <n v="3.5657817613999998"/>
    <n v="3.5465941380000001"/>
    <n v="3.5475013367999999"/>
    <n v="3.5036017656"/>
    <n v="3.488529727"/>
    <n v="3.4780711262000001"/>
    <n v="3.475843695"/>
    <n v="3.4667090144000001"/>
    <n v="3.4182623857999999"/>
    <n v="317.22266047080001"/>
    <n v="43.886744872390658"/>
    <n v="38.4790942800675"/>
    <n v="46.794419350732184"/>
    <n v="48.319125128636735"/>
    <n v="51.38078589495818"/>
    <n v="45.669466300324927"/>
    <n v="59.770318293517995"/>
    <n v="69.847113178666973"/>
    <n v="73.650232498505687"/>
    <n v="71.992103331732508"/>
    <n v="89.557953815052741"/>
    <n v="67.428880067413843"/>
    <n v="706.77623701200002"/>
    <n v="46.188099107159651"/>
    <n v="40.496879532288801"/>
    <n v="49.248247618230607"/>
    <n v="50.852906651017925"/>
    <n v="54.075116257096965"/>
    <n v="48.064303738724519"/>
    <n v="62.904582990483782"/>
    <n v="73.509789692213516"/>
    <n v="77.512338812040625"/>
    <n v="75.767259870549751"/>
    <n v="94.254236869738321"/>
    <n v="70.964747862855575"/>
    <n v="743.8385090023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Grid Solutions - H&amp;R_Mthly-368"/>
    <s v="AFUDC Not Eligible"/>
    <s v="Major Projects"/>
    <s v="Other Transmission &amp; Distribution Expansion"/>
    <s v="Grid Solutions - H&amp;R"/>
    <s v="IK - Distrib Lines OH/UG (Line Ext)"/>
    <s v="~"/>
    <s v="PEF Distribution Line Transformations 368.0 SPP"/>
    <n v="0"/>
    <n v="0"/>
    <n v="0"/>
    <n v="0"/>
    <n v="0"/>
    <n v="0"/>
    <n v="0"/>
    <n v="0"/>
    <n v="0"/>
    <n v="0"/>
    <n v="0"/>
    <n v="0"/>
    <n v="0"/>
    <n v="2.6229343499999998E-2"/>
    <n v="2.6229343499999998E-2"/>
    <n v="2.6229343499999998E-2"/>
    <n v="2.6229343499999998E-2"/>
    <n v="5.6147025401999997"/>
    <n v="-1.8098085999999999E-2"/>
    <n v="2.7579003432999998"/>
    <n v="3.3521487428999999"/>
    <n v="9.8998043961000004"/>
    <n v="42.004627110000001"/>
    <n v="2.7440562736"/>
    <n v="3.2606986634999999"/>
    <n v="69.720757357599993"/>
    <n v="81.212394687300005"/>
    <n v="165.2304467669"/>
    <n v="3.0668945689"/>
    <n v="3.1137499338999999"/>
    <n v="3.096994713"/>
    <n v="3.0977869068000001"/>
    <n v="3.0594524555999998"/>
    <n v="3.0462910894999999"/>
    <n v="3.0371583187"/>
    <n v="3.0352132575000002"/>
    <n v="3.0272365743999998"/>
    <n v="2.9849314933"/>
    <n v="277.00855076580001"/>
    <n v="38.323250857573655"/>
    <n v="33.601124602771606"/>
    <n v="40.862321339325057"/>
    <n v="42.193741160515522"/>
    <n v="44.867277188983657"/>
    <n v="39.879977853174303"/>
    <n v="52.193274038889314"/>
    <n v="60.992640210765551"/>
    <n v="64.313640575665147"/>
    <n v="62.86571136156482"/>
    <n v="78.20475043945288"/>
    <n v="58.88096493331841"/>
    <n v="617.17867456199997"/>
    <n v="40.33286391745397"/>
    <n v="35.363116535015287"/>
    <n v="43.005079398283016"/>
    <n v="44.406316852397993"/>
    <n v="47.220049048953172"/>
    <n v="41.971223311951412"/>
    <n v="54.930210045082418"/>
    <n v="64.191001612298692"/>
    <n v="67.686150191554447"/>
    <n v="66.162293768949496"/>
    <n v="82.305688755251992"/>
    <n v="61.968593075208105"/>
    <n v="649.5425865124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Grid Solutions Advanced DMS Dec 21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219.4"/>
    <n v="311.67"/>
    <n v="713.71"/>
    <n v="423.26"/>
    <n v="507.71"/>
    <n v="581.65"/>
    <n v="496.23"/>
    <n v="433.42"/>
    <n v="626.69000000000005"/>
    <n v="376.89"/>
    <n v="446.56"/>
    <n v="1036.3"/>
    <n v="6173.49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Grid Solutions Advanced DMS VS"/>
    <s v="AFUDC Not Eligible"/>
    <s v="Major Projects"/>
    <s v="Other Transmission &amp; Distribution Expansion"/>
    <s v="Grid Solutions - Advanced DMS"/>
    <s v="VS - Intangible Plant - Software"/>
    <s v="~"/>
    <s v="PEF Grid Solutions Advanced DMS - 303"/>
    <n v="80.69"/>
    <n v="91.17"/>
    <n v="268.77999999999997"/>
    <n v="561.35"/>
    <n v="833.59999999999991"/>
    <n v="252.86"/>
    <n v="470.51"/>
    <n v="408.6"/>
    <n v="903.25"/>
    <n v="63.74"/>
    <n v="299.79000000000002"/>
    <n v="58.59"/>
    <n v="4292.93"/>
    <n v="1076.2697641"/>
    <n v="817.51959609999994"/>
    <n v="1116.4569300999999"/>
    <n v="731.14625209999997"/>
    <n v="546.58611410000003"/>
    <n v="552.74877409999999"/>
    <n v="395.2943861"/>
    <n v="432.89066609999998"/>
    <n v="516.72592010000005"/>
    <n v="345.1610301"/>
    <n v="408.59786009999999"/>
    <n v="408.6439881"/>
    <n v="7348.0412811999995"/>
    <n v="475.77229999999997"/>
    <n v="472.81641999999999"/>
    <n v="1492.7671399999999"/>
    <n v="647.09536000000003"/>
    <n v="498.58035000000001"/>
    <n v="474.0326"/>
    <n v="624.36969999999997"/>
    <n v="568.59079999999994"/>
    <n v="837.78396999999995"/>
    <n v="625.65544999999997"/>
    <n v="475.75776000000002"/>
    <n v="470.78314"/>
    <n v="7664.0049899999995"/>
    <n v="138.10807699618579"/>
    <n v="154.4728910581654"/>
    <n v="154.40066931393679"/>
    <n v="149.88486911827323"/>
    <n v="155.9745418039615"/>
    <n v="181.02336157605743"/>
    <n v="711.5533574084335"/>
    <n v="196.52437665838269"/>
    <n v="193.95292243477448"/>
    <n v="392.1525945095317"/>
    <n v="229.19412250185849"/>
    <n v="570.77230662043939"/>
    <n v="3228.0140900000001"/>
    <n v="87.886960441661316"/>
    <n v="98.300933305392277"/>
    <n v="98.25497401237989"/>
    <n v="95.38128290183252"/>
    <n v="99.256529260121397"/>
    <n v="115.19668772370858"/>
    <n v="452.80669411111563"/>
    <n v="125.06097031294151"/>
    <n v="123.42459030864936"/>
    <n v="249.55165773328309"/>
    <n v="145.85080913362094"/>
    <n v="363.21875075529374"/>
    <n v="2054.19084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Grid Solutions AMI - dist QQ"/>
    <s v="AFUDC Not Eligible"/>
    <s v="Major Projects"/>
    <s v="Other Transmission &amp; Distribution Expansion"/>
    <s v="Grid Solutions - AMI"/>
    <s v="QQ - Meters, Panel &amp; Panel Troughs"/>
    <s v="~"/>
    <s v="PEF Smart Grid - AMI Meters"/>
    <n v="2132.9899999999998"/>
    <n v="2058.27"/>
    <n v="1727.15"/>
    <n v="1453.37"/>
    <n v="1859.66"/>
    <n v="1706.92"/>
    <n v="1235.1300000000001"/>
    <n v="1269.6400000000001"/>
    <n v="1046.48"/>
    <n v="1067.9100000000001"/>
    <n v="574.04999999999995"/>
    <n v="915.22"/>
    <n v="17046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Grid Solutions Circuit Reliability IK"/>
    <s v="AFUDC Not Eligible"/>
    <s v="Major Projects"/>
    <s v="Other Transmission &amp; Distribution Expansion"/>
    <s v="Grid Solutions - Circuit Reliability"/>
    <s v="IK - Distrib Lines OH/UG (Line Ext)"/>
    <s v="~"/>
    <s v="PEF Distribution U/G Conduct &amp; Devices 367.0"/>
    <n v="604.11"/>
    <n v="621.04000000000008"/>
    <n v="280.31"/>
    <n v="-198.06"/>
    <n v="-29.11"/>
    <n v="-27.78"/>
    <n v="207.92000000000002"/>
    <n v="516.41999999999996"/>
    <n v="150.43"/>
    <n v="162.25"/>
    <n v="67.58"/>
    <n v="98.71"/>
    <n v="2453.82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Grid Solutions Communication Monthly RR"/>
    <s v="AFUDC Not Eligible"/>
    <s v="Major Projects"/>
    <s v="Other Transmission &amp; Distribution Expansion"/>
    <s v="Grid Solutions - Communication"/>
    <s v="RR - Communication"/>
    <s v="~"/>
    <s v="PEF RUSD Communication"/>
    <n v="20.190000000000001"/>
    <n v="0.36999999999999966"/>
    <n v="1.33"/>
    <n v="16.670000000000002"/>
    <n v="-1.6900000000000013"/>
    <n v="-1.37"/>
    <n v="11.35"/>
    <n v="3.58"/>
    <n v="0.18"/>
    <n v="1.38"/>
    <n v="0"/>
    <n v="0"/>
    <n v="51.9900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Grid Solutions Communication Monthly RR - 360"/>
    <s v="AFUDC Not Eligible"/>
    <s v="Major Projects"/>
    <s v="Other Transmission &amp; Distribution Expansion"/>
    <s v="Grid Solutions - Communication"/>
    <s v="RR - Communication"/>
    <s v="~"/>
    <s v="PEF Distribution Easements 360.1"/>
    <n v="2.64"/>
    <n v="1.68"/>
    <n v="541.33000000000004"/>
    <n v="20.64"/>
    <n v="22.01"/>
    <n v="20.75"/>
    <n v="101.99"/>
    <n v="134.12"/>
    <n v="154.68"/>
    <n v="381.02"/>
    <n v="173.35"/>
    <n v="394.61"/>
    <n v="1948.82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Grid Solutions Communications Quarterly RR "/>
    <s v="AFUDC Not Eligible"/>
    <s v="Major Projects"/>
    <s v="Other Transmission &amp; Distribution Expansion"/>
    <s v="Grid Solutions - Communication"/>
    <s v="RR - Communication"/>
    <s v="~"/>
    <s v="PEF RUSD Communication"/>
    <n v="509.99999999999989"/>
    <n v="2866.61"/>
    <n v="1367.63"/>
    <n v="2115.44"/>
    <n v="4227.579999999999"/>
    <n v="2194.4900000000002"/>
    <n v="3162.8199999999997"/>
    <n v="5021.4699999999993"/>
    <n v="221.76000000000013"/>
    <n v="5714.96"/>
    <n v="3590.8"/>
    <n v="7221.55"/>
    <n v="38215.11"/>
    <n v="2628.7293921"/>
    <n v="2448.2021221"/>
    <n v="4852.7760119000004"/>
    <n v="2746.0748918999998"/>
    <n v="1999.0942818999999"/>
    <n v="2922.9022235000002"/>
    <n v="2027.1554019"/>
    <n v="4780.9315819000003"/>
    <n v="2338.4541819000001"/>
    <n v="2868.1834819000001"/>
    <n v="2486.9275919000002"/>
    <n v="2588.0441968999999"/>
    <n v="34687.475359799995"/>
    <n v="1218.9174058000001"/>
    <n v="705.31399580000004"/>
    <n v="860.34879939999996"/>
    <n v="76.096999400000101"/>
    <n v="1306.5499354999999"/>
    <n v="1315.0212594"/>
    <n v="2036.5138093999999"/>
    <n v="2613.8209993999999"/>
    <n v="2643.2647694000002"/>
    <n v="2165.1999894"/>
    <n v="3720.3608355000001"/>
    <n v="12601.1140918"/>
    <n v="31262.522890200002"/>
    <n v="2379.6418871374676"/>
    <n v="2101.067742487297"/>
    <n v="2529.7384227240855"/>
    <n v="2608.58846121744"/>
    <n v="2766.1712211416575"/>
    <n v="2472.1318112356544"/>
    <n v="3198.4418198470762"/>
    <n v="3717.63384005034"/>
    <n v="3913.6274519348513"/>
    <n v="3828.328955134461"/>
    <n v="4732.9669762749936"/>
    <n v="3593.1678808146753"/>
    <n v="37841.50647"/>
    <n v="2588.5443992339451"/>
    <n v="2285.514961988235"/>
    <n v="2751.8175155113413"/>
    <n v="2837.5895918160154"/>
    <n v="3009.0061284060421"/>
    <n v="2689.1537708810092"/>
    <n v="3479.2246277863974"/>
    <n v="4043.9951519936299"/>
    <n v="4257.1945283668429"/>
    <n v="4164.4079005346484"/>
    <n v="5148.4617178820527"/>
    <n v="3908.6026555998324"/>
    <n v="41163.512949999997"/>
    <n v="1853.3793378556611"/>
    <n v="1636.4124208812268"/>
    <n v="1970.2817252458035"/>
    <n v="2031.6939204683804"/>
    <n v="2154.4269387533882"/>
    <n v="1925.4149307782675"/>
    <n v="2491.100032437605"/>
    <n v="2895.4717018999354"/>
    <n v="3048.12093562788"/>
    <n v="2981.6863715136292"/>
    <n v="3686.2618900751077"/>
    <n v="2798.5316444631135"/>
    <n v="29472.781849999999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Grid Solutions Dist Energy Enablement &amp; Storage VS"/>
    <s v="AFUDC Not Eligible"/>
    <s v="Major Projects"/>
    <s v="Other Transmission &amp; Distribution Expansion"/>
    <s v="GS Distributed Energy Enablement &amp; Storage"/>
    <s v="VS - Intangible Plant - Software"/>
    <s v="~"/>
    <s v="PEF Grid Solutions Ent Sys Intang-5 Year"/>
    <n v="100.02"/>
    <n v="211.66"/>
    <n v="252.25999999999996"/>
    <n v="243.39999999999998"/>
    <n v="592.92000000000007"/>
    <n v="437.13"/>
    <n v="416.14000000000004"/>
    <n v="590.20999999999992"/>
    <n v="576.70000000000005"/>
    <n v="531.56999999999994"/>
    <n v="483.47"/>
    <n v="333.73"/>
    <n v="4769.2099999999991"/>
    <n v="381.60872010000003"/>
    <n v="364.88798009999999"/>
    <n v="393.08389010000002"/>
    <n v="345.72896009999999"/>
    <n v="376.16035010000002"/>
    <n v="383.18364009999999"/>
    <n v="355.29664009999999"/>
    <n v="387.16642009999998"/>
    <n v="357.77438009999997"/>
    <n v="379.24315009999998"/>
    <n v="354.97514009999998"/>
    <n v="343.47314010000002"/>
    <n v="4422.5824112"/>
    <n v="324.93901"/>
    <n v="281.32976000000002"/>
    <n v="274.63179000000002"/>
    <n v="283.06142999999997"/>
    <n v="282.88729999999998"/>
    <n v="269.65161999999998"/>
    <n v="282.47744999999998"/>
    <n v="282.33726999999999"/>
    <n v="269.00089000000003"/>
    <n v="288.83711"/>
    <n v="262.27985000000001"/>
    <n v="268.45350000000002"/>
    <n v="3369.8869800000002"/>
    <n v="74.951747892511747"/>
    <n v="74.832833887024691"/>
    <n v="75.178423543982575"/>
    <n v="74.499301403133373"/>
    <n v="74.935581303856779"/>
    <n v="74.929457489446008"/>
    <n v="74.598071135347539"/>
    <n v="74.956240668542918"/>
    <n v="74.502823688606526"/>
    <n v="74.770495830228214"/>
    <n v="74.454696866339816"/>
    <n v="74.384016290979616"/>
    <n v="896.99369000000002"/>
    <n v="1.4225992201704913"/>
    <n v="1.4203422084765702"/>
    <n v="1.4269015695363325"/>
    <n v="1.4140116949818646"/>
    <n v="1.4222923750726777"/>
    <n v="1.4221761438459195"/>
    <n v="1.4158863643254778"/>
    <n v="1.4226844939614043"/>
    <n v="1.4140785486671783"/>
    <n v="1.4191590196453665"/>
    <n v="1.4131650919199907"/>
    <n v="1.411823269396729"/>
    <n v="17.025120000000001"/>
    <n v="1.4225992201704913"/>
    <n v="1.4203422084765702"/>
    <n v="1.4269015695363325"/>
    <n v="1.4140116949818646"/>
    <n v="1.4222923750726777"/>
    <n v="1.4221761438459195"/>
    <n v="1.4158863643254778"/>
    <n v="1.4226844939614043"/>
    <n v="1.4140785486671783"/>
    <n v="1.4191590196453665"/>
    <n v="1.4131650919199907"/>
    <n v="1.411823269396729"/>
    <n v="17.025120000000001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Grid Solutions Ent App VS - 303"/>
    <s v="AFUDC Not Eligible"/>
    <s v="Major Projects"/>
    <s v="Other Transmission &amp; Distribution Expansion"/>
    <s v="Grid Solutions - Enterprise Syste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295.47287230000001"/>
    <n v="236.46789229999999"/>
    <n v="263.80188229999999"/>
    <n v="245.9065923"/>
    <n v="306.85452229999999"/>
    <n v="234.21073229999999"/>
    <n v="174.1170223"/>
    <n v="212.28395230000001"/>
    <n v="144.05216229999999"/>
    <n v="89.227702300000004"/>
    <n v="-102.74896769999999"/>
    <n v="-24.486837699999899"/>
    <n v="2075.1595276000007"/>
    <n v="1110.99251"/>
    <n v="996.39000999999996"/>
    <n v="925.71617000000003"/>
    <n v="921.18627000000004"/>
    <n v="919.05760999999995"/>
    <n v="911.55868999999996"/>
    <n v="907.00954000000002"/>
    <n v="888.04602999999997"/>
    <n v="882.78853000000004"/>
    <n v="963.66048999999998"/>
    <n v="847.05781999999999"/>
    <n v="835.24210000000005"/>
    <n v="11108.70577"/>
    <n v="306.61357711456969"/>
    <n v="276.65363500910524"/>
    <n v="322.31322809758888"/>
    <n v="330.35410786702658"/>
    <n v="347.50063601114005"/>
    <n v="315.62023096380028"/>
    <n v="393.86849300511858"/>
    <n v="449.58036506542055"/>
    <n v="470.54943777615017"/>
    <n v="461.20296206752874"/>
    <n v="558.87577364618801"/>
    <n v="436.03755337636358"/>
    <n v="4669.17"/>
    <n v="271.22066911824254"/>
    <n v="244.71905225881821"/>
    <n v="285.1080836437456"/>
    <n v="292.22079147583003"/>
    <n v="307.38806775910933"/>
    <n v="279.18767014439715"/>
    <n v="348.40360698549756"/>
    <n v="397.6845662966337"/>
    <n v="416.23314455893308"/>
    <n v="407.9655478678626"/>
    <n v="494.36382664051251"/>
    <n v="385.70502325041798"/>
    <n v="4130.2000500000004"/>
    <n v="29.813123507270006"/>
    <n v="26.900012278907418"/>
    <n v="31.339656148722113"/>
    <n v="32.121499353218496"/>
    <n v="33.788716982952891"/>
    <n v="30.688872344360824"/>
    <n v="38.297227859535425"/>
    <n v="43.714290398597015"/>
    <n v="45.753187568255981"/>
    <n v="44.844396648815682"/>
    <n v="54.341469877927132"/>
    <n v="42.397477031437006"/>
    <n v="453.99993000000001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Grid Solutions Grid Mod H&amp;R IK"/>
    <s v="AFUDC Not Eligible"/>
    <s v="Major Projects"/>
    <s v="Other Transmission &amp; Distribution Expansion"/>
    <s v="Grid Solutions (excl AMI)"/>
    <s v="IK - Distrib Lines OH/UG (Line Ext)"/>
    <s v="~"/>
    <s v="PEF Distribution U/G Conduct &amp; Devices 367.0"/>
    <n v="0"/>
    <n v="0"/>
    <n v="0"/>
    <n v="0"/>
    <n v="0"/>
    <n v="3.63"/>
    <n v="0.02"/>
    <n v="-0.04"/>
    <n v="0"/>
    <n v="0"/>
    <n v="0"/>
    <n v="0"/>
    <n v="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Grid Solutions Maintenance Grid Mod VS"/>
    <s v="AFUDC Not Eligible"/>
    <s v="Maintenance"/>
    <s v="Maintenance"/>
    <s v="Fossil Hydro"/>
    <s v="VS - Intangible Plant - Software"/>
    <s v="~"/>
    <s v="PEF Corporate 2008 Misc Intangible 303"/>
    <n v="94.23"/>
    <n v="99.61"/>
    <n v="106.65"/>
    <n v="140.35999999999999"/>
    <n v="50.75"/>
    <n v="137.86000000000001"/>
    <n v="80.72"/>
    <n v="100.75"/>
    <n v="51.349999999999994"/>
    <n v="67.61"/>
    <n v="60.1"/>
    <n v="104.53999999999999"/>
    <n v="1094.53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Grid Solutions Self Optimizing Monthly IK"/>
    <s v="AFUDC Not Eligible"/>
    <s v="Major Projects"/>
    <s v="Other Transmission &amp; Distribution Expansion"/>
    <s v="Grid Solutions - Sectionalization/Self-Healing"/>
    <s v="IK - Distrib Lines OH/UG (Line Ext)"/>
    <s v="~"/>
    <s v="PEF Distribution U/G Conduct &amp; Devices 367.0"/>
    <n v="1282.18"/>
    <n v="1716.9"/>
    <n v="1132.94"/>
    <n v="1421.84"/>
    <n v="25.82"/>
    <n v="590.57000000000005"/>
    <n v="-121.39999999999998"/>
    <n v="290.36"/>
    <n v="748.11"/>
    <n v="192.93"/>
    <n v="245.64999999999998"/>
    <n v="46.78"/>
    <n v="7572.67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Grid Solutions Targeted Undergrounding Qtrly IK"/>
    <s v="AFUDC Not Eligible"/>
    <s v="Major Projects"/>
    <s v="Other Transmission &amp; Distribution Expansion"/>
    <s v="Grid Solutions - Underground"/>
    <s v="IK - Distrib Lines OH/UG (Line Ext)"/>
    <s v="~"/>
    <s v="PEF Distribution U/G Conduct &amp; Devices 367.0"/>
    <n v="8117.2400000000007"/>
    <n v="5130.84"/>
    <n v="8379.7199999999993"/>
    <n v="5504.79"/>
    <n v="5840.2"/>
    <n v="6251.6299999999992"/>
    <n v="3172.69"/>
    <n v="3101.4399999999996"/>
    <n v="2974.44"/>
    <n v="1002.5899999999999"/>
    <n v="2293.0299999999997"/>
    <n v="-7135.97"/>
    <n v="44632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Grid Solutions Transmission FF "/>
    <s v="AFUDC Not Eligible"/>
    <s v="Major Projects"/>
    <s v="Other Transmission &amp; Distribution Expansion"/>
    <s v="Grid Solutions - Transmission"/>
    <s v="FF - Transmission Stations "/>
    <s v="~"/>
    <s v="PEF Transmission (Excl. ECC) 353.1"/>
    <n v="21.929999999999996"/>
    <n v="63.52"/>
    <n v="91.089999999999989"/>
    <n v="205.16000000000003"/>
    <n v="123.23"/>
    <n v="134.04"/>
    <n v="182.92000000000002"/>
    <n v="586.53000000000009"/>
    <n v="107.88"/>
    <n v="975.18"/>
    <n v="426.85999999999996"/>
    <n v="424.93999999999994"/>
    <n v="3343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Grid Solutions"/>
    <s v="PEF Grid Solutions Transmission GG"/>
    <s v="AFUDC Not Eligible"/>
    <s v="Major Projects"/>
    <s v="Other Transmission &amp; Distribution Expansion"/>
    <s v="Grid Solutions - Transmission"/>
    <s v="GG - Transmission Lines"/>
    <s v="~"/>
    <s v="PEF Transmission O/H Conduct.&amp; Devices 356.0"/>
    <n v="7.2"/>
    <n v="27.25"/>
    <n v="38.369999999999997"/>
    <n v="4.84"/>
    <n v="12.35"/>
    <n v="15.78"/>
    <n v="7.77"/>
    <n v="16.309999999999999"/>
    <n v="1.77"/>
    <n v="-0.03"/>
    <n v="0.5"/>
    <n v="0"/>
    <n v="132.10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Integrated Grid Strategy"/>
    <s v="PEF IGS Exp Electrification OU_DCFC"/>
    <s v="AFUDC Not Eligible"/>
    <s v="Expansion"/>
    <s v="Other Transmission &amp; Distribution Expansion"/>
    <s v="Electrification"/>
    <s v="OU - Other Utility "/>
    <s v="~"/>
    <s v="PEF Distribution Install - EV Charging Station 37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"/>
    <n v="571"/>
    <n v="571"/>
    <n v="571"/>
    <n v="571"/>
    <n v="571"/>
    <n v="571"/>
    <n v="571"/>
    <n v="571"/>
    <n v="571"/>
    <n v="571"/>
    <n v="571"/>
    <n v="6852"/>
    <n v="759.33333333333337"/>
    <n v="759.33333333333337"/>
    <n v="759.33333333333337"/>
    <n v="759.33333333333337"/>
    <n v="759.33333333333337"/>
    <n v="759.33333333333337"/>
    <n v="759.33333333333337"/>
    <n v="759.33333333333337"/>
    <n v="759.33333333333337"/>
    <n v="759.33333333333337"/>
    <n v="759.33333333333337"/>
    <n v="759.33333333333394"/>
    <n v="9112"/>
    <n v="957"/>
    <n v="957"/>
    <n v="957"/>
    <n v="957"/>
    <n v="957"/>
    <n v="957"/>
    <n v="957"/>
    <n v="957"/>
    <n v="957"/>
    <n v="957"/>
    <n v="957"/>
    <n v="957"/>
    <n v="11484"/>
    <n v="0"/>
    <n v="0"/>
    <n v="0"/>
    <n v="0"/>
    <n v="0"/>
    <n v="0"/>
    <n v="0"/>
    <n v="0"/>
    <n v="0"/>
    <n v="0"/>
    <n v="0"/>
    <n v="0"/>
    <n v="0"/>
  </r>
  <r>
    <s v="DE Florida"/>
    <x v="8"/>
    <s v="Integrated Grid Strategy"/>
    <s v="PEF IGS Exp Electrification OU_L2"/>
    <s v="AFUDC Not Eligible"/>
    <s v="Expansion"/>
    <s v="Other Transmission &amp; Distribution Expansion"/>
    <s v="Electrification"/>
    <s v="OU - Other Utility "/>
    <s v="~"/>
    <s v="PEF Dist Install - L2 Charger 370.X"/>
    <n v="0"/>
    <n v="0"/>
    <n v="0"/>
    <n v="0"/>
    <n v="0"/>
    <n v="0"/>
    <n v="0"/>
    <n v="0"/>
    <n v="0"/>
    <n v="0"/>
    <n v="0"/>
    <n v="0"/>
    <n v="0"/>
    <n v="988.91"/>
    <n v="988.91"/>
    <n v="988.91"/>
    <n v="988.91"/>
    <n v="988.91"/>
    <n v="988.91"/>
    <n v="988.91"/>
    <n v="988.91"/>
    <n v="988.91"/>
    <n v="988.91"/>
    <n v="988.91"/>
    <n v="988.91"/>
    <n v="11866.92"/>
    <n v="764.48"/>
    <n v="764.48"/>
    <n v="764.48"/>
    <n v="764.48"/>
    <n v="764.48"/>
    <n v="764.48"/>
    <n v="764.48"/>
    <n v="764.48"/>
    <n v="764.48"/>
    <n v="764.48"/>
    <n v="764.48"/>
    <n v="764.48"/>
    <n v="9173.7599999999984"/>
    <n v="404.58333311424002"/>
    <n v="404.58333311424002"/>
    <n v="404.58333311424002"/>
    <n v="404.58333311424002"/>
    <n v="404.58333311424002"/>
    <n v="404.58333311424002"/>
    <n v="404.58333311424002"/>
    <n v="404.58333311424002"/>
    <n v="404.58333311424002"/>
    <n v="404.58333311424002"/>
    <n v="404.58333311424002"/>
    <n v="404.58333574336029"/>
    <n v="4855"/>
    <n v="216.75000005536"/>
    <n v="216.75000005536"/>
    <n v="216.75000005536"/>
    <n v="216.75000005536"/>
    <n v="216.75000005536"/>
    <n v="216.75000005536"/>
    <n v="216.75000005536"/>
    <n v="216.75000005536"/>
    <n v="216.75000005536"/>
    <n v="216.75000005536"/>
    <n v="216.75000005536"/>
    <n v="216.74999939104009"/>
    <n v="2601"/>
    <n v="256.33333341055999"/>
    <n v="256.33333341055999"/>
    <n v="256.33333341055999"/>
    <n v="256.33333341055999"/>
    <n v="256.33333341055999"/>
    <n v="256.33333341055999"/>
    <n v="256.33333341055999"/>
    <n v="256.33333341055999"/>
    <n v="256.33333341055999"/>
    <n v="256.33333341055999"/>
    <n v="256.33333341055999"/>
    <n v="256.33333248383997"/>
    <n v="3076"/>
    <n v="0"/>
    <n v="0"/>
    <n v="0"/>
    <n v="0"/>
    <n v="0"/>
    <n v="0"/>
    <n v="0"/>
    <n v="0"/>
    <n v="0"/>
    <n v="0"/>
    <n v="0"/>
    <n v="0"/>
    <n v="0"/>
  </r>
  <r>
    <s v="DE Florida"/>
    <x v="8"/>
    <s v="Integrated Grid Strategy"/>
    <s v="PEF IGS Exp Other OU"/>
    <s v="AFUDC Not Eligible"/>
    <s v="Expansion"/>
    <s v="Other Transmission &amp; Distribution Expansion"/>
    <s v="Other"/>
    <s v="OU - Other Utility "/>
    <s v="~"/>
    <s v="PEF Market Solutions Expansion"/>
    <n v="0"/>
    <n v="0"/>
    <n v="0"/>
    <n v="5.21"/>
    <n v="11.71"/>
    <n v="7.34"/>
    <n v="10.58"/>
    <n v="5.86"/>
    <n v="4.2"/>
    <n v="5.58"/>
    <n v="5.4"/>
    <n v="5.75"/>
    <n v="6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Integrated Grid Strategy"/>
    <s v="PEF IGS Exp Outdoor Lighting IK"/>
    <s v="AFUDC Not Eligible"/>
    <s v="Expansion"/>
    <s v="Other Transmission &amp; Distribution Expansion"/>
    <s v="Customer Solutions"/>
    <s v="IK - Distrib Lines OH/UG (Line Ext)"/>
    <s v="~"/>
    <s v="D DIS 373-ZZ-STREET LIGHT&amp;SIG-50226"/>
    <n v="4926.9000000000005"/>
    <n v="2245.6600000000003"/>
    <n v="3252.4700000000003"/>
    <n v="2609.0100000000002"/>
    <n v="3293.6299999999997"/>
    <n v="4310.95"/>
    <n v="3515.5099999999998"/>
    <n v="5789.88"/>
    <n v="2831.66"/>
    <n v="1996.72"/>
    <n v="5295.59"/>
    <n v="7007.79"/>
    <n v="47075.77"/>
    <n v="5935.2768886000003"/>
    <n v="5105.2799086000005"/>
    <n v="5750.5303671000001"/>
    <n v="5192.6634971000003"/>
    <n v="4566.7640770999997"/>
    <n v="5156.3794871"/>
    <n v="4412.5568470999997"/>
    <n v="4666.5449771000003"/>
    <n v="5224.4117570999997"/>
    <n v="5900.2019571000001"/>
    <n v="4875.1780570999999"/>
    <n v="4725.5063270999999"/>
    <n v="61511.294148200002"/>
    <n v="5871.9276571"/>
    <n v="5040.7513471000002"/>
    <n v="5686.9592888999996"/>
    <n v="5128.2995189000003"/>
    <n v="4501.5111288999997"/>
    <n v="5091.9640189000002"/>
    <n v="4347.0848389000002"/>
    <n v="4601.4337588999997"/>
    <n v="5160.0930589"/>
    <n v="5836.8431589000002"/>
    <n v="4810.3632889"/>
    <n v="4660.4790488999997"/>
    <n v="60737.710113199995"/>
    <n v="5080"/>
    <n v="5080"/>
    <n v="5080"/>
    <n v="5080"/>
    <n v="5080"/>
    <n v="5080"/>
    <n v="5080"/>
    <n v="5080"/>
    <n v="5080"/>
    <n v="5080"/>
    <n v="5080"/>
    <n v="5080"/>
    <n v="60960"/>
    <n v="5959.1290953045127"/>
    <n v="5125.8745435041437"/>
    <n v="5773.7170683029553"/>
    <n v="5213.6606469557419"/>
    <n v="4585.3048787270218"/>
    <n v="5177.2343801828301"/>
    <n v="4430.4924409525156"/>
    <n v="4685.4774685504672"/>
    <n v="5245.5337372414206"/>
    <n v="5923.976034454794"/>
    <n v="4894.9293064843405"/>
    <n v="4744.6703993393603"/>
    <n v="61760.000000000102"/>
    <n v="6078.7748250762806"/>
    <n v="5228.7904210875513"/>
    <n v="5889.6401471765339"/>
    <n v="5318.3390694082582"/>
    <n v="4677.3673495457233"/>
    <n v="5281.1814462238308"/>
    <n v="4519.446630879992"/>
    <n v="4779.5511766524814"/>
    <n v="5350.8520986995072"/>
    <n v="6042.9159708880043"/>
    <n v="4993.2083300948543"/>
    <n v="4839.9325342669908"/>
    <n v="63000"/>
    <n v="0"/>
    <n v="0"/>
    <n v="0"/>
    <n v="0"/>
    <n v="0"/>
    <n v="0"/>
    <n v="0"/>
    <n v="0"/>
    <n v="0"/>
    <n v="0"/>
    <n v="0"/>
    <n v="0"/>
    <n v="0"/>
  </r>
  <r>
    <s v="DE Florida"/>
    <x v="8"/>
    <s v="Integrated Grid Strategy"/>
    <s v="PEF IGS Maint Outdoor Lighting IK"/>
    <s v="AFUDC Not Eligible"/>
    <s v="Maintenance"/>
    <s v="Maintenance"/>
    <s v="Customer Solutions"/>
    <s v="IK - Distrib Lines OH/UG (Line Ext)"/>
    <s v="~"/>
    <s v="PEF Distribution Poles Towers &amp; Fixtures 364.0"/>
    <n v="67.7"/>
    <n v="209.82999999999998"/>
    <n v="107.00999999999999"/>
    <n v="-144.82"/>
    <n v="186.43"/>
    <n v="100.75"/>
    <n v="131.76"/>
    <n v="172.71"/>
    <n v="123.34"/>
    <n v="51.31"/>
    <n v="89.67"/>
    <n v="128.06"/>
    <n v="1223.75"/>
    <n v="1780.82698"/>
    <n v="1516.2812899999999"/>
    <n v="1721.5571199999999"/>
    <n v="1543.7477899999999"/>
    <n v="1344.2542699999999"/>
    <n v="1532.1828800000001"/>
    <n v="1295.10365"/>
    <n v="1376.0574899999999"/>
    <n v="1553.86697"/>
    <n v="1769.26215"/>
    <n v="1442.55531"/>
    <n v="1394.8503900000001"/>
    <n v="18270.546289999998"/>
    <n v="1783.5249200000001"/>
    <n v="1515.14429"/>
    <n v="1723.39606"/>
    <n v="1543.0089399999999"/>
    <n v="1340.62366"/>
    <n v="1531.27646"/>
    <n v="1290.7605100000001"/>
    <n v="1372.8878"/>
    <n v="1553.2748799999999"/>
    <n v="1771.79241"/>
    <n v="1440.3496399999999"/>
    <n v="1391.9531500000001"/>
    <n v="18257.992720000002"/>
    <n v="1724.4278716842757"/>
    <n v="1463.0610168591022"/>
    <n v="1665.8703561845152"/>
    <n v="1490.1974811570776"/>
    <n v="1293.1010918550203"/>
    <n v="1478.7715521225878"/>
    <n v="1244.5410842946471"/>
    <n v="1324.5222106949554"/>
    <n v="1500.1950663972075"/>
    <n v="1713.0020199505286"/>
    <n v="1390.2209910246531"/>
    <n v="1343.0892577754294"/>
    <n v="17631"/>
    <n v="1865.2693531325435"/>
    <n v="1582.555537011101"/>
    <n v="1801.9291921140341"/>
    <n v="1611.9083536980352"/>
    <n v="1398.7142499521183"/>
    <n v="1599.5492196286673"/>
    <n v="1346.1881365799304"/>
    <n v="1432.7016674461433"/>
    <n v="1622.7224849585853"/>
    <n v="1852.9103026774039"/>
    <n v="1503.7663512751515"/>
    <n v="1452.7851515262882"/>
    <n v="19071"/>
    <n v="1959.1636729082934"/>
    <n v="1662.2185494363339"/>
    <n v="1892.635081584353"/>
    <n v="1693.0489343638515"/>
    <n v="1469.1230211246805"/>
    <n v="1680.0676636124476"/>
    <n v="1413.9528372447867"/>
    <n v="1504.82130436642"/>
    <n v="1704.4074296311169"/>
    <n v="1946.1824899801086"/>
    <n v="1579.4632571496397"/>
    <n v="1525.9157585979701"/>
    <n v="20031"/>
    <n v="0"/>
    <n v="0"/>
    <n v="0"/>
    <n v="0"/>
    <n v="0"/>
    <n v="0"/>
    <n v="0"/>
    <n v="0"/>
    <n v="0"/>
    <n v="0"/>
    <n v="0"/>
    <n v="0"/>
    <n v="0"/>
  </r>
  <r>
    <s v="DE Florida"/>
    <x v="8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.6666666666665"/>
    <n v="4041.6666666666665"/>
    <n v="4041.6666666666665"/>
    <n v="4041.6666666666665"/>
    <n v="4041.6666666666665"/>
    <n v="4041.6666666666665"/>
    <n v="4041.6666666666665"/>
    <n v="4041.6666666666665"/>
    <n v="4041.6666666666665"/>
    <n v="4041.6666666666665"/>
    <n v="4041.6666666666665"/>
    <n v="4041.6666666666715"/>
    <n v="48500"/>
    <n v="0"/>
    <n v="0"/>
    <n v="0"/>
    <n v="0"/>
    <n v="0"/>
    <n v="0"/>
    <n v="0"/>
    <n v="0"/>
    <n v="0"/>
    <n v="0"/>
    <n v="0"/>
    <n v="0"/>
    <n v="0"/>
  </r>
  <r>
    <s v="DE Florida"/>
    <x v="8"/>
    <s v="Integrated Grid Strategy"/>
    <s v="PEF Solar Growth Battery BY - 2024 Dixie Count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325"/>
    <n v="325"/>
    <n v="325"/>
    <n v="325"/>
    <n v="325"/>
    <n v="325"/>
    <n v="325"/>
    <n v="325"/>
    <n v="325"/>
    <n v="325"/>
    <n v="325"/>
    <n v="3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Integrated Grid Strategy"/>
    <s v="PEF Solar Growth Battery BY - 2024 J Hopkins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708.33"/>
    <n v="708.33"/>
    <n v="708.33"/>
    <n v="708.33"/>
    <n v="708.33"/>
    <n v="708.33"/>
    <n v="708.33"/>
    <n v="708.33"/>
    <n v="708.33"/>
    <n v="708.33"/>
    <n v="708.33"/>
    <n v="708.33"/>
    <n v="8499.96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.66666666666663"/>
    <n v="646.66666666666663"/>
    <n v="646.66666666666663"/>
    <n v="646.66666666666663"/>
    <n v="646.66666666666663"/>
    <n v="646.66666666666663"/>
    <n v="646.66666666666663"/>
    <n v="646.66666666666663"/>
    <n v="646.66666666666663"/>
    <n v="646.66666666666663"/>
    <n v="646.66666666666663"/>
    <n v="646.66666666666606"/>
    <n v="7760"/>
    <n v="8083.333333333333"/>
    <n v="8083.333333333333"/>
    <n v="8083.333333333333"/>
    <n v="8083.333333333333"/>
    <n v="8083.333333333333"/>
    <n v="8083.333333333333"/>
    <n v="8083.333333333333"/>
    <n v="8083.333333333333"/>
    <n v="8083.333333333333"/>
    <n v="8083.333333333333"/>
    <n v="8083.333333333333"/>
    <n v="8083.333333333343"/>
    <n v="97000"/>
    <n v="4607.5"/>
    <n v="4607.5"/>
    <n v="4607.5"/>
    <n v="4607.5"/>
    <n v="4607.5"/>
    <n v="4607.5"/>
    <n v="4607.5"/>
    <n v="4607.5"/>
    <n v="4607.5"/>
    <n v="4607.5"/>
    <n v="4607.5"/>
    <n v="4607.5"/>
    <n v="55290"/>
    <n v="0"/>
    <n v="0"/>
    <n v="0"/>
    <n v="0"/>
    <n v="0"/>
    <n v="0"/>
    <n v="0"/>
    <n v="0"/>
    <n v="0"/>
    <n v="0"/>
    <n v="0"/>
    <n v="0"/>
    <n v="0"/>
  </r>
  <r>
    <s v="DE Florida"/>
    <x v="8"/>
    <s v="Other Departments (Jamil)"/>
    <s v="PEF OthJamil_Network Upgrades_Solar"/>
    <s v="AFUDC Not Eligible"/>
    <s v="Expansion"/>
    <s v="Other Transmission &amp; Distribution Expansion"/>
    <s v="Renewable Generation - Solar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2334.8098126"/>
    <n v="2187.4413574999999"/>
    <n v="1568.0742389"/>
    <n v="920.08150250000006"/>
    <n v="427.08272290000002"/>
    <n v="351.32814999999999"/>
    <n v="330.60934450000002"/>
    <n v="287.91570960000001"/>
    <n v="266.49059999999997"/>
    <n v="518.16403479999997"/>
    <n v="545.82364389999998"/>
    <n v="539.37951410000005"/>
    <n v="10277.2006312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904.75"/>
    <n v="288.68"/>
    <n v="779.15"/>
    <n v="232.9"/>
    <n v="406.38"/>
    <n v="595.99"/>
    <n v="2238.7199999999998"/>
    <n v="123.64"/>
    <n v="5619.19"/>
    <n v="2082.4699999999998"/>
    <n v="1420.46"/>
    <n v="3649.15"/>
    <n v="18341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4783.2070032299998"/>
    <n v="981.21871380000005"/>
    <n v="1969.9337666399999"/>
    <n v="2559.8604495599998"/>
    <n v="2652.92031855"/>
    <n v="2522.10585042"/>
    <n v="2407.4444298899998"/>
    <n v="2385.9352696199999"/>
    <n v="5923.7624400599998"/>
    <n v="3981.50178942"/>
    <n v="3867.7437971099998"/>
    <n v="6868.1387746500004"/>
    <n v="40903.77260294999"/>
    <n v="2599.4337500000001"/>
    <n v="2599.4337500000001"/>
    <n v="2599.4337500000001"/>
    <n v="2599.4337500000001"/>
    <n v="2599.4337500000001"/>
    <n v="2599.4337500000001"/>
    <n v="2599.4337500000001"/>
    <n v="2599.4337500000001"/>
    <n v="2599.4337500000001"/>
    <n v="2599.4337500000001"/>
    <n v="2599.4337500000001"/>
    <n v="2599.4337500000001"/>
    <n v="31193.205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2240.5918267699999"/>
    <n v="459.63108620000003"/>
    <n v="922.77367335999998"/>
    <n v="1199.1123104400001"/>
    <n v="1242.70423145"/>
    <n v="1181.4269695800001"/>
    <n v="1127.7162601099999"/>
    <n v="1117.6407503800001"/>
    <n v="2774.8608199400001"/>
    <n v="1865.0500305800001"/>
    <n v="1811.7625128899999"/>
    <n v="3217.2338753499998"/>
    <n v="19160.504347049999"/>
    <n v="1217.6495833333299"/>
    <n v="1217.6495833333299"/>
    <n v="1217.6495833333299"/>
    <n v="1217.6495833333299"/>
    <n v="1217.6495833333299"/>
    <n v="1217.6495833333299"/>
    <n v="1217.6495833333299"/>
    <n v="1217.6495833333299"/>
    <n v="1217.6495833333299"/>
    <n v="1217.6495833333299"/>
    <n v="1217.6495833333299"/>
    <n v="1217.6495833333299"/>
    <n v="14611.794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20.0376899"/>
    <n v="20.0376899"/>
    <n v="20.739032999999999"/>
    <n v="20.739032999999999"/>
    <n v="20.739032999999999"/>
    <n v="20.739032999999999"/>
    <n v="20.739032999999999"/>
    <n v="20.739032999999999"/>
    <n v="20.739032999999999"/>
    <n v="20.739032999999999"/>
    <n v="20.739032999999999"/>
    <n v="20.739032999999999"/>
    <n v="247.4657098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Other Departments (Savoy)"/>
    <s v="PEF Other Savoy Exp Other OU"/>
    <s v="AFUDC Not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46.025089899999998"/>
    <n v="46.025089899999998"/>
    <n v="46.769708999999999"/>
    <n v="46.769708999999999"/>
    <n v="46.769708999999999"/>
    <n v="46.769708999999999"/>
    <n v="46.769708999999999"/>
    <n v="46.769708999999999"/>
    <n v="46.769708999999999"/>
    <n v="46.769708999999999"/>
    <n v="46.769708999999999"/>
    <n v="46.769708999999999"/>
    <n v="559.74726979999991"/>
    <n v="46.025089899999998"/>
    <n v="46.025089899999998"/>
    <n v="46.769708999999999"/>
    <n v="46.769708999999999"/>
    <n v="46.769708999999999"/>
    <n v="46.769708999999999"/>
    <n v="46.769708999999999"/>
    <n v="46.769708999999999"/>
    <n v="46.769708999999999"/>
    <n v="46.769708999999999"/>
    <n v="46.769708999999999"/>
    <n v="46.769708999999999"/>
    <n v="559.7472697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Other Departments (Savoy)"/>
    <s v="PEF Other Savoy Exp SEEM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34.4247114"/>
    <n v="34.4247114"/>
    <n v="66.133396000000005"/>
    <n v="34.951923000000001"/>
    <n v="34.951923000000001"/>
    <n v="34.951923000000001"/>
    <n v="19.361186499999999"/>
    <n v="0"/>
    <n v="0"/>
    <n v="0"/>
    <n v="0"/>
    <n v="0"/>
    <n v="259.19977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Project Management and Construction"/>
    <s v="PEF Transmission Major Projects CC 2018"/>
    <s v="AFUDC Not Eligible"/>
    <s v="Expansion"/>
    <s v="Other Transmission &amp; Distribution Expansion"/>
    <s v="New Generation (Fossil)"/>
    <s v="GG - Transmission Lines"/>
    <s v="~"/>
    <s v="PEF Transmission Major Projects CC 2018"/>
    <n v="0"/>
    <n v="0"/>
    <n v="0"/>
    <n v="0"/>
    <n v="0"/>
    <n v="0"/>
    <n v="-9.6999999999999993"/>
    <n v="0"/>
    <n v="0"/>
    <n v="0"/>
    <n v="0"/>
    <n v="0"/>
    <n v="-9.6999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ECRC Crystal River BA"/>
    <s v="AFUDC Not Eligible"/>
    <s v="Recoverable"/>
    <s v="Major Nuclear &amp; Fossil Projects"/>
    <s v="Fossil Hydro ECRC"/>
    <s v="BA - Fossil Steam Plants "/>
    <s v="~"/>
    <s v="PEF Fossil Hydro ECRC Crystal River"/>
    <n v="-8.0299999999999994"/>
    <n v="-8.42"/>
    <n v="-12.27"/>
    <n v="17.82"/>
    <n v="17.05"/>
    <n v="31.89"/>
    <n v="9.5500000000000007"/>
    <n v="2.64"/>
    <n v="0"/>
    <n v="1.76"/>
    <n v="151.11000000000001"/>
    <n v="110.05"/>
    <n v="313.15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 Rotables Bartow CC BG"/>
    <s v="AFUDC Not Eligible"/>
    <s v="Maintenance"/>
    <s v="Maintenance"/>
    <s v="Fossil Hydro"/>
    <s v="BG - Cust - Other Production Plant"/>
    <s v="~"/>
    <s v="PEF Bartow 343.1 CC"/>
    <n v="0"/>
    <n v="0"/>
    <n v="0"/>
    <n v="0"/>
    <n v="0"/>
    <n v="0"/>
    <n v="0"/>
    <n v="0"/>
    <n v="0"/>
    <n v="0"/>
    <n v="0"/>
    <n v="0"/>
    <n v="0"/>
    <n v="0"/>
    <n v="-790.43344000000002"/>
    <n v="0"/>
    <n v="0"/>
    <n v="225.97970000000001"/>
    <n v="225.97154"/>
    <n v="795.19872999999995"/>
    <n v="1892.5710099999999"/>
    <n v="6985.6379699999998"/>
    <n v="7377.1358799999998"/>
    <n v="1075.0934999999999"/>
    <n v="438.33508999999998"/>
    <n v="18225.489979999998"/>
    <n v="168.33575999999999"/>
    <n v="446.01335"/>
    <n v="943.32020999999997"/>
    <n v="30876.708989999999"/>
    <n v="457.72262000000001"/>
    <n v="167.43227999999999"/>
    <n v="350.36093"/>
    <n v="749.16899000000001"/>
    <n v="15611.376850000001"/>
    <n v="426.73147"/>
    <n v="214.62231"/>
    <n v="237.68581"/>
    <n v="50649.47957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 Rotables Citrus 1&amp;2 BG"/>
    <s v="AFUDC Not Eligible"/>
    <s v="Maintenance"/>
    <s v="Maintenance"/>
    <s v="Fossil Hydro"/>
    <s v="BG - Cust - Other Production Plant"/>
    <s v="~"/>
    <s v="PEF CITRUS CC 343.1"/>
    <n v="16.809999999999999"/>
    <n v="15.16"/>
    <n v="79.34"/>
    <n v="444.3"/>
    <n v="71162.709999999992"/>
    <n v="14934.02"/>
    <n v="-1450.2900000000002"/>
    <n v="326.78999999999996"/>
    <n v="180.82999999999998"/>
    <n v="71886.540000000008"/>
    <n v="-7672.5899999999992"/>
    <n v="-8598.09"/>
    <n v="141325.53000000003"/>
    <n v="0"/>
    <n v="0"/>
    <n v="0"/>
    <n v="0"/>
    <n v="0"/>
    <n v="0"/>
    <n v="0"/>
    <n v="0"/>
    <n v="0"/>
    <n v="0"/>
    <n v="0"/>
    <n v="0"/>
    <n v="0"/>
    <n v="0"/>
    <n v="0"/>
    <n v="48.147489999999998"/>
    <n v="37.822740000000003"/>
    <n v="49.678730000000002"/>
    <n v="15.49155"/>
    <n v="0"/>
    <n v="0"/>
    <n v="42.984459999999999"/>
    <n v="42.984360000000002"/>
    <n v="54.84046"/>
    <n v="20.653040000000001"/>
    <n v="312.60282999999993"/>
    <n v="0"/>
    <n v="0"/>
    <n v="7116.4380208441362"/>
    <n v="5590.3887199208584"/>
    <n v="7342.7628937510599"/>
    <n v="2289.7279883501296"/>
    <n v="0"/>
    <n v="0"/>
    <n v="6353.3165581311496"/>
    <n v="6353.3017776347606"/>
    <n v="8105.6922100109896"/>
    <n v="3052.6218313569188"/>
    <n v="46204.25"/>
    <n v="0"/>
    <n v="0"/>
    <n v="8548.6973649374668"/>
    <n v="6715.5143035019046"/>
    <n v="8820.5725416722635"/>
    <n v="2750.5602610602755"/>
    <n v="0"/>
    <n v="0"/>
    <n v="7631.9895374662301"/>
    <n v="7631.9717822366947"/>
    <n v="9737.0495511595418"/>
    <n v="3666.9946579656244"/>
    <n v="55503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 Rotables Debary 7-10 BG"/>
    <s v="AFUDC Not Eligible"/>
    <s v="Maintenance"/>
    <s v="Maintenance"/>
    <s v="Fossil Hydro"/>
    <s v="BG - Other Production Plant"/>
    <s v="~"/>
    <s v="D OTH 343.1 DEBARY (NEW)-50222"/>
    <n v="0"/>
    <n v="0"/>
    <n v="0"/>
    <n v="0"/>
    <n v="0"/>
    <n v="0"/>
    <n v="0"/>
    <n v="0"/>
    <n v="0"/>
    <n v="0"/>
    <n v="0"/>
    <n v="0"/>
    <n v="0"/>
    <n v="0"/>
    <n v="0"/>
    <n v="0"/>
    <n v="865.73873000000003"/>
    <n v="369.54376999999999"/>
    <n v="311.15451000000002"/>
    <n v="180.65075999999999"/>
    <n v="0"/>
    <n v="0"/>
    <n v="0"/>
    <n v="0"/>
    <n v="0"/>
    <n v="1727.0877700000001"/>
    <n v="123.05314"/>
    <n v="123.05372"/>
    <n v="1102.6773900000001"/>
    <n v="-329.31108999999998"/>
    <n v="301.46699999999998"/>
    <n v="301.46659"/>
    <n v="0"/>
    <n v="0"/>
    <n v="0"/>
    <n v="0"/>
    <n v="0"/>
    <n v="0"/>
    <n v="1622.40675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 Rotables Hines 1 BG"/>
    <s v="AFUDC Not Eligible"/>
    <s v="Maintenance"/>
    <s v="Maintenance"/>
    <s v="Fossil Hydro"/>
    <s v="BG - Other Production Plant"/>
    <s v="~"/>
    <s v="PEF Hines 1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.26891500000005"/>
    <n v="422.26891500000005"/>
    <n v="422.26891500000005"/>
    <n v="422.26891500000005"/>
    <n v="422.26891500000005"/>
    <n v="422.26891500000005"/>
    <n v="422.26891500000005"/>
    <n v="422.26891500000005"/>
    <n v="422.26891500000005"/>
    <n v="422.26891500000005"/>
    <n v="422.26891500000005"/>
    <n v="422.26891500000056"/>
    <n v="5067.22698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 Rotables Hines 2 BG"/>
    <s v="AFUDC Not Eligible"/>
    <s v="Maintenance"/>
    <s v="Maintenance"/>
    <s v="Fossil Hydro"/>
    <s v="BG - Other Production Plant"/>
    <s v="~"/>
    <s v="PEF Hines 2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.88646666666665"/>
    <n v="412.88646666666665"/>
    <n v="412.88646666666665"/>
    <n v="412.88646666666665"/>
    <n v="412.88646666666665"/>
    <n v="412.88646666666665"/>
    <n v="412.88646666666665"/>
    <n v="412.88646666666665"/>
    <n v="412.88646666666665"/>
    <n v="412.88646666666665"/>
    <n v="412.88646666666665"/>
    <n v="412.88646666666591"/>
    <n v="4954.6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 Rotables Hines 4 BG"/>
    <s v="AFUDC Not Eligible"/>
    <s v="Maintenance"/>
    <s v="Maintenance"/>
    <s v="Fossil Hydro"/>
    <s v="BG - Other Production Plant"/>
    <s v="~"/>
    <s v="PEF Hines 4 343.1"/>
    <n v="0"/>
    <n v="0"/>
    <n v="12607.88"/>
    <n v="1066.8399999999999"/>
    <n v="143.9"/>
    <n v="-441.34"/>
    <n v="0.45"/>
    <n v="1.4"/>
    <n v="0.09"/>
    <n v="0"/>
    <n v="0"/>
    <n v="-1737.2"/>
    <n v="11642.019999999999"/>
    <n v="0"/>
    <n v="5697.8512499999997"/>
    <n v="0"/>
    <n v="0"/>
    <n v="0"/>
    <n v="0"/>
    <n v="0"/>
    <n v="0"/>
    <n v="95.808670000000006"/>
    <n v="6395.2982099999999"/>
    <n v="2631.44452"/>
    <n v="403.65449000000001"/>
    <n v="15224.0571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 Rotables IC 12-14 BG"/>
    <s v="AFUDC Not Eligible"/>
    <s v="Maintenance"/>
    <s v="Maintenance"/>
    <s v="Fossil Hydro"/>
    <s v="BG - Other Production Plant"/>
    <s v="~"/>
    <s v="D OTH 343.1 INTER CITY 12-50222"/>
    <n v="0"/>
    <n v="0"/>
    <n v="0"/>
    <n v="0"/>
    <n v="0"/>
    <n v="0"/>
    <n v="0"/>
    <n v="0"/>
    <n v="0"/>
    <n v="0"/>
    <n v="0"/>
    <n v="0"/>
    <n v="0"/>
    <n v="0"/>
    <n v="0"/>
    <n v="591.95613000000003"/>
    <n v="727.30020999999999"/>
    <n v="90.778769999999994"/>
    <n v="0"/>
    <n v="0"/>
    <n v="0"/>
    <n v="0"/>
    <n v="0"/>
    <n v="0"/>
    <n v="0"/>
    <n v="1410.0351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.10416666666666"/>
    <n v="165.10416666666666"/>
    <n v="165.10416666666666"/>
    <n v="165.10416666666666"/>
    <n v="165.10416666666666"/>
    <n v="165.10416666666666"/>
    <n v="165.10416666666666"/>
    <n v="165.10416666666666"/>
    <n v="165.10416666666666"/>
    <n v="165.10416666666666"/>
    <n v="165.10416666666666"/>
    <n v="165.10416666666652"/>
    <n v="19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 Rotables IC 7-10 BG"/>
    <s v="AFUDC Not Eligible"/>
    <s v="Maintenance"/>
    <s v="Maintenance"/>
    <s v="Fossil Hydro"/>
    <s v="BG - Other Production Plant"/>
    <s v="~"/>
    <s v="D OTH 343.1 INTER CITY 7-10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.19042999999999"/>
    <n v="2198.4734800000001"/>
    <n v="126.8548"/>
    <n v="0"/>
    <n v="0"/>
    <n v="2459.5187100000003"/>
    <n v="0"/>
    <n v="0"/>
    <n v="0"/>
    <n v="0"/>
    <n v="0"/>
    <n v="0"/>
    <n v="0"/>
    <n v="0"/>
    <n v="0"/>
    <n v="0"/>
    <n v="0"/>
    <n v="0"/>
    <n v="0"/>
    <n v="165.06083333333333"/>
    <n v="165.06083333333333"/>
    <n v="165.06083333333333"/>
    <n v="165.06083333333333"/>
    <n v="165.06083333333333"/>
    <n v="165.06083333333333"/>
    <n v="165.06083333333333"/>
    <n v="165.06083333333333"/>
    <n v="165.06083333333333"/>
    <n v="165.06083333333333"/>
    <n v="165.06083333333333"/>
    <n v="165.06083333333299"/>
    <n v="198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 Rotables Osprey BG"/>
    <s v="AFUDC Not Eligible"/>
    <s v="Maintenance"/>
    <s v="Maintenance"/>
    <s v="Fossil Hydro"/>
    <s v="BG - Other Production Plant"/>
    <s v="~"/>
    <s v="PEF Osprey CC 343.1"/>
    <n v="1.44"/>
    <n v="294.19"/>
    <n v="375.28"/>
    <n v="4630.66"/>
    <n v="1862.97"/>
    <n v="-1572.54"/>
    <n v="263.95"/>
    <n v="-14.07"/>
    <n v="6.18"/>
    <n v="100.86"/>
    <n v="41.15"/>
    <n v="-201.59"/>
    <n v="5788.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Anclote BA-311"/>
    <s v="AFUDC Not Eligible"/>
    <s v="Maintenance"/>
    <s v="Maintenance"/>
    <s v="Fossil Hydro"/>
    <s v="BA - Fossil Steam Plants "/>
    <s v="~"/>
    <s v="PEF Anclote Struct &amp; Improv 311"/>
    <n v="87.4"/>
    <n v="272.98999999999995"/>
    <n v="136.82999999999998"/>
    <n v="609.01"/>
    <n v="934.63"/>
    <n v="1284.28"/>
    <n v="186.97000000000003"/>
    <n v="1141.6799999999998"/>
    <n v="996.5100000000001"/>
    <n v="367.08000000000004"/>
    <n v="882.3"/>
    <n v="1318.94"/>
    <n v="8218.6200000000008"/>
    <n v="2.9146554324"/>
    <n v="4.4042175729000004"/>
    <n v="16.5972155537"/>
    <n v="28.011447671500001"/>
    <n v="94.194185782999995"/>
    <n v="137.22121739319999"/>
    <n v="60.7590942936"/>
    <n v="60.585431226899999"/>
    <n v="4.5567314120000004"/>
    <n v="5.8588936431"/>
    <n v="37.009417207699997"/>
    <n v="6.1029635529000004"/>
    <n v="458.21547074289998"/>
    <n v="24.909513628399999"/>
    <n v="38.7621636764"/>
    <n v="79.197698396999996"/>
    <n v="51.668840894500001"/>
    <n v="100.50502239719999"/>
    <n v="9.4485500126000002"/>
    <n v="16.210794567200001"/>
    <n v="35.992270249900002"/>
    <n v="10.8253579592"/>
    <n v="15.858374828700001"/>
    <n v="37.217427552799997"/>
    <n v="15.6468675079"/>
    <n v="436.24288167180003"/>
    <n v="161.32416666666668"/>
    <n v="161.32416666666668"/>
    <n v="161.32416666666668"/>
    <n v="161.32416666666668"/>
    <n v="161.32416666666668"/>
    <n v="161.32416666666668"/>
    <n v="161.32416666666668"/>
    <n v="161.32416666666668"/>
    <n v="161.32416666666668"/>
    <n v="161.32416666666668"/>
    <n v="161.32416666666668"/>
    <n v="161.32416666666631"/>
    <n v="1935.89"/>
    <n v="52.613333333333337"/>
    <n v="52.613333333333337"/>
    <n v="52.613333333333337"/>
    <n v="52.613333333333337"/>
    <n v="52.613333333333337"/>
    <n v="52.613333333333337"/>
    <n v="52.613333333333337"/>
    <n v="52.613333333333337"/>
    <n v="52.613333333333337"/>
    <n v="52.613333333333337"/>
    <n v="52.613333333333337"/>
    <n v="52.613333333333344"/>
    <n v="631.36"/>
    <n v="59.233934213427204"/>
    <n v="92.175041529522446"/>
    <n v="188.32929966782632"/>
    <n v="122.86665922450759"/>
    <n v="238.9973555327571"/>
    <n v="22.468314645073001"/>
    <n v="38.548690804067938"/>
    <n v="85.58833383819109"/>
    <n v="25.742314794174529"/>
    <n v="37.71064924624234"/>
    <n v="88.501714170047052"/>
    <n v="37.207692334163312"/>
    <n v="1037.3699999999999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Anclote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14.5921853808"/>
    <n v="22.049659306799999"/>
    <n v="83.093748740400002"/>
    <n v="140.23895677799999"/>
    <n v="471.58199403600003"/>
    <n v="686.99628097439995"/>
    <n v="304.18963341120002"/>
    <n v="303.32019147480003"/>
    <n v="22.813217903999998"/>
    <n v="29.3324765652"/>
    <n v="185.2871769084"/>
    <n v="30.554409466799999"/>
    <n v="2294.0499309467996"/>
    <n v="124.7091634128"/>
    <n v="194.0622798288"/>
    <n v="396.50227052399998"/>
    <n v="258.67939529400002"/>
    <n v="503.17711734239998"/>
    <n v="47.304045559199999"/>
    <n v="81.1591369824"/>
    <n v="180.19484359079999"/>
    <n v="54.197017046399999"/>
    <n v="79.394752040399993"/>
    <n v="186.3285780576"/>
    <n v="78.335843326800003"/>
    <n v="2184.0444430056"/>
    <n v="807.66750000000002"/>
    <n v="807.66750000000002"/>
    <n v="807.66750000000002"/>
    <n v="807.66750000000002"/>
    <n v="807.66750000000002"/>
    <n v="807.66750000000002"/>
    <n v="807.66750000000002"/>
    <n v="807.66750000000002"/>
    <n v="807.66750000000002"/>
    <n v="807.66750000000002"/>
    <n v="807.66750000000002"/>
    <n v="807.66750000000138"/>
    <n v="9692.01"/>
    <n v="263.40666666666669"/>
    <n v="263.40666666666669"/>
    <n v="263.40666666666669"/>
    <n v="263.40666666666669"/>
    <n v="263.40666666666669"/>
    <n v="263.40666666666669"/>
    <n v="263.40666666666669"/>
    <n v="263.40666666666669"/>
    <n v="263.40666666666669"/>
    <n v="263.40666666666669"/>
    <n v="263.40666666666669"/>
    <n v="263.4066666666663"/>
    <n v="3160.88"/>
    <n v="296.55281272888641"/>
    <n v="461.4714216092965"/>
    <n v="942.86466494901822"/>
    <n v="615.12803205581872"/>
    <n v="1196.5326794372997"/>
    <n v="112.48690457173187"/>
    <n v="192.9927977394274"/>
    <n v="428.49527848415312"/>
    <n v="128.87808246635777"/>
    <n v="188.79716926299668"/>
    <n v="443.08102470266203"/>
    <n v="186.27913199235263"/>
    <n v="5193.5600000000004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Anclote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10.3291569684"/>
    <n v="15.607970028900001"/>
    <n v="58.818357321699999"/>
    <n v="99.268900431500001"/>
    <n v="333.81185290299999"/>
    <n v="486.29401544119997"/>
    <n v="215.3222693976"/>
    <n v="214.7068302429"/>
    <n v="16.148459092"/>
    <n v="20.763151427099999"/>
    <n v="131.15652553570001"/>
    <n v="21.628103208900001"/>
    <n v="1623.8555919988999"/>
    <n v="88.276052604399993"/>
    <n v="137.3680293724"/>
    <n v="280.66626647700002"/>
    <n v="183.1076023745"/>
    <n v="356.17663100520002"/>
    <n v="33.484423276599998"/>
    <n v="57.448931975199997"/>
    <n v="127.5518899859"/>
    <n v="38.363650247199999"/>
    <n v="56.200002596700003"/>
    <n v="131.89368694480001"/>
    <n v="55.450448363900001"/>
    <n v="1545.9876152238"/>
    <n v="571.7116666666667"/>
    <n v="571.7116666666667"/>
    <n v="571.7116666666667"/>
    <n v="571.7116666666667"/>
    <n v="571.7116666666667"/>
    <n v="571.7116666666667"/>
    <n v="571.7116666666667"/>
    <n v="571.7116666666667"/>
    <n v="571.7116666666667"/>
    <n v="571.7116666666667"/>
    <n v="571.7116666666667"/>
    <n v="571.71166666666522"/>
    <n v="6860.54"/>
    <n v="186.45416666666665"/>
    <n v="186.45416666666665"/>
    <n v="186.45416666666665"/>
    <n v="186.45416666666665"/>
    <n v="186.45416666666665"/>
    <n v="186.45416666666665"/>
    <n v="186.45416666666665"/>
    <n v="186.45416666666665"/>
    <n v="186.45416666666665"/>
    <n v="186.45416666666665"/>
    <n v="186.45416666666665"/>
    <n v="186.45416666666642"/>
    <n v="2237.4499999999998"/>
    <n v="209.91653893309072"/>
    <n v="326.65508294914486"/>
    <n v="667.4119369400504"/>
    <n v="435.42175945547172"/>
    <n v="846.97223565854688"/>
    <n v="79.624473852426718"/>
    <n v="136.61101295138181"/>
    <n v="303.31273873566823"/>
    <n v="91.227059243589636"/>
    <n v="133.64111426683746"/>
    <n v="313.63733938865528"/>
    <n v="131.85870762513696"/>
    <n v="3676.29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Anclote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2.5172728668"/>
    <n v="3.8037489003"/>
    <n v="14.3343600459"/>
    <n v="24.192381850499999"/>
    <n v="81.351800780999994"/>
    <n v="118.5125498724"/>
    <n v="52.475231815199997"/>
    <n v="52.325245878300002"/>
    <n v="3.9354690840000002"/>
    <n v="5.0600952117000002"/>
    <n v="31.9635730239"/>
    <n v="5.2708887603000001"/>
    <n v="395.74261809029997"/>
    <n v="21.5133638388"/>
    <n v="33.477350974799997"/>
    <n v="68.399926479000001"/>
    <n v="44.624338711500002"/>
    <n v="86.802221300400006"/>
    <n v="8.1603397482000002"/>
    <n v="14.000623490400001"/>
    <n v="31.085103339300002"/>
    <n v="9.3494344344000009"/>
    <n v="13.696252470899999"/>
    <n v="32.143223349599999"/>
    <n v="13.5135819453"/>
    <n v="376.76576008260002"/>
    <n v="139.32916666666668"/>
    <n v="139.32916666666668"/>
    <n v="139.32916666666668"/>
    <n v="139.32916666666668"/>
    <n v="139.32916666666668"/>
    <n v="139.32916666666668"/>
    <n v="139.32916666666668"/>
    <n v="139.32916666666668"/>
    <n v="139.32916666666668"/>
    <n v="139.32916666666668"/>
    <n v="139.32916666666668"/>
    <n v="139.32916666666665"/>
    <n v="1671.95"/>
    <n v="45.44"/>
    <n v="45.44"/>
    <n v="45.44"/>
    <n v="45.44"/>
    <n v="45.44"/>
    <n v="45.44"/>
    <n v="45.44"/>
    <n v="45.44"/>
    <n v="45.44"/>
    <n v="45.44"/>
    <n v="45.44"/>
    <n v="45.44"/>
    <n v="545.28"/>
    <n v="51.157695602043205"/>
    <n v="79.607454397383151"/>
    <n v="162.65157993116517"/>
    <n v="106.11442977263044"/>
    <n v="206.41131011126652"/>
    <n v="19.404876893066824"/>
    <n v="33.292777462766615"/>
    <n v="73.918810015285302"/>
    <n v="22.232484163340175"/>
    <n v="32.568998509259494"/>
    <n v="76.434966103331902"/>
    <n v="32.134617038461215"/>
    <n v="895.93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Anclote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.64380935159999997"/>
    <n v="0.97283419110000002"/>
    <n v="3.6661083382999999"/>
    <n v="6.1873632685000004"/>
    <n v="20.806266496999999"/>
    <n v="30.310376318799999"/>
    <n v="13.420891082400001"/>
    <n v="13.382531177100001"/>
    <n v="1.006522508"/>
    <n v="1.2941531529000001"/>
    <n v="8.1748973242999998"/>
    <n v="1.3480650111000001"/>
    <n v="101.21381822110001"/>
    <n v="5.5021865156"/>
    <n v="8.5620561475999999"/>
    <n v="17.493738123"/>
    <n v="11.4129727255"/>
    <n v="22.200247954799998"/>
    <n v="2.0870614033999999"/>
    <n v="3.5807529848000001"/>
    <n v="7.9502228340999999"/>
    <n v="2.3911803128"/>
    <n v="3.5029080633"/>
    <n v="8.2208440952000004"/>
    <n v="3.4561888560999998"/>
    <n v="96.360360016199991"/>
    <n v="35.634166666666665"/>
    <n v="35.634166666666665"/>
    <n v="35.634166666666665"/>
    <n v="35.634166666666665"/>
    <n v="35.634166666666665"/>
    <n v="35.634166666666665"/>
    <n v="35.634166666666665"/>
    <n v="35.634166666666665"/>
    <n v="35.634166666666665"/>
    <n v="35.634166666666665"/>
    <n v="35.634166666666665"/>
    <n v="35.634166666666715"/>
    <n v="427.61"/>
    <n v="11.621666666666668"/>
    <n v="11.621666666666668"/>
    <n v="11.621666666666668"/>
    <n v="11.621666666666668"/>
    <n v="11.621666666666668"/>
    <n v="11.621666666666668"/>
    <n v="11.621666666666668"/>
    <n v="11.621666666666668"/>
    <n v="11.621666666666668"/>
    <n v="11.621666666666668"/>
    <n v="11.621666666666668"/>
    <n v="11.621666666666655"/>
    <n v="139.46"/>
    <n v="13.083917679090352"/>
    <n v="20.360130919104584"/>
    <n v="41.599213122264914"/>
    <n v="27.139464500298164"/>
    <n v="52.791052406612664"/>
    <n v="4.9629251054777495"/>
    <n v="8.5148471702020014"/>
    <n v="18.905222641374902"/>
    <n v="5.6861042932356964"/>
    <n v="8.3297359345589488"/>
    <n v="19.548746137425979"/>
    <n v="8.2186400903540289"/>
    <n v="229.14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Anclote Other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9"/>
    <n v="9"/>
    <n v="9"/>
    <n v="9"/>
    <n v="9"/>
    <n v="9"/>
    <n v="9"/>
    <n v="9"/>
    <n v="9"/>
    <n v="9"/>
    <n v="9"/>
    <n v="9"/>
    <n v="108"/>
    <n v="44"/>
    <n v="44"/>
    <n v="44"/>
    <n v="44"/>
    <n v="44"/>
    <n v="44"/>
    <n v="44"/>
    <n v="44"/>
    <n v="44"/>
    <n v="44"/>
    <n v="44"/>
    <n v="44"/>
    <n v="528"/>
    <n v="48.749999979999998"/>
    <n v="48.749999979999998"/>
    <n v="48.749999979999998"/>
    <n v="48.749999979999998"/>
    <n v="48.749999979999998"/>
    <n v="48.749999979999998"/>
    <n v="48.749999979999998"/>
    <n v="48.749999979999998"/>
    <n v="48.749999979999998"/>
    <n v="48.749999979999998"/>
    <n v="48.749999979999998"/>
    <n v="48.750000220000061"/>
    <n v="585"/>
    <n v="54.666666648000003"/>
    <n v="54.666666648000003"/>
    <n v="54.666666648000003"/>
    <n v="54.666666648000003"/>
    <n v="54.666666648000003"/>
    <n v="54.666666648000003"/>
    <n v="54.666666648000003"/>
    <n v="54.666666648000003"/>
    <n v="54.666666648000003"/>
    <n v="54.666666648000003"/>
    <n v="54.666666648000003"/>
    <n v="54.666666871999951"/>
    <n v="656"/>
    <n v="143.83333333600001"/>
    <n v="143.83333333600001"/>
    <n v="143.83333333600001"/>
    <n v="143.83333333600001"/>
    <n v="143.83333333600001"/>
    <n v="143.83333333600001"/>
    <n v="143.83333333600001"/>
    <n v="143.83333333600001"/>
    <n v="143.83333333600001"/>
    <n v="143.83333333600001"/>
    <n v="143.83333333600001"/>
    <n v="143.83333330399955"/>
    <n v="1726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Anclote Other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44"/>
    <n v="44"/>
    <n v="44"/>
    <n v="44"/>
    <n v="44"/>
    <n v="44"/>
    <n v="44"/>
    <n v="44"/>
    <n v="44"/>
    <n v="44"/>
    <n v="44"/>
    <n v="44"/>
    <n v="528"/>
    <n v="221"/>
    <n v="221"/>
    <n v="221"/>
    <n v="221"/>
    <n v="221"/>
    <n v="221"/>
    <n v="221"/>
    <n v="221"/>
    <n v="221"/>
    <n v="221"/>
    <n v="221"/>
    <n v="221"/>
    <n v="2652"/>
    <n v="244.25000001999999"/>
    <n v="244.25000001999999"/>
    <n v="244.25000001999999"/>
    <n v="244.25000001999999"/>
    <n v="244.25000001999999"/>
    <n v="244.25000001999999"/>
    <n v="244.25000001999999"/>
    <n v="244.25000001999999"/>
    <n v="244.25000001999999"/>
    <n v="244.25000001999999"/>
    <n v="244.25000001999999"/>
    <n v="244.24999978000051"/>
    <n v="2931"/>
    <n v="273.91666675099998"/>
    <n v="273.91666675099998"/>
    <n v="273.91666675099998"/>
    <n v="273.91666675099998"/>
    <n v="273.91666675099998"/>
    <n v="273.91666675099998"/>
    <n v="273.91666675099998"/>
    <n v="273.91666675099998"/>
    <n v="273.91666675099998"/>
    <n v="273.91666675099998"/>
    <n v="273.91666675099998"/>
    <n v="273.91666573900102"/>
    <n v="3287"/>
    <n v="720.08333334600002"/>
    <n v="720.08333334600002"/>
    <n v="720.08333334600002"/>
    <n v="720.08333334600002"/>
    <n v="720.08333334600002"/>
    <n v="720.08333334600002"/>
    <n v="720.08333334600002"/>
    <n v="720.08333334600002"/>
    <n v="720.08333334600002"/>
    <n v="720.08333334600002"/>
    <n v="720.08333334600002"/>
    <n v="720.08333319400117"/>
    <n v="8641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Anclote Other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31"/>
    <n v="31"/>
    <n v="31"/>
    <n v="31"/>
    <n v="31"/>
    <n v="31"/>
    <n v="31"/>
    <n v="31"/>
    <n v="31"/>
    <n v="31"/>
    <n v="31"/>
    <n v="31"/>
    <n v="372"/>
    <n v="156"/>
    <n v="156"/>
    <n v="156"/>
    <n v="156"/>
    <n v="156"/>
    <n v="156"/>
    <n v="156"/>
    <n v="156"/>
    <n v="156"/>
    <n v="156"/>
    <n v="156"/>
    <n v="156"/>
    <n v="1872"/>
    <n v="172.833333348"/>
    <n v="172.833333348"/>
    <n v="172.833333348"/>
    <n v="172.833333348"/>
    <n v="172.833333348"/>
    <n v="172.833333348"/>
    <n v="172.833333348"/>
    <n v="172.833333348"/>
    <n v="172.833333348"/>
    <n v="172.833333348"/>
    <n v="172.833333348"/>
    <n v="172.83333317200004"/>
    <n v="2074"/>
    <n v="193.83333340799999"/>
    <n v="193.83333340799999"/>
    <n v="193.83333340799999"/>
    <n v="193.83333340799999"/>
    <n v="193.83333340799999"/>
    <n v="193.83333340799999"/>
    <n v="193.83333340799999"/>
    <n v="193.83333340799999"/>
    <n v="193.83333340799999"/>
    <n v="193.83333340799999"/>
    <n v="193.83333340799999"/>
    <n v="193.83333251199974"/>
    <n v="2326"/>
    <n v="509.666666652"/>
    <n v="509.666666652"/>
    <n v="509.666666652"/>
    <n v="509.666666652"/>
    <n v="509.666666652"/>
    <n v="509.666666652"/>
    <n v="509.666666652"/>
    <n v="509.666666652"/>
    <n v="509.666666652"/>
    <n v="509.666666652"/>
    <n v="509.666666652"/>
    <n v="509.66666682800133"/>
    <n v="6116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Anclote Other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8"/>
    <n v="8"/>
    <n v="8"/>
    <n v="8"/>
    <n v="8"/>
    <n v="8"/>
    <n v="8"/>
    <n v="8"/>
    <n v="8"/>
    <n v="8"/>
    <n v="8"/>
    <n v="8"/>
    <n v="96"/>
    <n v="38"/>
    <n v="38"/>
    <n v="38"/>
    <n v="38"/>
    <n v="38"/>
    <n v="38"/>
    <n v="38"/>
    <n v="38"/>
    <n v="38"/>
    <n v="38"/>
    <n v="38"/>
    <n v="38"/>
    <n v="456"/>
    <n v="42.166666673999998"/>
    <n v="42.166666673999998"/>
    <n v="42.166666673999998"/>
    <n v="42.166666673999998"/>
    <n v="42.166666673999998"/>
    <n v="42.166666673999998"/>
    <n v="42.166666673999998"/>
    <n v="42.166666673999998"/>
    <n v="42.166666673999998"/>
    <n v="42.166666673999998"/>
    <n v="42.166666673999998"/>
    <n v="42.166666586000019"/>
    <n v="506"/>
    <n v="47.250000014000001"/>
    <n v="47.250000014000001"/>
    <n v="47.250000014000001"/>
    <n v="47.250000014000001"/>
    <n v="47.250000014000001"/>
    <n v="47.250000014000001"/>
    <n v="47.250000014000001"/>
    <n v="47.250000014000001"/>
    <n v="47.250000014000001"/>
    <n v="47.250000014000001"/>
    <n v="47.250000014000001"/>
    <n v="47.249999845999923"/>
    <n v="567"/>
    <n v="124.249999996"/>
    <n v="124.249999996"/>
    <n v="124.249999996"/>
    <n v="124.249999996"/>
    <n v="124.249999996"/>
    <n v="124.249999996"/>
    <n v="124.249999996"/>
    <n v="124.249999996"/>
    <n v="124.249999996"/>
    <n v="124.249999996"/>
    <n v="124.249999996"/>
    <n v="124.25000004399976"/>
    <n v="1491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Anclote Other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2"/>
    <n v="2"/>
    <n v="2"/>
    <n v="2"/>
    <n v="2"/>
    <n v="2"/>
    <n v="2"/>
    <n v="2"/>
    <n v="2"/>
    <n v="2"/>
    <n v="2"/>
    <n v="2"/>
    <n v="24"/>
    <n v="10"/>
    <n v="10"/>
    <n v="10"/>
    <n v="10"/>
    <n v="10"/>
    <n v="10"/>
    <n v="10"/>
    <n v="10"/>
    <n v="10"/>
    <n v="10"/>
    <n v="10"/>
    <n v="10"/>
    <n v="120"/>
    <n v="10.75"/>
    <n v="10.75"/>
    <n v="10.75"/>
    <n v="10.75"/>
    <n v="10.75"/>
    <n v="10.75"/>
    <n v="10.75"/>
    <n v="10.75"/>
    <n v="10.75"/>
    <n v="10.75"/>
    <n v="10.75"/>
    <n v="10.75"/>
    <n v="129"/>
    <n v="12.08333333"/>
    <n v="12.08333333"/>
    <n v="12.08333333"/>
    <n v="12.08333333"/>
    <n v="12.08333333"/>
    <n v="12.08333333"/>
    <n v="12.08333333"/>
    <n v="12.08333333"/>
    <n v="12.08333333"/>
    <n v="12.08333333"/>
    <n v="12.08333333"/>
    <n v="12.083333369999991"/>
    <n v="145"/>
    <n v="31.75"/>
    <n v="31.75"/>
    <n v="31.75"/>
    <n v="31.75"/>
    <n v="31.75"/>
    <n v="31.75"/>
    <n v="31.75"/>
    <n v="31.75"/>
    <n v="31.75"/>
    <n v="31.75"/>
    <n v="31.75"/>
    <n v="31.75"/>
    <n v="381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Bartow CC BG"/>
    <s v="AFUDC Not Eligible"/>
    <s v="Maintenance"/>
    <s v="Maintenance"/>
    <s v="Fossil Hydro"/>
    <s v="BG - Other Production Plant"/>
    <s v="~"/>
    <s v="PEF Bartow 344 CC"/>
    <n v="-182.03000000000003"/>
    <n v="200.84"/>
    <n v="109.43"/>
    <n v="34.130000000000003"/>
    <n v="184.78000000000003"/>
    <n v="16.37"/>
    <n v="-178.46"/>
    <n v="185.38"/>
    <n v="12.29"/>
    <n v="4.9799999999999995"/>
    <n v="-179.14"/>
    <n v="2732.85"/>
    <n v="294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Bartow CC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34.416385746800003"/>
    <n v="142.1818778482"/>
    <n v="118.3375519624"/>
    <n v="122.4730742648"/>
    <n v="245.15913365719999"/>
    <n v="45.146658410800001"/>
    <n v="91.094862520199996"/>
    <n v="243.05112398380001"/>
    <n v="84.343614833800004"/>
    <n v="306.91314646559999"/>
    <n v="309.44893876399999"/>
    <n v="41.148871244399999"/>
    <n v="1783.7152397020002"/>
    <n v="14.2625478648"/>
    <n v="494.05111309599999"/>
    <n v="72.016235692199999"/>
    <n v="24.481214247800001"/>
    <n v="510.32225612600001"/>
    <n v="13.7293422102"/>
    <n v="476.88590158480002"/>
    <n v="93.199810170600003"/>
    <n v="343.18908201059998"/>
    <n v="238.24198146539999"/>
    <n v="206.06430843379999"/>
    <n v="4.7685113986000003"/>
    <n v="2491.2123043007996"/>
    <n v="109.59750000000001"/>
    <n v="109.59750000000001"/>
    <n v="109.59750000000001"/>
    <n v="109.59750000000001"/>
    <n v="109.59750000000001"/>
    <n v="109.59750000000001"/>
    <n v="109.59750000000001"/>
    <n v="109.59750000000001"/>
    <n v="109.59750000000001"/>
    <n v="109.59750000000001"/>
    <n v="109.59750000000001"/>
    <n v="109.59750000000008"/>
    <n v="1315.17"/>
    <n v="163.09083333333334"/>
    <n v="163.09083333333334"/>
    <n v="163.09083333333334"/>
    <n v="163.09083333333334"/>
    <n v="163.09083333333334"/>
    <n v="163.09083333333334"/>
    <n v="163.09083333333334"/>
    <n v="163.09083333333334"/>
    <n v="163.09083333333334"/>
    <n v="163.09083333333334"/>
    <n v="163.09083333333334"/>
    <n v="163.09083333333297"/>
    <n v="1957.09"/>
    <n v="14.340110367023069"/>
    <n v="496.737858894932"/>
    <n v="72.407873953043904"/>
    <n v="24.614347840235101"/>
    <n v="513.09748755733085"/>
    <n v="13.804005036631457"/>
    <n v="479.47929963348304"/>
    <n v="93.706648819070892"/>
    <n v="345.05541081725556"/>
    <n v="239.53758757955325"/>
    <n v="207.18492611953883"/>
    <n v="4.7944433819025107"/>
    <n v="2504.7600000000002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Bartow CC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15.8505991674"/>
    <n v="65.482412105099996"/>
    <n v="54.500815873199997"/>
    <n v="56.405446616399999"/>
    <n v="112.90898435459999"/>
    <n v="20.7924676194"/>
    <n v="41.954090201100001"/>
    <n v="111.93813237089999"/>
    <n v="38.844777045900003"/>
    <n v="141.35003308079999"/>
    <n v="142.517902002"/>
    <n v="18.9512713242"/>
    <n v="821.49693176100016"/>
    <n v="6.5686714164"/>
    <n v="227.53714522800001"/>
    <n v="33.167355047100003"/>
    <n v="11.2749176229"/>
    <n v="235.03088289300001"/>
    <n v="6.3231014960999996"/>
    <n v="219.63164087640001"/>
    <n v="42.923531958300003"/>
    <n v="158.05705507830001"/>
    <n v="109.7232632397"/>
    <n v="94.903711845900006"/>
    <n v="2.1961563122999999"/>
    <n v="1147.3374330144002"/>
    <n v="50.475833333333334"/>
    <n v="50.475833333333334"/>
    <n v="50.475833333333334"/>
    <n v="50.475833333333334"/>
    <n v="50.475833333333334"/>
    <n v="50.475833333333334"/>
    <n v="50.475833333333334"/>
    <n v="50.475833333333334"/>
    <n v="50.475833333333334"/>
    <n v="50.475833333333334"/>
    <n v="50.475833333333334"/>
    <n v="50.475833333333298"/>
    <n v="605.71"/>
    <n v="75.112499999999997"/>
    <n v="75.112499999999997"/>
    <n v="75.112499999999997"/>
    <n v="75.112499999999997"/>
    <n v="75.112499999999997"/>
    <n v="75.112499999999997"/>
    <n v="75.112499999999997"/>
    <n v="75.112499999999997"/>
    <n v="75.112499999999997"/>
    <n v="75.112499999999997"/>
    <n v="75.112499999999997"/>
    <n v="75.112500000000182"/>
    <n v="901.35"/>
    <n v="6.6044110058082337"/>
    <n v="228.77515572206534"/>
    <n v="33.347815839853446"/>
    <n v="11.336263502593118"/>
    <n v="236.30966618422664"/>
    <n v="6.3575049601997549"/>
    <n v="220.82663818535065"/>
    <n v="43.157075290108423"/>
    <n v="158.9170302381884"/>
    <n v="110.3202582982331"/>
    <n v="95.420074970141741"/>
    <n v="2.2081058032308647"/>
    <n v="1153.58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Bartow CC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185.36141165820001"/>
    <n v="765.76993830929996"/>
    <n v="637.34803082760004"/>
    <n v="659.62132406520004"/>
    <n v="1320.3897535878"/>
    <n v="243.1530258942"/>
    <n v="490.6230548373"/>
    <n v="1309.0363345587"/>
    <n v="454.26186308370001"/>
    <n v="1652.9874607944"/>
    <n v="1666.644851886"/>
    <n v="221.6215531206"/>
    <n v="9606.8186026229996"/>
    <n v="76.815910465200005"/>
    <n v="2660.8840460040001"/>
    <n v="387.86847661529998"/>
    <n v="131.85209119469999"/>
    <n v="2748.517944099"/>
    <n v="73.944146022300004"/>
    <n v="2568.4348312451998"/>
    <n v="501.95998227690001"/>
    <n v="1848.3641244369001"/>
    <n v="1283.1350254371"/>
    <n v="1109.8309794837"/>
    <n v="25.6824760989"/>
    <n v="13417.290033379199"/>
    <n v="590.27583333333337"/>
    <n v="590.27583333333337"/>
    <n v="590.27583333333337"/>
    <n v="590.27583333333337"/>
    <n v="590.27583333333337"/>
    <n v="590.27583333333337"/>
    <n v="590.27583333333337"/>
    <n v="590.27583333333337"/>
    <n v="590.27583333333337"/>
    <n v="590.27583333333337"/>
    <n v="590.27583333333337"/>
    <n v="590.27583333333496"/>
    <n v="7083.31"/>
    <n v="878.38250000000005"/>
    <n v="878.38250000000005"/>
    <n v="878.38250000000005"/>
    <n v="878.38250000000005"/>
    <n v="878.38250000000005"/>
    <n v="878.38250000000005"/>
    <n v="878.38250000000005"/>
    <n v="878.38250000000005"/>
    <n v="878.38250000000005"/>
    <n v="878.38250000000005"/>
    <n v="878.38250000000005"/>
    <n v="878.38250000000153"/>
    <n v="10540.59"/>
    <n v="77.233616720043514"/>
    <n v="2675.3532868513466"/>
    <n v="389.97761113909417"/>
    <n v="132.56907082655863"/>
    <n v="2763.4637167891501"/>
    <n v="74.346236319941781"/>
    <n v="2582.4013557278472"/>
    <n v="504.68951868424608"/>
    <n v="1858.4150793931055"/>
    <n v="1290.1124019036158"/>
    <n v="1115.8659706612043"/>
    <n v="25.822134983845899"/>
    <n v="13490.25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Bartow CC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306.93"/>
    <n v="294.28000000000003"/>
    <n v="601.21"/>
    <n v="18.055996289799999"/>
    <n v="74.5934066927"/>
    <n v="62.083869436400001"/>
    <n v="64.253503862800002"/>
    <n v="128.61874690420001"/>
    <n v="23.685459093799999"/>
    <n v="47.791436084700003"/>
    <n v="127.5128139593"/>
    <n v="44.249503934300002"/>
    <n v="161.0169840216"/>
    <n v="162.34734615400001"/>
    <n v="21.588085163399999"/>
    <n v="935.79715159700004"/>
    <n v="7.4826134627999998"/>
    <n v="259.19587055599999"/>
    <n v="37.782145226700003"/>
    <n v="12.843670363299999"/>
    <n v="267.73226076100002"/>
    <n v="7.2028757997000001"/>
    <n v="250.1904218828"/>
    <n v="48.895762589100002"/>
    <n v="180.04856282910001"/>
    <n v="124.98977565689999"/>
    <n v="108.1082835343"/>
    <n v="2.5017218470999998"/>
    <n v="1306.9739645088002"/>
    <n v="57.498333333333335"/>
    <n v="57.498333333333335"/>
    <n v="57.498333333333335"/>
    <n v="57.498333333333335"/>
    <n v="57.498333333333335"/>
    <n v="57.498333333333335"/>
    <n v="57.498333333333335"/>
    <n v="57.498333333333335"/>
    <n v="57.498333333333335"/>
    <n v="57.498333333333335"/>
    <n v="57.498333333333335"/>
    <n v="57.498333333333335"/>
    <n v="689.98"/>
    <n v="85.563333333333333"/>
    <n v="85.563333333333333"/>
    <n v="85.563333333333333"/>
    <n v="85.563333333333333"/>
    <n v="85.563333333333333"/>
    <n v="85.563333333333333"/>
    <n v="85.563333333333333"/>
    <n v="85.563333333333333"/>
    <n v="85.563333333333333"/>
    <n v="85.563333333333333"/>
    <n v="85.563333333333333"/>
    <n v="85.563333333333503"/>
    <n v="1026.76"/>
    <n v="7.5232965369538318"/>
    <n v="260.60512213295516"/>
    <n v="37.9875672792476"/>
    <n v="12.913501578876648"/>
    <n v="269.18792481100922"/>
    <n v="7.2420379362632303"/>
    <n v="251.55071070924268"/>
    <n v="49.161609534837616"/>
    <n v="181.02748938588169"/>
    <n v="125.66934681700343"/>
    <n v="108.69606978539196"/>
    <n v="2.5153234923368473"/>
    <n v="1314.08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Bartow CC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14.883659976800001"/>
    <n v="61.487767493200003"/>
    <n v="51.176085102400002"/>
    <n v="52.964527044800001"/>
    <n v="106.02116132720001"/>
    <n v="19.5240580408"/>
    <n v="39.394751365200001"/>
    <n v="105.10953453880001"/>
    <n v="36.475116638800003"/>
    <n v="132.72721162560001"/>
    <n v="133.823836664"/>
    <n v="17.7951808344"/>
    <n v="771.3828906519999"/>
    <n v="6.1679606447999999"/>
    <n v="213.656623696"/>
    <n v="31.144036237200002"/>
    <n v="10.5871102028"/>
    <n v="220.693218476"/>
    <n v="5.9373713052000001"/>
    <n v="206.23338136480001"/>
    <n v="40.305053955600002"/>
    <n v="148.4150497956"/>
    <n v="103.02977978040001"/>
    <n v="89.114270238800003"/>
    <n v="2.0621834836000001"/>
    <n v="1077.3460391807998"/>
    <n v="47.396666666666668"/>
    <n v="47.396666666666668"/>
    <n v="47.396666666666668"/>
    <n v="47.396666666666668"/>
    <n v="47.396666666666668"/>
    <n v="47.396666666666668"/>
    <n v="47.396666666666668"/>
    <n v="47.396666666666668"/>
    <n v="47.396666666666668"/>
    <n v="47.396666666666668"/>
    <n v="47.396666666666668"/>
    <n v="47.396666666666761"/>
    <n v="568.76"/>
    <n v="70.53"/>
    <n v="70.53"/>
    <n v="70.53"/>
    <n v="70.53"/>
    <n v="70.53"/>
    <n v="70.53"/>
    <n v="70.53"/>
    <n v="70.53"/>
    <n v="70.53"/>
    <n v="70.53"/>
    <n v="70.53"/>
    <n v="70.5300000000002"/>
    <n v="846.36"/>
    <n v="6.2014754123721616"/>
    <n v="214.81756691464085"/>
    <n v="31.313263182029601"/>
    <n v="10.644637245876522"/>
    <n v="221.89239634822121"/>
    <n v="5.9696331224752379"/>
    <n v="207.35398900808795"/>
    <n v="40.524059003312843"/>
    <n v="149.2214907222787"/>
    <n v="103.58961135540562"/>
    <n v="89.598489290511054"/>
    <n v="2.0733883947884806"/>
    <n v="1083.2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Bartow CC BG-346"/>
    <s v="AFUDC Not Eligible"/>
    <s v="Maintenance"/>
    <s v="Maintenance"/>
    <s v="Fossil Hydro"/>
    <s v="BG - Other Production Plant"/>
    <s v="~"/>
    <s v="PEF Bartow 346 CC"/>
    <n v="118.43"/>
    <n v="463.84000000000009"/>
    <n v="277.99999999999994"/>
    <n v="676.93"/>
    <n v="322.93"/>
    <n v="506.18999999999994"/>
    <n v="281.49"/>
    <n v="774.66999999999985"/>
    <n v="518.86"/>
    <n v="1722.1299999999999"/>
    <n v="7182.8500000000022"/>
    <n v="2437.5399999999995"/>
    <n v="15283.86"/>
    <n v="8.4918871609999993"/>
    <n v="35.081907551500002"/>
    <n v="29.198566798000002"/>
    <n v="30.218964146000001"/>
    <n v="60.490480169000001"/>
    <n v="11.139470941000001"/>
    <n v="22.4767149915"/>
    <n v="59.970350588499997"/>
    <n v="20.810914463500001"/>
    <n v="75.727644011999999"/>
    <n v="76.353324529999995"/>
    <n v="10.153058313000001"/>
    <n v="440.11328366499998"/>
    <n v="3.5191361460000001"/>
    <n v="121.90200142"/>
    <n v="17.769261181499999"/>
    <n v="6.0404863684999999"/>
    <n v="125.916737645"/>
    <n v="3.3875731665000002"/>
    <n v="117.666663046"/>
    <n v="22.9960890495"/>
    <n v="84.678355849499994"/>
    <n v="58.7837444205"/>
    <n v="50.844236463500003"/>
    <n v="1.1765808595"/>
    <n v="614.68086561600001"/>
    <n v="27.041666666666668"/>
    <n v="27.041666666666668"/>
    <n v="27.041666666666668"/>
    <n v="27.041666666666668"/>
    <n v="27.041666666666668"/>
    <n v="27.041666666666668"/>
    <n v="27.041666666666668"/>
    <n v="27.041666666666668"/>
    <n v="27.041666666666668"/>
    <n v="27.041666666666668"/>
    <n v="27.041666666666668"/>
    <n v="27.041666666666686"/>
    <n v="324.5"/>
    <n v="40.240833333333335"/>
    <n v="40.240833333333335"/>
    <n v="40.240833333333335"/>
    <n v="40.240833333333335"/>
    <n v="40.240833333333335"/>
    <n v="40.240833333333335"/>
    <n v="40.240833333333335"/>
    <n v="40.240833333333335"/>
    <n v="40.240833333333335"/>
    <n v="40.240833333333335"/>
    <n v="40.240833333333335"/>
    <n v="40.240833333333285"/>
    <n v="482.89"/>
    <n v="3.5382531704007327"/>
    <n v="122.56421039372587"/>
    <n v="17.865789245631831"/>
    <n v="6.0733001388425212"/>
    <n v="126.60075589440936"/>
    <n v="3.4059755005378172"/>
    <n v="118.30586436566476"/>
    <n v="23.121010842020134"/>
    <n v="85.138354590051378"/>
    <n v="59.103075708017947"/>
    <n v="51.120437914306088"/>
    <n v="1.1829722363914925"/>
    <n v="618.02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Bartow CT BG"/>
    <s v="AFUDC Not Eligible"/>
    <s v="Maintenance"/>
    <s v="Maintenance"/>
    <s v="Fossil Hydro"/>
    <s v="BG - Other Production Plant"/>
    <s v="~"/>
    <s v="PEF Bartow 341"/>
    <n v="0"/>
    <n v="0"/>
    <n v="0"/>
    <n v="0"/>
    <n v="0"/>
    <n v="0"/>
    <n v="0"/>
    <n v="14.32"/>
    <n v="6.94"/>
    <n v="150.41"/>
    <n v="15.99"/>
    <n v="187.12"/>
    <n v="37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Bartow CT BG-341"/>
    <s v="AFUDC Not Eligible"/>
    <s v="Maintenance"/>
    <s v="Maintenance"/>
    <s v="Fossil Hydro"/>
    <s v="BG - Other Production Plant"/>
    <s v="~"/>
    <s v="PEF Bartow 341"/>
    <n v="2.5499999999999998"/>
    <n v="0"/>
    <n v="0"/>
    <n v="0"/>
    <n v="0"/>
    <n v="0"/>
    <n v="0"/>
    <n v="0"/>
    <n v="0"/>
    <n v="0"/>
    <n v="50.28"/>
    <n v="139.84"/>
    <n v="192.67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Bartow Other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12"/>
    <n v="12"/>
    <n v="12"/>
    <n v="12"/>
    <n v="12"/>
    <n v="12"/>
    <n v="12"/>
    <n v="12"/>
    <n v="12"/>
    <n v="12"/>
    <n v="12"/>
    <n v="12"/>
    <n v="144"/>
    <n v="58"/>
    <n v="58"/>
    <n v="58"/>
    <n v="58"/>
    <n v="58"/>
    <n v="58"/>
    <n v="58"/>
    <n v="58"/>
    <n v="58"/>
    <n v="58"/>
    <n v="58"/>
    <n v="58"/>
    <n v="696"/>
    <n v="64.416666672000005"/>
    <n v="64.416666672000005"/>
    <n v="64.416666672000005"/>
    <n v="64.416666672000005"/>
    <n v="64.416666672000005"/>
    <n v="64.416666672000005"/>
    <n v="64.416666672000005"/>
    <n v="64.416666672000005"/>
    <n v="64.416666672000005"/>
    <n v="64.416666672000005"/>
    <n v="64.416666672000005"/>
    <n v="64.4166666079999"/>
    <n v="773"/>
    <n v="72.249999990000006"/>
    <n v="72.249999990000006"/>
    <n v="72.249999990000006"/>
    <n v="72.249999990000006"/>
    <n v="72.249999990000006"/>
    <n v="72.249999990000006"/>
    <n v="72.249999990000006"/>
    <n v="72.249999990000006"/>
    <n v="72.249999990000006"/>
    <n v="72.249999990000006"/>
    <n v="72.249999990000006"/>
    <n v="72.250000109999974"/>
    <n v="8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Bartow Other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60"/>
    <n v="27"/>
    <n v="27"/>
    <n v="27"/>
    <n v="27"/>
    <n v="27"/>
    <n v="27"/>
    <n v="27"/>
    <n v="27"/>
    <n v="27"/>
    <n v="27"/>
    <n v="27"/>
    <n v="27"/>
    <n v="324"/>
    <n v="29.666666664000001"/>
    <n v="29.666666664000001"/>
    <n v="29.666666664000001"/>
    <n v="29.666666664000001"/>
    <n v="29.666666664000001"/>
    <n v="29.666666664000001"/>
    <n v="29.666666664000001"/>
    <n v="29.666666664000001"/>
    <n v="29.666666664000001"/>
    <n v="29.666666664000001"/>
    <n v="29.666666664000001"/>
    <n v="29.66666669600005"/>
    <n v="356"/>
    <n v="33.249999987000002"/>
    <n v="33.249999987000002"/>
    <n v="33.249999987000002"/>
    <n v="33.249999987000002"/>
    <n v="33.249999987000002"/>
    <n v="33.249999987000002"/>
    <n v="33.249999987000002"/>
    <n v="33.249999987000002"/>
    <n v="33.249999987000002"/>
    <n v="33.249999987000002"/>
    <n v="33.249999987000002"/>
    <n v="33.250000142999909"/>
    <n v="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Bartow Other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63"/>
    <n v="63"/>
    <n v="63"/>
    <n v="63"/>
    <n v="63"/>
    <n v="63"/>
    <n v="63"/>
    <n v="63"/>
    <n v="63"/>
    <n v="63"/>
    <n v="63"/>
    <n v="63"/>
    <n v="756"/>
    <n v="314"/>
    <n v="314"/>
    <n v="314"/>
    <n v="314"/>
    <n v="314"/>
    <n v="314"/>
    <n v="314"/>
    <n v="314"/>
    <n v="314"/>
    <n v="314"/>
    <n v="314"/>
    <n v="314"/>
    <n v="3768"/>
    <n v="347.08333327600002"/>
    <n v="347.08333327600002"/>
    <n v="347.08333327600002"/>
    <n v="347.08333327600002"/>
    <n v="347.08333327600002"/>
    <n v="347.08333327600002"/>
    <n v="347.08333327600002"/>
    <n v="347.08333327600002"/>
    <n v="347.08333327600002"/>
    <n v="347.08333327600002"/>
    <n v="347.08333327600002"/>
    <n v="347.08333396400076"/>
    <n v="4165"/>
    <n v="389.25000014800003"/>
    <n v="389.25000014800003"/>
    <n v="389.25000014800003"/>
    <n v="389.25000014800003"/>
    <n v="389.25000014800003"/>
    <n v="389.25000014800003"/>
    <n v="389.25000014800003"/>
    <n v="389.25000014800003"/>
    <n v="389.25000014800003"/>
    <n v="389.25000014800003"/>
    <n v="389.25000014800003"/>
    <n v="389.24999837199903"/>
    <n v="46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Bartow Other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6"/>
    <n v="6"/>
    <n v="6"/>
    <n v="6"/>
    <n v="6"/>
    <n v="6"/>
    <n v="6"/>
    <n v="6"/>
    <n v="6"/>
    <n v="6"/>
    <n v="6"/>
    <n v="6"/>
    <n v="72"/>
    <n v="31"/>
    <n v="31"/>
    <n v="31"/>
    <n v="31"/>
    <n v="31"/>
    <n v="31"/>
    <n v="31"/>
    <n v="31"/>
    <n v="31"/>
    <n v="31"/>
    <n v="31"/>
    <n v="31"/>
    <n v="372"/>
    <n v="33.833333318999998"/>
    <n v="33.833333318999998"/>
    <n v="33.833333318999998"/>
    <n v="33.833333318999998"/>
    <n v="33.833333318999998"/>
    <n v="33.833333318999998"/>
    <n v="33.833333318999998"/>
    <n v="33.833333318999998"/>
    <n v="33.833333318999998"/>
    <n v="33.833333318999998"/>
    <n v="33.833333318999998"/>
    <n v="33.833333490999962"/>
    <n v="406"/>
    <n v="37.916666679999999"/>
    <n v="37.916666679999999"/>
    <n v="37.916666679999999"/>
    <n v="37.916666679999999"/>
    <n v="37.916666679999999"/>
    <n v="37.916666679999999"/>
    <n v="37.916666679999999"/>
    <n v="37.916666679999999"/>
    <n v="37.916666679999999"/>
    <n v="37.916666679999999"/>
    <n v="37.916666679999999"/>
    <n v="37.916666520000035"/>
    <n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Bartow Other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5"/>
    <n v="5"/>
    <n v="5"/>
    <n v="5"/>
    <n v="5"/>
    <n v="5"/>
    <n v="5"/>
    <n v="5"/>
    <n v="5"/>
    <n v="5"/>
    <n v="5"/>
    <n v="5"/>
    <n v="60"/>
    <n v="25"/>
    <n v="25"/>
    <n v="25"/>
    <n v="25"/>
    <n v="25"/>
    <n v="25"/>
    <n v="25"/>
    <n v="25"/>
    <n v="25"/>
    <n v="25"/>
    <n v="25"/>
    <n v="25"/>
    <n v="300"/>
    <n v="27.833333325000002"/>
    <n v="27.833333325000002"/>
    <n v="27.833333325000002"/>
    <n v="27.833333325000002"/>
    <n v="27.833333325000002"/>
    <n v="27.833333325000002"/>
    <n v="27.833333325000002"/>
    <n v="27.833333325000002"/>
    <n v="27.833333325000002"/>
    <n v="27.833333325000002"/>
    <n v="27.833333325000002"/>
    <n v="27.833333424999921"/>
    <n v="334"/>
    <n v="31.25"/>
    <n v="31.25"/>
    <n v="31.25"/>
    <n v="31.25"/>
    <n v="31.25"/>
    <n v="31.25"/>
    <n v="31.25"/>
    <n v="31.25"/>
    <n v="31.25"/>
    <n v="31.25"/>
    <n v="31.25"/>
    <n v="31.2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Bartow Other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3"/>
    <n v="3"/>
    <n v="3"/>
    <n v="3"/>
    <n v="3"/>
    <n v="3"/>
    <n v="3"/>
    <n v="3"/>
    <n v="3"/>
    <n v="3"/>
    <n v="3"/>
    <n v="3"/>
    <n v="36"/>
    <n v="14"/>
    <n v="14"/>
    <n v="14"/>
    <n v="14"/>
    <n v="14"/>
    <n v="14"/>
    <n v="14"/>
    <n v="14"/>
    <n v="14"/>
    <n v="14"/>
    <n v="14"/>
    <n v="14"/>
    <n v="168"/>
    <n v="15.916666668"/>
    <n v="15.916666668"/>
    <n v="15.916666668"/>
    <n v="15.916666668"/>
    <n v="15.916666668"/>
    <n v="15.916666668"/>
    <n v="15.916666668"/>
    <n v="15.916666668"/>
    <n v="15.916666668"/>
    <n v="15.916666668"/>
    <n v="15.916666668"/>
    <n v="15.916666651999975"/>
    <n v="191"/>
    <n v="17.833333335999999"/>
    <n v="17.833333335999999"/>
    <n v="17.833333335999999"/>
    <n v="17.833333335999999"/>
    <n v="17.833333335999999"/>
    <n v="17.833333335999999"/>
    <n v="17.833333335999999"/>
    <n v="17.833333335999999"/>
    <n v="17.833333335999999"/>
    <n v="17.833333335999999"/>
    <n v="17.833333335999999"/>
    <n v="17.833333303999979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itrus CC BA"/>
    <s v="AFUDC Not Eligible"/>
    <s v="Maintenance"/>
    <s v="Maintenance"/>
    <s v="Fossil Hydro"/>
    <s v="BA - Fossil Steam Plants "/>
    <s v="~"/>
    <s v="PEF Citrus CC 342"/>
    <n v="344.34999999999997"/>
    <n v="248.60999999999999"/>
    <n v="864.3900000000001"/>
    <n v="-1328.78"/>
    <n v="2634.9300000000003"/>
    <n v="1852.0600000000002"/>
    <n v="783.87"/>
    <n v="2392.9"/>
    <n v="3713.5399999999995"/>
    <n v="2658.1099999999992"/>
    <n v="1571.2500000000002"/>
    <n v="1494.4099999999999"/>
    <n v="17229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itrus CC BA-341"/>
    <s v="AFUDC Not Eligible"/>
    <s v="Maintenance"/>
    <s v="Maintenance"/>
    <s v="Fossil Hydro"/>
    <s v="BA - Fossil Steam Plants "/>
    <s v="~"/>
    <s v="PEF Citrus CC Struct &amp; Improv 341"/>
    <n v="371.17"/>
    <n v="77.83"/>
    <n v="46.65"/>
    <n v="30.23"/>
    <n v="48.47"/>
    <n v="8.82"/>
    <n v="0"/>
    <n v="0"/>
    <n v="5.38"/>
    <n v="0"/>
    <n v="0"/>
    <n v="0"/>
    <n v="588.55000000000007"/>
    <n v="1.4047421268"/>
    <n v="1.4048064199999999"/>
    <n v="21.743972714800002"/>
    <n v="42.841661546799997"/>
    <n v="106.37992215600001"/>
    <n v="315.70984035959998"/>
    <n v="44.3495587544"/>
    <n v="107.6895976704"/>
    <n v="24.033769275200001"/>
    <n v="45.139585919200002"/>
    <n v="65.583133663599995"/>
    <n v="22.389155936400002"/>
    <n v="798.66974654319995"/>
    <n v="195.36032433400001"/>
    <n v="70.194799495200002"/>
    <n v="87.858363968800006"/>
    <n v="84.756638333200002"/>
    <n v="124.3239633156"/>
    <n v="55.272410149199999"/>
    <n v="65.7821220772"/>
    <n v="106.5002137736"/>
    <n v="44.675495530799999"/>
    <n v="57.449097698000003"/>
    <n v="83.393479512799999"/>
    <n v="39.232394834799997"/>
    <n v="1014.7993030232"/>
    <n v="189.36083333333332"/>
    <n v="189.36083333333332"/>
    <n v="189.36083333333332"/>
    <n v="189.36083333333332"/>
    <n v="189.36083333333332"/>
    <n v="189.36083333333332"/>
    <n v="189.36083333333332"/>
    <n v="189.36083333333332"/>
    <n v="189.36083333333332"/>
    <n v="189.36083333333332"/>
    <n v="189.36083333333332"/>
    <n v="189.36083333333318"/>
    <n v="2272.33"/>
    <n v="220.03916666666666"/>
    <n v="220.03916666666666"/>
    <n v="220.03916666666666"/>
    <n v="220.03916666666666"/>
    <n v="220.03916666666666"/>
    <n v="220.03916666666666"/>
    <n v="220.03916666666666"/>
    <n v="220.03916666666666"/>
    <n v="220.03916666666666"/>
    <n v="220.03916666666666"/>
    <n v="220.03916666666666"/>
    <n v="220.03916666666692"/>
    <n v="2640.47"/>
    <n v="193.13750000000002"/>
    <n v="193.13750000000002"/>
    <n v="193.13750000000002"/>
    <n v="193.13750000000002"/>
    <n v="193.13750000000002"/>
    <n v="193.13750000000002"/>
    <n v="193.13750000000002"/>
    <n v="193.13750000000002"/>
    <n v="193.13750000000002"/>
    <n v="193.13750000000002"/>
    <n v="193.13750000000002"/>
    <n v="193.13749999999982"/>
    <n v="2317.65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itrus CC BA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1029.57"/>
    <n v="106.41999999999999"/>
    <n v="1135.99"/>
    <n v="2.8364197008000001"/>
    <n v="2.8365495200000002"/>
    <n v="43.904878628799999"/>
    <n v="86.5047972208"/>
    <n v="214.79964273600001"/>
    <n v="637.47330833759997"/>
    <n v="89.5495050464"/>
    <n v="217.4441063424"/>
    <n v="48.528377811200002"/>
    <n v="91.144707875199998"/>
    <n v="132.4238013616"/>
    <n v="45.2076162384"/>
    <n v="1612.6537108192001"/>
    <n v="394.46661570399999"/>
    <n v="141.7355601312"/>
    <n v="177.4013818528"/>
    <n v="171.1384560592"/>
    <n v="251.0317958736"/>
    <n v="111.6046497552"/>
    <n v="132.8255937232"/>
    <n v="215.04253252160001"/>
    <n v="90.207628324799998"/>
    <n v="115.999762088"/>
    <n v="168.38600031679999"/>
    <n v="79.217057348799997"/>
    <n v="2049.0570336991996"/>
    <n v="382.35249999999996"/>
    <n v="382.35249999999996"/>
    <n v="382.35249999999996"/>
    <n v="382.35249999999996"/>
    <n v="382.35249999999996"/>
    <n v="382.35249999999996"/>
    <n v="382.35249999999996"/>
    <n v="382.35249999999996"/>
    <n v="382.35249999999996"/>
    <n v="382.35249999999996"/>
    <n v="382.35249999999996"/>
    <n v="382.35249999999996"/>
    <n v="4588.2299999999996"/>
    <n v="444.29666666666668"/>
    <n v="444.29666666666668"/>
    <n v="444.29666666666668"/>
    <n v="444.29666666666668"/>
    <n v="444.29666666666668"/>
    <n v="444.29666666666668"/>
    <n v="444.29666666666668"/>
    <n v="444.29666666666668"/>
    <n v="444.29666666666668"/>
    <n v="444.29666666666668"/>
    <n v="444.29666666666668"/>
    <n v="444.29666666666617"/>
    <n v="5331.56"/>
    <n v="389.9783333333333"/>
    <n v="389.9783333333333"/>
    <n v="389.9783333333333"/>
    <n v="389.9783333333333"/>
    <n v="389.9783333333333"/>
    <n v="389.9783333333333"/>
    <n v="389.9783333333333"/>
    <n v="389.9783333333333"/>
    <n v="389.9783333333333"/>
    <n v="389.9783333333333"/>
    <n v="389.9783333333333"/>
    <n v="389.97833333333256"/>
    <n v="4679.74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itrus CC BA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8.6246130827999998"/>
    <n v="8.6250078200000004"/>
    <n v="133.50019763079999"/>
    <n v="263.03244390280003"/>
    <n v="653.13458667600003"/>
    <n v="1938.3452432915999"/>
    <n v="272.29039220240003"/>
    <n v="661.17552483839995"/>
    <n v="147.5587276592"/>
    <n v="277.14087578319999"/>
    <n v="402.65693027560002"/>
    <n v="137.46139132440001"/>
    <n v="4903.5459344872006"/>
    <n v="1199.4423581139999"/>
    <n v="430.9709052792"/>
    <n v="539.41885906480002"/>
    <n v="520.37537557719997"/>
    <n v="763.30456676760002"/>
    <n v="339.35278411320002"/>
    <n v="403.87864780119997"/>
    <n v="653.87313408559999"/>
    <n v="274.29152716679999"/>
    <n v="352.71686535800001"/>
    <n v="512.00606908880002"/>
    <n v="240.87284015079999"/>
    <n v="6230.5039325672005"/>
    <n v="1162.6066666666668"/>
    <n v="1162.6066666666668"/>
    <n v="1162.6066666666668"/>
    <n v="1162.6066666666668"/>
    <n v="1162.6066666666668"/>
    <n v="1162.6066666666668"/>
    <n v="1162.6066666666668"/>
    <n v="1162.6066666666668"/>
    <n v="1162.6066666666668"/>
    <n v="1162.6066666666668"/>
    <n v="1162.6066666666668"/>
    <n v="1162.6066666666666"/>
    <n v="13951.28"/>
    <n v="1350.9591666666668"/>
    <n v="1350.9591666666668"/>
    <n v="1350.9591666666668"/>
    <n v="1350.9591666666668"/>
    <n v="1350.9591666666668"/>
    <n v="1350.9591666666668"/>
    <n v="1350.9591666666668"/>
    <n v="1350.9591666666668"/>
    <n v="1350.9591666666668"/>
    <n v="1350.9591666666668"/>
    <n v="1350.9591666666668"/>
    <n v="1350.9591666666638"/>
    <n v="16211.51"/>
    <n v="1185.7958333333333"/>
    <n v="1185.7958333333333"/>
    <n v="1185.7958333333333"/>
    <n v="1185.7958333333333"/>
    <n v="1185.7958333333333"/>
    <n v="1185.7958333333333"/>
    <n v="1185.7958333333333"/>
    <n v="1185.7958333333333"/>
    <n v="1185.7958333333333"/>
    <n v="1185.7958333333333"/>
    <n v="1185.7958333333333"/>
    <n v="1185.7958333333318"/>
    <n v="14229.55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itrus CC BA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.2075786094"/>
    <n v="0.20758810999999999"/>
    <n v="3.2131047634000001"/>
    <n v="6.3307082193999999"/>
    <n v="15.719750897999999"/>
    <n v="46.6524128418"/>
    <n v="6.5535300451999996"/>
    <n v="15.9132815232"/>
    <n v="3.5514677816"/>
    <n v="6.6702722836000001"/>
    <n v="9.6912133738000001"/>
    <n v="3.3084434262000002"/>
    <n v="118.01935187559999"/>
    <n v="28.868376396999999"/>
    <n v="10.3726787916"/>
    <n v="12.9828220204"/>
    <n v="12.5244803206"/>
    <n v="18.371340139800001"/>
    <n v="8.1675987485999997"/>
    <n v="9.7206178726000001"/>
    <n v="15.7375263788"/>
    <n v="6.6016936914000004"/>
    <n v="8.4892476590000001"/>
    <n v="12.3230464724"/>
    <n v="5.7973672234000002"/>
    <n v="149.95679571559998"/>
    <n v="27.981666666666666"/>
    <n v="27.981666666666666"/>
    <n v="27.981666666666666"/>
    <n v="27.981666666666666"/>
    <n v="27.981666666666666"/>
    <n v="27.981666666666666"/>
    <n v="27.981666666666666"/>
    <n v="27.981666666666666"/>
    <n v="27.981666666666666"/>
    <n v="27.981666666666666"/>
    <n v="27.981666666666666"/>
    <n v="27.981666666666683"/>
    <n v="335.78"/>
    <n v="32.515000000000001"/>
    <n v="32.515000000000001"/>
    <n v="32.515000000000001"/>
    <n v="32.515000000000001"/>
    <n v="32.515000000000001"/>
    <n v="32.515000000000001"/>
    <n v="32.515000000000001"/>
    <n v="32.515000000000001"/>
    <n v="32.515000000000001"/>
    <n v="32.515000000000001"/>
    <n v="32.515000000000001"/>
    <n v="32.5150000000001"/>
    <n v="390.18"/>
    <n v="28.540000000000003"/>
    <n v="28.540000000000003"/>
    <n v="28.540000000000003"/>
    <n v="28.540000000000003"/>
    <n v="28.540000000000003"/>
    <n v="28.540000000000003"/>
    <n v="28.540000000000003"/>
    <n v="28.540000000000003"/>
    <n v="28.540000000000003"/>
    <n v="28.540000000000003"/>
    <n v="28.540000000000003"/>
    <n v="28.539999999999964"/>
    <n v="342.48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itrus CC BA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1.4927214951000001"/>
    <n v="1.4927898150000001"/>
    <n v="23.1058034361"/>
    <n v="45.524846060100003"/>
    <n v="113.042524617"/>
    <n v="335.48283056970001"/>
    <n v="47.127183265799999"/>
    <n v="114.43422545280001"/>
    <n v="25.539010556400001"/>
    <n v="47.9666900394"/>
    <n v="69.690622547700002"/>
    <n v="23.791394652299999"/>
    <n v="848.69064250739996"/>
    <n v="207.59579275050001"/>
    <n v="74.591118221399995"/>
    <n v="93.360956376600001"/>
    <n v="90.064968849899998"/>
    <n v="132.1104057867"/>
    <n v="58.734135711900002"/>
    <n v="69.902073657900004"/>
    <n v="113.17035013020001"/>
    <n v="47.473533548100001"/>
    <n v="61.047149773500003"/>
    <n v="88.616435034600002"/>
    <n v="41.689530026100002"/>
    <n v="1078.3564498674002"/>
    <n v="201.22"/>
    <n v="201.22"/>
    <n v="201.22"/>
    <n v="201.22"/>
    <n v="201.22"/>
    <n v="201.22"/>
    <n v="201.22"/>
    <n v="201.22"/>
    <n v="201.22"/>
    <n v="201.22"/>
    <n v="201.22"/>
    <n v="201.2199999999998"/>
    <n v="2414.64"/>
    <n v="233.82000000000002"/>
    <n v="233.82000000000002"/>
    <n v="233.82000000000002"/>
    <n v="233.82000000000002"/>
    <n v="233.82000000000002"/>
    <n v="233.82000000000002"/>
    <n v="233.82000000000002"/>
    <n v="233.82000000000002"/>
    <n v="233.82000000000002"/>
    <n v="233.82000000000002"/>
    <n v="233.82000000000002"/>
    <n v="233.81999999999971"/>
    <n v="2805.84"/>
    <n v="205.23416666666665"/>
    <n v="205.23416666666665"/>
    <n v="205.23416666666665"/>
    <n v="205.23416666666665"/>
    <n v="205.23416666666665"/>
    <n v="205.23416666666665"/>
    <n v="205.23416666666665"/>
    <n v="205.23416666666665"/>
    <n v="205.23416666666665"/>
    <n v="205.23416666666665"/>
    <n v="205.23416666666665"/>
    <n v="205.23416666666662"/>
    <n v="2462.81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itrus CC BA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7.2754985100000003E-2"/>
    <n v="7.2758315000000004E-2"/>
    <n v="1.1261728260999999"/>
    <n v="2.2188730501"/>
    <n v="5.5096729169999996"/>
    <n v="16.351374599700002"/>
    <n v="2.2969706857999999"/>
    <n v="5.5775041728000003"/>
    <n v="1.2447669163999999"/>
    <n v="2.3378880994000002"/>
    <n v="3.3967087776999998"/>
    <n v="1.1595884222999999"/>
    <n v="41.365033767399993"/>
    <n v="10.1181827005"/>
    <n v="3.6355580814000001"/>
    <n v="4.5503967165999999"/>
    <n v="4.3897508599000004"/>
    <n v="6.4390381166999999"/>
    <n v="2.8626915219"/>
    <n v="3.4070148679000001"/>
    <n v="5.5159031102"/>
    <n v="2.3138517380999999"/>
    <n v="2.9754274234999998"/>
    <n v="4.3191495745999999"/>
    <n v="2.0319404160999999"/>
    <n v="52.558905127399996"/>
    <n v="9.8074999999999992"/>
    <n v="9.8074999999999992"/>
    <n v="9.8074999999999992"/>
    <n v="9.8074999999999992"/>
    <n v="9.8074999999999992"/>
    <n v="9.8074999999999992"/>
    <n v="9.8074999999999992"/>
    <n v="9.8074999999999992"/>
    <n v="9.8074999999999992"/>
    <n v="9.8074999999999992"/>
    <n v="9.8074999999999992"/>
    <n v="9.8074999999999903"/>
    <n v="117.69"/>
    <n v="11.396666666666667"/>
    <n v="11.396666666666667"/>
    <n v="11.396666666666667"/>
    <n v="11.396666666666667"/>
    <n v="11.396666666666667"/>
    <n v="11.396666666666667"/>
    <n v="11.396666666666667"/>
    <n v="11.396666666666667"/>
    <n v="11.396666666666667"/>
    <n v="11.396666666666667"/>
    <n v="11.396666666666667"/>
    <n v="11.39666666666669"/>
    <n v="136.76"/>
    <n v="10.003333333333334"/>
    <n v="10.003333333333334"/>
    <n v="10.003333333333334"/>
    <n v="10.003333333333334"/>
    <n v="10.003333333333334"/>
    <n v="10.003333333333334"/>
    <n v="10.003333333333334"/>
    <n v="10.003333333333334"/>
    <n v="10.003333333333334"/>
    <n v="10.003333333333334"/>
    <n v="10.003333333333334"/>
    <n v="10.003333333333359"/>
    <n v="120.04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itrus Other BG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9"/>
    <n v="9"/>
    <n v="9"/>
    <n v="9"/>
    <n v="9"/>
    <n v="9"/>
    <n v="9"/>
    <n v="9"/>
    <n v="9"/>
    <n v="9"/>
    <n v="9"/>
    <n v="9"/>
    <n v="108"/>
    <n v="45"/>
    <n v="45"/>
    <n v="45"/>
    <n v="45"/>
    <n v="45"/>
    <n v="45"/>
    <n v="45"/>
    <n v="45"/>
    <n v="45"/>
    <n v="45"/>
    <n v="45"/>
    <n v="45"/>
    <n v="540"/>
    <n v="49.750000020000002"/>
    <n v="49.750000020000002"/>
    <n v="49.750000020000002"/>
    <n v="49.750000020000002"/>
    <n v="49.750000020000002"/>
    <n v="49.750000020000002"/>
    <n v="49.750000020000002"/>
    <n v="49.750000020000002"/>
    <n v="49.750000020000002"/>
    <n v="49.750000020000002"/>
    <n v="49.750000020000002"/>
    <n v="49.749999779999939"/>
    <n v="597"/>
    <n v="55.833333345"/>
    <n v="55.833333345"/>
    <n v="55.833333345"/>
    <n v="55.833333345"/>
    <n v="55.833333345"/>
    <n v="55.833333345"/>
    <n v="55.833333345"/>
    <n v="55.833333345"/>
    <n v="55.833333345"/>
    <n v="55.833333345"/>
    <n v="55.833333345"/>
    <n v="55.833333204999803"/>
    <n v="670"/>
    <n v="146.749999995"/>
    <n v="146.749999995"/>
    <n v="146.749999995"/>
    <n v="146.749999995"/>
    <n v="146.749999995"/>
    <n v="146.749999995"/>
    <n v="146.749999995"/>
    <n v="146.749999995"/>
    <n v="146.749999995"/>
    <n v="146.749999995"/>
    <n v="146.749999995"/>
    <n v="146.75000005499965"/>
    <n v="1761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itrus Other BG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18"/>
    <n v="18"/>
    <n v="18"/>
    <n v="18"/>
    <n v="18"/>
    <n v="18"/>
    <n v="18"/>
    <n v="18"/>
    <n v="18"/>
    <n v="18"/>
    <n v="18"/>
    <n v="18"/>
    <n v="216"/>
    <n v="91"/>
    <n v="91"/>
    <n v="91"/>
    <n v="91"/>
    <n v="91"/>
    <n v="91"/>
    <n v="91"/>
    <n v="91"/>
    <n v="91"/>
    <n v="91"/>
    <n v="91"/>
    <n v="91"/>
    <n v="1092"/>
    <n v="100.499999964"/>
    <n v="100.499999964"/>
    <n v="100.499999964"/>
    <n v="100.499999964"/>
    <n v="100.499999964"/>
    <n v="100.499999964"/>
    <n v="100.499999964"/>
    <n v="100.499999964"/>
    <n v="100.499999964"/>
    <n v="100.499999964"/>
    <n v="100.499999964"/>
    <n v="100.5000003959999"/>
    <n v="1206"/>
    <n v="112.749999999"/>
    <n v="112.749999999"/>
    <n v="112.749999999"/>
    <n v="112.749999999"/>
    <n v="112.749999999"/>
    <n v="112.749999999"/>
    <n v="112.749999999"/>
    <n v="112.749999999"/>
    <n v="112.749999999"/>
    <n v="112.749999999"/>
    <n v="112.749999999"/>
    <n v="112.75000001100011"/>
    <n v="1353"/>
    <n v="296.33333329599998"/>
    <n v="296.33333329599998"/>
    <n v="296.33333329599998"/>
    <n v="296.33333329599998"/>
    <n v="296.33333329599998"/>
    <n v="296.33333329599998"/>
    <n v="296.33333329599998"/>
    <n v="296.33333329599998"/>
    <n v="296.33333329599998"/>
    <n v="296.33333329599998"/>
    <n v="296.33333329599998"/>
    <n v="296.33333374399945"/>
    <n v="3556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itrus Other BG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56"/>
    <n v="56"/>
    <n v="56"/>
    <n v="56"/>
    <n v="56"/>
    <n v="56"/>
    <n v="56"/>
    <n v="56"/>
    <n v="56"/>
    <n v="56"/>
    <n v="56"/>
    <n v="56"/>
    <n v="672"/>
    <n v="276"/>
    <n v="276"/>
    <n v="276"/>
    <n v="276"/>
    <n v="276"/>
    <n v="276"/>
    <n v="276"/>
    <n v="276"/>
    <n v="276"/>
    <n v="276"/>
    <n v="276"/>
    <n v="276"/>
    <n v="3312"/>
    <n v="305.66666674800001"/>
    <n v="305.66666674800001"/>
    <n v="305.66666674800001"/>
    <n v="305.66666674800001"/>
    <n v="305.66666674800001"/>
    <n v="305.66666674800001"/>
    <n v="305.66666674800001"/>
    <n v="305.66666674800001"/>
    <n v="305.66666674800001"/>
    <n v="305.66666674800001"/>
    <n v="305.66666674800001"/>
    <n v="305.66666577200067"/>
    <n v="3668"/>
    <n v="342.74999997600003"/>
    <n v="342.74999997600003"/>
    <n v="342.74999997600003"/>
    <n v="342.74999997600003"/>
    <n v="342.74999997600003"/>
    <n v="342.74999997600003"/>
    <n v="342.74999997600003"/>
    <n v="342.74999997600003"/>
    <n v="342.74999997600003"/>
    <n v="342.74999997600003"/>
    <n v="342.74999997600003"/>
    <n v="342.75000026399903"/>
    <n v="4113"/>
    <n v="901.16666656799998"/>
    <n v="901.16666656799998"/>
    <n v="901.16666656799998"/>
    <n v="901.16666656799998"/>
    <n v="901.16666656799998"/>
    <n v="901.16666656799998"/>
    <n v="901.16666656799998"/>
    <n v="901.16666656799998"/>
    <n v="901.16666656799998"/>
    <n v="901.16666656799998"/>
    <n v="901.16666656799998"/>
    <n v="901.16666775199701"/>
    <n v="10814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itrus Other BG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2"/>
    <n v="7"/>
    <n v="7"/>
    <n v="7"/>
    <n v="7"/>
    <n v="7"/>
    <n v="7"/>
    <n v="7"/>
    <n v="7"/>
    <n v="7"/>
    <n v="7"/>
    <n v="7"/>
    <n v="7"/>
    <n v="84"/>
    <n v="7.3333333359999999"/>
    <n v="7.3333333359999999"/>
    <n v="7.3333333359999999"/>
    <n v="7.3333333359999999"/>
    <n v="7.3333333359999999"/>
    <n v="7.3333333359999999"/>
    <n v="7.3333333359999999"/>
    <n v="7.3333333359999999"/>
    <n v="7.3333333359999999"/>
    <n v="7.3333333359999999"/>
    <n v="7.3333333359999999"/>
    <n v="7.333333304000007"/>
    <n v="88"/>
    <n v="8.2500000030000002"/>
    <n v="8.2500000030000002"/>
    <n v="8.2500000030000002"/>
    <n v="8.2500000030000002"/>
    <n v="8.2500000030000002"/>
    <n v="8.2500000030000002"/>
    <n v="8.2500000030000002"/>
    <n v="8.2500000030000002"/>
    <n v="8.2500000030000002"/>
    <n v="8.2500000030000002"/>
    <n v="8.2500000030000002"/>
    <n v="8.2499999670000221"/>
    <n v="99"/>
    <n v="21.666666665000001"/>
    <n v="21.666666665000001"/>
    <n v="21.666666665000001"/>
    <n v="21.666666665000001"/>
    <n v="21.666666665000001"/>
    <n v="21.666666665000001"/>
    <n v="21.666666665000001"/>
    <n v="21.666666665000001"/>
    <n v="21.666666665000001"/>
    <n v="21.666666665000001"/>
    <n v="21.666666665000001"/>
    <n v="21.666666684999939"/>
    <n v="26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itrus Other BG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10"/>
    <n v="10"/>
    <n v="10"/>
    <n v="10"/>
    <n v="10"/>
    <n v="10"/>
    <n v="10"/>
    <n v="10"/>
    <n v="10"/>
    <n v="10"/>
    <n v="10"/>
    <n v="10"/>
    <n v="120"/>
    <n v="48"/>
    <n v="48"/>
    <n v="48"/>
    <n v="48"/>
    <n v="48"/>
    <n v="48"/>
    <n v="48"/>
    <n v="48"/>
    <n v="48"/>
    <n v="48"/>
    <n v="48"/>
    <n v="48"/>
    <n v="576"/>
    <n v="52.916666687999999"/>
    <n v="52.916666687999999"/>
    <n v="52.916666687999999"/>
    <n v="52.916666687999999"/>
    <n v="52.916666687999999"/>
    <n v="52.916666687999999"/>
    <n v="52.916666687999999"/>
    <n v="52.916666687999999"/>
    <n v="52.916666687999999"/>
    <n v="52.916666687999999"/>
    <n v="52.916666687999999"/>
    <n v="52.916666431999943"/>
    <n v="635"/>
    <n v="59.333333328000002"/>
    <n v="59.333333328000002"/>
    <n v="59.333333328000002"/>
    <n v="59.333333328000002"/>
    <n v="59.333333328000002"/>
    <n v="59.333333328000002"/>
    <n v="59.333333328000002"/>
    <n v="59.333333328000002"/>
    <n v="59.333333328000002"/>
    <n v="59.333333328000002"/>
    <n v="59.333333328000002"/>
    <n v="59.3333333920001"/>
    <n v="712"/>
    <n v="156"/>
    <n v="156"/>
    <n v="156"/>
    <n v="156"/>
    <n v="156"/>
    <n v="156"/>
    <n v="156"/>
    <n v="156"/>
    <n v="156"/>
    <n v="156"/>
    <n v="156"/>
    <n v="156"/>
    <n v="1872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itrus Other BG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2"/>
    <n v="2"/>
    <n v="2"/>
    <n v="2"/>
    <n v="2"/>
    <n v="2"/>
    <n v="2"/>
    <n v="2"/>
    <n v="2"/>
    <n v="2"/>
    <n v="24"/>
    <n v="2.5833333340000002"/>
    <n v="2.5833333340000002"/>
    <n v="2.5833333340000002"/>
    <n v="2.5833333340000002"/>
    <n v="2.5833333340000002"/>
    <n v="2.5833333340000002"/>
    <n v="2.5833333340000002"/>
    <n v="2.5833333340000002"/>
    <n v="2.5833333340000002"/>
    <n v="2.5833333340000002"/>
    <n v="2.5833333340000002"/>
    <n v="2.5833333260000018"/>
    <n v="31"/>
    <n v="2.9166666659999998"/>
    <n v="2.9166666659999998"/>
    <n v="2.9166666659999998"/>
    <n v="2.9166666659999998"/>
    <n v="2.9166666659999998"/>
    <n v="2.9166666659999998"/>
    <n v="2.9166666659999998"/>
    <n v="2.9166666659999998"/>
    <n v="2.9166666659999998"/>
    <n v="2.9166666659999998"/>
    <n v="2.9166666659999998"/>
    <n v="2.9166666739999982"/>
    <n v="35"/>
    <n v="7.5833333339999998"/>
    <n v="7.5833333339999998"/>
    <n v="7.5833333339999998"/>
    <n v="7.5833333339999998"/>
    <n v="7.5833333339999998"/>
    <n v="7.5833333339999998"/>
    <n v="7.5833333339999998"/>
    <n v="7.5833333339999998"/>
    <n v="7.5833333339999998"/>
    <n v="7.5833333339999998"/>
    <n v="7.5833333339999998"/>
    <n v="7.5833333259999876"/>
    <n v="91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R 4&amp;5-311"/>
    <s v="AFUDC Not Eligible"/>
    <s v="Maintenance"/>
    <s v="Maintenance"/>
    <s v="Fossil Hydro"/>
    <s v="BA - Fossil Steam Plants "/>
    <s v="~"/>
    <s v="PEF CR4&amp;5 Struct &amp; Improv 311"/>
    <n v="117.57"/>
    <n v="853.48"/>
    <n v="1556.0699999999997"/>
    <n v="315.14999999999998"/>
    <n v="-208.56"/>
    <n v="517.95000000000005"/>
    <n v="-99.22"/>
    <n v="39.76"/>
    <n v="1058.3"/>
    <n v="379.26"/>
    <n v="2115.2500000000005"/>
    <n v="1586.78"/>
    <n v="8231.7900000000009"/>
    <n v="5.1477978880000004"/>
    <n v="124.0675408896"/>
    <n v="157.2397233152"/>
    <n v="49.223754963200001"/>
    <n v="418.601631392"/>
    <n v="51.942023654400003"/>
    <n v="38.559050259199999"/>
    <n v="392.24874188159998"/>
    <n v="212.88029450880001"/>
    <n v="1072.0712291903999"/>
    <n v="995.97050356479997"/>
    <n v="139.55098629759999"/>
    <n v="3657.5032778047998"/>
    <n v="143.995184704"/>
    <n v="519.37172335360003"/>
    <n v="210.01262835200001"/>
    <n v="64.926940447999996"/>
    <n v="102.1494003008"/>
    <n v="78.719498681600001"/>
    <n v="19.469889158400001"/>
    <n v="319.64447038719999"/>
    <n v="87.555337574399999"/>
    <n v="80.632132307199996"/>
    <n v="134.89784217600001"/>
    <n v="80.631955571199995"/>
    <n v="1842.0070030144002"/>
    <n v="170.58833333333334"/>
    <n v="170.58833333333334"/>
    <n v="170.58833333333334"/>
    <n v="170.58833333333334"/>
    <n v="170.58833333333334"/>
    <n v="170.58833333333334"/>
    <n v="170.58833333333334"/>
    <n v="170.58833333333334"/>
    <n v="170.58833333333334"/>
    <n v="170.58833333333334"/>
    <n v="170.58833333333334"/>
    <n v="170.58833333333314"/>
    <n v="2047.06"/>
    <n v="145.8475"/>
    <n v="145.8475"/>
    <n v="145.8475"/>
    <n v="145.8475"/>
    <n v="145.8475"/>
    <n v="145.8475"/>
    <n v="145.8475"/>
    <n v="145.8475"/>
    <n v="145.8475"/>
    <n v="145.8475"/>
    <n v="145.8475"/>
    <n v="145.84749999999985"/>
    <n v="1750.17"/>
    <n v="70.589423122127869"/>
    <n v="254.60678017004261"/>
    <n v="102.95254187980986"/>
    <n v="31.828531493815682"/>
    <n v="50.075752563026391"/>
    <n v="38.589929321733003"/>
    <n v="9.5445430815510424"/>
    <n v="156.69634241723188"/>
    <n v="42.921440625565424"/>
    <n v="39.527541954770847"/>
    <n v="66.129717317965088"/>
    <n v="39.527456052360208"/>
    <n v="902.99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R 4&amp;5-312"/>
    <s v="AFUDC Not Eligible"/>
    <s v="Maintenance"/>
    <s v="Maintenance"/>
    <s v="Fossil Hydro"/>
    <s v="BA - Fossil Steam Plants "/>
    <s v="~"/>
    <s v="PEF CR4&amp;5 Boiler 312"/>
    <n v="168.59"/>
    <n v="95.91"/>
    <n v="83.54"/>
    <n v="474.34"/>
    <n v="10.34"/>
    <n v="-26.32"/>
    <n v="680.16000000000008"/>
    <n v="402.78000000000003"/>
    <n v="428.45"/>
    <n v="912.64"/>
    <n v="930.58"/>
    <n v="1443.1"/>
    <n v="5604.1100000000006"/>
    <n v="19.085876603999999"/>
    <n v="459.99043231680002"/>
    <n v="582.97897892159995"/>
    <n v="182.50104873059999"/>
    <n v="1551.9993707609999"/>
    <n v="192.57924953520001"/>
    <n v="142.96079434859999"/>
    <n v="1454.2939036278001"/>
    <n v="789.27089229540002"/>
    <n v="3974.7907039482002"/>
    <n v="3692.6411148684001"/>
    <n v="517.39655720580004"/>
    <n v="13560.488923163401"/>
    <n v="533.873781882"/>
    <n v="1925.6126287787999"/>
    <n v="778.63878831600005"/>
    <n v="240.72187770900001"/>
    <n v="378.72715513140002"/>
    <n v="291.85890177779999"/>
    <n v="72.186187192199995"/>
    <n v="1185.1077007475999"/>
    <n v="324.61848839520002"/>
    <n v="298.95014548260002"/>
    <n v="500.14464940800002"/>
    <n v="298.94949021960002"/>
    <n v="6829.3897950402015"/>
    <n v="632.46916666666664"/>
    <n v="632.46916666666664"/>
    <n v="632.46916666666664"/>
    <n v="632.46916666666664"/>
    <n v="632.46916666666664"/>
    <n v="632.46916666666664"/>
    <n v="632.46916666666664"/>
    <n v="632.46916666666664"/>
    <n v="632.46916666666664"/>
    <n v="632.46916666666664"/>
    <n v="632.46916666666664"/>
    <n v="632.46916666666675"/>
    <n v="7589.63"/>
    <n v="540.74249999999995"/>
    <n v="540.74249999999995"/>
    <n v="540.74249999999995"/>
    <n v="540.74249999999995"/>
    <n v="540.74249999999995"/>
    <n v="540.74249999999995"/>
    <n v="540.74249999999995"/>
    <n v="540.74249999999995"/>
    <n v="540.74249999999995"/>
    <n v="540.74249999999995"/>
    <n v="540.74249999999995"/>
    <n v="540.74249999999938"/>
    <n v="6488.91"/>
    <n v="261.71533468018663"/>
    <n v="943.97284659434058"/>
    <n v="381.70391203840387"/>
    <n v="118.00655684451398"/>
    <n v="185.65943397384726"/>
    <n v="143.07492285704993"/>
    <n v="35.387076086963376"/>
    <n v="580.9628962108842"/>
    <n v="159.13431079952133"/>
    <n v="146.55118875075641"/>
    <n v="245.18065645945251"/>
    <n v="146.55086470408014"/>
    <n v="3347.9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R 4&amp;5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3.835464194"/>
    <n v="92.438868244800005"/>
    <n v="117.1544302576"/>
    <n v="36.675089769099998"/>
    <n v="311.88706388349999"/>
    <n v="38.700387277200001"/>
    <n v="28.729149792099999"/>
    <n v="292.25234505330002"/>
    <n v="158.6104903419"/>
    <n v="798.7669489827"/>
    <n v="742.0666638074"/>
    <n v="103.97510213629999"/>
    <n v="2725.0920037398996"/>
    <n v="107.28633622700001"/>
    <n v="386.96772710179999"/>
    <n v="156.47388142599999"/>
    <n v="48.375045161499997"/>
    <n v="76.108342987900002"/>
    <n v="58.651451578299998"/>
    <n v="14.5064092167"/>
    <n v="238.1571591686"/>
    <n v="65.234760487200006"/>
    <n v="60.076495441100001"/>
    <n v="100.50818908799999"/>
    <n v="60.076363760600003"/>
    <n v="1372.4221616446998"/>
    <n v="127.10000000000001"/>
    <n v="127.10000000000001"/>
    <n v="127.10000000000001"/>
    <n v="127.10000000000001"/>
    <n v="127.10000000000001"/>
    <n v="127.10000000000001"/>
    <n v="127.10000000000001"/>
    <n v="127.10000000000001"/>
    <n v="127.10000000000001"/>
    <n v="127.10000000000001"/>
    <n v="127.10000000000001"/>
    <n v="127.10000000000014"/>
    <n v="1525.2"/>
    <n v="108.66666666666667"/>
    <n v="108.66666666666667"/>
    <n v="108.66666666666667"/>
    <n v="108.66666666666667"/>
    <n v="108.66666666666667"/>
    <n v="108.66666666666667"/>
    <n v="108.66666666666667"/>
    <n v="108.66666666666667"/>
    <n v="108.66666666666667"/>
    <n v="108.66666666666667"/>
    <n v="108.66666666666667"/>
    <n v="108.66666666666674"/>
    <n v="1304"/>
    <n v="52.594002157175822"/>
    <n v="189.69965971144424"/>
    <n v="76.706763849669372"/>
    <n v="23.714457209110272"/>
    <n v="37.309898874870164"/>
    <n v="28.752166205991614"/>
    <n v="7.1113446918507845"/>
    <n v="116.74961214593117"/>
    <n v="31.979441692624412"/>
    <n v="29.45075246245203"/>
    <n v="49.271212901925757"/>
    <n v="29.450688096954423"/>
    <n v="672.79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R 4&amp;5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2.066214504"/>
    <n v="49.798021996800003"/>
    <n v="63.1126170816"/>
    <n v="19.757348415599999"/>
    <n v="168.01762248599999"/>
    <n v="20.8484025552"/>
    <n v="15.4767670836"/>
    <n v="157.44014378279999"/>
    <n v="85.445536460400007"/>
    <n v="430.30615639320001"/>
    <n v="399.76097445840003"/>
    <n v="56.012741410799997"/>
    <n v="1468.0425466283998"/>
    <n v="57.796546331999998"/>
    <n v="208.46455340879999"/>
    <n v="84.294517416000005"/>
    <n v="26.060266733999999"/>
    <n v="41.000555396400003"/>
    <n v="31.596300682799999"/>
    <n v="7.8147915371999996"/>
    <n v="128.29836275759999"/>
    <n v="35.142814915199999"/>
    <n v="32.363990367600003"/>
    <n v="54.145070208"/>
    <n v="32.363919429600003"/>
    <n v="739.34168918519981"/>
    <n v="68.47"/>
    <n v="68.47"/>
    <n v="68.47"/>
    <n v="68.47"/>
    <n v="68.47"/>
    <n v="68.47"/>
    <n v="68.47"/>
    <n v="68.47"/>
    <n v="68.47"/>
    <n v="68.47"/>
    <n v="68.47"/>
    <n v="68.4699999999998"/>
    <n v="821.64"/>
    <n v="58.54"/>
    <n v="58.54"/>
    <n v="58.54"/>
    <n v="58.54"/>
    <n v="58.54"/>
    <n v="58.54"/>
    <n v="58.54"/>
    <n v="58.54"/>
    <n v="58.54"/>
    <n v="58.54"/>
    <n v="58.54"/>
    <n v="58.540000000000077"/>
    <n v="702.48"/>
    <n v="28.333016469659849"/>
    <n v="102.19347002403195"/>
    <n v="41.32284888668557"/>
    <n v="12.775261039591605"/>
    <n v="20.099287674361005"/>
    <n v="15.489134981936539"/>
    <n v="3.8309662321095317"/>
    <n v="62.894409021614045"/>
    <n v="17.227706791734075"/>
    <n v="15.865471733237952"/>
    <n v="26.542990253117896"/>
    <n v="15.865436891920012"/>
    <n v="362.44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R 4&amp;5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.44804681000000002"/>
    <n v="10.798416552000001"/>
    <n v="13.685610424"/>
    <n v="4.2842681215000002"/>
    <n v="36.433661477500003"/>
    <n v="4.5208569780000003"/>
    <n v="3.3560485165"/>
    <n v="34.139995654499998"/>
    <n v="18.5283763935"/>
    <n v="93.309431485499999"/>
    <n v="86.685883301000004"/>
    <n v="12.1460429495"/>
    <n v="318.33663866349997"/>
    <n v="12.532850855"/>
    <n v="45.204347357000003"/>
    <n v="18.27878449"/>
    <n v="5.6510199475"/>
    <n v="8.8907361834999996"/>
    <n v="6.8514772795000001"/>
    <n v="1.6945928955"/>
    <n v="27.820766938999999"/>
    <n v="7.6205186280000001"/>
    <n v="7.0179464014999997"/>
    <n v="11.74104912"/>
    <n v="7.0179310189999997"/>
    <n v="160.32202111550004"/>
    <n v="14.847499999999998"/>
    <n v="14.847499999999998"/>
    <n v="14.847499999999998"/>
    <n v="14.847499999999998"/>
    <n v="14.847499999999998"/>
    <n v="14.847499999999998"/>
    <n v="14.847499999999998"/>
    <n v="14.847499999999998"/>
    <n v="14.847499999999998"/>
    <n v="14.847499999999998"/>
    <n v="14.847499999999998"/>
    <n v="14.847499999999997"/>
    <n v="178.17"/>
    <n v="12.694166666666668"/>
    <n v="12.694166666666668"/>
    <n v="12.694166666666668"/>
    <n v="12.694166666666668"/>
    <n v="12.694166666666668"/>
    <n v="12.694166666666668"/>
    <n v="12.694166666666668"/>
    <n v="12.694166666666668"/>
    <n v="12.694166666666668"/>
    <n v="12.694166666666668"/>
    <n v="12.694166666666668"/>
    <n v="12.694166666666689"/>
    <n v="152.33000000000001"/>
    <n v="6.1436148438838742"/>
    <n v="22.159212029540104"/>
    <n v="8.9602767175767486"/>
    <n v="2.7701350980885726"/>
    <n v="4.3582469321586821"/>
    <n v="3.3586003698493152"/>
    <n v="0.83069097267526337"/>
    <n v="13.637765159112647"/>
    <n v="3.735585135635477"/>
    <n v="3.4402036842747399"/>
    <n v="5.7554729160145026"/>
    <n v="3.4401961411900857"/>
    <n v="78.59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R Common BA"/>
    <s v="AFUDC Not Eligible"/>
    <s v="Maintenance"/>
    <s v="Maintenance"/>
    <s v="Fossil Hydro"/>
    <s v="BA - Fossil Steam Plants "/>
    <s v="~"/>
    <s v="PEF CR1&amp;2 Turbogenerator 314"/>
    <n v="329.64"/>
    <n v="97.61999999999999"/>
    <n v="527.2600000000001"/>
    <n v="130.84"/>
    <n v="317.95"/>
    <n v="153.89999999999998"/>
    <n v="29.53"/>
    <n v="149.1"/>
    <n v="908.17"/>
    <n v="524.33999999999992"/>
    <n v="91.49"/>
    <n v="414.58"/>
    <n v="3674.41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rystal River Other BA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15.909148009999999"/>
    <n v="15.909148009999999"/>
    <n v="15.909148009999999"/>
    <n v="15.909148009999999"/>
    <n v="15.909148009999999"/>
    <n v="15.909148009999999"/>
    <n v="15.909148009999999"/>
    <n v="15.909148009999999"/>
    <n v="15.909148009999999"/>
    <n v="15.909148009999999"/>
    <n v="15.909148009999999"/>
    <n v="15.909148009999999"/>
    <n v="190.90977611999998"/>
    <n v="78.888078010000001"/>
    <n v="78.888078010000001"/>
    <n v="78.888078010000001"/>
    <n v="78.888078010000001"/>
    <n v="78.888078010000001"/>
    <n v="78.888078010000001"/>
    <n v="78.888078010000001"/>
    <n v="78.888078010000001"/>
    <n v="78.888078010000001"/>
    <n v="78.888078010000001"/>
    <n v="78.888078010000001"/>
    <n v="78.888078010000001"/>
    <n v="946.65693611999984"/>
    <n v="87.320214905089472"/>
    <n v="87.320214905089472"/>
    <n v="87.320214905089472"/>
    <n v="87.320214905089472"/>
    <n v="87.320214905089472"/>
    <n v="87.320214905089472"/>
    <n v="87.320214905089472"/>
    <n v="87.320214905089472"/>
    <n v="87.320214905089472"/>
    <n v="87.320214905089472"/>
    <n v="87.320214905089472"/>
    <n v="87.320215044015868"/>
    <n v="1047.8425789999999"/>
    <n v="97.925946257011816"/>
    <n v="97.925946257011816"/>
    <n v="97.925946257011816"/>
    <n v="97.925946257011816"/>
    <n v="97.925946257011816"/>
    <n v="97.925946257011816"/>
    <n v="97.925946257011816"/>
    <n v="97.925946257011816"/>
    <n v="97.925946257011816"/>
    <n v="97.925946257011816"/>
    <n v="97.925946257011816"/>
    <n v="97.925946172870226"/>
    <n v="1175.1113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rystal River Other BA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58.984451679999999"/>
    <n v="58.984451679999999"/>
    <n v="58.984451679999999"/>
    <n v="58.984451679999999"/>
    <n v="58.984451679999999"/>
    <n v="58.984451679999999"/>
    <n v="58.984451679999999"/>
    <n v="58.984451679999999"/>
    <n v="58.984451679999999"/>
    <n v="58.984451679999999"/>
    <n v="58.984451679999999"/>
    <n v="58.984451679999999"/>
    <n v="707.81342015999996"/>
    <n v="292.48392319999999"/>
    <n v="292.48392319999999"/>
    <n v="292.48392319999999"/>
    <n v="292.48392319999999"/>
    <n v="292.48392319999999"/>
    <n v="292.48392319999999"/>
    <n v="292.48392319999999"/>
    <n v="292.48392319999999"/>
    <n v="292.48392319999999"/>
    <n v="292.48392319999999"/>
    <n v="292.48392319999999"/>
    <n v="292.48392319999999"/>
    <n v="3509.8070783999997"/>
    <n v="323.74675203609621"/>
    <n v="323.74675203609621"/>
    <n v="323.74675203609621"/>
    <n v="323.74675203609621"/>
    <n v="323.74675203609621"/>
    <n v="323.74675203609621"/>
    <n v="323.74675203609621"/>
    <n v="323.74675203609621"/>
    <n v="323.74675203609621"/>
    <n v="323.74675203609621"/>
    <n v="323.74675203609621"/>
    <n v="323.74675260294225"/>
    <n v="3884.9610250000001"/>
    <n v="363.06835794240652"/>
    <n v="363.06835794240652"/>
    <n v="363.06835794240652"/>
    <n v="363.06835794240652"/>
    <n v="363.06835794240652"/>
    <n v="363.06835794240652"/>
    <n v="363.06835794240652"/>
    <n v="363.06835794240652"/>
    <n v="363.06835794240652"/>
    <n v="363.06835794240652"/>
    <n v="363.06835794240652"/>
    <n v="363.06835763352774"/>
    <n v="4356.820295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rystal River Other BA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11.85341167"/>
    <n v="11.85341167"/>
    <n v="11.85341167"/>
    <n v="11.85341167"/>
    <n v="11.85341167"/>
    <n v="11.85341167"/>
    <n v="11.85341167"/>
    <n v="11.85341167"/>
    <n v="11.85341167"/>
    <n v="11.85341167"/>
    <n v="11.85341167"/>
    <n v="11.85341167"/>
    <n v="142.24094004"/>
    <n v="58.777054790000001"/>
    <n v="58.777054790000001"/>
    <n v="58.777054790000001"/>
    <n v="58.777054790000001"/>
    <n v="58.777054790000001"/>
    <n v="58.777054790000001"/>
    <n v="58.777054790000001"/>
    <n v="58.777054790000001"/>
    <n v="58.777054790000001"/>
    <n v="58.777054790000001"/>
    <n v="58.777054790000001"/>
    <n v="58.777054790000001"/>
    <n v="705.32465747999993"/>
    <n v="65.059577888314408"/>
    <n v="65.059577888314408"/>
    <n v="65.059577888314408"/>
    <n v="65.059577888314408"/>
    <n v="65.059577888314408"/>
    <n v="65.059577888314408"/>
    <n v="65.059577888314408"/>
    <n v="65.059577888314408"/>
    <n v="65.059577888314408"/>
    <n v="65.059577888314408"/>
    <n v="65.059577888314408"/>
    <n v="65.059577928541671"/>
    <n v="780.71493469999996"/>
    <n v="72.961578653004608"/>
    <n v="72.961578653004608"/>
    <n v="72.961578653004608"/>
    <n v="72.961578653004608"/>
    <n v="72.961578653004608"/>
    <n v="72.961578653004608"/>
    <n v="72.961578653004608"/>
    <n v="72.961578653004608"/>
    <n v="72.961578653004608"/>
    <n v="72.961578653004608"/>
    <n v="72.961578653004608"/>
    <n v="72.961578416949351"/>
    <n v="875.5389436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rystal River Other BA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6.3855872119999999"/>
    <n v="6.3855872119999999"/>
    <n v="6.3855872119999999"/>
    <n v="6.3855872119999999"/>
    <n v="6.3855872119999999"/>
    <n v="6.3855872119999999"/>
    <n v="6.3855872119999999"/>
    <n v="6.3855872119999999"/>
    <n v="6.3855872119999999"/>
    <n v="6.3855872119999999"/>
    <n v="6.3855872119999999"/>
    <n v="6.3855872119999999"/>
    <n v="76.627046543999995"/>
    <n v="31.66396477"/>
    <n v="31.66396477"/>
    <n v="31.66396477"/>
    <n v="31.66396477"/>
    <n v="31.66396477"/>
    <n v="31.66396477"/>
    <n v="31.66396477"/>
    <n v="31.66396477"/>
    <n v="31.66396477"/>
    <n v="31.66396477"/>
    <n v="31.66396477"/>
    <n v="31.66396477"/>
    <n v="379.96757724000003"/>
    <n v="35.048441769782976"/>
    <n v="35.048441769782976"/>
    <n v="35.048441769782976"/>
    <n v="35.048441769782976"/>
    <n v="35.048441769782976"/>
    <n v="35.048441769782976"/>
    <n v="35.048441769782976"/>
    <n v="35.048441769782976"/>
    <n v="35.048441769782976"/>
    <n v="35.048441769782976"/>
    <n v="35.048441769782976"/>
    <n v="35.048441732387232"/>
    <n v="420.58130119999998"/>
    <n v="39.305352476173674"/>
    <n v="39.305352476173674"/>
    <n v="39.305352476173674"/>
    <n v="39.305352476173674"/>
    <n v="39.305352476173674"/>
    <n v="39.305352476173674"/>
    <n v="39.305352476173674"/>
    <n v="39.305352476173674"/>
    <n v="39.305352476173674"/>
    <n v="39.305352476173674"/>
    <n v="39.305352476173674"/>
    <n v="39.30535236208965"/>
    <n v="471.6642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Crystal River Other BA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1.3846781029999999"/>
    <n v="1.3846781029999999"/>
    <n v="1.3846781029999999"/>
    <n v="1.3846781029999999"/>
    <n v="1.3846781029999999"/>
    <n v="1.3846781029999999"/>
    <n v="1.3846781029999999"/>
    <n v="1.3846781029999999"/>
    <n v="1.3846781029999999"/>
    <n v="1.3846781029999999"/>
    <n v="1.3846781029999999"/>
    <n v="1.3846781029999999"/>
    <n v="16.616137236000004"/>
    <n v="6.8661498500000002"/>
    <n v="6.8661498500000002"/>
    <n v="6.8661498500000002"/>
    <n v="6.8661498500000002"/>
    <n v="6.8661498500000002"/>
    <n v="6.8661498500000002"/>
    <n v="6.8661498500000002"/>
    <n v="6.8661498500000002"/>
    <n v="6.8661498500000002"/>
    <n v="6.8661498500000002"/>
    <n v="6.8661498500000002"/>
    <n v="6.8661498500000002"/>
    <n v="82.393798200000006"/>
    <n v="7.600054350374049"/>
    <n v="7.600054350374049"/>
    <n v="7.600054350374049"/>
    <n v="7.600054350374049"/>
    <n v="7.600054350374049"/>
    <n v="7.600054350374049"/>
    <n v="7.600054350374049"/>
    <n v="7.600054350374049"/>
    <n v="7.600054350374049"/>
    <n v="7.600054350374049"/>
    <n v="7.600054350374049"/>
    <n v="7.6000543558854474"/>
    <n v="91.200652210000001"/>
    <n v="8.523141115422515"/>
    <n v="8.523141115422515"/>
    <n v="8.523141115422515"/>
    <n v="8.523141115422515"/>
    <n v="8.523141115422515"/>
    <n v="8.523141115422515"/>
    <n v="8.523141115422515"/>
    <n v="8.523141115422515"/>
    <n v="8.523141115422515"/>
    <n v="8.523141115422515"/>
    <n v="8.523141115422515"/>
    <n v="8.5231411303523146"/>
    <n v="102.27769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Debary 7-10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2.839070268"/>
    <n v="2.8390869416000002"/>
    <n v="16.048260555199999"/>
    <n v="40.8666905328"/>
    <n v="67.471974316800001"/>
    <n v="56.099561046399998"/>
    <n v="13.1647992792"/>
    <n v="2.288973876"/>
    <n v="2.1202385152000001"/>
    <n v="2.1202385152000001"/>
    <n v="1.6957904496"/>
    <n v="1.6957845648000001"/>
    <n v="209.25046886079997"/>
    <n v="0"/>
    <n v="0"/>
    <n v="41.144007809599998"/>
    <n v="47.098852622400003"/>
    <n v="27.6217515568"/>
    <n v="10.260070336"/>
    <n v="1.2269847232"/>
    <n v="0"/>
    <n v="0"/>
    <n v="0"/>
    <n v="0"/>
    <n v="0"/>
    <n v="127.351667048"/>
    <n v="0"/>
    <n v="0"/>
    <n v="0"/>
    <n v="0"/>
    <n v="0"/>
    <n v="0"/>
    <n v="0"/>
    <n v="0"/>
    <n v="0"/>
    <n v="0"/>
    <n v="0"/>
    <n v="0"/>
    <n v="0"/>
    <n v="18.791666666666668"/>
    <n v="18.791666666666668"/>
    <n v="18.791666666666668"/>
    <n v="18.791666666666668"/>
    <n v="18.791666666666668"/>
    <n v="18.791666666666668"/>
    <n v="18.791666666666668"/>
    <n v="18.791666666666668"/>
    <n v="18.791666666666668"/>
    <n v="18.791666666666668"/>
    <n v="18.791666666666668"/>
    <n v="18.791666666666686"/>
    <n v="225.5"/>
    <n v="0.98"/>
    <n v="0.98"/>
    <n v="0.98"/>
    <n v="0.98"/>
    <n v="0.98"/>
    <n v="0.98"/>
    <n v="0.98"/>
    <n v="0.98"/>
    <n v="0.98"/>
    <n v="0.98"/>
    <n v="0.98"/>
    <n v="0.97999999999999687"/>
    <n v="11.76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Debary 7-10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3.4093158254999998"/>
    <n v="3.4093358481"/>
    <n v="19.271657098199999"/>
    <n v="49.075028659799997"/>
    <n v="81.024155128800004"/>
    <n v="67.367519372399997"/>
    <n v="15.809034044700001"/>
    <n v="2.7487290285000001"/>
    <n v="2.5461020832000001"/>
    <n v="2.5461020832000001"/>
    <n v="2.0364008885999998"/>
    <n v="2.0363938217999999"/>
    <n v="251.27977388280001"/>
    <n v="0"/>
    <n v="0"/>
    <n v="49.408046898599999"/>
    <n v="56.558960663400001"/>
    <n v="33.169758343799998"/>
    <n v="12.320871576"/>
    <n v="1.4734325112"/>
    <n v="0"/>
    <n v="0"/>
    <n v="0"/>
    <n v="0"/>
    <n v="0"/>
    <n v="152.93106999299999"/>
    <n v="0"/>
    <n v="0"/>
    <n v="0"/>
    <n v="0"/>
    <n v="0"/>
    <n v="0"/>
    <n v="0"/>
    <n v="0"/>
    <n v="0"/>
    <n v="0"/>
    <n v="0"/>
    <n v="0"/>
    <n v="0"/>
    <n v="22.565833333333334"/>
    <n v="22.565833333333334"/>
    <n v="22.565833333333334"/>
    <n v="22.565833333333334"/>
    <n v="22.565833333333334"/>
    <n v="22.565833333333334"/>
    <n v="22.565833333333334"/>
    <n v="22.565833333333334"/>
    <n v="22.565833333333334"/>
    <n v="22.565833333333334"/>
    <n v="22.565833333333334"/>
    <n v="22.565833333333359"/>
    <n v="270.79000000000002"/>
    <n v="1.1766666666666665"/>
    <n v="1.1766666666666665"/>
    <n v="1.1766666666666665"/>
    <n v="1.1766666666666665"/>
    <n v="1.1766666666666665"/>
    <n v="1.1766666666666665"/>
    <n v="1.1766666666666665"/>
    <n v="1.1766666666666665"/>
    <n v="1.1766666666666665"/>
    <n v="1.1766666666666665"/>
    <n v="1.1766666666666665"/>
    <n v="1.1766666666666694"/>
    <n v="14.12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Debary 7-10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37.936671205499998"/>
    <n v="37.936894004099997"/>
    <n v="214.4425909302"/>
    <n v="546.07531890780001"/>
    <n v="901.58462581679998"/>
    <n v="749.62237679639998"/>
    <n v="175.9127512167"/>
    <n v="30.5860866885"/>
    <n v="28.3313845152"/>
    <n v="28.3313845152"/>
    <n v="22.6597578246"/>
    <n v="22.659679189799999"/>
    <n v="2796.0795216108008"/>
    <n v="0"/>
    <n v="0"/>
    <n v="549.78093143460001"/>
    <n v="629.35169524740002"/>
    <n v="369.09171243179998"/>
    <n v="137.098725336"/>
    <n v="16.3954082232"/>
    <n v="0"/>
    <n v="0"/>
    <n v="0"/>
    <n v="0"/>
    <n v="0"/>
    <n v="1701.7184726730002"/>
    <n v="0"/>
    <n v="0"/>
    <n v="0"/>
    <n v="0"/>
    <n v="0"/>
    <n v="0"/>
    <n v="0"/>
    <n v="0"/>
    <n v="0"/>
    <n v="0"/>
    <n v="0"/>
    <n v="0"/>
    <n v="0"/>
    <n v="251.0975"/>
    <n v="251.0975"/>
    <n v="251.0975"/>
    <n v="251.0975"/>
    <n v="251.0975"/>
    <n v="251.0975"/>
    <n v="251.0975"/>
    <n v="251.0975"/>
    <n v="251.0975"/>
    <n v="251.0975"/>
    <n v="251.0975"/>
    <n v="251.09750000000031"/>
    <n v="3013.17"/>
    <n v="13.094166666666666"/>
    <n v="13.094166666666666"/>
    <n v="13.094166666666666"/>
    <n v="13.094166666666666"/>
    <n v="13.094166666666666"/>
    <n v="13.094166666666666"/>
    <n v="13.094166666666666"/>
    <n v="13.094166666666666"/>
    <n v="13.094166666666666"/>
    <n v="13.094166666666666"/>
    <n v="13.094166666666666"/>
    <n v="13.094166666666666"/>
    <n v="157.13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Debary 7-10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9.7908557040000002"/>
    <n v="9.7909132048000007"/>
    <n v="55.3442460256"/>
    <n v="140.93341563839999"/>
    <n v="232.68475319039999"/>
    <n v="193.46569665920001"/>
    <n v="45.4003028976"/>
    <n v="7.8937859279999998"/>
    <n v="7.3118829056000001"/>
    <n v="7.3118829056000001"/>
    <n v="5.8481256288000001"/>
    <n v="5.8481053343999996"/>
    <n v="721.62396602239983"/>
    <n v="0"/>
    <n v="0"/>
    <n v="141.88977570879999"/>
    <n v="162.4257331872"/>
    <n v="95.256741910399995"/>
    <n v="35.383015808000003"/>
    <n v="4.2313959295999997"/>
    <n v="0"/>
    <n v="0"/>
    <n v="0"/>
    <n v="0"/>
    <n v="0"/>
    <n v="439.186662544"/>
    <n v="0"/>
    <n v="0"/>
    <n v="0"/>
    <n v="0"/>
    <n v="0"/>
    <n v="0"/>
    <n v="0"/>
    <n v="0"/>
    <n v="0"/>
    <n v="0"/>
    <n v="0"/>
    <n v="0"/>
    <n v="0"/>
    <n v="64.80416666666666"/>
    <n v="64.80416666666666"/>
    <n v="64.80416666666666"/>
    <n v="64.80416666666666"/>
    <n v="64.80416666666666"/>
    <n v="64.80416666666666"/>
    <n v="64.80416666666666"/>
    <n v="64.80416666666666"/>
    <n v="64.80416666666666"/>
    <n v="64.80416666666666"/>
    <n v="64.80416666666666"/>
    <n v="64.804166666666674"/>
    <n v="777.65"/>
    <n v="3.3791666666666664"/>
    <n v="3.3791666666666664"/>
    <n v="3.3791666666666664"/>
    <n v="3.3791666666666664"/>
    <n v="3.3791666666666664"/>
    <n v="3.3791666666666664"/>
    <n v="3.3791666666666664"/>
    <n v="3.3791666666666664"/>
    <n v="3.3791666666666664"/>
    <n v="3.3791666666666664"/>
    <n v="3.3791666666666664"/>
    <n v="3.3791666666666629"/>
    <n v="40.549999999999997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Debary 7-10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3.362422536"/>
    <n v="3.3624422832"/>
    <n v="19.006585910399998"/>
    <n v="48.4000282656"/>
    <n v="79.909711833599999"/>
    <n v="66.440915692800004"/>
    <n v="15.5915893584"/>
    <n v="2.710921752"/>
    <n v="2.5110818304000002"/>
    <n v="2.5110818304000002"/>
    <n v="2.0083912991999999"/>
    <n v="2.0083843296000001"/>
    <n v="247.82355692159999"/>
    <n v="0"/>
    <n v="0"/>
    <n v="48.728466019199999"/>
    <n v="55.781022844799999"/>
    <n v="32.713526313599999"/>
    <n v="12.151404672"/>
    <n v="1.4531662463999999"/>
    <n v="0"/>
    <n v="0"/>
    <n v="0"/>
    <n v="0"/>
    <n v="0"/>
    <n v="150.827586096"/>
    <n v="0"/>
    <n v="0"/>
    <n v="0"/>
    <n v="0"/>
    <n v="0"/>
    <n v="0"/>
    <n v="0"/>
    <n v="0"/>
    <n v="0"/>
    <n v="0"/>
    <n v="0"/>
    <n v="0"/>
    <n v="0"/>
    <n v="22.254999999999999"/>
    <n v="22.254999999999999"/>
    <n v="22.254999999999999"/>
    <n v="22.254999999999999"/>
    <n v="22.254999999999999"/>
    <n v="22.254999999999999"/>
    <n v="22.254999999999999"/>
    <n v="22.254999999999999"/>
    <n v="22.254999999999999"/>
    <n v="22.254999999999999"/>
    <n v="22.254999999999999"/>
    <n v="22.255000000000024"/>
    <n v="267.06"/>
    <n v="1.1608333333333334"/>
    <n v="1.1608333333333334"/>
    <n v="1.1608333333333334"/>
    <n v="1.1608333333333334"/>
    <n v="1.1608333333333334"/>
    <n v="1.1608333333333334"/>
    <n v="1.1608333333333334"/>
    <n v="1.1608333333333334"/>
    <n v="1.1608333333333334"/>
    <n v="1.1608333333333334"/>
    <n v="1.1608333333333334"/>
    <n v="1.1608333333333345"/>
    <n v="13.93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Debary 7-10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.554614461"/>
    <n v="0.55461771820000005"/>
    <n v="3.1350394804000001"/>
    <n v="7.9833379956000003"/>
    <n v="13.180699713599999"/>
    <n v="10.9590904328"/>
    <n v="2.5717532034000001"/>
    <n v="0.44715272700000003"/>
    <n v="0.41419015040000001"/>
    <n v="0.41419015040000001"/>
    <n v="0.33127390919999999"/>
    <n v="0.33127275960000002"/>
    <n v="40.877232701600008"/>
    <n v="0"/>
    <n v="0"/>
    <n v="8.0375121291999996"/>
    <n v="9.2007954347999998"/>
    <n v="5.3959294436"/>
    <n v="2.004312272"/>
    <n v="0.2396923664"/>
    <n v="0"/>
    <n v="0"/>
    <n v="0"/>
    <n v="0"/>
    <n v="0"/>
    <n v="24.878241645999999"/>
    <n v="0"/>
    <n v="0"/>
    <n v="0"/>
    <n v="0"/>
    <n v="0"/>
    <n v="0"/>
    <n v="0"/>
    <n v="0"/>
    <n v="0"/>
    <n v="0"/>
    <n v="0"/>
    <n v="0"/>
    <n v="0"/>
    <n v="3.6708333333333329"/>
    <n v="3.6708333333333329"/>
    <n v="3.6708333333333329"/>
    <n v="3.6708333333333329"/>
    <n v="3.6708333333333329"/>
    <n v="3.6708333333333329"/>
    <n v="3.6708333333333329"/>
    <n v="3.6708333333333329"/>
    <n v="3.6708333333333329"/>
    <n v="3.6708333333333329"/>
    <n v="3.6708333333333329"/>
    <n v="3.6708333333333272"/>
    <n v="44.05"/>
    <n v="0.19166666666666665"/>
    <n v="0.19166666666666665"/>
    <n v="0.19166666666666665"/>
    <n v="0.19166666666666665"/>
    <n v="0.19166666666666665"/>
    <n v="0.19166666666666665"/>
    <n v="0.19166666666666665"/>
    <n v="0.19166666666666665"/>
    <n v="0.19166666666666665"/>
    <n v="0.19166666666666665"/>
    <n v="0.19166666666666665"/>
    <n v="0.19166666666666643"/>
    <n v="2.2999999999999998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Debary BG-341"/>
    <s v="AFUDC Not Eligible"/>
    <s v="Maintenance"/>
    <s v="Maintenance"/>
    <s v="Fossil Hydro"/>
    <s v="BG - Other Production Plant"/>
    <s v="~"/>
    <s v="PEF Debary new 341"/>
    <n v="105.03999999999999"/>
    <n v="32.42"/>
    <n v="70.900000000000006"/>
    <n v="125.95"/>
    <n v="54.699999999999996"/>
    <n v="525.15"/>
    <n v="398.64"/>
    <n v="386.64"/>
    <n v="843.87"/>
    <n v="3707.89"/>
    <n v="1269.54"/>
    <n v="2644.06"/>
    <n v="10164.799999999999"/>
    <n v="21.052878302500002"/>
    <n v="16.571659217200001"/>
    <n v="36.307705260600002"/>
    <n v="14.7603076594"/>
    <n v="46.298995717399997"/>
    <n v="0"/>
    <n v="0"/>
    <n v="48.5243870125"/>
    <n v="0"/>
    <n v="0"/>
    <n v="34.660276437500002"/>
    <n v="0"/>
    <n v="218.17620960710002"/>
    <n v="0"/>
    <n v="0"/>
    <n v="2.5108231749999899"/>
    <n v="0"/>
    <n v="7.5324695249999998"/>
    <n v="0"/>
    <n v="0"/>
    <n v="8.7878811124999991"/>
    <n v="7.4616959775999998"/>
    <n v="11.678674646899999"/>
    <n v="21.1022965045"/>
    <n v="0"/>
    <n v="59.073840941499995"/>
    <n v="0.18429289511282587"/>
    <n v="0.18429289511282587"/>
    <n v="6.2747430113272173"/>
    <n v="7.0332666934000772"/>
    <n v="4.8493409432632548"/>
    <n v="1.7869724979440811"/>
    <n v="0.3752529333590483"/>
    <n v="0.81622540296556045"/>
    <n v="0.72071329919975902"/>
    <n v="0.99710979898710794"/>
    <n v="1.7017284682291471"/>
    <n v="0.1842929110990994"/>
    <n v="25.108231750000002"/>
    <n v="0.18429289511282587"/>
    <n v="0.18429289511282587"/>
    <n v="6.2747430113272173"/>
    <n v="7.0332666934000772"/>
    <n v="4.8493409432632548"/>
    <n v="1.7869724979440811"/>
    <n v="0.3752529333590483"/>
    <n v="0.81622540296556045"/>
    <n v="0.72071329919975902"/>
    <n v="0.99710979898710794"/>
    <n v="1.7017284682291471"/>
    <n v="0.1842929110990994"/>
    <n v="25.108231750000002"/>
    <n v="0.18429289511282587"/>
    <n v="0.18429289511282587"/>
    <n v="6.2747430113272173"/>
    <n v="7.0332666934000772"/>
    <n v="4.8493409432632548"/>
    <n v="1.7869724979440811"/>
    <n v="0.3752529333590483"/>
    <n v="0.81622540296556045"/>
    <n v="0.72071329919975902"/>
    <n v="0.99710979898710794"/>
    <n v="1.7017284682291471"/>
    <n v="0.1842929110990994"/>
    <n v="25.108231750000002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Debary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34.690555734999997"/>
    <n v="27.306483200799999"/>
    <n v="59.827186328400003"/>
    <n v="24.3217705516"/>
    <n v="76.2906557636"/>
    <n v="0"/>
    <n v="0"/>
    <n v="79.957615675"/>
    <n v="0"/>
    <n v="0"/>
    <n v="57.112582625000002"/>
    <n v="0"/>
    <n v="359.50684987940002"/>
    <n v="0"/>
    <n v="0"/>
    <n v="4.1372894499999902"/>
    <n v="0"/>
    <n v="12.411868350000001"/>
    <n v="0"/>
    <n v="0"/>
    <n v="14.480513074999999"/>
    <n v="12.295248966400001"/>
    <n v="19.243910876600001"/>
    <n v="34.771986163000001"/>
    <n v="0"/>
    <n v="97.340816880999995"/>
    <n v="0.30367453122629839"/>
    <n v="0.30367453122629839"/>
    <n v="10.33940913112105"/>
    <n v="11.589290866586264"/>
    <n v="7.9906571373812767"/>
    <n v="2.9445412710850087"/>
    <n v="0.61833506147558437"/>
    <n v="1.344961597509313"/>
    <n v="1.1875784638851932"/>
    <n v="1.643019664991336"/>
    <n v="2.8040776859442151"/>
    <n v="0.30367455756816497"/>
    <n v="41.372894500000001"/>
    <n v="0.30367453122629839"/>
    <n v="0.30367453122629839"/>
    <n v="10.33940913112105"/>
    <n v="11.589290866586264"/>
    <n v="7.9906571373812767"/>
    <n v="2.9445412710850087"/>
    <n v="0.61833506147558437"/>
    <n v="1.344961597509313"/>
    <n v="1.1875784638851932"/>
    <n v="1.643019664991336"/>
    <n v="2.8040776859442151"/>
    <n v="0.30367455756816497"/>
    <n v="41.372894500000001"/>
    <n v="0.30367453122629839"/>
    <n v="0.30367453122629839"/>
    <n v="10.33940913112105"/>
    <n v="11.589290866586264"/>
    <n v="7.9906571373812767"/>
    <n v="2.9445412710850087"/>
    <n v="0.61833506147558437"/>
    <n v="1.344961597509313"/>
    <n v="1.1875784638851932"/>
    <n v="1.643019664991336"/>
    <n v="2.8040776859442151"/>
    <n v="0.30367455756816497"/>
    <n v="41.372894500000001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Debary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88.681740372500002"/>
    <n v="69.805351986800005"/>
    <n v="152.94015598140001"/>
    <n v="62.175335498599999"/>
    <n v="195.02680150059999"/>
    <n v="0"/>
    <n v="0"/>
    <n v="204.4008913625"/>
    <n v="0"/>
    <n v="0"/>
    <n v="146.00063668749999"/>
    <n v="0"/>
    <n v="919.03091338989998"/>
    <n v="0"/>
    <n v="0"/>
    <n v="10.576424075"/>
    <n v="0"/>
    <n v="31.729272224999999"/>
    <n v="0"/>
    <n v="0"/>
    <n v="37.017484262499998"/>
    <n v="31.431150454400001"/>
    <n v="49.194470136100001"/>
    <n v="88.889906310499995"/>
    <n v="0"/>
    <n v="248.83870746349999"/>
    <n v="0.77630309937008879"/>
    <n v="0.77630309937008879"/>
    <n v="26.431308946891214"/>
    <n v="29.626463513095647"/>
    <n v="20.427040347121462"/>
    <n v="7.5273237625021965"/>
    <n v="1.5806904277888916"/>
    <n v="3.4382134466922478"/>
    <n v="3.0358846312739605"/>
    <n v="4.2001588118309661"/>
    <n v="7.1682474973537929"/>
    <n v="0.77630316670945376"/>
    <n v="105.76424075"/>
    <n v="0.77630309937008879"/>
    <n v="0.77630309937008879"/>
    <n v="26.431308946891214"/>
    <n v="29.626463513095647"/>
    <n v="20.427040347121462"/>
    <n v="7.5273237625021965"/>
    <n v="1.5806904277888916"/>
    <n v="3.4382134466922478"/>
    <n v="3.0358846312739605"/>
    <n v="4.2001588118309661"/>
    <n v="7.1682474973537929"/>
    <n v="0.77630316670945376"/>
    <n v="105.76424075"/>
    <n v="0.77630309937008879"/>
    <n v="0.77630309937008879"/>
    <n v="26.431308946891214"/>
    <n v="29.626463513095647"/>
    <n v="20.427040347121462"/>
    <n v="7.5273237625021965"/>
    <n v="1.5806904277888916"/>
    <n v="3.4382134466922478"/>
    <n v="3.0358846312739605"/>
    <n v="4.2001588118309661"/>
    <n v="7.1682474973537929"/>
    <n v="0.77630316670945376"/>
    <n v="105.76424075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Debary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26.4689219025"/>
    <n v="20.834868625199999"/>
    <n v="45.6481912446"/>
    <n v="18.5575304754"/>
    <n v="58.209831653400002"/>
    <n v="0"/>
    <n v="0"/>
    <n v="61.007725012500003"/>
    <n v="0"/>
    <n v="0"/>
    <n v="43.576946437499998"/>
    <n v="0"/>
    <n v="274.30401535110002"/>
    <n v="0"/>
    <n v="0"/>
    <n v="3.15675517499999"/>
    <n v="0"/>
    <n v="9.4702655249999896"/>
    <n v="0"/>
    <n v="0"/>
    <n v="11.048643112500001"/>
    <n v="9.3812848415999994"/>
    <n v="14.683119462900001"/>
    <n v="26.531053384500002"/>
    <n v="0"/>
    <n v="74.271121501499991"/>
    <n v="0.23170391135295532"/>
    <n v="0.23170391135295532"/>
    <n v="7.8889774756051159"/>
    <n v="8.8426382441471159"/>
    <n v="6.0968778169676021"/>
    <n v="2.2466873560172775"/>
    <n v="0.47179014878859449"/>
    <n v="1.0262067796861063"/>
    <n v="0.90612332226069714"/>
    <n v="1.2536253246888873"/>
    <n v="2.1395135276808874"/>
    <n v="0.23170393145180057"/>
    <n v="31.56755175"/>
    <n v="0.23170391135295532"/>
    <n v="0.23170391135295532"/>
    <n v="7.8889774756051159"/>
    <n v="8.8426382441471159"/>
    <n v="6.0968778169676021"/>
    <n v="2.2466873560172775"/>
    <n v="0.47179014878859449"/>
    <n v="1.0262067796861063"/>
    <n v="0.90612332226069714"/>
    <n v="1.2536253246888873"/>
    <n v="2.1395135276808874"/>
    <n v="0.23170393145180057"/>
    <n v="31.56755175"/>
    <n v="0.23170391135295532"/>
    <n v="0.23170391135295532"/>
    <n v="7.8889774756051159"/>
    <n v="8.8426382441471159"/>
    <n v="6.0968778169676021"/>
    <n v="2.2466873560172775"/>
    <n v="0.47179014878859449"/>
    <n v="1.0262067796861063"/>
    <n v="0.90612332226069714"/>
    <n v="1.2536253246888873"/>
    <n v="2.1395135276808874"/>
    <n v="0.23170393145180057"/>
    <n v="31.56755175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Debary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23.521957002499999"/>
    <n v="18.5151811532"/>
    <n v="40.565867988599997"/>
    <n v="16.491394531400001"/>
    <n v="51.728935629399999"/>
    <n v="0"/>
    <n v="0"/>
    <n v="54.2153205125"/>
    <n v="0"/>
    <n v="0"/>
    <n v="38.725228937499999"/>
    <n v="0"/>
    <n v="243.76388575509998"/>
    <n v="0"/>
    <n v="0"/>
    <n v="2.8052921749999902"/>
    <n v="0"/>
    <n v="8.4158765249999892"/>
    <n v="0"/>
    <n v="0"/>
    <n v="9.8185226125000007"/>
    <n v="8.3368026656000005"/>
    <n v="13.048348018900001"/>
    <n v="23.577170964499999"/>
    <n v="0"/>
    <n v="66.002012961499986"/>
    <n v="0.20590674075170842"/>
    <n v="0.20590674075170842"/>
    <n v="7.0106440171009661"/>
    <n v="7.8581272532994939"/>
    <n v="5.418070988628461"/>
    <n v="1.9965483891245102"/>
    <n v="0.41926254627545984"/>
    <n v="0.9119522070587498"/>
    <n v="0.80523845677165862"/>
    <n v="1.1140507004099807"/>
    <n v="1.9013069512144987"/>
    <n v="0.20590675861280872"/>
    <n v="28.052921749999999"/>
    <n v="0.20590674075170842"/>
    <n v="0.20590674075170842"/>
    <n v="7.0106440171009661"/>
    <n v="7.8581272532994939"/>
    <n v="5.418070988628461"/>
    <n v="1.9965483891245102"/>
    <n v="0.41926254627545984"/>
    <n v="0.9119522070587498"/>
    <n v="0.80523845677165862"/>
    <n v="1.1140507004099807"/>
    <n v="1.9013069512144987"/>
    <n v="0.20590675861280872"/>
    <n v="28.052921749999999"/>
    <n v="0.20590674075170842"/>
    <n v="0.20590674075170842"/>
    <n v="7.0106440171009661"/>
    <n v="7.8581272532994939"/>
    <n v="5.418070988628461"/>
    <n v="1.9965483891245102"/>
    <n v="0.41926254627545984"/>
    <n v="0.9119522070587498"/>
    <n v="0.80523845677165862"/>
    <n v="1.1140507004099807"/>
    <n v="1.9013069512144987"/>
    <n v="0.20590675861280872"/>
    <n v="28.052921749999999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Debary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4.703196685"/>
    <n v="3.7020958168"/>
    <n v="8.1111131963999998"/>
    <n v="3.2974412836"/>
    <n v="10.3431597356"/>
    <n v="0"/>
    <n v="0"/>
    <n v="10.840310425"/>
    <n v="0"/>
    <n v="0"/>
    <n v="7.7430788750000001"/>
    <n v="0"/>
    <n v="48.740396017400002"/>
    <n v="0"/>
    <n v="0"/>
    <n v="0.56091594999999905"/>
    <n v="0"/>
    <n v="1.6827478499999999"/>
    <n v="0"/>
    <n v="0"/>
    <n v="1.963205825"/>
    <n v="1.6669370943999999"/>
    <n v="2.6090068585999999"/>
    <n v="4.7142366730000003"/>
    <n v="0"/>
    <n v="13.197050250999999"/>
    <n v="4.1170889837935772E-2"/>
    <n v="4.1170889837935772E-2"/>
    <n v="1.4017727222883665"/>
    <n v="1.5712263245825246"/>
    <n v="1.0833390057682559"/>
    <n v="0.39920827013562105"/>
    <n v="8.3831214281100339E-2"/>
    <n v="0.18234412199041464"/>
    <n v="0.16100679208453847"/>
    <n v="0.22275355577485559"/>
    <n v="0.38016482000919705"/>
    <n v="4.1170893409253395E-2"/>
    <n v="5.6091594999999996"/>
    <n v="4.1170889837935772E-2"/>
    <n v="4.1170889837935772E-2"/>
    <n v="1.4017727222883665"/>
    <n v="1.5712263245825246"/>
    <n v="1.0833390057682559"/>
    <n v="0.39920827013562105"/>
    <n v="8.3831214281100339E-2"/>
    <n v="0.18234412199041464"/>
    <n v="0.16100679208453847"/>
    <n v="0.22275355577485559"/>
    <n v="0.38016482000919705"/>
    <n v="4.1170893409253395E-2"/>
    <n v="5.6091594999999996"/>
    <n v="4.1170889837935772E-2"/>
    <n v="4.1170889837935772E-2"/>
    <n v="1.4017727222883665"/>
    <n v="1.5712263245825246"/>
    <n v="1.0833390057682559"/>
    <n v="0.39920827013562105"/>
    <n v="8.3831214281100339E-2"/>
    <n v="0.18234412199041464"/>
    <n v="0.16100679208453847"/>
    <n v="0.22275355577485559"/>
    <n v="0.38016482000919705"/>
    <n v="4.1170893409253395E-2"/>
    <n v="5.6091594999999996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1 BG"/>
    <s v="AFUDC Not Eligible"/>
    <s v="Maintenance"/>
    <s v="Maintenance"/>
    <s v="Fossil Hydro"/>
    <s v="BG - Other Production Plant"/>
    <s v="~"/>
    <s v="PEF Hines 1 345"/>
    <n v="-158.33000000000004"/>
    <n v="246.73"/>
    <n v="814.49"/>
    <n v="401.40999999999997"/>
    <n v="311.93999999999988"/>
    <n v="1090.47"/>
    <n v="155.46"/>
    <n v="1222.21"/>
    <n v="107.34"/>
    <n v="2367.940000000001"/>
    <n v="2258.6400000000003"/>
    <n v="3787.15"/>
    <n v="12605.45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1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65.475716488000003"/>
    <n v="288.291532088"/>
    <n v="453.39940833600002"/>
    <n v="114.703624644"/>
    <n v="221.942375242"/>
    <n v="128.27642291800001"/>
    <n v="118.36323265199999"/>
    <n v="637.69213612999999"/>
    <n v="56.473164916000002"/>
    <n v="56.473067546000003"/>
    <n v="609.47556096000005"/>
    <n v="100.22865587"/>
    <n v="2850.7948977900001"/>
    <n v="196.16089644199999"/>
    <n v="590.81353538200005"/>
    <n v="505.25067401199999"/>
    <n v="310.45655127200001"/>
    <n v="618.49852278200001"/>
    <n v="135.70334812999999"/>
    <n v="481.91069403400002"/>
    <n v="182.08305346"/>
    <n v="75.330252564000006"/>
    <n v="444.49222993000001"/>
    <n v="135.34989503"/>
    <n v="55.831829171999999"/>
    <n v="3731.8814822100003"/>
    <n v="34.784166666666671"/>
    <n v="34.784166666666671"/>
    <n v="34.784166666666671"/>
    <n v="34.784166666666671"/>
    <n v="34.784166666666671"/>
    <n v="34.784166666666671"/>
    <n v="34.784166666666671"/>
    <n v="34.784166666666671"/>
    <n v="34.784166666666671"/>
    <n v="34.784166666666671"/>
    <n v="34.784166666666671"/>
    <n v="34.784166666666579"/>
    <n v="417.41"/>
    <n v="77.344999999999999"/>
    <n v="77.344999999999999"/>
    <n v="77.344999999999999"/>
    <n v="77.344999999999999"/>
    <n v="77.344999999999999"/>
    <n v="77.344999999999999"/>
    <n v="77.344999999999999"/>
    <n v="77.344999999999999"/>
    <n v="77.344999999999999"/>
    <n v="77.344999999999999"/>
    <n v="77.344999999999999"/>
    <n v="77.3449999999998"/>
    <n v="928.14"/>
    <n v="79.733333333333334"/>
    <n v="79.733333333333334"/>
    <n v="79.733333333333334"/>
    <n v="79.733333333333334"/>
    <n v="79.733333333333334"/>
    <n v="79.733333333333334"/>
    <n v="79.733333333333334"/>
    <n v="79.733333333333334"/>
    <n v="79.733333333333334"/>
    <n v="79.733333333333334"/>
    <n v="79.733333333333334"/>
    <n v="79.733333333333235"/>
    <n v="956.8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1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18.729201946"/>
    <n v="82.465234645999999"/>
    <n v="129.694023012"/>
    <n v="32.810749772999998"/>
    <n v="63.486186776499999"/>
    <n v="36.693222443499998"/>
    <n v="33.857573559000002"/>
    <n v="182.4106010225"/>
    <n v="16.154039496999999"/>
    <n v="16.154011644499999"/>
    <n v="174.33930432"/>
    <n v="28.6702129775"/>
    <n v="815.4643616175"/>
    <n v="56.1114446765"/>
    <n v="169.00106803150001"/>
    <n v="144.52597717899999"/>
    <n v="88.805495473999997"/>
    <n v="176.9203050815"/>
    <n v="38.817680022499999"/>
    <n v="137.84962109049999"/>
    <n v="52.084504944999999"/>
    <n v="21.548072912999999"/>
    <n v="127.1461418725"/>
    <n v="38.716575447499999"/>
    <n v="15.970586648999999"/>
    <n v="1067.4974733825002"/>
    <n v="9.9500000000000011"/>
    <n v="9.9500000000000011"/>
    <n v="9.9500000000000011"/>
    <n v="9.9500000000000011"/>
    <n v="9.9500000000000011"/>
    <n v="9.9500000000000011"/>
    <n v="9.9500000000000011"/>
    <n v="9.9500000000000011"/>
    <n v="9.9500000000000011"/>
    <n v="9.9500000000000011"/>
    <n v="9.9500000000000011"/>
    <n v="9.9499999999999886"/>
    <n v="119.4"/>
    <n v="22.124166666666667"/>
    <n v="22.124166666666667"/>
    <n v="22.124166666666667"/>
    <n v="22.124166666666667"/>
    <n v="22.124166666666667"/>
    <n v="22.124166666666667"/>
    <n v="22.124166666666667"/>
    <n v="22.124166666666667"/>
    <n v="22.124166666666667"/>
    <n v="22.124166666666667"/>
    <n v="22.124166666666667"/>
    <n v="22.124166666666667"/>
    <n v="265.49"/>
    <n v="22.807500000000001"/>
    <n v="22.807500000000001"/>
    <n v="22.807500000000001"/>
    <n v="22.807500000000001"/>
    <n v="22.807500000000001"/>
    <n v="22.807500000000001"/>
    <n v="22.807500000000001"/>
    <n v="22.807500000000001"/>
    <n v="22.807500000000001"/>
    <n v="22.807500000000001"/>
    <n v="22.807500000000001"/>
    <n v="22.807499999999976"/>
    <n v="273.69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1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247.32162495040001"/>
    <n v="1088.9644894303999"/>
    <n v="1712.6269773888"/>
    <n v="433.27035359519999"/>
    <n v="838.34361553359997"/>
    <n v="484.53892619440001"/>
    <n v="447.09380216160002"/>
    <n v="2408.756464004"/>
    <n v="213.31625925279999"/>
    <n v="213.31589145679999"/>
    <n v="2302.1739079680001"/>
    <n v="378.59400959599998"/>
    <n v="10768.316321532"/>
    <n v="740.95915649359995"/>
    <n v="2231.6817814455999"/>
    <n v="1908.4849224495999"/>
    <n v="1172.6884844576"/>
    <n v="2336.2563693656002"/>
    <n v="512.59267360399997"/>
    <n v="1820.3227444071999"/>
    <n v="687.78287696799998"/>
    <n v="284.54519433119998"/>
    <n v="1678.981865044"/>
    <n v="511.25757412399997"/>
    <n v="210.89373977759999"/>
    <n v="14096.447382468001"/>
    <n v="131.39166666666668"/>
    <n v="131.39166666666668"/>
    <n v="131.39166666666668"/>
    <n v="131.39166666666668"/>
    <n v="131.39166666666668"/>
    <n v="131.39166666666668"/>
    <n v="131.39166666666668"/>
    <n v="131.39166666666668"/>
    <n v="131.39166666666668"/>
    <n v="131.39166666666668"/>
    <n v="131.39166666666668"/>
    <n v="131.39166666666665"/>
    <n v="1576.7"/>
    <n v="292.15416666666664"/>
    <n v="292.15416666666664"/>
    <n v="292.15416666666664"/>
    <n v="292.15416666666664"/>
    <n v="292.15416666666664"/>
    <n v="292.15416666666664"/>
    <n v="292.15416666666664"/>
    <n v="292.15416666666664"/>
    <n v="292.15416666666664"/>
    <n v="292.15416666666664"/>
    <n v="292.15416666666664"/>
    <n v="292.1541666666667"/>
    <n v="3505.85"/>
    <n v="301.17750000000001"/>
    <n v="301.17750000000001"/>
    <n v="301.17750000000001"/>
    <n v="301.17750000000001"/>
    <n v="301.17750000000001"/>
    <n v="301.17750000000001"/>
    <n v="301.17750000000001"/>
    <n v="301.17750000000001"/>
    <n v="301.17750000000001"/>
    <n v="301.17750000000001"/>
    <n v="301.17750000000001"/>
    <n v="301.17750000000069"/>
    <n v="3614.13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1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46.654726154400002"/>
    <n v="205.42215043440001"/>
    <n v="323.06977867680001"/>
    <n v="81.732075397200006"/>
    <n v="158.14505429459999"/>
    <n v="91.403373713400001"/>
    <n v="84.339729327599997"/>
    <n v="454.387574169"/>
    <n v="40.239957430799997"/>
    <n v="40.239888049800001"/>
    <n v="434.28185164799999"/>
    <n v="71.417935431000004"/>
    <n v="2031.3340947269996"/>
    <n v="139.7744598546"/>
    <n v="420.98422407660001"/>
    <n v="360.01640149560001"/>
    <n v="221.21583633360001"/>
    <n v="440.71116369660001"/>
    <n v="96.695429769"/>
    <n v="343.38549720420002"/>
    <n v="129.743291898"/>
    <n v="53.676576493200002"/>
    <n v="316.72296810900002"/>
    <n v="96.443576738999994"/>
    <n v="39.782973603599999"/>
    <n v="2659.1523992730004"/>
    <n v="24.785833333333333"/>
    <n v="24.785833333333333"/>
    <n v="24.785833333333333"/>
    <n v="24.785833333333333"/>
    <n v="24.785833333333333"/>
    <n v="24.785833333333333"/>
    <n v="24.785833333333333"/>
    <n v="24.785833333333333"/>
    <n v="24.785833333333333"/>
    <n v="24.785833333333333"/>
    <n v="24.785833333333333"/>
    <n v="24.785833333333358"/>
    <n v="297.43"/>
    <n v="55.111666666666672"/>
    <n v="55.111666666666672"/>
    <n v="55.111666666666672"/>
    <n v="55.111666666666672"/>
    <n v="55.111666666666672"/>
    <n v="55.111666666666672"/>
    <n v="55.111666666666672"/>
    <n v="55.111666666666672"/>
    <n v="55.111666666666672"/>
    <n v="55.111666666666672"/>
    <n v="55.111666666666672"/>
    <n v="55.111666666666679"/>
    <n v="661.34"/>
    <n v="56.814166666666665"/>
    <n v="56.814166666666665"/>
    <n v="56.814166666666665"/>
    <n v="56.814166666666665"/>
    <n v="56.814166666666665"/>
    <n v="56.814166666666665"/>
    <n v="56.814166666666665"/>
    <n v="56.814166666666665"/>
    <n v="56.814166666666665"/>
    <n v="56.814166666666665"/>
    <n v="56.814166666666665"/>
    <n v="56.814166666666665"/>
    <n v="681.77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1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48.105856853600002"/>
    <n v="211.8115221736"/>
    <n v="333.11841709919997"/>
    <n v="84.274238506800003"/>
    <n v="163.06393737740001"/>
    <n v="94.246349174599999"/>
    <n v="86.962999904399993"/>
    <n v="468.52067091100002"/>
    <n v="41.491565625200003"/>
    <n v="41.491494086199999"/>
    <n v="447.78958771200001"/>
    <n v="73.639291489000001"/>
    <n v="2094.5159309129999"/>
    <n v="144.12195101739999"/>
    <n v="434.07835583539998"/>
    <n v="371.21421349640002"/>
    <n v="228.09644881840001"/>
    <n v="454.4188746154"/>
    <n v="99.703007310999993"/>
    <n v="354.06602793979999"/>
    <n v="133.77877746199999"/>
    <n v="55.346112130800002"/>
    <n v="326.574197771"/>
    <n v="99.443320740999994"/>
    <n v="41.020367948400001"/>
    <n v="2741.8616550870001"/>
    <n v="25.556666666666668"/>
    <n v="25.556666666666668"/>
    <n v="25.556666666666668"/>
    <n v="25.556666666666668"/>
    <n v="25.556666666666668"/>
    <n v="25.556666666666668"/>
    <n v="25.556666666666668"/>
    <n v="25.556666666666668"/>
    <n v="25.556666666666668"/>
    <n v="25.556666666666668"/>
    <n v="25.556666666666668"/>
    <n v="25.556666666666672"/>
    <n v="306.68"/>
    <n v="56.825833333333328"/>
    <n v="56.825833333333328"/>
    <n v="56.825833333333328"/>
    <n v="56.825833333333328"/>
    <n v="56.825833333333328"/>
    <n v="56.825833333333328"/>
    <n v="56.825833333333328"/>
    <n v="56.825833333333328"/>
    <n v="56.825833333333328"/>
    <n v="56.825833333333328"/>
    <n v="56.825833333333328"/>
    <n v="56.825833333333321"/>
    <n v="681.91"/>
    <n v="58.580833333333338"/>
    <n v="58.580833333333338"/>
    <n v="58.580833333333338"/>
    <n v="58.580833333333338"/>
    <n v="58.580833333333338"/>
    <n v="58.580833333333338"/>
    <n v="58.580833333333338"/>
    <n v="58.580833333333338"/>
    <n v="58.580833333333338"/>
    <n v="58.580833333333338"/>
    <n v="58.580833333333338"/>
    <n v="58.58083333333343"/>
    <n v="702.97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1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10.8004336076"/>
    <n v="47.554631227599998"/>
    <n v="74.789715487199999"/>
    <n v="18.9207380838"/>
    <n v="36.6101207759"/>
    <n v="21.1596155561"/>
    <n v="19.524402395399999"/>
    <n v="105.1894037635"/>
    <n v="9.3154332782000004"/>
    <n v="9.3154172167000002"/>
    <n v="100.53498739200001"/>
    <n v="16.533044636500001"/>
    <n v="470.24794342049989"/>
    <n v="32.357381515900002"/>
    <n v="97.456625228899995"/>
    <n v="83.342751367399998"/>
    <n v="51.210823644400001"/>
    <n v="102.0233544589"/>
    <n v="22.3847111635"/>
    <n v="79.492745324300003"/>
    <n v="30.035195266999999"/>
    <n v="12.4259715678"/>
    <n v="73.320447273499994"/>
    <n v="22.326407918499999"/>
    <n v="9.2096428493999998"/>
    <n v="615.58605757949999"/>
    <n v="5.7374999999999998"/>
    <n v="5.7374999999999998"/>
    <n v="5.7374999999999998"/>
    <n v="5.7374999999999998"/>
    <n v="5.7374999999999998"/>
    <n v="5.7374999999999998"/>
    <n v="5.7374999999999998"/>
    <n v="5.7374999999999998"/>
    <n v="5.7374999999999998"/>
    <n v="5.7374999999999998"/>
    <n v="5.7374999999999998"/>
    <n v="5.7375000000000114"/>
    <n v="68.849999999999994"/>
    <n v="12.758333333333333"/>
    <n v="12.758333333333333"/>
    <n v="12.758333333333333"/>
    <n v="12.758333333333333"/>
    <n v="12.758333333333333"/>
    <n v="12.758333333333333"/>
    <n v="12.758333333333333"/>
    <n v="12.758333333333333"/>
    <n v="12.758333333333333"/>
    <n v="12.758333333333333"/>
    <n v="12.758333333333333"/>
    <n v="12.758333333333354"/>
    <n v="153.1"/>
    <n v="13.152500000000002"/>
    <n v="13.152500000000002"/>
    <n v="13.152500000000002"/>
    <n v="13.152500000000002"/>
    <n v="13.152500000000002"/>
    <n v="13.152500000000002"/>
    <n v="13.152500000000002"/>
    <n v="13.152500000000002"/>
    <n v="13.152500000000002"/>
    <n v="13.152500000000002"/>
    <n v="13.152500000000002"/>
    <n v="13.152500000000003"/>
    <n v="157.83000000000001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1 Other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3.539672011"/>
    <n v="3.539672011"/>
    <n v="3.539672011"/>
    <n v="3.539672011"/>
    <n v="3.539672011"/>
    <n v="3.539672011"/>
    <n v="3.539672011"/>
    <n v="3.539672011"/>
    <n v="3.539672011"/>
    <n v="3.539672011"/>
    <n v="3.539672011"/>
    <n v="3.539672011"/>
    <n v="42.476064131999998"/>
    <n v="17.552034939999999"/>
    <n v="17.552034939999999"/>
    <n v="17.552034939999999"/>
    <n v="17.552034939999999"/>
    <n v="17.552034939999999"/>
    <n v="17.552034939999999"/>
    <n v="17.552034939999999"/>
    <n v="17.552034939999999"/>
    <n v="17.552034939999999"/>
    <n v="17.552034939999999"/>
    <n v="17.552034939999999"/>
    <n v="17.552034939999999"/>
    <n v="210.62441927999998"/>
    <n v="19.428125283875694"/>
    <n v="19.428125283875694"/>
    <n v="19.428125283875694"/>
    <n v="19.428125283875694"/>
    <n v="19.428125283875694"/>
    <n v="19.428125283875694"/>
    <n v="19.428125283875694"/>
    <n v="19.428125283875694"/>
    <n v="19.428125283875694"/>
    <n v="19.428125283875694"/>
    <n v="19.428125283875694"/>
    <n v="19.428125302767427"/>
    <n v="233.13750342540001"/>
    <n v="21.78782489817733"/>
    <n v="21.78782489817733"/>
    <n v="21.78782489817733"/>
    <n v="21.78782489817733"/>
    <n v="21.78782489817733"/>
    <n v="21.78782489817733"/>
    <n v="21.78782489817733"/>
    <n v="21.78782489817733"/>
    <n v="21.78782489817733"/>
    <n v="21.78782489817733"/>
    <n v="21.78782489817733"/>
    <n v="21.7878248442494"/>
    <n v="261.45389872419997"/>
    <n v="57.28289591409267"/>
    <n v="57.28289591409267"/>
    <n v="57.28289591409267"/>
    <n v="57.28289591409267"/>
    <n v="57.28289591409267"/>
    <n v="57.28289591409267"/>
    <n v="57.28289591409267"/>
    <n v="57.28289591409267"/>
    <n v="57.28289591409267"/>
    <n v="57.28289591409267"/>
    <n v="57.28289591409267"/>
    <n v="57.282895943646622"/>
    <n v="687.39475099866604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1 Other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1.0125163260000001"/>
    <n v="1.0125163260000001"/>
    <n v="1.0125163260000001"/>
    <n v="1.0125163260000001"/>
    <n v="1.0125163260000001"/>
    <n v="1.0125163260000001"/>
    <n v="1.0125163260000001"/>
    <n v="1.0125163260000001"/>
    <n v="1.0125163260000001"/>
    <n v="1.0125163260000001"/>
    <n v="1.0125163260000001"/>
    <n v="1.0125163260000001"/>
    <n v="12.150195912000001"/>
    <n v="5.020725616"/>
    <n v="5.020725616"/>
    <n v="5.020725616"/>
    <n v="5.020725616"/>
    <n v="5.020725616"/>
    <n v="5.020725616"/>
    <n v="5.020725616"/>
    <n v="5.020725616"/>
    <n v="5.020725616"/>
    <n v="5.020725616"/>
    <n v="5.020725616"/>
    <n v="5.020725616"/>
    <n v="60.248707392"/>
    <n v="5.5573776269848274"/>
    <n v="5.5573776269848274"/>
    <n v="5.5573776269848274"/>
    <n v="5.5573776269848274"/>
    <n v="5.5573776269848274"/>
    <n v="5.5573776269848274"/>
    <n v="5.5573776269848274"/>
    <n v="5.5573776269848274"/>
    <n v="5.5573776269848274"/>
    <n v="5.5573776269848274"/>
    <n v="5.5573776269848274"/>
    <n v="5.5573776237168886"/>
    <n v="66.688531520550001"/>
    <n v="6.2323651335667591"/>
    <n v="6.2323651335667591"/>
    <n v="6.2323651335667591"/>
    <n v="6.2323651335667591"/>
    <n v="6.2323651335667591"/>
    <n v="6.2323651335667591"/>
    <n v="6.2323651335667591"/>
    <n v="6.2323651335667591"/>
    <n v="6.2323651335667591"/>
    <n v="6.2323651335667591"/>
    <n v="6.2323651335667591"/>
    <n v="6.2323651084156495"/>
    <n v="74.78838157765"/>
    <n v="16.385661483565094"/>
    <n v="16.385661483565094"/>
    <n v="16.385661483565094"/>
    <n v="16.385661483565094"/>
    <n v="16.385661483565094"/>
    <n v="16.385661483565094"/>
    <n v="16.385661483565094"/>
    <n v="16.385661483565094"/>
    <n v="16.385661483565094"/>
    <n v="16.385661483565094"/>
    <n v="16.385661483565094"/>
    <n v="16.385661466451012"/>
    <n v="196.627937785667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1 Other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13.37041396"/>
    <n v="13.37041396"/>
    <n v="13.37041396"/>
    <n v="13.37041396"/>
    <n v="13.37041396"/>
    <n v="13.37041396"/>
    <n v="13.37041396"/>
    <n v="13.37041396"/>
    <n v="13.37041396"/>
    <n v="13.37041396"/>
    <n v="13.37041396"/>
    <n v="13.37041396"/>
    <n v="160.44496752000006"/>
    <n v="66.299355480000003"/>
    <n v="66.299355480000003"/>
    <n v="66.299355480000003"/>
    <n v="66.299355480000003"/>
    <n v="66.299355480000003"/>
    <n v="66.299355480000003"/>
    <n v="66.299355480000003"/>
    <n v="66.299355480000003"/>
    <n v="66.299355480000003"/>
    <n v="66.299355480000003"/>
    <n v="66.299355480000003"/>
    <n v="66.299355480000003"/>
    <n v="795.59226576000026"/>
    <n v="73.385917297270979"/>
    <n v="73.385917297270979"/>
    <n v="73.385917297270979"/>
    <n v="73.385917297270979"/>
    <n v="73.385917297270979"/>
    <n v="73.385917297270979"/>
    <n v="73.385917297270979"/>
    <n v="73.385917297270979"/>
    <n v="73.385917297270979"/>
    <n v="73.385917297270979"/>
    <n v="73.385917297270979"/>
    <n v="73.385917328339133"/>
    <n v="880.63100759832002"/>
    <n v="82.299217896853932"/>
    <n v="82.299217896853932"/>
    <n v="82.299217896853932"/>
    <n v="82.299217896853932"/>
    <n v="82.299217896853932"/>
    <n v="82.299217896853932"/>
    <n v="82.299217896853932"/>
    <n v="82.299217896853932"/>
    <n v="82.299217896853932"/>
    <n v="82.299217896853932"/>
    <n v="82.299217896853932"/>
    <n v="82.299217647966657"/>
    <n v="987.59061451336004"/>
    <n v="216.37485864828557"/>
    <n v="216.37485864828557"/>
    <n v="216.37485864828557"/>
    <n v="216.37485864828557"/>
    <n v="216.37485864828557"/>
    <n v="216.37485864828557"/>
    <n v="216.37485864828557"/>
    <n v="216.37485864828557"/>
    <n v="216.37485864828557"/>
    <n v="216.37485864828557"/>
    <n v="216.37485864828557"/>
    <n v="216.37485864112796"/>
    <n v="2596.49830377227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1 Other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2.5221935279999999"/>
    <n v="2.5221935279999999"/>
    <n v="2.5221935279999999"/>
    <n v="2.5221935279999999"/>
    <n v="2.5221935279999999"/>
    <n v="2.5221935279999999"/>
    <n v="2.5221935279999999"/>
    <n v="2.5221935279999999"/>
    <n v="2.5221935279999999"/>
    <n v="2.5221935279999999"/>
    <n v="2.5221935279999999"/>
    <n v="2.5221935279999999"/>
    <n v="30.266322335999991"/>
    <n v="12.50670367"/>
    <n v="12.50670367"/>
    <n v="12.50670367"/>
    <n v="12.50670367"/>
    <n v="12.50670367"/>
    <n v="12.50670367"/>
    <n v="12.50670367"/>
    <n v="12.50670367"/>
    <n v="12.50670367"/>
    <n v="12.50670367"/>
    <n v="12.50670367"/>
    <n v="12.50670367"/>
    <n v="150.08044404000003"/>
    <n v="13.843511969961241"/>
    <n v="13.843511969961241"/>
    <n v="13.843511969961241"/>
    <n v="13.843511969961241"/>
    <n v="13.843511969961241"/>
    <n v="13.843511969961241"/>
    <n v="13.843511969961241"/>
    <n v="13.843511969961241"/>
    <n v="13.843511969961241"/>
    <n v="13.843511969961241"/>
    <n v="13.843511969961241"/>
    <n v="13.843511959446346"/>
    <n v="166.12214362902"/>
    <n v="15.524916087897886"/>
    <n v="15.524916087897886"/>
    <n v="15.524916087897886"/>
    <n v="15.524916087897886"/>
    <n v="15.524916087897886"/>
    <n v="15.524916087897886"/>
    <n v="15.524916087897886"/>
    <n v="15.524916087897886"/>
    <n v="15.524916087897886"/>
    <n v="15.524916087897886"/>
    <n v="15.524916087897886"/>
    <n v="15.524916022583312"/>
    <n v="186.29899298946"/>
    <n v="40.816931313436115"/>
    <n v="40.816931313436115"/>
    <n v="40.816931313436115"/>
    <n v="40.816931313436115"/>
    <n v="40.816931313436115"/>
    <n v="40.816931313436115"/>
    <n v="40.816931313436115"/>
    <n v="40.816931313436115"/>
    <n v="40.816931313436115"/>
    <n v="40.816931313436115"/>
    <n v="40.816931313436115"/>
    <n v="40.816931263802815"/>
    <n v="489.80317571159998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1 Other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2.6006428669999999"/>
    <n v="2.6006428669999999"/>
    <n v="2.6006428669999999"/>
    <n v="2.6006428669999999"/>
    <n v="2.6006428669999999"/>
    <n v="2.6006428669999999"/>
    <n v="2.6006428669999999"/>
    <n v="2.6006428669999999"/>
    <n v="2.6006428669999999"/>
    <n v="2.6006428669999999"/>
    <n v="2.6006428669999999"/>
    <n v="2.6006428669999999"/>
    <n v="31.207714404000004"/>
    <n v="12.895707379999999"/>
    <n v="12.895707379999999"/>
    <n v="12.895707379999999"/>
    <n v="12.895707379999999"/>
    <n v="12.895707379999999"/>
    <n v="12.895707379999999"/>
    <n v="12.895707379999999"/>
    <n v="12.895707379999999"/>
    <n v="12.895707379999999"/>
    <n v="12.895707379999999"/>
    <n v="12.895707379999999"/>
    <n v="12.895707379999999"/>
    <n v="154.74848856000003"/>
    <n v="14.274095252162276"/>
    <n v="14.274095252162276"/>
    <n v="14.274095252162276"/>
    <n v="14.274095252162276"/>
    <n v="14.274095252162276"/>
    <n v="14.274095252162276"/>
    <n v="14.274095252162276"/>
    <n v="14.274095252162276"/>
    <n v="14.274095252162276"/>
    <n v="14.274095252162276"/>
    <n v="14.274095252162276"/>
    <n v="14.274095263594916"/>
    <n v="171.28914303738"/>
    <n v="16.007797118342175"/>
    <n v="16.007797118342175"/>
    <n v="16.007797118342175"/>
    <n v="16.007797118342175"/>
    <n v="16.007797118342175"/>
    <n v="16.007797118342175"/>
    <n v="16.007797118342175"/>
    <n v="16.007797118342175"/>
    <n v="16.007797118342175"/>
    <n v="16.007797118342175"/>
    <n v="16.007797118342175"/>
    <n v="16.007797075976015"/>
    <n v="192.09356537773999"/>
    <n v="42.086485476602903"/>
    <n v="42.086485476602903"/>
    <n v="42.086485476602903"/>
    <n v="42.086485476602903"/>
    <n v="42.086485476602903"/>
    <n v="42.086485476602903"/>
    <n v="42.086485476602903"/>
    <n v="42.086485476602903"/>
    <n v="42.086485476602903"/>
    <n v="42.086485476602903"/>
    <n v="42.086485476602903"/>
    <n v="42.086485491101143"/>
    <n v="505.03782573373297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1 Other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0.58388047700000001"/>
    <n v="0.58388047700000001"/>
    <n v="0.58388047700000001"/>
    <n v="0.58388047700000001"/>
    <n v="0.58388047700000001"/>
    <n v="0.58388047700000001"/>
    <n v="0.58388047700000001"/>
    <n v="0.58388047700000001"/>
    <n v="0.58388047700000001"/>
    <n v="0.58388047700000001"/>
    <n v="0.58388047700000001"/>
    <n v="0.58388047700000001"/>
    <n v="7.0065657240000006"/>
    <n v="2.895265577"/>
    <n v="2.895265577"/>
    <n v="2.895265577"/>
    <n v="2.895265577"/>
    <n v="2.895265577"/>
    <n v="2.895265577"/>
    <n v="2.895265577"/>
    <n v="2.895265577"/>
    <n v="2.895265577"/>
    <n v="2.895265577"/>
    <n v="2.895265577"/>
    <n v="2.895265577"/>
    <n v="34.743186924"/>
    <n v="3.2047328160143609"/>
    <n v="3.2047328160143609"/>
    <n v="3.2047328160143609"/>
    <n v="3.2047328160143609"/>
    <n v="3.2047328160143609"/>
    <n v="3.2047328160143609"/>
    <n v="3.2047328160143609"/>
    <n v="3.2047328160143609"/>
    <n v="3.2047328160143609"/>
    <n v="3.2047328160143609"/>
    <n v="3.2047328160143609"/>
    <n v="3.2047328131720292"/>
    <n v="38.45679378933"/>
    <n v="3.5939729860973233"/>
    <n v="3.5939729860973233"/>
    <n v="3.5939729860973233"/>
    <n v="3.5939729860973233"/>
    <n v="3.5939729860973233"/>
    <n v="3.5939729860973233"/>
    <n v="3.5939729860973233"/>
    <n v="3.5939729860973233"/>
    <n v="3.5939729860973233"/>
    <n v="3.5939729860973233"/>
    <n v="3.5939729860973233"/>
    <n v="3.5939729705194523"/>
    <n v="43.127675817590003"/>
    <n v="9.4490010564522304"/>
    <n v="9.4490010564522304"/>
    <n v="9.4490010564522304"/>
    <n v="9.4490010564522304"/>
    <n v="9.4490010564522304"/>
    <n v="9.4490010564522304"/>
    <n v="9.4490010564522304"/>
    <n v="9.4490010564522304"/>
    <n v="9.4490010564522304"/>
    <n v="9.4490010564522304"/>
    <n v="9.4490010564522304"/>
    <n v="9.4490010437584573"/>
    <n v="113.388012664733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2 BG-341"/>
    <s v="AFUDC Not Eligible"/>
    <s v="Maintenance"/>
    <s v="Maintenance"/>
    <s v="Fossil Hydro"/>
    <s v="BG - Other Production Plant"/>
    <s v="~"/>
    <s v="PEF Hines 2 341"/>
    <n v="-160.28"/>
    <n v="220.76"/>
    <n v="562.39"/>
    <n v="239.77"/>
    <n v="2263.9399999999996"/>
    <n v="-188.85"/>
    <n v="64.150000000000006"/>
    <n v="7.68"/>
    <n v="35.35"/>
    <n v="-1.21"/>
    <n v="62.13"/>
    <n v="401.28000000000003"/>
    <n v="3507.1099999999997"/>
    <n v="264.56444499999998"/>
    <n v="0"/>
    <n v="283.65053085549999"/>
    <n v="15.7379349345"/>
    <n v="0"/>
    <n v="11.241513835999999"/>
    <n v="0"/>
    <n v="0"/>
    <n v="6.9712453114999997"/>
    <n v="230.86875117849999"/>
    <n v="0"/>
    <n v="0"/>
    <n v="813.03442111599986"/>
    <n v="1.394249219"/>
    <n v="1.394249219"/>
    <n v="17.4691204935"/>
    <n v="51.576186288999999"/>
    <n v="18.2792563595"/>
    <n v="0"/>
    <n v="0"/>
    <n v="0"/>
    <n v="0"/>
    <n v="0"/>
    <n v="0"/>
    <n v="0"/>
    <n v="90.113061579999993"/>
    <n v="125.9525"/>
    <n v="125.9525"/>
    <n v="125.9525"/>
    <n v="125.9525"/>
    <n v="125.9525"/>
    <n v="125.9525"/>
    <n v="125.9525"/>
    <n v="125.9525"/>
    <n v="125.9525"/>
    <n v="125.9525"/>
    <n v="125.9525"/>
    <n v="125.95249999999987"/>
    <n v="1511.43"/>
    <n v="5.6866666666666665"/>
    <n v="5.6866666666666665"/>
    <n v="5.6866666666666665"/>
    <n v="5.6866666666666665"/>
    <n v="5.6866666666666665"/>
    <n v="5.6866666666666665"/>
    <n v="5.6866666666666665"/>
    <n v="5.6866666666666665"/>
    <n v="5.6866666666666665"/>
    <n v="5.6866666666666665"/>
    <n v="5.6866666666666665"/>
    <n v="5.6866666666666603"/>
    <n v="68.239999999999995"/>
    <n v="65.257500000000007"/>
    <n v="65.257500000000007"/>
    <n v="65.257500000000007"/>
    <n v="65.257500000000007"/>
    <n v="65.257500000000007"/>
    <n v="65.257500000000007"/>
    <n v="65.257500000000007"/>
    <n v="65.257500000000007"/>
    <n v="65.257500000000007"/>
    <n v="65.257500000000007"/>
    <n v="65.257500000000007"/>
    <n v="65.257499999999823"/>
    <n v="783.09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2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174.339021"/>
    <n v="0"/>
    <n v="186.91610603789999"/>
    <n v="10.3707668241"/>
    <n v="0"/>
    <n v="7.4077774007999997"/>
    <n v="0"/>
    <n v="0"/>
    <n v="4.5938148746999996"/>
    <n v="152.1346984473"/>
    <n v="0"/>
    <n v="0"/>
    <n v="535.76218458480002"/>
    <n v="0.91876307820000003"/>
    <n v="0.91876307820000003"/>
    <n v="11.5115595543"/>
    <n v="33.9869623242"/>
    <n v="12.0454116891"/>
    <n v="0"/>
    <n v="0"/>
    <n v="0"/>
    <n v="0"/>
    <n v="0"/>
    <n v="0"/>
    <n v="0"/>
    <n v="59.381459724000003"/>
    <n v="82.998333333333335"/>
    <n v="82.998333333333335"/>
    <n v="82.998333333333335"/>
    <n v="82.998333333333335"/>
    <n v="82.998333333333335"/>
    <n v="82.998333333333335"/>
    <n v="82.998333333333335"/>
    <n v="82.998333333333335"/>
    <n v="82.998333333333335"/>
    <n v="82.998333333333335"/>
    <n v="82.998333333333335"/>
    <n v="82.998333333333335"/>
    <n v="995.98"/>
    <n v="3.7475000000000001"/>
    <n v="3.7475000000000001"/>
    <n v="3.7475000000000001"/>
    <n v="3.7475000000000001"/>
    <n v="3.7475000000000001"/>
    <n v="3.7475000000000001"/>
    <n v="3.7475000000000001"/>
    <n v="3.7475000000000001"/>
    <n v="3.7475000000000001"/>
    <n v="3.7475000000000001"/>
    <n v="3.7475000000000001"/>
    <n v="3.7474999999999952"/>
    <n v="44.97"/>
    <n v="43.002499999999998"/>
    <n v="43.002499999999998"/>
    <n v="43.002499999999998"/>
    <n v="43.002499999999998"/>
    <n v="43.002499999999998"/>
    <n v="43.002499999999998"/>
    <n v="43.002499999999998"/>
    <n v="43.002499999999998"/>
    <n v="43.002499999999998"/>
    <n v="43.002499999999998"/>
    <n v="43.002499999999998"/>
    <n v="43.002499999999998"/>
    <n v="516.03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2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2121.9182799999999"/>
    <n v="0"/>
    <n v="2274.9967273719999"/>
    <n v="126.224866788"/>
    <n v="0"/>
    <n v="90.161675743999993"/>
    <n v="0"/>
    <n v="0"/>
    <n v="55.912323596"/>
    <n v="1851.6646233639999"/>
    <n v="0"/>
    <n v="0"/>
    <n v="6520.8784968639993"/>
    <n v="11.182465976"/>
    <n v="11.182465976"/>
    <n v="140.10970412399999"/>
    <n v="413.66273725600001"/>
    <n v="146.60733498799999"/>
    <n v="0"/>
    <n v="0"/>
    <n v="0"/>
    <n v="0"/>
    <n v="0"/>
    <n v="0"/>
    <n v="0"/>
    <n v="722.74470831999997"/>
    <n v="1010.1950000000001"/>
    <n v="1010.1950000000001"/>
    <n v="1010.1950000000001"/>
    <n v="1010.1950000000001"/>
    <n v="1010.1950000000001"/>
    <n v="1010.1950000000001"/>
    <n v="1010.1950000000001"/>
    <n v="1010.1950000000001"/>
    <n v="1010.1950000000001"/>
    <n v="1010.1950000000001"/>
    <n v="1010.1950000000001"/>
    <n v="1010.1950000000015"/>
    <n v="12122.34"/>
    <n v="45.611666666666672"/>
    <n v="45.611666666666672"/>
    <n v="45.611666666666672"/>
    <n v="45.611666666666672"/>
    <n v="45.611666666666672"/>
    <n v="45.611666666666672"/>
    <n v="45.611666666666672"/>
    <n v="45.611666666666672"/>
    <n v="45.611666666666672"/>
    <n v="45.611666666666672"/>
    <n v="45.611666666666672"/>
    <n v="45.611666666666622"/>
    <n v="547.34"/>
    <n v="523.39250000000004"/>
    <n v="523.39250000000004"/>
    <n v="523.39250000000004"/>
    <n v="523.39250000000004"/>
    <n v="523.39250000000004"/>
    <n v="523.39250000000004"/>
    <n v="523.39250000000004"/>
    <n v="523.39250000000004"/>
    <n v="523.39250000000004"/>
    <n v="523.39250000000004"/>
    <n v="523.39250000000004"/>
    <n v="523.39249999999993"/>
    <n v="6280.71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2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513.35970099999997"/>
    <n v="0"/>
    <n v="550.39425916990001"/>
    <n v="30.537820652099999"/>
    <n v="0"/>
    <n v="21.812984664799998"/>
    <n v="0"/>
    <n v="0"/>
    <n v="13.526974150699999"/>
    <n v="447.9767229313"/>
    <n v="0"/>
    <n v="0"/>
    <n v="1577.6084625688"/>
    <n v="2.7053951342000002"/>
    <n v="2.7053951342000002"/>
    <n v="33.897005598299998"/>
    <n v="100.0782080602"/>
    <n v="35.468989717100001"/>
    <n v="0"/>
    <n v="0"/>
    <n v="0"/>
    <n v="0"/>
    <n v="0"/>
    <n v="0"/>
    <n v="0"/>
    <n v="174.85499364399999"/>
    <n v="244.39833333333334"/>
    <n v="244.39833333333334"/>
    <n v="244.39833333333334"/>
    <n v="244.39833333333334"/>
    <n v="244.39833333333334"/>
    <n v="244.39833333333334"/>
    <n v="244.39833333333334"/>
    <n v="244.39833333333334"/>
    <n v="244.39833333333334"/>
    <n v="244.39833333333334"/>
    <n v="244.39833333333334"/>
    <n v="244.39833333333308"/>
    <n v="2932.78"/>
    <n v="11.034999999999998"/>
    <n v="11.034999999999998"/>
    <n v="11.034999999999998"/>
    <n v="11.034999999999998"/>
    <n v="11.034999999999998"/>
    <n v="11.034999999999998"/>
    <n v="11.034999999999998"/>
    <n v="11.034999999999998"/>
    <n v="11.034999999999998"/>
    <n v="11.034999999999998"/>
    <n v="11.034999999999998"/>
    <n v="11.035000000000011"/>
    <n v="132.41999999999999"/>
    <n v="126.625"/>
    <n v="126.625"/>
    <n v="126.625"/>
    <n v="126.625"/>
    <n v="126.625"/>
    <n v="126.625"/>
    <n v="126.625"/>
    <n v="126.625"/>
    <n v="126.625"/>
    <n v="126.625"/>
    <n v="126.625"/>
    <n v="126.625"/>
    <n v="1519.5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2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261.491648"/>
    <n v="0"/>
    <n v="280.35605755519998"/>
    <n v="15.555145900799999"/>
    <n v="0"/>
    <n v="11.110948710400001"/>
    <n v="0"/>
    <n v="0"/>
    <n v="6.8902774335999997"/>
    <n v="228.1873145024"/>
    <n v="0"/>
    <n v="0"/>
    <n v="803.59139210239994"/>
    <n v="1.3780556416"/>
    <n v="1.3780556416"/>
    <n v="17.266224518400001"/>
    <n v="50.977152089599997"/>
    <n v="18.066951020800001"/>
    <n v="0"/>
    <n v="0"/>
    <n v="0"/>
    <n v="0"/>
    <n v="0"/>
    <n v="0"/>
    <n v="0"/>
    <n v="89.06643891200001"/>
    <n v="124.49000000000001"/>
    <n v="124.49000000000001"/>
    <n v="124.49000000000001"/>
    <n v="124.49000000000001"/>
    <n v="124.49000000000001"/>
    <n v="124.49000000000001"/>
    <n v="124.49000000000001"/>
    <n v="124.49000000000001"/>
    <n v="124.49000000000001"/>
    <n v="124.49000000000001"/>
    <n v="124.49000000000001"/>
    <n v="124.49000000000001"/>
    <n v="1493.88"/>
    <n v="5.6208333333333336"/>
    <n v="5.6208333333333336"/>
    <n v="5.6208333333333336"/>
    <n v="5.6208333333333336"/>
    <n v="5.6208333333333336"/>
    <n v="5.6208333333333336"/>
    <n v="5.6208333333333336"/>
    <n v="5.6208333333333336"/>
    <n v="5.6208333333333336"/>
    <n v="5.6208333333333336"/>
    <n v="5.6208333333333336"/>
    <n v="5.6208333333333229"/>
    <n v="67.45"/>
    <n v="64.499166666666667"/>
    <n v="64.499166666666667"/>
    <n v="64.499166666666667"/>
    <n v="64.499166666666667"/>
    <n v="64.499166666666667"/>
    <n v="64.499166666666667"/>
    <n v="64.499166666666667"/>
    <n v="64.499166666666667"/>
    <n v="64.499166666666667"/>
    <n v="64.499166666666667"/>
    <n v="64.499166666666667"/>
    <n v="64.499166666666497"/>
    <n v="773.99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2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41.026904999999999"/>
    <n v="0"/>
    <n v="43.986649009499999"/>
    <n v="2.4405349004999999"/>
    <n v="0"/>
    <n v="1.7432596440000001"/>
    <n v="0"/>
    <n v="0"/>
    <n v="1.0810546335"/>
    <n v="35.801599576500003"/>
    <n v="0"/>
    <n v="0"/>
    <n v="126.080002764"/>
    <n v="0.21621095100000001"/>
    <n v="0.21621095100000001"/>
    <n v="2.7089957115000001"/>
    <n v="7.9980939810000002"/>
    <n v="2.8346262255000001"/>
    <n v="0"/>
    <n v="0"/>
    <n v="0"/>
    <n v="0"/>
    <n v="0"/>
    <n v="0"/>
    <n v="0"/>
    <n v="13.974137819999999"/>
    <n v="19.531666666666666"/>
    <n v="19.531666666666666"/>
    <n v="19.531666666666666"/>
    <n v="19.531666666666666"/>
    <n v="19.531666666666666"/>
    <n v="19.531666666666666"/>
    <n v="19.531666666666666"/>
    <n v="19.531666666666666"/>
    <n v="19.531666666666666"/>
    <n v="19.531666666666666"/>
    <n v="19.531666666666666"/>
    <n v="19.531666666666666"/>
    <n v="234.38"/>
    <n v="0.88166666666666671"/>
    <n v="0.88166666666666671"/>
    <n v="0.88166666666666671"/>
    <n v="0.88166666666666671"/>
    <n v="0.88166666666666671"/>
    <n v="0.88166666666666671"/>
    <n v="0.88166666666666671"/>
    <n v="0.88166666666666671"/>
    <n v="0.88166666666666671"/>
    <n v="0.88166666666666671"/>
    <n v="0.88166666666666671"/>
    <n v="0.88166666666666771"/>
    <n v="10.58"/>
    <n v="10.119999999999999"/>
    <n v="10.119999999999999"/>
    <n v="10.119999999999999"/>
    <n v="10.119999999999999"/>
    <n v="10.119999999999999"/>
    <n v="10.119999999999999"/>
    <n v="10.119999999999999"/>
    <n v="10.119999999999999"/>
    <n v="10.119999999999999"/>
    <n v="10.119999999999999"/>
    <n v="10.119999999999999"/>
    <n v="10.11999999999999"/>
    <n v="121.44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2 Other BG-341"/>
    <s v="AFUDC Not Eligible"/>
    <s v="Maintenance"/>
    <s v="Maintenance"/>
    <s v="Fossil Hydro"/>
    <s v="BG - Other Production Plant"/>
    <s v="~"/>
    <s v="PEF Hines 2 341"/>
    <n v="0"/>
    <n v="0"/>
    <n v="0"/>
    <n v="0"/>
    <n v="0"/>
    <n v="0"/>
    <n v="0"/>
    <n v="0"/>
    <n v="0"/>
    <n v="0"/>
    <n v="0"/>
    <n v="0"/>
    <n v="0"/>
    <n v="1.85135715670833"/>
    <n v="1.85135715670833"/>
    <n v="1.85135715670833"/>
    <n v="1.85135715670833"/>
    <n v="1.85135715670833"/>
    <n v="1.85135715670833"/>
    <n v="1.85135715670833"/>
    <n v="1.85135715670833"/>
    <n v="1.85135715670833"/>
    <n v="1.85135715670833"/>
    <n v="1.85135715670833"/>
    <n v="1.85135715670833"/>
    <n v="22.216285880499967"/>
    <n v="9.1802532550000002"/>
    <n v="9.1802532550000002"/>
    <n v="9.1802532550000002"/>
    <n v="9.1802532550000002"/>
    <n v="9.1802532550000002"/>
    <n v="9.1802532550000002"/>
    <n v="9.1802532550000002"/>
    <n v="9.1802532550000002"/>
    <n v="9.1802532550000002"/>
    <n v="9.1802532550000002"/>
    <n v="9.1802532550000002"/>
    <n v="9.1802532550000002"/>
    <n v="110.16303905999997"/>
    <n v="10.161506115133545"/>
    <n v="10.161506115133545"/>
    <n v="10.161506115133545"/>
    <n v="10.161506115133545"/>
    <n v="10.161506115133545"/>
    <n v="10.161506115133545"/>
    <n v="10.161506115133545"/>
    <n v="10.161506115133545"/>
    <n v="10.161506115133545"/>
    <n v="10.161506115133545"/>
    <n v="10.161506115133545"/>
    <n v="10.161506133530978"/>
    <n v="121.93807339999999"/>
    <n v="11.395701474193993"/>
    <n v="11.395701474193993"/>
    <n v="11.395701474193993"/>
    <n v="11.395701474193993"/>
    <n v="11.395701474193993"/>
    <n v="11.395701474193993"/>
    <n v="11.395701474193993"/>
    <n v="11.395701474193993"/>
    <n v="11.395701474193993"/>
    <n v="11.395701474193993"/>
    <n v="11.395701474193993"/>
    <n v="11.395701483866048"/>
    <n v="136.7484177"/>
    <n v="29.960713584995599"/>
    <n v="29.960713584995599"/>
    <n v="29.960713584995599"/>
    <n v="29.960713584995599"/>
    <n v="29.960713584995599"/>
    <n v="29.960713584995599"/>
    <n v="29.960713584995599"/>
    <n v="29.960713584995599"/>
    <n v="29.960713584995599"/>
    <n v="29.960713584995599"/>
    <n v="29.960713584995599"/>
    <n v="29.960713565048479"/>
    <n v="359.52856300000002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2 Other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1.219981748575"/>
    <n v="1.219981748575"/>
    <n v="1.219981748575"/>
    <n v="1.219981748575"/>
    <n v="1.219981748575"/>
    <n v="1.219981748575"/>
    <n v="1.219981748575"/>
    <n v="1.219981748575"/>
    <n v="1.219981748575"/>
    <n v="1.219981748575"/>
    <n v="1.219981748575"/>
    <n v="1.219981748575"/>
    <n v="14.6397809829"/>
    <n v="6.0494763950000001"/>
    <n v="6.0494763950000001"/>
    <n v="6.0494763950000001"/>
    <n v="6.0494763950000001"/>
    <n v="6.0494763950000001"/>
    <n v="6.0494763950000001"/>
    <n v="6.0494763950000001"/>
    <n v="6.0494763950000001"/>
    <n v="6.0494763950000001"/>
    <n v="6.0494763950000001"/>
    <n v="6.0494763950000001"/>
    <n v="6.0494763950000001"/>
    <n v="72.593716740000005"/>
    <n v="6.6960888413038155"/>
    <n v="6.6960888413038155"/>
    <n v="6.6960888413038155"/>
    <n v="6.6960888413038155"/>
    <n v="6.6960888413038155"/>
    <n v="6.6960888413038155"/>
    <n v="6.6960888413038155"/>
    <n v="6.6960888413038155"/>
    <n v="6.6960888413038155"/>
    <n v="6.6960888413038155"/>
    <n v="6.6960888413038155"/>
    <n v="6.6960888456580108"/>
    <n v="80.353066100000007"/>
    <n v="7.5093818392271867"/>
    <n v="7.5093818392271867"/>
    <n v="7.5093818392271867"/>
    <n v="7.5093818392271867"/>
    <n v="7.5093818392271867"/>
    <n v="7.5093818392271867"/>
    <n v="7.5093818392271867"/>
    <n v="7.5093818392271867"/>
    <n v="7.5093818392271867"/>
    <n v="7.5093818392271867"/>
    <n v="7.5093818392271867"/>
    <n v="7.5093818185009411"/>
    <n v="90.11258205"/>
    <n v="19.743096897194583"/>
    <n v="19.743096897194583"/>
    <n v="19.743096897194583"/>
    <n v="19.743096897194583"/>
    <n v="19.743096897194583"/>
    <n v="19.743096897194583"/>
    <n v="19.743096897194583"/>
    <n v="19.743096897194583"/>
    <n v="19.743096897194583"/>
    <n v="19.743096897194583"/>
    <n v="19.743096897194583"/>
    <n v="19.743096930859537"/>
    <n v="236.9171628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2 Other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14.8486641643333"/>
    <n v="14.8486641643333"/>
    <n v="14.8486641643333"/>
    <n v="14.8486641643333"/>
    <n v="14.8486641643333"/>
    <n v="14.8486641643333"/>
    <n v="14.8486641643333"/>
    <n v="14.8486641643333"/>
    <n v="14.8486641643333"/>
    <n v="14.8486641643333"/>
    <n v="14.8486641643333"/>
    <n v="14.8486641643333"/>
    <n v="178.18396997199955"/>
    <n v="73.629497709999995"/>
    <n v="73.629497709999995"/>
    <n v="73.629497709999995"/>
    <n v="73.629497709999995"/>
    <n v="73.629497709999995"/>
    <n v="73.629497709999995"/>
    <n v="73.629497709999995"/>
    <n v="73.629497709999995"/>
    <n v="73.629497709999995"/>
    <n v="73.629497709999995"/>
    <n v="73.629497709999995"/>
    <n v="73.629497709999995"/>
    <n v="883.55397252"/>
    <n v="81.499558939387484"/>
    <n v="81.499558939387484"/>
    <n v="81.499558939387484"/>
    <n v="81.499558939387484"/>
    <n v="81.499558939387484"/>
    <n v="81.499558939387484"/>
    <n v="81.499558939387484"/>
    <n v="81.499558939387484"/>
    <n v="81.499558939387484"/>
    <n v="81.499558939387484"/>
    <n v="81.499558939387484"/>
    <n v="81.499558966737595"/>
    <n v="977.99470729999996"/>
    <n v="91.39832547267487"/>
    <n v="91.39832547267487"/>
    <n v="91.39832547267487"/>
    <n v="91.39832547267487"/>
    <n v="91.39832547267487"/>
    <n v="91.39832547267487"/>
    <n v="91.39832547267487"/>
    <n v="91.39832547267487"/>
    <n v="91.39832547267487"/>
    <n v="91.39832547267487"/>
    <n v="91.39832547267487"/>
    <n v="91.398325800576458"/>
    <n v="1096.779906"/>
    <n v="240.29754201986876"/>
    <n v="240.29754201986876"/>
    <n v="240.29754201986876"/>
    <n v="240.29754201986876"/>
    <n v="240.29754201986876"/>
    <n v="240.29754201986876"/>
    <n v="240.29754201986876"/>
    <n v="240.29754201986876"/>
    <n v="240.29754201986876"/>
    <n v="240.29754201986876"/>
    <n v="240.29754201986876"/>
    <n v="240.29754178144367"/>
    <n v="2883.5705039999998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2 Other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3.5923653929083299"/>
    <n v="3.5923653929083299"/>
    <n v="3.5923653929083299"/>
    <n v="3.5923653929083299"/>
    <n v="3.5923653929083299"/>
    <n v="3.5923653929083299"/>
    <n v="3.5923653929083299"/>
    <n v="3.5923653929083299"/>
    <n v="3.5923653929083299"/>
    <n v="3.5923653929083299"/>
    <n v="3.5923653929083299"/>
    <n v="3.5923653929083299"/>
    <n v="43.108384714899955"/>
    <n v="17.813323579999999"/>
    <n v="17.813323579999999"/>
    <n v="17.813323579999999"/>
    <n v="17.813323579999999"/>
    <n v="17.813323579999999"/>
    <n v="17.813323579999999"/>
    <n v="17.813323579999999"/>
    <n v="17.813323579999999"/>
    <n v="17.813323579999999"/>
    <n v="17.813323579999999"/>
    <n v="17.813323579999999"/>
    <n v="17.813323579999999"/>
    <n v="213.75988296"/>
    <n v="19.7173423718388"/>
    <n v="19.7173423718388"/>
    <n v="19.7173423718388"/>
    <n v="19.7173423718388"/>
    <n v="19.7173423718388"/>
    <n v="19.7173423718388"/>
    <n v="19.7173423718388"/>
    <n v="19.7173423718388"/>
    <n v="19.7173423718388"/>
    <n v="19.7173423718388"/>
    <n v="19.7173423718388"/>
    <n v="19.717342309773159"/>
    <n v="236.60810839999999"/>
    <n v="22.112169690998424"/>
    <n v="22.112169690998424"/>
    <n v="22.112169690998424"/>
    <n v="22.112169690998424"/>
    <n v="22.112169690998424"/>
    <n v="22.112169690998424"/>
    <n v="22.112169690998424"/>
    <n v="22.112169690998424"/>
    <n v="22.112169690998424"/>
    <n v="22.112169690998424"/>
    <n v="22.112169690998424"/>
    <n v="22.112169599017335"/>
    <n v="265.34603620000001"/>
    <n v="58.135638631379834"/>
    <n v="58.135638631379834"/>
    <n v="58.135638631379834"/>
    <n v="58.135638631379834"/>
    <n v="58.135638631379834"/>
    <n v="58.135638631379834"/>
    <n v="58.135638631379834"/>
    <n v="58.135638631379834"/>
    <n v="58.135638631379834"/>
    <n v="58.135638631379834"/>
    <n v="58.135638631379834"/>
    <n v="58.135638554821867"/>
    <n v="697.62766350000004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2 Other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1.82985447626667"/>
    <n v="1.82985447626667"/>
    <n v="1.82985447626667"/>
    <n v="1.82985447626667"/>
    <n v="1.82985447626667"/>
    <n v="1.82985447626667"/>
    <n v="1.82985447626667"/>
    <n v="1.82985447626667"/>
    <n v="1.82985447626667"/>
    <n v="1.82985447626667"/>
    <n v="1.82985447626667"/>
    <n v="1.82985447626667"/>
    <n v="21.958253715200044"/>
    <n v="9.0736287440000005"/>
    <n v="9.0736287440000005"/>
    <n v="9.0736287440000005"/>
    <n v="9.0736287440000005"/>
    <n v="9.0736287440000005"/>
    <n v="9.0736287440000005"/>
    <n v="9.0736287440000005"/>
    <n v="9.0736287440000005"/>
    <n v="9.0736287440000005"/>
    <n v="9.0736287440000005"/>
    <n v="9.0736287440000005"/>
    <n v="9.0736287440000005"/>
    <n v="108.88354492800003"/>
    <n v="10.04348479366733"/>
    <n v="10.04348479366733"/>
    <n v="10.04348479366733"/>
    <n v="10.04348479366733"/>
    <n v="10.04348479366733"/>
    <n v="10.04348479366733"/>
    <n v="10.04348479366733"/>
    <n v="10.04348479366733"/>
    <n v="10.04348479366733"/>
    <n v="10.04348479366733"/>
    <n v="10.04348479366733"/>
    <n v="10.043484769659358"/>
    <n v="120.5218175"/>
    <n v="11.263345528945301"/>
    <n v="11.263345528945301"/>
    <n v="11.263345528945301"/>
    <n v="11.263345528945301"/>
    <n v="11.263345528945301"/>
    <n v="11.263345528945301"/>
    <n v="11.263345528945301"/>
    <n v="11.263345528945301"/>
    <n v="11.263345528945301"/>
    <n v="11.263345528945301"/>
    <n v="11.263345528945301"/>
    <n v="11.263345481601675"/>
    <n v="135.16014630000001"/>
    <n v="29.612733377208706"/>
    <n v="29.612733377208706"/>
    <n v="29.612733377208706"/>
    <n v="29.612733377208706"/>
    <n v="29.612733377208706"/>
    <n v="29.612733377208706"/>
    <n v="29.612733377208706"/>
    <n v="29.612733377208706"/>
    <n v="29.612733377208706"/>
    <n v="29.612733377208706"/>
    <n v="29.612733377208706"/>
    <n v="29.612733350704218"/>
    <n v="355.3528005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2 Other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.287096227875"/>
    <n v="0.287096227875"/>
    <n v="0.287096227875"/>
    <n v="0.287096227875"/>
    <n v="0.287096227875"/>
    <n v="0.287096227875"/>
    <n v="0.287096227875"/>
    <n v="0.287096227875"/>
    <n v="0.287096227875"/>
    <n v="0.287096227875"/>
    <n v="0.287096227875"/>
    <n v="0.287096227875"/>
    <n v="3.4451547344999991"/>
    <n v="1.423612981"/>
    <n v="1.423612981"/>
    <n v="1.423612981"/>
    <n v="1.423612981"/>
    <n v="1.423612981"/>
    <n v="1.423612981"/>
    <n v="1.423612981"/>
    <n v="1.423612981"/>
    <n v="1.423612981"/>
    <n v="1.423612981"/>
    <n v="1.423612981"/>
    <n v="1.423612981"/>
    <n v="17.083355772000001"/>
    <n v="1.5757791871521736"/>
    <n v="1.5757791871521736"/>
    <n v="1.5757791871521736"/>
    <n v="1.5757791871521736"/>
    <n v="1.5757791871521736"/>
    <n v="1.5757791871521736"/>
    <n v="1.5757791871521736"/>
    <n v="1.5757791871521736"/>
    <n v="1.5757791871521736"/>
    <n v="1.5757791871521736"/>
    <n v="1.5757791871521736"/>
    <n v="1.5757791813260873"/>
    <n v="18.909350239999998"/>
    <n v="1.7671700437487992"/>
    <n v="1.7671700437487992"/>
    <n v="1.7671700437487992"/>
    <n v="1.7671700437487992"/>
    <n v="1.7671700437487992"/>
    <n v="1.7671700437487992"/>
    <n v="1.7671700437487992"/>
    <n v="1.7671700437487992"/>
    <n v="1.7671700437487992"/>
    <n v="1.7671700437487992"/>
    <n v="1.7671700437487992"/>
    <n v="1.7671700387632114"/>
    <n v="21.206040519999998"/>
    <n v="4.6461093822648341"/>
    <n v="4.6461093822648341"/>
    <n v="4.6461093822648341"/>
    <n v="4.6461093822648341"/>
    <n v="4.6461093822648341"/>
    <n v="4.6461093822648341"/>
    <n v="4.6461093822648341"/>
    <n v="4.6461093822648341"/>
    <n v="4.6461093822648341"/>
    <n v="4.6461093822648341"/>
    <n v="4.6461093822648341"/>
    <n v="4.6461093750868372"/>
    <n v="55.753312579999999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3 BG"/>
    <s v="AFUDC Not Eligible"/>
    <s v="Maintenance"/>
    <s v="Maintenance"/>
    <s v="Fossil Hydro"/>
    <s v="BG - Other Production Plant"/>
    <s v="~"/>
    <s v="PEF Hines 3 346"/>
    <n v="-15.139999999999999"/>
    <n v="0"/>
    <n v="0"/>
    <n v="0"/>
    <n v="0"/>
    <n v="0"/>
    <n v="0"/>
    <n v="0"/>
    <n v="0"/>
    <n v="0"/>
    <n v="0"/>
    <n v="331.55"/>
    <n v="316.41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3 BG-341"/>
    <s v="AFUDC Not Eligible"/>
    <s v="Maintenance"/>
    <s v="Maintenance"/>
    <s v="Fossil Hydro"/>
    <s v="BG - Other Production Plant"/>
    <s v="~"/>
    <s v="PEF Hines 3 341"/>
    <n v="1.01"/>
    <n v="0"/>
    <n v="0"/>
    <n v="0"/>
    <n v="0"/>
    <n v="0"/>
    <n v="0"/>
    <n v="0"/>
    <n v="0"/>
    <n v="0"/>
    <n v="0"/>
    <n v="0"/>
    <n v="1.01"/>
    <n v="24.4116210776"/>
    <n v="20.047588996799998"/>
    <n v="58.734298715199998"/>
    <n v="42.812076956799999"/>
    <n v="6.585106476"/>
    <n v="0"/>
    <n v="0"/>
    <n v="0"/>
    <n v="0"/>
    <n v="0"/>
    <n v="0"/>
    <n v="0"/>
    <n v="152.59069222240001"/>
    <n v="0"/>
    <n v="0"/>
    <n v="173.9136010352"/>
    <n v="33.342913115199998"/>
    <n v="13.152174592"/>
    <n v="13.305685952799999"/>
    <n v="1.2661432855999999"/>
    <n v="0.80560506239999996"/>
    <n v="0.96453051919999999"/>
    <n v="8.1414924087999996"/>
    <n v="24.649376496799999"/>
    <n v="0"/>
    <n v="269.54152246799998"/>
    <n v="11.077500000000001"/>
    <n v="11.077500000000001"/>
    <n v="11.077500000000001"/>
    <n v="11.077500000000001"/>
    <n v="11.077500000000001"/>
    <n v="11.077500000000001"/>
    <n v="11.077500000000001"/>
    <n v="11.077500000000001"/>
    <n v="11.077500000000001"/>
    <n v="11.077500000000001"/>
    <n v="11.077500000000001"/>
    <n v="11.077500000000001"/>
    <n v="132.93"/>
    <n v="97.29"/>
    <n v="97.29"/>
    <n v="97.29"/>
    <n v="97.29"/>
    <n v="97.29"/>
    <n v="97.29"/>
    <n v="97.29"/>
    <n v="97.29"/>
    <n v="97.29"/>
    <n v="97.29"/>
    <n v="97.29"/>
    <n v="97.290000000000191"/>
    <n v="1167.48"/>
    <n v="0"/>
    <n v="0"/>
    <n v="229.45316274399423"/>
    <n v="43.991020965820617"/>
    <n v="17.352340697521406"/>
    <n v="17.554876134905427"/>
    <n v="1.6704879873609839"/>
    <n v="1.0628762120384108"/>
    <n v="1.2725547448629559"/>
    <n v="10.741489863563228"/>
    <n v="32.52119077054526"/>
    <n v="-1.2061252618877916E-7"/>
    <n v="355.62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3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32.4812276587"/>
    <n v="26.674603056599999"/>
    <n v="78.149751787400007"/>
    <n v="56.9642144516"/>
    <n v="8.7619065495000008"/>
    <n v="0"/>
    <n v="0"/>
    <n v="0"/>
    <n v="0"/>
    <n v="0"/>
    <n v="0"/>
    <n v="0"/>
    <n v="203.03170350380003"/>
    <n v="0"/>
    <n v="0"/>
    <n v="231.40320137739999"/>
    <n v="44.364884587399999"/>
    <n v="17.499811904000001"/>
    <n v="17.704068616099999"/>
    <n v="1.6846848547"/>
    <n v="1.0719092088"/>
    <n v="1.2833697229000001"/>
    <n v="10.8327778631"/>
    <n v="32.797576494099999"/>
    <n v="0"/>
    <n v="358.64228462849991"/>
    <n v="14.74"/>
    <n v="14.74"/>
    <n v="14.74"/>
    <n v="14.74"/>
    <n v="14.74"/>
    <n v="14.74"/>
    <n v="14.74"/>
    <n v="14.74"/>
    <n v="14.74"/>
    <n v="14.74"/>
    <n v="14.74"/>
    <n v="14.739999999999981"/>
    <n v="176.88"/>
    <n v="129.45083333333335"/>
    <n v="129.45083333333335"/>
    <n v="129.45083333333335"/>
    <n v="129.45083333333335"/>
    <n v="129.45083333333335"/>
    <n v="129.45083333333335"/>
    <n v="129.45083333333335"/>
    <n v="129.45083333333335"/>
    <n v="129.45083333333335"/>
    <n v="129.45083333333335"/>
    <n v="129.45083333333335"/>
    <n v="129.45083333333332"/>
    <n v="1553.41"/>
    <n v="0"/>
    <n v="0"/>
    <n v="305.30523457079863"/>
    <n v="58.533466326475043"/>
    <n v="23.088635535261776"/>
    <n v="23.358124647897888"/>
    <n v="2.2227138677446518"/>
    <n v="1.4142392606641137"/>
    <n v="1.6932328159627286"/>
    <n v="14.292385614636135"/>
    <n v="43.271967394064148"/>
    <n v="-3.3505159535707207E-8"/>
    <n v="473.18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3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241.42319770890001"/>
    <n v="198.2643031602"/>
    <n v="580.86360450780001"/>
    <n v="423.39787622519998"/>
    <n v="65.124616576500003"/>
    <n v="0"/>
    <n v="0"/>
    <n v="0"/>
    <n v="0"/>
    <n v="0"/>
    <n v="0"/>
    <n v="0"/>
    <n v="1509.0735981786002"/>
    <n v="0"/>
    <n v="0"/>
    <n v="1719.9504102378"/>
    <n v="329.75084610779999"/>
    <n v="130.07083948799999"/>
    <n v="131.58901820669999"/>
    <n v="12.5217559209"/>
    <n v="7.9671788136000004"/>
    <n v="9.5389012263000001"/>
    <n v="80.516780315700004"/>
    <n v="243.7745234727"/>
    <n v="0"/>
    <n v="2665.6802537895001"/>
    <n v="109.55500000000001"/>
    <n v="109.55500000000001"/>
    <n v="109.55500000000001"/>
    <n v="109.55500000000001"/>
    <n v="109.55500000000001"/>
    <n v="109.55500000000001"/>
    <n v="109.55500000000001"/>
    <n v="109.55500000000001"/>
    <n v="109.55500000000001"/>
    <n v="109.55500000000001"/>
    <n v="109.55500000000001"/>
    <n v="109.55499999999961"/>
    <n v="1314.66"/>
    <n v="962.16750000000002"/>
    <n v="962.16750000000002"/>
    <n v="962.16750000000002"/>
    <n v="962.16750000000002"/>
    <n v="962.16750000000002"/>
    <n v="962.16750000000002"/>
    <n v="962.16750000000002"/>
    <n v="962.16750000000002"/>
    <n v="962.16750000000002"/>
    <n v="962.16750000000002"/>
    <n v="962.16750000000002"/>
    <n v="962.1675000000032"/>
    <n v="11546.01"/>
    <n v="0"/>
    <n v="0"/>
    <n v="2269.2454517146293"/>
    <n v="435.06231532903206"/>
    <n v="171.61114596788781"/>
    <n v="173.61418055062535"/>
    <n v="16.520788914521326"/>
    <n v="10.51163113665544"/>
    <n v="12.585309491070495"/>
    <n v="106.23116598626029"/>
    <n v="321.62801051795583"/>
    <n v="3.9136239138315432E-7"/>
    <n v="3517.01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3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117.8794546394"/>
    <n v="96.806305909200006"/>
    <n v="283.6176704188"/>
    <n v="206.7320423992"/>
    <n v="31.798329069000001"/>
    <n v="0"/>
    <n v="0"/>
    <n v="0"/>
    <n v="0"/>
    <n v="0"/>
    <n v="0"/>
    <n v="0"/>
    <n v="736.83380243559998"/>
    <n v="0"/>
    <n v="0"/>
    <n v="839.79840499880004"/>
    <n v="161.00710401879999"/>
    <n v="63.509554047999998"/>
    <n v="64.250833598200003"/>
    <n v="6.1139847914000001"/>
    <n v="3.8901261456"/>
    <n v="4.6575494197999996"/>
    <n v="39.313844912199997"/>
    <n v="119.0275340342"/>
    <n v="0"/>
    <n v="1301.5689359670002"/>
    <n v="53.4925"/>
    <n v="53.4925"/>
    <n v="53.4925"/>
    <n v="53.4925"/>
    <n v="53.4925"/>
    <n v="53.4925"/>
    <n v="53.4925"/>
    <n v="53.4925"/>
    <n v="53.4925"/>
    <n v="53.4925"/>
    <n v="53.4925"/>
    <n v="53.492500000000064"/>
    <n v="641.91"/>
    <n v="469.79666666666668"/>
    <n v="469.79666666666668"/>
    <n v="469.79666666666668"/>
    <n v="469.79666666666668"/>
    <n v="469.79666666666668"/>
    <n v="469.79666666666668"/>
    <n v="469.79666666666668"/>
    <n v="469.79666666666668"/>
    <n v="469.79666666666668"/>
    <n v="469.79666666666668"/>
    <n v="469.79666666666668"/>
    <n v="469.79666666666617"/>
    <n v="5637.56"/>
    <n v="0"/>
    <n v="0"/>
    <n v="1108.0041715993013"/>
    <n v="212.42781820978564"/>
    <n v="83.792551167914922"/>
    <n v="84.770572594311929"/>
    <n v="8.066603382005189"/>
    <n v="5.1325127217626356"/>
    <n v="6.1450273730582747"/>
    <n v="51.869477132893351"/>
    <n v="157.0412654513911"/>
    <n v="3.6757523957930971E-7"/>
    <n v="1717.25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3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50.389057108400003"/>
    <n v="41.381074351199999"/>
    <n v="121.2359442568"/>
    <n v="88.370214491200002"/>
    <n v="13.592596134000001"/>
    <n v="0"/>
    <n v="0"/>
    <n v="0"/>
    <n v="0"/>
    <n v="0"/>
    <n v="0"/>
    <n v="0"/>
    <n v="314.96888634160001"/>
    <n v="0"/>
    <n v="0"/>
    <n v="358.98240213679998"/>
    <n v="68.824513856799996"/>
    <n v="27.147958528"/>
    <n v="27.464827805199999"/>
    <n v="2.6134997804000002"/>
    <n v="1.6628834016"/>
    <n v="1.9909281428000001"/>
    <n v="16.805198009200002"/>
    <n v="50.879818101200001"/>
    <n v="0"/>
    <n v="556.37202976200001"/>
    <n v="22.865833333333331"/>
    <n v="22.865833333333331"/>
    <n v="22.865833333333331"/>
    <n v="22.865833333333331"/>
    <n v="22.865833333333331"/>
    <n v="22.865833333333331"/>
    <n v="22.865833333333331"/>
    <n v="22.865833333333331"/>
    <n v="22.865833333333331"/>
    <n v="22.865833333333331"/>
    <n v="22.865833333333331"/>
    <n v="22.865833333333285"/>
    <n v="274.39"/>
    <n v="200.82083333333333"/>
    <n v="200.82083333333333"/>
    <n v="200.82083333333333"/>
    <n v="200.82083333333333"/>
    <n v="200.82083333333333"/>
    <n v="200.82083333333333"/>
    <n v="200.82083333333333"/>
    <n v="200.82083333333333"/>
    <n v="200.82083333333333"/>
    <n v="200.82083333333333"/>
    <n v="200.82083333333333"/>
    <n v="200.82083333333367"/>
    <n v="2409.85"/>
    <n v="0"/>
    <n v="0"/>
    <n v="473.63024754009166"/>
    <n v="90.804928990364658"/>
    <n v="35.818174487909452"/>
    <n v="36.236241984546503"/>
    <n v="3.4481705525640707"/>
    <n v="2.1939567857423392"/>
    <n v="2.6267688429739708"/>
    <n v="22.172257040122226"/>
    <n v="67.129253965164878"/>
    <n v="-1.8947980606753845E-7"/>
    <n v="734.06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3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132.12"/>
    <n v="-4.0999999999999996"/>
    <n v="128.02000000000001"/>
    <n v="5.0464518070000004"/>
    <n v="4.144304526"/>
    <n v="12.141750313999999"/>
    <n v="8.8502554759999992"/>
    <n v="1.3612951950000001"/>
    <n v="0"/>
    <n v="0"/>
    <n v="0"/>
    <n v="0"/>
    <n v="0"/>
    <n v="0"/>
    <n v="0"/>
    <n v="31.544057317999997"/>
    <n v="0"/>
    <n v="0"/>
    <n v="35.952000214000002"/>
    <n v="6.8927583139999999"/>
    <n v="2.71886144"/>
    <n v="2.7505958210000001"/>
    <n v="0.261741367"/>
    <n v="0.16653736799999999"/>
    <n v="0.199390969"/>
    <n v="1.683036491"/>
    <n v="5.0956014009999997"/>
    <n v="0"/>
    <n v="55.720523384999993"/>
    <n v="2.29"/>
    <n v="2.29"/>
    <n v="2.29"/>
    <n v="2.29"/>
    <n v="2.29"/>
    <n v="2.29"/>
    <n v="2.29"/>
    <n v="2.29"/>
    <n v="2.29"/>
    <n v="2.29"/>
    <n v="2.29"/>
    <n v="2.2900000000000063"/>
    <n v="27.48"/>
    <n v="20.112500000000001"/>
    <n v="20.112500000000001"/>
    <n v="20.112500000000001"/>
    <n v="20.112500000000001"/>
    <n v="20.112500000000001"/>
    <n v="20.112500000000001"/>
    <n v="20.112500000000001"/>
    <n v="20.112500000000001"/>
    <n v="20.112500000000001"/>
    <n v="20.112500000000001"/>
    <n v="20.112500000000001"/>
    <n v="20.112499999999955"/>
    <n v="241.35"/>
    <n v="0"/>
    <n v="0"/>
    <n v="47.436579821352595"/>
    <n v="9.0945949600887133"/>
    <n v="3.58738003321257"/>
    <n v="3.6292517090143943"/>
    <n v="0.34535255825378269"/>
    <n v="0.21973640140594072"/>
    <n v="0.26308482310650833"/>
    <n v="2.2206690691017883"/>
    <n v="6.7233506107458716"/>
    <n v="1.3717837532567501E-8"/>
    <n v="73.52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3 Other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1.2230535600000001"/>
    <n v="1.2230535600000001"/>
    <n v="1.2230535600000001"/>
    <n v="1.2230535600000001"/>
    <n v="1.2230535600000001"/>
    <n v="1.2230535600000001"/>
    <n v="1.2230535600000001"/>
    <n v="1.2230535600000001"/>
    <n v="1.2230535600000001"/>
    <n v="1.2230535600000001"/>
    <n v="1.2230535600000001"/>
    <n v="1.2230535600000001"/>
    <n v="14.676642720000002"/>
    <n v="6.0647084680000001"/>
    <n v="6.0647084680000001"/>
    <n v="6.0647084680000001"/>
    <n v="6.0647084680000001"/>
    <n v="6.0647084680000001"/>
    <n v="6.0647084680000001"/>
    <n v="6.0647084680000001"/>
    <n v="6.0647084680000001"/>
    <n v="6.0647084680000001"/>
    <n v="6.0647084680000001"/>
    <n v="6.0647084680000001"/>
    <n v="6.0647084680000001"/>
    <n v="72.776501616000004"/>
    <n v="6.7129490300847037"/>
    <n v="6.7129490300847037"/>
    <n v="6.7129490300847037"/>
    <n v="6.7129490300847037"/>
    <n v="6.7129490300847037"/>
    <n v="6.7129490300847037"/>
    <n v="6.7129490300847037"/>
    <n v="6.7129490300847037"/>
    <n v="6.7129490300847037"/>
    <n v="6.7129490300847037"/>
    <n v="6.7129490300847037"/>
    <n v="6.7129490390682776"/>
    <n v="80.555388370000003"/>
    <n v="7.5282898314055711"/>
    <n v="7.5282898314055711"/>
    <n v="7.5282898314055711"/>
    <n v="7.5282898314055711"/>
    <n v="7.5282898314055711"/>
    <n v="7.5282898314055711"/>
    <n v="7.5282898314055711"/>
    <n v="7.5282898314055711"/>
    <n v="7.5282898314055711"/>
    <n v="7.5282898314055711"/>
    <n v="7.5282898314055711"/>
    <n v="7.5282898145387094"/>
    <n v="90.339477959999996"/>
    <n v="19.792808355434623"/>
    <n v="19.792808355434623"/>
    <n v="19.792808355434623"/>
    <n v="19.792808355434623"/>
    <n v="19.792808355434623"/>
    <n v="19.792808355434623"/>
    <n v="19.792808355434623"/>
    <n v="19.792808355434623"/>
    <n v="19.792808355434623"/>
    <n v="19.792808355434623"/>
    <n v="19.792808355434623"/>
    <n v="19.792808390219108"/>
    <n v="237.51370030000001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3 Other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1.6273512109999999"/>
    <n v="1.6273512109999999"/>
    <n v="1.6273512109999999"/>
    <n v="1.6273512109999999"/>
    <n v="1.6273512109999999"/>
    <n v="1.6273512109999999"/>
    <n v="1.6273512109999999"/>
    <n v="1.6273512109999999"/>
    <n v="1.6273512109999999"/>
    <n v="1.6273512109999999"/>
    <n v="1.6273512109999999"/>
    <n v="1.6273512109999999"/>
    <n v="19.528214532000003"/>
    <n v="8.0694836209999998"/>
    <n v="8.0694836209999998"/>
    <n v="8.0694836209999998"/>
    <n v="8.0694836209999998"/>
    <n v="8.0694836209999998"/>
    <n v="8.0694836209999998"/>
    <n v="8.0694836209999998"/>
    <n v="8.0694836209999998"/>
    <n v="8.0694836209999998"/>
    <n v="8.0694836209999998"/>
    <n v="8.0694836209999998"/>
    <n v="8.0694836209999998"/>
    <n v="96.833803452000026"/>
    <n v="8.9320092684917416"/>
    <n v="8.9320092684917416"/>
    <n v="8.9320092684917416"/>
    <n v="8.9320092684917416"/>
    <n v="8.9320092684917416"/>
    <n v="8.9320092684917416"/>
    <n v="8.9320092684917416"/>
    <n v="8.9320092684917416"/>
    <n v="8.9320092684917416"/>
    <n v="8.9320092684917416"/>
    <n v="8.9320092684917416"/>
    <n v="8.9320092465908516"/>
    <n v="107.1841112"/>
    <n v="10.016872502480215"/>
    <n v="10.016872502480215"/>
    <n v="10.016872502480215"/>
    <n v="10.016872502480215"/>
    <n v="10.016872502480215"/>
    <n v="10.016872502480215"/>
    <n v="10.016872502480215"/>
    <n v="10.016872502480215"/>
    <n v="10.016872502480215"/>
    <n v="10.016872502480215"/>
    <n v="10.016872502480215"/>
    <n v="10.016872472717665"/>
    <n v="120.20247000000001"/>
    <n v="26.335601081148408"/>
    <n v="26.335601081148408"/>
    <n v="26.335601081148408"/>
    <n v="26.335601081148408"/>
    <n v="26.335601081148408"/>
    <n v="26.335601081148408"/>
    <n v="26.335601081148408"/>
    <n v="26.335601081148408"/>
    <n v="26.335601081148408"/>
    <n v="26.335601081148408"/>
    <n v="26.335601081148408"/>
    <n v="26.335601107367552"/>
    <n v="316.02721300000002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3 Other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12.095612190000001"/>
    <n v="12.095612190000001"/>
    <n v="12.095612190000001"/>
    <n v="12.095612190000001"/>
    <n v="12.095612190000001"/>
    <n v="12.095612190000001"/>
    <n v="12.095612190000001"/>
    <n v="12.095612190000001"/>
    <n v="12.095612190000001"/>
    <n v="12.095612190000001"/>
    <n v="12.095612190000001"/>
    <n v="12.095612190000001"/>
    <n v="145.14734627999999"/>
    <n v="59.978045170000001"/>
    <n v="59.978045170000001"/>
    <n v="59.978045170000001"/>
    <n v="59.978045170000001"/>
    <n v="59.978045170000001"/>
    <n v="59.978045170000001"/>
    <n v="59.978045170000001"/>
    <n v="59.978045170000001"/>
    <n v="59.978045170000001"/>
    <n v="59.978045170000001"/>
    <n v="59.978045170000001"/>
    <n v="59.978045170000001"/>
    <n v="719.73654203999979"/>
    <n v="66.388938936599189"/>
    <n v="66.388938936599189"/>
    <n v="66.388938936599189"/>
    <n v="66.388938936599189"/>
    <n v="66.388938936599189"/>
    <n v="66.388938936599189"/>
    <n v="66.388938936599189"/>
    <n v="66.388938936599189"/>
    <n v="66.388938936599189"/>
    <n v="66.388938936599189"/>
    <n v="66.388938936599189"/>
    <n v="66.388938897408934"/>
    <n v="796.66726719999997"/>
    <n v="74.452401124204385"/>
    <n v="74.452401124204385"/>
    <n v="74.452401124204385"/>
    <n v="74.452401124204385"/>
    <n v="74.452401124204385"/>
    <n v="74.452401124204385"/>
    <n v="74.452401124204385"/>
    <n v="74.452401124204385"/>
    <n v="74.452401124204385"/>
    <n v="74.452401124204385"/>
    <n v="74.452401124204385"/>
    <n v="74.452400833751994"/>
    <n v="893.42881320000004"/>
    <n v="195.74460342339421"/>
    <n v="195.74460342339421"/>
    <n v="195.74460342339421"/>
    <n v="195.74460342339421"/>
    <n v="195.74460342339421"/>
    <n v="195.74460342339421"/>
    <n v="195.74460342339421"/>
    <n v="195.74460342339421"/>
    <n v="195.74460342339421"/>
    <n v="195.74460342339421"/>
    <n v="195.74460342339421"/>
    <n v="195.74460334266405"/>
    <n v="2348.9352410000001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3 Other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5.9059120329999999"/>
    <n v="5.9059120329999999"/>
    <n v="5.9059120329999999"/>
    <n v="5.9059120329999999"/>
    <n v="5.9059120329999999"/>
    <n v="5.9059120329999999"/>
    <n v="5.9059120329999999"/>
    <n v="5.9059120329999999"/>
    <n v="5.9059120329999999"/>
    <n v="5.9059120329999999"/>
    <n v="5.9059120329999999"/>
    <n v="5.9059120329999999"/>
    <n v="70.870944395999999"/>
    <n v="29.285417979999998"/>
    <n v="29.285417979999998"/>
    <n v="29.285417979999998"/>
    <n v="29.285417979999998"/>
    <n v="29.285417979999998"/>
    <n v="29.285417979999998"/>
    <n v="29.285417979999998"/>
    <n v="29.285417979999998"/>
    <n v="29.285417979999998"/>
    <n v="29.285417979999998"/>
    <n v="29.285417979999998"/>
    <n v="29.285417979999998"/>
    <n v="351.42501575999995"/>
    <n v="32.415658437955791"/>
    <n v="32.415658437955791"/>
    <n v="32.415658437955791"/>
    <n v="32.415658437955791"/>
    <n v="32.415658437955791"/>
    <n v="32.415658437955791"/>
    <n v="32.415658437955791"/>
    <n v="32.415658437955791"/>
    <n v="32.415658437955791"/>
    <n v="32.415658437955791"/>
    <n v="32.415658437955791"/>
    <n v="32.415658382486242"/>
    <n v="388.98790120000001"/>
    <n v="36.35279676683313"/>
    <n v="36.35279676683313"/>
    <n v="36.35279676683313"/>
    <n v="36.35279676683313"/>
    <n v="36.35279676683313"/>
    <n v="36.35279676683313"/>
    <n v="36.35279676683313"/>
    <n v="36.35279676683313"/>
    <n v="36.35279676683313"/>
    <n v="36.35279676683313"/>
    <n v="36.35279676683313"/>
    <n v="36.352796664835523"/>
    <n v="436.23356109999997"/>
    <n v="95.576014758266922"/>
    <n v="95.576014758266922"/>
    <n v="95.576014758266922"/>
    <n v="95.576014758266922"/>
    <n v="95.576014758266922"/>
    <n v="95.576014758266922"/>
    <n v="95.576014758266922"/>
    <n v="95.576014758266922"/>
    <n v="95.576014758266922"/>
    <n v="95.576014758266922"/>
    <n v="95.576014758266922"/>
    <n v="95.576014659063958"/>
    <n v="1146.9121769999999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3 Other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2.5245564599999999"/>
    <n v="2.5245564599999999"/>
    <n v="2.5245564599999999"/>
    <n v="2.5245564599999999"/>
    <n v="2.5245564599999999"/>
    <n v="2.5245564599999999"/>
    <n v="2.5245564599999999"/>
    <n v="2.5245564599999999"/>
    <n v="2.5245564599999999"/>
    <n v="2.5245564599999999"/>
    <n v="2.5245564599999999"/>
    <n v="2.5245564599999999"/>
    <n v="30.294677519999997"/>
    <n v="12.518420649999999"/>
    <n v="12.518420649999999"/>
    <n v="12.518420649999999"/>
    <n v="12.518420649999999"/>
    <n v="12.518420649999999"/>
    <n v="12.518420649999999"/>
    <n v="12.518420649999999"/>
    <n v="12.518420649999999"/>
    <n v="12.518420649999999"/>
    <n v="12.518420649999999"/>
    <n v="12.518420649999999"/>
    <n v="12.518420649999999"/>
    <n v="150.22104779999998"/>
    <n v="13.856481346797992"/>
    <n v="13.856481346797992"/>
    <n v="13.856481346797992"/>
    <n v="13.856481346797992"/>
    <n v="13.856481346797992"/>
    <n v="13.856481346797992"/>
    <n v="13.856481346797992"/>
    <n v="13.856481346797992"/>
    <n v="13.856481346797992"/>
    <n v="13.856481346797992"/>
    <n v="13.856481346797992"/>
    <n v="13.856481285222088"/>
    <n v="166.27777610000001"/>
    <n v="15.53946068570232"/>
    <n v="15.53946068570232"/>
    <n v="15.53946068570232"/>
    <n v="15.53946068570232"/>
    <n v="15.53946068570232"/>
    <n v="15.53946068570232"/>
    <n v="15.53946068570232"/>
    <n v="15.53946068570232"/>
    <n v="15.53946068570232"/>
    <n v="15.53946068570232"/>
    <n v="15.53946068570232"/>
    <n v="15.539460757274469"/>
    <n v="186.4735283"/>
    <n v="40.855170886701444"/>
    <n v="40.855170886701444"/>
    <n v="40.855170886701444"/>
    <n v="40.855170886701444"/>
    <n v="40.855170886701444"/>
    <n v="40.855170886701444"/>
    <n v="40.855170886701444"/>
    <n v="40.855170886701444"/>
    <n v="40.855170886701444"/>
    <n v="40.855170886701444"/>
    <n v="40.855170886701444"/>
    <n v="40.85517094628409"/>
    <n v="490.26205069999997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3 Other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.25283371500000001"/>
    <n v="0.25283371500000001"/>
    <n v="0.25283371500000001"/>
    <n v="0.25283371500000001"/>
    <n v="0.25283371500000001"/>
    <n v="0.25283371500000001"/>
    <n v="0.25283371500000001"/>
    <n v="0.25283371500000001"/>
    <n v="0.25283371500000001"/>
    <n v="0.25283371500000001"/>
    <n v="0.25283371500000001"/>
    <n v="0.25283371500000001"/>
    <n v="3.03400458"/>
    <n v="1.2537167819999999"/>
    <n v="1.2537167819999999"/>
    <n v="1.2537167819999999"/>
    <n v="1.2537167819999999"/>
    <n v="1.2537167819999999"/>
    <n v="1.2537167819999999"/>
    <n v="1.2537167819999999"/>
    <n v="1.2537167819999999"/>
    <n v="1.2537167819999999"/>
    <n v="1.2537167819999999"/>
    <n v="1.2537167819999999"/>
    <n v="1.2537167819999999"/>
    <n v="15.044601383999998"/>
    <n v="1.3877232351950566"/>
    <n v="1.3877232351950566"/>
    <n v="1.3877232351950566"/>
    <n v="1.3877232351950566"/>
    <n v="1.3877232351950566"/>
    <n v="1.3877232351950566"/>
    <n v="1.3877232351950566"/>
    <n v="1.3877232351950566"/>
    <n v="1.3877232351950566"/>
    <n v="1.3877232351950566"/>
    <n v="1.3877232351950566"/>
    <n v="1.3877232328543734"/>
    <n v="16.652678819999998"/>
    <n v="1.5562732064682798"/>
    <n v="1.5562732064682798"/>
    <n v="1.5562732064682798"/>
    <n v="1.5562732064682798"/>
    <n v="1.5562732064682798"/>
    <n v="1.5562732064682798"/>
    <n v="1.5562732064682798"/>
    <n v="1.5562732064682798"/>
    <n v="1.5562732064682798"/>
    <n v="1.5562732064682798"/>
    <n v="1.5562732064682798"/>
    <n v="1.5562732088489213"/>
    <n v="18.675278479999999"/>
    <n v="4.0916354230463909"/>
    <n v="4.0916354230463909"/>
    <n v="4.0916354230463909"/>
    <n v="4.0916354230463909"/>
    <n v="4.0916354230463909"/>
    <n v="4.0916354230463909"/>
    <n v="4.0916354230463909"/>
    <n v="4.0916354230463909"/>
    <n v="4.0916354230463909"/>
    <n v="4.0916354230463909"/>
    <n v="4.0916354230463909"/>
    <n v="4.0916354164897015"/>
    <n v="49.099625070000002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4 BG-341"/>
    <s v="AFUDC Not Eligible"/>
    <s v="Maintenance"/>
    <s v="Maintenance"/>
    <s v="Fossil Hydro"/>
    <s v="BG - Other Production Plant"/>
    <s v="~"/>
    <s v="PEF Hines 4 341"/>
    <n v="116.16999999999999"/>
    <n v="-102.44"/>
    <n v="95.710000000000008"/>
    <n v="-25.2"/>
    <n v="34.18"/>
    <n v="1141.0899999999999"/>
    <n v="40.85"/>
    <n v="-325"/>
    <n v="170.74999999999997"/>
    <n v="617.66"/>
    <n v="312.89999999999998"/>
    <n v="566.56000000000006"/>
    <n v="2643.23"/>
    <n v="3.1915343075"/>
    <n v="303.89434093"/>
    <n v="3.2454417000000002"/>
    <n v="3.2454297825"/>
    <n v="3.2454802900000002"/>
    <n v="12.744416735"/>
    <n v="24.094538180000001"/>
    <n v="26.024871837500001"/>
    <n v="28.509293767500001"/>
    <n v="72.070691377499998"/>
    <n v="63.593664099999998"/>
    <n v="25.916941850000001"/>
    <n v="569.77664485750006"/>
    <n v="0"/>
    <n v="0"/>
    <n v="1.0098741950000001"/>
    <n v="21.5284864825"/>
    <n v="12.220462145000001"/>
    <n v="21.45645541"/>
    <n v="21.456169389999999"/>
    <n v="21.456126260000001"/>
    <n v="11.9175"/>
    <n v="22.022707477499999"/>
    <n v="72.757213719999996"/>
    <n v="21.71998425"/>
    <n v="227.54497933000002"/>
    <n v="58.419166666666662"/>
    <n v="58.419166666666662"/>
    <n v="58.419166666666662"/>
    <n v="58.419166666666662"/>
    <n v="58.419166666666662"/>
    <n v="58.419166666666662"/>
    <n v="58.419166666666662"/>
    <n v="58.419166666666662"/>
    <n v="58.419166666666662"/>
    <n v="58.419166666666662"/>
    <n v="58.419166666666662"/>
    <n v="58.41916666666657"/>
    <n v="701.03"/>
    <n v="36.540833333333332"/>
    <n v="36.540833333333332"/>
    <n v="36.540833333333332"/>
    <n v="36.540833333333332"/>
    <n v="36.540833333333332"/>
    <n v="36.540833333333332"/>
    <n v="36.540833333333332"/>
    <n v="36.540833333333332"/>
    <n v="36.540833333333332"/>
    <n v="36.540833333333332"/>
    <n v="36.540833333333332"/>
    <n v="36.540833333333296"/>
    <n v="438.49"/>
    <n v="104.39"/>
    <n v="104.39"/>
    <n v="104.39"/>
    <n v="104.39"/>
    <n v="104.39"/>
    <n v="104.39"/>
    <n v="104.39"/>
    <n v="104.39"/>
    <n v="104.39"/>
    <n v="104.39"/>
    <n v="104.39"/>
    <n v="104.38999999999987"/>
    <n v="1252.68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4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1.7799482085"/>
    <n v="169.484685294"/>
    <n v="1.8100128600000001"/>
    <n v="1.8100062134999999"/>
    <n v="1.810034382"/>
    <n v="7.1076791129999997"/>
    <n v="13.437746843999999"/>
    <n v="14.5143117825"/>
    <n v="15.8998968765"/>
    <n v="40.194491314499999"/>
    <n v="35.466774780000001"/>
    <n v="14.454118230000001"/>
    <n v="317.76970589849998"/>
    <n v="0"/>
    <n v="0"/>
    <n v="0.56321618100000004"/>
    <n v="12.006636073499999"/>
    <n v="6.8154647910000001"/>
    <n v="11.966463678"/>
    <n v="11.966304162"/>
    <n v="11.966280107999999"/>
    <n v="6.6464999999999996"/>
    <n v="12.2822676945"/>
    <n v="40.577371176"/>
    <n v="12.11343615"/>
    <n v="126.903940014"/>
    <n v="32.580833333333338"/>
    <n v="32.580833333333338"/>
    <n v="32.580833333333338"/>
    <n v="32.580833333333338"/>
    <n v="32.580833333333338"/>
    <n v="32.580833333333338"/>
    <n v="32.580833333333338"/>
    <n v="32.580833333333338"/>
    <n v="32.580833333333338"/>
    <n v="32.580833333333338"/>
    <n v="32.580833333333338"/>
    <n v="32.580833333333374"/>
    <n v="390.97"/>
    <n v="20.379166666666666"/>
    <n v="20.379166666666666"/>
    <n v="20.379166666666666"/>
    <n v="20.379166666666666"/>
    <n v="20.379166666666666"/>
    <n v="20.379166666666666"/>
    <n v="20.379166666666666"/>
    <n v="20.379166666666666"/>
    <n v="20.379166666666666"/>
    <n v="20.379166666666666"/>
    <n v="20.379166666666666"/>
    <n v="20.379166666666691"/>
    <n v="244.55"/>
    <n v="58.219166666666666"/>
    <n v="58.219166666666666"/>
    <n v="58.219166666666666"/>
    <n v="58.219166666666666"/>
    <n v="58.219166666666666"/>
    <n v="58.219166666666666"/>
    <n v="58.219166666666666"/>
    <n v="58.219166666666666"/>
    <n v="58.219166666666666"/>
    <n v="58.219166666666666"/>
    <n v="58.219166666666666"/>
    <n v="58.219166666666865"/>
    <n v="698.63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4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32.289891418400003"/>
    <n v="3074.6074852575998"/>
    <n v="32.835291744000003"/>
    <n v="32.835171170400002"/>
    <n v="32.835682172799999"/>
    <n v="128.93981167519999"/>
    <n v="243.77304037760001"/>
    <n v="263.30291478800001"/>
    <n v="288.4386979656"/>
    <n v="729.16490152079996"/>
    <n v="643.39979171200002"/>
    <n v="262.21094859200002"/>
    <n v="5764.6336283943992"/>
    <n v="0"/>
    <n v="0"/>
    <n v="10.2172575824"/>
    <n v="217.8113797144"/>
    <n v="123.6387761264"/>
    <n v="217.0826156512"/>
    <n v="217.07972188479999"/>
    <n v="217.07928552320001"/>
    <n v="120.5736"/>
    <n v="222.8115898728"/>
    <n v="736.11069303039994"/>
    <n v="219.74883095999999"/>
    <n v="2302.1537503455997"/>
    <n v="591.04416666666668"/>
    <n v="591.04416666666668"/>
    <n v="591.04416666666668"/>
    <n v="591.04416666666668"/>
    <n v="591.04416666666668"/>
    <n v="591.04416666666668"/>
    <n v="591.04416666666668"/>
    <n v="591.04416666666668"/>
    <n v="591.04416666666668"/>
    <n v="591.04416666666668"/>
    <n v="591.04416666666668"/>
    <n v="591.04416666666657"/>
    <n v="7092.53"/>
    <n v="369.69250000000005"/>
    <n v="369.69250000000005"/>
    <n v="369.69250000000005"/>
    <n v="369.69250000000005"/>
    <n v="369.69250000000005"/>
    <n v="369.69250000000005"/>
    <n v="369.69250000000005"/>
    <n v="369.69250000000005"/>
    <n v="369.69250000000005"/>
    <n v="369.69250000000005"/>
    <n v="369.69250000000005"/>
    <n v="369.69249999999965"/>
    <n v="4436.3100000000004"/>
    <n v="1056.1466666666668"/>
    <n v="1056.1466666666668"/>
    <n v="1056.1466666666668"/>
    <n v="1056.1466666666668"/>
    <n v="1056.1466666666668"/>
    <n v="1056.1466666666668"/>
    <n v="1056.1466666666668"/>
    <n v="1056.1466666666668"/>
    <n v="1056.1466666666668"/>
    <n v="1056.1466666666668"/>
    <n v="1056.1466666666668"/>
    <n v="1056.1466666666638"/>
    <n v="12673.76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4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10.814099242099999"/>
    <n v="1029.7064813643999"/>
    <n v="10.996757435999999"/>
    <n v="10.9967170551"/>
    <n v="10.9968881932"/>
    <n v="43.182799893800002"/>
    <n v="81.641211394400003"/>
    <n v="88.181896134499993"/>
    <n v="96.600036978899993"/>
    <n v="244.2021717177"/>
    <n v="215.478866428"/>
    <n v="87.816189398000006"/>
    <n v="1930.6141152360997"/>
    <n v="0"/>
    <n v="0"/>
    <n v="3.4218274705999998"/>
    <n v="72.946478691099998"/>
    <n v="41.407447856600001"/>
    <n v="72.7024107628"/>
    <n v="72.701441621200004"/>
    <n v="72.701295480799999"/>
    <n v="40.380899999999997"/>
    <n v="74.6210823057"/>
    <n v="246.52836345759999"/>
    <n v="73.595343990000003"/>
    <n v="771.00659163639989"/>
    <n v="197.94416666666666"/>
    <n v="197.94416666666666"/>
    <n v="197.94416666666666"/>
    <n v="197.94416666666666"/>
    <n v="197.94416666666666"/>
    <n v="197.94416666666666"/>
    <n v="197.94416666666666"/>
    <n v="197.94416666666666"/>
    <n v="197.94416666666666"/>
    <n v="197.94416666666666"/>
    <n v="197.94416666666666"/>
    <n v="197.94416666666666"/>
    <n v="2375.33"/>
    <n v="123.8125"/>
    <n v="123.8125"/>
    <n v="123.8125"/>
    <n v="123.8125"/>
    <n v="123.8125"/>
    <n v="123.8125"/>
    <n v="123.8125"/>
    <n v="123.8125"/>
    <n v="123.8125"/>
    <n v="123.8125"/>
    <n v="123.8125"/>
    <n v="123.8125"/>
    <n v="1485.75"/>
    <n v="353.71083333333331"/>
    <n v="353.71083333333331"/>
    <n v="353.71083333333331"/>
    <n v="353.71083333333331"/>
    <n v="353.71083333333331"/>
    <n v="353.71083333333331"/>
    <n v="353.71083333333331"/>
    <n v="353.71083333333331"/>
    <n v="353.71083333333331"/>
    <n v="353.71083333333331"/>
    <n v="353.71083333333331"/>
    <n v="353.71083333333263"/>
    <n v="4244.53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4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6.1277458704000001"/>
    <n v="583.47713458559997"/>
    <n v="6.2312480639999999"/>
    <n v="6.2312251824000002"/>
    <n v="6.2313221568000001"/>
    <n v="24.469280131200001"/>
    <n v="46.261513305599998"/>
    <n v="49.967753928"/>
    <n v="54.737844033599998"/>
    <n v="138.37572744479999"/>
    <n v="122.099835072"/>
    <n v="49.760528352000001"/>
    <n v="1093.9711581263998"/>
    <n v="0"/>
    <n v="0"/>
    <n v="1.9389584544"/>
    <n v="41.334694046400003"/>
    <n v="23.463287318399999"/>
    <n v="41.196394387200002"/>
    <n v="41.195845228800003"/>
    <n v="41.195762419200001"/>
    <n v="22.881599999999999"/>
    <n v="42.283598356799999"/>
    <n v="139.6938503424"/>
    <n v="41.702369760000003"/>
    <n v="436.88636031359999"/>
    <n v="112.16416666666667"/>
    <n v="112.16416666666667"/>
    <n v="112.16416666666667"/>
    <n v="112.16416666666667"/>
    <n v="112.16416666666667"/>
    <n v="112.16416666666667"/>
    <n v="112.16416666666667"/>
    <n v="112.16416666666667"/>
    <n v="112.16416666666667"/>
    <n v="112.16416666666667"/>
    <n v="112.16416666666667"/>
    <n v="112.16416666666669"/>
    <n v="1345.97"/>
    <n v="70.157499999999999"/>
    <n v="70.157499999999999"/>
    <n v="70.157499999999999"/>
    <n v="70.157499999999999"/>
    <n v="70.157499999999999"/>
    <n v="70.157499999999999"/>
    <n v="70.157499999999999"/>
    <n v="70.157499999999999"/>
    <n v="70.157499999999999"/>
    <n v="70.157499999999999"/>
    <n v="70.157499999999999"/>
    <n v="70.1574999999998"/>
    <n v="841.89"/>
    <n v="200.42833333333331"/>
    <n v="200.42833333333331"/>
    <n v="200.42833333333331"/>
    <n v="200.42833333333331"/>
    <n v="200.42833333333331"/>
    <n v="200.42833333333331"/>
    <n v="200.42833333333331"/>
    <n v="200.42833333333331"/>
    <n v="200.42833333333331"/>
    <n v="200.42833333333331"/>
    <n v="200.42833333333331"/>
    <n v="200.42833333333328"/>
    <n v="2405.14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4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2.0352709530999999"/>
    <n v="193.7962325684"/>
    <n v="2.0696481960000002"/>
    <n v="2.0696405961000002"/>
    <n v="2.0696728052000002"/>
    <n v="8.1272324517999994"/>
    <n v="15.3653098984"/>
    <n v="16.5963015295"/>
    <n v="18.180640377900001"/>
    <n v="45.960146624700002"/>
    <n v="40.554267908"/>
    <n v="16.527473577999999"/>
    <n v="363.3518374871"/>
    <n v="0"/>
    <n v="0"/>
    <n v="0.64400611659999996"/>
    <n v="13.7289149921"/>
    <n v="7.7931017626000001"/>
    <n v="13.682980110800001"/>
    <n v="13.682797713199999"/>
    <n v="13.682770208799999"/>
    <n v="7.5998999999999999"/>
    <n v="14.044084292699999"/>
    <n v="46.397948273600001"/>
    <n v="13.851034889999999"/>
    <n v="145.10753836040001"/>
    <n v="37.25416666666667"/>
    <n v="37.25416666666667"/>
    <n v="37.25416666666667"/>
    <n v="37.25416666666667"/>
    <n v="37.25416666666667"/>
    <n v="37.25416666666667"/>
    <n v="37.25416666666667"/>
    <n v="37.25416666666667"/>
    <n v="37.25416666666667"/>
    <n v="37.25416666666667"/>
    <n v="37.25416666666667"/>
    <n v="37.254166666666663"/>
    <n v="447.05"/>
    <n v="23.302499999999998"/>
    <n v="23.302499999999998"/>
    <n v="23.302499999999998"/>
    <n v="23.302499999999998"/>
    <n v="23.302499999999998"/>
    <n v="23.302499999999998"/>
    <n v="23.302499999999998"/>
    <n v="23.302499999999998"/>
    <n v="23.302499999999998"/>
    <n v="23.302499999999998"/>
    <n v="23.302499999999998"/>
    <n v="23.302499999999952"/>
    <n v="279.63"/>
    <n v="66.570000000000007"/>
    <n v="66.570000000000007"/>
    <n v="66.570000000000007"/>
    <n v="66.570000000000007"/>
    <n v="66.570000000000007"/>
    <n v="66.570000000000007"/>
    <n v="66.570000000000007"/>
    <n v="66.570000000000007"/>
    <n v="66.570000000000007"/>
    <n v="66.570000000000007"/>
    <n v="66.570000000000007"/>
    <n v="66.569999999999823"/>
    <n v="798.84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4 Other BG-341"/>
    <s v="AFUDC Not Eligible"/>
    <s v="Maintenance"/>
    <s v="Maintenance"/>
    <s v="Fossil Hydro"/>
    <s v="BG - Other Production Plant"/>
    <s v="~"/>
    <s v="PEF Hines 4 341"/>
    <n v="0"/>
    <n v="0"/>
    <n v="0"/>
    <n v="0"/>
    <n v="0"/>
    <n v="0"/>
    <n v="0"/>
    <n v="0"/>
    <n v="0"/>
    <n v="0"/>
    <n v="0"/>
    <n v="0"/>
    <n v="0"/>
    <n v="1.34"/>
    <n v="1.34"/>
    <n v="1.34"/>
    <n v="1.34"/>
    <n v="1.34"/>
    <n v="1.34"/>
    <n v="1.34"/>
    <n v="1.34"/>
    <n v="1.34"/>
    <n v="1.34"/>
    <n v="1.34"/>
    <n v="1.34"/>
    <n v="16.080000000000002"/>
    <n v="6.65"/>
    <n v="6.65"/>
    <n v="6.65"/>
    <n v="6.65"/>
    <n v="6.65"/>
    <n v="6.65"/>
    <n v="6.65"/>
    <n v="6.65"/>
    <n v="6.65"/>
    <n v="6.65"/>
    <n v="6.65"/>
    <n v="6.65"/>
    <n v="79.800000000000011"/>
    <n v="7.3599999980500002"/>
    <n v="7.3599999980500002"/>
    <n v="7.3599999980500002"/>
    <n v="7.3599999980500002"/>
    <n v="7.3599999980500002"/>
    <n v="7.3599999980500002"/>
    <n v="7.3599999980500002"/>
    <n v="7.3599999980500002"/>
    <n v="7.3599999980500002"/>
    <n v="7.3599999980500002"/>
    <n v="7.3599999980500002"/>
    <n v="7.3600000214499914"/>
    <n v="88.32"/>
    <n v="8.2541666654999997"/>
    <n v="8.2541666654999997"/>
    <n v="8.2541666654999997"/>
    <n v="8.2541666654999997"/>
    <n v="8.2541666654999997"/>
    <n v="8.2541666654999997"/>
    <n v="8.2541666654999997"/>
    <n v="8.2541666654999997"/>
    <n v="8.2541666654999997"/>
    <n v="8.2541666654999997"/>
    <n v="8.2541666654999997"/>
    <n v="8.2541666795000168"/>
    <n v="99.05"/>
    <n v="21.700833333199999"/>
    <n v="21.700833333199999"/>
    <n v="21.700833333199999"/>
    <n v="21.700833333199999"/>
    <n v="21.700833333199999"/>
    <n v="21.700833333199999"/>
    <n v="21.700833333199999"/>
    <n v="21.700833333199999"/>
    <n v="21.700833333199999"/>
    <n v="21.700833333199999"/>
    <n v="21.700833333199999"/>
    <n v="21.700833334800052"/>
    <n v="260.41000000000003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4 Other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.75"/>
    <n v="0.75"/>
    <n v="0.75"/>
    <n v="0.75"/>
    <n v="0.75"/>
    <n v="0.75"/>
    <n v="0.75"/>
    <n v="0.75"/>
    <n v="0.75"/>
    <n v="0.75"/>
    <n v="0.75"/>
    <n v="0.75"/>
    <n v="9"/>
    <n v="3.71"/>
    <n v="3.71"/>
    <n v="3.71"/>
    <n v="3.71"/>
    <n v="3.71"/>
    <n v="3.71"/>
    <n v="3.71"/>
    <n v="3.71"/>
    <n v="3.71"/>
    <n v="3.71"/>
    <n v="3.71"/>
    <n v="3.71"/>
    <n v="44.52"/>
    <n v="4.1050000011299996"/>
    <n v="4.1050000011299996"/>
    <n v="4.1050000011299996"/>
    <n v="4.1050000011299996"/>
    <n v="4.1050000011299996"/>
    <n v="4.1050000011299996"/>
    <n v="4.1050000011299996"/>
    <n v="4.1050000011299996"/>
    <n v="4.1050000011299996"/>
    <n v="4.1050000011299996"/>
    <n v="4.1050000011299996"/>
    <n v="4.1049999875699896"/>
    <n v="49.26"/>
    <n v="4.6033333337600002"/>
    <n v="4.6033333337600002"/>
    <n v="4.6033333337600002"/>
    <n v="4.6033333337600002"/>
    <n v="4.6033333337600002"/>
    <n v="4.6033333337600002"/>
    <n v="4.6033333337600002"/>
    <n v="4.6033333337600002"/>
    <n v="4.6033333337600002"/>
    <n v="4.6033333337600002"/>
    <n v="4.6033333337600002"/>
    <n v="4.6033333286400122"/>
    <n v="55.24"/>
    <n v="12.102499999799999"/>
    <n v="12.102499999799999"/>
    <n v="12.102499999799999"/>
    <n v="12.102499999799999"/>
    <n v="12.102499999799999"/>
    <n v="12.102499999799999"/>
    <n v="12.102499999799999"/>
    <n v="12.102499999799999"/>
    <n v="12.102499999799999"/>
    <n v="12.102499999799999"/>
    <n v="12.102499999799999"/>
    <n v="12.102500002199974"/>
    <n v="145.22999999999999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4 Other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13.57"/>
    <n v="13.57"/>
    <n v="13.57"/>
    <n v="13.57"/>
    <n v="13.57"/>
    <n v="13.57"/>
    <n v="13.57"/>
    <n v="13.57"/>
    <n v="13.57"/>
    <n v="13.57"/>
    <n v="13.57"/>
    <n v="13.57"/>
    <n v="162.83999999999995"/>
    <n v="67.27"/>
    <n v="67.27"/>
    <n v="67.27"/>
    <n v="67.27"/>
    <n v="67.27"/>
    <n v="67.27"/>
    <n v="67.27"/>
    <n v="67.27"/>
    <n v="67.27"/>
    <n v="67.27"/>
    <n v="67.27"/>
    <n v="67.27"/>
    <n v="807.2399999999999"/>
    <n v="74.465000013530002"/>
    <n v="74.465000013530002"/>
    <n v="74.465000013530002"/>
    <n v="74.465000013530002"/>
    <n v="74.465000013530002"/>
    <n v="74.465000013530002"/>
    <n v="74.465000013530002"/>
    <n v="74.465000013530002"/>
    <n v="74.465000013530002"/>
    <n v="74.465000013530002"/>
    <n v="74.465000013530002"/>
    <n v="74.464999851169978"/>
    <n v="893.58"/>
    <n v="83.509166692349993"/>
    <n v="83.509166692349993"/>
    <n v="83.509166692349993"/>
    <n v="83.509166692349993"/>
    <n v="83.509166692349993"/>
    <n v="83.509166692349993"/>
    <n v="83.509166692349993"/>
    <n v="83.509166692349993"/>
    <n v="83.509166692349993"/>
    <n v="83.509166692349993"/>
    <n v="83.509166692349993"/>
    <n v="83.509166384150262"/>
    <n v="1002.11"/>
    <n v="219.55666667318999"/>
    <n v="219.55666667318999"/>
    <n v="219.55666667318999"/>
    <n v="219.55666667318999"/>
    <n v="219.55666667318999"/>
    <n v="219.55666667318999"/>
    <n v="219.55666667318999"/>
    <n v="219.55666667318999"/>
    <n v="219.55666667318999"/>
    <n v="219.55666667318999"/>
    <n v="219.55666667318999"/>
    <n v="219.55666659490953"/>
    <n v="2634.68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4 Other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4.54"/>
    <n v="4.54"/>
    <n v="4.54"/>
    <n v="4.54"/>
    <n v="4.54"/>
    <n v="4.54"/>
    <n v="4.54"/>
    <n v="4.54"/>
    <n v="4.54"/>
    <n v="4.54"/>
    <n v="4.54"/>
    <n v="4.54"/>
    <n v="54.48"/>
    <n v="22.53"/>
    <n v="22.53"/>
    <n v="22.53"/>
    <n v="22.53"/>
    <n v="22.53"/>
    <n v="22.53"/>
    <n v="22.53"/>
    <n v="22.53"/>
    <n v="22.53"/>
    <n v="22.53"/>
    <n v="22.53"/>
    <n v="22.53"/>
    <n v="270.36"/>
    <n v="24.939166672470002"/>
    <n v="24.939166672470002"/>
    <n v="24.939166672470002"/>
    <n v="24.939166672470002"/>
    <n v="24.939166672470002"/>
    <n v="24.939166672470002"/>
    <n v="24.939166672470002"/>
    <n v="24.939166672470002"/>
    <n v="24.939166672470002"/>
    <n v="24.939166672470002"/>
    <n v="24.939166672470002"/>
    <n v="24.939166602829914"/>
    <n v="299.27"/>
    <n v="27.96750001122"/>
    <n v="27.96750001122"/>
    <n v="27.96750001122"/>
    <n v="27.96750001122"/>
    <n v="27.96750001122"/>
    <n v="27.96750001122"/>
    <n v="27.96750001122"/>
    <n v="27.96750001122"/>
    <n v="27.96750001122"/>
    <n v="27.96750001122"/>
    <n v="27.96750001122"/>
    <n v="27.96749987657995"/>
    <n v="335.61"/>
    <n v="73.53083332368"/>
    <n v="73.53083332368"/>
    <n v="73.53083332368"/>
    <n v="73.53083332368"/>
    <n v="73.53083332368"/>
    <n v="73.53083332368"/>
    <n v="73.53083332368"/>
    <n v="73.53083332368"/>
    <n v="73.53083332368"/>
    <n v="73.53083332368"/>
    <n v="73.53083332368"/>
    <n v="73.530833439520052"/>
    <n v="882.37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4 Other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2.57"/>
    <n v="2.57"/>
    <n v="2.57"/>
    <n v="2.57"/>
    <n v="2.57"/>
    <n v="2.57"/>
    <n v="2.57"/>
    <n v="2.57"/>
    <n v="2.57"/>
    <n v="2.57"/>
    <n v="2.57"/>
    <n v="2.57"/>
    <n v="30.84"/>
    <n v="12.77"/>
    <n v="12.77"/>
    <n v="12.77"/>
    <n v="12.77"/>
    <n v="12.77"/>
    <n v="12.77"/>
    <n v="12.77"/>
    <n v="12.77"/>
    <n v="12.77"/>
    <n v="12.77"/>
    <n v="12.77"/>
    <n v="12.77"/>
    <n v="153.23999999999998"/>
    <n v="14.13166667071"/>
    <n v="14.13166667071"/>
    <n v="14.13166667071"/>
    <n v="14.13166667071"/>
    <n v="14.13166667071"/>
    <n v="14.13166667071"/>
    <n v="14.13166667071"/>
    <n v="14.13166667071"/>
    <n v="14.13166667071"/>
    <n v="14.13166667071"/>
    <n v="14.13166667071"/>
    <n v="14.131666622190011"/>
    <n v="169.58"/>
    <n v="15.84749999486"/>
    <n v="15.84749999486"/>
    <n v="15.84749999486"/>
    <n v="15.84749999486"/>
    <n v="15.84749999486"/>
    <n v="15.84749999486"/>
    <n v="15.84749999486"/>
    <n v="15.84749999486"/>
    <n v="15.84749999486"/>
    <n v="15.84749999486"/>
    <n v="15.84749999486"/>
    <n v="15.847500056540014"/>
    <n v="190.17"/>
    <n v="41.66583333138"/>
    <n v="41.66583333138"/>
    <n v="41.66583333138"/>
    <n v="41.66583333138"/>
    <n v="41.66583333138"/>
    <n v="41.66583333138"/>
    <n v="41.66583333138"/>
    <n v="41.66583333138"/>
    <n v="41.66583333138"/>
    <n v="41.66583333138"/>
    <n v="41.66583333138"/>
    <n v="41.665833354820109"/>
    <n v="499.99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Hines 4 Other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.86"/>
    <n v="0.86"/>
    <n v="0.86"/>
    <n v="0.86"/>
    <n v="0.86"/>
    <n v="0.86"/>
    <n v="0.86"/>
    <n v="0.86"/>
    <n v="0.86"/>
    <n v="0.86"/>
    <n v="0.86"/>
    <n v="0.86"/>
    <n v="10.32"/>
    <n v="4.24"/>
    <n v="4.24"/>
    <n v="4.24"/>
    <n v="4.24"/>
    <n v="4.24"/>
    <n v="4.24"/>
    <n v="4.24"/>
    <n v="4.24"/>
    <n v="4.24"/>
    <n v="4.24"/>
    <n v="4.24"/>
    <n v="4.24"/>
    <n v="50.880000000000017"/>
    <n v="4.69333333336"/>
    <n v="4.69333333336"/>
    <n v="4.69333333336"/>
    <n v="4.69333333336"/>
    <n v="4.69333333336"/>
    <n v="4.69333333336"/>
    <n v="4.69333333336"/>
    <n v="4.69333333336"/>
    <n v="4.69333333336"/>
    <n v="4.69333333336"/>
    <n v="4.69333333336"/>
    <n v="4.6933333330399876"/>
    <n v="56.32"/>
    <n v="5.2633333322400002"/>
    <n v="5.2633333322400002"/>
    <n v="5.2633333322400002"/>
    <n v="5.2633333322400002"/>
    <n v="5.2633333322400002"/>
    <n v="5.2633333322400002"/>
    <n v="5.2633333322400002"/>
    <n v="5.2633333322400002"/>
    <n v="5.2633333322400002"/>
    <n v="5.2633333322400002"/>
    <n v="5.2633333322400002"/>
    <n v="5.2633333453599818"/>
    <n v="63.16"/>
    <n v="13.839166668720001"/>
    <n v="13.839166668720001"/>
    <n v="13.839166668720001"/>
    <n v="13.839166668720001"/>
    <n v="13.839166668720001"/>
    <n v="13.839166668720001"/>
    <n v="13.839166668720001"/>
    <n v="13.839166668720001"/>
    <n v="13.839166668720001"/>
    <n v="13.839166668720001"/>
    <n v="13.839166668720001"/>
    <n v="13.839166644079995"/>
    <n v="166.07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1-6 341"/>
    <s v="AFUDC Not Eligible"/>
    <s v="Maintenance"/>
    <s v="Maintenance"/>
    <s v="Fossil Hydro"/>
    <s v="BG - Other Production Plant"/>
    <s v="~"/>
    <s v="PEF Inter City old P1-6 341"/>
    <n v="29.95"/>
    <n v="36.11"/>
    <n v="207.39999999999998"/>
    <n v="1180.3699999999999"/>
    <n v="4452.09"/>
    <n v="1931.04"/>
    <n v="-61.17"/>
    <n v="336.34000000000003"/>
    <n v="769.31"/>
    <n v="145.09"/>
    <n v="1613.3100000000002"/>
    <n v="58.090000000000032"/>
    <n v="10697.93"/>
    <n v="0.12803333759999999"/>
    <n v="15.4755704376"/>
    <n v="13.0347605808"/>
    <n v="77.820577027200002"/>
    <n v="56.924360287200003"/>
    <n v="10.144400616"/>
    <n v="9.7431646032000003"/>
    <n v="39.459072340799999"/>
    <n v="0"/>
    <n v="0"/>
    <n v="28.0875105"/>
    <n v="0"/>
    <n v="250.8174497304"/>
    <n v="6.3348193439999996"/>
    <n v="6.3348202008000003"/>
    <n v="26.295969974399998"/>
    <n v="11.494244462399999"/>
    <n v="12.5279128296"/>
    <n v="6.4238614272000003"/>
    <n v="6.3172292399999996"/>
    <n v="13.225516819199999"/>
    <n v="6.1041259439999997"/>
    <n v="6.1041105216"/>
    <n v="10.449241488"/>
    <n v="5.3625209904000002"/>
    <n v="116.97437324160001"/>
    <n v="6.3866778348726525"/>
    <n v="6.3866786986866417"/>
    <n v="26.511235674154573"/>
    <n v="11.588339359061255"/>
    <n v="12.630469606336266"/>
    <n v="6.4764488398947533"/>
    <n v="6.3689437336727011"/>
    <n v="13.333784364967379"/>
    <n v="6.154095918258581"/>
    <n v="6.1540803696067741"/>
    <n v="10.534781716522037"/>
    <n v="5.4064199391663976"/>
    <n v="117.9319560552"/>
    <n v="1.1018966449572385"/>
    <n v="1.1018967939914879"/>
    <n v="4.5739964341890227"/>
    <n v="1.9993418472829743"/>
    <n v="2.1791410876346191"/>
    <n v="1.1173848802817412"/>
    <n v="1.0988369718190603"/>
    <n v="2.3004843263138857"/>
    <n v="1.0617691733325674"/>
    <n v="1.06176649071608"/>
    <n v="1.8175710328473076"/>
    <n v="0.93277231663401494"/>
    <n v="20.346858000000001"/>
    <n v="1.0672122484197892"/>
    <n v="1.067212392762888"/>
    <n v="4.4300207656811574"/>
    <n v="1.9364085714966861"/>
    <n v="2.1105482718379061"/>
    <n v="1.0822129606193971"/>
    <n v="1.0642488846014415"/>
    <n v="2.2280719898509185"/>
    <n v="1.0283478690681045"/>
    <n v="1.0283452708923262"/>
    <n v="1.7603593563014515"/>
    <n v="0.90341141846793249"/>
    <n v="19.706399999999999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1-6 342"/>
    <s v="AFUDC Not Eligible"/>
    <s v="Maintenance"/>
    <s v="Maintenance"/>
    <s v="Fossil Hydro"/>
    <s v="BG - Other Production Plant"/>
    <s v="~"/>
    <s v="PEF Inter City old P1-6 342"/>
    <n v="0"/>
    <n v="0"/>
    <n v="0"/>
    <n v="0"/>
    <n v="0"/>
    <n v="0"/>
    <n v="0"/>
    <n v="0"/>
    <n v="0"/>
    <n v="0"/>
    <n v="0"/>
    <n v="0"/>
    <n v="0"/>
    <n v="0.15357126639999999"/>
    <n v="18.5623759789"/>
    <n v="15.6347145762"/>
    <n v="93.342912010800006"/>
    <n v="68.278670713300002"/>
    <n v="12.167834399"/>
    <n v="11.686566599800001"/>
    <n v="47.329701966199998"/>
    <n v="0"/>
    <n v="0"/>
    <n v="33.689932937499997"/>
    <n v="0"/>
    <n v="300.8462804481"/>
    <n v="7.5983821660000004"/>
    <n v="7.5983831937000001"/>
    <n v="31.5410461516"/>
    <n v="13.786922308599999"/>
    <n v="15.0267693919"/>
    <n v="7.7051848608000002"/>
    <n v="7.5772834849999997"/>
    <n v="15.863519648800001"/>
    <n v="7.3216739410000002"/>
    <n v="7.3216554424"/>
    <n v="12.533479782000001"/>
    <n v="6.4321461506000004"/>
    <n v="140.30644652240002"/>
    <n v="7.6605845131870032"/>
    <n v="7.6605855493000252"/>
    <n v="31.799249419151089"/>
    <n v="13.899785666791844"/>
    <n v="15.149782463155674"/>
    <n v="7.7682615228289427"/>
    <n v="7.6393131128564828"/>
    <n v="15.993382576887225"/>
    <n v="7.3816110821595986"/>
    <n v="7.3815924321252124"/>
    <n v="12.636082131267155"/>
    <n v="6.484801320589753"/>
    <n v="141.45503179030001"/>
    <n v="1.3216843861140921"/>
    <n v="1.3216845648751776"/>
    <n v="5.4863400273296667"/>
    <n v="2.3981368072510652"/>
    <n v="2.6137993648017019"/>
    <n v="1.3402619531577327"/>
    <n v="1.3180144210299349"/>
    <n v="2.759346104286625"/>
    <n v="1.2735529638584029"/>
    <n v="1.2735497461588647"/>
    <n v="2.1801094193010946"/>
    <n v="1.1188259918356458"/>
    <n v="24.40530575"/>
    <n v="1.2800817316771911"/>
    <n v="1.2800819048114145"/>
    <n v="5.3136465229814727"/>
    <n v="2.3226506640139406"/>
    <n v="2.5315248120539406"/>
    <n v="1.2980745327130654"/>
    <n v="1.2765272860701464"/>
    <n v="2.6724901773690348"/>
    <n v="1.2334653420183135"/>
    <n v="1.2334622256022918"/>
    <n v="2.1114861233321682"/>
    <n v="1.0836086773570237"/>
    <n v="23.6371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1-6 343"/>
    <s v="AFUDC Not Eligible"/>
    <s v="Maintenance"/>
    <s v="Maintenance"/>
    <s v="Fossil Hydro"/>
    <s v="BG - Other Production Plant"/>
    <s v="~"/>
    <s v="PEF Inter City old P1-6 343"/>
    <n v="0"/>
    <n v="0"/>
    <n v="0"/>
    <n v="0"/>
    <n v="0"/>
    <n v="0"/>
    <n v="0"/>
    <n v="0"/>
    <n v="0"/>
    <n v="0"/>
    <n v="0"/>
    <n v="0"/>
    <n v="0"/>
    <n v="0.85303257200000004"/>
    <n v="103.1072523845"/>
    <n v="86.845157301"/>
    <n v="518.48595233399999"/>
    <n v="379.26320109649998"/>
    <n v="67.587897894999998"/>
    <n v="64.914630179"/>
    <n v="262.89929325100002"/>
    <n v="0"/>
    <n v="0"/>
    <n v="187.13533343750001"/>
    <n v="0"/>
    <n v="1671.0917504505001"/>
    <n v="42.206251430000002"/>
    <n v="42.2062571385"/>
    <n v="175.199048318"/>
    <n v="76.581342802999998"/>
    <n v="83.468242749500007"/>
    <n v="42.799501583999998"/>
    <n v="42.089055924999997"/>
    <n v="88.116086323999994"/>
    <n v="40.669237805000002"/>
    <n v="40.669135052000001"/>
    <n v="69.618925110000006"/>
    <n v="35.728234213"/>
    <n v="779.35131845199987"/>
    <n v="42.551762862243855"/>
    <n v="42.551768617475133"/>
    <n v="176.63327362968181"/>
    <n v="77.208257739497171"/>
    <n v="84.151535653327002"/>
    <n v="43.149869517436038"/>
    <n v="42.433607964134701"/>
    <n v="88.837427693062878"/>
    <n v="41.002166841012034"/>
    <n v="41.002063246849055"/>
    <n v="70.188843871108844"/>
    <n v="36.020714545671467"/>
    <n v="785.73129218149995"/>
    <n v="7.3414764212633008"/>
    <n v="7.341477414216163"/>
    <n v="30.474624935303495"/>
    <n v="13.320778402444979"/>
    <n v="14.518705530768235"/>
    <n v="7.4446680544915029"/>
    <n v="7.3210910990068925"/>
    <n v="15.327164772132138"/>
    <n v="7.0741238631757248"/>
    <n v="7.0741059900242087"/>
    <n v="12.109715500710616"/>
    <n v="6.2146717664627431"/>
    <n v="135.56260374999999"/>
    <n v="7.1103887956400165"/>
    <n v="7.1103897573377051"/>
    <n v="29.51537528115183"/>
    <n v="12.901480310911337"/>
    <n v="14.061700291534416"/>
    <n v="7.2103322662182876"/>
    <n v="7.0906451420953891"/>
    <n v="14.844711664407059"/>
    <n v="6.8514516930150267"/>
    <n v="6.8514343824566337"/>
    <n v="11.728538031567268"/>
    <n v="6.0190523836650414"/>
    <n v="131.2955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1-6 344"/>
    <s v="AFUDC Not Eligible"/>
    <s v="Maintenance"/>
    <s v="Maintenance"/>
    <s v="Fossil Hydro"/>
    <s v="BG - Other Production Plant"/>
    <s v="~"/>
    <s v="PEF Inter City old P1-6 344"/>
    <n v="0"/>
    <n v="0"/>
    <n v="0"/>
    <n v="0"/>
    <n v="0"/>
    <n v="0"/>
    <n v="0"/>
    <n v="0"/>
    <n v="0"/>
    <n v="0"/>
    <n v="0"/>
    <n v="0"/>
    <n v="0"/>
    <n v="0.13556471040000001"/>
    <n v="16.385898110399999"/>
    <n v="13.8015112032"/>
    <n v="82.398258028800001"/>
    <n v="60.272852068799999"/>
    <n v="10.741130064"/>
    <n v="10.3162919328"/>
    <n v="41.7801942432"/>
    <n v="0"/>
    <n v="0"/>
    <n v="29.739716999999999"/>
    <n v="0"/>
    <n v="265.57141736159997"/>
    <n v="6.7074557759999998"/>
    <n v="6.7074566832000002"/>
    <n v="27.842791737599999"/>
    <n v="12.170376489600001"/>
    <n v="13.2648488784"/>
    <n v="6.8017356288000004"/>
    <n v="6.6888309599999998"/>
    <n v="14.0034883968"/>
    <n v="6.4631921759999997"/>
    <n v="6.4631758464000004"/>
    <n v="11.063902752000001"/>
    <n v="5.6779634015999996"/>
    <n v="123.8552187264"/>
    <n v="6.7623647663357493"/>
    <n v="6.7623656809623265"/>
    <n v="28.070720125575431"/>
    <n v="12.270006380182506"/>
    <n v="13.373438406708988"/>
    <n v="6.8574164187120914"/>
    <n v="6.7435874827122717"/>
    <n v="14.118124621730164"/>
    <n v="6.5161015605090862"/>
    <n v="6.5160850972307021"/>
    <n v="11.154474758670393"/>
    <n v="5.7244446414702992"/>
    <n v="124.86912994079999"/>
    <n v="1.1667140946606056"/>
    <n v="1.1667142524615755"/>
    <n v="4.8430550479648478"/>
    <n v="2.1169501912407962"/>
    <n v="2.3073258574954791"/>
    <n v="1.1831134026512553"/>
    <n v="1.1634744407495934"/>
    <n v="2.4358069337441139"/>
    <n v="1.1242261835286007"/>
    <n v="1.1242233431111435"/>
    <n v="1.9244869759559728"/>
    <n v="0.98764127643601185"/>
    <n v="21.543731999999999"/>
    <n v="1.1299894395033061"/>
    <n v="1.1299895923371754"/>
    <n v="4.6906102224859314"/>
    <n v="2.0503149580553148"/>
    <n v="2.2346981701813124"/>
    <n v="1.1458725465381854"/>
    <n v="1.1268517601662322"/>
    <n v="2.3591350480774431"/>
    <n v="1.0888389201897577"/>
    <n v="1.0888361691801101"/>
    <n v="1.8639099066721252"/>
    <n v="0.9565532666131098"/>
    <n v="20.865600000000001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1-6 345"/>
    <s v="AFUDC Not Eligible"/>
    <s v="Maintenance"/>
    <s v="Maintenance"/>
    <s v="Fossil Hydro"/>
    <s v="BG - Other Production Plant"/>
    <s v="~"/>
    <s v="PEF Inter City old P1-6 345"/>
    <n v="0"/>
    <n v="0"/>
    <n v="0"/>
    <n v="0"/>
    <n v="0"/>
    <n v="0"/>
    <n v="0"/>
    <n v="0"/>
    <n v="0"/>
    <n v="0"/>
    <n v="0"/>
    <n v="0"/>
    <n v="0"/>
    <n v="0.17078583280000001"/>
    <n v="20.643124945299999"/>
    <n v="17.3872874274"/>
    <n v="103.8061828716"/>
    <n v="75.9323662141"/>
    <n v="13.531787423000001"/>
    <n v="12.9965719246"/>
    <n v="52.635123457399999"/>
    <n v="0"/>
    <n v="0"/>
    <n v="37.466404937500002"/>
    <n v="0"/>
    <n v="334.56963503370002"/>
    <n v="8.4501225820000005"/>
    <n v="8.4501237248999992"/>
    <n v="35.076638753200001"/>
    <n v="15.3323669422"/>
    <n v="16.711194646300001"/>
    <n v="8.5688973215999997"/>
    <n v="8.4266588450000004"/>
    <n v="17.6417403976"/>
    <n v="8.1423967570000002"/>
    <n v="8.1423761847999998"/>
    <n v="13.938419814"/>
    <n v="7.1531573762000003"/>
    <n v="156.0340933448"/>
    <n v="8.5192974993883688"/>
    <n v="8.5192986516444478"/>
    <n v="35.363785308113052"/>
    <n v="15.457881715068988"/>
    <n v="16.847996864007609"/>
    <n v="8.6390445601257166"/>
    <n v="8.4956416820897882"/>
    <n v="17.786160306630737"/>
    <n v="8.2090525501607523"/>
    <n v="8.2090318095513339"/>
    <n v="14.052523370463396"/>
    <n v="7.2117149258558015"/>
    <n v="157.31142924310001"/>
    <n v="1.4698385568646453"/>
    <n v="1.4698387556639489"/>
    <n v="6.1013311445315521"/>
    <n v="2.6669558791546581"/>
    <n v="2.9067931244836678"/>
    <n v="1.4904985757166223"/>
    <n v="1.4657572071568674"/>
    <n v="3.0686549212700043"/>
    <n v="1.4163118443064791"/>
    <n v="1.41630826591901"/>
    <n v="2.4244887178351866"/>
    <n v="1.2442407570973621"/>
    <n v="27.14101775"/>
    <n v="1.4235724541538013"/>
    <n v="1.4235726466955003"/>
    <n v="5.9092795671066707"/>
    <n v="2.5830081190050915"/>
    <n v="2.8152960082674405"/>
    <n v="1.4435821576702954"/>
    <n v="1.4196195730753822"/>
    <n v="2.9720628818868051"/>
    <n v="1.3717306017249495"/>
    <n v="1.3717271359743692"/>
    <n v="2.3481730956079936"/>
    <n v="1.2050757588317005"/>
    <n v="26.2867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1-6 346"/>
    <s v="AFUDC Not Eligible"/>
    <s v="Maintenance"/>
    <s v="Maintenance"/>
    <s v="Fossil Hydro"/>
    <s v="BG - Other Production Plant"/>
    <s v="~"/>
    <s v="PEF Inter City old P1-6 346"/>
    <n v="0"/>
    <n v="0"/>
    <n v="0"/>
    <n v="0"/>
    <n v="0"/>
    <n v="0"/>
    <n v="0"/>
    <n v="0"/>
    <n v="0"/>
    <n v="0"/>
    <n v="0"/>
    <n v="0"/>
    <n v="0"/>
    <n v="5.33322808E-2"/>
    <n v="6.4463481432999998"/>
    <n v="5.4296289114"/>
    <n v="32.416157727600002"/>
    <n v="23.711839620100001"/>
    <n v="4.2256496029999999"/>
    <n v="4.0585147605999996"/>
    <n v="16.436674741400001"/>
    <n v="0"/>
    <n v="0"/>
    <n v="11.6998511875"/>
    <n v="0"/>
    <n v="104.47799697570001"/>
    <n v="2.6387687020000001"/>
    <n v="2.6387690588999999"/>
    <n v="10.9535850652"/>
    <n v="4.7879269942000002"/>
    <n v="5.2185015042999998"/>
    <n v="2.6758591776"/>
    <n v="2.6314415449999999"/>
    <n v="5.5090884135999998"/>
    <n v="2.5426733769999998"/>
    <n v="2.5426669527999999"/>
    <n v="4.3526310539999997"/>
    <n v="2.2337578682000001"/>
    <n v="48.725669712799998"/>
    <n v="2.6603703539519721"/>
    <n v="2.660370713773649"/>
    <n v="11.043253982383014"/>
    <n v="4.827122219011394"/>
    <n v="5.2612215248615941"/>
    <n v="2.6977644619029379"/>
    <n v="2.652983214925055"/>
    <n v="5.5541872547348943"/>
    <n v="2.5634883674445468"/>
    <n v="2.5634818906543626"/>
    <n v="4.3882628321973804"/>
    <n v="2.252043973259191"/>
    <n v="49.124550789099999"/>
    <n v="0.45899499601451732"/>
    <n v="0.4589950580947269"/>
    <n v="1.9052980011228551"/>
    <n v="0.83282575314576734"/>
    <n v="0.90772111832025637"/>
    <n v="0.46544661971586537"/>
    <n v="0.45772048931165105"/>
    <n v="0.95826663872715423"/>
    <n v="0.44227989958262526"/>
    <n v="0.44227878213885263"/>
    <n v="0.75710912887862292"/>
    <n v="0.38854626494710587"/>
    <n v="8.4754827499999994"/>
    <n v="0.44454721225609561"/>
    <n v="0.4445472723822067"/>
    <n v="1.845324943127457"/>
    <n v="0.80661090005505054"/>
    <n v="0.87914878410241448"/>
    <n v="0.45079575822252904"/>
    <n v="0.44331282319590859"/>
    <n v="0.92810328335409986"/>
    <n v="0.42835825685154821"/>
    <n v="0.42835717458154904"/>
    <n v="0.7332776076843931"/>
    <n v="0.37631598418674894"/>
    <n v="8.2087000000000003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11 341"/>
    <s v="AFUDC Not Eligible"/>
    <s v="Maintenance"/>
    <s v="Maintenance"/>
    <s v="Fossil Hydro"/>
    <s v="BG - Other Production Plant"/>
    <s v="~"/>
    <s v="PEF Inter City Siemens P1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86852719999997"/>
    <n v="0.62586742399999995"/>
    <n v="0.62586852719999997"/>
    <n v="0.62586852719999997"/>
    <n v="0.62586742399999995"/>
    <n v="0.62586852719999997"/>
    <n v="0.62586852719999997"/>
    <n v="0.62586742399999995"/>
    <n v="0.62586852719999997"/>
    <n v="0.62586852719999997"/>
    <n v="0.62586742399999995"/>
    <n v="0.62586852719999997"/>
    <n v="7.5104179135999987"/>
    <n v="0"/>
    <n v="0"/>
    <n v="0"/>
    <n v="0"/>
    <n v="0"/>
    <n v="0"/>
    <n v="0"/>
    <n v="0"/>
    <n v="0"/>
    <n v="0"/>
    <n v="0"/>
    <n v="0"/>
    <n v="0"/>
    <n v="5.2250711651058852"/>
    <n v="5.2250619550269972"/>
    <n v="5.2250711651058852"/>
    <n v="5.2250711651058852"/>
    <n v="5.2250619550269972"/>
    <n v="5.2250711651058852"/>
    <n v="5.2250711651058852"/>
    <n v="5.2250619550269972"/>
    <n v="5.2250711651058852"/>
    <n v="5.2250711651058852"/>
    <n v="5.2250619550269972"/>
    <n v="5.225071165350812"/>
    <n v="62.7008171411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11 342"/>
    <s v="AFUDC Not Eligible"/>
    <s v="Maintenance"/>
    <s v="Maintenance"/>
    <s v="Fossil Hydro"/>
    <s v="BG - Other Production Plant"/>
    <s v="~"/>
    <s v="PEF Inter City Siemens P1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557358579999997"/>
    <n v="0.59557253600000004"/>
    <n v="0.59557358579999997"/>
    <n v="0.59557358579999997"/>
    <n v="0.59557253600000004"/>
    <n v="0.59557358579999997"/>
    <n v="0.59557358579999997"/>
    <n v="0.59557253600000004"/>
    <n v="0.59557358579999997"/>
    <n v="0.59557358579999997"/>
    <n v="0.59557253600000004"/>
    <n v="0.59557358579999997"/>
    <n v="7.1468788303999986"/>
    <n v="0"/>
    <n v="0"/>
    <n v="0"/>
    <n v="0"/>
    <n v="0"/>
    <n v="0"/>
    <n v="0"/>
    <n v="0"/>
    <n v="0"/>
    <n v="0"/>
    <n v="0"/>
    <n v="0"/>
    <n v="0"/>
    <n v="4.9721534709283528"/>
    <n v="4.9721447066600266"/>
    <n v="4.9721534709283528"/>
    <n v="4.9721534709283528"/>
    <n v="4.9721447066600266"/>
    <n v="4.9721534709283528"/>
    <n v="4.9721534709283528"/>
    <n v="4.9721447066600266"/>
    <n v="4.9721534709283528"/>
    <n v="4.9721534709283528"/>
    <n v="4.9721447066600266"/>
    <n v="4.9721534711614197"/>
    <n v="59.6658065943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11 343"/>
    <s v="AFUDC Not Eligible"/>
    <s v="Maintenance"/>
    <s v="Maintenance"/>
    <s v="Fossil Hydro"/>
    <s v="BG - Other Production Plant"/>
    <s v="~"/>
    <s v="PEF Inter City Siemens P1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127296502000002"/>
    <n v="7.412716584"/>
    <n v="7.4127296502000002"/>
    <n v="7.4127296502000002"/>
    <n v="7.412716584"/>
    <n v="7.4127296502000002"/>
    <n v="7.4127296502000002"/>
    <n v="7.412716584"/>
    <n v="7.4127296502000002"/>
    <n v="7.4127296502000002"/>
    <n v="7.412716584"/>
    <n v="7.4127296502000002"/>
    <n v="88.952703537600016"/>
    <n v="0"/>
    <n v="0"/>
    <n v="0"/>
    <n v="0"/>
    <n v="0"/>
    <n v="0"/>
    <n v="0"/>
    <n v="0"/>
    <n v="0"/>
    <n v="0"/>
    <n v="0"/>
    <n v="0"/>
    <n v="0"/>
    <n v="61.885265461844199"/>
    <n v="61.885156378511375"/>
    <n v="61.885265461844199"/>
    <n v="61.885265461844199"/>
    <n v="61.885156378511375"/>
    <n v="61.885265461844199"/>
    <n v="61.885265461844199"/>
    <n v="61.885156378511375"/>
    <n v="61.885265461844199"/>
    <n v="61.885265461844199"/>
    <n v="61.885156378511375"/>
    <n v="61.885265464744975"/>
    <n v="742.6227492117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11 344"/>
    <s v="AFUDC Not Eligible"/>
    <s v="Maintenance"/>
    <s v="Maintenance"/>
    <s v="Fossil Hydro"/>
    <s v="BG - Other Production Plant"/>
    <s v="~"/>
    <s v="PEF Inter City Siemens P1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306327131999999"/>
    <n v="1.230630544"/>
    <n v="1.2306327131999999"/>
    <n v="1.2306327131999999"/>
    <n v="1.230630544"/>
    <n v="1.2306327131999999"/>
    <n v="1.2306327131999999"/>
    <n v="1.230630544"/>
    <n v="1.2306327131999999"/>
    <n v="1.2306327131999999"/>
    <n v="1.230630544"/>
    <n v="1.2306327131999999"/>
    <n v="14.767583881600002"/>
    <n v="0"/>
    <n v="0"/>
    <n v="0"/>
    <n v="0"/>
    <n v="0"/>
    <n v="0"/>
    <n v="0"/>
    <n v="0"/>
    <n v="0"/>
    <n v="0"/>
    <n v="0"/>
    <n v="0"/>
    <n v="0"/>
    <n v="10.273952475840906"/>
    <n v="10.27393436624779"/>
    <n v="10.273952475840906"/>
    <n v="10.273952475840906"/>
    <n v="10.27393436624779"/>
    <n v="10.273952475840906"/>
    <n v="10.273952475840906"/>
    <n v="10.27393436624779"/>
    <n v="10.273952475840906"/>
    <n v="10.273952475840906"/>
    <n v="10.27393436624779"/>
    <n v="10.273952476322506"/>
    <n v="123.28735727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11 345"/>
    <s v="AFUDC Not Eligible"/>
    <s v="Maintenance"/>
    <s v="Maintenance"/>
    <s v="Fossil Hydro"/>
    <s v="BG - Other Production Plant"/>
    <s v="~"/>
    <s v="PEF Inter City Siemens P1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5821438"/>
    <n v="1.40581896"/>
    <n v="1.405821438"/>
    <n v="1.405821438"/>
    <n v="1.40581896"/>
    <n v="1.405821438"/>
    <n v="1.405821438"/>
    <n v="1.40581896"/>
    <n v="1.405821438"/>
    <n v="1.405821438"/>
    <n v="1.40581896"/>
    <n v="1.405821438"/>
    <n v="16.869847344"/>
    <n v="0"/>
    <n v="0"/>
    <n v="0"/>
    <n v="0"/>
    <n v="0"/>
    <n v="0"/>
    <n v="0"/>
    <n v="0"/>
    <n v="0"/>
    <n v="0"/>
    <n v="0"/>
    <n v="0"/>
    <n v="0"/>
    <n v="11.736517718575403"/>
    <n v="11.736497030961656"/>
    <n v="11.736517718575403"/>
    <n v="11.736517718575403"/>
    <n v="11.736497030961656"/>
    <n v="11.736517718575403"/>
    <n v="11.736517718575403"/>
    <n v="11.736497030961656"/>
    <n v="11.736517718575403"/>
    <n v="11.736517718575403"/>
    <n v="11.736497030961656"/>
    <n v="11.736517719125601"/>
    <n v="140.838129873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11 346"/>
    <s v="AFUDC Not Eligible"/>
    <s v="Maintenance"/>
    <s v="Maintenance"/>
    <s v="Fossil Hydro"/>
    <s v="BG - Other Production Plant"/>
    <s v="~"/>
    <s v="PEF Inter City Siemens P1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794085600000005E-2"/>
    <n v="7.5793951999999998E-2"/>
    <n v="7.5794085600000005E-2"/>
    <n v="7.5794085600000005E-2"/>
    <n v="7.5793951999999998E-2"/>
    <n v="7.5794085600000005E-2"/>
    <n v="7.5794085600000005E-2"/>
    <n v="7.5793951999999998E-2"/>
    <n v="7.5794085600000005E-2"/>
    <n v="7.5794085600000005E-2"/>
    <n v="7.5793951999999998E-2"/>
    <n v="7.5794085600000005E-2"/>
    <n v="0.90952849279999992"/>
    <n v="0"/>
    <n v="0"/>
    <n v="0"/>
    <n v="0"/>
    <n v="0"/>
    <n v="0"/>
    <n v="0"/>
    <n v="0"/>
    <n v="0"/>
    <n v="0"/>
    <n v="0"/>
    <n v="0"/>
    <n v="0"/>
    <n v="0.63276786408461416"/>
    <n v="0.63276674872335636"/>
    <n v="0.63276786408461416"/>
    <n v="0.63276786408461416"/>
    <n v="0.63276674872335636"/>
    <n v="0.63276786408461416"/>
    <n v="0.63276786408461416"/>
    <n v="0.63276674872335636"/>
    <n v="0.63276786408461416"/>
    <n v="0.63276786408461416"/>
    <n v="0.63276674872335636"/>
    <n v="0.63276786411427643"/>
    <n v="7.5932099076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12-14 341"/>
    <s v="AFUDC Not Eligible"/>
    <s v="Maintenance"/>
    <s v="Maintenance"/>
    <s v="Fossil Hydro"/>
    <s v="BG - Other Production Plant"/>
    <s v="~"/>
    <s v="PEF Inter City P12-14 341"/>
    <n v="45.7"/>
    <n v="-5.25"/>
    <n v="9.94"/>
    <n v="72.89"/>
    <n v="0.1"/>
    <n v="-62.46"/>
    <n v="32.71"/>
    <n v="1080.4099999999999"/>
    <n v="241.52999999999997"/>
    <n v="298.83"/>
    <n v="-21.86"/>
    <n v="111.01"/>
    <n v="1803.55"/>
    <n v="0"/>
    <n v="0"/>
    <n v="1.8479122750000001"/>
    <n v="7.2412450000000003E-2"/>
    <n v="0"/>
    <n v="0"/>
    <n v="0"/>
    <n v="0"/>
    <n v="0"/>
    <n v="1.142681375"/>
    <n v="2.285440575"/>
    <n v="0"/>
    <n v="5.3484466749999999"/>
    <n v="0.14343202499999999"/>
    <n v="0.14343202499999999"/>
    <n v="0.14343175"/>
    <n v="0.14343243750000001"/>
    <n v="0.14343230000000001"/>
    <n v="0.14343243750000001"/>
    <n v="0.14343078749999999"/>
    <n v="0.143430375"/>
    <n v="0.14343064999999999"/>
    <n v="0.143430375"/>
    <n v="0.1434305125"/>
    <n v="0.1434302375"/>
    <n v="1.7211759124999999"/>
    <n v="8.2875403860173797"/>
    <n v="8.2875403860173797"/>
    <n v="8.2875244964445596"/>
    <n v="8.2875642203766127"/>
    <n v="8.2875562755902017"/>
    <n v="8.2875642203766127"/>
    <n v="8.2874688829396845"/>
    <n v="8.2874450485804516"/>
    <n v="8.2874609381532736"/>
    <n v="8.2874450485804516"/>
    <n v="8.2874529933668626"/>
    <n v="8.2874371035565133"/>
    <n v="99.45"/>
    <n v="6.8624999999999998"/>
    <n v="6.8624999999999998"/>
    <n v="6.8624999999999998"/>
    <n v="6.8624999999999998"/>
    <n v="6.8624999999999998"/>
    <n v="6.8624999999999998"/>
    <n v="6.8624999999999998"/>
    <n v="6.8624999999999998"/>
    <n v="6.8624999999999998"/>
    <n v="6.8624999999999998"/>
    <n v="6.8624999999999998"/>
    <n v="6.8625000000000114"/>
    <n v="82.35"/>
    <n v="9.944215125737383"/>
    <n v="9.944215125737383"/>
    <n v="9.9441960598477426"/>
    <n v="9.9442437245718427"/>
    <n v="9.9442341916270234"/>
    <n v="9.9442437245718427"/>
    <n v="9.9441293292340003"/>
    <n v="9.9441007303995388"/>
    <n v="9.9441197962891792"/>
    <n v="9.9441007303995388"/>
    <n v="9.9441102633443599"/>
    <n v="9.9440911982401587"/>
    <n v="119.33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12-14 342"/>
    <s v="AFUDC Not Eligible"/>
    <s v="Maintenance"/>
    <s v="Maintenance"/>
    <s v="Fossil Hydro"/>
    <s v="BG - Other Production Plant"/>
    <s v="~"/>
    <s v="PEF Inter City P12-14 342"/>
    <n v="0"/>
    <n v="0"/>
    <n v="0"/>
    <n v="0"/>
    <n v="0"/>
    <n v="0"/>
    <n v="0"/>
    <n v="0"/>
    <n v="0"/>
    <n v="0"/>
    <n v="0"/>
    <n v="0"/>
    <n v="0"/>
    <n v="0"/>
    <n v="0"/>
    <n v="6.9320229195999996"/>
    <n v="0.2716388488"/>
    <n v="0"/>
    <n v="0"/>
    <n v="0"/>
    <n v="0"/>
    <n v="0"/>
    <n v="4.2865094780000002"/>
    <n v="8.5733108988000009"/>
    <n v="0"/>
    <n v="20.063482145199998"/>
    <n v="0.53805264360000005"/>
    <n v="0.53805264360000005"/>
    <n v="0.53805161199999996"/>
    <n v="0.53805419099999996"/>
    <n v="0.53805367520000003"/>
    <n v="0.53805419099999996"/>
    <n v="0.53804800139999998"/>
    <n v="0.53804645399999995"/>
    <n v="0.53804748560000004"/>
    <n v="0.53804645399999995"/>
    <n v="0.5380469698"/>
    <n v="0.53804593820000002"/>
    <n v="6.4566002594"/>
    <n v="31.090151505260575"/>
    <n v="31.090151505260575"/>
    <n v="31.090091896594629"/>
    <n v="31.090240918259489"/>
    <n v="31.090211113926518"/>
    <n v="31.090240918259489"/>
    <n v="31.089883266263826"/>
    <n v="31.089793853264908"/>
    <n v="31.089853461930851"/>
    <n v="31.089793853264908"/>
    <n v="31.089823657597879"/>
    <n v="31.089764050116344"/>
    <n v="373.08"/>
    <n v="25.741666666666664"/>
    <n v="25.741666666666664"/>
    <n v="25.741666666666664"/>
    <n v="25.741666666666664"/>
    <n v="25.741666666666664"/>
    <n v="25.741666666666664"/>
    <n v="25.741666666666664"/>
    <n v="25.741666666666664"/>
    <n v="25.741666666666664"/>
    <n v="25.741666666666664"/>
    <n v="25.741666666666664"/>
    <n v="25.741666666666617"/>
    <n v="308.89999999999998"/>
    <n v="37.304348454557783"/>
    <n v="37.304348454557783"/>
    <n v="37.304276931508277"/>
    <n v="37.304455739132045"/>
    <n v="37.304419977607289"/>
    <n v="37.304455739132045"/>
    <n v="37.304026600835002"/>
    <n v="37.303919316260739"/>
    <n v="37.303990839310245"/>
    <n v="37.303919316260739"/>
    <n v="37.303955077785488"/>
    <n v="37.303883553052515"/>
    <n v="447.65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12-14 343"/>
    <s v="AFUDC Not Eligible"/>
    <s v="Maintenance"/>
    <s v="Maintenance"/>
    <s v="Fossil Hydro"/>
    <s v="BG - Other Production Plant"/>
    <s v="~"/>
    <s v="PEF Inter City P12-14 343"/>
    <n v="0"/>
    <n v="0"/>
    <n v="0"/>
    <n v="0"/>
    <n v="0"/>
    <n v="0"/>
    <n v="0"/>
    <n v="0"/>
    <n v="0"/>
    <n v="0"/>
    <n v="0"/>
    <n v="0"/>
    <n v="0"/>
    <n v="0"/>
    <n v="0"/>
    <n v="90.481848601199999"/>
    <n v="3.5456295336000001"/>
    <n v="0"/>
    <n v="0"/>
    <n v="0"/>
    <n v="0"/>
    <n v="0"/>
    <n v="55.950666366"/>
    <n v="111.90514338360001"/>
    <n v="0"/>
    <n v="261.88328788440003"/>
    <n v="7.0230578291999999"/>
    <n v="7.0230578291999999"/>
    <n v="7.0230443640000004"/>
    <n v="7.0230780270000004"/>
    <n v="7.0230712944000002"/>
    <n v="7.0230780270000004"/>
    <n v="7.0229972358000001"/>
    <n v="7.0229770379999996"/>
    <n v="7.0229905032"/>
    <n v="7.0229770379999996"/>
    <n v="7.0229837705999998"/>
    <n v="7.0229703054000003"/>
    <n v="84.276283261800003"/>
    <n v="405.81447757689182"/>
    <n v="405.81447757689182"/>
    <n v="405.81369951507935"/>
    <n v="405.81564466961044"/>
    <n v="405.81525563870423"/>
    <n v="405.81564466961044"/>
    <n v="405.8109762987358"/>
    <n v="405.80980920601718"/>
    <n v="405.81058726782959"/>
    <n v="405.80980920601718"/>
    <n v="405.81019823692338"/>
    <n v="405.80942013768799"/>
    <n v="4869.75"/>
    <n v="336.0025"/>
    <n v="336.0025"/>
    <n v="336.0025"/>
    <n v="336.0025"/>
    <n v="336.0025"/>
    <n v="336.0025"/>
    <n v="336.0025"/>
    <n v="336.0025"/>
    <n v="336.0025"/>
    <n v="336.0025"/>
    <n v="336.0025"/>
    <n v="336.00250000000005"/>
    <n v="4032.03"/>
    <n v="486.92570616804221"/>
    <n v="486.92570616804221"/>
    <n v="486.92477259292752"/>
    <n v="486.92710653071435"/>
    <n v="486.92663974315695"/>
    <n v="486.92710653071435"/>
    <n v="486.9215050800259"/>
    <n v="486.92010471735381"/>
    <n v="486.92103829246855"/>
    <n v="486.92010471735381"/>
    <n v="486.92057150491121"/>
    <n v="486.9196379542891"/>
    <n v="5843.08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12-14 344"/>
    <s v="AFUDC Not Eligible"/>
    <s v="Maintenance"/>
    <s v="Maintenance"/>
    <s v="Fossil Hydro"/>
    <s v="BG - Other Production Plant"/>
    <s v="~"/>
    <s v="PEF Inter City P12-14 344"/>
    <n v="0"/>
    <n v="0"/>
    <n v="0"/>
    <n v="0"/>
    <n v="0"/>
    <n v="0"/>
    <n v="0"/>
    <n v="0"/>
    <n v="0"/>
    <n v="0"/>
    <n v="0"/>
    <n v="0"/>
    <n v="0"/>
    <n v="0"/>
    <n v="0"/>
    <n v="22.7340247592"/>
    <n v="0.89085745760000001"/>
    <n v="0"/>
    <n v="0"/>
    <n v="0"/>
    <n v="0"/>
    <n v="0"/>
    <n v="14.057889555999999"/>
    <n v="28.116736557599999"/>
    <n v="0"/>
    <n v="65.799508330399988"/>
    <n v="1.7645790072"/>
    <n v="1.7645790072"/>
    <n v="1.7645756239999999"/>
    <n v="1.7645840820000001"/>
    <n v="1.7645823904"/>
    <n v="1.7645840820000001"/>
    <n v="1.7645637828"/>
    <n v="1.764558708"/>
    <n v="1.7645620912"/>
    <n v="1.764558708"/>
    <n v="1.7645603996000001"/>
    <n v="1.7645570164"/>
    <n v="21.174844898800004"/>
    <n v="101.96299687532904"/>
    <n v="101.96299687532904"/>
    <n v="101.96280138325437"/>
    <n v="101.96329011344103"/>
    <n v="101.96319236740371"/>
    <n v="101.96329011344103"/>
    <n v="101.96211716099305"/>
    <n v="101.96182392288105"/>
    <n v="101.96201941495572"/>
    <n v="101.96182392288105"/>
    <n v="101.96192166891838"/>
    <n v="101.96172618117248"/>
    <n v="1223.55"/>
    <n v="84.422499999999999"/>
    <n v="84.422499999999999"/>
    <n v="84.422499999999999"/>
    <n v="84.422499999999999"/>
    <n v="84.422499999999999"/>
    <n v="84.422499999999999"/>
    <n v="84.422499999999999"/>
    <n v="84.422499999999999"/>
    <n v="84.422499999999999"/>
    <n v="84.422499999999999"/>
    <n v="84.422499999999999"/>
    <n v="84.422500000000014"/>
    <n v="1013.07"/>
    <n v="122.34226285213953"/>
    <n v="122.34226285213953"/>
    <n v="122.34202828721385"/>
    <n v="122.34261469952806"/>
    <n v="122.34249741706522"/>
    <n v="122.34261469952806"/>
    <n v="122.34120730997397"/>
    <n v="122.34085546258545"/>
    <n v="122.34109002751113"/>
    <n v="122.34085546258545"/>
    <n v="122.34097274504829"/>
    <n v="122.34073818468141"/>
    <n v="1468.1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12-14 345"/>
    <s v="AFUDC Not Eligible"/>
    <s v="Maintenance"/>
    <s v="Maintenance"/>
    <s v="Fossil Hydro"/>
    <s v="BG - Other Production Plant"/>
    <s v="~"/>
    <s v="PEF Inter City P12-14 345"/>
    <n v="0"/>
    <n v="0"/>
    <n v="0"/>
    <n v="0"/>
    <n v="0"/>
    <n v="0"/>
    <n v="0"/>
    <n v="0"/>
    <n v="0"/>
    <n v="0"/>
    <n v="0"/>
    <n v="0"/>
    <n v="0"/>
    <n v="0"/>
    <n v="0"/>
    <n v="12.1868134616"/>
    <n v="0.47755352480000002"/>
    <n v="0"/>
    <n v="0"/>
    <n v="0"/>
    <n v="0"/>
    <n v="0"/>
    <n v="7.5358797879999999"/>
    <n v="15.072272824800001"/>
    <n v="0"/>
    <n v="35.272519599200002"/>
    <n v="0.94592116559999995"/>
    <n v="0.94592116559999995"/>
    <n v="0.94591935199999999"/>
    <n v="0.94592388599999999"/>
    <n v="0.94592297920000001"/>
    <n v="0.94592388599999999"/>
    <n v="0.94591300440000003"/>
    <n v="0.94591028399999999"/>
    <n v="0.94591209759999995"/>
    <n v="0.94591028399999999"/>
    <n v="0.94591119079999997"/>
    <n v="0.94590937720000001"/>
    <n v="11.350998672399999"/>
    <n v="54.658599689606461"/>
    <n v="54.658599689606461"/>
    <n v="54.658494893519851"/>
    <n v="54.658756883736373"/>
    <n v="54.658704485693072"/>
    <n v="54.658756883736373"/>
    <n v="54.658128107216712"/>
    <n v="54.6579709130868"/>
    <n v="54.65807570917341"/>
    <n v="54.6579709130868"/>
    <n v="54.658023311130101"/>
    <n v="54.65791852040752"/>
    <n v="655.9"/>
    <n v="45.255833333333335"/>
    <n v="45.255833333333335"/>
    <n v="45.255833333333335"/>
    <n v="45.255833333333335"/>
    <n v="45.255833333333335"/>
    <n v="45.255833333333335"/>
    <n v="45.255833333333335"/>
    <n v="45.255833333333335"/>
    <n v="45.255833333333335"/>
    <n v="45.255833333333335"/>
    <n v="45.255833333333335"/>
    <n v="45.255833333333385"/>
    <n v="543.07000000000005"/>
    <n v="65.582819591709281"/>
    <n v="65.582819591709281"/>
    <n v="65.582693850785049"/>
    <n v="65.583008203095631"/>
    <n v="65.582945332633514"/>
    <n v="65.583008203095631"/>
    <n v="65.582253757550248"/>
    <n v="65.582065146163899"/>
    <n v="65.582190887088132"/>
    <n v="65.582065146163899"/>
    <n v="65.582128016626015"/>
    <n v="65.58200227337943"/>
    <n v="786.99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12-14 346"/>
    <s v="AFUDC Not Eligible"/>
    <s v="Maintenance"/>
    <s v="Maintenance"/>
    <s v="Fossil Hydro"/>
    <s v="BG - Other Production Plant"/>
    <s v="~"/>
    <s v="PEF Inter City P12-14 346"/>
    <n v="0"/>
    <n v="0"/>
    <n v="0"/>
    <n v="0"/>
    <n v="0"/>
    <n v="0"/>
    <n v="0"/>
    <n v="0"/>
    <n v="0"/>
    <n v="0"/>
    <n v="0"/>
    <n v="0"/>
    <n v="0"/>
    <n v="0"/>
    <n v="0"/>
    <n v="0.21099798340000001"/>
    <n v="8.2681852E-3"/>
    <n v="0"/>
    <n v="0"/>
    <n v="0"/>
    <n v="0"/>
    <n v="0"/>
    <n v="0.130473437"/>
    <n v="0.2609557602"/>
    <n v="0"/>
    <n v="0.61069536580000006"/>
    <n v="1.6377329400000001E-2"/>
    <n v="1.6377329400000001E-2"/>
    <n v="1.6377297999999998E-2"/>
    <n v="1.6377376499999999E-2"/>
    <n v="1.6377360800000001E-2"/>
    <n v="1.6377376499999999E-2"/>
    <n v="1.6377188099999999E-2"/>
    <n v="1.6377141000000001E-2"/>
    <n v="1.6377172400000001E-2"/>
    <n v="1.6377141000000001E-2"/>
    <n v="1.6377156699999999E-2"/>
    <n v="1.63771253E-2"/>
    <n v="0.19652699510000002"/>
    <n v="0.94667127988658517"/>
    <n v="0.94667127988658517"/>
    <n v="0.94666946484840264"/>
    <n v="0.94667400244385891"/>
    <n v="0.9466730949247677"/>
    <n v="0.94667400244385891"/>
    <n v="0.94666311221476385"/>
    <n v="0.94666038965749011"/>
    <n v="0.94666220469567264"/>
    <n v="0.94666038965749011"/>
    <n v="0.94666129717658143"/>
    <n v="0.94665948216394469"/>
    <n v="11.36"/>
    <n v="0.78333333333333333"/>
    <n v="0.78333333333333333"/>
    <n v="0.78333333333333333"/>
    <n v="0.78333333333333333"/>
    <n v="0.78333333333333333"/>
    <n v="0.78333333333333333"/>
    <n v="0.78333333333333333"/>
    <n v="0.78333333333333333"/>
    <n v="0.78333333333333333"/>
    <n v="0.78333333333333333"/>
    <n v="0.78333333333333333"/>
    <n v="0.78333333333333321"/>
    <n v="9.4"/>
    <n v="1.1358388683879035"/>
    <n v="1.1358388683879035"/>
    <n v="1.1358366906616333"/>
    <n v="1.1358421349773085"/>
    <n v="1.1358410461141735"/>
    <n v="1.1358421349773085"/>
    <n v="1.1358290686196884"/>
    <n v="1.1358258020302832"/>
    <n v="1.1358279797565531"/>
    <n v="1.1358258020302832"/>
    <n v="1.1358268908934182"/>
    <n v="1.1358247131635473"/>
    <n v="13.63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7-10 341"/>
    <s v="AFUDC Not Eligible"/>
    <s v="Maintenance"/>
    <s v="Maintenance"/>
    <s v="Fossil Hydro"/>
    <s v="BG - Other Production Plant"/>
    <s v="~"/>
    <s v="PEF Inter City new P7-10 341"/>
    <n v="0"/>
    <n v="15.5"/>
    <n v="19.11"/>
    <n v="34.36"/>
    <n v="621.08000000000004"/>
    <n v="178.42"/>
    <n v="-308.92"/>
    <n v="0"/>
    <n v="0"/>
    <n v="183.82"/>
    <n v="0"/>
    <n v="-179.99"/>
    <n v="563.37999999999988"/>
    <n v="0"/>
    <n v="17.956385617799999"/>
    <n v="93.269101025400005"/>
    <n v="102.6338284313"/>
    <n v="86.737840453399997"/>
    <n v="85.960655660599997"/>
    <n v="61.552451748999999"/>
    <n v="8.4346515831000008"/>
    <n v="0"/>
    <n v="0"/>
    <n v="0"/>
    <n v="0"/>
    <n v="456.54491452059995"/>
    <n v="3.4427338755000001"/>
    <n v="3.4427322252999999"/>
    <n v="6.9017428484999996"/>
    <n v="8.2024750438999998"/>
    <n v="14.8749094008"/>
    <n v="7.4779794868999998"/>
    <n v="3.4991905178999998"/>
    <n v="3.4427025216999998"/>
    <n v="3.4427091225000002"/>
    <n v="3.4427041719"/>
    <n v="3.4427049969999999"/>
    <n v="3.4427016965999999"/>
    <n v="65.055285908499982"/>
    <n v="0"/>
    <n v="0"/>
    <n v="0"/>
    <n v="0"/>
    <n v="0"/>
    <n v="0"/>
    <n v="0"/>
    <n v="0"/>
    <n v="0"/>
    <n v="0"/>
    <n v="0"/>
    <n v="0"/>
    <n v="0"/>
    <n v="6.1275000000000004"/>
    <n v="6.1275000000000004"/>
    <n v="6.1275000000000004"/>
    <n v="6.1275000000000004"/>
    <n v="6.1275000000000004"/>
    <n v="6.1275000000000004"/>
    <n v="6.1275000000000004"/>
    <n v="6.1275000000000004"/>
    <n v="6.1275000000000004"/>
    <n v="6.1275000000000004"/>
    <n v="6.1275000000000004"/>
    <n v="6.1275000000000119"/>
    <n v="73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7-10 342"/>
    <s v="AFUDC Not Eligible"/>
    <s v="Maintenance"/>
    <s v="Maintenance"/>
    <s v="Fossil Hydro"/>
    <s v="BG - Other Production Plant"/>
    <s v="~"/>
    <s v="PEF Inter City new P7-10 342"/>
    <n v="0"/>
    <n v="0"/>
    <n v="0"/>
    <n v="0"/>
    <n v="0"/>
    <n v="0"/>
    <n v="0"/>
    <n v="0"/>
    <n v="0"/>
    <n v="0"/>
    <n v="0"/>
    <n v="0"/>
    <n v="0"/>
    <n v="0"/>
    <n v="14.1413881644"/>
    <n v="73.453232149200005"/>
    <n v="80.828338037400002"/>
    <n v="68.3095972932"/>
    <n v="67.697532478799999"/>
    <n v="48.475073502000001"/>
    <n v="6.6426331338000004"/>
    <n v="0"/>
    <n v="0"/>
    <n v="0"/>
    <n v="0"/>
    <n v="359.54779475880002"/>
    <n v="2.7112937490000002"/>
    <n v="2.7112924494000001"/>
    <n v="5.435404803"/>
    <n v="6.4597846122"/>
    <n v="11.7145995984"/>
    <n v="5.8892147261999996"/>
    <n v="2.7557556642000001"/>
    <n v="2.7112690565999999"/>
    <n v="2.7112742550000002"/>
    <n v="2.7112703562"/>
    <n v="2.711271006"/>
    <n v="2.7112684067999999"/>
    <n v="51.233698683000007"/>
    <n v="0"/>
    <n v="0"/>
    <n v="0"/>
    <n v="0"/>
    <n v="0"/>
    <n v="0"/>
    <n v="0"/>
    <n v="0"/>
    <n v="0"/>
    <n v="0"/>
    <n v="0"/>
    <n v="0"/>
    <n v="0"/>
    <n v="4.8258333333333328"/>
    <n v="4.8258333333333328"/>
    <n v="4.8258333333333328"/>
    <n v="4.8258333333333328"/>
    <n v="4.8258333333333328"/>
    <n v="4.8258333333333328"/>
    <n v="4.8258333333333328"/>
    <n v="4.8258333333333328"/>
    <n v="4.8258333333333328"/>
    <n v="4.8258333333333328"/>
    <n v="4.8258333333333328"/>
    <n v="4.8258333333333283"/>
    <n v="57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7-10 343"/>
    <s v="AFUDC Not Eligible"/>
    <s v="Maintenance"/>
    <s v="Maintenance"/>
    <s v="Fossil Hydro"/>
    <s v="BG - Other Production Plant"/>
    <s v="~"/>
    <s v="PEF Inter City new P7-10 343"/>
    <n v="0"/>
    <n v="0"/>
    <n v="0"/>
    <n v="0"/>
    <n v="0"/>
    <n v="0"/>
    <n v="0"/>
    <n v="0"/>
    <n v="0"/>
    <n v="0"/>
    <n v="0"/>
    <n v="0"/>
    <n v="0"/>
    <n v="0"/>
    <n v="139.3007256102"/>
    <n v="723.5561613786"/>
    <n v="796.20515380669997"/>
    <n v="672.88842923059997"/>
    <n v="666.85924229540001"/>
    <n v="477.50707599100002"/>
    <n v="65.433718722899997"/>
    <n v="0"/>
    <n v="0"/>
    <n v="0"/>
    <n v="0"/>
    <n v="3541.7505070353991"/>
    <n v="26.707787254500001"/>
    <n v="26.707774452700001"/>
    <n v="53.541832261499998"/>
    <n v="63.632556670100001"/>
    <n v="115.39547640719999"/>
    <n v="58.012118407099997"/>
    <n v="27.1457624361"/>
    <n v="26.707544020299999"/>
    <n v="26.707595227500001"/>
    <n v="26.707556822099999"/>
    <n v="26.707563223000001"/>
    <n v="26.7075376194"/>
    <n v="504.6811048015"/>
    <n v="0"/>
    <n v="0"/>
    <n v="0"/>
    <n v="0"/>
    <n v="0"/>
    <n v="0"/>
    <n v="0"/>
    <n v="0"/>
    <n v="0"/>
    <n v="0"/>
    <n v="0"/>
    <n v="0"/>
    <n v="0"/>
    <n v="47.535833333333329"/>
    <n v="47.535833333333329"/>
    <n v="47.535833333333329"/>
    <n v="47.535833333333329"/>
    <n v="47.535833333333329"/>
    <n v="47.535833333333329"/>
    <n v="47.535833333333329"/>
    <n v="47.535833333333329"/>
    <n v="47.535833333333329"/>
    <n v="47.535833333333329"/>
    <n v="47.535833333333329"/>
    <n v="47.535833333333244"/>
    <n v="570.42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7-10 344"/>
    <s v="AFUDC Not Eligible"/>
    <s v="Maintenance"/>
    <s v="Maintenance"/>
    <s v="Fossil Hydro"/>
    <s v="BG - Other Production Plant"/>
    <s v="~"/>
    <s v="PEF Inter City new P7-10 344"/>
    <n v="0"/>
    <n v="0"/>
    <n v="0"/>
    <n v="0"/>
    <n v="0"/>
    <n v="0"/>
    <n v="0"/>
    <n v="0"/>
    <n v="0"/>
    <n v="0"/>
    <n v="0"/>
    <n v="0"/>
    <n v="0"/>
    <n v="0"/>
    <n v="31.745218398599999"/>
    <n v="164.8910891598"/>
    <n v="181.4470555481"/>
    <n v="153.34442839580001"/>
    <n v="151.9704380222"/>
    <n v="108.819005413"/>
    <n v="14.9116789047"/>
    <n v="0"/>
    <n v="0"/>
    <n v="0"/>
    <n v="0"/>
    <n v="807.12891384220006"/>
    <n v="6.0864330434999996"/>
    <n v="6.0864301260999998"/>
    <n v="12.201638944500001"/>
    <n v="14.5012123943"/>
    <n v="26.2974552696"/>
    <n v="13.2203716853"/>
    <n v="6.1862431322999996"/>
    <n v="6.0863776128999998"/>
    <n v="6.0863892824999999"/>
    <n v="6.0863805302999996"/>
    <n v="6.0863819890000004"/>
    <n v="6.0863761541999999"/>
    <n v="115.01169016449998"/>
    <n v="0"/>
    <n v="0"/>
    <n v="0"/>
    <n v="0"/>
    <n v="0"/>
    <n v="0"/>
    <n v="0"/>
    <n v="0"/>
    <n v="0"/>
    <n v="0"/>
    <n v="0"/>
    <n v="0"/>
    <n v="0"/>
    <n v="10.833333333333334"/>
    <n v="10.833333333333334"/>
    <n v="10.833333333333334"/>
    <n v="10.833333333333334"/>
    <n v="10.833333333333334"/>
    <n v="10.833333333333334"/>
    <n v="10.833333333333334"/>
    <n v="10.833333333333334"/>
    <n v="10.833333333333334"/>
    <n v="10.833333333333334"/>
    <n v="10.833333333333334"/>
    <n v="10.833333333333357"/>
    <n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7-10 345"/>
    <s v="AFUDC Not Eligible"/>
    <s v="Maintenance"/>
    <s v="Maintenance"/>
    <s v="Fossil Hydro"/>
    <s v="BG - Other Production Plant"/>
    <s v="~"/>
    <s v="PEF Inter City new P7-10 345"/>
    <n v="0"/>
    <n v="0"/>
    <n v="0"/>
    <n v="0"/>
    <n v="0"/>
    <n v="0"/>
    <n v="0"/>
    <n v="0"/>
    <n v="0"/>
    <n v="0"/>
    <n v="0"/>
    <n v="0"/>
    <n v="0"/>
    <n v="0"/>
    <n v="12.5614177416"/>
    <n v="65.246546008799996"/>
    <n v="71.797655763600005"/>
    <n v="60.677592424799997"/>
    <n v="60.133911583200003"/>
    <n v="43.059114227999999"/>
    <n v="5.9004737532"/>
    <n v="0"/>
    <n v="0"/>
    <n v="0"/>
    <n v="0"/>
    <n v="319.3767115032"/>
    <n v="2.408369886"/>
    <n v="2.4083687316"/>
    <n v="4.8281250419999999"/>
    <n v="5.7380542908000001"/>
    <n v="10.4057662176"/>
    <n v="5.2312322868000001"/>
    <n v="2.4478642187999999"/>
    <n v="2.4083479524000002"/>
    <n v="2.4083525699999999"/>
    <n v="2.4083491067999998"/>
    <n v="2.408349684"/>
    <n v="2.4083473752"/>
    <n v="45.509527362000007"/>
    <n v="0"/>
    <n v="0"/>
    <n v="0"/>
    <n v="0"/>
    <n v="0"/>
    <n v="0"/>
    <n v="0"/>
    <n v="0"/>
    <n v="0"/>
    <n v="0"/>
    <n v="0"/>
    <n v="0"/>
    <n v="0"/>
    <n v="4.2866666666666662"/>
    <n v="4.2866666666666662"/>
    <n v="4.2866666666666662"/>
    <n v="4.2866666666666662"/>
    <n v="4.2866666666666662"/>
    <n v="4.2866666666666662"/>
    <n v="4.2866666666666662"/>
    <n v="4.2866666666666662"/>
    <n v="4.2866666666666662"/>
    <n v="4.2866666666666662"/>
    <n v="4.2866666666666662"/>
    <n v="4.2866666666666617"/>
    <n v="5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Inter City BG P7-10 346"/>
    <s v="AFUDC Not Eligible"/>
    <s v="Maintenance"/>
    <s v="Maintenance"/>
    <s v="Fossil Hydro"/>
    <s v="BG - Other Production Plant"/>
    <s v="~"/>
    <s v="PEF Inter City new P7-10 346"/>
    <n v="0"/>
    <n v="0"/>
    <n v="0"/>
    <n v="0"/>
    <n v="0"/>
    <n v="0"/>
    <n v="0"/>
    <n v="0"/>
    <n v="0"/>
    <n v="0"/>
    <n v="0"/>
    <n v="0"/>
    <n v="0"/>
    <n v="0"/>
    <n v="1.9216444673999999"/>
    <n v="9.9814102782000003"/>
    <n v="10.983598412899999"/>
    <n v="9.2824522022"/>
    <n v="9.1992799598000001"/>
    <n v="6.5871791169999998"/>
    <n v="0.90265390229999998"/>
    <n v="0"/>
    <n v="0"/>
    <n v="0"/>
    <n v="0"/>
    <n v="48.858218339800004"/>
    <n v="0.36843219150000001"/>
    <n v="0.36843201489999999"/>
    <n v="0.73860610049999997"/>
    <n v="0.87780698869999996"/>
    <n v="1.5918731064"/>
    <n v="0.80027340769999999"/>
    <n v="0.37447403070000002"/>
    <n v="0.36842883609999999"/>
    <n v="0.36842954249999998"/>
    <n v="0.3684290127"/>
    <n v="0.36842910099999998"/>
    <n v="0.36842874780000001"/>
    <n v="6.9620430805000009"/>
    <n v="0"/>
    <n v="0"/>
    <n v="0"/>
    <n v="0"/>
    <n v="0"/>
    <n v="0"/>
    <n v="0"/>
    <n v="0"/>
    <n v="0"/>
    <n v="0"/>
    <n v="0"/>
    <n v="0"/>
    <n v="0"/>
    <n v="0.65583333333333338"/>
    <n v="0.65583333333333338"/>
    <n v="0.65583333333333338"/>
    <n v="0.65583333333333338"/>
    <n v="0.65583333333333338"/>
    <n v="0.65583333333333338"/>
    <n v="0.65583333333333338"/>
    <n v="0.65583333333333338"/>
    <n v="0.65583333333333338"/>
    <n v="0.65583333333333338"/>
    <n v="0.65583333333333338"/>
    <n v="0.65583333333333194"/>
    <n v="7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Osprey BG"/>
    <s v="AFUDC Not Eligible"/>
    <s v="Maintenance"/>
    <s v="Maintenance"/>
    <s v="Fossil Hydro"/>
    <s v="BG - Other Production Plant"/>
    <s v="~"/>
    <s v="PEF Osprey CC 346"/>
    <n v="5.1599999999999993"/>
    <n v="-14.58"/>
    <n v="3.5"/>
    <n v="1.9"/>
    <n v="2.36"/>
    <n v="7.98"/>
    <n v="817.58999999999992"/>
    <n v="-87.42"/>
    <n v="131.53"/>
    <n v="60.25"/>
    <n v="176.55"/>
    <n v="323.57"/>
    <n v="1428.38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Osprey BG-341"/>
    <s v="AFUDC Not Eligible"/>
    <s v="Maintenance"/>
    <s v="Maintenance"/>
    <s v="Fossil Hydro"/>
    <s v="BG - Other Production Plant"/>
    <s v="~"/>
    <s v="PEF Osprey CC 341"/>
    <n v="112.23000000000002"/>
    <n v="172.74"/>
    <n v="326.95000000000005"/>
    <n v="2439.79"/>
    <n v="374.26"/>
    <n v="928.36000000000013"/>
    <n v="-1221.29"/>
    <n v="261.27000000000004"/>
    <n v="2207.6"/>
    <n v="2923.44"/>
    <n v="357.78999999999996"/>
    <n v="8735.2099999999991"/>
    <n v="17618.349999999999"/>
    <n v="269.73718887500002"/>
    <n v="295.22730619039999"/>
    <n v="1197.2939607978001"/>
    <n v="1069.9453362198001"/>
    <n v="1709.9924699389001"/>
    <n v="471.65399738180002"/>
    <n v="0"/>
    <n v="170.1591596932"/>
    <n v="13.982493657299999"/>
    <n v="4.1946640026999997"/>
    <n v="116.54848642499999"/>
    <n v="106.3961061282"/>
    <n v="5425.1311693101006"/>
    <n v="46.890602384399998"/>
    <n v="33.102105874300001"/>
    <n v="223.452198409"/>
    <n v="76.0733128679"/>
    <n v="38.400696135300002"/>
    <n v="6.4337589588000004"/>
    <n v="3.6023591635000001"/>
    <n v="34.963949658499999"/>
    <n v="2.7348905735"/>
    <n v="1.9758750902"/>
    <n v="24.5319685471"/>
    <n v="1.9758606974999999"/>
    <n v="494.13757836000008"/>
    <n v="54.720521259376923"/>
    <n v="38.629584524753312"/>
    <n v="260.76484736229634"/>
    <n v="88.776239211720238"/>
    <n v="44.812947635444303"/>
    <n v="7.5080853301182646"/>
    <n v="4.2038907833650203"/>
    <n v="40.802323990536962"/>
    <n v="3.1915699555837822"/>
    <n v="2.3058120258897135"/>
    <n v="28.628382621558181"/>
    <n v="2.305795299356987"/>
    <n v="576.65"/>
    <n v="51.226530809219952"/>
    <n v="36.163025429249615"/>
    <n v="244.11460600034337"/>
    <n v="83.107738165534599"/>
    <n v="41.951571181454547"/>
    <n v="7.0286823961065279"/>
    <n v="3.9354658138557381"/>
    <n v="38.197032098462429"/>
    <n v="2.9877832465179077"/>
    <n v="2.1585823392402061"/>
    <n v="26.80041583357691"/>
    <n v="2.1585666864382347"/>
    <n v="539.83000000000004"/>
    <n v="157.43169407426586"/>
    <n v="111.13784724912185"/>
    <n v="750.22406092721337"/>
    <n v="255.41046413640333"/>
    <n v="128.927468166258"/>
    <n v="21.600865005870393"/>
    <n v="12.094651741186349"/>
    <n v="117.38884864691501"/>
    <n v="9.1821907631770507"/>
    <n v="6.6338529878391359"/>
    <n v="82.364251490858251"/>
    <n v="6.6338048108912062"/>
    <n v="1659.03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Osprey BG-342"/>
    <s v="AFUDC Not Eligible"/>
    <s v="Maintenance"/>
    <s v="Maintenance"/>
    <s v="Fossil Hydro"/>
    <s v="BG - Other Production Plant"/>
    <s v="~"/>
    <s v="PEF Osprey CC 342"/>
    <n v="0"/>
    <n v="0"/>
    <n v="0"/>
    <n v="0"/>
    <n v="0"/>
    <n v="0"/>
    <n v="0"/>
    <n v="0"/>
    <n v="0"/>
    <n v="0"/>
    <n v="0"/>
    <n v="0"/>
    <n v="0"/>
    <n v="52.318073499999997"/>
    <n v="57.262122323200003"/>
    <n v="232.22646348239999"/>
    <n v="207.52599585839999"/>
    <n v="331.6691780612"/>
    <n v="91.481744154400005"/>
    <n v="0"/>
    <n v="33.0039749456"/>
    <n v="2.7120366084"/>
    <n v="0.81359467159999999"/>
    <n v="22.605678900000001"/>
    <n v="20.6365289256"/>
    <n v="1052.2553914308"/>
    <n v="9.0948748752000004"/>
    <n v="6.4204658443999998"/>
    <n v="43.340662772000002"/>
    <n v="14.755136993200001"/>
    <n v="7.4481774323999996"/>
    <n v="1.2478882704000001"/>
    <n v="0.69871155799999995"/>
    <n v="6.7815880179999999"/>
    <n v="0.53045783800000001"/>
    <n v="0.38323962160000002"/>
    <n v="4.7582068268000004"/>
    <n v="0.38323682999999997"/>
    <n v="95.842646880000004"/>
    <n v="10.613873755939027"/>
    <n v="7.49279290390254"/>
    <n v="50.579291026323055"/>
    <n v="17.219495973985751"/>
    <n v="8.6921498166943447"/>
    <n v="1.4563068481193857"/>
    <n v="0.81540827885929401"/>
    <n v="7.9142286260708907"/>
    <n v="0.61905332427748705"/>
    <n v="0.44724716037908041"/>
    <n v="5.5529083420393786"/>
    <n v="0.4472439434097879"/>
    <n v="111.85"/>
    <n v="9.9353829481549116"/>
    <n v="7.0138168743371549"/>
    <n v="47.346014956274146"/>
    <n v="16.118741433120075"/>
    <n v="8.1365050176209142"/>
    <n v="1.3632125799489949"/>
    <n v="0.76328338699429277"/>
    <n v="7.4083123605334045"/>
    <n v="0.57948040305111115"/>
    <n v="0.41865693082646716"/>
    <n v="5.1979392371512336"/>
    <n v="0.41865387198730275"/>
    <n v="104.7"/>
    <n v="30.534933382631468"/>
    <n v="21.555931173808865"/>
    <n v="145.5109903832529"/>
    <n v="49.538573242774326"/>
    <n v="25.006347513423247"/>
    <n v="4.1896327028680842"/>
    <n v="2.3458388564950408"/>
    <n v="22.768354837155261"/>
    <n v="1.78094750811715"/>
    <n v="1.2866802980490213"/>
    <n v="15.975099214756954"/>
    <n v="1.2866708866676504"/>
    <n v="321.77999999999997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Osprey BG-343"/>
    <s v="AFUDC Not Eligible"/>
    <s v="Maintenance"/>
    <s v="Maintenance"/>
    <s v="Fossil Hydro"/>
    <s v="BG - Other Production Plant"/>
    <s v="~"/>
    <s v="PEF Osprey CC 343"/>
    <n v="0"/>
    <n v="0"/>
    <n v="0"/>
    <n v="0"/>
    <n v="0"/>
    <n v="0"/>
    <n v="0"/>
    <n v="0"/>
    <n v="0"/>
    <n v="0"/>
    <n v="0"/>
    <n v="0"/>
    <n v="0"/>
    <n v="683.08670237499996"/>
    <n v="747.63827664159999"/>
    <n v="3032.0460699762002"/>
    <n v="2709.5464088141998"/>
    <n v="4330.4118436481003"/>
    <n v="1194.4240061122"/>
    <n v="0"/>
    <n v="430.91373406280002"/>
    <n v="35.409487001700001"/>
    <n v="10.622633138299999"/>
    <n v="295.14922132499998"/>
    <n v="269.4391736778"/>
    <n v="13738.6875567729"/>
    <n v="118.7464994676"/>
    <n v="83.828293894699996"/>
    <n v="565.87386406099995"/>
    <n v="192.64925478910001"/>
    <n v="97.246527263700003"/>
    <n v="16.292952445200001"/>
    <n v="9.1226710415000003"/>
    <n v="88.543256396499999"/>
    <n v="6.9258799314999999"/>
    <n v="5.0037371758000004"/>
    <n v="62.125143245899999"/>
    <n v="5.0037007275000001"/>
    <n v="1251.3617804400003"/>
    <n v="138.57534306989436"/>
    <n v="97.826332881429963"/>
    <n v="660.36611772236461"/>
    <n v="224.81872471401272"/>
    <n v="113.48520536051662"/>
    <n v="19.013625537071984"/>
    <n v="10.646017145411381"/>
    <n v="103.32862178407586"/>
    <n v="8.0823956232105907"/>
    <n v="5.8392845168228487"/>
    <n v="72.499089044017623"/>
    <n v="5.8392426011714633"/>
    <n v="1460.32"/>
    <n v="129.72649440667769"/>
    <n v="91.5795475892686"/>
    <n v="618.19786680132006"/>
    <n v="210.46273015119741"/>
    <n v="106.23850919146744"/>
    <n v="17.799493995418423"/>
    <n v="9.9662064915186441"/>
    <n v="96.730483064081"/>
    <n v="7.5662872440311695"/>
    <n v="5.4664119419033117"/>
    <n v="67.869596863377609"/>
    <n v="5.4663722597383639"/>
    <n v="1367.07"/>
    <n v="398.68215034681134"/>
    <n v="281.446986813808"/>
    <n v="1899.8775539522721"/>
    <n v="646.80491219857481"/>
    <n v="326.49766331705848"/>
    <n v="54.702322556658011"/>
    <n v="30.628659573448509"/>
    <n v="297.27710725904353"/>
    <n v="23.253104020027529"/>
    <n v="16.7996589875269"/>
    <n v="208.58034393373507"/>
    <n v="16.799537041035364"/>
    <n v="4201.3500000000004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Osprey BG-344"/>
    <s v="AFUDC Not Eligible"/>
    <s v="Maintenance"/>
    <s v="Maintenance"/>
    <s v="Fossil Hydro"/>
    <s v="BG - Other Production Plant"/>
    <s v="~"/>
    <s v="PEF Osprey CC 344"/>
    <n v="0"/>
    <n v="0"/>
    <n v="0"/>
    <n v="0"/>
    <n v="0"/>
    <n v="0"/>
    <n v="0"/>
    <n v="0"/>
    <n v="0"/>
    <n v="0"/>
    <n v="0.46"/>
    <n v="266.61"/>
    <n v="267.07"/>
    <n v="118.94883962500001"/>
    <n v="130.18948422880001"/>
    <n v="527.98328595659996"/>
    <n v="471.8250261906"/>
    <n v="754.07332935830004"/>
    <n v="207.99021420459999"/>
    <n v="0"/>
    <n v="75.036870820399997"/>
    <n v="6.1660070030999998"/>
    <n v="1.8497650168999999"/>
    <n v="51.395609475000001"/>
    <n v="46.918607765399997"/>
    <n v="2392.3770396446998"/>
    <n v="20.677841146799999"/>
    <n v="14.5973831021"/>
    <n v="98.538061522999996"/>
    <n v="33.5468473213"/>
    <n v="16.933958069100001"/>
    <n v="2.8371622236"/>
    <n v="1.5885701345000001"/>
    <n v="15.4184198995"/>
    <n v="1.2060334045000001"/>
    <n v="0.87132237940000001"/>
    <n v="10.818119683700001"/>
    <n v="0.8713160325"/>
    <n v="217.90503491999999"/>
    <n v="24.13054947823268"/>
    <n v="17.034799363107258"/>
    <n v="114.99157732130371"/>
    <n v="39.148374019239526"/>
    <n v="19.761526851267643"/>
    <n v="3.3109009266640652"/>
    <n v="1.8538236152436653"/>
    <n v="17.992929804407048"/>
    <n v="1.4074123373460763"/>
    <n v="1.0168125211106445"/>
    <n v="12.624488718899173"/>
    <n v="1.0168050431785502"/>
    <n v="254.29"/>
    <n v="22.589473835262751"/>
    <n v="15.946887361557305"/>
    <n v="107.647744595223"/>
    <n v="36.648198641246204"/>
    <n v="18.499474873302685"/>
    <n v="3.0994532437602333"/>
    <n v="1.7354308524766355"/>
    <n v="16.843827671765919"/>
    <n v="1.3175292257055422"/>
    <n v="0.95187471224872922"/>
    <n v="11.818237204104861"/>
    <n v="0.95186778334613109"/>
    <n v="238.05"/>
    <n v="69.424318657271897"/>
    <n v="49.009631559109707"/>
    <n v="330.83423624720535"/>
    <n v="112.63105281864489"/>
    <n v="56.854508784153879"/>
    <n v="9.5255618270412281"/>
    <n v="5.3335064547596884"/>
    <n v="51.766201737175159"/>
    <n v="4.0491677439102407"/>
    <n v="2.9254002916082582"/>
    <n v="36.321034815083756"/>
    <n v="2.9253790640359512"/>
    <n v="731.6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Osprey BG-345"/>
    <s v="AFUDC Not Eligible"/>
    <s v="Maintenance"/>
    <s v="Maintenance"/>
    <s v="Fossil Hydro"/>
    <s v="BG - Other Production Plant"/>
    <s v="~"/>
    <s v="PEF Osprey CC 345"/>
    <n v="0"/>
    <n v="0"/>
    <n v="0"/>
    <n v="0"/>
    <n v="0"/>
    <n v="0"/>
    <n v="0"/>
    <n v="0"/>
    <n v="0"/>
    <n v="0"/>
    <n v="0"/>
    <n v="0"/>
    <n v="0"/>
    <n v="154.67153625"/>
    <n v="169.28796945600001"/>
    <n v="686.54714254199996"/>
    <n v="613.523443122"/>
    <n v="980.53651187100002"/>
    <n v="270.45380230199999"/>
    <n v="0"/>
    <n v="97.571931948"/>
    <n v="8.0177812470000003"/>
    <n v="2.405286153"/>
    <n v="66.830730750000001"/>
    <n v="61.009196598000003"/>
    <n v="3110.8553322389998"/>
    <n v="26.887807116000001"/>
    <n v="18.981266876999999"/>
    <n v="128.13099650999999"/>
    <n v="43.621631180999998"/>
    <n v="22.019561667000001"/>
    <n v="3.6892183319999998"/>
    <n v="2.0656492649999998"/>
    <n v="20.048877314999999"/>
    <n v="1.568229165"/>
    <n v="1.132997778"/>
    <n v="14.067015669"/>
    <n v="1.1329895249999999"/>
    <n v="283.3462404"/>
    <n v="31.37759049992226"/>
    <n v="22.150799307163709"/>
    <n v="149.52658361065536"/>
    <n v="50.905664200542688"/>
    <n v="25.696435041880697"/>
    <n v="4.3052518781800622"/>
    <n v="2.4105757852995824"/>
    <n v="23.396681613314012"/>
    <n v="1.8300954160045089"/>
    <n v="1.3221881636547004"/>
    <n v="16.415955950354043"/>
    <n v="1.3221785330284774"/>
    <n v="330.66"/>
    <n v="29.374381972916154"/>
    <n v="20.736647699435217"/>
    <n v="139.98050558074104"/>
    <n v="47.65574414693981"/>
    <n v="24.055922913019767"/>
    <n v="4.0303959336708521"/>
    <n v="2.256679775721711"/>
    <n v="21.902990371739754"/>
    <n v="1.7132584414578464"/>
    <n v="1.2377770102952288"/>
    <n v="15.367928284278557"/>
    <n v="1.2377678697840793"/>
    <n v="309.55"/>
    <n v="90.273439838757895"/>
    <n v="63.727928651519541"/>
    <n v="430.18851463132393"/>
    <n v="146.45577756109373"/>
    <n v="73.928735312850563"/>
    <n v="12.386225016753603"/>
    <n v="6.9352351364120057"/>
    <n v="67.312336492227104"/>
    <n v="5.2651910425142097"/>
    <n v="3.8039400650440669"/>
    <n v="47.228763849271886"/>
    <n v="3.8039124022313899"/>
    <n v="951.31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Osprey BG-346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33.125159375000003"/>
    <n v="36.255481160000002"/>
    <n v="147.03405724500001"/>
    <n v="131.39496979500001"/>
    <n v="209.99615712249999"/>
    <n v="57.921615844999998"/>
    <n v="0"/>
    <n v="20.896448530000001"/>
    <n v="1.7171244825"/>
    <n v="0.51512701750000001"/>
    <n v="14.312773125"/>
    <n v="13.066006905"/>
    <n v="666.23492060250021"/>
    <n v="5.7584150100000002"/>
    <n v="4.0651144075000003"/>
    <n v="27.441116725000001"/>
    <n v="9.3422068475"/>
    <n v="4.7158094325000004"/>
    <n v="0.79009976999999998"/>
    <n v="0.44238883750000002"/>
    <n v="4.2937587124999999"/>
    <n v="0.33585908749999999"/>
    <n v="0.242647955"/>
    <n v="3.0126560274999998"/>
    <n v="0.2426461875"/>
    <n v="60.682718999999999"/>
    <n v="6.7203803267004787"/>
    <n v="4.7442073630517418"/>
    <n v="32.025260538035006"/>
    <n v="10.902858338080343"/>
    <n v="5.5036034880441083"/>
    <n v="0.92208896740121771"/>
    <n v="0.51629158980795564"/>
    <n v="5.0110475762815465"/>
    <n v="0.39196563642233467"/>
    <n v="0.28318322668030538"/>
    <n v="3.5159317734423965"/>
    <n v="0.28318117605255111"/>
    <n v="70.819999999999993"/>
    <n v="6.2905113235985173"/>
    <n v="4.4407442269608541"/>
    <n v="29.976765340989406"/>
    <n v="10.205457206461116"/>
    <n v="5.151565592885941"/>
    <n v="0.86310756368315045"/>
    <n v="0.48326700783022142"/>
    <n v="4.690516010894644"/>
    <n v="0.36689356174976617"/>
    <n v="0.26506941683168533"/>
    <n v="3.2910352626869934"/>
    <n v="0.26506748542770708"/>
    <n v="66.290000000000006"/>
    <n v="19.333666872216437"/>
    <n v="13.648472299333719"/>
    <n v="92.132541409646834"/>
    <n v="31.366116323197122"/>
    <n v="15.833156943790867"/>
    <n v="2.6527309550401488"/>
    <n v="1.4853042716370821"/>
    <n v="14.416137154579964"/>
    <n v="1.1276345491693889"/>
    <n v="0.81468159572516896"/>
    <n v="10.114881948437391"/>
    <n v="0.81467567722589251"/>
    <n v="203.74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Other BA"/>
    <s v="AFUDC Not Eligible"/>
    <s v="Maintenance"/>
    <s v="Maintenance"/>
    <s v="Fossil Hydro"/>
    <s v="BA - Fossil Steam Plants "/>
    <s v="~"/>
    <s v="PEF CR1&amp;2 Turbogenerator 314"/>
    <n v="0"/>
    <n v="0"/>
    <n v="2.14"/>
    <n v="0"/>
    <n v="0"/>
    <n v="0"/>
    <n v="0"/>
    <n v="0"/>
    <n v="0"/>
    <n v="0"/>
    <n v="0"/>
    <n v="0"/>
    <n v="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Suwannee BG-341"/>
    <s v="AFUDC Not Eligible"/>
    <s v="Maintenance"/>
    <s v="Maintenance"/>
    <s v="Fossil Hydro"/>
    <s v="BG - Other Production Plant"/>
    <s v="~"/>
    <s v="PEF Suwannee 341"/>
    <n v="233.48"/>
    <n v="326.13"/>
    <n v="802.48"/>
    <n v="62.279999999999994"/>
    <n v="809.63000000000011"/>
    <n v="1112.75"/>
    <n v="191.04999999999998"/>
    <n v="99.66"/>
    <n v="174.05"/>
    <n v="144.41"/>
    <n v="913.20999999999981"/>
    <n v="1999.1699999999998"/>
    <n v="6868.3"/>
    <n v="5.9618614240000003"/>
    <n v="34.184826266400002"/>
    <n v="117.2014727832"/>
    <n v="14.7242054192"/>
    <n v="16.927656773599999"/>
    <n v="8.9545971624000007"/>
    <n v="37.912477977599998"/>
    <n v="11.815455977599999"/>
    <n v="22.162041732799999"/>
    <n v="0"/>
    <n v="5.7728828152"/>
    <n v="8.3920000000000005E-7"/>
    <n v="275.61747917119999"/>
    <n v="3.3595643248"/>
    <n v="3.3605201735999999"/>
    <n v="5.0058556936"/>
    <n v="5.7826494247999998"/>
    <n v="8.6403410992000005"/>
    <n v="3.7094763176000001"/>
    <n v="3.6873508095999998"/>
    <n v="25.936413386400002"/>
    <n v="17.061175171999999"/>
    <n v="16.1047573944"/>
    <n v="17.547184424800001"/>
    <n v="3.3595248824000001"/>
    <n v="113.55481310319999"/>
    <n v="0.53032602789425898"/>
    <n v="0.53044798635311941"/>
    <n v="0.76193446819963695"/>
    <n v="0.85470719348686786"/>
    <n v="1.2718819814114495"/>
    <n v="0.5781978516505375"/>
    <n v="0.5753157123497642"/>
    <n v="3.6079674536559261"/>
    <n v="2.4112703237902893"/>
    <n v="2.2886417427494061"/>
    <n v="2.5219897144515393"/>
    <n v="0.530325544007205"/>
    <n v="16.463006"/>
    <n v="7.1630511420996443"/>
    <n v="7.16508914261893"/>
    <n v="10.673169755534335"/>
    <n v="12.329400351380793"/>
    <n v="18.422390284918727"/>
    <n v="7.909111421749035"/>
    <n v="7.8619368092021027"/>
    <n v="55.299984631334908"/>
    <n v="36.376761533992074"/>
    <n v="34.337547876557515"/>
    <n v="37.412999806806596"/>
    <n v="7.1629669974053343"/>
    <n v="242.1144097536"/>
    <n v="0.51363295468075854"/>
    <n v="0.51375107425301769"/>
    <n v="0.73795105574664288"/>
    <n v="0.82780357381420389"/>
    <n v="1.2318469502836418"/>
    <n v="0.55999791696542423"/>
    <n v="0.55720649876795103"/>
    <n v="3.4943994564468324"/>
    <n v="2.3353707640187333"/>
    <n v="2.2166021630159998"/>
    <n v="2.4426050402461303"/>
    <n v="0.51363255176066325"/>
    <n v="15.944800000000001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Suwannee BG-342"/>
    <s v="AFUDC Not Eligible"/>
    <s v="Maintenance"/>
    <s v="Maintenance"/>
    <s v="Fossil Hydro"/>
    <s v="BG - Other Production Plant"/>
    <s v="~"/>
    <s v="PEF Suwannee 342"/>
    <n v="0"/>
    <n v="0"/>
    <n v="0"/>
    <n v="0"/>
    <n v="0"/>
    <n v="0"/>
    <n v="0"/>
    <n v="0"/>
    <n v="0"/>
    <n v="0"/>
    <n v="0"/>
    <n v="0"/>
    <n v="0"/>
    <n v="8.1620383580000002"/>
    <n v="46.800461031300003"/>
    <n v="160.4537322219"/>
    <n v="20.1580548214"/>
    <n v="23.174672148700001"/>
    <n v="12.2592191133"/>
    <n v="51.903772579200002"/>
    <n v="16.175854829199999"/>
    <n v="30.340764712599999"/>
    <n v="0"/>
    <n v="7.9033187159000002"/>
    <n v="1.1488999999999999E-6"/>
    <n v="377.33188968039997"/>
    <n v="4.5993844766"/>
    <n v="4.6006930736999996"/>
    <n v="6.8532264136999999"/>
    <n v="7.9166896141"/>
    <n v="11.8289893814"/>
    <n v="5.0784286717000002"/>
    <n v="5.0481379231999997"/>
    <n v="35.5080378213"/>
    <n v="23.357464436499999"/>
    <n v="22.048088382300001"/>
    <n v="24.0228314891"/>
    <n v="4.5993304782999997"/>
    <n v="155.46130216190002"/>
    <n v="0.72603857655828663"/>
    <n v="0.72620554280397853"/>
    <n v="1.0431202460850368"/>
    <n v="1.170129998328244"/>
    <n v="1.7412597812721811"/>
    <n v="0.79157711125036057"/>
    <n v="0.7876313416571068"/>
    <n v="4.9394587792007787"/>
    <n v="3.3011302133015534"/>
    <n v="3.1332465422364071"/>
    <n v="3.4527097032094538"/>
    <n v="0.72603791409661156"/>
    <n v="22.538545750000001"/>
    <n v="9.8065174656318899"/>
    <n v="9.8093075738261302"/>
    <n v="14.612017078328643"/>
    <n v="16.879466234153231"/>
    <n v="25.221025021857869"/>
    <n v="10.827905281753415"/>
    <n v="10.763321258451258"/>
    <n v="75.707998502074204"/>
    <n v="49.801312352721041"/>
    <n v="47.009543321469167"/>
    <n v="51.219966012917183"/>
    <n v="9.8064022680160292"/>
    <n v="331.46478237119999"/>
    <n v="0.70318505914290219"/>
    <n v="0.7033467697918161"/>
    <n v="1.0102859484596258"/>
    <n v="1.1332978145318622"/>
    <n v="1.6864501444004718"/>
    <n v="0.76666063727547173"/>
    <n v="0.76283906867790618"/>
    <n v="4.7839794274449066"/>
    <n v="3.1972205323893266"/>
    <n v="3.0346213359021479"/>
    <n v="3.3440287544551701"/>
    <n v="0.70318450752839112"/>
    <n v="21.8291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Suwannee BG-343"/>
    <s v="AFUDC Not Eligible"/>
    <s v="Maintenance"/>
    <s v="Maintenance"/>
    <s v="Fossil Hydro"/>
    <s v="BG - Other Production Plant"/>
    <s v="~"/>
    <s v="PEF Suwannee 343"/>
    <n v="0"/>
    <n v="0"/>
    <n v="0"/>
    <n v="0"/>
    <n v="0"/>
    <n v="0"/>
    <n v="0"/>
    <n v="0"/>
    <n v="0"/>
    <n v="0"/>
    <n v="0"/>
    <n v="0"/>
    <n v="0"/>
    <n v="36.804122132000003"/>
    <n v="211.03182907019999"/>
    <n v="723.51519292260002"/>
    <n v="90.8963519956"/>
    <n v="104.4988306498"/>
    <n v="55.279058698199997"/>
    <n v="234.0435931968"/>
    <n v="72.939884696799993"/>
    <n v="136.8120512404"/>
    <n v="0"/>
    <n v="35.6375079986"/>
    <n v="5.1806E-6"/>
    <n v="1701.4584277816002"/>
    <n v="20.739464896400001"/>
    <n v="20.7453655998"/>
    <n v="30.902449959799998"/>
    <n v="35.697799821399997"/>
    <n v="53.339074235600002"/>
    <n v="22.8995626918"/>
    <n v="22.762976172799998"/>
    <n v="160.1122297302"/>
    <n v="105.323074471"/>
    <n v="99.418858624199999"/>
    <n v="108.32333607140001"/>
    <n v="20.739221408199999"/>
    <n v="701.00341368260001"/>
    <n v="3.2738405864025242"/>
    <n v="3.2745934677084962"/>
    <n v="4.7036197640074349"/>
    <n v="5.2763299411082789"/>
    <n v="7.8516584758104804"/>
    <n v="3.5693658129894836"/>
    <n v="3.5515736170152388"/>
    <n v="22.272922057209119"/>
    <n v="14.88539923668729"/>
    <n v="14.128381092096728"/>
    <n v="15.568898849723123"/>
    <n v="3.2738375992417872"/>
    <n v="101.6304205"/>
    <n v="44.219378868876809"/>
    <n v="44.231959976467621"/>
    <n v="65.888254570449448"/>
    <n v="76.11259706906975"/>
    <n v="113.72620961636076"/>
    <n v="48.825003135740047"/>
    <n v="48.53378197539611"/>
    <n v="341.38119683161773"/>
    <n v="224.56321592349778"/>
    <n v="211.97461931517381"/>
    <n v="230.9601844603697"/>
    <n v="44.218859421780735"/>
    <n v="1494.6352611648001"/>
    <n v="3.170789901119087"/>
    <n v="3.1715190839790082"/>
    <n v="4.555563917303453"/>
    <n v="5.1102468952596096"/>
    <n v="7.6045118096275433"/>
    <n v="3.4570128796843145"/>
    <n v="3.4397807286907134"/>
    <n v="21.571837254609701"/>
    <n v="14.41685150151984"/>
    <n v="13.683662018256303"/>
    <n v="15.078836596161942"/>
    <n v="3.1707874137884744"/>
    <n v="98.431399999999996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Suwannee BG-344"/>
    <s v="AFUDC Not Eligible"/>
    <s v="Maintenance"/>
    <s v="Maintenance"/>
    <s v="Fossil Hydro"/>
    <s v="BG - Other Production Plant"/>
    <s v="~"/>
    <s v="PEF Suwannee 344"/>
    <n v="0"/>
    <n v="0"/>
    <n v="0"/>
    <n v="0"/>
    <n v="0"/>
    <n v="0"/>
    <n v="0"/>
    <n v="0"/>
    <n v="0"/>
    <n v="0"/>
    <n v="0"/>
    <n v="0"/>
    <n v="0"/>
    <n v="9.2766904760000006"/>
    <n v="53.191785198600002"/>
    <n v="182.36616201179999"/>
    <n v="22.9109478508"/>
    <n v="26.339530761399999"/>
    <n v="13.933404402600001"/>
    <n v="58.9920325824"/>
    <n v="18.384917082400001"/>
    <n v="34.484263697199999"/>
    <n v="0"/>
    <n v="8.9826386798000009"/>
    <n v="1.3058000000000001E-6"/>
    <n v="428.86237404880001"/>
    <n v="5.2275013051999997"/>
    <n v="5.2289886114000002"/>
    <n v="7.7891400914000002"/>
    <n v="8.9978355802000003"/>
    <n v="13.444420170800001"/>
    <n v="5.7719663674000001"/>
    <n v="5.7375389504000003"/>
    <n v="40.357207578599997"/>
    <n v="26.547286153000002"/>
    <n v="25.0590946206"/>
    <n v="27.3035193302"/>
    <n v="5.2274399326000003"/>
    <n v="176.69193869179998"/>
    <n v="0.82519033272679143"/>
    <n v="0.82538010078634805"/>
    <n v="1.185574390580417"/>
    <n v="1.3299292817625739"/>
    <n v="1.9790556379016571"/>
    <n v="0.89967916430561468"/>
    <n v="0.89519453906854396"/>
    <n v="5.614017994499414"/>
    <n v="3.7519504156403238"/>
    <n v="3.5611396421379582"/>
    <n v="3.9242304207945904"/>
    <n v="0.82518957979576868"/>
    <n v="25.616531500000001"/>
    <n v="11.145748547847612"/>
    <n v="11.148919688312439"/>
    <n v="16.607513187293534"/>
    <n v="19.184617467627547"/>
    <n v="28.665344654488646"/>
    <n v="12.306622610247723"/>
    <n v="12.233218643298505"/>
    <n v="86.047092387508485"/>
    <n v="56.602449012257928"/>
    <n v="53.429420897531934"/>
    <n v="58.214841691763652"/>
    <n v="11.145617618222047"/>
    <n v="376.73140640640003"/>
    <n v="0.79921581532666175"/>
    <n v="0.79939961005670945"/>
    <n v="1.1482560636248407"/>
    <n v="1.2880670956703852"/>
    <n v="1.9167609004770965"/>
    <n v="0.87135996183680997"/>
    <n v="0.8670164991553746"/>
    <n v="5.4373055412634335"/>
    <n v="3.6338502665105601"/>
    <n v="3.449045644025611"/>
    <n v="3.8007074136718266"/>
    <n v="0.79921518838068906"/>
    <n v="24.810199999999998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Suwannee BG-345"/>
    <s v="AFUDC Not Eligible"/>
    <s v="Maintenance"/>
    <s v="Maintenance"/>
    <s v="Fossil Hydro"/>
    <s v="BG - Other Production Plant"/>
    <s v="~"/>
    <s v="PEF Suwannee 345"/>
    <n v="0"/>
    <n v="0"/>
    <n v="0"/>
    <n v="0"/>
    <n v="0"/>
    <n v="0"/>
    <n v="0"/>
    <n v="0"/>
    <n v="0"/>
    <n v="0"/>
    <n v="0"/>
    <n v="0"/>
    <n v="0"/>
    <n v="8.1783780640000003"/>
    <n v="46.894151570399998"/>
    <n v="160.77494693520001"/>
    <n v="20.198409531199999"/>
    <n v="23.2210658696"/>
    <n v="12.283761026400001"/>
    <n v="52.007679513600003"/>
    <n v="16.2082375136"/>
    <n v="30.401504340799999"/>
    <n v="0"/>
    <n v="7.9191404872"/>
    <n v="1.1512000000000001E-6"/>
    <n v="378.08727600320009"/>
    <n v="4.6085920527999997"/>
    <n v="4.6099032696000002"/>
    <n v="6.8669459895999996"/>
    <n v="7.9325381528000003"/>
    <n v="11.852670011200001"/>
    <n v="5.0885952536000003"/>
    <n v="5.0582438655999997"/>
    <n v="35.579121890400003"/>
    <n v="23.404224092"/>
    <n v="22.092226778400001"/>
    <n v="24.070923152799999"/>
    <n v="4.6085379464000003"/>
    <n v="155.77252245519998"/>
    <n v="0.72749204398459366"/>
    <n v="0.72765934448249647"/>
    <n v="1.0452084840221902"/>
    <n v="1.1724724989776958"/>
    <n v="1.7447456351297195"/>
    <n v="0.7931617812441597"/>
    <n v="0.78920811255606349"/>
    <n v="4.9493471552057944"/>
    <n v="3.3077387949801969"/>
    <n v="3.1395190350966589"/>
    <n v="3.4596217341237039"/>
    <n v="0.72749138019672799"/>
    <n v="22.583666000000001"/>
    <n v="9.8261492788192459"/>
    <n v="9.8289449725725841"/>
    <n v="14.641269092672934"/>
    <n v="16.913257488691094"/>
    <n v="25.271515367014345"/>
    <n v="10.849581826403108"/>
    <n v="10.78486851138401"/>
    <n v="75.859559470439393"/>
    <n v="49.901010340719345"/>
    <n v="47.103652425515982"/>
    <n v="51.32250402478045"/>
    <n v="9.8260338505874643"/>
    <n v="332.12834664960002"/>
    <n v="0.70459277577274704"/>
    <n v="0.70475481015261443"/>
    <n v="1.0123084549279495"/>
    <n v="1.1355665802846895"/>
    <n v="1.6898262740306582"/>
    <n v="0.76819542660938556"/>
    <n v="0.76436620755679829"/>
    <n v="4.7935565470228712"/>
    <n v="3.2036210957320854"/>
    <n v="3.0406963894947796"/>
    <n v="3.3507232153614694"/>
    <n v="0.70459222305395386"/>
    <n v="21.872800000000002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Suwannee BG-346"/>
    <s v="AFUDC Not Eligible"/>
    <s v="Maintenance"/>
    <s v="Maintenance"/>
    <s v="Fossil Hydro"/>
    <s v="BG - Other Production Plant"/>
    <s v="~"/>
    <s v="PEF Suwannee 346"/>
    <n v="0"/>
    <n v="0"/>
    <n v="0"/>
    <n v="0"/>
    <n v="0"/>
    <n v="0"/>
    <n v="0"/>
    <n v="0"/>
    <n v="0"/>
    <n v="0"/>
    <n v="0"/>
    <n v="0"/>
    <n v="0"/>
    <n v="2.6591095459999998"/>
    <n v="15.2471168631"/>
    <n v="52.274203125299998"/>
    <n v="6.5672903818000004"/>
    <n v="7.5500737968999996"/>
    <n v="3.9939295971000002"/>
    <n v="16.909724150399999"/>
    <n v="5.2699299004000002"/>
    <n v="9.8847142762000004"/>
    <n v="0"/>
    <n v="2.5748213032999998"/>
    <n v="3.7430000000000001E-7"/>
    <n v="122.93091331479999"/>
    <n v="1.4984329441999999"/>
    <n v="1.4988592719"/>
    <n v="2.2327118519"/>
    <n v="2.5791774067"/>
    <n v="3.8537651018000001"/>
    <n v="1.6545006979000001"/>
    <n v="1.6446322784"/>
    <n v="11.568159593100001"/>
    <n v="7.6096256755000002"/>
    <n v="7.1830442001000003"/>
    <n v="7.8263955317000002"/>
    <n v="1.4984153521000001"/>
    <n v="50.647719905299994"/>
    <n v="0.23653602507247515"/>
    <n v="0.23659042098662128"/>
    <n v="0.33983802603327468"/>
    <n v="0.3812165187346695"/>
    <n v="0.56728482559855287"/>
    <n v="0.25788781681696399"/>
    <n v="0.25660232499108288"/>
    <n v="1.6092257124683189"/>
    <n v="1.0754748357896871"/>
    <n v="1.020780033735823"/>
    <n v="1.124857900523369"/>
    <n v="0.23653580924916007"/>
    <n v="7.3428302499999996"/>
    <n v="3.1948642069684188"/>
    <n v="3.1957731959988864"/>
    <n v="4.7604473778556979"/>
    <n v="5.4991593797924576"/>
    <n v="8.2167548661166343"/>
    <n v="3.5276220271218586"/>
    <n v="3.5065812055342556"/>
    <n v="24.664900199605167"/>
    <n v="16.224763872942365"/>
    <n v="15.315233758574211"/>
    <n v="16.686946887139786"/>
    <n v="3.1948266767502673"/>
    <n v="107.9878736544"/>
    <n v="0.22909058023952328"/>
    <n v="0.22914326393339435"/>
    <n v="0.32914094395372784"/>
    <n v="0.36921696577532948"/>
    <n v="0.54942840025162898"/>
    <n v="0.24977028160171388"/>
    <n v="0.2485252532040563"/>
    <n v="1.5585721121878566"/>
    <n v="1.0416221126932936"/>
    <n v="0.98864893900963868"/>
    <n v="1.0894507466207417"/>
    <n v="0.22909040052909546"/>
    <n v="7.1116999999999999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Tiger Bay BG-341"/>
    <s v="AFUDC Not Eligible"/>
    <s v="Maintenance"/>
    <s v="Maintenance"/>
    <s v="Fossil Hydro"/>
    <s v="BG - Other Production Plant"/>
    <s v="~"/>
    <s v="PEF Tiger Bay 341"/>
    <n v="17.330000000000013"/>
    <n v="871.29"/>
    <n v="-75.27"/>
    <n v="16.27"/>
    <n v="12.010000000000002"/>
    <n v="6.9"/>
    <n v="2.2200000000000002"/>
    <n v="3.44"/>
    <n v="4.8600000000000003"/>
    <n v="31.71"/>
    <n v="38.53"/>
    <n v="546.67000000000007"/>
    <n v="1475.96"/>
    <n v="25.479925341000001"/>
    <n v="0"/>
    <n v="0"/>
    <n v="6.5084213438000003"/>
    <n v="50.504558392200003"/>
    <n v="0"/>
    <n v="0"/>
    <n v="0"/>
    <n v="336.28300290829998"/>
    <n v="0"/>
    <n v="0"/>
    <n v="0"/>
    <n v="418.77590798529997"/>
    <n v="62.759188426000001"/>
    <n v="4.3692818750000004"/>
    <n v="4.3692818750000004"/>
    <n v="6.6709019240999998"/>
    <n v="4.6024783832000002"/>
    <n v="14.5859434263"/>
    <n v="14.5858113957"/>
    <n v="11.4402162047"/>
    <n v="9.7989861335999997"/>
    <n v="19.974213774300001"/>
    <n v="19.345380802400001"/>
    <n v="8.8552838784999999"/>
    <n v="181.35696809880002"/>
    <n v="876.047926539576"/>
    <n v="60.990277647933276"/>
    <n v="60.990277647933276"/>
    <n v="93.118313753330767"/>
    <n v="64.245439523166283"/>
    <n v="203.60342151811486"/>
    <n v="203.60157851892589"/>
    <n v="159.69259540551809"/>
    <n v="136.78286319225222"/>
    <n v="278.8176361118222"/>
    <n v="270.03983265405009"/>
    <n v="123.60983748737726"/>
    <n v="2531.54"/>
    <n v="0"/>
    <n v="0"/>
    <n v="0"/>
    <n v="0"/>
    <n v="0"/>
    <n v="0"/>
    <n v="0"/>
    <n v="0"/>
    <n v="0"/>
    <n v="0"/>
    <n v="0"/>
    <n v="0"/>
    <n v="0"/>
    <n v="250.4042123163448"/>
    <n v="17.433090097834928"/>
    <n v="17.433090097834928"/>
    <n v="26.616372576478756"/>
    <n v="18.363525774510308"/>
    <n v="58.196763950508682"/>
    <n v="58.19623715882728"/>
    <n v="45.645560424102015"/>
    <n v="39.097181876022574"/>
    <n v="79.695537693087687"/>
    <n v="77.18654372811902"/>
    <n v="35.33188430632913"/>
    <n v="723.6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Tiger Bay BG-342"/>
    <s v="AFUDC Not Eligible"/>
    <s v="Maintenance"/>
    <s v="Maintenance"/>
    <s v="Fossil Hydro"/>
    <s v="BG - Other Production Plant"/>
    <s v="~"/>
    <s v="PEF Tiger Bay 342"/>
    <n v="0"/>
    <n v="0"/>
    <n v="0"/>
    <n v="0"/>
    <n v="0"/>
    <n v="0"/>
    <n v="0"/>
    <n v="0"/>
    <n v="0"/>
    <n v="0"/>
    <n v="0"/>
    <n v="0"/>
    <n v="0"/>
    <n v="12.421595315999999"/>
    <n v="0"/>
    <n v="0"/>
    <n v="3.1728890488000001"/>
    <n v="24.621233287199999"/>
    <n v="0"/>
    <n v="0"/>
    <n v="0"/>
    <n v="163.9397022508"/>
    <n v="0"/>
    <n v="0"/>
    <n v="0"/>
    <n v="204.15541990279999"/>
    <n v="30.595428775999999"/>
    <n v="2.1300474999999999"/>
    <n v="2.1300474999999999"/>
    <n v="3.2520991715999998"/>
    <n v="2.2437320031999999"/>
    <n v="7.1107228188000002"/>
    <n v="7.1106584532000001"/>
    <n v="5.5771645371999998"/>
    <n v="4.7770563935999997"/>
    <n v="9.7375324667999994"/>
    <n v="9.4309731423999992"/>
    <n v="4.3169966659999996"/>
    <n v="88.412459428799991"/>
    <n v="427.0782954624591"/>
    <n v="29.733103667684723"/>
    <n v="29.733103667684723"/>
    <n v="45.395702117804611"/>
    <n v="31.320013405169377"/>
    <n v="99.257814073888838"/>
    <n v="99.256915601409972"/>
    <n v="77.851039169925784"/>
    <n v="66.682415757059374"/>
    <n v="135.92516706918985"/>
    <n v="131.6459384732639"/>
    <n v="60.260491534459788"/>
    <n v="1234.1400000000001"/>
    <n v="0"/>
    <n v="0"/>
    <n v="0"/>
    <n v="0"/>
    <n v="0"/>
    <n v="0"/>
    <n v="0"/>
    <n v="0"/>
    <n v="0"/>
    <n v="0"/>
    <n v="0"/>
    <n v="0"/>
    <n v="0"/>
    <n v="122.07378377022792"/>
    <n v="8.4987518834605975"/>
    <n v="8.4987518834605975"/>
    <n v="12.97566554728763"/>
    <n v="8.9523457050496855"/>
    <n v="28.371324559214173"/>
    <n v="28.371067744629414"/>
    <n v="22.252526112632772"/>
    <n v="19.060146321856902"/>
    <n v="38.85212531292153"/>
    <n v="37.628973418122513"/>
    <n v="17.22453774113626"/>
    <n v="352.76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Tiger Bay BG-343"/>
    <s v="AFUDC Not Eligible"/>
    <s v="Maintenance"/>
    <s v="Maintenance"/>
    <s v="Fossil Hydro"/>
    <s v="BG - Other Production Plant"/>
    <s v="~"/>
    <s v="PEF Tiger Bay 343"/>
    <n v="0"/>
    <n v="0"/>
    <n v="0"/>
    <n v="0"/>
    <n v="0"/>
    <n v="0"/>
    <n v="0"/>
    <n v="0"/>
    <n v="0"/>
    <n v="0"/>
    <n v="0"/>
    <n v="0"/>
    <n v="0"/>
    <n v="65.094458051999993"/>
    <n v="0"/>
    <n v="0"/>
    <n v="16.627292053600002"/>
    <n v="129.02576493839999"/>
    <n v="0"/>
    <n v="0"/>
    <n v="0"/>
    <n v="859.11397044759997"/>
    <n v="0"/>
    <n v="0"/>
    <n v="0"/>
    <n v="1069.8614854916"/>
    <n v="160.33309767200001"/>
    <n v="11.162357500000001"/>
    <n v="11.162357500000001"/>
    <n v="17.042386885199999"/>
    <n v="11.7581127904"/>
    <n v="37.263220743600002"/>
    <n v="37.262883440400003"/>
    <n v="29.226721188399999"/>
    <n v="25.033813219199999"/>
    <n v="51.028823799599998"/>
    <n v="49.422322172800001"/>
    <n v="22.622904001999999"/>
    <n v="463.31900091360001"/>
    <n v="2238.0724306641796"/>
    <n v="155.81414533058279"/>
    <n v="155.81414533058279"/>
    <n v="237.89284180430263"/>
    <n v="164.13022922234572"/>
    <n v="520.15328235356003"/>
    <n v="520.14857397454364"/>
    <n v="407.97265118822622"/>
    <n v="349.44430073262691"/>
    <n v="712.30585183816027"/>
    <n v="689.88086876876537"/>
    <n v="315.7906787921238"/>
    <n v="6467.42"/>
    <n v="0"/>
    <n v="0"/>
    <n v="0"/>
    <n v="0"/>
    <n v="0"/>
    <n v="0"/>
    <n v="0"/>
    <n v="0"/>
    <n v="0"/>
    <n v="0"/>
    <n v="0"/>
    <n v="0"/>
    <n v="0"/>
    <n v="639.71424397105648"/>
    <n v="44.536774956192858"/>
    <n v="44.536774956192858"/>
    <n v="67.997548853145489"/>
    <n v="46.913783513525487"/>
    <n v="148.67680742178797"/>
    <n v="148.67546161318882"/>
    <n v="116.61191681731786"/>
    <n v="99.882601470063662"/>
    <n v="203.60029159091198"/>
    <n v="197.19049855036931"/>
    <n v="90.263296286247169"/>
    <n v="1848.6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Tiger Bay BG-344"/>
    <s v="AFUDC Not Eligible"/>
    <s v="Maintenance"/>
    <s v="Maintenance"/>
    <s v="Fossil Hydro"/>
    <s v="BG - Other Production Plant"/>
    <s v="~"/>
    <s v="PEF Tiger Bay 344"/>
    <n v="0"/>
    <n v="0"/>
    <n v="0"/>
    <n v="0"/>
    <n v="0"/>
    <n v="0"/>
    <n v="0"/>
    <n v="0"/>
    <n v="0"/>
    <n v="0"/>
    <n v="0"/>
    <n v="0"/>
    <n v="0"/>
    <n v="23.828629889999998"/>
    <n v="0"/>
    <n v="0"/>
    <n v="6.0866255020000004"/>
    <n v="47.231473938000001"/>
    <n v="0"/>
    <n v="0"/>
    <n v="0"/>
    <n v="314.489273707"/>
    <n v="0"/>
    <n v="0"/>
    <n v="0"/>
    <n v="391.63600303700002"/>
    <n v="58.691909539999997"/>
    <n v="4.0861187499999998"/>
    <n v="4.0861187499999998"/>
    <n v="6.2385760890000004"/>
    <n v="4.3042023279999997"/>
    <n v="13.640661927"/>
    <n v="13.640538453"/>
    <n v="10.698802063"/>
    <n v="9.1639363439999997"/>
    <n v="18.679730846999998"/>
    <n v="18.091651096"/>
    <n v="8.2813932650000002"/>
    <n v="169.60363945199998"/>
    <n v="819.27441208978348"/>
    <n v="57.037717172139068"/>
    <n v="57.037717172139068"/>
    <n v="87.083650841339718"/>
    <n v="60.081923717005665"/>
    <n v="190.40861625301309"/>
    <n v="190.40689269197117"/>
    <n v="149.34349280722495"/>
    <n v="127.91845791866869"/>
    <n v="260.74846818949345"/>
    <n v="252.5395225948017"/>
    <n v="115.59912855241964"/>
    <n v="2367.48"/>
    <n v="0"/>
    <n v="0"/>
    <n v="0"/>
    <n v="0"/>
    <n v="0"/>
    <n v="0"/>
    <n v="0"/>
    <n v="0"/>
    <n v="0"/>
    <n v="0"/>
    <n v="0"/>
    <n v="0"/>
    <n v="0"/>
    <n v="234.1743096733106"/>
    <n v="16.303167591988025"/>
    <n v="16.303167591988025"/>
    <n v="24.891237317646777"/>
    <n v="17.173297252608972"/>
    <n v="54.424751473884925"/>
    <n v="54.424258826108776"/>
    <n v="42.687051879389514"/>
    <n v="36.563105274055488"/>
    <n v="74.530086178202581"/>
    <n v="72.183712192373719"/>
    <n v="33.041854748442688"/>
    <n v="676.7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Tiger Bay BG-345"/>
    <s v="AFUDC Not Eligible"/>
    <s v="Maintenance"/>
    <s v="Maintenance"/>
    <s v="Fossil Hydro"/>
    <s v="BG - Other Production Plant"/>
    <s v="~"/>
    <s v="PEF Tiger Bay 345"/>
    <n v="0"/>
    <n v="0"/>
    <n v="0"/>
    <n v="0"/>
    <n v="0"/>
    <n v="0"/>
    <n v="0"/>
    <n v="0"/>
    <n v="0"/>
    <n v="0"/>
    <n v="0"/>
    <n v="0"/>
    <n v="0"/>
    <n v="19.839629939999998"/>
    <n v="0"/>
    <n v="0"/>
    <n v="5.0677020920000002"/>
    <n v="39.324752148000002"/>
    <n v="0"/>
    <n v="0"/>
    <n v="0"/>
    <n v="261.84261702200001"/>
    <n v="0"/>
    <n v="0"/>
    <n v="0"/>
    <n v="326.07470120200003"/>
    <n v="48.866668840000003"/>
    <n v="3.4020874999999999"/>
    <n v="3.4020874999999999"/>
    <n v="5.1942155940000001"/>
    <n v="3.5836630880000002"/>
    <n v="11.357165141999999"/>
    <n v="11.357062338"/>
    <n v="8.9077833979999994"/>
    <n v="7.6298598240000004"/>
    <n v="15.552675462"/>
    <n v="15.063042416"/>
    <n v="6.8950576899999998"/>
    <n v="141.21136879199997"/>
    <n v="682.12308336545993"/>
    <n v="47.48926968968096"/>
    <n v="47.48926968968096"/>
    <n v="72.505338316493152"/>
    <n v="50.023858252613103"/>
    <n v="158.533100144744"/>
    <n v="158.53166511790207"/>
    <n v="124.34251856393603"/>
    <n v="106.50415983609996"/>
    <n v="217.09764943170964"/>
    <n v="210.26292934574067"/>
    <n v="96.247158245939545"/>
    <n v="1971.15"/>
    <n v="0"/>
    <n v="0"/>
    <n v="0"/>
    <n v="0"/>
    <n v="0"/>
    <n v="0"/>
    <n v="0"/>
    <n v="0"/>
    <n v="0"/>
    <n v="0"/>
    <n v="0"/>
    <n v="0"/>
    <n v="0"/>
    <n v="194.97338490739435"/>
    <n v="13.57400721948075"/>
    <n v="13.57400721948075"/>
    <n v="20.724428743380496"/>
    <n v="14.298476634918613"/>
    <n v="45.314014301614264"/>
    <n v="45.31360412338158"/>
    <n v="35.541212903554879"/>
    <n v="30.442418760423454"/>
    <n v="62.053703499227787"/>
    <n v="60.1001139747666"/>
    <n v="27.510627712376504"/>
    <n v="563.41999999999996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Tiger Bay BG-346"/>
    <s v="AFUDC Not Eligible"/>
    <s v="Maintenance"/>
    <s v="Maintenance"/>
    <s v="Fossil Hydro"/>
    <s v="BG - Other Production Plant"/>
    <s v="~"/>
    <s v="PEF Tiger Bay 346"/>
    <n v="0"/>
    <n v="0"/>
    <n v="0"/>
    <n v="0"/>
    <n v="0"/>
    <n v="0"/>
    <n v="0"/>
    <n v="0"/>
    <n v="0"/>
    <n v="0"/>
    <n v="0"/>
    <n v="0"/>
    <n v="0"/>
    <n v="3.8640614609999999"/>
    <n v="0"/>
    <n v="0"/>
    <n v="0.98700995979999995"/>
    <n v="7.6590772962000004"/>
    <n v="0"/>
    <n v="0"/>
    <n v="0"/>
    <n v="50.997723664299997"/>
    <n v="0"/>
    <n v="0"/>
    <n v="0"/>
    <n v="63.507872381299997"/>
    <n v="9.5175067460000005"/>
    <n v="0.66260687500000004"/>
    <n v="0.66260687500000004"/>
    <n v="1.0116503361"/>
    <n v="0.69797140719999995"/>
    <n v="2.2119759423000001"/>
    <n v="2.2119559196999998"/>
    <n v="1.7349226087"/>
    <n v="1.4860280856000001"/>
    <n v="3.0291136502999998"/>
    <n v="2.9337503703999999"/>
    <n v="1.3429144985000001"/>
    <n v="27.503003314800004"/>
    <n v="132.85334597632155"/>
    <n v="9.2492228017239011"/>
    <n v="9.2492228017239011"/>
    <n v="14.121464338907995"/>
    <n v="9.7428706190613514"/>
    <n v="30.876616428686877"/>
    <n v="30.876336936433692"/>
    <n v="24.217505668975065"/>
    <n v="20.743227050479423"/>
    <n v="42.282910275218434"/>
    <n v="40.951749588275277"/>
    <n v="18.745527514192474"/>
    <n v="383.91"/>
    <n v="0"/>
    <n v="0"/>
    <n v="0"/>
    <n v="0"/>
    <n v="0"/>
    <n v="0"/>
    <n v="0"/>
    <n v="0"/>
    <n v="0"/>
    <n v="0"/>
    <n v="0"/>
    <n v="0"/>
    <n v="0"/>
    <n v="37.972435345437134"/>
    <n v="2.6436331900635825"/>
    <n v="2.6436331900635825"/>
    <n v="4.0362279749254615"/>
    <n v="2.7847286942039409"/>
    <n v="8.825222371389442"/>
    <n v="8.82514248629934"/>
    <n v="6.9219006979832702"/>
    <n v="5.9288747471248415"/>
    <n v="12.085394348508279"/>
    <n v="11.704919075206952"/>
    <n v="5.3578878787941875"/>
    <n v="109.73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Univ of Florida BG-341"/>
    <s v="AFUDC Not Eligible"/>
    <s v="Maintenance"/>
    <s v="Maintenance"/>
    <s v="Fossil Hydro"/>
    <s v="BG - Other Production Plant"/>
    <s v="~"/>
    <s v="PEF Univ of Florida 341"/>
    <n v="10.79"/>
    <n v="12.74"/>
    <n v="13.3"/>
    <n v="25.570000000000004"/>
    <n v="30.75"/>
    <n v="34.18"/>
    <n v="89.660000000000011"/>
    <n v="82.09"/>
    <n v="137.82"/>
    <n v="1182.5"/>
    <n v="158.88999999999999"/>
    <n v="1114.27"/>
    <n v="2892.56"/>
    <n v="0"/>
    <n v="0"/>
    <n v="80.381720724800005"/>
    <n v="34.149486753799998"/>
    <n v="18.303870501399999"/>
    <n v="9.0971796497999993"/>
    <n v="0"/>
    <n v="14.1055866391"/>
    <n v="0"/>
    <n v="0"/>
    <n v="10.506695093399999"/>
    <n v="0"/>
    <n v="166.54453936230001"/>
    <n v="223.92756271050001"/>
    <n v="15.087400222399999"/>
    <n v="36.907155542399998"/>
    <n v="51.514203518800002"/>
    <n v="8.7390283750000002"/>
    <n v="0"/>
    <n v="0"/>
    <n v="9.8512683499999998"/>
    <n v="0.70692295409999995"/>
    <n v="31.263110524799998"/>
    <n v="9.8161983578999994"/>
    <n v="0"/>
    <n v="387.81285055590001"/>
    <n v="279.57682802756136"/>
    <n v="18.836839227398645"/>
    <n v="46.079121985549989"/>
    <n v="64.316234427880119"/>
    <n v="10.91080438491635"/>
    <n v="0"/>
    <n v="0"/>
    <n v="12.299452215723885"/>
    <n v="0.88260361866513559"/>
    <n v="39.032449462679807"/>
    <n v="12.2556668190912"/>
    <n v="-1.6946643199844402E-7"/>
    <n v="484.19"/>
    <n v="229.89057657877851"/>
    <n v="15.489165756188935"/>
    <n v="37.889963900934077"/>
    <n v="52.885986010770658"/>
    <n v="8.9717417880548052"/>
    <n v="0"/>
    <n v="0"/>
    <n v="10.113599833807235"/>
    <n v="0.72574775319162632"/>
    <n v="32.095622428954997"/>
    <n v="10.077595955557976"/>
    <n v="0"/>
    <n v="398.14"/>
    <n v="16.698737850680669"/>
    <n v="1.1250983939296244"/>
    <n v="2.7522423222799408"/>
    <n v="3.8415198635425365"/>
    <n v="0.65168727840997553"/>
    <n v="0"/>
    <n v="0"/>
    <n v="0.73462929566215418"/>
    <n v="5.2716695293138813E-2"/>
    <n v="2.3313543037371329"/>
    <n v="0.73201405438763345"/>
    <n v="-5.7922800777987504E-8"/>
    <n v="28.92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Univ of Florida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55.957461441600003"/>
    <n v="23.7730490346"/>
    <n v="12.742177183800001"/>
    <n v="6.3329706665999996"/>
    <n v="0"/>
    <n v="9.8195561547000008"/>
    <n v="0"/>
    <n v="0"/>
    <n v="7.3142000478"/>
    <n v="0"/>
    <n v="115.93941452910001"/>
    <n v="155.88641102849999"/>
    <n v="10.5030423408"/>
    <n v="25.692790780799999"/>
    <n v="35.861437539599997"/>
    <n v="6.0836448750000001"/>
    <n v="0"/>
    <n v="0"/>
    <n v="6.8579269500000004"/>
    <n v="0.49212200969999997"/>
    <n v="21.763708041600001"/>
    <n v="6.8335130942999998"/>
    <n v="0"/>
    <n v="269.97459666029999"/>
    <n v="194.62806215532942"/>
    <n v="13.113309646673112"/>
    <n v="32.078088449385056"/>
    <n v="44.773896893172271"/>
    <n v="7.5955819692710556"/>
    <n v="0"/>
    <n v="0"/>
    <n v="8.5622924017237345"/>
    <n v="0.61442657162968528"/>
    <n v="27.172530905702551"/>
    <n v="8.5318110955387976"/>
    <n v="-8.8425679223291809E-8"/>
    <n v="337.07"/>
    <n v="160.04111903819324"/>
    <n v="10.782971000723352"/>
    <n v="26.377558894608498"/>
    <n v="36.817221952121052"/>
    <n v="6.2457870907552309"/>
    <n v="0"/>
    <n v="0"/>
    <n v="7.0407054477604429"/>
    <n v="0.50523811932082585"/>
    <n v="22.343757652880928"/>
    <n v="7.0156409103162476"/>
    <n v="-1.0667986316548195E-7"/>
    <n v="277.17"/>
    <n v="11.623291590247714"/>
    <n v="0.78313384025190624"/>
    <n v="1.9157205367815455"/>
    <n v="2.6739209827084904"/>
    <n v="0.45361220293097365"/>
    <n v="0"/>
    <n v="0"/>
    <n v="0.51134466512218846"/>
    <n v="3.6693882288918941E-2"/>
    <n v="1.6227580260750709"/>
    <n v="0.50952430527317349"/>
    <n v="-3.1679984857646559E-8"/>
    <n v="20.13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Univ of Florida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267.8572370192"/>
    <n v="113.79685686019999"/>
    <n v="60.994267540599999"/>
    <n v="30.314670844199998"/>
    <n v="0"/>
    <n v="47.004262033899998"/>
    <n v="0"/>
    <n v="0"/>
    <n v="35.011620708599999"/>
    <n v="0"/>
    <n v="554.97891500670005"/>
    <n v="746.19724110449999"/>
    <n v="50.2759744496"/>
    <n v="122.9862787296"/>
    <n v="171.6615680452"/>
    <n v="29.121197875"/>
    <n v="0"/>
    <n v="0"/>
    <n v="32.827532150000003"/>
    <n v="2.3556901688999998"/>
    <n v="104.1785412192"/>
    <n v="32.710667879100001"/>
    <n v="0"/>
    <n v="1292.3146916211001"/>
    <n v="931.64175263896846"/>
    <n v="62.770530861957205"/>
    <n v="153.55075837132875"/>
    <n v="214.32280274537618"/>
    <n v="36.358381313569815"/>
    <n v="0"/>
    <n v="0"/>
    <n v="40.98581166256961"/>
    <n v="2.9411249422202514"/>
    <n v="130.06893269286999"/>
    <n v="40.839904349911905"/>
    <n v="4.2122769627894741E-7"/>
    <n v="1613.48"/>
    <n v="766.06903253684641"/>
    <n v="51.614861305897712"/>
    <n v="126.26149544889202"/>
    <n v="176.23304417675814"/>
    <n v="29.896717186188457"/>
    <n v="0"/>
    <n v="0"/>
    <n v="33.701753918976081"/>
    <n v="2.4184239625097437"/>
    <n v="106.95289380159467"/>
    <n v="33.581777465010674"/>
    <n v="1.9732624423340894E-7"/>
    <n v="1326.73"/>
    <n v="55.639363034441487"/>
    <n v="3.7487718262949894"/>
    <n v="9.1703343748130042"/>
    <n v="12.799752903657263"/>
    <n v="2.1713895620501509"/>
    <n v="0"/>
    <n v="0"/>
    <n v="2.4477482335838063"/>
    <n v="0.17564940378241967"/>
    <n v="7.767956454400565"/>
    <n v="2.4390343798784029"/>
    <n v="-1.729020908669554E-7"/>
    <n v="96.36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Univ of Florida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51.460180166400001"/>
    <n v="21.862417538399999"/>
    <n v="11.7180929352"/>
    <n v="5.8239920663999998"/>
    <n v="0"/>
    <n v="9.0303619188000006"/>
    <n v="0"/>
    <n v="0"/>
    <n v="6.7263603912000001"/>
    <n v="0"/>
    <n v="106.6214050164"/>
    <n v="143.35787561399999"/>
    <n v="9.6589165632"/>
    <n v="23.6278703232"/>
    <n v="32.979266558399999"/>
    <n v="5.5947044999999997"/>
    <n v="0"/>
    <n v="0"/>
    <n v="6.3067577999999997"/>
    <n v="0.45257033880000003"/>
    <n v="20.014566566399999"/>
    <n v="6.2843060772000001"/>
    <n v="0"/>
    <n v="248.27683434119999"/>
    <n v="178.9859871273145"/>
    <n v="12.059405234907711"/>
    <n v="29.500002531434916"/>
    <n v="41.17546074401789"/>
    <n v="6.985132161935697"/>
    <n v="0"/>
    <n v="0"/>
    <n v="7.8741489825456945"/>
    <n v="0.56504568366211561"/>
    <n v="24.988700052015894"/>
    <n v="7.8461174303839778"/>
    <n v="5.1781626098090783E-8"/>
    <n v="309.98"/>
    <n v="147.17639283182854"/>
    <n v="9.916193947118952"/>
    <n v="24.257228349491427"/>
    <n v="33.857710778121046"/>
    <n v="5.7437264869010569"/>
    <n v="0"/>
    <n v="0"/>
    <n v="6.4747462215975542"/>
    <n v="0.4646251186548539"/>
    <n v="20.547679705206239"/>
    <n v="6.4516964689389606"/>
    <n v="9.2141362983966246E-8"/>
    <n v="254.89"/>
    <n v="10.687885138791705"/>
    <n v="0.72010965808824245"/>
    <n v="1.7615492905920624"/>
    <n v="2.4587321165866336"/>
    <n v="0.41710689995493749"/>
    <n v="0"/>
    <n v="0"/>
    <n v="0.470193232676475"/>
    <n v="3.374087246760285E-2"/>
    <n v="1.4921634939705648"/>
    <n v="0.46851936974130914"/>
    <n v="-7.2869532630193135E-8"/>
    <n v="18.510000000000002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Univ of Florida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53.3771397808"/>
    <n v="22.676821439800001"/>
    <n v="12.1546073594"/>
    <n v="6.0409434557999999"/>
    <n v="0"/>
    <n v="9.3667548161000003"/>
    <n v="0"/>
    <n v="0"/>
    <n v="6.9769261913999996"/>
    <n v="0"/>
    <n v="110.5931930433"/>
    <n v="148.69814564550001"/>
    <n v="10.0187239504"/>
    <n v="24.508039670399999"/>
    <n v="34.207787754800002"/>
    <n v="5.8031146250000001"/>
    <n v="0"/>
    <n v="0"/>
    <n v="6.5416928499999996"/>
    <n v="0.46942918109999998"/>
    <n v="20.7601355808"/>
    <n v="6.5184047709000001"/>
    <n v="0"/>
    <n v="257.52547402890002"/>
    <n v="185.65508893769089"/>
    <n v="12.508744328850177"/>
    <n v="30.599186458881469"/>
    <n v="42.709677719314861"/>
    <n v="7.24540146175383"/>
    <n v="0"/>
    <n v="0"/>
    <n v="8.1675434659770456"/>
    <n v="0.58609955079628362"/>
    <n v="25.919790733641769"/>
    <n v="8.1384674450372412"/>
    <n v="-1.019435558191617E-7"/>
    <n v="321.52999999999997"/>
    <n v="152.65602708785951"/>
    <n v="10.285391173634542"/>
    <n v="25.160367343882474"/>
    <n v="35.118292507573919"/>
    <n v="5.9575754596154429"/>
    <n v="0"/>
    <n v="0"/>
    <n v="6.7158123362937721"/>
    <n v="0.4819239236289829"/>
    <n v="21.312705722138563"/>
    <n v="6.6919044010704969"/>
    <n v="4.4302282731223386E-8"/>
    <n v="264.38"/>
    <n v="11.086298946944719"/>
    <n v="0.74695328780927972"/>
    <n v="1.8272148130036712"/>
    <n v="2.5503866219519629"/>
    <n v="0.43265545294366586"/>
    <n v="0"/>
    <n v="0"/>
    <n v="0.48772069240922333"/>
    <n v="3.4998635749641883E-2"/>
    <n v="1.5477870838856536"/>
    <n v="0.48598443264833702"/>
    <n v="3.2653847625851995E-8"/>
    <n v="19.2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Univ of Florida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13.2985808672"/>
    <n v="5.6497883731999998"/>
    <n v="3.0282444796000001"/>
    <n v="1.5050633172000001"/>
    <n v="0"/>
    <n v="2.3336684374000001"/>
    <n v="0"/>
    <n v="0"/>
    <n v="1.7382575676000001"/>
    <n v="0"/>
    <n v="27.553603042200002"/>
    <n v="37.047213896999999"/>
    <n v="2.4961024736000001"/>
    <n v="6.1060249536000004"/>
    <n v="8.5226565831999999"/>
    <n v="1.44580975"/>
    <n v="0"/>
    <n v="0"/>
    <n v="1.6298219"/>
    <n v="0.11695534740000001"/>
    <n v="5.1722580671999996"/>
    <n v="1.6240198206000001"/>
    <n v="0"/>
    <n v="64.1608627926"/>
    <n v="46.256427628565149"/>
    <n v="3.1165847921673433"/>
    <n v="7.6238634880795413"/>
    <n v="10.64122253673248"/>
    <n v="1.8052098128481533"/>
    <n v="0"/>
    <n v="0"/>
    <n v="2.0349637890288275"/>
    <n v="0.14602816227483922"/>
    <n v="6.4579803929890938"/>
    <n v="2.0277194260220042"/>
    <n v="-2.8707432875307859E-8"/>
    <n v="80.11"/>
    <n v="38.034089213613449"/>
    <n v="2.5625944350679335"/>
    <n v="6.2686791636058325"/>
    <n v="8.7496857853774479"/>
    <n v="1.4843236841047616"/>
    <n v="0"/>
    <n v="0"/>
    <n v="1.6732376075362767"/>
    <n v="0.12007084066802029"/>
    <n v="5.3100383016831065"/>
    <n v="1.6672809705233664"/>
    <n v="0"/>
    <n v="65.87"/>
    <n v="2.7600265118939049"/>
    <n v="0.18596024582830603"/>
    <n v="0.45490035501931364"/>
    <n v="0.63494000349926294"/>
    <n v="0.10771318059838875"/>
    <n v="0"/>
    <n v="0"/>
    <n v="0.1214221308563655"/>
    <n v="8.7132020353601122E-3"/>
    <n v="0.38533449320962648"/>
    <n v="0.12098987451955605"/>
    <n v="0"/>
    <n v="4.78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Univ of Florida Other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.75"/>
    <n v="384.75"/>
    <n v="384.75"/>
    <n v="384.75"/>
    <n v="384.75"/>
    <n v="384.75"/>
    <n v="384.75"/>
    <n v="384.75"/>
    <n v="384.75"/>
    <n v="384.75"/>
    <n v="384.75"/>
    <n v="384.75"/>
    <n v="4617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Univ of Florida Other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.83333333333331"/>
    <n v="267.83333333333331"/>
    <n v="267.83333333333331"/>
    <n v="267.83333333333331"/>
    <n v="267.83333333333331"/>
    <n v="267.83333333333331"/>
    <n v="267.83333333333331"/>
    <n v="267.83333333333331"/>
    <n v="267.83333333333331"/>
    <n v="267.83333333333331"/>
    <n v="267.83333333333331"/>
    <n v="267.83333333333303"/>
    <n v="3214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Univ of Florida Other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2"/>
    <n v="1282"/>
    <n v="1282"/>
    <n v="1282"/>
    <n v="1282"/>
    <n v="1282"/>
    <n v="1282"/>
    <n v="1282"/>
    <n v="1282"/>
    <n v="1282"/>
    <n v="1282"/>
    <n v="1282"/>
    <n v="15384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Univ of Florida Other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.33333333333334"/>
    <n v="246.33333333333334"/>
    <n v="246.33333333333334"/>
    <n v="246.33333333333334"/>
    <n v="246.33333333333334"/>
    <n v="246.33333333333334"/>
    <n v="246.33333333333334"/>
    <n v="246.33333333333334"/>
    <n v="246.33333333333334"/>
    <n v="246.33333333333334"/>
    <n v="246.33333333333334"/>
    <n v="246.33333333333303"/>
    <n v="2956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Univ of Florida Other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.5"/>
    <n v="255.5"/>
    <n v="255.5"/>
    <n v="255.5"/>
    <n v="255.5"/>
    <n v="255.5"/>
    <n v="255.5"/>
    <n v="255.5"/>
    <n v="255.5"/>
    <n v="255.5"/>
    <n v="255.5"/>
    <n v="255.5"/>
    <n v="3066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Maintenance Univ of Florida Other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.666666666666664"/>
    <n v="63.666666666666664"/>
    <n v="63.666666666666664"/>
    <n v="63.666666666666664"/>
    <n v="63.666666666666664"/>
    <n v="63.666666666666664"/>
    <n v="63.666666666666664"/>
    <n v="63.666666666666664"/>
    <n v="63.666666666666664"/>
    <n v="63.666666666666664"/>
    <n v="63.666666666666664"/>
    <n v="63.666666666666742"/>
    <n v="764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Recv-Env Anclote BA-311"/>
    <s v="AFUDC Not Eligible"/>
    <s v="Recoverable"/>
    <s v="Environmental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0294644945"/>
    <n v="10.60294644945"/>
    <n v="10.60294644945"/>
    <n v="10.60294644945"/>
    <n v="10.60294644945"/>
    <n v="10.60294644945"/>
    <n v="10.60294644945"/>
    <n v="10.60294644945"/>
    <n v="10.60294644945"/>
    <n v="10.60294644945"/>
    <n v="10.60294644945"/>
    <n v="10.602946449449988"/>
    <n v="127.23535739339999"/>
    <n v="32.60406140165"/>
    <n v="32.60406140165"/>
    <n v="32.60406140165"/>
    <n v="32.60406140165"/>
    <n v="32.60406140165"/>
    <n v="32.60406140165"/>
    <n v="32.60406140165"/>
    <n v="32.60406140165"/>
    <n v="32.60406140165"/>
    <n v="32.60406140165"/>
    <n v="32.60406140165"/>
    <n v="32.604061401649915"/>
    <n v="391.2487368198"/>
    <n v="50.128744211100006"/>
    <n v="50.128744211100006"/>
    <n v="50.128744211100006"/>
    <n v="50.128744211100006"/>
    <n v="50.128744211100006"/>
    <n v="50.128744211100006"/>
    <n v="50.128744211100006"/>
    <n v="50.128744211100006"/>
    <n v="50.128744211100006"/>
    <n v="50.128744211100006"/>
    <n v="50.128744211100006"/>
    <n v="50.128744211099956"/>
    <n v="601.54493053320004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Recv-Env Anclote BA-312"/>
    <s v="AFUDC Not Eligible"/>
    <s v="Recoverable"/>
    <s v="Environmental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.083516649399996"/>
    <n v="53.083516649399996"/>
    <n v="53.083516649399996"/>
    <n v="53.083516649399996"/>
    <n v="53.083516649399996"/>
    <n v="53.083516649399996"/>
    <n v="53.083516649399996"/>
    <n v="53.083516649399996"/>
    <n v="53.083516649399996"/>
    <n v="53.083516649399996"/>
    <n v="53.083516649399996"/>
    <n v="53.083516649400053"/>
    <n v="637.00219979279996"/>
    <n v="163.23181905179999"/>
    <n v="163.23181905179999"/>
    <n v="163.23181905179999"/>
    <n v="163.23181905179999"/>
    <n v="163.23181905179999"/>
    <n v="163.23181905179999"/>
    <n v="163.23181905179999"/>
    <n v="163.23181905179999"/>
    <n v="163.23181905179999"/>
    <n v="163.23181905179999"/>
    <n v="163.23181905179999"/>
    <n v="163.23181905180036"/>
    <n v="1958.7818286216"/>
    <n v="250.96892082119999"/>
    <n v="250.96892082119999"/>
    <n v="250.96892082119999"/>
    <n v="250.96892082119999"/>
    <n v="250.96892082119999"/>
    <n v="250.96892082119999"/>
    <n v="250.96892082119999"/>
    <n v="250.96892082119999"/>
    <n v="250.96892082119999"/>
    <n v="250.96892082119999"/>
    <n v="250.96892082119999"/>
    <n v="250.9689208212003"/>
    <n v="3011.6270498544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Recv-Env Anclote BA-314"/>
    <s v="AFUDC Not Eligible"/>
    <s v="Recoverable"/>
    <s v="Environmental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.57545299745"/>
    <n v="37.57545299745"/>
    <n v="37.57545299745"/>
    <n v="37.57545299745"/>
    <n v="37.57545299745"/>
    <n v="37.57545299745"/>
    <n v="37.57545299745"/>
    <n v="37.57545299745"/>
    <n v="37.57545299745"/>
    <n v="37.57545299745"/>
    <n v="37.57545299745"/>
    <n v="37.5754529974501"/>
    <n v="450.9054359694"/>
    <n v="115.54452175765"/>
    <n v="115.54452175765"/>
    <n v="115.54452175765"/>
    <n v="115.54452175765"/>
    <n v="115.54452175765"/>
    <n v="115.54452175765"/>
    <n v="115.54452175765"/>
    <n v="115.54452175765"/>
    <n v="115.54452175765"/>
    <n v="115.54452175765"/>
    <n v="115.54452175765"/>
    <n v="115.54452175764982"/>
    <n v="1386.5342610918001"/>
    <n v="177.64970151509999"/>
    <n v="177.64970151509999"/>
    <n v="177.64970151509999"/>
    <n v="177.64970151509999"/>
    <n v="177.64970151509999"/>
    <n v="177.64970151509999"/>
    <n v="177.64970151509999"/>
    <n v="177.64970151509999"/>
    <n v="177.64970151509999"/>
    <n v="177.64970151509999"/>
    <n v="177.64970151509999"/>
    <n v="177.64970151510033"/>
    <n v="2131.7964181811999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Recv-Env Anclote BA-315"/>
    <s v="AFUDC Not Eligible"/>
    <s v="Recoverable"/>
    <s v="Environmental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1573463911499999"/>
    <n v="9.1573463911499999"/>
    <n v="9.1573463911499999"/>
    <n v="9.1573463911499999"/>
    <n v="9.1573463911499999"/>
    <n v="9.1573463911499999"/>
    <n v="9.1573463911499999"/>
    <n v="9.1573463911499999"/>
    <n v="9.1573463911499999"/>
    <n v="9.1573463911499999"/>
    <n v="9.1573463911499999"/>
    <n v="9.1573463911499999"/>
    <n v="109.8881566938"/>
    <n v="28.158841076550001"/>
    <n v="28.158841076550001"/>
    <n v="28.158841076550001"/>
    <n v="28.158841076550001"/>
    <n v="28.158841076550001"/>
    <n v="28.158841076550001"/>
    <n v="28.158841076550001"/>
    <n v="28.158841076550001"/>
    <n v="28.158841076550001"/>
    <n v="28.158841076550001"/>
    <n v="28.158841076550001"/>
    <n v="28.158841076550004"/>
    <n v="337.9060929186"/>
    <n v="43.294217987700002"/>
    <n v="43.294217987700002"/>
    <n v="43.294217987700002"/>
    <n v="43.294217987700002"/>
    <n v="43.294217987700002"/>
    <n v="43.294217987700002"/>
    <n v="43.294217987700002"/>
    <n v="43.294217987700002"/>
    <n v="43.294217987700002"/>
    <n v="43.294217987700002"/>
    <n v="43.294217987700002"/>
    <n v="43.294217987700051"/>
    <n v="519.53061585240005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Recv-Env Anclote BA-316.1"/>
    <s v="AFUDC Not Eligible"/>
    <s v="Recoverable"/>
    <s v="Environmental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4205251255"/>
    <n v="2.34205251255"/>
    <n v="2.34205251255"/>
    <n v="2.34205251255"/>
    <n v="2.34205251255"/>
    <n v="2.34205251255"/>
    <n v="2.34205251255"/>
    <n v="2.34205251255"/>
    <n v="2.34205251255"/>
    <n v="2.34205251255"/>
    <n v="2.34205251255"/>
    <n v="2.3420525125499942"/>
    <n v="28.104630150599998"/>
    <n v="7.2018117123499925"/>
    <n v="7.2018117123499925"/>
    <n v="7.2018117123499925"/>
    <n v="7.2018117123499925"/>
    <n v="7.2018117123499925"/>
    <n v="7.2018117123499925"/>
    <n v="7.2018117123499925"/>
    <n v="7.2018117123499925"/>
    <n v="7.2018117123499925"/>
    <n v="7.2018117123499925"/>
    <n v="7.2018117123499925"/>
    <n v="7.2018117123499934"/>
    <n v="86.421740548199907"/>
    <n v="11.072785464900001"/>
    <n v="11.072785464900001"/>
    <n v="11.072785464900001"/>
    <n v="11.072785464900001"/>
    <n v="11.072785464900001"/>
    <n v="11.072785464900001"/>
    <n v="11.072785464900001"/>
    <n v="11.072785464900001"/>
    <n v="11.072785464900001"/>
    <n v="11.072785464900001"/>
    <n v="11.072785464900001"/>
    <n v="11.072785464900022"/>
    <n v="132.87342557880001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207.63575"/>
    <n v="45.43"/>
    <n v="499.94760000000002"/>
    <n v="479.28158000000002"/>
    <n v="22.715"/>
    <n v="249.96825999999999"/>
    <n v="239.65232"/>
    <n v="0"/>
    <n v="0"/>
    <n v="0"/>
    <n v="0"/>
    <n v="0"/>
    <n v="1744.6305099999997"/>
    <n v="207.63575"/>
    <n v="45.43"/>
    <n v="497.35852999999997"/>
    <n v="481.88499000000002"/>
    <n v="22.715"/>
    <n v="250.49680000000001"/>
    <n v="239.63363000000001"/>
    <n v="0"/>
    <n v="0"/>
    <n v="0"/>
    <n v="0"/>
    <n v="0"/>
    <n v="1745.1546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RRE Maint Bartow CT 1&amp;3 BG-341"/>
    <s v="AFUDC Not Eligible"/>
    <s v="Maintenance"/>
    <s v="Maintenance"/>
    <s v="Fossil Hydro"/>
    <s v="BG - Other Production Plant"/>
    <s v="~"/>
    <s v="PEF Bartow CT 1&amp;3-341"/>
    <n v="0"/>
    <n v="0"/>
    <n v="0"/>
    <n v="0"/>
    <n v="0"/>
    <n v="0"/>
    <n v="0"/>
    <n v="0"/>
    <n v="0"/>
    <n v="0"/>
    <n v="0"/>
    <n v="0"/>
    <n v="0"/>
    <n v="0.28678663739999999"/>
    <n v="23.546156901"/>
    <n v="0.41861471160000002"/>
    <n v="14.9991748986"/>
    <n v="27.303083365799999"/>
    <n v="27.3012324432"/>
    <n v="0"/>
    <n v="0"/>
    <n v="0"/>
    <n v="0"/>
    <n v="0"/>
    <n v="0"/>
    <n v="93.85504895759999"/>
    <n v="1.594641939"/>
    <n v="1.5988055076000001"/>
    <n v="1.7063507988"/>
    <n v="1.7063507988"/>
    <n v="1.7063507988"/>
    <n v="1.7063507988"/>
    <n v="1.7063507988"/>
    <n v="1.7063507988"/>
    <n v="13.541771174999999"/>
    <n v="1.5988055076000001"/>
    <n v="1.5988055076000001"/>
    <n v="1.5946451622"/>
    <n v="31.765579591800002"/>
    <n v="2.6002012034603195"/>
    <n v="2.6069902611287756"/>
    <n v="2.7823521331362886"/>
    <n v="2.7823521331362886"/>
    <n v="2.7823521331362886"/>
    <n v="2.7823521331362886"/>
    <n v="2.7823521331362886"/>
    <n v="2.7823521331362886"/>
    <n v="22.081025743183631"/>
    <n v="2.6069902611287756"/>
    <n v="2.6069902611287756"/>
    <n v="2.6002064613519806"/>
    <n v="51.796516990199997"/>
    <n v="0.99908558269122572"/>
    <n v="1.0016941691450691"/>
    <n v="1.0690741541413433"/>
    <n v="1.0690741541413433"/>
    <n v="1.0690741541413433"/>
    <n v="1.0690741541413433"/>
    <n v="1.0690741541413433"/>
    <n v="1.0690741541413433"/>
    <n v="8.4842797710001285"/>
    <n v="1.0016941691450691"/>
    <n v="1.0016941691450691"/>
    <n v="0.99908760362537663"/>
    <n v="19.9019803895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RRE Maint Bartow CT 1&amp;3 BG-342"/>
    <s v="AFUDC Not Eligible"/>
    <s v="Maintenance"/>
    <s v="Maintenance"/>
    <s v="Fossil Hydro"/>
    <s v="BG - Other Production Plant"/>
    <s v="~"/>
    <s v="PEF Bartow CT 1&amp;3-342"/>
    <n v="0"/>
    <n v="0"/>
    <n v="0"/>
    <n v="0"/>
    <n v="0"/>
    <n v="0"/>
    <n v="0"/>
    <n v="0"/>
    <n v="0"/>
    <n v="0"/>
    <n v="0"/>
    <n v="0"/>
    <n v="0"/>
    <n v="0.50185882029999995"/>
    <n v="41.204313534500002"/>
    <n v="0.73254977020000001"/>
    <n v="26.2476253717"/>
    <n v="47.778701730100003"/>
    <n v="47.775462730400001"/>
    <n v="0"/>
    <n v="0"/>
    <n v="0"/>
    <n v="0"/>
    <n v="0"/>
    <n v="0"/>
    <n v="164.2405119572"/>
    <n v="2.7905244455"/>
    <n v="2.7978104321999999"/>
    <n v="2.9860080186000002"/>
    <n v="2.9860080186000002"/>
    <n v="2.9860080186000002"/>
    <n v="2.9860080186000002"/>
    <n v="2.9860080186000002"/>
    <n v="2.9860080186000002"/>
    <n v="23.6972592875"/>
    <n v="2.7978104321999999"/>
    <n v="2.7978104321999999"/>
    <n v="2.7905300859"/>
    <n v="55.587793227100008"/>
    <n v="4.5501907632159302"/>
    <n v="4.5620711928737725"/>
    <n v="4.8689435876588236"/>
    <n v="4.8689435876588236"/>
    <n v="4.8689435876588236"/>
    <n v="4.8689435876588236"/>
    <n v="4.8689435876588236"/>
    <n v="4.8689435876588236"/>
    <n v="38.640424919909705"/>
    <n v="4.5620711928737725"/>
    <n v="4.5620711928737725"/>
    <n v="4.5501999642000897"/>
    <n v="90.640690751899996"/>
    <n v="1.7483377763128536"/>
    <n v="1.7529026407439339"/>
    <n v="1.8708134335501467"/>
    <n v="1.8708134335501467"/>
    <n v="1.8708134335501467"/>
    <n v="1.8708134335501467"/>
    <n v="1.8708134335501467"/>
    <n v="1.8708134335501467"/>
    <n v="14.846963148532241"/>
    <n v="1.7529026407439339"/>
    <n v="1.7529026407439339"/>
    <n v="1.7483413128222196"/>
    <n v="34.8272307611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RRE Maint Bartow CT 1&amp;3 BG-343"/>
    <s v="AFUDC Not Eligible"/>
    <s v="Maintenance"/>
    <s v="Maintenance"/>
    <s v="Fossil Hydro"/>
    <s v="BG - Other Production Plant"/>
    <s v="~"/>
    <s v="PEF Bartow CT 1&amp;3-343"/>
    <n v="0"/>
    <n v="0"/>
    <n v="0"/>
    <n v="0"/>
    <n v="0"/>
    <n v="0"/>
    <n v="0"/>
    <n v="0"/>
    <n v="0"/>
    <n v="0"/>
    <n v="0"/>
    <n v="0"/>
    <n v="0"/>
    <n v="1.5330877627999999"/>
    <n v="125.871711922"/>
    <n v="2.2378068151999999"/>
    <n v="80.181739629199996"/>
    <n v="145.9552766276"/>
    <n v="145.9453820704"/>
    <n v="0"/>
    <n v="0"/>
    <n v="0"/>
    <n v="0"/>
    <n v="0"/>
    <n v="0"/>
    <n v="501.7250048272"/>
    <n v="8.5245465580000008"/>
    <n v="8.5468039271999992"/>
    <n v="9.1217134536"/>
    <n v="9.1217134536"/>
    <n v="9.1217134536"/>
    <n v="9.1217134536"/>
    <n v="9.1217134536"/>
    <n v="9.1217134536"/>
    <n v="72.390833349999994"/>
    <n v="8.5468039271999992"/>
    <n v="8.5468039271999992"/>
    <n v="8.5245637884000001"/>
    <n v="169.8106361996"/>
    <n v="13.900008319714162"/>
    <n v="13.936300879670283"/>
    <n v="14.873740442663038"/>
    <n v="14.873740442663038"/>
    <n v="14.873740442663038"/>
    <n v="14.873740442663038"/>
    <n v="14.873740442663038"/>
    <n v="14.873740442663038"/>
    <n v="118.03949676264311"/>
    <n v="13.936300879670283"/>
    <n v="13.936300879670283"/>
    <n v="13.900036427053692"/>
    <n v="276.8908868044"/>
    <n v="5.3408551203781638"/>
    <n v="5.3547999540944398"/>
    <n v="5.7149960615279847"/>
    <n v="5.7149960615279847"/>
    <n v="5.7149960615279847"/>
    <n v="5.7149960615279847"/>
    <n v="5.7149960615279847"/>
    <n v="5.7149960615279847"/>
    <n v="45.354782255597108"/>
    <n v="5.3547999540944398"/>
    <n v="5.3547999540944398"/>
    <n v="5.3408659237734923"/>
    <n v="106.3908795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RRE Maint Bartow CT 1&amp;3 BG-344"/>
    <s v="AFUDC Not Eligible"/>
    <s v="Maintenance"/>
    <s v="Maintenance"/>
    <s v="Fossil Hydro"/>
    <s v="BG - Other Production Plant"/>
    <s v="~"/>
    <s v="PEF Bartow CT 1&amp;3-344"/>
    <n v="0"/>
    <n v="0"/>
    <n v="0"/>
    <n v="0"/>
    <n v="0"/>
    <n v="0"/>
    <n v="0"/>
    <n v="0"/>
    <n v="0"/>
    <n v="0"/>
    <n v="0"/>
    <n v="0"/>
    <n v="0"/>
    <n v="0.68223046070000004"/>
    <n v="56.013437780499999"/>
    <n v="0.99583338379999997"/>
    <n v="35.681209187299999"/>
    <n v="64.950707996899993"/>
    <n v="64.946304877599999"/>
    <n v="0"/>
    <n v="0"/>
    <n v="0"/>
    <n v="0"/>
    <n v="0"/>
    <n v="0"/>
    <n v="223.26972368680001"/>
    <n v="3.7934588395"/>
    <n v="3.8033634618000001"/>
    <n v="4.0592006033999999"/>
    <n v="4.0592006033999999"/>
    <n v="4.0592006033999999"/>
    <n v="4.0592006033999999"/>
    <n v="4.0592006033999999"/>
    <n v="4.0592006033999999"/>
    <n v="32.214223337500002"/>
    <n v="3.8033634618000001"/>
    <n v="3.8033634618000001"/>
    <n v="3.7934665071000002"/>
    <n v="75.566442689900015"/>
    <n v="6.1855617856950689"/>
    <n v="6.2017121265298458"/>
    <n v="6.6188766493037372"/>
    <n v="6.6188766493037372"/>
    <n v="6.6188766493037372"/>
    <n v="6.6188766493037372"/>
    <n v="6.6188766493037372"/>
    <n v="6.6188766493037372"/>
    <n v="52.528069306414373"/>
    <n v="6.2017121265298458"/>
    <n v="6.2017121265298458"/>
    <n v="6.1855742935786111"/>
    <n v="123.21760166110001"/>
    <n v="2.3767028461911277"/>
    <n v="2.3829083554656032"/>
    <n v="2.5431971284109469"/>
    <n v="2.5431971284109469"/>
    <n v="2.5431971284109469"/>
    <n v="2.5431971284109469"/>
    <n v="2.5431971284109469"/>
    <n v="2.5431971284109469"/>
    <n v="20.183067625999186"/>
    <n v="2.3829083554656032"/>
    <n v="2.3829083554656032"/>
    <n v="2.3767076537471965"/>
    <n v="47.3443859627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RRE Maint Bartow CT 1&amp;3 BG-345"/>
    <s v="AFUDC Not Eligible"/>
    <s v="Maintenance"/>
    <s v="Maintenance"/>
    <s v="Fossil Hydro"/>
    <s v="BG - Other Production Plant"/>
    <s v="~"/>
    <s v="PEF Bartow CT 1&amp;3-345"/>
    <n v="0"/>
    <n v="0"/>
    <n v="0"/>
    <n v="0"/>
    <n v="0"/>
    <n v="0"/>
    <n v="0"/>
    <n v="0"/>
    <n v="0"/>
    <n v="0"/>
    <n v="0"/>
    <n v="0"/>
    <n v="0"/>
    <n v="0.52331977119999995"/>
    <n v="42.966330487999997"/>
    <n v="0.76387574079999998"/>
    <n v="27.370050596799999"/>
    <n v="49.821858750399997"/>
    <n v="49.818481241599997"/>
    <n v="0"/>
    <n v="0"/>
    <n v="0"/>
    <n v="0"/>
    <n v="0"/>
    <n v="0"/>
    <n v="171.26391658879999"/>
    <n v="2.9098554320000001"/>
    <n v="2.9174529888"/>
    <n v="3.1136984544000001"/>
    <n v="3.1136984544000001"/>
    <n v="3.1136984544000001"/>
    <n v="3.1136984544000001"/>
    <n v="3.1136984544000001"/>
    <n v="3.1136984544000001"/>
    <n v="24.710623399999999"/>
    <n v="2.9174529888"/>
    <n v="2.9174529888"/>
    <n v="2.9098613136"/>
    <n v="57.964889838400005"/>
    <n v="4.7447702278084556"/>
    <n v="4.7571586993841537"/>
    <n v="5.0771538552539077"/>
    <n v="5.0771538552539077"/>
    <n v="5.0771538552539077"/>
    <n v="5.0771538552539077"/>
    <n v="5.0771538552539077"/>
    <n v="5.0771538552539077"/>
    <n v="40.292802497862013"/>
    <n v="4.7571586993841537"/>
    <n v="4.7571586993841537"/>
    <n v="4.7447798222536335"/>
    <n v="94.516751777600007"/>
    <n v="1.8231018128433587"/>
    <n v="1.8278618842279841"/>
    <n v="1.9508148873782962"/>
    <n v="1.9508148873782962"/>
    <n v="1.9508148873782962"/>
    <n v="1.9508148873782962"/>
    <n v="1.9508148873782962"/>
    <n v="1.9508148873782962"/>
    <n v="15.4818627144187"/>
    <n v="1.8278618842279841"/>
    <n v="1.8278618842279841"/>
    <n v="1.8231055005842052"/>
    <n v="36.3165450047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RRE Maint Bartow CT 1&amp;3 BG-346"/>
    <s v="AFUDC Not Eligible"/>
    <s v="Maintenance"/>
    <s v="Maintenance"/>
    <s v="Fossil Hydro"/>
    <s v="BG - Other Production Plant"/>
    <s v="~"/>
    <s v="PEF Bartow CT 1&amp;3-346"/>
    <n v="0"/>
    <n v="0"/>
    <n v="0"/>
    <n v="0"/>
    <n v="0"/>
    <n v="0"/>
    <n v="0"/>
    <n v="0"/>
    <n v="0"/>
    <n v="0"/>
    <n v="0"/>
    <n v="0"/>
    <n v="0"/>
    <n v="3.1746547600000001E-2"/>
    <n v="2.6064993740000002"/>
    <n v="4.6339578399999998E-2"/>
    <n v="1.6603703164000001"/>
    <n v="3.0223815292"/>
    <n v="3.0221766367999998"/>
    <n v="0"/>
    <n v="0"/>
    <n v="0"/>
    <n v="0"/>
    <n v="0"/>
    <n v="0"/>
    <n v="10.3895139824"/>
    <n v="0.17652278599999999"/>
    <n v="0.17698368240000001"/>
    <n v="0.1888886712"/>
    <n v="0.1888886712"/>
    <n v="0.1888886712"/>
    <n v="0.1888886712"/>
    <n v="0.1888886712"/>
    <n v="0.1888886712"/>
    <n v="1.4990394499999999"/>
    <n v="0.17698368240000001"/>
    <n v="0.17698368240000001"/>
    <n v="0.1765231428"/>
    <n v="3.5163684531999992"/>
    <n v="0.28783562589806466"/>
    <n v="0.28858715722597017"/>
    <n v="0.3079992681506043"/>
    <n v="0.3079992681506043"/>
    <n v="0.3079992681506043"/>
    <n v="0.3079992681506043"/>
    <n v="0.3079992681506043"/>
    <n v="0.3079992681506043"/>
    <n v="2.4443131003871681"/>
    <n v="0.28858715722597017"/>
    <n v="0.28858715722597017"/>
    <n v="0.28783620793322928"/>
    <n v="5.7337420147999998"/>
    <n v="0.11059621987597089"/>
    <n v="0.11088498372764975"/>
    <n v="0.1183437758121219"/>
    <n v="0.1183437758121219"/>
    <n v="0.1183437758121219"/>
    <n v="0.1183437758121219"/>
    <n v="0.1183437758121219"/>
    <n v="0.1183437758121219"/>
    <n v="0.93918808088013328"/>
    <n v="0.11088498372764975"/>
    <n v="0.11088498372764975"/>
    <n v="0.11059644358821519"/>
    <n v="2.203098350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RRE Maint Bartow CT 2&amp;4 BG"/>
    <s v="AFUDC Not Eligible"/>
    <s v="Maintenance"/>
    <s v="Maintenance"/>
    <s v="Fossil Hydro"/>
    <s v="BG - Other Production Plant"/>
    <s v="~"/>
    <s v="PEF Bartow CT 2&amp;4-346"/>
    <n v="268.11"/>
    <n v="283.13"/>
    <n v="518.12"/>
    <n v="166.39999999999998"/>
    <n v="237.81"/>
    <n v="113.74000000000001"/>
    <n v="223.46999999999997"/>
    <n v="417.48"/>
    <n v="376.61999999999995"/>
    <n v="453.07000000000005"/>
    <n v="451.00999999999993"/>
    <n v="433.21000000000004"/>
    <n v="394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RRE Maint Bartow CT 2&amp;4 BG-341"/>
    <s v="AFUDC Not Eligible"/>
    <s v="Maintenance"/>
    <s v="Maintenance"/>
    <s v="Fossil Hydro"/>
    <s v="BG - Other Production Plant"/>
    <s v="~"/>
    <s v="PEF Bartow CT 2&amp;4-341"/>
    <n v="0"/>
    <n v="0"/>
    <n v="0"/>
    <n v="0"/>
    <n v="0"/>
    <n v="0"/>
    <n v="0"/>
    <n v="0"/>
    <n v="0"/>
    <n v="0"/>
    <n v="0"/>
    <n v="0"/>
    <n v="0"/>
    <n v="0"/>
    <n v="5.0735049459999999"/>
    <n v="0"/>
    <n v="5.4984888170000001"/>
    <n v="1.8413264195000001"/>
    <n v="11.790761292499999"/>
    <n v="0"/>
    <n v="0"/>
    <n v="0"/>
    <n v="0"/>
    <n v="0"/>
    <n v="0"/>
    <n v="24.204081474999999"/>
    <n v="0"/>
    <n v="0"/>
    <n v="2.9188833315"/>
    <n v="5.0152904525000004"/>
    <n v="8.0295517440000008"/>
    <n v="2.9537704665"/>
    <n v="0"/>
    <n v="12.980546368500001"/>
    <n v="0.29902698350000001"/>
    <n v="6.6129061000000003E-2"/>
    <n v="0"/>
    <n v="0"/>
    <n v="32.263198407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RRE Maint Bartow CT 2&amp;4 BG-342"/>
    <s v="AFUDC Not Eligible"/>
    <s v="Maintenance"/>
    <s v="Maintenance"/>
    <s v="Fossil Hydro"/>
    <s v="BG - Other Production Plant"/>
    <s v="~"/>
    <s v="PEF Bartow CT 2&amp;4-342"/>
    <n v="0"/>
    <n v="0"/>
    <n v="0"/>
    <n v="0"/>
    <n v="0"/>
    <n v="0"/>
    <n v="0"/>
    <n v="0"/>
    <n v="0"/>
    <n v="0"/>
    <n v="0"/>
    <n v="0"/>
    <n v="0"/>
    <n v="0"/>
    <n v="1.3981555240000001"/>
    <n v="0"/>
    <n v="1.5152724980000001"/>
    <n v="0.50743238300000004"/>
    <n v="3.249295745"/>
    <n v="0"/>
    <n v="0"/>
    <n v="0"/>
    <n v="0"/>
    <n v="0"/>
    <n v="0"/>
    <n v="6.6701561500000004"/>
    <n v="0"/>
    <n v="0"/>
    <n v="0.80438531099999999"/>
    <n v="1.3821127849999999"/>
    <n v="2.2127823360000001"/>
    <n v="0.81399950099999996"/>
    <n v="0"/>
    <n v="3.5771764890000002"/>
    <n v="8.2405799000000002E-2"/>
    <n v="1.8223834000000001E-2"/>
    <n v="0"/>
    <n v="0"/>
    <n v="8.8910860549999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RRE Maint Bartow CT 2&amp;4 BG-343"/>
    <s v="AFUDC Not Eligible"/>
    <s v="Maintenance"/>
    <s v="Maintenance"/>
    <s v="Fossil Hydro"/>
    <s v="BG - Other Production Plant"/>
    <s v="~"/>
    <s v="PEF Bartow CT 2&amp;4-343"/>
    <n v="0"/>
    <n v="0"/>
    <n v="0"/>
    <n v="0"/>
    <n v="0"/>
    <n v="0"/>
    <n v="0"/>
    <n v="0"/>
    <n v="0"/>
    <n v="0"/>
    <n v="185.55"/>
    <n v="0"/>
    <n v="185.55"/>
    <n v="0"/>
    <n v="110.12897298199999"/>
    <n v="0"/>
    <n v="119.353963939"/>
    <n v="39.969092306500002"/>
    <n v="255.9383395975"/>
    <n v="0"/>
    <n v="0"/>
    <n v="0"/>
    <n v="0"/>
    <n v="0"/>
    <n v="0"/>
    <n v="525.390368825"/>
    <n v="0"/>
    <n v="0"/>
    <n v="63.359280610500001"/>
    <n v="108.8653293175"/>
    <n v="174.29494924799999"/>
    <n v="64.1165646555"/>
    <n v="0"/>
    <n v="281.76462928950002"/>
    <n v="6.4908844945000004"/>
    <n v="1.4354426870000001"/>
    <n v="0"/>
    <n v="0"/>
    <n v="700.327080302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RRE Maint Bartow CT 2&amp;4 BG-344"/>
    <s v="AFUDC Not Eligible"/>
    <s v="Maintenance"/>
    <s v="Maintenance"/>
    <s v="Fossil Hydro"/>
    <s v="BG - Other Production Plant"/>
    <s v="~"/>
    <s v="PEF Bartow CT 2&amp;4-344"/>
    <n v="0"/>
    <n v="0"/>
    <n v="0"/>
    <n v="0"/>
    <n v="0"/>
    <n v="0"/>
    <n v="0"/>
    <n v="0"/>
    <n v="0"/>
    <n v="0"/>
    <n v="0"/>
    <n v="0"/>
    <n v="0"/>
    <n v="0"/>
    <n v="19.539569526000001"/>
    <n v="0"/>
    <n v="21.176308227"/>
    <n v="7.0914931545000002"/>
    <n v="45.409712317500002"/>
    <n v="0"/>
    <n v="0"/>
    <n v="0"/>
    <n v="0"/>
    <n v="0"/>
    <n v="0"/>
    <n v="93.21708322500001"/>
    <n v="0"/>
    <n v="0"/>
    <n v="11.2414838265"/>
    <n v="19.315368277499999"/>
    <n v="30.924180864"/>
    <n v="11.3758445115"/>
    <n v="0"/>
    <n v="49.991926873499999"/>
    <n v="1.1516414385"/>
    <n v="0.25468259100000001"/>
    <n v="0"/>
    <n v="0"/>
    <n v="124.255128382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RRE Maint Bartow CT 2&amp;4 BG-345"/>
    <s v="AFUDC Not Eligible"/>
    <s v="Maintenance"/>
    <s v="Maintenance"/>
    <s v="Fossil Hydro"/>
    <s v="BG - Other Production Plant"/>
    <s v="~"/>
    <s v="PEF Bartow CT 2&amp;4-345"/>
    <n v="0"/>
    <n v="0"/>
    <n v="0"/>
    <n v="0"/>
    <n v="0"/>
    <n v="0"/>
    <n v="0"/>
    <n v="0"/>
    <n v="0"/>
    <n v="0"/>
    <n v="0"/>
    <n v="0"/>
    <n v="0"/>
    <n v="0"/>
    <n v="2.24950765"/>
    <n v="0"/>
    <n v="2.437938425"/>
    <n v="0.81641348749999998"/>
    <n v="5.2278273124999997"/>
    <n v="0"/>
    <n v="0"/>
    <n v="0"/>
    <n v="0"/>
    <n v="0"/>
    <n v="0"/>
    <n v="10.731686875000001"/>
    <n v="0"/>
    <n v="0"/>
    <n v="1.2941842875"/>
    <n v="2.2236963125"/>
    <n v="3.5601696"/>
    <n v="1.3096526625"/>
    <n v="0"/>
    <n v="5.7553582125"/>
    <n v="0.13258358749999999"/>
    <n v="2.9320525E-2"/>
    <n v="0"/>
    <n v="0"/>
    <n v="14.3049651874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RRE Maint Bartow CT 2&amp;4 BG-346"/>
    <s v="AFUDC Not Eligible"/>
    <s v="Maintenance"/>
    <s v="Maintenance"/>
    <s v="Fossil Hydro"/>
    <s v="BG - Other Production Plant"/>
    <s v="~"/>
    <s v="PEF Bartow CT 2&amp;4-346"/>
    <n v="0"/>
    <n v="0"/>
    <n v="0"/>
    <n v="0"/>
    <n v="0"/>
    <n v="0"/>
    <n v="0"/>
    <n v="0"/>
    <n v="0"/>
    <n v="0"/>
    <n v="0"/>
    <n v="0"/>
    <n v="0"/>
    <n v="0"/>
    <n v="4.1529372000000002E-2"/>
    <n v="0"/>
    <n v="4.5008093999999998E-2"/>
    <n v="1.5072248999999999E-2"/>
    <n v="9.6513735000000003E-2"/>
    <n v="0"/>
    <n v="0"/>
    <n v="0"/>
    <n v="0"/>
    <n v="0"/>
    <n v="0"/>
    <n v="0.19812345000000001"/>
    <n v="0"/>
    <n v="0"/>
    <n v="2.3892633E-2"/>
    <n v="4.1052854999999999E-2"/>
    <n v="6.5726207999999994E-2"/>
    <n v="2.4178202999999999E-2"/>
    <n v="0"/>
    <n v="0.106252767"/>
    <n v="2.447697E-3"/>
    <n v="5.4130200000000002E-4"/>
    <n v="0"/>
    <n v="0"/>
    <n v="0.264091665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RRE Maint Maint VS-343"/>
    <s v="AFUDC Not Eligible"/>
    <s v="Maintenance"/>
    <s v="Maintenance"/>
    <s v="Fossil Hydro"/>
    <s v="VS - Other - Intangible Plant - Software"/>
    <s v="~"/>
    <s v="PEF RUSD Communication"/>
    <n v="0"/>
    <n v="0"/>
    <n v="0"/>
    <n v="0"/>
    <n v="0"/>
    <n v="0"/>
    <n v="0"/>
    <n v="0"/>
    <n v="0"/>
    <n v="0"/>
    <n v="0"/>
    <n v="0"/>
    <n v="0"/>
    <n v="35.329000000000001"/>
    <n v="35.329000000000001"/>
    <n v="35.329000000000001"/>
    <n v="35.329000000000001"/>
    <n v="35.329000000000001"/>
    <n v="35.329000000000001"/>
    <n v="35.329000000000001"/>
    <n v="35.329000000000001"/>
    <n v="35.329000000000001"/>
    <n v="35.329000000000001"/>
    <n v="35.329000000000001"/>
    <n v="35.329000000000001"/>
    <n v="423.948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Solar Lake Placid Maint - 344"/>
    <s v="AFUDC Not Eligible"/>
    <s v="Maintenance"/>
    <s v="Maintenance"/>
    <s v="Renewable Generation - Solar"/>
    <s v="BY - Solar Energy Production"/>
    <s v="~"/>
    <s v="PEF Solar Growth Lake Placid"/>
    <n v="0"/>
    <n v="0"/>
    <n v="0"/>
    <n v="0"/>
    <n v="0"/>
    <n v="0"/>
    <n v="124.6"/>
    <n v="190.56"/>
    <n v="13.52"/>
    <n v="76.37"/>
    <n v="1.67"/>
    <n v="43.5"/>
    <n v="450.21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&amp; Renewable Energy"/>
    <s v="PEF Solar Perry Maint - 344"/>
    <s v="AFUDC Not Eligible"/>
    <s v="Maintenance"/>
    <s v="Maintenance"/>
    <s v="Renewable Generation - Solar"/>
    <s v="BY - Solar Energy Production"/>
    <s v="~"/>
    <s v="PEF Perry Solar 344"/>
    <n v="0"/>
    <n v="0"/>
    <n v="0"/>
    <n v="0"/>
    <n v="0"/>
    <n v="46.59"/>
    <n v="0"/>
    <n v="20.7"/>
    <n v="8.65"/>
    <n v="61.45"/>
    <n v="18.13"/>
    <n v="20.65"/>
    <n v="176.17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903.53000000000009"/>
    <n v="2962.6199999999994"/>
    <n v="1521.2699999999998"/>
    <n v="2189.41"/>
    <n v="1600.53"/>
    <n v="3849.6"/>
    <n v="1868.8400000000001"/>
    <n v="1999.4"/>
    <n v="-1389.44"/>
    <n v="-1153.3400000000001"/>
    <n v="5408.84"/>
    <n v="3084.6000000000004"/>
    <n v="22845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Utility Other"/>
    <s v="PEF Reg Other Facilities Maint SA"/>
    <s v="AFUDC Not Eligible"/>
    <s v="Maintenance"/>
    <s v="Maintenance"/>
    <s v="Regulated Utility Other"/>
    <s v="SA - Gen. Bldg. &amp; Oper. Centers"/>
    <s v="~"/>
    <s v="D GEN 390 5Z-STRUCT &amp; IMPROVE-50220"/>
    <n v="0"/>
    <n v="0"/>
    <n v="0"/>
    <n v="0"/>
    <n v="0"/>
    <n v="47.32"/>
    <n v="21.93"/>
    <n v="17.399999999999999"/>
    <n v="22.13"/>
    <n v="9.8000000000000007"/>
    <n v="22.21"/>
    <n v="-7.42"/>
    <n v="133.37"/>
    <n v="239.73047339999999"/>
    <n v="1801.8516334000001"/>
    <n v="1252.0220841"/>
    <n v="1735.9052841"/>
    <n v="1376.9461341000001"/>
    <n v="1865.7457941"/>
    <n v="1405.8452141"/>
    <n v="1095.5395641"/>
    <n v="2400.2080940999999"/>
    <n v="3368.5699740999999"/>
    <n v="2842.8812340999998"/>
    <n v="5999.1855641000002"/>
    <n v="25384.431047800001"/>
    <n v="182.6136741"/>
    <n v="202.7940341"/>
    <n v="201.97413470000001"/>
    <n v="208.22521470000001"/>
    <n v="203.58797469999999"/>
    <n v="209.9025647"/>
    <n v="203.9613147"/>
    <n v="199.9526147"/>
    <n v="216.80705470000001"/>
    <n v="229.31689470000001"/>
    <n v="222.52575469999999"/>
    <n v="263.30066470000003"/>
    <n v="2544.9618952000005"/>
    <n v="1"/>
    <n v="21"/>
    <n v="14"/>
    <n v="20"/>
    <n v="15"/>
    <n v="22"/>
    <n v="16"/>
    <n v="12"/>
    <n v="29"/>
    <n v="41"/>
    <n v="34"/>
    <n v="75"/>
    <n v="300"/>
    <n v="1"/>
    <n v="21"/>
    <n v="14"/>
    <n v="20"/>
    <n v="15"/>
    <n v="22"/>
    <n v="16"/>
    <n v="12"/>
    <n v="29"/>
    <n v="41"/>
    <n v="34"/>
    <n v="75"/>
    <n v="300"/>
    <n v="1"/>
    <n v="21"/>
    <n v="14"/>
    <n v="20"/>
    <n v="15"/>
    <n v="22"/>
    <n v="16"/>
    <n v="12"/>
    <n v="29"/>
    <n v="41"/>
    <n v="34"/>
    <n v="75"/>
    <n v="300"/>
    <n v="0"/>
    <n v="0"/>
    <n v="0"/>
    <n v="0"/>
    <n v="0"/>
    <n v="0"/>
    <n v="0"/>
    <n v="0"/>
    <n v="0"/>
    <n v="0"/>
    <n v="0"/>
    <n v="0"/>
    <n v="0"/>
  </r>
  <r>
    <s v="DE Florida"/>
    <x v="8"/>
    <s v="Regulated Utility Other"/>
    <s v="PEF Reg Other IT Spend TD"/>
    <s v="AFUDC Not Eligible"/>
    <s v="Maintenance"/>
    <s v="Maintenance"/>
    <s v="Regulated Utility Other"/>
    <s v="TD - PD - Office Equipment"/>
    <s v="~"/>
    <s v="PEF Reg Other IT-Office Equip"/>
    <n v="0"/>
    <n v="0"/>
    <n v="0"/>
    <n v="0"/>
    <n v="0"/>
    <n v="0"/>
    <n v="0"/>
    <n v="0"/>
    <n v="159.75"/>
    <n v="-140.91999999999999"/>
    <n v="180.56"/>
    <n v="64.72"/>
    <n v="264.11"/>
    <n v="545.96923000000004"/>
    <n v="545.96923000000004"/>
    <n v="545.96923000000004"/>
    <n v="666.66666999999995"/>
    <n v="666.66666999999995"/>
    <n v="666.66666999999995"/>
    <n v="0"/>
    <n v="0"/>
    <n v="0"/>
    <n v="1187.7516700000001"/>
    <n v="1187.7516700000001"/>
    <n v="1187.7516700000001"/>
    <n v="7201.1627100000005"/>
    <n v="0"/>
    <n v="0"/>
    <n v="0"/>
    <n v="0"/>
    <n v="0"/>
    <n v="0"/>
    <n v="0"/>
    <n v="0"/>
    <n v="0"/>
    <n v="2175.3020000000001"/>
    <n v="2175.3020000000001"/>
    <n v="2175.3020000000001"/>
    <n v="6525.9060000000009"/>
    <n v="0"/>
    <n v="0"/>
    <n v="0"/>
    <n v="0"/>
    <n v="0"/>
    <n v="0"/>
    <n v="0"/>
    <n v="0"/>
    <n v="0"/>
    <n v="2535.7440009058059"/>
    <n v="2535.7440009058059"/>
    <n v="2535.7439981883881"/>
    <n v="7607.232"/>
    <n v="0"/>
    <n v="0"/>
    <n v="0"/>
    <n v="0"/>
    <n v="0"/>
    <n v="0"/>
    <n v="0"/>
    <n v="0"/>
    <n v="0"/>
    <n v="2683.3333341244938"/>
    <n v="2683.3333341244938"/>
    <n v="2683.3333317510123"/>
    <n v="8050"/>
    <n v="0"/>
    <n v="0"/>
    <n v="0"/>
    <n v="0"/>
    <n v="0"/>
    <n v="0"/>
    <n v="0"/>
    <n v="0"/>
    <n v="0"/>
    <n v="2683.3333341244938"/>
    <n v="2683.3333341244938"/>
    <n v="2683.3333317510123"/>
    <n v="8050"/>
    <n v="0"/>
    <n v="0"/>
    <n v="0"/>
    <n v="0"/>
    <n v="0"/>
    <n v="0"/>
    <n v="0"/>
    <n v="0"/>
    <n v="0"/>
    <n v="0"/>
    <n v="0"/>
    <n v="0"/>
    <n v="0"/>
  </r>
  <r>
    <s v="DE Florida"/>
    <x v="8"/>
    <s v="Regulated Utility Other"/>
    <s v="PEF Solar Exp Battery BY - Vision FL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1926.9166666666699"/>
    <n v="1926.9166666666699"/>
    <n v="1926.9166666666699"/>
    <n v="1926.9166666666699"/>
    <n v="1926.9166666666699"/>
    <n v="1926.9166666666699"/>
    <n v="1926.9166666666699"/>
    <n v="1926.9166666666699"/>
    <n v="1926.9166666666699"/>
    <n v="1926.9166666666699"/>
    <n v="1926.9166666666699"/>
    <n v="1926.9166666666699"/>
    <n v="23123.000000000044"/>
    <n v="1916.6666666666699"/>
    <n v="1916.6666666666699"/>
    <n v="1916.6666666666699"/>
    <n v="1916.6666666666699"/>
    <n v="1916.6666666666699"/>
    <n v="1916.6666666666699"/>
    <n v="1916.6666666666699"/>
    <n v="1916.6666666666699"/>
    <n v="1916.6666666666699"/>
    <n v="1916.6666666666699"/>
    <n v="1916.6666666666699"/>
    <n v="1916.6666666666599"/>
    <n v="23000.0000000000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Utility Other"/>
    <s v="PEF Vision FL 2023 - DeBary Hydrogen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244.99"/>
    <n v="714.67"/>
    <n v="27.19"/>
    <n v="1479.25"/>
    <n v="56.27"/>
    <n v="697.23"/>
    <n v="2123.9299999999998"/>
    <n v="2801.85"/>
    <n v="8145.3799999999992"/>
    <n v="1313.5"/>
    <n v="1313.5"/>
    <n v="1313.5"/>
    <n v="1313.5"/>
    <n v="1313.5"/>
    <n v="1313.5"/>
    <n v="1313.5"/>
    <n v="1313.5"/>
    <n v="1313.5"/>
    <n v="1313.5"/>
    <n v="1313.5"/>
    <n v="1313.5"/>
    <n v="157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Utility Other"/>
    <s v="PEF Vision FL 2023 - Hines Floating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6.69"/>
    <n v="10.87"/>
    <n v="30.060000000000002"/>
    <n v="580.83000000000004"/>
    <n v="10.27"/>
    <n v="37.32"/>
    <n v="676.040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gulated Utility Other"/>
    <s v="PEF Vision FL 2024 - UCF Research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7.26"/>
    <n v="2.5099999999999998"/>
    <n v="10.72"/>
    <n v="8.18"/>
    <n v="28.67"/>
    <n v="210.916666666667"/>
    <n v="210.916666666667"/>
    <n v="210.916666666667"/>
    <n v="210.916666666667"/>
    <n v="210.916666666667"/>
    <n v="210.916666666667"/>
    <n v="210.916666666667"/>
    <n v="210.916666666667"/>
    <n v="210.916666666667"/>
    <n v="210.916666666667"/>
    <n v="210.916666666667"/>
    <n v="210.916666666667"/>
    <n v="2531.00000000000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Fossil Hydro Expansion Regulated Solar"/>
    <s v="AFUDC Not Eligible"/>
    <s v="Expansion"/>
    <s v="Regulated Renewables"/>
    <s v="Renewable Generation - Solar"/>
    <s v="BY - Solar Energy Production"/>
    <s v="~"/>
    <s v="PEF Other Solar Growth 341"/>
    <n v="0"/>
    <n v="0"/>
    <n v="0"/>
    <n v="0"/>
    <n v="0"/>
    <n v="0"/>
    <n v="0"/>
    <n v="0"/>
    <n v="0"/>
    <n v="0"/>
    <n v="-30"/>
    <n v="0"/>
    <n v="-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- Transmission"/>
    <s v="AFUDC Not Eligible"/>
    <s v="Expansion"/>
    <s v="Regulated Renewables"/>
    <s v="Renewable Generation - Solar"/>
    <s v="BY - Solar Energy Production"/>
    <s v="~"/>
    <s v="PEF Solar Growth Transmission"/>
    <n v="6843.8400000000011"/>
    <n v="1994.3600000000001"/>
    <n v="6367.8499999999985"/>
    <n v="3190.0099999999998"/>
    <n v="1505.84"/>
    <n v="1594.86"/>
    <n v="3160.6800000000003"/>
    <n v="3643.7799999999997"/>
    <n v="5913.4999999999991"/>
    <n v="3936.2400000000002"/>
    <n v="3773.4500000000003"/>
    <n v="19436.529999999995"/>
    <n v="61360.939999999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2018 - Hamilton"/>
    <s v="AFUDC Not Eligible"/>
    <s v="Expansion"/>
    <s v="Regulated Renewables"/>
    <s v="Renewable Generation - Solar"/>
    <s v="BY - Solar Energy Production"/>
    <s v="~"/>
    <s v="PEF Solar Growth Hamilton"/>
    <n v="-1.5"/>
    <n v="112.98"/>
    <n v="93.850000000000009"/>
    <n v="24.68"/>
    <n v="32"/>
    <n v="21.78"/>
    <n v="114.75999999999999"/>
    <n v="170"/>
    <n v="198.53"/>
    <n v="204.35000000000002"/>
    <n v="179.65"/>
    <n v="376.47"/>
    <n v="1527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2018 - Hamilton 344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.907145833333331"/>
    <n v="25.907145833333331"/>
    <n v="25.907145833333331"/>
    <n v="25.907145833333331"/>
    <n v="25.907145833333331"/>
    <n v="25.907145833333331"/>
    <n v="25.907145833333331"/>
    <n v="25.907145833333331"/>
    <n v="25.907145833333331"/>
    <n v="25.907145833333331"/>
    <n v="25.907145833333331"/>
    <n v="25.907145833333232"/>
    <n v="310.88574999999997"/>
    <n v="34.511312499999995"/>
    <n v="34.511312499999995"/>
    <n v="34.511312499999995"/>
    <n v="34.511312499999995"/>
    <n v="34.511312499999995"/>
    <n v="34.511312499999995"/>
    <n v="34.511312499999995"/>
    <n v="34.511312499999995"/>
    <n v="34.511312499999995"/>
    <n v="34.511312499999995"/>
    <n v="34.511312499999995"/>
    <n v="34.511312500000088"/>
    <n v="414.13574999999997"/>
    <n v="34.511312499999995"/>
    <n v="34.511312499999995"/>
    <n v="34.511312499999995"/>
    <n v="34.511312499999995"/>
    <n v="34.511312499999995"/>
    <n v="34.511312499999995"/>
    <n v="34.511312499999995"/>
    <n v="34.511312499999995"/>
    <n v="34.511312499999995"/>
    <n v="34.511312499999995"/>
    <n v="34.511312499999995"/>
    <n v="34.511312500000088"/>
    <n v="414.13574999999997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2019 DeBary"/>
    <s v="AFUDC Not Eligible"/>
    <s v="Expansion"/>
    <s v="Regulated Renewables"/>
    <s v="Renewable Generation - Solar"/>
    <s v="BY - Solar Energy Production"/>
    <s v="~"/>
    <s v="PEF Solar Growth DeBary"/>
    <n v="0"/>
    <n v="0"/>
    <n v="0"/>
    <n v="0"/>
    <n v="0"/>
    <n v="0"/>
    <n v="2.36"/>
    <n v="0"/>
    <n v="0"/>
    <n v="0"/>
    <n v="0"/>
    <n v="0"/>
    <n v="2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-6592.23"/>
    <n v="8951.31"/>
    <n v="4606.55"/>
    <n v="2574.5300000000002"/>
    <n v="458.85"/>
    <n v="1148.42"/>
    <n v="135.96"/>
    <n v="845.1"/>
    <n v="1499.69"/>
    <n v="117.99"/>
    <n v="418.46"/>
    <n v="1896.71"/>
    <n v="16061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838.69"/>
    <n v="194.82"/>
    <n v="2201.2399999999998"/>
    <n v="168.23"/>
    <n v="888.58"/>
    <n v="102.14"/>
    <n v="846.71"/>
    <n v="74.45"/>
    <n v="43.13"/>
    <n v="58.19"/>
    <n v="754.92"/>
    <n v="0"/>
    <n v="6171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2021 Duette"/>
    <s v="AFUDC Eligible"/>
    <s v="Expansion"/>
    <s v="Regulated Renewables"/>
    <s v="Renewable Generation - Solar"/>
    <s v="BY - Solar Energy Production"/>
    <s v="~"/>
    <s v="PEF Solar Growth Duet"/>
    <n v="-45.84"/>
    <n v="35.799999999999997"/>
    <n v="529.79"/>
    <n v="63.56"/>
    <n v="17.37"/>
    <n v="0"/>
    <n v="0"/>
    <n v="18.690000000000001"/>
    <n v="1.76"/>
    <n v="0"/>
    <n v="-48.39"/>
    <n v="0"/>
    <n v="57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2021 Santa Fe"/>
    <s v="AFUDC Not Eligible"/>
    <s v="Expansion"/>
    <s v="Regulated Renewables"/>
    <s v="Renewable Generation - Solar"/>
    <s v="BY - Solar Energy Production"/>
    <s v="~"/>
    <s v="PEF Solar Growth Santa Fe"/>
    <n v="0"/>
    <n v="0.28000000000000003"/>
    <n v="0"/>
    <n v="0"/>
    <n v="0"/>
    <n v="0"/>
    <n v="0"/>
    <n v="0"/>
    <n v="0"/>
    <n v="0"/>
    <n v="0"/>
    <n v="101.25"/>
    <n v="101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2021 Twin Rivers"/>
    <s v="AFUDC Eligible"/>
    <s v="Expansion"/>
    <s v="Regulated Renewables"/>
    <s v="Renewable Generation - Solar"/>
    <s v="BY - Solar Energy Production"/>
    <s v="~"/>
    <s v="PEF Solar Growth Twin Rivers"/>
    <n v="1057.8900000000001"/>
    <n v="3.65"/>
    <n v="0.53"/>
    <n v="0"/>
    <n v="0"/>
    <n v="0"/>
    <n v="0"/>
    <n v="0"/>
    <n v="0"/>
    <n v="0"/>
    <n v="0"/>
    <n v="0"/>
    <n v="1062.07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2022 BY - Bay Trail 344"/>
    <s v="AFUDC Not Eligible"/>
    <s v="Expansion"/>
    <s v="Regulated Renewables"/>
    <s v="Renewable Generation - Solar"/>
    <s v="BY - Solar Energy Production"/>
    <s v="~"/>
    <s v="PEF Other Solar Growth 344"/>
    <n v="1805.24"/>
    <n v="1789.13"/>
    <n v="242.76"/>
    <n v="805.14"/>
    <n v="134.47999999999999"/>
    <n v="3306.26"/>
    <n v="120.91"/>
    <n v="130.58000000000001"/>
    <n v="1852.49"/>
    <n v="82.07"/>
    <n v="1528.54"/>
    <n v="65.25"/>
    <n v="11862.84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2022 BY - Dolphin"/>
    <s v="AFUDC Not Eligible"/>
    <s v="Expansion"/>
    <s v="Regulated Renewables"/>
    <s v="Renewable Generation - Solar"/>
    <s v="BY - Solar Energy Production"/>
    <s v="~"/>
    <s v="PEF Other Solar Growth 344"/>
    <n v="151.11000000000001"/>
    <n v="59.27"/>
    <n v="6.38"/>
    <n v="16.62"/>
    <n v="7.26"/>
    <n v="49.22"/>
    <n v="88.61"/>
    <n v="445.91"/>
    <n v="121.3"/>
    <n v="26.28"/>
    <n v="91.55"/>
    <n v="-40.700000000000003"/>
    <n v="102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2022 BY - Fort Green 344"/>
    <s v="AFUDC Not Eligible"/>
    <s v="Expansion"/>
    <s v="Regulated Renewables"/>
    <s v="Renewable Generation - Solar"/>
    <s v="BY - Solar Energy Production"/>
    <s v="~"/>
    <s v="PEF Other Solar Growth 344"/>
    <n v="421.48"/>
    <n v="8992.94"/>
    <n v="15717.49"/>
    <n v="4830.2"/>
    <n v="1918.14"/>
    <n v="2298.5500000000002"/>
    <n v="1087.1600000000001"/>
    <n v="1422.1"/>
    <n v="28.06"/>
    <n v="65.5"/>
    <n v="924.94"/>
    <n v="343.75"/>
    <n v="38050.31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2022 BY - Hardeetown 344"/>
    <s v="AFUDC Not Eligible"/>
    <s v="Expansion"/>
    <s v="Regulated Renewables"/>
    <s v="Renewable Generation - Solar"/>
    <s v="BY - Solar Energy Production"/>
    <s v="~"/>
    <s v="PEF Other Solar Growth 344"/>
    <n v="6001.69"/>
    <n v="558.33000000000004"/>
    <n v="686.49"/>
    <n v="4592.3599999999997"/>
    <n v="3266.59"/>
    <n v="6841.65"/>
    <n v="4852.95"/>
    <n v="9461.2900000000009"/>
    <n v="11755.01"/>
    <n v="16819.64"/>
    <n v="12872.71"/>
    <n v="8542.91"/>
    <n v="86251.62000000001"/>
    <n v="1025.08341666667"/>
    <n v="1025.08341666667"/>
    <n v="1025.08341666667"/>
    <n v="1025.08341666667"/>
    <n v="1025.08341666667"/>
    <n v="1025.08341666667"/>
    <n v="1025.08341666667"/>
    <n v="1025.08341666667"/>
    <n v="1025.08341666667"/>
    <n v="1025.08341666667"/>
    <n v="1025.08341666667"/>
    <n v="1025.08341666667"/>
    <n v="12301.001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2023 BY - Bay Ranch 344"/>
    <s v="AFUDC Not Eligible"/>
    <s v="Expansion"/>
    <s v="Regulated Renewables"/>
    <s v="Renewable Generation - Solar"/>
    <s v="BY - Solar Energy Production"/>
    <s v="~"/>
    <s v="PEF Other Solar Growth 344"/>
    <n v="191.18"/>
    <n v="1752.49"/>
    <n v="139.77000000000001"/>
    <n v="9215.68"/>
    <n v="4340"/>
    <n v="15716.17"/>
    <n v="2235.92"/>
    <n v="9727.0400000000009"/>
    <n v="14507"/>
    <n v="15404.75"/>
    <n v="12466.54"/>
    <n v="3577.66"/>
    <n v="89274.200000000012"/>
    <n v="1500.8494919314801"/>
    <n v="1500.8494919314801"/>
    <n v="1500.8494919314801"/>
    <n v="1500.8494919314801"/>
    <n v="1500.8494919314801"/>
    <n v="1500.8494919314801"/>
    <n v="1500.8494919314801"/>
    <n v="1500.8494919314801"/>
    <n v="1500.8494919314801"/>
    <n v="1500.8494919314801"/>
    <n v="1500.8494919314801"/>
    <n v="1500.8494919314801"/>
    <n v="18010.1939031777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2023 BY - Hildreth 344"/>
    <s v="AFUDC Not Eligible"/>
    <s v="Expansion"/>
    <s v="Regulated Renewables"/>
    <s v="Renewable Generation - Solar"/>
    <s v="BY - Solar Energy Production"/>
    <s v="~"/>
    <s v="PEF Other Solar Growth 344"/>
    <n v="677.42"/>
    <n v="166.76"/>
    <n v="804.57"/>
    <n v="6701.52"/>
    <n v="10240.77"/>
    <n v="16151"/>
    <n v="9164.7999999999993"/>
    <n v="37859.97"/>
    <n v="9347.0300000000007"/>
    <n v="3967.91"/>
    <n v="61.16"/>
    <n v="1865.33"/>
    <n v="97008.24"/>
    <n v="1247"/>
    <n v="1247"/>
    <n v="1247"/>
    <n v="1247"/>
    <n v="1247"/>
    <n v="1247"/>
    <n v="1247"/>
    <n v="1247"/>
    <n v="1247"/>
    <n v="1247"/>
    <n v="1247"/>
    <n v="1247"/>
    <n v="149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2023 BY- High Springs 344"/>
    <s v="AFUDC Not Eligible"/>
    <s v="Expansion"/>
    <s v="Regulated Renewables"/>
    <s v="Renewable Generation - Solar"/>
    <s v="BY - Solar Energy Production"/>
    <s v="~"/>
    <s v="PEF Other Solar Growth 344"/>
    <n v="1226.27"/>
    <n v="1331.87"/>
    <n v="593.24"/>
    <n v="112.01"/>
    <n v="3508.67"/>
    <n v="8945.1200000000008"/>
    <n v="8431.82"/>
    <n v="1850.88"/>
    <n v="12585.36"/>
    <n v="9752.59"/>
    <n v="12294.68"/>
    <n v="7959.78"/>
    <n v="68592.290000000008"/>
    <n v="999"/>
    <n v="999"/>
    <n v="999"/>
    <n v="999"/>
    <n v="999"/>
    <n v="999"/>
    <n v="999"/>
    <n v="999"/>
    <n v="999"/>
    <n v="999"/>
    <n v="999"/>
    <n v="999"/>
    <n v="11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2024 BY - Falmouth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5.82"/>
    <n v="24.79"/>
    <n v="35.119999999999997"/>
    <n v="5607.85"/>
    <n v="113.98"/>
    <n v="5787.5599999999995"/>
    <n v="6500"/>
    <n v="6500"/>
    <n v="6500"/>
    <n v="6500"/>
    <n v="6500"/>
    <n v="6500"/>
    <n v="6500"/>
    <n v="6500"/>
    <n v="6500"/>
    <n v="6500"/>
    <n v="6500"/>
    <n v="6500"/>
    <n v="78000"/>
    <n v="2667"/>
    <n v="2667"/>
    <n v="2667"/>
    <n v="2667"/>
    <n v="2667"/>
    <n v="2667"/>
    <n v="2667"/>
    <n v="2667"/>
    <n v="2667"/>
    <n v="2667"/>
    <n v="2667"/>
    <n v="2667"/>
    <n v="32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2024 BY - Mule Creek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18.600000000000001"/>
    <n v="2284"/>
    <n v="4590.45"/>
    <n v="4101.9799999999996"/>
    <n v="9204.0300000000007"/>
    <n v="20199.059999999998"/>
    <n v="7299"/>
    <n v="7299"/>
    <n v="7299"/>
    <n v="7299"/>
    <n v="7299"/>
    <n v="7299"/>
    <n v="7299"/>
    <n v="7299"/>
    <n v="7299"/>
    <n v="7299"/>
    <n v="7299"/>
    <n v="7299"/>
    <n v="87588"/>
    <n v="732"/>
    <n v="732"/>
    <n v="732"/>
    <n v="732"/>
    <n v="732"/>
    <n v="732"/>
    <n v="732"/>
    <n v="732"/>
    <n v="732"/>
    <n v="732"/>
    <n v="732"/>
    <n v="732"/>
    <n v="87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2024 BY - Spring Ridge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4.3899999999999997"/>
    <n v="2.94"/>
    <n v="5.63"/>
    <n v="2407.73"/>
    <n v="2035.91"/>
    <n v="4456.6000000000004"/>
    <n v="6167"/>
    <n v="6167"/>
    <n v="6167"/>
    <n v="6167"/>
    <n v="6167"/>
    <n v="6167"/>
    <n v="6167"/>
    <n v="6167"/>
    <n v="6167"/>
    <n v="6167"/>
    <n v="6167"/>
    <n v="6167"/>
    <n v="74004"/>
    <n v="3000"/>
    <n v="3000"/>
    <n v="3000"/>
    <n v="3000"/>
    <n v="3000"/>
    <n v="3000"/>
    <n v="3000"/>
    <n v="3000"/>
    <n v="3000"/>
    <n v="3000"/>
    <n v="3000"/>
    <n v="3000"/>
    <n v="3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2024 BY - Winquepin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17.79"/>
    <n v="142.57"/>
    <n v="253.03"/>
    <n v="10348.379999999999"/>
    <n v="99.35"/>
    <n v="10861.119999999999"/>
    <n v="8604"/>
    <n v="8604"/>
    <n v="8604"/>
    <n v="8604"/>
    <n v="8604"/>
    <n v="8604"/>
    <n v="8604"/>
    <n v="8604"/>
    <n v="8604"/>
    <n v="8604"/>
    <n v="8604"/>
    <n v="8604"/>
    <n v="103248"/>
    <n v="621"/>
    <n v="621"/>
    <n v="621"/>
    <n v="621"/>
    <n v="621"/>
    <n v="621"/>
    <n v="621"/>
    <n v="621"/>
    <n v="621"/>
    <n v="621"/>
    <n v="621"/>
    <n v="621"/>
    <n v="74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2024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1835"/>
    <n v="1835"/>
    <n v="1835"/>
    <n v="1835"/>
    <n v="1835"/>
    <n v="1835"/>
    <n v="1835"/>
    <n v="1835"/>
    <n v="1835"/>
    <n v="1835"/>
    <n v="1835"/>
    <n v="1835"/>
    <n v="22020"/>
    <n v="12888.083333333334"/>
    <n v="12888.083333333334"/>
    <n v="12888.083333333334"/>
    <n v="12888.083333333334"/>
    <n v="12888.083333333334"/>
    <n v="12888.083333333334"/>
    <n v="12888.083333333334"/>
    <n v="12888.083333333334"/>
    <n v="12888.083333333334"/>
    <n v="12888.083333333334"/>
    <n v="12888.083333333334"/>
    <n v="12888.083333333343"/>
    <n v="154657"/>
    <n v="4169.666666666667"/>
    <n v="4169.666666666667"/>
    <n v="4169.666666666667"/>
    <n v="4169.666666666667"/>
    <n v="4169.666666666667"/>
    <n v="4169.666666666667"/>
    <n v="4169.666666666667"/>
    <n v="4169.666666666667"/>
    <n v="4169.666666666667"/>
    <n v="4169.666666666667"/>
    <n v="4169.666666666667"/>
    <n v="4169.6666666666715"/>
    <n v="500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2025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1835"/>
    <n v="1835"/>
    <n v="1835"/>
    <n v="1835"/>
    <n v="1835"/>
    <n v="1835"/>
    <n v="1835"/>
    <n v="1835"/>
    <n v="1835"/>
    <n v="1835"/>
    <n v="1835"/>
    <n v="1835"/>
    <n v="22020"/>
    <n v="9545.5"/>
    <n v="9545.5"/>
    <n v="9545.5"/>
    <n v="9545.5"/>
    <n v="9545.5"/>
    <n v="9545.5"/>
    <n v="9545.5"/>
    <n v="9545.5"/>
    <n v="9545.5"/>
    <n v="9545.5"/>
    <n v="9545.5"/>
    <n v="9545.5"/>
    <n v="114546"/>
    <n v="26727.333333333332"/>
    <n v="26727.333333333332"/>
    <n v="26727.333333333332"/>
    <n v="26727.333333333332"/>
    <n v="26727.333333333332"/>
    <n v="26727.333333333332"/>
    <n v="26727.333333333332"/>
    <n v="26727.333333333332"/>
    <n v="26727.333333333332"/>
    <n v="26727.333333333332"/>
    <n v="26727.333333333332"/>
    <n v="26727.333333333314"/>
    <n v="3207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2026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9.0833333333333"/>
    <n v="1909.0833333333333"/>
    <n v="1909.0833333333333"/>
    <n v="1909.0833333333333"/>
    <n v="1909.0833333333333"/>
    <n v="1909.0833333333333"/>
    <n v="1909.0833333333333"/>
    <n v="1909.0833333333333"/>
    <n v="1909.0833333333333"/>
    <n v="1909.0833333333333"/>
    <n v="1909.0833333333333"/>
    <n v="1909.0833333333358"/>
    <n v="22909"/>
    <n v="17181.833333333332"/>
    <n v="17181.833333333332"/>
    <n v="17181.833333333332"/>
    <n v="17181.833333333332"/>
    <n v="17181.833333333332"/>
    <n v="17181.833333333332"/>
    <n v="17181.833333333332"/>
    <n v="17181.833333333332"/>
    <n v="17181.833333333332"/>
    <n v="17181.833333333332"/>
    <n v="17181.833333333332"/>
    <n v="17181.833333333314"/>
    <n v="206182"/>
    <n v="19090.916666666668"/>
    <n v="19090.916666666668"/>
    <n v="19090.916666666668"/>
    <n v="19090.916666666668"/>
    <n v="19090.916666666668"/>
    <n v="19090.916666666668"/>
    <n v="19090.916666666668"/>
    <n v="19090.916666666668"/>
    <n v="19090.916666666668"/>
    <n v="19090.916666666668"/>
    <n v="19090.916666666668"/>
    <n v="19090.916666666686"/>
    <n v="229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2027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1.3333333333333"/>
    <n v="1901.3333333333333"/>
    <n v="1901.3333333333333"/>
    <n v="1901.3333333333333"/>
    <n v="1901.3333333333333"/>
    <n v="1901.3333333333333"/>
    <n v="1901.3333333333333"/>
    <n v="1901.3333333333333"/>
    <n v="1901.3333333333333"/>
    <n v="1901.3333333333333"/>
    <n v="1901.3333333333333"/>
    <n v="1901.3333333333358"/>
    <n v="22816"/>
    <n v="17111.916666666668"/>
    <n v="17111.916666666668"/>
    <n v="17111.916666666668"/>
    <n v="17111.916666666668"/>
    <n v="17111.916666666668"/>
    <n v="17111.916666666668"/>
    <n v="17111.916666666668"/>
    <n v="17111.916666666668"/>
    <n v="17111.916666666668"/>
    <n v="17111.916666666668"/>
    <n v="17111.916666666668"/>
    <n v="17111.916666666686"/>
    <n v="205343"/>
    <n v="19013.25"/>
    <n v="19013.25"/>
    <n v="19013.25"/>
    <n v="19013.25"/>
    <n v="19013.25"/>
    <n v="19013.25"/>
    <n v="19013.25"/>
    <n v="19013.25"/>
    <n v="19013.25"/>
    <n v="19013.25"/>
    <n v="19013.25"/>
    <n v="19013.25"/>
    <n v="228159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2028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3.8333333333333"/>
    <n v="1893.8333333333333"/>
    <n v="1893.8333333333333"/>
    <n v="1893.8333333333333"/>
    <n v="1893.8333333333333"/>
    <n v="1893.8333333333333"/>
    <n v="1893.8333333333333"/>
    <n v="1893.8333333333333"/>
    <n v="1893.8333333333333"/>
    <n v="1893.8333333333333"/>
    <n v="1893.8333333333333"/>
    <n v="1893.8333333333358"/>
    <n v="22726"/>
    <n v="17044.5"/>
    <n v="17044.5"/>
    <n v="17044.5"/>
    <n v="17044.5"/>
    <n v="17044.5"/>
    <n v="17044.5"/>
    <n v="17044.5"/>
    <n v="17044.5"/>
    <n v="17044.5"/>
    <n v="17044.5"/>
    <n v="17044.5"/>
    <n v="17044.5"/>
    <n v="204534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Battery BY"/>
    <s v="AFUDC Not Eligible"/>
    <s v="Expansion"/>
    <s v="Regulated Renewables"/>
    <s v="Renewable Generation - Battery"/>
    <s v="BY - Solar Energy Production"/>
    <s v="~"/>
    <s v="PEF Solar Growth Battery"/>
    <n v="370.11"/>
    <n v="-343.29"/>
    <n v="490.16999999999996"/>
    <n v="133.80000000000001"/>
    <n v="119.47"/>
    <n v="456.09"/>
    <n v="85.19"/>
    <n v="83.309999999999988"/>
    <n v="120.47"/>
    <n v="1154.27"/>
    <n v="1089.4199999999998"/>
    <n v="954.81000000000006"/>
    <n v="4713.82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Battery BY - Jennings"/>
    <s v="AFUDC Not Eligible"/>
    <s v="Expansion"/>
    <s v="Regulated Renewables"/>
    <s v="Renewable Generation - Battery"/>
    <s v="BY - Solar Energy Production"/>
    <s v="~"/>
    <s v="PEF Solar Growth Battery"/>
    <n v="100.88"/>
    <n v="115.4"/>
    <n v="263.52999999999997"/>
    <n v="41.42"/>
    <n v="88.35"/>
    <n v="41.47"/>
    <n v="290.58"/>
    <n v="582.02"/>
    <n v="18.98"/>
    <n v="40.230000000000004"/>
    <n v="345.9"/>
    <n v="37.89"/>
    <n v="1966.64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Battery BY - Micanopy"/>
    <s v="AFUDC Not Eligible"/>
    <s v="Expansion"/>
    <s v="Regulated Renewables"/>
    <s v="Renewable Generation - Battery"/>
    <s v="BY - Solar Energy Production"/>
    <s v="~"/>
    <s v="PEF Solar Growth Battery"/>
    <n v="39.42"/>
    <n v="42.24"/>
    <n v="85.7"/>
    <n v="46.06"/>
    <n v="43.72"/>
    <n v="1359.05"/>
    <n v="495.5"/>
    <n v="1262.1500000000001"/>
    <n v="-563.37"/>
    <n v="962.28"/>
    <n v="-308.65999999999997"/>
    <n v="41.97"/>
    <n v="350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Renewable Generation"/>
    <s v="PEF Solar Growth Battery BY - Trenton"/>
    <s v="AFUDC Not Eligible"/>
    <s v="Expansion"/>
    <s v="Regulated Renewables"/>
    <s v="Renewable Generation - Battery"/>
    <s v="BY - Solar Energy Production"/>
    <s v="~"/>
    <s v="PEF Solar Growth Battery"/>
    <n v="28.17"/>
    <n v="36.270000000000003"/>
    <n v="25.91"/>
    <n v="30.8"/>
    <n v="31.81"/>
    <n v="26.18"/>
    <n v="417.56"/>
    <n v="9.1000000000000014"/>
    <n v="5.85"/>
    <n v="930.9799999999999"/>
    <n v="1.31"/>
    <n v="33.33"/>
    <n v="1577.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EE 2023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7.11"/>
    <n v="0.19"/>
    <n v="5.17"/>
    <n v="0.78"/>
    <n v="10.36"/>
    <n v="522.38"/>
    <n v="1240.7"/>
    <n v="1786.69"/>
    <n v="33.2439173"/>
    <n v="28.807865199999998"/>
    <n v="59.9943648"/>
    <n v="49.655685699999999"/>
    <n v="57.419325000000001"/>
    <n v="57.387464999999999"/>
    <n v="52.252145499999997"/>
    <n v="59.994414800000001"/>
    <n v="52.2287155"/>
    <n v="57.408355"/>
    <n v="52.221585500000003"/>
    <n v="49.657575700000002"/>
    <n v="610.271415000000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EE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2.1363748"/>
    <n v="2.1454447999999999"/>
    <n v="2.4629004999999999"/>
    <n v="2.0495195000000002"/>
    <n v="2.3765252000000001"/>
    <n v="2.3344352000000002"/>
    <n v="2.1408648000000001"/>
    <n v="5.9446764999999999"/>
    <n v="4.3583255999999997"/>
    <n v="4.3031974000000002"/>
    <n v="2.3721329999999998"/>
    <n v="2.2405062999999998"/>
    <n v="34.864903599999998"/>
    <n v="2.4843896000000001"/>
    <n v="2.8939007000000001"/>
    <n v="2.7332638999999999"/>
    <n v="2.6332662"/>
    <n v="2.6276761999999998"/>
    <n v="2.3754729999999999"/>
    <n v="2.6015662000000002"/>
    <n v="143.68462539999999"/>
    <n v="153.2355795"/>
    <n v="124.239154"/>
    <n v="0.97206499999999996"/>
    <n v="0"/>
    <n v="440.4809596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EE 2025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05"/>
    <n v="24.035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89993"/>
    <n v="93.289884717708006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927"/>
    <n v="1117.83542865295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EE 2026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3.971681348021001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63"/>
    <n v="684.222223802535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EE 2028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604"/>
    <n v="46.3670053756469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622"/>
    <n v="56.594298839498997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EE DEC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89999999999"/>
    <n v="18.976680000000002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1"/>
    <n v="121.619664"/>
    <n v="120.792672"/>
    <n v="120.792672"/>
    <n v="120.792672"/>
    <n v="120.792672"/>
    <n v="120.792672"/>
    <n v="120.792672"/>
    <n v="120.792672"/>
    <n v="120.792672"/>
    <n v="120.792672"/>
    <n v="120.792672"/>
    <n v="120.792672"/>
    <n v="120.79267199999981"/>
    <n v="1449.512064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EE JUL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22.5268333"/>
    <n v="22.5268333"/>
    <n v="22.5268333"/>
    <n v="22.5268333"/>
    <n v="22.5268333"/>
    <n v="22.5268333"/>
    <n v="22.5268333"/>
    <n v="22.5268333"/>
    <n v="22.5268333"/>
    <n v="22.5268333"/>
    <n v="22.5268333"/>
    <n v="22.5268333"/>
    <n v="270.32199959999997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91.7009995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EE MAR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027"/>
    <n v="13.01008497726600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68"/>
    <n v="243.29022366593699"/>
    <n v="36.877581401093998"/>
    <n v="36.877581401093998"/>
    <n v="36.877581401093998"/>
    <n v="36.877581401093998"/>
    <n v="36.877581401093998"/>
    <n v="36.877581401093998"/>
    <n v="36.877581401093998"/>
    <n v="36.877581401093998"/>
    <n v="36.877581401093998"/>
    <n v="36.877581401093998"/>
    <n v="36.877581401093998"/>
    <n v="36.877581401094005"/>
    <n v="442.53097681312801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EE_DeLand West to Dona Vista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.45"/>
    <n v="0.55000000000000004"/>
    <n v="1"/>
    <n v="51.04954"/>
    <n v="46.30603"/>
    <n v="51.176369999999999"/>
    <n v="54.7425894"/>
    <n v="76.740436500000001"/>
    <n v="72.949279399999995"/>
    <n v="76.043599999999998"/>
    <n v="76.075999999999993"/>
    <n v="73.254919999999998"/>
    <n v="75.432209999999998"/>
    <n v="72.402559999999994"/>
    <n v="74.384619999999998"/>
    <n v="800.55815529999995"/>
    <n v="74.625029999999995"/>
    <n v="68.722939999999994"/>
    <n v="74.479830000000007"/>
    <n v="73.066270000000003"/>
    <n v="75.340670000000003"/>
    <n v="72.50403"/>
    <n v="74.592600000000004"/>
    <n v="73.699770000000001"/>
    <n v="72.436750000000004"/>
    <n v="75.461299999999994"/>
    <n v="73.112350000000006"/>
    <n v="75.952259999999995"/>
    <n v="883.99379999999985"/>
    <n v="628.31980808977607"/>
    <n v="578.62602496997579"/>
    <n v="627.09726873354884"/>
    <n v="615.19552815236068"/>
    <n v="634.34527685623914"/>
    <n v="610.46164022092012"/>
    <n v="628.04675746083365"/>
    <n v="620.52940337391669"/>
    <n v="609.89516330709796"/>
    <n v="635.36094436685676"/>
    <n v="615.58350758441964"/>
    <n v="639.49467688405457"/>
    <n v="7442.9560000000001"/>
    <n v="884.93598173464045"/>
    <n v="814.94643789879603"/>
    <n v="883.21413713976563"/>
    <n v="866.45152938817318"/>
    <n v="893.42235133433883"/>
    <n v="859.78424354091146"/>
    <n v="884.55141272491744"/>
    <n v="873.96384723151471"/>
    <n v="858.98640811155076"/>
    <n v="894.85283420954374"/>
    <n v="866.99796601993512"/>
    <n v="900.67485066591325"/>
    <n v="10482.781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EE_Ross Prairie-Shaw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1.82"/>
    <n v="1.82"/>
    <n v="13.71011"/>
    <n v="12.436170000000001"/>
    <n v="13.74418"/>
    <n v="13.39836"/>
    <n v="13.86487"/>
    <n v="23.557780000000001"/>
    <n v="46.19312"/>
    <n v="46.212829999999997"/>
    <n v="44.49915"/>
    <n v="45.821759999999998"/>
    <n v="43.981409999999997"/>
    <n v="59.991454099999999"/>
    <n v="377.41119409999993"/>
    <n v="160.44812999999999"/>
    <n v="10196.8436958"/>
    <n v="244.18120999999999"/>
    <n v="236.39349999999999"/>
    <n v="234.81001000000001"/>
    <n v="225.96903"/>
    <n v="232.47845000000001"/>
    <n v="282.55291999999997"/>
    <n v="762.59535000000005"/>
    <n v="695.78178000000003"/>
    <n v="114.15969"/>
    <n v="118.59411"/>
    <n v="13504.807875800001"/>
    <n v="302.51646333430057"/>
    <n v="19225.609497761518"/>
    <n v="460.39075719916553"/>
    <n v="445.70744187057198"/>
    <n v="442.72185522319114"/>
    <n v="426.05265501494137"/>
    <n v="438.32582215473639"/>
    <n v="532.73858700116705"/>
    <n v="1437.8332002821292"/>
    <n v="1311.8597476832194"/>
    <n v="215.24205781731527"/>
    <n v="223.60291898994547"/>
    <n v="25462.601004332198"/>
    <n v="74.139413349644457"/>
    <n v="4711.7283923759815"/>
    <n v="112.83055564690181"/>
    <n v="109.232032867377"/>
    <n v="108.50033833379142"/>
    <n v="104.41512356291226"/>
    <n v="107.4229777525899"/>
    <n v="130.56124573735465"/>
    <n v="352.37787983048969"/>
    <n v="321.50485635807274"/>
    <n v="52.750583286805977"/>
    <n v="54.799631330528427"/>
    <n v="6240.2630304324503"/>
    <n v="2.5605917066699999E-3"/>
    <n v="0.16273142854127221"/>
    <n v="3.8968879303900002E-3"/>
    <n v="3.7726038665E-3"/>
    <n v="3.7473329495899999E-3"/>
    <n v="3.6062397497699998E-3"/>
    <n v="3.7101235835500001E-3"/>
    <n v="4.5092620502799998E-3"/>
    <n v="1.217025919065E-2"/>
    <n v="1.110398142702E-2"/>
    <n v="1.82187449271E-3"/>
    <n v="1.8877912115977669E-3"/>
    <n v="0.21551837669999999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FF  Tallahasse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348406069518003"/>
    <n v="21.348406069518003"/>
    <n v="21.348406069518003"/>
    <n v="21.348406069518003"/>
    <n v="21.348406069518003"/>
    <n v="21.348406069518003"/>
    <n v="21.348406069518003"/>
    <n v="21.348406069518003"/>
    <n v="21.348406069518003"/>
    <n v="21.348406069518003"/>
    <n v="21.348406069518003"/>
    <n v="21.348406069517978"/>
    <n v="256.18087283421602"/>
    <n v="113.77215311083417"/>
    <n v="113.77215311083417"/>
    <n v="113.77215311083417"/>
    <n v="113.77215311083417"/>
    <n v="113.77215311083417"/>
    <n v="113.77215311083417"/>
    <n v="113.77215311083417"/>
    <n v="113.77215311083417"/>
    <n v="113.77215311083417"/>
    <n v="113.77215311083417"/>
    <n v="113.77215311083417"/>
    <n v="113.7721531108341"/>
    <n v="1365.2658373300101"/>
    <n v="1300.6838675020915"/>
    <n v="1300.6838675020915"/>
    <n v="1300.6838675020915"/>
    <n v="1300.6838675020915"/>
    <n v="1300.6838675020915"/>
    <n v="1300.6838675020915"/>
    <n v="1300.6838675020915"/>
    <n v="1300.6838675020915"/>
    <n v="1300.6838675020915"/>
    <n v="1300.6838675020915"/>
    <n v="1300.6838675020915"/>
    <n v="1300.6838675020917"/>
    <n v="15608.206410025099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FF - Moss Park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.15396985442416"/>
    <n v="193.15396985442416"/>
    <n v="193.15396985442416"/>
    <n v="193.15396985442416"/>
    <n v="193.15396985442416"/>
    <n v="193.15396985442416"/>
    <n v="193.15396985442416"/>
    <n v="193.15396985442416"/>
    <n v="193.15396985442416"/>
    <n v="193.15396985442416"/>
    <n v="193.15396985442416"/>
    <n v="193.1539698544243"/>
    <n v="2317.8476382530898"/>
    <n v="243.83592334194"/>
    <n v="243.83592334194"/>
    <n v="243.83592334194"/>
    <n v="243.83592334194"/>
    <n v="243.83592334194"/>
    <n v="243.83592334194"/>
    <n v="243.83592334194"/>
    <n v="243.83592334194"/>
    <n v="243.83592334194"/>
    <n v="243.83592334194"/>
    <n v="243.83592334194"/>
    <n v="243.83592334193963"/>
    <n v="2926.0310801032801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FF - New County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.242585500000004"/>
    <n v="43.867290599999997"/>
    <n v="29.2592657"/>
    <n v="80.3054281"/>
    <n v="131.42260669999999"/>
    <n v="89.495698000000004"/>
    <n v="153.2568421"/>
    <n v="182.4051585"/>
    <n v="95.349195600000002"/>
    <n v="37.196175500000003"/>
    <n v="25.663944900000001"/>
    <n v="26.611267999999999"/>
    <n v="981.07545920000007"/>
    <n v="37.361167799214684"/>
    <n v="19.00375777815141"/>
    <n v="12.675412375009406"/>
    <n v="34.78913064859205"/>
    <n v="56.933613864450948"/>
    <n v="38.770449319215295"/>
    <n v="66.392427370766256"/>
    <n v="79.019775377221862"/>
    <n v="41.306244191064316"/>
    <n v="16.113762664786275"/>
    <n v="11.117882728581925"/>
    <n v="11.528272848546521"/>
    <n v="425.01189696560101"/>
    <n v="679.42644350917658"/>
    <n v="345.59025643707696"/>
    <n v="230.50699047329744"/>
    <n v="632.65301117931926"/>
    <n v="1035.3585035653446"/>
    <n v="705.05474121611678"/>
    <n v="1207.3704721138079"/>
    <n v="1437.0033945397272"/>
    <n v="751.16909450689911"/>
    <n v="293.03464275323898"/>
    <n v="202.18274659474895"/>
    <n v="209.6458386428958"/>
    <n v="7728.99613553165"/>
    <n v="301.36463715242138"/>
    <n v="153.28912088945694"/>
    <n v="102.24308489715662"/>
    <n v="280.61793440464936"/>
    <n v="459.2409417244441"/>
    <n v="312.73225864121019"/>
    <n v="535.53812589016638"/>
    <n v="637.39351142345345"/>
    <n v="333.18662199394817"/>
    <n v="129.97768872566195"/>
    <n v="89.679656492768714"/>
    <n v="92.989966624622866"/>
    <n v="3428.2535488599601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FF American Cement-Bushnell East "/>
    <s v="AFUDC Not Eligible"/>
    <s v="Expansion"/>
    <s v="Other Transmission &amp; Distribution Expansion"/>
    <s v="Transmission Expansion"/>
    <s v="FF - Transmission Stations "/>
    <s v="~"/>
    <s v="PEF Transmission (Excl. ECC) 353.1"/>
    <n v="-8.32"/>
    <n v="-1.33"/>
    <n v="2.33"/>
    <n v="-0.47"/>
    <n v="2.2799999999999998"/>
    <n v="0"/>
    <n v="0"/>
    <n v="0"/>
    <n v="0"/>
    <n v="0"/>
    <n v="0"/>
    <n v="0"/>
    <n v="-5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FF Bartow Plant-Northeast"/>
    <s v="AFUDC Not Eligible"/>
    <s v="Expansion"/>
    <s v="Other Transmission &amp; Distribution Expansion"/>
    <s v="Transmission Expansion"/>
    <s v="FF - Transmission Stations "/>
    <s v="~"/>
    <s v="PEF Transmission (Excl. ECC) 353.1"/>
    <n v="653.30000000000007"/>
    <n v="651.8599999999999"/>
    <n v="955.71"/>
    <n v="498.61"/>
    <n v="366.87"/>
    <n v="362.23"/>
    <n v="-82.710000000000008"/>
    <n v="5.3000000000000016"/>
    <n v="37.090000000000003"/>
    <n v="104.87"/>
    <n v="-0.89999999999999858"/>
    <n v="4.71"/>
    <n v="3556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FF Bayboro_TGIP"/>
    <s v="AFUDC Not Eligible"/>
    <s v="Expansion"/>
    <s v="Other Transmission &amp; Distribution Expansion"/>
    <s v="Transmission Expansion"/>
    <s v="FF - Transmission Stations "/>
    <s v="~"/>
    <s v="PEF Transmission (Excl. ECC) 353.1"/>
    <n v="1062.3599999999999"/>
    <n v="1088.49"/>
    <n v="392.14"/>
    <n v="315.27999999999997"/>
    <n v="198.89"/>
    <n v="27.12"/>
    <n v="5.47"/>
    <n v="306.14999999999998"/>
    <n v="123.68"/>
    <n v="4.71"/>
    <n v="167.04"/>
    <n v="644.55999999999995"/>
    <n v="4335.88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FF Brookridge Bank &amp; Spare"/>
    <s v="AFUDC Not Eligible"/>
    <s v="Expansion"/>
    <s v="Other Transmission &amp; Distribution Expansion"/>
    <s v="Transmission Expansion"/>
    <s v="FF - Transmission Stations "/>
    <s v="~"/>
    <s v="PEF Transmission (Excl. ECC) 353.1"/>
    <n v="-35.15"/>
    <n v="148.16999999999999"/>
    <n v="70.150000000000006"/>
    <n v="18.27"/>
    <n v="148.54"/>
    <n v="364.92"/>
    <n v="542.54999999999995"/>
    <n v="893.36"/>
    <n v="1558.65"/>
    <n v="1241.49"/>
    <n v="1230.82"/>
    <n v="9005.76"/>
    <n v="15187.529999999999"/>
    <n v="4360.8316433"/>
    <n v="1782.8048507999999"/>
    <n v="1435.9935637000001"/>
    <n v="781.21384969999997"/>
    <n v="249.2775389"/>
    <n v="180.24139819999999"/>
    <n v="187.73447530000001"/>
    <n v="181.51015910000001"/>
    <n v="225.403064"/>
    <n v="300.83465740000003"/>
    <n v="85.385041799999996"/>
    <n v="4.9899852999999998"/>
    <n v="9776.22022750000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FF Fort White"/>
    <s v="AFUDC Not Eligible"/>
    <s v="Expansion"/>
    <s v="Other Transmission &amp; Distribution Expansion"/>
    <s v="Transmission Expansion"/>
    <s v="FF - Transmission Stations "/>
    <s v="~"/>
    <s v="PEF Transmission (Excl. ECC) 353.1"/>
    <n v="331.81"/>
    <n v="264.63"/>
    <n v="8.01"/>
    <n v="1.35"/>
    <n v="625.97"/>
    <n v="-654.07000000000005"/>
    <n v="1185.98"/>
    <n v="0"/>
    <n v="0"/>
    <n v="0"/>
    <n v="0"/>
    <n v="0"/>
    <n v="1763.67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452.4"/>
    <n v="783.96"/>
    <n v="944.43000000000006"/>
    <n v="1346.17"/>
    <n v="1472.27"/>
    <n v="679.96999999999991"/>
    <n v="688.86"/>
    <n v="519.84"/>
    <n v="1202.83"/>
    <n v="304.96000000000004"/>
    <n v="425.15999999999997"/>
    <n v="171.92000000000002"/>
    <n v="8992.7699999999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FF Stations"/>
    <s v="AFUDC Not Eligible"/>
    <s v="Expansion"/>
    <s v="Other Transmission &amp; Distribution Expansion"/>
    <s v="Transmission Expansion"/>
    <s v="FF - Transmission Stations "/>
    <s v="~"/>
    <s v="PEF Transmission (Excl. ECC) 353.1"/>
    <n v="2005.97"/>
    <n v="2485.1"/>
    <n v="2296.150000000001"/>
    <n v="1967.6200000000001"/>
    <n v="1826.36"/>
    <n v="455.27"/>
    <n v="374.62999999999988"/>
    <n v="324.2299999999999"/>
    <n v="1121.47"/>
    <n v="4409.83"/>
    <n v="2914.2199999999989"/>
    <n v="10593.95"/>
    <n v="30774.799999999999"/>
    <n v="4788.2905885999999"/>
    <n v="5164.9135145"/>
    <n v="3731.7859183"/>
    <n v="3822.2770110000001"/>
    <n v="7020.0062052000003"/>
    <n v="1525.2613503"/>
    <n v="2476.05476215"/>
    <n v="3730.24931345"/>
    <n v="5037.6798287499996"/>
    <n v="6926.5440513499998"/>
    <n v="3007.5711285500001"/>
    <n v="2102.322928"/>
    <n v="49332.956600149999"/>
    <n v="1859.08537695"/>
    <n v="897.47913215000005"/>
    <n v="472.33754025000002"/>
    <n v="810.96404285000006"/>
    <n v="396.64511414999998"/>
    <n v="5175.0410438500003"/>
    <n v="3930.3759200499999"/>
    <n v="2351.02644745"/>
    <n v="1740.00944835"/>
    <n v="2282.0046793500001"/>
    <n v="2449.8287369499999"/>
    <n v="1514.9045793499999"/>
    <n v="23879.702061700002"/>
    <n v="2358.9497277146429"/>
    <n v="1138.7901710507381"/>
    <n v="599.33800016765372"/>
    <n v="1029.0132082077175"/>
    <n v="503.29366021830134"/>
    <n v="6566.4879153263237"/>
    <n v="4987.1616018135646"/>
    <n v="2983.1621865375255"/>
    <n v="2207.8570813891843"/>
    <n v="2895.5820876972034"/>
    <n v="3108.5300888422494"/>
    <n v="1922.2268037961912"/>
    <n v="30300.3925327613"/>
    <n v="1044.8904549672579"/>
    <n v="504.42405192510665"/>
    <n v="265.47515969365389"/>
    <n v="455.79864066587902"/>
    <n v="222.93257691299675"/>
    <n v="2908.6082101586503"/>
    <n v="2209.0498554891551"/>
    <n v="1321.3836894066192"/>
    <n v="977.96437252201417"/>
    <n v="1282.5903195233202"/>
    <n v="1376.9150654840496"/>
    <n v="851.4452029205986"/>
    <n v="13421.477599669301"/>
    <n v="415.12079941151615"/>
    <n v="200.40083118962738"/>
    <n v="105.46967865581929"/>
    <n v="181.08261510517016"/>
    <n v="88.568087786668912"/>
    <n v="1155.5505743554652"/>
    <n v="877.62553250549854"/>
    <n v="524.96780965714049"/>
    <n v="388.53197499066221"/>
    <n v="509.55573019822123"/>
    <n v="547.0296718553235"/>
    <n v="338.26763764165662"/>
    <n v="5332.1709433527703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FF Stations - Keystone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1771.8971141"/>
    <n v="421.16995589999999"/>
    <n v="181.31913"/>
    <n v="550.97846000000004"/>
    <n v="200.54942"/>
    <n v="3140.2682300000001"/>
    <n v="164.16085000000001"/>
    <n v="90.914209999999997"/>
    <n v="21.890170000000001"/>
    <n v="13.18126"/>
    <n v="14.18357"/>
    <n v="14.57183"/>
    <n v="6585.0842000000002"/>
    <n v="6.7698"/>
    <n v="0.18309"/>
    <n v="0"/>
    <n v="0"/>
    <n v="0"/>
    <n v="0"/>
    <n v="0"/>
    <n v="0"/>
    <n v="0"/>
    <n v="0"/>
    <n v="0"/>
    <n v="0"/>
    <n v="6.95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3.56"/>
    <n v="227.15"/>
    <n v="38.36"/>
    <n v="484.35"/>
    <n v="-10.58"/>
    <n v="72.67"/>
    <n v="102.45"/>
    <n v="221.85"/>
    <n v="239.54"/>
    <n v="797.03"/>
    <n v="617.17999999999995"/>
    <n v="508.22"/>
    <n v="3301.7799999999997"/>
    <n v="174.32918470000001"/>
    <n v="158.1305294"/>
    <n v="196.9187943"/>
    <n v="170.36484440000001"/>
    <n v="176.29701929999999"/>
    <n v="167.58783930000001"/>
    <n v="174.6966194"/>
    <n v="244.55231430000001"/>
    <n v="234.76059939999999"/>
    <n v="222.21942000000001"/>
    <n v="150.12774999999999"/>
    <n v="157.57482999999999"/>
    <n v="2227.5597445000003"/>
    <n v="7639.86535"/>
    <n v="8268.6849000000002"/>
    <n v="7660.6718600000004"/>
    <n v="6367.4505600000002"/>
    <n v="6693.3145199999999"/>
    <n v="8750.0965300000007"/>
    <n v="6272.3057799999997"/>
    <n v="10306.44204"/>
    <n v="4776.87111"/>
    <n v="5091.70201"/>
    <n v="4144.1912400000001"/>
    <n v="4206.7310500000003"/>
    <n v="80178.326950000002"/>
    <n v="2036.9286911121708"/>
    <n v="2204.5835546795297"/>
    <n v="2042.4760895595678"/>
    <n v="1697.679493121205"/>
    <n v="1784.560821405797"/>
    <n v="2332.936754174345"/>
    <n v="1672.3121439189636"/>
    <n v="2747.8871070104201"/>
    <n v="1273.6017419081663"/>
    <n v="1357.5414533663879"/>
    <n v="1104.9176459911985"/>
    <n v="1121.591902949549"/>
    <n v="21377.0173991972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1550.53"/>
    <n v="1367.88"/>
    <n v="1849.5"/>
    <n v="962.59"/>
    <n v="1290.17"/>
    <n v="1837.92"/>
    <n v="891.4"/>
    <n v="-613.29"/>
    <n v="46.03"/>
    <n v="484.24"/>
    <n v="205.33"/>
    <n v="146.79"/>
    <n v="10019.09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5164.45"/>
    <n v="5487.77"/>
    <n v="3875.81"/>
    <n v="2162.79"/>
    <n v="7368.44"/>
    <n v="4628.1099999999997"/>
    <n v="6424.53"/>
    <n v="3752.24"/>
    <n v="3822.51"/>
    <n v="4145.33"/>
    <n v="3315.4100000000003"/>
    <n v="7924.14"/>
    <n v="58071.530000000006"/>
    <n v="11368.1352575"/>
    <n v="5656.1632179999997"/>
    <n v="3404.9624656999999"/>
    <n v="2217.4539114999998"/>
    <n v="2200.0895326"/>
    <n v="1339.1998412"/>
    <n v="277.6264127"/>
    <n v="283.11118019999998"/>
    <n v="257.40801069999998"/>
    <n v="269.42178999999999"/>
    <n v="254.64206909999999"/>
    <n v="104.8853936"/>
    <n v="27633.0990827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FF Sumter County Industrial Park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.252053645725"/>
    <n v="158.252053645725"/>
    <n v="158.252053645725"/>
    <n v="158.252053645725"/>
    <n v="158.252053645725"/>
    <n v="158.252053645725"/>
    <n v="158.252053645725"/>
    <n v="158.252053645725"/>
    <n v="158.252053645725"/>
    <n v="158.252053645725"/>
    <n v="158.252053645725"/>
    <n v="158.25205364572503"/>
    <n v="1899.0246437487001"/>
    <n v="80.153973904475251"/>
    <n v="80.153973904475251"/>
    <n v="80.153973904475251"/>
    <n v="80.153973904475251"/>
    <n v="80.153973904475251"/>
    <n v="80.153973904475251"/>
    <n v="80.153973904475251"/>
    <n v="80.153973904475251"/>
    <n v="80.153973904475251"/>
    <n v="80.153973904475251"/>
    <n v="80.153973904475251"/>
    <n v="80.153973904475151"/>
    <n v="961.84768685370295"/>
    <n v="667.00143486619163"/>
    <n v="667.00143486619163"/>
    <n v="667.00143486619163"/>
    <n v="667.00143486619163"/>
    <n v="667.00143486619163"/>
    <n v="667.00143486619163"/>
    <n v="667.00143486619163"/>
    <n v="667.00143486619163"/>
    <n v="667.00143486619163"/>
    <n v="667.00143486619163"/>
    <n v="667.00143486619163"/>
    <n v="667.00143486619163"/>
    <n v="8004.0172183942996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FF Voltage"/>
    <s v="AFUDC Not Eligible"/>
    <s v="Expansion"/>
    <s v="Other Transmission &amp; Distribution Expansion"/>
    <s v="Voltage Control"/>
    <s v="FF - Transmission Stations "/>
    <s v="~"/>
    <s v="PEF Transmission (Excl. ECC) 353.1"/>
    <n v="913.7399999999999"/>
    <n v="1744.07"/>
    <n v="1910.98"/>
    <n v="916"/>
    <n v="861.33999999999992"/>
    <n v="355.56"/>
    <n v="843.74"/>
    <n v="474.96"/>
    <n v="136.13"/>
    <n v="116.72"/>
    <n v="121.08999999999999"/>
    <n v="44.25"/>
    <n v="8438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- Disston to Largo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-0.26"/>
    <n v="0"/>
    <n v="0"/>
    <n v="0"/>
    <n v="0"/>
    <n v="0"/>
    <n v="-0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86.5764578958001"/>
    <n v="2258.8638329331002"/>
    <n v="204.24742196490001"/>
    <n v="196.63100716619999"/>
    <n v="556.48960157939996"/>
    <n v="6002.8083215394008"/>
    <n v="0"/>
    <n v="0"/>
    <n v="0"/>
    <n v="0"/>
    <n v="0"/>
    <n v="0"/>
    <n v="0"/>
    <n v="1275.6317898880072"/>
    <n v="1034.0568643480171"/>
    <n v="93.499858481485518"/>
    <n v="90.013235742437573"/>
    <n v="254.74837311358215"/>
    <n v="2747.9501215735299"/>
    <n v="0"/>
    <n v="0"/>
    <n v="0"/>
    <n v="0"/>
    <n v="0"/>
    <n v="0"/>
    <n v="0"/>
    <n v="14789.728526444418"/>
    <n v="11988.898697763092"/>
    <n v="1084.041284612033"/>
    <n v="1043.6172341976305"/>
    <n v="2953.5633604459254"/>
    <n v="31859.849103463101"/>
    <n v="0"/>
    <n v="0"/>
    <n v="0"/>
    <n v="0"/>
    <n v="0"/>
    <n v="0"/>
    <n v="0"/>
    <n v="725.93568941569595"/>
    <n v="588.4603916788667"/>
    <n v="53.2088371935182"/>
    <n v="51.224672247279734"/>
    <n v="144.97203772578928"/>
    <n v="1563.80162826115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- Disston to Largo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5.3126139041999"/>
    <n v="1058.1168321668999"/>
    <n v="95.675370935100005"/>
    <n v="92.107623033799996"/>
    <n v="260.67574582060001"/>
    <n v="2811.8881858606001"/>
    <n v="0"/>
    <n v="0"/>
    <n v="0"/>
    <n v="0"/>
    <n v="0"/>
    <n v="0"/>
    <n v="0"/>
    <n v="597.54264460245861"/>
    <n v="484.38199666228701"/>
    <n v="43.798024751239176"/>
    <n v="42.164790311068408"/>
    <n v="119.33146993132686"/>
    <n v="1287.21892625838"/>
    <n v="0"/>
    <n v="0"/>
    <n v="0"/>
    <n v="0"/>
    <n v="0"/>
    <n v="0"/>
    <n v="0"/>
    <n v="6927.9345079820405"/>
    <n v="5615.9452049727261"/>
    <n v="507.79613772575408"/>
    <n v="488.860349058802"/>
    <n v="1383.5340851427773"/>
    <n v="14924.0702848821"/>
    <n v="0"/>
    <n v="0"/>
    <n v="0"/>
    <n v="0"/>
    <n v="0"/>
    <n v="0"/>
    <n v="0"/>
    <n v="340.049170225561"/>
    <n v="275.65178406102569"/>
    <n v="24.924550755847733"/>
    <n v="23.995110788373328"/>
    <n v="67.90907494056728"/>
    <n v="732.52969077137504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40th Street to 16th Stree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25.11"/>
    <n v="86.69"/>
    <n v="47.72"/>
    <n v="41.72"/>
    <n v="62.42"/>
    <n v="310.38"/>
    <n v="120.48"/>
    <n v="345.18"/>
    <n v="365.67"/>
    <n v="628.91999999999996"/>
    <n v="262.38"/>
    <n v="948.86"/>
    <n v="3245.53"/>
    <n v="1029.5019831744"/>
    <n v="1014.9666549561"/>
    <n v="3739.3511376135002"/>
    <n v="1014.2016626634"/>
    <n v="926.67389621999996"/>
    <n v="873.32383191810004"/>
    <n v="792.13830966060004"/>
    <n v="595.62788117160005"/>
    <n v="492.59094432000001"/>
    <n v="712.06329744000004"/>
    <n v="764.00163954840002"/>
    <n v="603.53310888750002"/>
    <n v="12557.9743475736"/>
    <n v="296.93012312280001"/>
    <n v="269.1674854506"/>
    <n v="287.02350797999998"/>
    <n v="243.86988595139999"/>
    <n v="219.6958417251"/>
    <n v="36.791998285200002"/>
    <n v="33.531869253899998"/>
    <n v="32.957560229999999"/>
    <n v="32.392759259999998"/>
    <n v="33.745245689999997"/>
    <n v="32.50389165"/>
    <n v="30.127589820000001"/>
    <n v="1548.737758418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40th Street to 16th Stree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482.24835922559998"/>
    <n v="475.43959314390003"/>
    <n v="1751.6196958865"/>
    <n v="475.0812487366"/>
    <n v="434.08072378000003"/>
    <n v="409.09001818190001"/>
    <n v="371.06038293939997"/>
    <n v="279.0092424284"/>
    <n v="230.74377568"/>
    <n v="333.55094256000001"/>
    <n v="357.88035685160003"/>
    <n v="282.71227861249997"/>
    <n v="5882.5166180264005"/>
    <n v="139.09061567719999"/>
    <n v="126.08579714939999"/>
    <n v="134.45007201999999"/>
    <n v="114.2356734486"/>
    <n v="102.9118553749"/>
    <n v="17.234430914800001"/>
    <n v="15.707292646100001"/>
    <n v="15.43826977"/>
    <n v="15.173700739999999"/>
    <n v="15.80724431"/>
    <n v="15.22575835"/>
    <n v="14.11263018"/>
    <n v="725.47334058099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Archer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.12316628616503"/>
    <n v="357.12316628616503"/>
    <n v="357.12316628616503"/>
    <n v="357.12316628616503"/>
    <n v="357.12316628616503"/>
    <n v="357.12316628616503"/>
    <n v="357.12316628616503"/>
    <n v="357.12316628616503"/>
    <n v="357.12316628616503"/>
    <n v="357.12316628616503"/>
    <n v="357.12316628616503"/>
    <n v="357.12316628616463"/>
    <n v="4285.4779954339801"/>
    <n v="315.96604277990417"/>
    <n v="315.96604277990417"/>
    <n v="315.96604277990417"/>
    <n v="315.96604277990417"/>
    <n v="315.96604277990417"/>
    <n v="315.96604277990417"/>
    <n v="315.96604277990417"/>
    <n v="315.96604277990417"/>
    <n v="315.96604277990417"/>
    <n v="315.96604277990417"/>
    <n v="315.96604277990417"/>
    <n v="315.96604277990446"/>
    <n v="3791.5925133588498"/>
    <n v="1671.0129113592584"/>
    <n v="1671.0129113592584"/>
    <n v="1671.0129113592584"/>
    <n v="1671.0129113592584"/>
    <n v="1671.0129113592584"/>
    <n v="1671.0129113592584"/>
    <n v="1671.0129113592584"/>
    <n v="1671.0129113592584"/>
    <n v="1671.0129113592584"/>
    <n v="1671.0129113592584"/>
    <n v="1671.0129113592584"/>
    <n v="1671.012911359252"/>
    <n v="20052.154936311101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Archer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5"/>
    <n v="2007.44123427818"/>
    <n v="148.00758832127667"/>
    <n v="148.00758832127667"/>
    <n v="148.00758832127667"/>
    <n v="148.00758832127667"/>
    <n v="148.00758832127667"/>
    <n v="148.00758832127667"/>
    <n v="148.00758832127667"/>
    <n v="148.00758832127667"/>
    <n v="148.00758832127667"/>
    <n v="148.00758832127667"/>
    <n v="148.00758832127667"/>
    <n v="148.00758832127667"/>
    <n v="1776.0910598553201"/>
    <n v="782.75054144435342"/>
    <n v="782.75054144435342"/>
    <n v="782.75054144435342"/>
    <n v="782.75054144435342"/>
    <n v="782.75054144435342"/>
    <n v="782.75054144435342"/>
    <n v="782.75054144435342"/>
    <n v="782.75054144435342"/>
    <n v="782.75054144435342"/>
    <n v="782.75054144435342"/>
    <n v="782.75054144435342"/>
    <n v="782.75054144435489"/>
    <n v="9393.0064973322405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Archer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47.65"/>
    <n v="-1.91"/>
    <n v="11.88"/>
    <n v="87.64"/>
    <n v="10.43"/>
    <n v="11.91"/>
    <n v="11.64"/>
    <n v="49.74"/>
    <n v="31.24"/>
    <n v="36.57"/>
    <n v="13.41"/>
    <n v="14.51"/>
    <n v="324.71000000000004"/>
    <n v="52.073617446599997"/>
    <n v="46.2920495499"/>
    <n v="35.307737469899998"/>
    <n v="32.657458443899998"/>
    <n v="38.8427849073"/>
    <n v="69.395383558500001"/>
    <n v="83.599403233800004"/>
    <n v="85.866957399599997"/>
    <n v="82.128319700399999"/>
    <n v="84.607955244600006"/>
    <n v="81.172704135000004"/>
    <n v="154.19440840319999"/>
    <n v="846.1387794927"/>
    <n v="524.34639749339999"/>
    <n v="6684.0135045240004"/>
    <n v="1064.6903309249999"/>
    <n v="859.37750822700002"/>
    <n v="988.92303167010004"/>
    <n v="1001.5892082924"/>
    <n v="1070.7782158905"/>
    <n v="965.24682595620004"/>
    <n v="850.35091226969996"/>
    <n v="885.92375970269995"/>
    <n v="857.75228742599995"/>
    <n v="1599.3311003985"/>
    <n v="17352.323082775496"/>
    <n v="88.435068415796962"/>
    <n v="1127.310484806241"/>
    <n v="179.56824478454632"/>
    <n v="144.94065201622456"/>
    <n v="166.78950476588989"/>
    <n v="168.9257532487905"/>
    <n v="180.59501358853771"/>
    <n v="162.79632986825635"/>
    <n v="143.41824691367853"/>
    <n v="149.41788229120903"/>
    <n v="144.6665459798061"/>
    <n v="269.73954199839363"/>
    <n v="2926.6032686773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Archer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24.392781153400001"/>
    <n v="21.684528350099999"/>
    <n v="16.539160430100001"/>
    <n v="15.297693456099999"/>
    <n v="18.195078392700001"/>
    <n v="32.506794941499997"/>
    <n v="39.160366566199997"/>
    <n v="40.222554200399998"/>
    <n v="38.471268699600003"/>
    <n v="39.632801355399998"/>
    <n v="38.023630865000001"/>
    <n v="72.229098796800002"/>
    <n v="396.35575720730003"/>
    <n v="245.61894390660001"/>
    <n v="3130.9842994760002"/>
    <n v="498.73159407499998"/>
    <n v="402.55715877300003"/>
    <n v="463.2400104299"/>
    <n v="469.17321210760002"/>
    <n v="501.58333460950001"/>
    <n v="452.14939424379997"/>
    <n v="398.32884143029997"/>
    <n v="414.9921869973"/>
    <n v="401.79585857400002"/>
    <n v="749.17271810149998"/>
    <n v="8128.3275527244996"/>
    <n v="41.425531313713989"/>
    <n v="528.0646764364036"/>
    <n v="84.114934047386598"/>
    <n v="67.894372970889336"/>
    <n v="78.129004435123164"/>
    <n v="79.129684708317427"/>
    <n v="84.595902106818698"/>
    <n v="76.258486384689832"/>
    <n v="67.181234604204775"/>
    <n v="69.99163649177045"/>
    <n v="67.765973814329143"/>
    <n v="126.3537649008631"/>
    <n v="1370.9052022145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Baker Tap to Miccosuke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4.6873161899999998"/>
    <n v="0.53278716000000004"/>
    <n v="0.90126264"/>
    <n v="1.14950076"/>
    <n v="1.39797042"/>
    <n v="0.25077824999999998"/>
    <n v="0.88000862999999996"/>
    <n v="0.83156229000000004"/>
    <n v="-0.96890637000000002"/>
    <n v="-1.4509590299999999"/>
    <n v="-1.7768243399999999"/>
    <n v="-1.8876639"/>
    <n v="4.5468327000000004"/>
    <n v="-60.261894300000002"/>
    <n v="-60.759330749999997"/>
    <n v="-60.102410910000003"/>
    <n v="-59.51974731"/>
    <n v="-59.436855989999998"/>
    <n v="-58.13280228"/>
    <n v="-58.132693320000001"/>
    <n v="-37.084086540000001"/>
    <n v="429.337131"/>
    <n v="20.693070299999999"/>
    <n v="10.327201560000001"/>
    <n v="17.90833872"/>
    <n v="24.835920180000016"/>
    <n v="-1.6523811417060001E-3"/>
    <n v="-1.6660208491650001E-3"/>
    <n v="-1.6480081071521999E-3"/>
    <n v="-1.6320314712402E-3"/>
    <n v="-1.6297585912458E-3"/>
    <n v="-1.5940014385176001E-3"/>
    <n v="-1.5939984508344001E-3"/>
    <n v="-1.0168456529268E-3"/>
    <n v="1.1772424132019999E-2"/>
    <n v="5.6740398762600004E-4"/>
    <n v="2.8317186677519998E-4"/>
    <n v="4.9104571636680232E-4"/>
    <n v="6.8099999999999996E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Baker Tap to Miccosuke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2.1956738100000002"/>
    <n v="0.24957283999999999"/>
    <n v="0.42217736"/>
    <n v="0.53845924000000001"/>
    <n v="0.65484958000000004"/>
    <n v="0.11747175"/>
    <n v="0.41222136999999998"/>
    <n v="0.38952771000000003"/>
    <n v="-0.45386363000000002"/>
    <n v="-0.67967096999999999"/>
    <n v="-0.83231566000000001"/>
    <n v="-0.88423609999999997"/>
    <n v="2.1298673000000008"/>
    <n v="-28.2284057"/>
    <n v="-28.461419249999999"/>
    <n v="-28.15369909"/>
    <n v="-27.880762690000001"/>
    <n v="-27.841934009999999"/>
    <n v="-27.231077719999998"/>
    <n v="-27.231026679999999"/>
    <n v="-17.371253459999998"/>
    <n v="201.11386899999999"/>
    <n v="9.6932296999999998"/>
    <n v="4.8375584399999996"/>
    <n v="8.3887812799999999"/>
    <n v="11.633859820000009"/>
    <n v="-7.7402288429399997E-4"/>
    <n v="-7.8041211583499998E-4"/>
    <n v="-7.7197442904780003E-4"/>
    <n v="-7.6449051295980001E-4"/>
    <n v="-7.6342583055420004E-4"/>
    <n v="-7.466761510824E-4"/>
    <n v="-7.4667475156560002E-4"/>
    <n v="-4.7631976987320003E-4"/>
    <n v="5.51454228798E-3"/>
    <n v="2.65788358374E-4"/>
    <n v="1.3264585242479999E-4"/>
    <n v="2.300199464331998E-4"/>
    <n v="3.19E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Bithlo to Lockwood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3.37"/>
    <n v="0"/>
    <n v="0"/>
    <n v="0"/>
    <n v="0"/>
    <n v="0"/>
    <n v="-29.07"/>
    <n v="0"/>
    <n v="0"/>
    <n v="0"/>
    <n v="0"/>
    <n v="0"/>
    <n v="-25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Bithlo to Lockwoo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.17485084499998"/>
    <n v="180.0705951045"/>
    <n v="52.726137345600002"/>
    <n v="43.607225505000002"/>
    <n v="46.147135882500002"/>
    <n v="610.72594468260002"/>
    <n v="0"/>
    <n v="0"/>
    <n v="0"/>
    <n v="0"/>
    <n v="0"/>
    <n v="0"/>
    <n v="0"/>
    <n v="785.83997286033855"/>
    <n v="491.04448620319471"/>
    <n v="143.78182627387903"/>
    <n v="118.91496016005811"/>
    <n v="125.84118243425951"/>
    <n v="1665.42242793173"/>
    <n v="0"/>
    <n v="0"/>
    <n v="0"/>
    <n v="0"/>
    <n v="0"/>
    <n v="0"/>
    <n v="0"/>
    <n v="287.18374404835708"/>
    <n v="179.45128640993389"/>
    <n v="52.544798714103457"/>
    <n v="43.4572491366458"/>
    <n v="45.988424236310721"/>
    <n v="608.62550254535097"/>
    <n v="0"/>
    <n v="0"/>
    <n v="0"/>
    <n v="0"/>
    <n v="0"/>
    <n v="0"/>
    <n v="0"/>
    <n v="10331.082500883304"/>
    <n v="6455.5396439099786"/>
    <n v="1890.2346033078513"/>
    <n v="1563.3211677069362"/>
    <n v="1654.3770789201299"/>
    <n v="21894.554994728202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Bithlo to Lockwoo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.98939415500001"/>
    <n v="84.350249395500001"/>
    <n v="24.698440254400001"/>
    <n v="20.426879495000001"/>
    <n v="21.616646617499999"/>
    <n v="286.08160991739999"/>
    <n v="0"/>
    <n v="0"/>
    <n v="0"/>
    <n v="0"/>
    <n v="0"/>
    <n v="0"/>
    <n v="0"/>
    <n v="368.11006070844053"/>
    <n v="230.01937018916169"/>
    <n v="67.351545640774461"/>
    <n v="55.703189854711511"/>
    <n v="58.947631712965858"/>
    <n v="780.13179810605402"/>
    <n v="0"/>
    <n v="0"/>
    <n v="0"/>
    <n v="0"/>
    <n v="0"/>
    <n v="0"/>
    <n v="0"/>
    <n v="134.52513120620546"/>
    <n v="84.060147378515282"/>
    <n v="24.613496020262854"/>
    <n v="20.356626247562424"/>
    <n v="21.542301514512985"/>
    <n v="285.09770236705901"/>
    <n v="0"/>
    <n v="0"/>
    <n v="0"/>
    <n v="0"/>
    <n v="0"/>
    <n v="0"/>
    <n v="0"/>
    <n v="4839.3763844078912"/>
    <n v="3023.960567411576"/>
    <n v="885.44029141733415"/>
    <n v="732.3046292195487"/>
    <n v="774.95783873055188"/>
    <n v="10256.039711186901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Bronson to Newb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.56559861195582"/>
    <n v="117.56559861195582"/>
    <n v="117.56559861195582"/>
    <n v="117.56559861195582"/>
    <n v="117.56559861195582"/>
    <n v="117.56559861195582"/>
    <n v="117.56559861195582"/>
    <n v="117.56559861195582"/>
    <n v="117.56559861195582"/>
    <n v="117.56559861195582"/>
    <n v="117.56559861195582"/>
    <n v="117.56559861195569"/>
    <n v="1410.7871833434699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Bronson to Newb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071110069330331"/>
    <n v="55.071110069330331"/>
    <n v="55.071110069330331"/>
    <n v="55.071110069330331"/>
    <n v="55.071110069330331"/>
    <n v="55.071110069330331"/>
    <n v="55.071110069330331"/>
    <n v="55.071110069330331"/>
    <n v="55.071110069330331"/>
    <n v="55.071110069330331"/>
    <n v="55.071110069330331"/>
    <n v="55.07111006933053"/>
    <n v="660.85332083196397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Brookridge-Twin County Ranc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.441845908591915"/>
    <n v="75.441845908591915"/>
    <n v="75.441845908591915"/>
    <n v="75.441845908591915"/>
    <n v="75.441845908591915"/>
    <n v="75.441845908591915"/>
    <n v="75.441845908591915"/>
    <n v="75.441845908591915"/>
    <n v="75.441845908591915"/>
    <n v="75.441845908591915"/>
    <n v="75.441845908591915"/>
    <n v="75.441845908592086"/>
    <n v="905.30215090310298"/>
    <n v="270.60599991158165"/>
    <n v="270.60599991158165"/>
    <n v="270.60599991158165"/>
    <n v="270.60599991158165"/>
    <n v="270.60599991158165"/>
    <n v="270.60599991158165"/>
    <n v="270.60599991158165"/>
    <n v="270.60599991158165"/>
    <n v="270.60599991158165"/>
    <n v="270.60599991158165"/>
    <n v="270.60599991158165"/>
    <n v="270.60599991158233"/>
    <n v="3247.2719989389798"/>
    <n v="746.18407979929589"/>
    <n v="746.18407979929589"/>
    <n v="746.18407979929589"/>
    <n v="746.18407979929589"/>
    <n v="746.18407979929589"/>
    <n v="746.18407979929589"/>
    <n v="746.18407979929589"/>
    <n v="746.18407979929589"/>
    <n v="746.18407979929589"/>
    <n v="746.18407979929589"/>
    <n v="746.18407979929589"/>
    <n v="746.18407979929725"/>
    <n v="8954.2089575915506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Brookridge-Twin County Ranc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.339131930750085"/>
    <n v="35.339131930750085"/>
    <n v="35.339131930750085"/>
    <n v="35.339131930750085"/>
    <n v="35.339131930750085"/>
    <n v="35.339131930750085"/>
    <n v="35.339131930750085"/>
    <n v="35.339131930750085"/>
    <n v="35.339131930750085"/>
    <n v="35.339131930750085"/>
    <n v="35.339131930750085"/>
    <n v="35.33913193075"/>
    <n v="424.06958316900102"/>
    <n v="126.75963872510168"/>
    <n v="126.75963872510168"/>
    <n v="126.75963872510168"/>
    <n v="126.75963872510168"/>
    <n v="126.75963872510168"/>
    <n v="126.75963872510168"/>
    <n v="126.75963872510168"/>
    <n v="126.75963872510168"/>
    <n v="126.75963872510168"/>
    <n v="126.75963872510168"/>
    <n v="126.75963872510168"/>
    <n v="126.75963872510169"/>
    <n v="1521.1156647012201"/>
    <n v="349.53409905429584"/>
    <n v="349.53409905429584"/>
    <n v="349.53409905429584"/>
    <n v="349.53409905429584"/>
    <n v="349.53409905429584"/>
    <n v="349.53409905429584"/>
    <n v="349.53409905429584"/>
    <n v="349.53409905429584"/>
    <n v="349.53409905429584"/>
    <n v="349.53409905429584"/>
    <n v="349.53409905429584"/>
    <n v="349.53409905429544"/>
    <n v="4194.4091886515498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Burnham Tap to Jasper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.3296106767975"/>
    <n v="206.3296106767975"/>
    <n v="206.3296106767975"/>
    <n v="206.3296106767975"/>
    <n v="206.3296106767975"/>
    <n v="206.3296106767975"/>
    <n v="206.3296106767975"/>
    <n v="206.3296106767975"/>
    <n v="206.3296106767975"/>
    <n v="206.3296106767975"/>
    <n v="206.3296106767975"/>
    <n v="206.32961067679753"/>
    <n v="2475.9553281215699"/>
    <n v="109.06744651933667"/>
    <n v="109.06744651933667"/>
    <n v="109.06744651933667"/>
    <n v="109.06744651933667"/>
    <n v="109.06744651933667"/>
    <n v="109.06744651933667"/>
    <n v="109.06744651933667"/>
    <n v="109.06744651933667"/>
    <n v="109.06744651933667"/>
    <n v="109.06744651933667"/>
    <n v="109.06744651933667"/>
    <n v="109.06744651933627"/>
    <n v="1308.80935823204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Burnham Tap to Jasper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.650728055650845"/>
    <n v="96.650728055650845"/>
    <n v="96.650728055650845"/>
    <n v="96.650728055650845"/>
    <n v="96.650728055650845"/>
    <n v="96.650728055650845"/>
    <n v="96.650728055650845"/>
    <n v="96.650728055650845"/>
    <n v="96.650728055650845"/>
    <n v="96.650728055650845"/>
    <n v="96.650728055650845"/>
    <n v="96.650728055650916"/>
    <n v="1159.8087366678101"/>
    <n v="51.09033104209734"/>
    <n v="51.09033104209734"/>
    <n v="51.09033104209734"/>
    <n v="51.09033104209734"/>
    <n v="51.09033104209734"/>
    <n v="51.09033104209734"/>
    <n v="51.09033104209734"/>
    <n v="51.09033104209734"/>
    <n v="51.09033104209734"/>
    <n v="51.09033104209734"/>
    <n v="51.09033104209734"/>
    <n v="51.090331042097432"/>
    <n v="613.08397250516805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Capacit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349.06"/>
    <n v="745.37"/>
    <n v="969.62"/>
    <n v="1302.7"/>
    <n v="151.10999999999999"/>
    <n v="1181.3399999999999"/>
    <n v="513.07999999999993"/>
    <n v="191.54"/>
    <n v="511.18"/>
    <n v="687.04"/>
    <n v="615.69999999999993"/>
    <n v="11.71"/>
    <n v="7229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Citrus CC to Powerlin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760205618696084"/>
    <n v="17.760205618696084"/>
    <n v="17.760205618696084"/>
    <n v="17.760205618696084"/>
    <n v="17.760205618696084"/>
    <n v="17.760205618696084"/>
    <n v="17.760205618696084"/>
    <n v="17.760205618696084"/>
    <n v="17.760205618696084"/>
    <n v="17.760205618696084"/>
    <n v="17.760205618696084"/>
    <n v="17.760205618696034"/>
    <n v="213.122467424353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Citrus CC to Powerline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193914719002091"/>
    <n v="8.3193914719002091"/>
    <n v="8.3193914719002091"/>
    <n v="8.3193914719002091"/>
    <n v="8.3193914719002091"/>
    <n v="8.3193914719002091"/>
    <n v="8.3193914719002091"/>
    <n v="8.3193914719002091"/>
    <n v="8.3193914719002091"/>
    <n v="8.3193914719002091"/>
    <n v="8.3193914719002091"/>
    <n v="8.319391471900218"/>
    <n v="99.832697662802502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304.12"/>
    <n v="289.38"/>
    <n v="9441.9"/>
    <n v="280.54000000000002"/>
    <n v="2330.1799999999998"/>
    <n v="633.66"/>
    <n v="904.47"/>
    <n v="3019.4"/>
    <n v="4441.7700000000004"/>
    <n v="4463.7"/>
    <n v="6732.68"/>
    <n v="4224.6400000000003"/>
    <n v="37066.44"/>
    <n v="2292.6836787000002"/>
    <n v="1982.9949448499999"/>
    <n v="3816.68483466"/>
    <n v="4649.3412192599999"/>
    <n v="5819.4185781300002"/>
    <n v="3477.2777307000001"/>
    <n v="4662.3011532"/>
    <n v="2862.0356218799998"/>
    <n v="4524.5583477"/>
    <n v="3373.1330136000001"/>
    <n v="3237.6548940299999"/>
    <n v="2796.6234199199998"/>
    <n v="43494.707436629993"/>
    <n v="1795.8461613899999"/>
    <n v="1671.96729009"/>
    <n v="1769.58106737"/>
    <n v="1742.9871525000001"/>
    <n v="1471.87321419"/>
    <n v="320.19158573999999"/>
    <n v="138.33773391"/>
    <n v="118.35020685000001"/>
    <n v="208.59792039000001"/>
    <n v="421.55812248000001"/>
    <n v="24.055344359999999"/>
    <n v="0.75330858000000001"/>
    <n v="9684.09910785000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073.9590212999999"/>
    <n v="928.89190514999996"/>
    <n v="1787.8450253399999"/>
    <n v="2177.88524074"/>
    <n v="2725.9831518699998"/>
    <n v="1628.8569692999999"/>
    <n v="2183.9560468"/>
    <n v="1340.6598581200001"/>
    <n v="2119.4333523"/>
    <n v="1580.0725864000001"/>
    <n v="1516.61073597"/>
    <n v="1310.0189000800001"/>
    <n v="20374.172793370002"/>
    <n v="841.22602860999996"/>
    <n v="783.19759991000001"/>
    <n v="828.92270263"/>
    <n v="816.46534750000001"/>
    <n v="689.46777581000003"/>
    <n v="149.98695426"/>
    <n v="64.801376090000005"/>
    <n v="55.438643149999997"/>
    <n v="97.713269609999998"/>
    <n v="197.46995752000001"/>
    <n v="11.268215639999999"/>
    <n v="0.35287141999999999"/>
    <n v="4536.3107421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Disston to 40th Stree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39.51"/>
    <n v="51.51"/>
    <n v="80.75"/>
    <n v="137.38"/>
    <n v="126.89"/>
    <n v="88.21"/>
    <n v="135.31"/>
    <n v="108.13"/>
    <n v="73.900000000000006"/>
    <n v="93.18"/>
    <n v="50.51"/>
    <n v="153.63"/>
    <n v="1138.90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Disston to 40th Stree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362.51554506000002"/>
    <n v="306.7073499"/>
    <n v="375.75368112000001"/>
    <n v="300.91855707000002"/>
    <n v="312.01020836999999"/>
    <n v="278.61772067999999"/>
    <n v="290.43604664999998"/>
    <n v="354.69268470269998"/>
    <n v="403.75886307119998"/>
    <n v="537.37135848900004"/>
    <n v="513.42651577679999"/>
    <n v="504.35090818139997"/>
    <n v="4540.5594390710994"/>
    <n v="404.71257558209999"/>
    <n v="311.45077368"/>
    <n v="1432.9089834201"/>
    <n v="2074.3714869183"/>
    <n v="2105.4109856556001"/>
    <n v="1977.0714026861999"/>
    <n v="4244.4647789381997"/>
    <n v="4493.2534670081996"/>
    <n v="4173.5464522661996"/>
    <n v="4360.8529325127001"/>
    <n v="8889.3067882367995"/>
    <n v="4501.5761133336"/>
    <n v="38968.926740237999"/>
    <n v="364.98042679332224"/>
    <n v="280.87448515613772"/>
    <n v="1292.234943706515"/>
    <n v="1870.7226716006835"/>
    <n v="1898.7149065350595"/>
    <n v="1782.9749009291641"/>
    <n v="3827.7697803137044"/>
    <n v="4052.1339514110246"/>
    <n v="3763.8137712893099"/>
    <n v="3932.731673094549"/>
    <n v="8016.6102592709785"/>
    <n v="4059.6395279469543"/>
    <n v="35143.201298047403"/>
    <n v="104.4114408226469"/>
    <n v="80.350910713571594"/>
    <n v="369.6749262397372"/>
    <n v="535.16527238877222"/>
    <n v="543.1731253222099"/>
    <n v="510.062909379107"/>
    <n v="1095.0257289447959"/>
    <n v="1159.2105033971411"/>
    <n v="1076.7295723257325"/>
    <n v="1125.052606147518"/>
    <n v="2293.3444268179314"/>
    <n v="1161.3576471236356"/>
    <n v="10053.559069622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Disston to 40th Stree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69.81271494000001"/>
    <n v="143.67055010000001"/>
    <n v="176.01383888000001"/>
    <n v="140.95891293"/>
    <n v="146.15456162999999"/>
    <n v="130.51255932000001"/>
    <n v="136.04860335000001"/>
    <n v="166.14826199730001"/>
    <n v="189.1322721288"/>
    <n v="251.720210511"/>
    <n v="240.5037570232"/>
    <n v="236.2524812186"/>
    <n v="2126.9287240289"/>
    <n v="189.57901851790001"/>
    <n v="145.89250632"/>
    <n v="671.21580867989996"/>
    <n v="971.69530738169999"/>
    <n v="986.23510194439996"/>
    <n v="926.11714751379998"/>
    <n v="1988.2294632618"/>
    <n v="2104.7692451918001"/>
    <n v="1955.0092779337999"/>
    <n v="2042.7490241872999"/>
    <n v="4164.0071445632002"/>
    <n v="2108.6678122663998"/>
    <n v="18254.166857762"/>
    <n v="170.96733648615242"/>
    <n v="131.56969275302194"/>
    <n v="605.32003970980657"/>
    <n v="876.30034102880768"/>
    <n v="889.41270952229661"/>
    <n v="835.19675975976998"/>
    <n v="1793.0375329222786"/>
    <n v="1898.1361681352671"/>
    <n v="1763.0786975643023"/>
    <n v="1842.2047044304861"/>
    <n v="3755.2109731386813"/>
    <n v="1901.6519962042294"/>
    <n v="16462.086951655099"/>
    <n v="48.909323968317707"/>
    <n v="37.638679174198735"/>
    <n v="173.16637514019996"/>
    <n v="250.68681628783898"/>
    <n v="254.43792507751095"/>
    <n v="238.9281469778783"/>
    <n v="512.94156759675468"/>
    <n v="543.00756326532746"/>
    <n v="504.37112125096718"/>
    <n v="527.00702108819121"/>
    <n v="1074.2685347355657"/>
    <n v="544.01334718418912"/>
    <n v="4709.3764217469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Eustis to Eustis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43.32"/>
    <n v="72.89"/>
    <n v="27.44"/>
    <n v="34.72"/>
    <n v="41.15"/>
    <n v="56.54"/>
    <n v="70.540000000000006"/>
    <n v="157.34"/>
    <n v="55.86"/>
    <n v="26.9"/>
    <n v="58.34"/>
    <n v="8.76"/>
    <n v="653.80000000000007"/>
    <n v="294.97442112570002"/>
    <n v="282.20987739029999"/>
    <n v="478.8653389941"/>
    <n v="397.80176361090003"/>
    <n v="307.88503970160002"/>
    <n v="256.26325485900003"/>
    <n v="282.43665202469998"/>
    <n v="231.40684808789999"/>
    <n v="63.550300902899998"/>
    <n v="65.439243720899995"/>
    <n v="61.428112452299999"/>
    <n v="60.268359373499997"/>
    <n v="2782.5292122437995"/>
    <n v="57.116453840699997"/>
    <n v="38.827259128800002"/>
    <n v="3128.0068105403998"/>
    <n v="512.49860451719996"/>
    <n v="532.03189095719995"/>
    <n v="494.77304694629998"/>
    <n v="420.4094283645"/>
    <n v="453.0438062202"/>
    <n v="424.93921692840001"/>
    <n v="570.75231119670002"/>
    <n v="536.22237957929997"/>
    <n v="415.92475107929999"/>
    <n v="7584.545959299001"/>
    <n v="22.856293104042987"/>
    <n v="15.53750548921693"/>
    <n v="1251.7345823421631"/>
    <n v="205.08658245710467"/>
    <n v="212.90321829733134"/>
    <n v="197.99334553446533"/>
    <n v="168.23525398131426"/>
    <n v="181.29455397949542"/>
    <n v="170.04793961135354"/>
    <n v="228.39797006490508"/>
    <n v="214.58012625914225"/>
    <n v="166.44062274779526"/>
    <n v="3035.1079938683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Eustis to Eustis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38.17450857430001"/>
    <n v="132.19522890970001"/>
    <n v="224.31430710590001"/>
    <n v="186.34179528909999"/>
    <n v="144.22221389840001"/>
    <n v="120.041084141"/>
    <n v="132.30145667529999"/>
    <n v="108.3976278121"/>
    <n v="29.768789997100001"/>
    <n v="30.653625179100001"/>
    <n v="28.774695847699999"/>
    <n v="28.231434126500002"/>
    <n v="1303.4167675561998"/>
    <n v="26.754990859300001"/>
    <n v="18.1878056712"/>
    <n v="1465.2484178596001"/>
    <n v="240.06909668279999"/>
    <n v="249.21905024279999"/>
    <n v="231.7659353537"/>
    <n v="196.9318761355"/>
    <n v="212.21875797979999"/>
    <n v="199.05375947159999"/>
    <n v="267.35680950329998"/>
    <n v="251.1819957207"/>
    <n v="194.83112422069999"/>
    <n v="3552.8196197010002"/>
    <n v="10.706545521570797"/>
    <n v="7.2782147592660795"/>
    <n v="586.34850479757711"/>
    <n v="96.068457861698079"/>
    <n v="99.729995061451831"/>
    <n v="92.74578153523413"/>
    <n v="78.806234978031199"/>
    <n v="84.923586959558065"/>
    <n v="79.655349098416721"/>
    <n v="106.98818274699666"/>
    <n v="100.51550701419438"/>
    <n v="77.965578056604727"/>
    <n v="1421.7319383905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Fort Meade to Dry Prairi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79672154547001"/>
    <n v="156.79672154547001"/>
    <n v="156.79672154547001"/>
    <n v="156.79672154547001"/>
    <n v="156.79672154547001"/>
    <n v="156.79672154547001"/>
    <n v="156.79672154547001"/>
    <n v="156.79672154547001"/>
    <n v="156.79672154547001"/>
    <n v="156.79672154547001"/>
    <n v="156.79672154547001"/>
    <n v="156.79672154546961"/>
    <n v="1881.5606585456401"/>
    <n v="172.17807421582498"/>
    <n v="172.17807421582498"/>
    <n v="172.17807421582498"/>
    <n v="172.17807421582498"/>
    <n v="172.17807421582498"/>
    <n v="172.17807421582498"/>
    <n v="172.17807421582498"/>
    <n v="172.17807421582498"/>
    <n v="172.17807421582498"/>
    <n v="172.17807421582498"/>
    <n v="172.17807421582498"/>
    <n v="172.17807421582461"/>
    <n v="2066.1368905898998"/>
    <n v="355.39690165637495"/>
    <n v="355.39690165637495"/>
    <n v="355.39690165637495"/>
    <n v="355.39690165637495"/>
    <n v="355.39690165637495"/>
    <n v="355.39690165637495"/>
    <n v="355.39690165637495"/>
    <n v="355.39690165637495"/>
    <n v="355.39690165637495"/>
    <n v="355.39690165637495"/>
    <n v="355.39690165637495"/>
    <n v="355.39690165637421"/>
    <n v="4264.7628198764996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Fort Meade to Dry Prairie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448097170345008"/>
    <n v="73.448097170345008"/>
    <n v="73.448097170345008"/>
    <n v="73.448097170345008"/>
    <n v="73.448097170345008"/>
    <n v="73.448097170345008"/>
    <n v="73.448097170345008"/>
    <n v="73.448097170345008"/>
    <n v="73.448097170345008"/>
    <n v="73.448097170345008"/>
    <n v="73.448097170345008"/>
    <n v="73.448097170344909"/>
    <n v="881.37716604414004"/>
    <n v="80.653165454989832"/>
    <n v="80.653165454989832"/>
    <n v="80.653165454989832"/>
    <n v="80.653165454989832"/>
    <n v="80.653165454989832"/>
    <n v="80.653165454989832"/>
    <n v="80.653165454989832"/>
    <n v="80.653165454989832"/>
    <n v="80.653165454989832"/>
    <n v="80.653165454989832"/>
    <n v="80.653165454989832"/>
    <n v="80.653165454990017"/>
    <n v="967.83798545987804"/>
    <n v="166.47813748661335"/>
    <n v="166.47813748661335"/>
    <n v="166.47813748661335"/>
    <n v="166.47813748661335"/>
    <n v="166.47813748661335"/>
    <n v="166.47813748661335"/>
    <n v="166.47813748661335"/>
    <n v="166.47813748661335"/>
    <n v="166.47813748661335"/>
    <n v="166.47813748661335"/>
    <n v="166.47813748661335"/>
    <n v="166.47813748661315"/>
    <n v="1997.7376498393601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Ft White-Perr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945.84"/>
    <n v="2927.14"/>
    <n v="2868.26"/>
    <n v="1547.7"/>
    <n v="3662.61"/>
    <n v="3676.32"/>
    <n v="3662.31"/>
    <n v="1844.69"/>
    <n v="2418.0700000000002"/>
    <n v="3737.93"/>
    <n v="5915.02"/>
    <n v="1552.45"/>
    <n v="34758.33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Ft White-P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3612.0413134035002"/>
    <n v="2016.8321416797"/>
    <n v="1261.4013043800001"/>
    <n v="2122.79880366"/>
    <n v="2486.80958637"/>
    <n v="1206.49253316"/>
    <n v="256.00700885999998"/>
    <n v="82.251282149999994"/>
    <n v="57.602378190000003"/>
    <n v="21.57540114"/>
    <n v="3.1267978799999998"/>
    <n v="0"/>
    <n v="13126.938550873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Ft White-P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691.9841100965"/>
    <n v="944.74222202030001"/>
    <n v="590.87667562000001"/>
    <n v="994.38005634000001"/>
    <n v="1164.8931836300001"/>
    <n v="565.15582684000003"/>
    <n v="119.92105114"/>
    <n v="38.528867849999997"/>
    <n v="26.982611810000002"/>
    <n v="10.106538860000001"/>
    <n v="1.46468212"/>
    <n v="0"/>
    <n v="6149.0358263268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Ginnie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879564214"/>
    <n v="3.6888920793"/>
    <n v="52.646551259100001"/>
    <n v="130.81124175630001"/>
    <n v="108.18762614400001"/>
    <n v="114.4890397491"/>
    <n v="411.01130740920007"/>
    <n v="0"/>
    <n v="0"/>
    <n v="0"/>
    <n v="0"/>
    <n v="0"/>
    <n v="0"/>
    <n v="8.9524080003452848"/>
    <n v="27.799392610897737"/>
    <n v="396.74301025883994"/>
    <n v="985.79003921212473"/>
    <n v="815.29907358764194"/>
    <n v="862.7863590234806"/>
    <n v="3097.37028269333"/>
    <n v="0"/>
    <n v="0"/>
    <n v="0"/>
    <n v="0"/>
    <n v="0"/>
    <n v="0"/>
    <n v="6.0394657791211799"/>
    <n v="18.754002313946771"/>
    <n v="267.65042807157261"/>
    <n v="665.03282770295175"/>
    <n v="550.01635922891933"/>
    <n v="582.05219078548839"/>
    <n v="2089.5452738819999"/>
    <n v="0"/>
    <n v="0"/>
    <n v="0"/>
    <n v="0"/>
    <n v="0"/>
    <n v="0"/>
    <n v="47.298354383013503"/>
    <n v="146.87283279449005"/>
    <n v="2096.1166534727208"/>
    <n v="5208.2352167262179"/>
    <n v="4307.4784470506238"/>
    <n v="4558.3685372249347"/>
    <n v="16364.370041652001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Ginnie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64729786"/>
    <n v="1.7279832207000001"/>
    <n v="24.661159840900002"/>
    <n v="61.275750543699999"/>
    <n v="50.678197855999997"/>
    <n v="53.629961350899997"/>
    <n v="192.52952579079999"/>
    <n v="0"/>
    <n v="0"/>
    <n v="0"/>
    <n v="0"/>
    <n v="0"/>
    <n v="0"/>
    <n v="4.1935655684436801"/>
    <n v="13.022035598937412"/>
    <n v="185.84584474679875"/>
    <n v="461.77242659128899"/>
    <n v="381.90955135750039"/>
    <n v="404.15396259690056"/>
    <n v="1450.8973864598699"/>
    <n v="0"/>
    <n v="0"/>
    <n v="0"/>
    <n v="0"/>
    <n v="0"/>
    <n v="0"/>
    <n v="2.8290595940376746"/>
    <n v="8.7849144466211744"/>
    <n v="125.3751638103255"/>
    <n v="311.52051694161764"/>
    <n v="257.64349279592551"/>
    <n v="272.64999832682861"/>
    <n v="978.80314591535603"/>
    <n v="0"/>
    <n v="0"/>
    <n v="0"/>
    <n v="0"/>
    <n v="0"/>
    <n v="0"/>
    <n v="22.155910496595165"/>
    <n v="68.799462057918248"/>
    <n v="981.88136924786784"/>
    <n v="2439.6872747953944"/>
    <n v="2017.7468790149032"/>
    <n v="2135.271018171431"/>
    <n v="7665.54191378411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Ginnie-Bell-Dempse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-16.64"/>
    <n v="0"/>
    <n v="0"/>
    <n v="0"/>
    <n v="0"/>
    <n v="0"/>
    <n v="-16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Haines City East-Green Islan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.0679905463"/>
    <n v="144.74476543949999"/>
    <n v="37.447568859900002"/>
    <n v="319.26032484569998"/>
    <n v="0"/>
    <n v="0"/>
    <n v="0"/>
    <n v="0"/>
    <n v="0"/>
    <n v="0"/>
    <n v="0"/>
    <n v="0"/>
    <n v="0"/>
    <n v="1693.166612133796"/>
    <n v="1787.9958927428424"/>
    <n v="462.58045396521175"/>
    <n v="3943.7429588418499"/>
    <n v="0"/>
    <n v="0"/>
    <n v="0"/>
    <n v="0"/>
    <n v="0"/>
    <n v="0"/>
    <n v="0"/>
    <n v="0"/>
    <n v="0"/>
    <n v="3254.9705069385582"/>
    <n v="3437.2718288313004"/>
    <n v="889.27204440742116"/>
    <n v="7581.5143801772801"/>
    <n v="0"/>
    <n v="0"/>
    <n v="0"/>
    <n v="0"/>
    <n v="0"/>
    <n v="0"/>
    <n v="0"/>
    <n v="0"/>
    <n v="0"/>
    <n v="11536.180563242073"/>
    <n v="12182.288096870821"/>
    <n v="3151.7345099729064"/>
    <n v="26870.203170085799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Haines City East-Green Islan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.206591753699996"/>
    <n v="67.802614060500005"/>
    <n v="17.541519040099999"/>
    <n v="149.55072485430003"/>
    <n v="0"/>
    <n v="0"/>
    <n v="0"/>
    <n v="0"/>
    <n v="0"/>
    <n v="0"/>
    <n v="0"/>
    <n v="0"/>
    <n v="0"/>
    <n v="793.12797249732876"/>
    <n v="837.54873683548715"/>
    <n v="216.68599825977412"/>
    <n v="1847.3627075925899"/>
    <n v="0"/>
    <n v="0"/>
    <n v="0"/>
    <n v="0"/>
    <n v="0"/>
    <n v="0"/>
    <n v="0"/>
    <n v="0"/>
    <n v="0"/>
    <n v="1524.7218674205581"/>
    <n v="1610.1170534466737"/>
    <n v="416.56061992065861"/>
    <n v="3551.3995407878901"/>
    <n v="0"/>
    <n v="0"/>
    <n v="0"/>
    <n v="0"/>
    <n v="0"/>
    <n v="0"/>
    <n v="0"/>
    <n v="0"/>
    <n v="0"/>
    <n v="5403.8790009900458"/>
    <n v="5706.5343654945555"/>
    <n v="1476.3631551855979"/>
    <n v="12586.776521670199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Hancock Roa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564.52"/>
    <n v="942.63"/>
    <n v="1380.36"/>
    <n v="468.53"/>
    <n v="786.8"/>
    <n v="220.77"/>
    <n v="-18.62"/>
    <n v="81.180000000000007"/>
    <n v="107.71"/>
    <n v="1.27"/>
    <n v="206.37"/>
    <n v="-0.02"/>
    <n v="4741.50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Idylwild - Wacahoota "/>
    <s v="AFUDC Not Eligible"/>
    <s v="Expansion"/>
    <s v="Other Transmission &amp; Distribution Expansion"/>
    <s v="Voltage Control"/>
    <s v="GG - Transmission Lines"/>
    <s v="~"/>
    <s v="PEF Transmission O/H Conduct.&amp; Devices 356.0"/>
    <n v="-40.49"/>
    <n v="165.21"/>
    <n v="-246.2"/>
    <n v="302.38"/>
    <n v="-293.64"/>
    <n v="302.17"/>
    <n v="-298.17"/>
    <n v="301.27999999999997"/>
    <n v="0.74"/>
    <n v="0.24"/>
    <n v="0.28000000000000003"/>
    <n v="1314.33"/>
    <n v="1508.12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Lake Talquin-Brickyar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09.39"/>
    <n v="79.64"/>
    <n v="98.48"/>
    <n v="36.74"/>
    <n v="56.15"/>
    <n v="326.75"/>
    <n v="2680.13"/>
    <n v="193.68"/>
    <n v="4918.68"/>
    <n v="2347.11"/>
    <n v="988.19"/>
    <n v="4578.49"/>
    <n v="16413.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Lake Talquin-Brickyard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1182.2580079617001"/>
    <n v="1072.4144717516999"/>
    <n v="1336.8517474101"/>
    <n v="1400.9312444238001"/>
    <n v="747.9708056385"/>
    <n v="36.959149462799999"/>
    <n v="87.881930572200005"/>
    <n v="18.042611558099999"/>
    <n v="14.467726642200001"/>
    <n v="11.3876130828"/>
    <n v="10.9302380922"/>
    <n v="11.076290391600001"/>
    <n v="5931.1718369877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Lake Talquin-Brickyard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553.80367773830005"/>
    <n v="502.34980394830001"/>
    <n v="626.21983468990004"/>
    <n v="656.23651537620003"/>
    <n v="350.3710528615"/>
    <n v="17.3127293372"/>
    <n v="41.166425627800002"/>
    <n v="8.4516785418999998"/>
    <n v="6.7770995577999997"/>
    <n v="5.3342857172000002"/>
    <n v="5.1200381078000001"/>
    <n v="5.1884532084000003"/>
    <n v="2778.3315947123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Lines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2385.86"/>
    <n v="1387.18"/>
    <n v="2652.4199999999996"/>
    <n v="3610.7"/>
    <n v="2200.5800000000004"/>
    <n v="3063.19"/>
    <n v="1994.6200000000001"/>
    <n v="1397.49"/>
    <n v="2447.16"/>
    <n v="720.54000000000019"/>
    <n v="2839.5499999999997"/>
    <n v="2944.88"/>
    <n v="27644.17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386.3"/>
    <n v="440.16"/>
    <n v="55.370000000000005"/>
    <n v="33.590000000000003"/>
    <n v="108.46000000000001"/>
    <n v="6.14"/>
    <n v="-133.54000000000002"/>
    <n v="45.37"/>
    <n v="58.91"/>
    <n v="41.81"/>
    <n v="91.24"/>
    <n v="55.93"/>
    <n v="1189.74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Lines - Deland W - Dona Vist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.37749024999999"/>
    <n v="132.37749024999999"/>
    <n v="132.37749024999999"/>
    <n v="132.37749024999999"/>
    <n v="132.37749024999999"/>
    <n v="132.37749024999999"/>
    <n v="132.37749024999999"/>
    <n v="132.37749024999999"/>
    <n v="132.37749024999999"/>
    <n v="132.37749024999999"/>
    <n v="132.37749024999999"/>
    <n v="132.37749025000039"/>
    <n v="1588.5298829999999"/>
    <n v="389.86063925000002"/>
    <n v="389.86063925000002"/>
    <n v="389.86063925000002"/>
    <n v="389.86063925000002"/>
    <n v="389.86063925000002"/>
    <n v="389.86063925000002"/>
    <n v="389.86063925000002"/>
    <n v="389.86063925000002"/>
    <n v="389.86063925000002"/>
    <n v="389.86063925000002"/>
    <n v="389.86063925000002"/>
    <n v="389.86063924999962"/>
    <n v="4678.327671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Lines - Deland W - Dona Vist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.009426416666663"/>
    <n v="62.009426416666663"/>
    <n v="62.009426416666663"/>
    <n v="62.009426416666663"/>
    <n v="62.009426416666663"/>
    <n v="62.009426416666663"/>
    <n v="62.009426416666663"/>
    <n v="62.009426416666663"/>
    <n v="62.009426416666663"/>
    <n v="62.009426416666663"/>
    <n v="62.009426416666663"/>
    <n v="62.009426416666656"/>
    <n v="744.11311699999999"/>
    <n v="182.62194408333335"/>
    <n v="182.62194408333335"/>
    <n v="182.62194408333335"/>
    <n v="182.62194408333335"/>
    <n v="182.62194408333335"/>
    <n v="182.62194408333335"/>
    <n v="182.62194408333335"/>
    <n v="182.62194408333335"/>
    <n v="182.62194408333335"/>
    <n v="182.62194408333335"/>
    <n v="182.62194408333335"/>
    <n v="182.62194408333335"/>
    <n v="2191.4633290000002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Lines - Fort Meade -WLW 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-4.37"/>
    <n v="0"/>
    <n v="0"/>
    <n v="0"/>
    <n v="0"/>
    <n v="0"/>
    <n v="-4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3202.26"/>
    <n v="3807.8"/>
    <n v="2224.5"/>
    <n v="861.74"/>
    <n v="751.07"/>
    <n v="379.28"/>
    <n v="289.26"/>
    <n v="331.22"/>
    <n v="402.52"/>
    <n v="51.38"/>
    <n v="161.16"/>
    <n v="76.92"/>
    <n v="12539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Lin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.54"/>
    <n v="1.5"/>
    <n v="0.37"/>
    <n v="0"/>
    <n v="1998.23"/>
    <n v="2000.64"/>
    <n v="4845.6968326140004"/>
    <n v="4945.7068101353998"/>
    <n v="6490.6361861720998"/>
    <n v="3068.4315816837002"/>
    <n v="3854.0150143062001"/>
    <n v="1927.3641593154"/>
    <n v="5731.0334734103999"/>
    <n v="3711.9437692649999"/>
    <n v="3088.7748948783001"/>
    <n v="7086.0835249821002"/>
    <n v="2516.2282217529"/>
    <n v="2365.1916074214"/>
    <n v="49631.106075936899"/>
    <n v="3280.6110445817999"/>
    <n v="2685.3828672348"/>
    <n v="2388.7079230520999"/>
    <n v="2371.4701524336001"/>
    <n v="2383.5377609733"/>
    <n v="1813.2462830894999"/>
    <n v="1880.8189832231999"/>
    <n v="2417.3173799340002"/>
    <n v="2337.3089055675"/>
    <n v="2149.0236368919"/>
    <n v="1654.6927447905"/>
    <n v="1349.8690041165"/>
    <n v="26711.9866858887"/>
    <n v="5061.6176966580115"/>
    <n v="4143.2468702886417"/>
    <n v="3685.510452522723"/>
    <n v="3658.9144910911982"/>
    <n v="3677.5334678948543"/>
    <n v="2797.6371932428056"/>
    <n v="2901.894348437289"/>
    <n v="3729.651660144506"/>
    <n v="3606.2074894602274"/>
    <n v="3315.7042767973212"/>
    <n v="2553.0067312904753"/>
    <n v="2082.6976282889518"/>
    <n v="41213.622306117002"/>
    <n v="7270.4227706033862"/>
    <n v="5951.2903176916934"/>
    <n v="5293.8054039541212"/>
    <n v="5255.6034109973016"/>
    <n v="5282.3473970174264"/>
    <n v="4018.4791449320937"/>
    <n v="4168.2323741466935"/>
    <n v="5357.2090942856212"/>
    <n v="5179.895957808757"/>
    <n v="4762.6220151970201"/>
    <n v="3667.0960521047223"/>
    <n v="2991.5519506433629"/>
    <n v="59198.555889382202"/>
    <n v="3800.1324643197513"/>
    <n v="3110.6432534149722"/>
    <n v="2766.9865164784401"/>
    <n v="2747.0189522504138"/>
    <n v="2760.9976014579011"/>
    <n v="2100.394095043936"/>
    <n v="2178.6676873687311"/>
    <n v="2800.1266005682696"/>
    <n v="2707.4478901911334"/>
    <n v="2489.3455451328746"/>
    <n v="1916.7318321194987"/>
    <n v="1563.6358365037813"/>
    <n v="30942.1282748497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Lin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2269.8638613859998"/>
    <n v="2316.7114132646002"/>
    <n v="3040.4007979278999"/>
    <n v="1437.3416660163"/>
    <n v="1805.3315558938"/>
    <n v="902.83284408459997"/>
    <n v="2684.5810249895999"/>
    <n v="1738.781295735"/>
    <n v="1446.8710594217"/>
    <n v="3319.3254691179"/>
    <n v="1178.6737191471"/>
    <n v="1107.9238219786"/>
    <n v="23248.638528963096"/>
    <n v="1536.7326332181999"/>
    <n v="1257.9106235652"/>
    <n v="1118.9395410479001"/>
    <n v="1110.8648731664"/>
    <n v="1116.5176883267"/>
    <n v="849.3767464105"/>
    <n v="881.02974397679998"/>
    <n v="1132.341034066"/>
    <n v="1094.8627619325"/>
    <n v="1006.6645230081"/>
    <n v="775.10570570949994"/>
    <n v="632.31749238350005"/>
    <n v="12512.663366811299"/>
    <n v="2371.0074085666747"/>
    <n v="1940.8160816770583"/>
    <n v="1726.3991693902328"/>
    <n v="1713.9408555919124"/>
    <n v="1722.6625202033165"/>
    <n v="1310.493780682019"/>
    <n v="1359.3308328215787"/>
    <n v="1747.0761814773823"/>
    <n v="1689.2513790569933"/>
    <n v="1553.1713132134294"/>
    <n v="1195.9018315442902"/>
    <n v="975.59551163611104"/>
    <n v="19305.646865860999"/>
    <n v="3405.6752772723644"/>
    <n v="2787.7556701081503"/>
    <n v="2479.7708133059687"/>
    <n v="2461.8759003056375"/>
    <n v="2474.4035530815845"/>
    <n v="1882.3712881546812"/>
    <n v="1952.5200107970561"/>
    <n v="2509.4709266917962"/>
    <n v="2426.4123502804605"/>
    <n v="2230.94922591461"/>
    <n v="1717.7733342458243"/>
    <n v="1401.3290341486681"/>
    <n v="27730.307384306801"/>
    <n v="1780.0914186754783"/>
    <n v="1457.1148279579677"/>
    <n v="1296.1361215222062"/>
    <n v="1286.782739747257"/>
    <n v="1293.3307413584"/>
    <n v="983.88504598974384"/>
    <n v="1020.5506494429152"/>
    <n v="1311.6598907214068"/>
    <n v="1268.246515375876"/>
    <n v="1166.0810997024773"/>
    <n v="897.85235601486067"/>
    <n v="732.45202914051151"/>
    <n v="14494.1834356491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736.78"/>
    <n v="903.67"/>
    <n v="3541.38"/>
    <n v="5339.75"/>
    <n v="4517.87"/>
    <n v="3085.57"/>
    <n v="6087.59"/>
    <n v="5682.55"/>
    <n v="5832.71"/>
    <n v="12086.31"/>
    <n v="8430.9500000000007"/>
    <n v="15992.470000000001"/>
    <n v="72237.600000000006"/>
    <n v="2765.1094246943999"/>
    <n v="2639.0549490744002"/>
    <n v="2767.0678379567998"/>
    <n v="4640.1891596762998"/>
    <n v="2672.2685041506002"/>
    <n v="2576.7207446706002"/>
    <n v="2604.2709196044002"/>
    <n v="2680.8908155367999"/>
    <n v="2559.6453573444001"/>
    <n v="3274.7642133906002"/>
    <n v="2810.4808522044"/>
    <n v="2753.8136027163"/>
    <n v="34744.276381020005"/>
    <n v="1625.2865464424999"/>
    <n v="442.76065739249998"/>
    <n v="366.5947026444"/>
    <n v="134.10967908059999"/>
    <n v="85.664864520600005"/>
    <n v="12.2191217781"/>
    <n v="0"/>
    <n v="0"/>
    <n v="0"/>
    <n v="0"/>
    <n v="0"/>
    <n v="0"/>
    <n v="2666.6355718587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295.2568377056"/>
    <n v="1236.2092933255999"/>
    <n v="1296.1742148431999"/>
    <n v="2173.5981526237001"/>
    <n v="1251.7674784494"/>
    <n v="1207.0101579294001"/>
    <n v="1219.9154527956"/>
    <n v="1255.8064172632"/>
    <n v="1199.0115550556"/>
    <n v="1533.9938092094001"/>
    <n v="1316.5101201955999"/>
    <n v="1289.9655495837001"/>
    <n v="16275.21903898"/>
    <n v="761.33099605749999"/>
    <n v="207.40183510750001"/>
    <n v="171.72350975559999"/>
    <n v="62.820833519399997"/>
    <n v="40.127888079400002"/>
    <n v="5.7237883218999999"/>
    <n v="0"/>
    <n v="0"/>
    <n v="0"/>
    <n v="0"/>
    <n v="0"/>
    <n v="0"/>
    <n v="1249.1288508412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Martin West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70.42"/>
    <n v="92.38"/>
    <n v="74.61"/>
    <n v="159.44999999999999"/>
    <n v="104.99"/>
    <n v="88.59"/>
    <n v="97.3"/>
    <n v="166.97"/>
    <n v="53.78"/>
    <n v="42.35"/>
    <n v="34.72"/>
    <n v="72.62"/>
    <n v="1058.18"/>
    <n v="176.0031332865"/>
    <n v="160.20101547389999"/>
    <n v="226.54822988910001"/>
    <n v="360.49327674300002"/>
    <n v="11945.7681588861"/>
    <n v="1678.8886364502"/>
    <n v="1519.8570370365001"/>
    <n v="1101.4816712280001"/>
    <n v="1044.2593797723"/>
    <n v="1058.4336945"/>
    <n v="1016.17850937"/>
    <n v="1051.7296104300001"/>
    <n v="21339.842353065596"/>
    <n v="1071.1337043599999"/>
    <n v="986.65671188490001"/>
    <n v="1095.4167933708"/>
    <n v="1059.2662963365001"/>
    <n v="1092.5053615365"/>
    <n v="1051.6269202608"/>
    <n v="2381.4867121662"/>
    <n v="734.61705368879996"/>
    <n v="719.27700520409996"/>
    <n v="749.5759451115"/>
    <n v="726.50139922020003"/>
    <n v="754.98993208980005"/>
    <n v="12423.053835230101"/>
    <n v="111.05285988212081"/>
    <n v="102.29446532277341"/>
    <n v="113.57047880349788"/>
    <n v="109.82247230769083"/>
    <n v="113.26862775517888"/>
    <n v="109.03043807567266"/>
    <n v="246.90746736920798"/>
    <n v="76.163530657513377"/>
    <n v="74.573107120263003"/>
    <n v="77.714436642821283"/>
    <n v="75.322116896668604"/>
    <n v="78.275743908211098"/>
    <n v="1287.99574474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Martin West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82.444933213499993"/>
    <n v="75.042766426100002"/>
    <n v="106.1217112109"/>
    <n v="168.865426257"/>
    <n v="5595.7416192138999"/>
    <n v="786.43975774980004"/>
    <n v="711.94477946350003"/>
    <n v="515.96571677199995"/>
    <n v="489.16114852769999"/>
    <n v="495.80080550000002"/>
    <n v="476.00726063000002"/>
    <n v="492.66041956999999"/>
    <n v="9996.1963445344009"/>
    <n v="501.74985564000002"/>
    <n v="462.17840101510001"/>
    <n v="513.12475342920004"/>
    <n v="496.19082016350001"/>
    <n v="511.76095496350001"/>
    <n v="492.61231653919998"/>
    <n v="1115.5569180338"/>
    <n v="344.11577111119999"/>
    <n v="336.93005089590002"/>
    <n v="351.1229463885"/>
    <n v="340.31416497980001"/>
    <n v="353.65901371019999"/>
    <n v="5819.3159668699009"/>
    <n v="52.020355803812834"/>
    <n v="47.917671715073006"/>
    <n v="53.199680966689897"/>
    <n v="51.444006851913912"/>
    <n v="53.058285248020653"/>
    <n v="51.07299522193771"/>
    <n v="115.65856400995206"/>
    <n v="35.677189838100979"/>
    <n v="34.932189678948454"/>
    <n v="36.403678838560928"/>
    <n v="35.283047415620089"/>
    <n v="36.666611316768467"/>
    <n v="603.334276905398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New Cust 355"/>
    <s v="AFUDC Not Eligible"/>
    <s v="Expansion"/>
    <s v="Customer Adds"/>
    <s v="Transmission - Customer Additions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108.0900671736"/>
    <n v="177.3700767336"/>
    <n v="453.27123427409998"/>
    <n v="385.86236326379998"/>
    <n v="106.75161220379999"/>
    <n v="104.3685003738"/>
    <n v="150.009273054"/>
    <n v="150.06992972399999"/>
    <n v="149.23140761400001"/>
    <n v="222.32201873100001"/>
    <n v="-1214.431235499"/>
    <n v="102.7354078938"/>
    <n v="895.65065554050045"/>
    <n v="125.81473529039999"/>
    <n v="123.9817761204"/>
    <n v="125.58594653039999"/>
    <n v="127.1967226404"/>
    <n v="126.9425325804"/>
    <n v="126.2806823004"/>
    <n v="125.7643344804"/>
    <n v="124.3569526404"/>
    <n v="126.1724714004"/>
    <n v="127.1341319304"/>
    <n v="127.2727222404"/>
    <n v="127.90833359040001"/>
    <n v="1514.4113417447998"/>
    <n v="60.961309195910744"/>
    <n v="65.452692501304824"/>
    <n v="173.83583542725651"/>
    <n v="222.273854089498"/>
    <n v="116.93722890985278"/>
    <n v="88.88328472459817"/>
    <n v="127.40056458610385"/>
    <n v="126.71276759914123"/>
    <n v="127.80562290391359"/>
    <n v="189.09434884579596"/>
    <n v="190.2557131661797"/>
    <n v="89.317966050444511"/>
    <n v="1578.931188"/>
    <n v="62.790136872786732"/>
    <n v="67.416260822775016"/>
    <n v="179.05087741463484"/>
    <n v="228.94202742052673"/>
    <n v="120.445323527707"/>
    <n v="91.549766354669487"/>
    <n v="131.22255728340511"/>
    <n v="130.51412651769951"/>
    <n v="131.63976727367938"/>
    <n v="194.76714333251988"/>
    <n v="195.96334836154438"/>
    <n v="91.997488818051806"/>
    <n v="1626.298824"/>
    <n v="88.202094464343332"/>
    <n v="105.3637736731162"/>
    <n v="137.22704080544548"/>
    <n v="97.738422912828298"/>
    <n v="98.152161519469161"/>
    <n v="93.400353627482829"/>
    <n v="119.61256339892587"/>
    <n v="123.09356736165888"/>
    <n v="108.1187960200556"/>
    <n v="120.73113274295341"/>
    <n v="127.77096886847923"/>
    <n v="142.58912460524175"/>
    <n v="1362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New Cust 356"/>
    <s v="AFUDC Not Eligible"/>
    <s v="Expansion"/>
    <s v="Customer Adds"/>
    <s v="Transmission - Customer Additions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50.632498426399998"/>
    <n v="83.085248866399994"/>
    <n v="212.3252918259"/>
    <n v="180.74903653620001"/>
    <n v="50.005527596199997"/>
    <n v="48.889209426199997"/>
    <n v="70.268660945999997"/>
    <n v="70.297074276000004"/>
    <n v="69.904286385999995"/>
    <n v="104.142032269"/>
    <n v="-568.87454350099995"/>
    <n v="48.124221906199999"/>
    <n v="419.54854495949985"/>
    <n v="58.935243109600002"/>
    <n v="58.076632279599998"/>
    <n v="58.828071869600002"/>
    <n v="59.5826057596"/>
    <n v="59.463535819599997"/>
    <n v="59.153506099600001"/>
    <n v="58.9116339196"/>
    <n v="58.2523757596"/>
    <n v="59.102816999600002"/>
    <n v="59.553286469600003"/>
    <n v="59.6182061596"/>
    <n v="59.915944809599999"/>
    <n v="709.39385905519998"/>
    <n v="47.897027832068019"/>
    <n v="57.216459889771762"/>
    <n v="74.519402659172258"/>
    <n v="53.075609949496922"/>
    <n v="53.30028544816674"/>
    <n v="50.719876488069779"/>
    <n v="64.954084287640299"/>
    <n v="66.844399304524202"/>
    <n v="58.712539805228616"/>
    <n v="65.561509171690261"/>
    <n v="69.384402821611516"/>
    <n v="77.43121434255977"/>
    <n v="739.61681199999998"/>
    <n v="49.333929561942455"/>
    <n v="58.932942809780009"/>
    <n v="76.754970573022717"/>
    <n v="54.667868158460614"/>
    <n v="54.899283879380363"/>
    <n v="52.241463141008836"/>
    <n v="66.902694468684402"/>
    <n v="68.849718576731348"/>
    <n v="60.473904838300065"/>
    <n v="67.52834198378612"/>
    <n v="71.465921716483905"/>
    <n v="79.754136292419162"/>
    <n v="761.80517599999996"/>
    <n v="41.31639960958222"/>
    <n v="49.355424084763605"/>
    <n v="64.281095472741569"/>
    <n v="45.783490321868094"/>
    <n v="45.977297393114156"/>
    <n v="43.751413813754922"/>
    <n v="56.029967289658465"/>
    <n v="57.660569733288156"/>
    <n v="50.645955844930583"/>
    <n v="56.553937364173393"/>
    <n v="59.851599220329973"/>
    <n v="66.792849851794813"/>
    <n v="638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New Port Riche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074264774303671"/>
    <n v="73.074264774303671"/>
    <n v="73.074264774303671"/>
    <n v="73.074264774303671"/>
    <n v="73.074264774303671"/>
    <n v="73.074264774303671"/>
    <n v="73.074264774303671"/>
    <n v="73.074264774303671"/>
    <n v="73.074264774303671"/>
    <n v="73.074264774303671"/>
    <n v="73.074264774303671"/>
    <n v="73.074264774303742"/>
    <n v="876.891177291644"/>
    <n v="140.89137840001584"/>
    <n v="140.89137840001584"/>
    <n v="140.89137840001584"/>
    <n v="140.89137840001584"/>
    <n v="140.89137840001584"/>
    <n v="140.89137840001584"/>
    <n v="140.89137840001584"/>
    <n v="140.89137840001584"/>
    <n v="140.89137840001584"/>
    <n v="140.89137840001584"/>
    <n v="140.89137840001584"/>
    <n v="140.89137840001581"/>
    <n v="1690.69654080019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New Port Riche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.230088785613582"/>
    <n v="34.230088785613582"/>
    <n v="34.230088785613582"/>
    <n v="34.230088785613582"/>
    <n v="34.230088785613582"/>
    <n v="34.230088785613582"/>
    <n v="34.230088785613582"/>
    <n v="34.230088785613582"/>
    <n v="34.230088785613582"/>
    <n v="34.230088785613582"/>
    <n v="34.230088785613582"/>
    <n v="34.230088785613589"/>
    <n v="410.76106542736301"/>
    <n v="65.997576666086502"/>
    <n v="65.997576666086502"/>
    <n v="65.997576666086502"/>
    <n v="65.997576666086502"/>
    <n v="65.997576666086502"/>
    <n v="65.997576666086502"/>
    <n v="65.997576666086502"/>
    <n v="65.997576666086502"/>
    <n v="65.997576666086502"/>
    <n v="65.997576666086502"/>
    <n v="65.997576666086502"/>
    <n v="65.997576666086502"/>
    <n v="791.97091999303802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New Source to Alachu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3.6053269778999999"/>
    <n v="4.0255483791"/>
    <n v="4.6211797853999999"/>
    <n v="3.8454756351000001"/>
    <n v="109.8303303261"/>
    <n v="108.9975586482"/>
    <n v="12.644517213"/>
    <n v="23.7074343309"/>
    <n v="80.887275038699997"/>
    <n v="156.9347547186"/>
    <n v="150.00418972950001"/>
    <n v="436.47495752190002"/>
    <n v="1095.5785483044001"/>
    <n v="701.32723308209995"/>
    <n v="502.5275799858"/>
    <n v="240.9513979356"/>
    <n v="190.96790766390001"/>
    <n v="259.22711020949998"/>
    <n v="231.11664232140001"/>
    <n v="374.71340118299997"/>
    <n v="535.10368296900003"/>
    <n v="168.45387210210001"/>
    <n v="420.20866248210001"/>
    <n v="486.03494676449998"/>
    <n v="283.77403653059997"/>
    <n v="4394.4064732295992"/>
    <n v="2489.690635520481"/>
    <n v="1783.9578316146076"/>
    <n v="855.37023340658777"/>
    <n v="677.9303425967114"/>
    <n v="920.24846365273743"/>
    <n v="820.45714604835041"/>
    <n v="1330.2213316734742"/>
    <n v="1899.6020198241499"/>
    <n v="598.00619184093034"/>
    <n v="1491.7281442909546"/>
    <n v="1725.4094785074672"/>
    <n v="1007.3893156656486"/>
    <n v="15600.0111346421"/>
    <n v="4610.8280717968973"/>
    <n v="3303.8333082660179"/>
    <n v="1584.1185357336797"/>
    <n v="1255.5054872166227"/>
    <n v="1704.2709598941667"/>
    <n v="1519.4606055604377"/>
    <n v="2463.5277051202338"/>
    <n v="3518.002676029756"/>
    <n v="1107.4884956026256"/>
    <n v="2762.6331983002892"/>
    <n v="3195.4036157522551"/>
    <n v="1865.653051706624"/>
    <n v="28890.725710979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New Source to Alachu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.6888389221"/>
    <n v="1.8856827209"/>
    <n v="2.1646936146"/>
    <n v="1.8013314649000001"/>
    <n v="51.4476877739"/>
    <n v="51.057593551799997"/>
    <n v="5.923055787"/>
    <n v="11.1052445691"/>
    <n v="37.8899276613"/>
    <n v="73.512755881399997"/>
    <n v="70.266279770500006"/>
    <n v="204.45743237810001"/>
    <n v="513.20052409560003"/>
    <n v="328.52186101789999"/>
    <n v="235.39838181420001"/>
    <n v="112.8685696644"/>
    <n v="89.454864236099993"/>
    <n v="121.4294392905"/>
    <n v="108.2616870786"/>
    <n v="175.52654181700001"/>
    <n v="250.657966031"/>
    <n v="78.908641997900006"/>
    <n v="196.83783161790001"/>
    <n v="227.6727577355"/>
    <n v="132.9279260694"/>
    <n v="2058.4664683704"/>
    <n v="1166.2427499721489"/>
    <n v="835.65719278276038"/>
    <n v="400.68003591292438"/>
    <n v="317.56208412386331"/>
    <n v="431.07086623380798"/>
    <n v="384.32574095363259"/>
    <n v="623.11395712751585"/>
    <n v="889.82825891909522"/>
    <n v="280.12331159655912"/>
    <n v="698.76839651808302"/>
    <n v="808.23145909527466"/>
    <n v="471.89014933531507"/>
    <n v="7307.4942025709797"/>
    <n v="2159.8445740135244"/>
    <n v="1547.6106098925989"/>
    <n v="742.04671497656955"/>
    <n v="588.11490517195693"/>
    <n v="798.32956858478587"/>
    <n v="711.75907955033722"/>
    <n v="1153.9872803720332"/>
    <n v="1647.9337058054218"/>
    <n v="518.77948619271297"/>
    <n v="1294.0969019938211"/>
    <n v="1496.8190211820404"/>
    <n v="873.92558516069766"/>
    <n v="13533.24743289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Powerline to Holder 355"/>
    <s v="AFUDC Not Eligible"/>
    <s v="Expansion"/>
    <s v="Other Transmission &amp; Distribution Expansion"/>
    <s v="Transmission Expansion"/>
    <s v="GG - Transmission Lines"/>
    <s v="~"/>
    <s v="PEF Transmission Poles &amp; Fixtures 355.0"/>
    <n v="478.28"/>
    <n v="555.04999999999995"/>
    <n v="3391.8"/>
    <n v="996.86"/>
    <n v="6293.26"/>
    <n v="4016.19"/>
    <n v="2584.6999999999998"/>
    <n v="4549.55"/>
    <n v="2181.8000000000002"/>
    <n v="1687.29"/>
    <n v="1954.08"/>
    <n v="1917.04"/>
    <n v="30605.9"/>
    <n v="96.277587179999998"/>
    <n v="37.132886999999997"/>
    <n v="54.705233939999999"/>
    <n v="122.96298759"/>
    <n v="125.02248822"/>
    <n v="75.269370510000002"/>
    <n v="0"/>
    <n v="0"/>
    <n v="0"/>
    <n v="0"/>
    <n v="0"/>
    <n v="0"/>
    <n v="511.37055443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Powerline to Holder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45.099192819999999"/>
    <n v="17.394113000000001"/>
    <n v="25.625506059999999"/>
    <n v="57.599402410000003"/>
    <n v="58.564131779999997"/>
    <n v="35.258339489999997"/>
    <n v="0"/>
    <n v="0"/>
    <n v="0"/>
    <n v="0"/>
    <n v="0"/>
    <n v="0"/>
    <n v="239.54068556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Rio Pinar to Econ to Winter Park Eas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835.94"/>
    <n v="1084.33"/>
    <n v="1836.96"/>
    <n v="460.66999999999996"/>
    <n v="1460.0600000000002"/>
    <n v="949.22"/>
    <n v="3900.15"/>
    <n v="1266.3899999999999"/>
    <n v="1700.38"/>
    <n v="2086.2799999999997"/>
    <n v="1710.95"/>
    <n v="731.38"/>
    <n v="19022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Rio Pinar to Econ to Winter Park Eas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645.5047124061"/>
    <n v="386.33553009960002"/>
    <n v="259.47321673139999"/>
    <n v="11.49261048"/>
    <n v="9.8635835699999994"/>
    <n v="3.4395130799999998"/>
    <n v="0"/>
    <n v="0"/>
    <n v="0"/>
    <n v="0"/>
    <n v="0"/>
    <n v="0"/>
    <n v="1316.10916636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Rio Pinar to Econ to Winter Park Eas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302.37298569389998"/>
    <n v="180.97068150039999"/>
    <n v="121.5447226686"/>
    <n v="5.3834695200000002"/>
    <n v="4.6203864299999999"/>
    <n v="1.6111669200000001"/>
    <n v="0"/>
    <n v="0"/>
    <n v="0"/>
    <n v="0"/>
    <n v="0"/>
    <n v="0"/>
    <n v="616.5034127328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Ross Prairie-Shaw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.9648981403875"/>
    <n v="515.9648981403875"/>
    <n v="515.9648981403875"/>
    <n v="515.9648981403875"/>
    <n v="515.9648981403875"/>
    <n v="515.9648981403875"/>
    <n v="515.9648981403875"/>
    <n v="515.9648981403875"/>
    <n v="515.9648981403875"/>
    <n v="515.9648981403875"/>
    <n v="515.9648981403875"/>
    <n v="515.96489814038614"/>
    <n v="6191.57877768465"/>
    <n v="2040.7254339064084"/>
    <n v="2040.7254339064084"/>
    <n v="2040.7254339064084"/>
    <n v="2040.7254339064084"/>
    <n v="2040.7254339064084"/>
    <n v="2040.7254339064084"/>
    <n v="2040.7254339064084"/>
    <n v="2040.7254339064084"/>
    <n v="2040.7254339064084"/>
    <n v="2040.7254339064084"/>
    <n v="2040.7254339064084"/>
    <n v="2040.725433906402"/>
    <n v="24488.705206876901"/>
    <n v="1512.6618777352585"/>
    <n v="1512.6618777352585"/>
    <n v="1512.6618777352585"/>
    <n v="1512.6618777352585"/>
    <n v="1512.6618777352585"/>
    <n v="1512.6618777352585"/>
    <n v="1512.6618777352585"/>
    <n v="1512.6618777352585"/>
    <n v="1512.6618777352585"/>
    <n v="1512.6618777352585"/>
    <n v="1512.6618777352585"/>
    <n v="1512.6618777352596"/>
    <n v="18151.942532823101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Ross Prairie-Shaw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.692808380005"/>
    <n v="241.692808380005"/>
    <n v="241.692808380005"/>
    <n v="241.692808380005"/>
    <n v="241.692808380005"/>
    <n v="241.692808380005"/>
    <n v="241.692808380005"/>
    <n v="241.692808380005"/>
    <n v="241.692808380005"/>
    <n v="241.692808380005"/>
    <n v="241.692808380005"/>
    <n v="241.69280838000532"/>
    <n v="2900.3137005600602"/>
    <n v="955.93452777700838"/>
    <n v="955.93452777700838"/>
    <n v="955.93452777700838"/>
    <n v="955.93452777700838"/>
    <n v="955.93452777700838"/>
    <n v="955.93452777700838"/>
    <n v="955.93452777700838"/>
    <n v="955.93452777700838"/>
    <n v="955.93452777700838"/>
    <n v="955.93452777700838"/>
    <n v="955.93452777700838"/>
    <n v="955.93452777700986"/>
    <n v="11471.2143333241"/>
    <n v="708.57435976145086"/>
    <n v="708.57435976145086"/>
    <n v="708.57435976145086"/>
    <n v="708.57435976145086"/>
    <n v="708.57435976145086"/>
    <n v="708.57435976145086"/>
    <n v="708.57435976145086"/>
    <n v="708.57435976145086"/>
    <n v="708.57435976145086"/>
    <n v="708.57435976145086"/>
    <n v="708.57435976145086"/>
    <n v="708.57435976145007"/>
    <n v="8502.8923171374099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Silver Springs to Martin Wes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46.83000000000001"/>
    <n v="113.66"/>
    <n v="218.29"/>
    <n v="347.66999999999996"/>
    <n v="58.66"/>
    <n v="-246.12"/>
    <n v="263.57"/>
    <n v="-1736.1"/>
    <n v="273.96999999999997"/>
    <n v="-42.58"/>
    <n v="512.99"/>
    <n v="-196.6"/>
    <n v="-285.76"/>
    <n v="87.094976369999998"/>
    <n v="27.127430700000001"/>
    <n v="13.565690249999999"/>
    <n v="3.7359387599999998"/>
    <n v="6.9903083700000002"/>
    <n v="-8.3553728700000001"/>
    <n v="-3.9477569999999997E-2"/>
    <n v="416.29471433999998"/>
    <n v="750.24273161999997"/>
    <n v="808.3738399806"/>
    <n v="510.35177694179998"/>
    <n v="462.77416644120001"/>
    <n v="3078.1567233336"/>
    <n v="451.41262346849999"/>
    <n v="466.74651305729998"/>
    <n v="193.56912016320001"/>
    <n v="16.3722416148"/>
    <n v="8.7729830448000001"/>
    <n v="1.3259347848"/>
    <n v="1.12456935"/>
    <n v="0.79902465479999996"/>
    <n v="0"/>
    <n v="0"/>
    <n v="0"/>
    <n v="0"/>
    <n v="1140.12301013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Silver Springs to Martin Wes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40.797793630000001"/>
    <n v="12.7072693"/>
    <n v="6.35455975"/>
    <n v="1.7500212399999999"/>
    <n v="3.2744616299999998"/>
    <n v="-3.9138971300000001"/>
    <n v="-1.8492430000000001E-2"/>
    <n v="195.00442566000001"/>
    <n v="351.43528837999997"/>
    <n v="378.6655726194"/>
    <n v="239.06346085819999"/>
    <n v="216.77673875880001"/>
    <n v="1441.8972022664002"/>
    <n v="211.45466503150001"/>
    <n v="218.63750024270001"/>
    <n v="90.673347036799996"/>
    <n v="7.6692291851999999"/>
    <n v="4.1095177551999997"/>
    <n v="0.62110601519999997"/>
    <n v="0.52678064999999996"/>
    <n v="0.37428614519999998"/>
    <n v="0"/>
    <n v="0"/>
    <n v="0"/>
    <n v="0"/>
    <n v="534.06643206180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Tarpon Spring to Odess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40901716918833"/>
    <n v="156.40901716918833"/>
    <n v="156.40901716918833"/>
    <n v="156.40901716918833"/>
    <n v="156.40901716918833"/>
    <n v="156.40901716918833"/>
    <n v="156.40901716918833"/>
    <n v="156.40901716918833"/>
    <n v="156.40901716918833"/>
    <n v="156.40901716918833"/>
    <n v="156.40901716918833"/>
    <n v="156.4090171691887"/>
    <n v="1876.9082060302601"/>
    <n v="258.75696920314834"/>
    <n v="258.75696920314834"/>
    <n v="258.75696920314834"/>
    <n v="258.75696920314834"/>
    <n v="258.75696920314834"/>
    <n v="258.75696920314834"/>
    <n v="258.75696920314834"/>
    <n v="258.75696920314834"/>
    <n v="258.75696920314834"/>
    <n v="258.75696920314834"/>
    <n v="258.75696920314834"/>
    <n v="258.75696920314795"/>
    <n v="3105.0836304377799"/>
    <n v="1346.282906125025"/>
    <n v="1346.282906125025"/>
    <n v="1346.282906125025"/>
    <n v="1346.282906125025"/>
    <n v="1346.282906125025"/>
    <n v="1346.282906125025"/>
    <n v="1346.282906125025"/>
    <n v="1346.282906125025"/>
    <n v="1346.282906125025"/>
    <n v="1346.282906125025"/>
    <n v="1346.282906125025"/>
    <n v="1346.282906125025"/>
    <n v="16155.3948735003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Tarpon Spring to Odess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266485281895839"/>
    <n v="73.266485281895839"/>
    <n v="73.266485281895839"/>
    <n v="73.266485281895839"/>
    <n v="73.266485281895839"/>
    <n v="73.266485281895839"/>
    <n v="73.266485281895839"/>
    <n v="73.266485281895839"/>
    <n v="73.266485281895839"/>
    <n v="73.266485281895839"/>
    <n v="73.266485281895839"/>
    <n v="73.266485281895825"/>
    <n v="879.19782338275002"/>
    <n v="121.20921171190083"/>
    <n v="121.20921171190083"/>
    <n v="121.20921171190083"/>
    <n v="121.20921171190083"/>
    <n v="121.20921171190083"/>
    <n v="121.20921171190083"/>
    <n v="121.20921171190083"/>
    <n v="121.20921171190083"/>
    <n v="121.20921171190083"/>
    <n v="121.20921171190083"/>
    <n v="121.20921171190083"/>
    <n v="121.20921171190071"/>
    <n v="1454.5105405428101"/>
    <n v="630.63766087207421"/>
    <n v="630.63766087207421"/>
    <n v="630.63766087207421"/>
    <n v="630.63766087207421"/>
    <n v="630.63766087207421"/>
    <n v="630.63766087207421"/>
    <n v="630.63766087207421"/>
    <n v="630.63766087207421"/>
    <n v="630.63766087207421"/>
    <n v="630.63766087207421"/>
    <n v="630.63766087207421"/>
    <n v="630.63766087207478"/>
    <n v="7567.65193046489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W Lake Wales-Lake Wal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.2659346518225"/>
    <n v="214.2659346518225"/>
    <n v="214.2659346518225"/>
    <n v="214.2659346518225"/>
    <n v="214.2659346518225"/>
    <n v="214.2659346518225"/>
    <n v="214.2659346518225"/>
    <n v="214.2659346518225"/>
    <n v="214.2659346518225"/>
    <n v="214.2659346518225"/>
    <n v="214.2659346518225"/>
    <n v="214.26593465182214"/>
    <n v="2571.1912158218702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W Lake Wales-Lake Wal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.36833062251333"/>
    <n v="100.36833062251333"/>
    <n v="100.36833062251333"/>
    <n v="100.36833062251333"/>
    <n v="100.36833062251333"/>
    <n v="100.36833062251333"/>
    <n v="100.36833062251333"/>
    <n v="100.36833062251333"/>
    <n v="100.36833062251333"/>
    <n v="100.36833062251333"/>
    <n v="100.36833062251333"/>
    <n v="100.36833062251344"/>
    <n v="1204.4199674701599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Waukeena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.061332005899999"/>
    <n v="314.91493800659998"/>
    <n v="325.33609979250002"/>
    <n v="233.4000909591"/>
    <n v="17.0294906502"/>
    <n v="18.650376477599998"/>
    <n v="18.427144677600001"/>
    <n v="17.013718690200001"/>
    <n v="19.725227856299998"/>
    <n v="16.313771431500001"/>
    <n v="17.2639725702"/>
    <n v="1029.1361631177001"/>
    <n v="0"/>
    <n v="5.7864200743335843"/>
    <n v="58.66554977883046"/>
    <n v="60.606909529415397"/>
    <n v="43.480137021184021"/>
    <n v="3.1724262995313928"/>
    <n v="3.4743813569670698"/>
    <n v="3.4327954723532268"/>
    <n v="3.1694881388002867"/>
    <n v="3.6746155772333942"/>
    <n v="3.039094861784764"/>
    <n v="3.2161081997783754"/>
    <n v="191.71792631021199"/>
    <n v="0"/>
    <n v="4.3301259857429253"/>
    <n v="43.900929815308167"/>
    <n v="45.353698918776921"/>
    <n v="32.537297458614823"/>
    <n v="2.3740076560268104"/>
    <n v="2.599968340514327"/>
    <n v="2.5688485605306299"/>
    <n v="2.3718089552811654"/>
    <n v="2.7498087235615323"/>
    <n v="2.2742323345177451"/>
    <n v="2.4066959619489978"/>
    <n v="143.467422710824"/>
    <n v="0"/>
    <n v="252.6719116225797"/>
    <n v="2561.7111130172943"/>
    <n v="2646.4832299783884"/>
    <n v="1898.619387742867"/>
    <n v="138.52831410216294"/>
    <n v="151.71359284208663"/>
    <n v="149.89768856501843"/>
    <n v="138.40001531309369"/>
    <n v="160.45709271886938"/>
    <n v="132.70621532225235"/>
    <n v="140.43573387771721"/>
    <n v="8371.6242951023305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GG Waukeena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5500218941"/>
    <n v="147.51522059339999"/>
    <n v="152.3967927075"/>
    <n v="109.3313201409"/>
    <n v="7.9771035497999998"/>
    <n v="8.7363731223999999"/>
    <n v="8.6318049224000006"/>
    <n v="7.9697155098000003"/>
    <n v="9.2398644437000002"/>
    <n v="7.6418400684999996"/>
    <n v="8.0869416298000001"/>
    <n v="482.07699858230001"/>
    <n v="0"/>
    <n v="2.7105257029550853"/>
    <n v="27.480631981566692"/>
    <n v="28.390020763411911"/>
    <n v="20.367347591421002"/>
    <n v="1.4860557849493603"/>
    <n v="1.627500224482372"/>
    <n v="1.6080201992374146"/>
    <n v="1.4846794658991065"/>
    <n v="1.7212956962370818"/>
    <n v="1.4235995020695149"/>
    <n v="1.5065176442426633"/>
    <n v="89.806194556472207"/>
    <n v="0"/>
    <n v="2.0283556379618108"/>
    <n v="20.564459047112049"/>
    <n v="21.244977907620907"/>
    <n v="15.241406592214579"/>
    <n v="1.1120535128818687"/>
    <n v="1.2179000009164027"/>
    <n v="1.2033226003072997"/>
    <n v="1.1110235781713536"/>
    <n v="1.2880895489223625"/>
    <n v="1.0653158806331289"/>
    <n v="1.1273656561848355"/>
    <n v="67.204269962926602"/>
    <n v="0"/>
    <n v="118.35879560587802"/>
    <n v="1199.9792144677194"/>
    <n v="1239.688913895897"/>
    <n v="889.36796577088785"/>
    <n v="64.890649337136523"/>
    <n v="71.067013387115466"/>
    <n v="70.21639155982507"/>
    <n v="64.830550491742855"/>
    <n v="75.162720377855109"/>
    <n v="62.16341070161306"/>
    <n v="65.784139657849209"/>
    <n v="3921.5097652535201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HB Capacity"/>
    <s v="AFUDC Not Eligible"/>
    <s v="Expansion"/>
    <s v="Other Transmission &amp; Distribution Expansion"/>
    <s v="Transmission Expansion"/>
    <s v="HB - Distribution Substation"/>
    <s v="~"/>
    <s v="PEF Distribution Station Equip 362.0"/>
    <n v="763.22"/>
    <n v="279.41000000000003"/>
    <n v="853.68"/>
    <n v="327.87"/>
    <n v="362.03000000000003"/>
    <n v="399.83"/>
    <n v="69.94"/>
    <n v="249.07999999999998"/>
    <n v="516.51"/>
    <n v="114.6"/>
    <n v="159.62"/>
    <n v="74.459999999999994"/>
    <n v="4170.2499999999991"/>
    <n v="498.74003049999999"/>
    <n v="311.61944340000002"/>
    <n v="631.07417299999997"/>
    <n v="736.72883060000004"/>
    <n v="364.74385150000001"/>
    <n v="347.56600689999999"/>
    <n v="342.99589264999997"/>
    <n v="340.01913545000002"/>
    <n v="359.72910965"/>
    <n v="367.52765944999999"/>
    <n v="737.32491015000005"/>
    <n v="860.7182067"/>
    <n v="5898.7872499499999"/>
    <n v="691.16826115000003"/>
    <n v="510.82780604999999"/>
    <n v="363.25150854999998"/>
    <n v="215.00867414999999"/>
    <n v="76.398206950000002"/>
    <n v="69.874058050000002"/>
    <n v="148.00028655"/>
    <n v="130.94913915000001"/>
    <n v="181.90829015"/>
    <n v="233.06154565"/>
    <n v="79.997176850000002"/>
    <n v="276.40132084999999"/>
    <n v="2976.8462740999998"/>
    <n v="616.13466494453633"/>
    <n v="455.37206613233576"/>
    <n v="323.81673044225494"/>
    <n v="191.66721745463533"/>
    <n v="68.10437673046728"/>
    <n v="62.288492925470941"/>
    <n v="131.93329626197868"/>
    <n v="116.73323054608656"/>
    <n v="162.16022885038078"/>
    <n v="207.76025956630909"/>
    <n v="71.312640532674379"/>
    <n v="246.3950463633596"/>
    <n v="2653.67825075049"/>
    <n v="1764.1840895632197"/>
    <n v="1303.8710522390661"/>
    <n v="927.18744177789972"/>
    <n v="548.80251796051778"/>
    <n v="195.00389232007515"/>
    <n v="178.35121838482991"/>
    <n v="377.76582846538219"/>
    <n v="334.24333959729324"/>
    <n v="464.31488435003894"/>
    <n v="594.88187440874071"/>
    <n v="204.1901437631503"/>
    <n v="705.50521596342605"/>
    <n v="7598.3014987936403"/>
    <n v="89.543702065732788"/>
    <n v="66.179851481788674"/>
    <n v="47.060732798131305"/>
    <n v="27.855261506948064"/>
    <n v="9.8977031585689961"/>
    <n v="9.0524727303631884"/>
    <n v="19.174048215735667"/>
    <n v="16.965001665878049"/>
    <n v="23.566970088262529"/>
    <n v="30.194085550079489"/>
    <n v="10.363964569260714"/>
    <n v="35.808933534195603"/>
    <n v="385.662727364945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HB Central Plaza-Bayboro South"/>
    <s v="AFUDC Not Eligible"/>
    <s v="Expansion"/>
    <s v="Customer Adds"/>
    <s v="Transmission Expan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289766115785746"/>
    <n v="55.289766115785746"/>
    <n v="55.289766115785746"/>
    <n v="55.289766115785746"/>
    <n v="55.289766115785746"/>
    <n v="55.289766115785746"/>
    <n v="55.289766115785746"/>
    <n v="55.289766115785746"/>
    <n v="55.289766115785746"/>
    <n v="55.289766115785746"/>
    <n v="55.289766115785746"/>
    <n v="55.28976611578571"/>
    <n v="663.47719338942898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HB Cust Adds"/>
    <s v="AFUDC Not Eligible"/>
    <s v="Expansion"/>
    <s v="Customer Adds"/>
    <s v="Transmission Expansion"/>
    <s v="HB - Distribution Substation"/>
    <s v="~"/>
    <s v="PEF Distribution Station Equip 362.0"/>
    <n v="228.35000000000002"/>
    <n v="626.11999999999989"/>
    <n v="686.59"/>
    <n v="942.2"/>
    <n v="195.35999999999999"/>
    <n v="-333.56"/>
    <n v="1174.1999999999998"/>
    <n v="1083.08"/>
    <n v="646.21999999999991"/>
    <n v="655"/>
    <n v="698.14"/>
    <n v="-1748.69"/>
    <n v="4853.01"/>
    <n v="12.5937527"/>
    <n v="1.9613246"/>
    <n v="1.78921"/>
    <n v="0.98838999999999999"/>
    <n v="0"/>
    <n v="0"/>
    <n v="0"/>
    <n v="0"/>
    <n v="0"/>
    <n v="0"/>
    <n v="0"/>
    <n v="2.876E-4"/>
    <n v="17.3329648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HB Voltage"/>
    <s v="AFUDC Not Eligible"/>
    <s v="Expansion"/>
    <s v="Other Transmission &amp; Distribution Expansion"/>
    <s v="Voltage Control"/>
    <s v="HB - Distribution Substation"/>
    <s v="~"/>
    <s v="PEF Distribution Station Equip 362.0"/>
    <n v="1158.6499999999999"/>
    <n v="43.680000000000007"/>
    <n v="538.94000000000005"/>
    <n v="-28.959999999999972"/>
    <n v="211.79000000000002"/>
    <n v="38.72999999999999"/>
    <n v="385.19"/>
    <n v="115.86999999999999"/>
    <n v="185.09"/>
    <n v="37.260000000000005"/>
    <n v="112.6"/>
    <n v="41.649999999999991"/>
    <n v="2840.4900000000002"/>
    <n v="311.31067639999998"/>
    <n v="38.104640000000003"/>
    <n v="42.722740000000002"/>
    <n v="16.83755"/>
    <n v="38.809460000000001"/>
    <n v="38.146740000000001"/>
    <n v="3.1861000000000002"/>
    <n v="4.6629999999999998E-2"/>
    <n v="0"/>
    <n v="0"/>
    <n v="0"/>
    <n v="0"/>
    <n v="489.1645364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SB DEC 2024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.5167367"/>
    <n v="157.39114670000001"/>
    <n v="158.5088667"/>
    <n v="159.4865667"/>
    <n v="159.20024670000001"/>
    <n v="159.22670669999999"/>
    <n v="158.46092669999999"/>
    <n v="157.46515669999999"/>
    <n v="158.7827767"/>
    <n v="159.2207367"/>
    <n v="159.29805669999999"/>
    <n v="159.66608669999999"/>
    <n v="1905.2240104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SB DEC 2025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.66666666666666"/>
    <n v="166.66666666666666"/>
    <n v="166.66666666666666"/>
    <n v="166.66666666666666"/>
    <n v="166.66666666666666"/>
    <n v="166.66666666666666"/>
    <n v="166.66666666666666"/>
    <n v="166.66666666666666"/>
    <n v="166.66666666666666"/>
    <n v="166.66666666666666"/>
    <n v="166.66666666666666"/>
    <n v="166.66666666666652"/>
    <n v="200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SB DEC 2026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.33333333333331"/>
    <n v="333.33333333333331"/>
    <n v="333.33333333333331"/>
    <n v="333.33333333333331"/>
    <n v="333.33333333333331"/>
    <n v="333.33333333333331"/>
    <n v="333.33333333333331"/>
    <n v="333.33333333333331"/>
    <n v="333.33333333333331"/>
    <n v="333.33333333333331"/>
    <n v="333.33333333333331"/>
    <n v="333.33333333333303"/>
    <n v="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SB MAR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27.497013599999999"/>
    <n v="24.941923599999999"/>
    <n v="27.565262600000001"/>
    <n v="26.871594000000002"/>
    <n v="27.807352999999999"/>
    <n v="30.961627499999999"/>
    <n v="56.012918900000003"/>
    <n v="70.9189279"/>
    <n v="62.737322499999998"/>
    <n v="77.731289000000004"/>
    <n v="86.423009100000002"/>
    <n v="88.788929600000003"/>
    <n v="608.25717129999998"/>
    <n v="54.784518599999998"/>
    <n v="16.425800800000001"/>
    <n v="7.0296089000000004"/>
    <n v="656.6370349"/>
    <n v="958.01476149999996"/>
    <n v="131.5381466"/>
    <n v="1.5724400000000001"/>
    <n v="1.55362"/>
    <n v="1.52694"/>
    <n v="1.59074"/>
    <n v="1.5412600000000001"/>
    <n v="1.6010800000000001"/>
    <n v="1833.8159512999996"/>
    <n v="2.9103179815878001E-3"/>
    <n v="8.7258781589840003E-4"/>
    <n v="3.734339135947E-4"/>
    <n v="3.4882529204992699E-2"/>
    <n v="5.0892618175164502E-2"/>
    <n v="6.9877009618318003E-3"/>
    <n v="8.3532730119999994E-5"/>
    <n v="8.2532955259999996E-5"/>
    <n v="8.1115633619999999E-5"/>
    <n v="8.4504881019999999E-5"/>
    <n v="8.1876354979999998E-5"/>
    <n v="8.4178677930091261E-5"/>
    <n v="9.74169292860000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SB MAY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5.0865600000000004"/>
    <n v="1805.1734197000001"/>
    <n v="2955.7681954999998"/>
    <n v="2463.7124146000001"/>
    <n v="525.28004180000005"/>
    <n v="0"/>
    <n v="0"/>
    <n v="0"/>
    <n v="0"/>
    <n v="0"/>
    <n v="0"/>
    <n v="0"/>
    <n v="7755.0206315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SB NOV 2024B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6.5266999999999999E-3"/>
    <n v="1.1856E-2"/>
    <n v="1.36329E-2"/>
    <n v="1.1323700000000001E-2"/>
    <n v="1.31506E-2"/>
    <n v="1.2880600000000001E-2"/>
    <n v="1.1826E-2"/>
    <n v="1.3642899999999999E-2"/>
    <n v="1.1726E-2"/>
    <n v="1.29106E-2"/>
    <n v="2.5936759999999999"/>
    <n v="1.3933036999999999"/>
    <n v="4.1064556999999997"/>
    <n v="1.21683E-2"/>
    <n v="1.19983E-2"/>
    <n v="19.133876999999998"/>
    <n v="30.474461600000001"/>
    <n v="30.409431600000001"/>
    <n v="24.261521599999998"/>
    <n v="14.284643900000001"/>
    <n v="1.26106E-2"/>
    <n v="42.975686799999998"/>
    <n v="498.12585200000001"/>
    <n v="108.41583850000001"/>
    <n v="0"/>
    <n v="768.1180902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Expansion SB NOV 2026A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12.416119999999999"/>
    <n v="11.26247"/>
    <n v="12.44697"/>
    <n v="12.13382"/>
    <n v="12.556279999999999"/>
    <n v="98.432640000000006"/>
    <n v="230.57712000000001"/>
    <n v="255.09484219999999"/>
    <n v="89.119630000000001"/>
    <n v="91.768469999999994"/>
    <n v="81.568799999999996"/>
    <n v="22.100390000000001"/>
    <n v="929.47755219999999"/>
    <n v="1796.9013955"/>
    <n v="2841.9360787999999"/>
    <n v="2196.3818471"/>
    <n v="0"/>
    <n v="0"/>
    <n v="0"/>
    <n v="0"/>
    <n v="0"/>
    <n v="0"/>
    <n v="0"/>
    <n v="0"/>
    <n v="0"/>
    <n v="6835.219321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FF"/>
    <s v="AFUDC Not Eligible"/>
    <s v="Maintenance"/>
    <s v="Maintenance"/>
    <s v="Transmission"/>
    <s v="FF - Transmission Stations "/>
    <s v="~"/>
    <s v="PEF Transmission (Excl. ECC) 353.1"/>
    <n v="1888.58"/>
    <n v="3297.4599999999996"/>
    <n v="3971.11"/>
    <n v="2645.2299999999996"/>
    <n v="1401.4599999999998"/>
    <n v="2052.92"/>
    <n v="671.49999999999966"/>
    <n v="1153.2700000000002"/>
    <n v="1391.8500000000004"/>
    <n v="1460.4900000000002"/>
    <n v="4284.05"/>
    <n v="2913.1800000000003"/>
    <n v="27131.1"/>
    <n v="1457.69330395"/>
    <n v="1251.76972475"/>
    <n v="2275.77720245"/>
    <n v="2083.4013438500001"/>
    <n v="2026.0640935500001"/>
    <n v="1906.46273795"/>
    <n v="2216.5139268500002"/>
    <n v="2087.24993455"/>
    <n v="1884.0964106500001"/>
    <n v="5379.8742355499999"/>
    <n v="2817.9025780500001"/>
    <n v="2024.6483544499999"/>
    <n v="27411.453846600001"/>
    <n v="3626.6763847000002"/>
    <n v="3265.7917563999999"/>
    <n v="4129.1415807000003"/>
    <n v="2382.9547849999999"/>
    <n v="2259.3740985999998"/>
    <n v="2324.3294175000001"/>
    <n v="2525.9703171000001"/>
    <n v="9973.3271328999999"/>
    <n v="2533.1680802999999"/>
    <n v="1878.8841543999999"/>
    <n v="1716.4815017000001"/>
    <n v="3053.5334403000002"/>
    <n v="39669.632649600004"/>
    <n v="3337.7510524163731"/>
    <n v="3005.6169108119916"/>
    <n v="3800.1865053911306"/>
    <n v="2193.1126457957503"/>
    <n v="2079.3772246178114"/>
    <n v="2139.1577677435116"/>
    <n v="2324.7346026906303"/>
    <n v="9178.7850921480494"/>
    <n v="2331.3589438635004"/>
    <n v="1729.1996578944297"/>
    <n v="1579.7350882814796"/>
    <n v="2810.2685126488432"/>
    <n v="36509.284004303503"/>
    <n v="3125.126958402695"/>
    <n v="2814.1506922182061"/>
    <n v="3558.1039773347511"/>
    <n v="2053.4052254221792"/>
    <n v="1946.9150692461694"/>
    <n v="2002.8874242769109"/>
    <n v="2176.6424948740514"/>
    <n v="8594.0707639325447"/>
    <n v="2182.844846953607"/>
    <n v="1619.044794678256"/>
    <n v="1479.1015369312972"/>
    <n v="2631.2465548390319"/>
    <n v="34183.540339109699"/>
    <n v="2576.9764922466884"/>
    <n v="2320.5457813440908"/>
    <n v="2934.0088990328909"/>
    <n v="1693.2358478242695"/>
    <n v="1605.4241740030186"/>
    <n v="1651.5789206900554"/>
    <n v="1794.8571741170313"/>
    <n v="7086.6619584243281"/>
    <n v="1799.9716272955418"/>
    <n v="1335.0626810735184"/>
    <n v="1219.665613926315"/>
    <n v="2169.723201809451"/>
    <n v="28187.712371787198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FF SPP"/>
    <s v="AFUDC Not Eligible"/>
    <s v="Recoverable"/>
    <s v="Florida SPP"/>
    <s v="Transmission"/>
    <s v="FF - Transmission Stations "/>
    <s v="DEF - SPP"/>
    <s v="PEF Transmission (Excl. ECC) 353.1 SPP"/>
    <n v="1.07"/>
    <n v="180.22"/>
    <n v="42.330000000000005"/>
    <n v="-17.739999999999998"/>
    <n v="114.25"/>
    <n v="-17"/>
    <n v="18.96"/>
    <n v="24.880000000000003"/>
    <n v="91.68"/>
    <n v="92.719999999999985"/>
    <n v="62.729999999999976"/>
    <n v="571.41000000000008"/>
    <n v="1165.5100000000002"/>
    <n v="430.97"/>
    <n v="436.99"/>
    <n v="439.53"/>
    <n v="443.59"/>
    <n v="445.94"/>
    <n v="439.93"/>
    <n v="445.03"/>
    <n v="442.81"/>
    <n v="444.54"/>
    <n v="437.05"/>
    <n v="436.37"/>
    <n v="471.95"/>
    <n v="5314.6999999999989"/>
    <n v="502.29"/>
    <n v="494.97"/>
    <n v="501.38"/>
    <n v="507.81"/>
    <n v="506.8"/>
    <n v="504.15"/>
    <n v="502.09"/>
    <n v="496.47"/>
    <n v="503.72"/>
    <n v="507.56"/>
    <n v="508.11"/>
    <n v="510.65"/>
    <n v="6046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709873698"/>
    <n v="11240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709873698"/>
    <n v="11240"/>
    <n v="727.89393656132131"/>
    <n v="869.5218912390435"/>
    <n v="1132.4757256747132"/>
    <n v="806.59315223034969"/>
    <n v="810.00755893944824"/>
    <n v="770.79293287771316"/>
    <n v="987.11102228793573"/>
    <n v="1015.838250286399"/>
    <n v="892.25790531679195"/>
    <n v="996.34209381844073"/>
    <n v="1054.4388324647889"/>
    <n v="1176.7266983030531"/>
    <n v="1124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FF_PS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833.33333333333303"/>
    <n v="833.33333333333303"/>
    <n v="833.33333333333303"/>
    <n v="833.33333333333303"/>
    <n v="833.33333333333303"/>
    <n v="833.33333333333303"/>
    <n v="833.33333333333303"/>
    <n v="833.33333333333303"/>
    <n v="833.33333333333303"/>
    <n v="833.33333333333303"/>
    <n v="833.33333333333303"/>
    <n v="833.33333333333303"/>
    <n v="9999.9999999999964"/>
    <n v="1666.6666667"/>
    <n v="1666.6666667"/>
    <n v="1666.6666667"/>
    <n v="1666.6666667"/>
    <n v="1666.6666667"/>
    <n v="1666.6666667"/>
    <n v="1666.6666667"/>
    <n v="1666.6666667"/>
    <n v="1666.6666667"/>
    <n v="1666.6666667"/>
    <n v="1666.6666667"/>
    <n v="1666.6666667"/>
    <n v="20000.000000399992"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35"/>
    <n v="3333.3333333333358"/>
    <n v="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FF_PS 2027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195833333333333"/>
    <n v="6.5195833333333333"/>
    <n v="6.5195833333333333"/>
    <n v="6.5195833333333333"/>
    <n v="6.5195833333333333"/>
    <n v="6.5195833333333333"/>
    <n v="6.5195833333333333"/>
    <n v="6.5195833333333333"/>
    <n v="6.5195833333333333"/>
    <n v="6.5195833333333333"/>
    <n v="6.5195833333333333"/>
    <n v="6.5195833333333582"/>
    <n v="78.234999999999999"/>
    <n v="39.625799999999998"/>
    <n v="39.625799999999998"/>
    <n v="39.625799999999998"/>
    <n v="39.625799999999998"/>
    <n v="39.625799999999998"/>
    <n v="39.625799999999998"/>
    <n v="39.625799999999998"/>
    <n v="39.625799999999998"/>
    <n v="39.625799999999998"/>
    <n v="39.625799999999998"/>
    <n v="39.625799999999998"/>
    <n v="39.625799999999913"/>
    <n v="475.50959999999998"/>
    <n v="708.24299999999994"/>
    <n v="708.24299999999994"/>
    <n v="708.24299999999994"/>
    <n v="708.24299999999994"/>
    <n v="708.24299999999994"/>
    <n v="708.24299999999994"/>
    <n v="708.24299999999994"/>
    <n v="708.24299999999994"/>
    <n v="708.24299999999994"/>
    <n v="708.24299999999994"/>
    <n v="708.24299999999994"/>
    <n v="708.24299999999857"/>
    <n v="8498.9159999999993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FF_PS NOV 2024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.14000000000000001"/>
    <n v="0.04"/>
    <n v="0"/>
    <n v="0.18000000000000002"/>
    <n v="40.431019999999997"/>
    <n v="36.722000000000001"/>
    <n v="142.97089"/>
    <n v="159.41598999999999"/>
    <n v="176.6624467"/>
    <n v="182.13266669999999"/>
    <n v="186.66758340000001"/>
    <n v="190.2286833"/>
    <n v="147.34766339999999"/>
    <n v="73.428516700000003"/>
    <n v="69.020483400000003"/>
    <n v="69.027706699999996"/>
    <n v="1474.0556503000003"/>
    <n v="71.523960000000002"/>
    <n v="47.70185"/>
    <n v="155.02819"/>
    <n v="433.86824999999999"/>
    <n v="316.62687"/>
    <n v="7185.6213100000004"/>
    <n v="3720.8974600000001"/>
    <n v="83.293899999999994"/>
    <n v="63.170769999999997"/>
    <n v="23.696100000000001"/>
    <n v="2.67327"/>
    <n v="2.77712"/>
    <n v="12106.879050000001"/>
    <n v="4.5764605805999996E-3"/>
    <n v="3.05220287225E-3"/>
    <n v="9.9194787371499997E-3"/>
    <n v="2.7761059976249999E-2"/>
    <n v="2.025937027695E-2"/>
    <n v="0.45977197952034998"/>
    <n v="0.23808162397810001"/>
    <n v="5.3295601915000004E-3"/>
    <n v="4.0419817184500001E-3"/>
    <n v="1.5161949585000001E-3"/>
    <n v="1.7104918094999999E-4"/>
    <n v="1.7274271294998034E-4"/>
    <n v="0.774653704703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FF_PS NOV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.836750799999997"/>
    <n v="66.320391599999994"/>
    <n v="43.923918"/>
    <n v="167.08106040000001"/>
    <n v="6.1971518000000003"/>
    <n v="10.9452052"/>
    <n v="123.74340890000001"/>
    <n v="336.72723109999998"/>
    <n v="336.00855109999998"/>
    <n v="123.7946963"/>
    <n v="4.1812576999999997"/>
    <n v="4.1311876999999999"/>
    <n v="3.8143696999999999"/>
    <n v="4.4222165000000002"/>
    <n v="3.6574007000000002"/>
    <n v="38.888539700000003"/>
    <n v="996.51121639999997"/>
    <n v="105.72208933044318"/>
    <n v="186.72286870468969"/>
    <n v="2111.0361908158129"/>
    <n v="5744.4948187886876"/>
    <n v="5732.2342911120859"/>
    <n v="2111.9111429324171"/>
    <n v="71.331365494871918"/>
    <n v="70.477181962886263"/>
    <n v="65.072334384762982"/>
    <n v="75.442071283708074"/>
    <n v="62.394476688892055"/>
    <n v="663.43020190464449"/>
    <n v="17000.2690334039"/>
    <n v="1.4863806620782001E-2"/>
    <n v="2.6251965220147999E-2"/>
    <n v="0.29679732881256099"/>
    <n v="0.80763689652103898"/>
    <n v="0.80591314972783901"/>
    <n v="0.29692034112858701"/>
    <n v="1.0028704780872999E-2"/>
    <n v="9.908612386573E-3"/>
    <n v="9.1487275817530005E-3"/>
    <n v="1.0606642053084999E-2"/>
    <n v="8.7722390049430003E-3"/>
    <n v="9.3273592199818012E-2"/>
    <n v="2.390122006038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FF_STIP"/>
    <s v="AFUDC Not Eligible"/>
    <s v="Maintenance"/>
    <s v="Maintenance"/>
    <s v="Transmission"/>
    <s v="FF - Transmission Stations "/>
    <s v="~"/>
    <s v="PEF Transmission (Excl. ECC) 353.1"/>
    <n v="235.26000000000002"/>
    <n v="186.18"/>
    <n v="250.69000000000003"/>
    <n v="289.62"/>
    <n v="277.8900000000001"/>
    <n v="546.18000000000006"/>
    <n v="438.01000000000005"/>
    <n v="215.32"/>
    <n v="312.65999999999991"/>
    <n v="432.09000000000003"/>
    <n v="453.46999999999997"/>
    <n v="237.46000000000006"/>
    <n v="3874.8300000000004"/>
    <n v="1512.5805361"/>
    <n v="2696.8724861999999"/>
    <n v="2748.5378583000002"/>
    <n v="2913.3728047"/>
    <n v="981.89846920000002"/>
    <n v="642.49180669999998"/>
    <n v="42.100618599999997"/>
    <n v="41.133968000000003"/>
    <n v="20.964924199999999"/>
    <n v="81.985396199999997"/>
    <n v="59.028169400000003"/>
    <n v="10.9888279"/>
    <n v="11751.9558655"/>
    <n v="1559.4051082999999"/>
    <n v="1536.6868182999999"/>
    <n v="1556.5694883000001"/>
    <n v="1576.5342482999999"/>
    <n v="1573.3834583"/>
    <n v="1565.1801783000001"/>
    <n v="1558.7806433000001"/>
    <n v="1541.3366183000001"/>
    <n v="1563.8389282999999"/>
    <n v="1575.7584683"/>
    <n v="1577.4763083"/>
    <n v="1585.3543533"/>
    <n v="18770.304619600003"/>
    <n v="1230.4256936025299"/>
    <n v="1469.8323785806799"/>
    <n v="1914.32729448756"/>
    <n v="1363.4581756190601"/>
    <n v="1369.22985955852"/>
    <n v="1302.9417905861201"/>
    <n v="1668.60404140626"/>
    <n v="1717.16430226277"/>
    <n v="1508.2651425950801"/>
    <n v="1684.2081658811401"/>
    <n v="1782.4143966991601"/>
    <n v="1989.1287587211191"/>
    <n v="1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GG"/>
    <s v="AFUDC Not Eligible"/>
    <s v="Maintenance"/>
    <s v="Maintenance"/>
    <s v="Transmission"/>
    <s v="GG - Transmission Lines"/>
    <s v="~"/>
    <s v="PEF Transmission O/H Conduct.&amp; Devices 356.0"/>
    <n v="883.38999999999987"/>
    <n v="-202.16000000000008"/>
    <n v="599.94999999999993"/>
    <n v="240.08000000000004"/>
    <n v="-286.65000000000009"/>
    <n v="503.83000000000004"/>
    <n v="-558.13000000000011"/>
    <n v="1525.59"/>
    <n v="463.3"/>
    <n v="-188.38"/>
    <n v="-79.170000000000016"/>
    <n v="404.24"/>
    <n v="3305.88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GG 355"/>
    <s v="AFUDC Not Eligible"/>
    <s v="Maintenance"/>
    <s v="Maintenance"/>
    <s v="Transmission"/>
    <s v="GG - Transmission Lines"/>
    <s v="~"/>
    <s v="PEF Transmission Poles &amp; Fixtures 355.0"/>
    <n v="0.34"/>
    <n v="22.67"/>
    <n v="0.56000000000000005"/>
    <n v="-60.79"/>
    <n v="2.62"/>
    <n v="4.8099999999999996"/>
    <n v="7.39"/>
    <n v="22.33"/>
    <n v="-157.41999999999999"/>
    <n v="7497.37"/>
    <n v="2260.6799999999998"/>
    <n v="-5357.1500000000005"/>
    <n v="4243.4099999999989"/>
    <n v="182.97717569228999"/>
    <n v="207.87442128429001"/>
    <n v="203.59536650109001"/>
    <n v="270.82971859478999"/>
    <n v="272.84627652248997"/>
    <n v="257.84309858018997"/>
    <n v="316.53823953849002"/>
    <n v="318.24726774069001"/>
    <n v="329.58622793619003"/>
    <n v="426.68055850568999"/>
    <n v="416.81834068119002"/>
    <n v="265.72952654199003"/>
    <n v="3469.5662181193802"/>
    <n v="309.94903764198"/>
    <n v="299.15971636007998"/>
    <n v="294.48625259537999"/>
    <n v="298.53032628557997"/>
    <n v="313.52894656728"/>
    <n v="516.79195885668003"/>
    <n v="587.33741344457997"/>
    <n v="522.27136582757998"/>
    <n v="445.80858626537997"/>
    <n v="449.42132197848002"/>
    <n v="380.91746902518003"/>
    <n v="308.90364727667998"/>
    <n v="4727.1060421248594"/>
    <n v="659.35426945812242"/>
    <n v="636.40215737576943"/>
    <n v="626.46030270877043"/>
    <n v="635.06325651666918"/>
    <n v="666.96980603834663"/>
    <n v="1099.3710033304735"/>
    <n v="1249.4422764251315"/>
    <n v="1111.0273401523182"/>
    <n v="948.3681477169248"/>
    <n v="956.05351668912283"/>
    <n v="810.32534065502477"/>
    <n v="657.1304137282259"/>
    <n v="10055.9678307949"/>
    <n v="656.38617267773975"/>
    <n v="633.53737999912801"/>
    <n v="623.64027879501691"/>
    <n v="632.20450622973237"/>
    <n v="663.96742776370263"/>
    <n v="1094.4221621891054"/>
    <n v="1243.817886366993"/>
    <n v="1106.026027771444"/>
    <n v="944.09904903016059"/>
    <n v="951.74982215615114"/>
    <n v="806.6776444982421"/>
    <n v="654.17232352258361"/>
    <n v="10010.700681"/>
    <n v="656.38617267773975"/>
    <n v="633.53737999912801"/>
    <n v="623.64027879501691"/>
    <n v="632.20450622973237"/>
    <n v="663.96742776370263"/>
    <n v="1094.4221621891054"/>
    <n v="1243.817886366993"/>
    <n v="1106.026027771444"/>
    <n v="944.09904903016059"/>
    <n v="951.74982215615114"/>
    <n v="806.6776444982421"/>
    <n v="654.17232352258361"/>
    <n v="10010.700681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GG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85.711775397709999"/>
    <n v="97.374361805709995"/>
    <n v="95.369929388909995"/>
    <n v="126.86443499521"/>
    <n v="127.80904876751001"/>
    <n v="120.78112840980999"/>
    <n v="148.27562175150999"/>
    <n v="149.07617974931"/>
    <n v="154.38767505381"/>
    <n v="199.86945398431001"/>
    <n v="195.24970730881"/>
    <n v="124.47535824801"/>
    <n v="1625.2446748606201"/>
    <n v="145.18904993801999"/>
    <n v="140.13502131992001"/>
    <n v="137.94583638462001"/>
    <n v="139.84019689441999"/>
    <n v="146.86598231272001"/>
    <n v="242.08022742332"/>
    <n v="275.12574873542002"/>
    <n v="244.64693935241999"/>
    <n v="208.82957271462001"/>
    <n v="210.52188210151999"/>
    <n v="178.43270575482001"/>
    <n v="144.69935900332001"/>
    <n v="2214.31252193514"/>
    <n v="308.86051682399568"/>
    <n v="298.10908693519895"/>
    <n v="293.45203607062814"/>
    <n v="297.48190723761746"/>
    <n v="312.42785334248543"/>
    <n v="514.97701918123505"/>
    <n v="585.27472273071498"/>
    <n v="520.43718283199632"/>
    <n v="444.24293556783994"/>
    <n v="447.84298358859058"/>
    <n v="379.57971170183976"/>
    <n v="307.81879879485768"/>
    <n v="4710.5047548069997"/>
    <n v="307.47017486666516"/>
    <n v="296.76714276023768"/>
    <n v="292.13105570574214"/>
    <n v="296.14278632494074"/>
    <n v="311.02145294658021"/>
    <n v="512.65883955701122"/>
    <n v="582.64009655076472"/>
    <n v="518.09442416900242"/>
    <n v="442.24316687315894"/>
    <n v="445.82700920383587"/>
    <n v="377.87102583691518"/>
    <n v="306.43314420514616"/>
    <n v="4689.3003189999999"/>
    <n v="307.47017486666516"/>
    <n v="296.76714276023768"/>
    <n v="292.13105570574214"/>
    <n v="296.14278632494074"/>
    <n v="311.02145294658021"/>
    <n v="512.65883955701122"/>
    <n v="582.64009655076472"/>
    <n v="518.09442416900242"/>
    <n v="442.24316687315894"/>
    <n v="445.82700920383587"/>
    <n v="377.87102583691518"/>
    <n v="306.43314420514616"/>
    <n v="4689.3003189999999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GG CFK Anchor_Guy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.61646433589999"/>
    <n v="310.22723657490002"/>
    <n v="279.72075681000001"/>
    <n v="58.288405263900003"/>
    <n v="886.85286298469998"/>
    <n v="37.770487891499997"/>
    <n v="37.182069841500002"/>
    <n v="35.901906837299997"/>
    <n v="40.033994397599997"/>
    <n v="236.16840751079999"/>
    <n v="336.30871045380002"/>
    <n v="368.31902617470001"/>
    <n v="363.9103343928"/>
    <n v="113.8434546093"/>
    <n v="86.535295566599999"/>
    <n v="71.569159802100003"/>
    <n v="75.737723288699996"/>
    <n v="1803.2805707667001"/>
    <n v="336.7341790553956"/>
    <n v="331.48827199755436"/>
    <n v="320.07527040978863"/>
    <n v="356.91395558641727"/>
    <n v="2105.5056278440647"/>
    <n v="2998.2836824653382"/>
    <n v="3283.6643589486571"/>
    <n v="3244.3596718566891"/>
    <n v="1014.9453811349856"/>
    <n v="771.48571116267453"/>
    <n v="638.05853768354575"/>
    <n v="675.22241594508887"/>
    <n v="16076.737064090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GG CFK Anchor_Guy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.7748195641"/>
    <n v="145.31936632509999"/>
    <n v="131.02925318999999"/>
    <n v="27.3039666361"/>
    <n v="415.42740571529998"/>
    <n v="17.692783608500001"/>
    <n v="17.4171516585"/>
    <n v="16.8174864627"/>
    <n v="18.753075202400002"/>
    <n v="110.6280792892"/>
    <n v="157.5366793462"/>
    <n v="172.5312325253"/>
    <n v="170.46607440720001"/>
    <n v="53.327550690700001"/>
    <n v="40.5356230334"/>
    <n v="33.525054297899999"/>
    <n v="35.477729411299997"/>
    <n v="844.70851993329995"/>
    <n v="157.73598108468605"/>
    <n v="155.27864723527142"/>
    <n v="149.93246881163373"/>
    <n v="167.18876921008385"/>
    <n v="986.27943506939312"/>
    <n v="1404.4823710814139"/>
    <n v="1538.1628935456999"/>
    <n v="1519.7514468756005"/>
    <n v="475.42962787380384"/>
    <n v="361.38611139631888"/>
    <n v="298.88498314398106"/>
    <n v="316.29361334284295"/>
    <n v="7530.8063486707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GG_SPP"/>
    <s v="AFUDC Not Eligible"/>
    <s v="Recoverable"/>
    <s v="Florida SPP"/>
    <s v="Transmission"/>
    <s v="GG - Transmission Lines"/>
    <s v="DEF - SPP"/>
    <s v="PEF Transmission Poles &amp; Fixtures 355.0 SPP"/>
    <n v="2547.6999999999994"/>
    <n v="5146.4299999999994"/>
    <n v="4160.9999999999991"/>
    <n v="6313.7900000000018"/>
    <n v="9262.94"/>
    <n v="7705.1199999999981"/>
    <n v="6678.659999999998"/>
    <n v="7853.4199999999992"/>
    <n v="5873.11"/>
    <n v="3658.71"/>
    <n v="1616.1399999999992"/>
    <n v="3946.26"/>
    <n v="64763.27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GG_SPP 354"/>
    <s v="AFUDC Not Eligible"/>
    <s v="Recoverable"/>
    <s v="Florida SPP"/>
    <s v="Transmission"/>
    <s v="GG - Transmission Lines"/>
    <s v="DEF - SPP"/>
    <s v="PEF Transmission Towers &amp; Fixtures 354 SPP"/>
    <n v="415.15"/>
    <n v="-276.48"/>
    <n v="124.64000000000001"/>
    <n v="74.490000000000009"/>
    <n v="353.01"/>
    <n v="58.62"/>
    <n v="138.06"/>
    <n v="15.580000000000002"/>
    <n v="1.46"/>
    <n v="6.67"/>
    <n v="84.820000000000007"/>
    <n v="130.78"/>
    <n v="1126.8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GG_SPP 355"/>
    <s v="AFUDC Not Eligible"/>
    <s v="Recoverable"/>
    <s v="Florida SPP"/>
    <s v="Transmission"/>
    <s v="GG - Transmission Lines"/>
    <s v="DEF - SPP"/>
    <s v="PEF Transmission Poles &amp; Fixtures 355.0 SPP"/>
    <n v="0"/>
    <n v="0"/>
    <n v="0"/>
    <n v="0"/>
    <n v="0"/>
    <n v="0"/>
    <n v="0"/>
    <n v="0"/>
    <n v="0"/>
    <n v="0"/>
    <n v="0"/>
    <n v="0"/>
    <n v="0"/>
    <n v="7400.6614112322004"/>
    <n v="7898.2088903825997"/>
    <n v="7942.8500557827001"/>
    <n v="8015.4209557569002"/>
    <n v="8057.1598296366001"/>
    <n v="7948.9413170099997"/>
    <n v="8040.0241033269003"/>
    <n v="8000.7982666793996"/>
    <n v="8030.9029541289001"/>
    <n v="7898.0836710309004"/>
    <n v="7885.1429951580003"/>
    <n v="7979.3847457769998"/>
    <n v="95097.579195902101"/>
    <n v="7934.2095009512996"/>
    <n v="8261.3917815288005"/>
    <n v="8415.8449268927998"/>
    <n v="8538.5677479833994"/>
    <n v="8547.7988400687009"/>
    <n v="8524.3060886723997"/>
    <n v="8511.7039050752992"/>
    <n v="8381.8312915437"/>
    <n v="8560.2087965019"/>
    <n v="8533.6985657040004"/>
    <n v="8583.5494796448002"/>
    <n v="8666.2042709111993"/>
    <n v="101459.31519547831"/>
    <n v="7241.8681578847854"/>
    <n v="8650.9346766859671"/>
    <n v="11267.080937760014"/>
    <n v="8024.8522100620476"/>
    <n v="8058.822383438528"/>
    <n v="7668.6733005358292"/>
    <n v="9820.8372422702068"/>
    <n v="10106.646461521541"/>
    <n v="8877.1368857120506"/>
    <n v="9912.677824561255"/>
    <n v="10490.686378482629"/>
    <n v="11707.336979085158"/>
    <n v="111827.553438"/>
    <n v="7239.2097936406162"/>
    <n v="8647.759068552572"/>
    <n v="11262.94498769187"/>
    <n v="8021.9064259473853"/>
    <n v="8055.8641294621802"/>
    <n v="7665.858263523568"/>
    <n v="9817.2321831882873"/>
    <n v="10102.936486830478"/>
    <n v="8873.8782426695252"/>
    <n v="9909.0390523938695"/>
    <n v="10486.835429396378"/>
    <n v="11703.039375703258"/>
    <n v="111786.50343899999"/>
    <n v="7239.2097936406162"/>
    <n v="8647.759068552572"/>
    <n v="11262.94498769187"/>
    <n v="8021.9064259473853"/>
    <n v="8055.8641294621802"/>
    <n v="7665.858263523568"/>
    <n v="9817.2321831882873"/>
    <n v="10102.936486830478"/>
    <n v="8873.8782426695252"/>
    <n v="9909.0390523938695"/>
    <n v="10486.835429396378"/>
    <n v="11703.039375703258"/>
    <n v="111786.50343899999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GG_SPP 356"/>
    <s v="AFUDC Not Eligible"/>
    <s v="Recoverable"/>
    <s v="Florida SPP"/>
    <s v="Transmission"/>
    <s v="GG - Transmission Lines"/>
    <s v="DEF - SPP"/>
    <s v="PEF Transmission O/H Conduct.&amp; Devices 356.0 SPP"/>
    <n v="0"/>
    <n v="0"/>
    <n v="0"/>
    <n v="0"/>
    <n v="0"/>
    <n v="0"/>
    <n v="0"/>
    <n v="0"/>
    <n v="0"/>
    <n v="0"/>
    <n v="0"/>
    <n v="0"/>
    <n v="0"/>
    <n v="3466.6828049678002"/>
    <n v="3699.7483642174002"/>
    <n v="3720.6595709172998"/>
    <n v="3754.6538691431001"/>
    <n v="3774.2055589634001"/>
    <n v="3723.5128929900002"/>
    <n v="3766.1786915731"/>
    <n v="3747.8041807206"/>
    <n v="3761.9060827711"/>
    <n v="3699.6897078690999"/>
    <n v="3693.6279228419999"/>
    <n v="3737.7734712229999"/>
    <n v="44546.443118197902"/>
    <n v="3716.6120863486999"/>
    <n v="3869.8736832712002"/>
    <n v="3942.2239819072001"/>
    <n v="3999.7108834166002"/>
    <n v="4004.0349926313002"/>
    <n v="3993.0303117275998"/>
    <n v="3987.1270862247002"/>
    <n v="3926.2910161563"/>
    <n v="4009.8481733980998"/>
    <n v="3997.4300182960001"/>
    <n v="4020.7816211551999"/>
    <n v="4059.4995042887999"/>
    <n v="47526.463358821697"/>
    <n v="3392.2994748388323"/>
    <n v="4052.346786876386"/>
    <n v="5277.8249914030021"/>
    <n v="3759.0717401024817"/>
    <n v="3774.9843470145256"/>
    <n v="3592.2272876225093"/>
    <n v="4600.3628198005845"/>
    <n v="4734.2440840313857"/>
    <n v="4158.3064119561559"/>
    <n v="4643.383591828253"/>
    <n v="4914.1394342671892"/>
    <n v="5484.0535922587005"/>
    <n v="52383.244562"/>
    <n v="3391.0542205159395"/>
    <n v="4050.8592406288785"/>
    <n v="5275.88759335346"/>
    <n v="3757.6918500399602"/>
    <n v="3773.5986157098932"/>
    <n v="3590.9086432658114"/>
    <n v="4598.6741063686713"/>
    <n v="4732.5062251085528"/>
    <n v="4156.7799697673672"/>
    <n v="4641.6790862168054"/>
    <n v="4912.3355388802374"/>
    <n v="5482.0404711444207"/>
    <n v="52364.015561"/>
    <n v="3391.0542205159395"/>
    <n v="4050.8592406288785"/>
    <n v="5275.88759335346"/>
    <n v="3757.6918500399602"/>
    <n v="3773.5986157098932"/>
    <n v="3590.9086432658114"/>
    <n v="4598.6741063686713"/>
    <n v="4732.5062251085528"/>
    <n v="4156.7799697673672"/>
    <n v="4641.6790862168054"/>
    <n v="4912.3355388802374"/>
    <n v="5482.0404711444207"/>
    <n v="52364.015561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GG_SPP Veg 355"/>
    <s v="AFUDC Not Eligible"/>
    <s v="Recoverable"/>
    <s v="Florida SPP"/>
    <s v="Transmission"/>
    <s v="GG - Transmission Lines"/>
    <s v="DEF - SPP"/>
    <s v="PEF Transmission Poles &amp; Fixtures 355.0 Veg SPP"/>
    <n v="0"/>
    <n v="0"/>
    <n v="0"/>
    <n v="0"/>
    <n v="0"/>
    <n v="0"/>
    <n v="0"/>
    <n v="0"/>
    <n v="0"/>
    <n v="0"/>
    <n v="0"/>
    <n v="0"/>
    <n v="0"/>
    <n v="452.74509905399998"/>
    <n v="521.40292045499996"/>
    <n v="523.72474364699997"/>
    <n v="523.70204046900005"/>
    <n v="540.82316838600002"/>
    <n v="540.74337834000005"/>
    <n v="612.37622996100004"/>
    <n v="648.02021465400003"/>
    <n v="682.05872482200004"/>
    <n v="717.73750589099996"/>
    <n v="682.09622340600004"/>
    <n v="471.23981350499997"/>
    <n v="6916.6700625899994"/>
    <n v="546.96743708700001"/>
    <n v="631.34387643900004"/>
    <n v="633.96034790099998"/>
    <n v="633.97812881100003"/>
    <n v="654.93211404600004"/>
    <n v="654.92253237600005"/>
    <n v="718.34560347900003"/>
    <n v="754.01154905999999"/>
    <n v="795.87898572899996"/>
    <n v="831.55084238999996"/>
    <n v="795.89380428899995"/>
    <n v="569.42927617800001"/>
    <n v="8221.2144977850003"/>
    <n v="482.50444196421853"/>
    <n v="576.38641268256049"/>
    <n v="750.69256743103426"/>
    <n v="534.67237362579431"/>
    <n v="536.93570667620418"/>
    <n v="510.94121721234109"/>
    <n v="654.33359043463543"/>
    <n v="673.37622071131864"/>
    <n v="591.45760263765112"/>
    <n v="660.45265915307925"/>
    <n v="698.96367436076787"/>
    <n v="780.025537110394"/>
    <n v="7450.7420039999997"/>
    <n v="563.82306865229782"/>
    <n v="673.52738682615234"/>
    <n v="877.21013564228622"/>
    <n v="624.78309462622303"/>
    <n v="627.4278772953096"/>
    <n v="597.05242052666085"/>
    <n v="764.61135026916691"/>
    <n v="786.86332000047742"/>
    <n v="691.13859167667897"/>
    <n v="771.76169294390468"/>
    <n v="816.76314139258966"/>
    <n v="911.48672014825206"/>
    <n v="8706.4488000000001"/>
    <n v="511.85439479200886"/>
    <n v="611.44705161459945"/>
    <n v="796.35596350792991"/>
    <n v="567.19561606550531"/>
    <n v="569.59662394848806"/>
    <n v="542.02093237912504"/>
    <n v="694.13562818316962"/>
    <n v="714.33659038745634"/>
    <n v="627.43499730449719"/>
    <n v="700.62690980291893"/>
    <n v="741.48048682225578"/>
    <n v="827.47320519204641"/>
    <n v="7903.9584000000004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GG_SPP Veg 356"/>
    <s v="AFUDC Not Eligible"/>
    <s v="Recoverable"/>
    <s v="Florida SPP"/>
    <s v="Transmission"/>
    <s v="GG - Transmission Lines"/>
    <s v="DEF - SPP"/>
    <s v="PEF Transmission O/H Conduct.&amp; Devices 356.0 Veg SPP"/>
    <n v="0"/>
    <n v="0"/>
    <n v="0"/>
    <n v="0"/>
    <n v="0"/>
    <n v="0"/>
    <n v="0"/>
    <n v="0"/>
    <n v="0"/>
    <n v="0"/>
    <n v="0"/>
    <n v="0"/>
    <n v="0"/>
    <n v="212.078834946"/>
    <n v="244.24013454499999"/>
    <n v="245.32774335299999"/>
    <n v="245.317108531"/>
    <n v="253.337137614"/>
    <n v="253.29976166"/>
    <n v="286.85465103899998"/>
    <n v="303.55131934600001"/>
    <n v="319.49593717800002"/>
    <n v="336.208905109"/>
    <n v="319.51350259399999"/>
    <n v="220.74229149499999"/>
    <n v="3239.9673274100001"/>
    <n v="256.21528991299999"/>
    <n v="295.73964256099998"/>
    <n v="296.965273099"/>
    <n v="296.97360218900002"/>
    <n v="306.789051954"/>
    <n v="306.78456362399999"/>
    <n v="336.49375552100003"/>
    <n v="353.20071094000002"/>
    <n v="372.81262327100001"/>
    <n v="389.52234761"/>
    <n v="372.819564711"/>
    <n v="266.73706182199999"/>
    <n v="3851.0534872150001"/>
    <n v="226.01896767486858"/>
    <n v="269.99598479550195"/>
    <n v="351.64600442070412"/>
    <n v="250.45592832104055"/>
    <n v="251.51613866330283"/>
    <n v="239.3395716457218"/>
    <n v="306.50868626820687"/>
    <n v="315.42880235963389"/>
    <n v="277.0557639374606"/>
    <n v="309.37503417009174"/>
    <n v="327.41470208676168"/>
    <n v="365.38641165670515"/>
    <n v="3490.1419959999998"/>
    <n v="264.11095286355766"/>
    <n v="315.49961291856482"/>
    <n v="410.9104746988088"/>
    <n v="292.66638353269514"/>
    <n v="293.90527585492492"/>
    <n v="279.676537662268"/>
    <n v="358.16596290141621"/>
    <n v="368.58942596204457"/>
    <n v="323.74920814223276"/>
    <n v="361.51538920573535"/>
    <n v="382.59536285497182"/>
    <n v="426.96661340277979"/>
    <n v="4078.3512000000001"/>
    <n v="239.76733030638854"/>
    <n v="286.41939715867437"/>
    <n v="373.03605339064495"/>
    <n v="265.69075113788023"/>
    <n v="266.81545233416711"/>
    <n v="253.89820474146936"/>
    <n v="325.15310630019275"/>
    <n v="334.61581840469694"/>
    <n v="293.90861107215056"/>
    <n v="328.19380943778464"/>
    <n v="347.33080072878022"/>
    <n v="387.61226498717042"/>
    <n v="3702.4416000000001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HB"/>
    <s v="AFUDC Not Eligible"/>
    <s v="Maintenance"/>
    <s v="Maintenance"/>
    <s v="Transmission"/>
    <s v="HB - Distribution Substation"/>
    <s v="~"/>
    <s v="PEF Distribution Station Equip 362.0"/>
    <n v="2499.8599999999997"/>
    <n v="4265.869999999999"/>
    <n v="1879.7500000000002"/>
    <n v="2892.5199999999991"/>
    <n v="3415.6499999999996"/>
    <n v="3816.38"/>
    <n v="1605.4299999999998"/>
    <n v="5632.3500000000013"/>
    <n v="4228.4800000000005"/>
    <n v="1743.3"/>
    <n v="3139.4000000000005"/>
    <n v="1976.7799999999995"/>
    <n v="37095.769999999997"/>
    <n v="2763.2941901600002"/>
    <n v="2815.7719425599998"/>
    <n v="3383.52932646"/>
    <n v="2602.2289711600001"/>
    <n v="2220.6777924600001"/>
    <n v="2174.80542676"/>
    <n v="2238.7326866600001"/>
    <n v="2118.3862046600002"/>
    <n v="3540.67198856"/>
    <n v="2960.9247495599998"/>
    <n v="2582.9787702600001"/>
    <n v="1710.08052266"/>
    <n v="31112.08257192"/>
    <n v="3381.05942172"/>
    <n v="3222.4915071199998"/>
    <n v="3049.4407481200001"/>
    <n v="5824.48708842"/>
    <n v="6638.3796320199999"/>
    <n v="5973.2732422199997"/>
    <n v="9324.7366751200007"/>
    <n v="13677.422360619999"/>
    <n v="5660.6675462200001"/>
    <n v="4926.5966462200004"/>
    <n v="4207.4586850200003"/>
    <n v="5222.3457186200003"/>
    <n v="71108.35927144"/>
    <n v="2599.3777216464455"/>
    <n v="2477.4698066505316"/>
    <n v="2344.4273984725128"/>
    <n v="4477.8988149088291"/>
    <n v="5103.6240334770819"/>
    <n v="4592.2864565434838"/>
    <n v="7168.9106135839374"/>
    <n v="10515.280135377889"/>
    <n v="4351.9534187322743"/>
    <n v="3787.5955339488528"/>
    <n v="3234.7181774832939"/>
    <n v="4014.9690869324695"/>
    <n v="54668.511197757602"/>
    <n v="1507.7761325034453"/>
    <n v="1437.0631141285426"/>
    <n v="1359.891502634335"/>
    <n v="2597.4174128908398"/>
    <n v="2960.3710314457953"/>
    <n v="2663.7682762047129"/>
    <n v="4158.3461415395986"/>
    <n v="6099.4169037765005"/>
    <n v="2524.3624425522389"/>
    <n v="2197.0051132266667"/>
    <n v="1876.3070956440747"/>
    <n v="2328.893773505446"/>
    <n v="31710.618940052202"/>
    <n v="1838.2439334790161"/>
    <n v="1752.0323439442823"/>
    <n v="1657.9465950005795"/>
    <n v="3166.7080404248513"/>
    <n v="3609.2122511362377"/>
    <n v="3247.6013967650333"/>
    <n v="5069.7543244030458"/>
    <n v="7436.260516015891"/>
    <n v="3077.641200102576"/>
    <n v="2678.535118144981"/>
    <n v="2287.5479068531222"/>
    <n v="2839.3305617113874"/>
    <n v="38660.814187980999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HB - PS"/>
    <s v="AFUDC Not Eligible"/>
    <s v="Maintenance"/>
    <s v="Maintenance"/>
    <s v="Physical Security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.696080098140747"/>
    <n v="39.696080098140747"/>
    <n v="39.696080098140747"/>
    <n v="39.696080098140747"/>
    <n v="39.696080098140747"/>
    <n v="39.696080098140747"/>
    <n v="39.696080098140747"/>
    <n v="39.696080098140747"/>
    <n v="39.696080098140747"/>
    <n v="39.696080098140747"/>
    <n v="39.696080098140747"/>
    <n v="39.69608009814084"/>
    <n v="476.352961177689"/>
    <n v="713.28268819013158"/>
    <n v="713.28268819013158"/>
    <n v="713.28268819013158"/>
    <n v="713.28268819013158"/>
    <n v="713.28268819013158"/>
    <n v="713.28268819013158"/>
    <n v="713.28268819013158"/>
    <n v="713.28268819013158"/>
    <n v="713.28268819013158"/>
    <n v="713.28268819013158"/>
    <n v="713.28268819013158"/>
    <n v="713.2826881901301"/>
    <n v="8559.39225828157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HB - STIP"/>
    <s v="AFUDC Not Eligible"/>
    <s v="Maintenance"/>
    <s v="Maintenance"/>
    <s v="Transmission"/>
    <s v="HB - Distribution Substation"/>
    <s v="~"/>
    <s v="PEF Distribution Station Equip 362.0"/>
    <n v="43.849999999999994"/>
    <n v="76.849999999999994"/>
    <n v="133.66000000000003"/>
    <n v="3.2600000000000033"/>
    <n v="177.16000000000005"/>
    <n v="386.90000000000009"/>
    <n v="530.37"/>
    <n v="347.71999999999997"/>
    <n v="461.92999999999995"/>
    <n v="551.04000000000008"/>
    <n v="244.91999999999996"/>
    <n v="246.37"/>
    <n v="3204.03"/>
    <n v="982.73293030000002"/>
    <n v="2023.8025567"/>
    <n v="2707.9372251"/>
    <n v="1970.2758383"/>
    <n v="238.9666527"/>
    <n v="590.44377610000004"/>
    <n v="76.328193299999995"/>
    <n v="40.793100500000001"/>
    <n v="210.43341150000001"/>
    <n v="105.0716907"/>
    <n v="12.007486200000001"/>
    <n v="10.871722399999999"/>
    <n v="8969.6645837999986"/>
    <n v="1559.4076183"/>
    <n v="1536.6868182999999"/>
    <n v="1556.5694883000001"/>
    <n v="1576.5342482999999"/>
    <n v="1573.3834583"/>
    <n v="1565.1801783000001"/>
    <n v="1558.7806433000001"/>
    <n v="1541.3366183000001"/>
    <n v="1563.8389282999999"/>
    <n v="1575.7584683"/>
    <n v="1577.4763083"/>
    <n v="1585.3543533"/>
    <n v="18770.307129600002"/>
    <n v="1230.4275644076222"/>
    <n v="1469.8322242482802"/>
    <n v="1914.3270934831942"/>
    <n v="1363.4580324559515"/>
    <n v="1369.2297157893847"/>
    <n v="1302.941653777232"/>
    <n v="1668.6038662028357"/>
    <n v="1717.1641219605183"/>
    <n v="1508.2649842272401"/>
    <n v="1684.2079890392827"/>
    <n v="1782.4142095456484"/>
    <n v="1989.1285448628078"/>
    <n v="1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HB SPP"/>
    <s v="AFUDC Not Eligible"/>
    <s v="Recoverable"/>
    <s v="Florida SPP"/>
    <s v="Transmission"/>
    <s v="HB - Distribution Substation"/>
    <s v="DEF - SPP"/>
    <s v="PEF Distribution Station Equip 362.0 SPP"/>
    <n v="70.610000000000014"/>
    <n v="31.86"/>
    <n v="64.550000000000011"/>
    <n v="407.54"/>
    <n v="157.21"/>
    <n v="52.429999999999993"/>
    <n v="39.21"/>
    <n v="38.120000000000005"/>
    <n v="34.839999999999996"/>
    <n v="322.77999999999992"/>
    <n v="450.81"/>
    <n v="298.55"/>
    <n v="1968.51"/>
    <n v="646.4507625"/>
    <n v="655.48425780000002"/>
    <n v="659.28980346000003"/>
    <n v="665.37984431999996"/>
    <n v="668.91200844000002"/>
    <n v="659.89543295999999"/>
    <n v="667.54497360000005"/>
    <n v="664.20963522"/>
    <n v="666.81343565999998"/>
    <n v="655.56997163999995"/>
    <n v="654.55074377999995"/>
    <n v="707.93219892000002"/>
    <n v="7972.0330683000002"/>
    <n v="753.438894"/>
    <n v="742.46237399999995"/>
    <n v="752.06885399999999"/>
    <n v="761.71498199999996"/>
    <n v="760.19264999999996"/>
    <n v="756.22919400000001"/>
    <n v="753.13719600000002"/>
    <n v="744.70898999999997"/>
    <n v="755.58112200000005"/>
    <n v="761.34018000000003"/>
    <n v="762.17012999999997"/>
    <n v="765.97649999999999"/>
    <n v="9069.0210660000012"/>
    <n v="1405"/>
    <n v="1405"/>
    <n v="1405"/>
    <n v="1405"/>
    <n v="1405"/>
    <n v="1405"/>
    <n v="1405"/>
    <n v="1405"/>
    <n v="1405"/>
    <n v="1405"/>
    <n v="1405"/>
    <n v="1405"/>
    <n v="16860"/>
    <n v="1404.9999999082397"/>
    <n v="1404.9999999082397"/>
    <n v="1404.9999999082397"/>
    <n v="1404.9999999082397"/>
    <n v="1404.9999999082397"/>
    <n v="1404.9999999082397"/>
    <n v="1404.9999999082397"/>
    <n v="1404.9999999082397"/>
    <n v="1404.9999999082397"/>
    <n v="1404.9999999082397"/>
    <n v="1404.9999999082397"/>
    <n v="1405.0000010093663"/>
    <n v="16860"/>
    <n v="1091.840904841983"/>
    <n v="1304.2828368585672"/>
    <n v="1698.7135885120679"/>
    <n v="1209.8897283455256"/>
    <n v="1215.0113384091705"/>
    <n v="1156.1893993165679"/>
    <n v="1480.6665334319036"/>
    <n v="1523.7573754295995"/>
    <n v="1338.3868579751879"/>
    <n v="1494.5131407276601"/>
    <n v="1581.6582486971834"/>
    <n v="1765.0900474545833"/>
    <n v="1686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SA 2024-2025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.50402329999997"/>
    <n v="333.5088533"/>
    <n v="333.4998233"/>
    <n v="333.5109033"/>
    <n v="333.51641330000001"/>
    <n v="333.51318329999998"/>
    <n v="333.48195329999999"/>
    <n v="333.47730330000002"/>
    <n v="333.47628329999998"/>
    <n v="333.47225329999998"/>
    <n v="333.48176330000001"/>
    <n v="333.46858329999998"/>
    <n v="4001.9113395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SB"/>
    <s v="AFUDC Not Eligible"/>
    <s v="Maintenance"/>
    <s v="Maintenance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8.7564522999999994"/>
    <n v="4.6620615000000001"/>
    <n v="0.31807999999999997"/>
    <n v="366.69138939999999"/>
    <n v="734.18637899999999"/>
    <n v="0.56867999999999996"/>
    <n v="0.59277000000000002"/>
    <n v="0.30609999999999998"/>
    <n v="0"/>
    <n v="0"/>
    <n v="0"/>
    <n v="0"/>
    <n v="1116.0819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TB"/>
    <s v="AFUDC Not Eligible"/>
    <s v="Maintenance"/>
    <s v="Maintenance"/>
    <s v="Transmission"/>
    <s v="TB - Equipment &amp; Tools"/>
    <s v="~"/>
    <s v="PEF Distribution General Plant Stores Equip 393.0"/>
    <n v="445.13"/>
    <n v="46.83"/>
    <n v="-64.75"/>
    <n v="217.03"/>
    <n v="-35.130000000000003"/>
    <n v="0.23"/>
    <n v="4.88"/>
    <n v="0.53"/>
    <n v="140.79"/>
    <n v="388.18"/>
    <n v="387.31"/>
    <n v="961.56"/>
    <n v="2492.59"/>
    <n v="113.49997"/>
    <n v="113.60456000000001"/>
    <n v="113.73441"/>
    <n v="114.12044"/>
    <n v="113.84952"/>
    <n v="113.9269"/>
    <n v="113.59516000000001"/>
    <n v="113.28393"/>
    <n v="113.64212000000001"/>
    <n v="113.47604"/>
    <n v="113.32767"/>
    <n v="113.08376"/>
    <n v="1363.1444799999999"/>
    <n v="282.80595"/>
    <n v="282.19027"/>
    <n v="283.05946999999998"/>
    <n v="284.20645999999999"/>
    <n v="283.49392"/>
    <n v="284.19409000000002"/>
    <n v="282.89265"/>
    <n v="281.87844000000001"/>
    <n v="283.31783999999999"/>
    <n v="283.46566999999999"/>
    <n v="283.52114"/>
    <n v="283.32053999999999"/>
    <n v="3398.3464400000003"/>
    <n v="120.40024994358131"/>
    <n v="120.40024994358131"/>
    <n v="120.40024994358131"/>
    <n v="120.40024994358131"/>
    <n v="120.40024994358131"/>
    <n v="120.40024994358131"/>
    <n v="120.40024994358131"/>
    <n v="120.40024994358131"/>
    <n v="120.40024994358131"/>
    <n v="120.40024994358131"/>
    <n v="120.40024994358131"/>
    <n v="120.40025062060568"/>
    <n v="1444.8030000000001"/>
    <n v="124.01224996297464"/>
    <n v="124.01224996297464"/>
    <n v="124.01224996297464"/>
    <n v="124.01224996297464"/>
    <n v="124.01224996297464"/>
    <n v="124.01224996297464"/>
    <n v="124.01224996297464"/>
    <n v="124.01224996297464"/>
    <n v="124.01224996297464"/>
    <n v="124.01224996297464"/>
    <n v="124.01224996297464"/>
    <n v="124.01225040727854"/>
    <n v="1488.1469999999999"/>
    <n v="124.01225007742765"/>
    <n v="124.01225007742765"/>
    <n v="124.01225007742765"/>
    <n v="124.01225007742765"/>
    <n v="124.01225007742765"/>
    <n v="124.01225007742765"/>
    <n v="124.01225007742765"/>
    <n v="124.01225007742765"/>
    <n v="124.01225007742765"/>
    <n v="124.01225007742765"/>
    <n v="124.01225007742765"/>
    <n v="124.01224914829595"/>
    <n v="1488.1469999999999"/>
    <n v="0"/>
    <n v="0"/>
    <n v="0"/>
    <n v="0"/>
    <n v="0"/>
    <n v="0"/>
    <n v="0"/>
    <n v="0"/>
    <n v="0"/>
    <n v="0"/>
    <n v="0"/>
    <n v="0"/>
    <n v="0"/>
  </r>
  <r>
    <s v="DE Florida"/>
    <x v="8"/>
    <s v="Transmission"/>
    <s v="PEF Transmission Maintenance TB Matting"/>
    <s v="AFUDC Not Eligible"/>
    <s v="Maintenance"/>
    <s v="Maintenance"/>
    <s v="Transmission"/>
    <s v="TB - Equipment &amp; Tools"/>
    <s v="~"/>
    <s v="PEF Distribution Gen. Plant Tool Shop/Gar. Eq. -New- 394.1"/>
    <n v="1637.43"/>
    <n v="52.39"/>
    <n v="38.81"/>
    <n v="-1558.7"/>
    <n v="0"/>
    <n v="3.14"/>
    <n v="0"/>
    <n v="0"/>
    <n v="0"/>
    <n v="0"/>
    <n v="0"/>
    <n v="0"/>
    <n v="173.07000000000005"/>
    <n v="0"/>
    <n v="0"/>
    <n v="0"/>
    <n v="0"/>
    <n v="0"/>
    <n v="0"/>
    <n v="0"/>
    <n v="0"/>
    <n v="0"/>
    <n v="0"/>
    <n v="0"/>
    <n v="0"/>
    <n v="0"/>
    <n v="420.44120880000003"/>
    <n v="419.60833880000001"/>
    <n v="420.78414880000003"/>
    <n v="422.33572880000003"/>
    <n v="421.37184880000001"/>
    <n v="422.3189888"/>
    <n v="420.55848880000002"/>
    <n v="419.18651879999999"/>
    <n v="421.13365879999998"/>
    <n v="421.33361880000001"/>
    <n v="421.40866879999999"/>
    <n v="421.13730880000003"/>
    <n v="5051.6185255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 Removal - 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972.97928247387097"/>
    <n v="1038.5199758799699"/>
    <n v="1173.8829657815199"/>
    <n v="1191.98756345371"/>
    <n v="1208.3427588054799"/>
    <n v="1188.17122428269"/>
    <n v="1156.8963797435599"/>
    <n v="1126.85967541387"/>
    <n v="1118.74710958333"/>
    <n v="1096.4032632257699"/>
    <n v="1033.04847093185"/>
    <n v="1090.60765561885"/>
    <n v="13396.446325194469"/>
    <n v="1154.02288828928"/>
    <n v="1251.590335048"/>
    <n v="1389.44606445621"/>
    <n v="1388.3910312886001"/>
    <n v="1400.783534572"/>
    <n v="1390.3470956562801"/>
    <n v="1376.31198982516"/>
    <n v="1332.2523650327601"/>
    <n v="1332.2715511993299"/>
    <n v="1329.2057810958099"/>
    <n v="1274.8002821446701"/>
    <n v="1384.95696880372"/>
    <n v="16004.379887411822"/>
    <n v="1282.16725833132"/>
    <n v="1282.16725833132"/>
    <n v="1282.16725833132"/>
    <n v="1282.16725833132"/>
    <n v="1282.16725833132"/>
    <n v="1282.16725833132"/>
    <n v="1282.16725833132"/>
    <n v="1282.16725833132"/>
    <n v="1282.16725833132"/>
    <n v="1282.16725833132"/>
    <n v="1282.16725833132"/>
    <n v="1282.16725833132"/>
    <n v="15386.007099975837"/>
    <n v="1224.14674871903"/>
    <n v="1224.14674871903"/>
    <n v="1224.14674871903"/>
    <n v="1224.14674871903"/>
    <n v="1224.14674871903"/>
    <n v="1224.14674871903"/>
    <n v="1224.14674871903"/>
    <n v="1224.14674871903"/>
    <n v="1224.14674871903"/>
    <n v="1224.14674871903"/>
    <n v="1224.14674871903"/>
    <n v="1224.14674871903"/>
    <n v="14689.760984628358"/>
    <n v="1217.8958816013501"/>
    <n v="1217.8958816013501"/>
    <n v="1217.8958816013501"/>
    <n v="1217.8958816013501"/>
    <n v="1217.8958816013501"/>
    <n v="1217.8958816013501"/>
    <n v="1217.8958816013501"/>
    <n v="1217.8958816013501"/>
    <n v="1217.8958816013501"/>
    <n v="1217.8958816013501"/>
    <n v="1217.8958816013501"/>
    <n v="1217.8958816013501"/>
    <n v="14614.750579216205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 Removal - 364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660.32421244945601"/>
    <n v="704.80420039610203"/>
    <n v="796.66993825053999"/>
    <n v="808.95684344466201"/>
    <n v="820.05649549753502"/>
    <n v="806.36683849498399"/>
    <n v="785.14178523663497"/>
    <n v="764.75701087571201"/>
    <n v="759.25131950130299"/>
    <n v="744.08739667692805"/>
    <n v="701.090897080334"/>
    <n v="740.154137153688"/>
    <n v="9091.6610750578784"/>
    <n v="783.19165534619401"/>
    <n v="849.40698860370298"/>
    <n v="942.964454412912"/>
    <n v="942.24844333430303"/>
    <n v="950.65876626541797"/>
    <n v="943.575950185019"/>
    <n v="934.05085507609294"/>
    <n v="904.14925535457996"/>
    <n v="904.16227627964804"/>
    <n v="902.08165414758105"/>
    <n v="865.15870121841704"/>
    <n v="939.91787510260997"/>
    <n v="10861.566875326478"/>
    <n v="870.15838912154902"/>
    <n v="870.15838912154902"/>
    <n v="870.15838912154902"/>
    <n v="870.15838912154902"/>
    <n v="870.15838912154902"/>
    <n v="870.15838912154902"/>
    <n v="870.15838912154902"/>
    <n v="870.15838912154902"/>
    <n v="870.15838912154902"/>
    <n v="870.15838912154902"/>
    <n v="870.15838912154902"/>
    <n v="870.15838912154902"/>
    <n v="10441.900669458586"/>
    <n v="830.78206528222302"/>
    <n v="830.78206528222302"/>
    <n v="830.78206528222302"/>
    <n v="830.78206528222302"/>
    <n v="830.78206528222302"/>
    <n v="830.78206528222302"/>
    <n v="830.78206528222302"/>
    <n v="830.78206528222302"/>
    <n v="830.78206528222302"/>
    <n v="830.78206528222302"/>
    <n v="830.78206528222302"/>
    <n v="830.78206528222302"/>
    <n v="9969.3847833866766"/>
    <n v="826.53983836027203"/>
    <n v="826.53983836027203"/>
    <n v="826.53983836027203"/>
    <n v="826.53983836027203"/>
    <n v="826.53983836027203"/>
    <n v="826.53983836027203"/>
    <n v="826.53983836027203"/>
    <n v="826.53983836027203"/>
    <n v="826.53983836027203"/>
    <n v="826.53983836027203"/>
    <n v="826.53983836027203"/>
    <n v="826.53983836027203"/>
    <n v="9918.4780603232648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 Removal - 365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852.79862808701603"/>
    <n v="910.24385269496599"/>
    <n v="1028.8870490724801"/>
    <n v="1044.75539933956"/>
    <n v="1059.09043032051"/>
    <n v="1041.4104475322799"/>
    <n v="1013.9986156495"/>
    <n v="987.67199112005096"/>
    <n v="980.56147485812301"/>
    <n v="960.97750029345605"/>
    <n v="905.44817821619597"/>
    <n v="955.89775573451197"/>
    <n v="11741.741322918651"/>
    <n v="1011.48005270147"/>
    <n v="1096.9961435788"/>
    <n v="1217.82418075379"/>
    <n v="1216.89946338917"/>
    <n v="1227.7612669126499"/>
    <n v="1218.61391819746"/>
    <n v="1206.3124034443399"/>
    <n v="1167.6949444153599"/>
    <n v="1167.7117607410701"/>
    <n v="1165.0246690574099"/>
    <n v="1117.3392396740001"/>
    <n v="1213.8895701379799"/>
    <n v="14027.5476130035"/>
    <n v="1123.7962601864499"/>
    <n v="1123.7962601864499"/>
    <n v="1123.7962601864499"/>
    <n v="1123.7962601864499"/>
    <n v="1123.7962601864499"/>
    <n v="1123.7962601864499"/>
    <n v="1123.7962601864499"/>
    <n v="1123.7962601864499"/>
    <n v="1123.7962601864499"/>
    <n v="1123.7962601864499"/>
    <n v="1123.7962601864499"/>
    <n v="1123.7962601864499"/>
    <n v="13485.555122237396"/>
    <n v="1072.94233976951"/>
    <n v="1072.94233976951"/>
    <n v="1072.94233976951"/>
    <n v="1072.94233976951"/>
    <n v="1072.94233976951"/>
    <n v="1072.94233976951"/>
    <n v="1072.94233976951"/>
    <n v="1072.94233976951"/>
    <n v="1072.94233976951"/>
    <n v="1072.94233976951"/>
    <n v="1072.94233976951"/>
    <n v="1072.94233976951"/>
    <n v="12875.30807723412"/>
    <n v="1067.4635685373401"/>
    <n v="1067.4635685373401"/>
    <n v="1067.4635685373401"/>
    <n v="1067.4635685373401"/>
    <n v="1067.4635685373401"/>
    <n v="1067.4635685373401"/>
    <n v="1067.4635685373401"/>
    <n v="1067.4635685373401"/>
    <n v="1067.4635685373401"/>
    <n v="1067.4635685373401"/>
    <n v="1067.4635685373401"/>
    <n v="1067.4635685373401"/>
    <n v="12809.562822448077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 Removal - 366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312.39761360970499"/>
    <n v="333.440976591013"/>
    <n v="376.90241074282801"/>
    <n v="382.71531263090799"/>
    <n v="387.96652824263498"/>
    <n v="381.489988236827"/>
    <n v="371.44847247587802"/>
    <n v="361.80449040727899"/>
    <n v="359.19976258690002"/>
    <n v="352.02575137546199"/>
    <n v="331.68422275314902"/>
    <n v="350.16493684586902"/>
    <n v="4301.2404664984533"/>
    <n v="370.52587125587598"/>
    <n v="401.85216779933501"/>
    <n v="446.11395390854102"/>
    <n v="445.77521098793"/>
    <n v="449.75411220619799"/>
    <n v="446.40325091800599"/>
    <n v="441.89695397275898"/>
    <n v="427.75058735466598"/>
    <n v="427.756747519388"/>
    <n v="426.77241076991402"/>
    <n v="409.30426078385301"/>
    <n v="444.67262540919597"/>
    <n v="5138.5781528856633"/>
    <n v="411.66959971930999"/>
    <n v="411.66959971930999"/>
    <n v="411.66959971930999"/>
    <n v="411.66959971930999"/>
    <n v="411.66959971930999"/>
    <n v="411.66959971930999"/>
    <n v="411.66959971930999"/>
    <n v="411.66959971930999"/>
    <n v="411.66959971930999"/>
    <n v="411.66959971930999"/>
    <n v="411.66959971930999"/>
    <n v="411.66959971930999"/>
    <n v="4940.0351966317203"/>
    <n v="393.04076653674798"/>
    <n v="393.04076653674798"/>
    <n v="393.04076653674798"/>
    <n v="393.04076653674798"/>
    <n v="393.04076653674798"/>
    <n v="393.04076653674798"/>
    <n v="393.04076653674798"/>
    <n v="393.04076653674798"/>
    <n v="393.04076653674798"/>
    <n v="393.04076653674798"/>
    <n v="393.04076653674798"/>
    <n v="393.04076653674798"/>
    <n v="4716.489198440976"/>
    <n v="391.03378035961998"/>
    <n v="391.03378035961998"/>
    <n v="391.03378035961998"/>
    <n v="391.03378035961998"/>
    <n v="391.03378035961998"/>
    <n v="391.03378035961998"/>
    <n v="391.03378035961998"/>
    <n v="391.03378035961998"/>
    <n v="391.03378035961998"/>
    <n v="391.03378035961998"/>
    <n v="391.03378035961998"/>
    <n v="391.03378035961998"/>
    <n v="4692.4053643154393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 Removal - 367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943.01135580157097"/>
    <n v="1006.53338475158"/>
    <n v="1137.7271716406999"/>
    <n v="1155.2741446386101"/>
    <n v="1171.12559720383"/>
    <n v="1151.5753493603499"/>
    <n v="1121.26377532936"/>
    <n v="1092.1522065796801"/>
    <n v="1084.28950915057"/>
    <n v="1062.6338570447001"/>
    <n v="1001.23040308244"/>
    <n v="1057.0167551335501"/>
    <n v="12983.833509716942"/>
    <n v="1118.4787878984901"/>
    <n v="1213.0411407741899"/>
    <n v="1346.6508903710301"/>
    <n v="1345.6283524036501"/>
    <n v="1357.6391644872799"/>
    <n v="1347.5241696575499"/>
    <n v="1333.92134746285"/>
    <n v="1291.21876657547"/>
    <n v="1291.23736180486"/>
    <n v="1288.2660179397101"/>
    <n v="1235.5362175697201"/>
    <n v="1342.3000596248601"/>
    <n v="15511.442276569662"/>
    <n v="1242.6762896422399"/>
    <n v="1242.6762896422399"/>
    <n v="1242.6762896422399"/>
    <n v="1242.6762896422399"/>
    <n v="1242.6762896422399"/>
    <n v="1242.6762896422399"/>
    <n v="1242.6762896422399"/>
    <n v="1242.6762896422399"/>
    <n v="1242.6762896422399"/>
    <n v="1242.6762896422399"/>
    <n v="1242.6762896422399"/>
    <n v="1242.6762896422399"/>
    <n v="14912.115475706882"/>
    <n v="1186.44282155167"/>
    <n v="1186.44282155167"/>
    <n v="1186.44282155167"/>
    <n v="1186.44282155167"/>
    <n v="1186.44282155167"/>
    <n v="1186.44282155167"/>
    <n v="1186.44282155167"/>
    <n v="1186.44282155167"/>
    <n v="1186.44282155167"/>
    <n v="1186.44282155167"/>
    <n v="1186.44282155167"/>
    <n v="1186.44282155167"/>
    <n v="14237.313858620044"/>
    <n v="1180.38448219978"/>
    <n v="1180.38448219978"/>
    <n v="1180.38448219978"/>
    <n v="1180.38448219978"/>
    <n v="1180.38448219978"/>
    <n v="1180.38448219978"/>
    <n v="1180.38448219978"/>
    <n v="1180.38448219978"/>
    <n v="1180.38448219978"/>
    <n v="1180.38448219978"/>
    <n v="1180.38448219978"/>
    <n v="1180.38448219978"/>
    <n v="14164.613786397364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 Removal - 368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712.22742565508997"/>
    <n v="760.20365719579604"/>
    <n v="859.29028274184805"/>
    <n v="872.54297087699399"/>
    <n v="884.51508466328005"/>
    <n v="869.74938475223098"/>
    <n v="846.85598669628303"/>
    <n v="824.86891566070199"/>
    <n v="818.93046251887199"/>
    <n v="802.574615629699"/>
    <n v="756.19847851022996"/>
    <n v="798.33219160245005"/>
    <n v="9806.2894565034767"/>
    <n v="844.75257148694197"/>
    <n v="916.17260342844804"/>
    <n v="1017.08393117899"/>
    <n v="1016.31163975359"/>
    <n v="1025.3830361028699"/>
    <n v="1017.74349212096"/>
    <n v="1007.4696995798899"/>
    <n v="975.21775577546396"/>
    <n v="975.23180017935897"/>
    <n v="972.98763569629898"/>
    <n v="933.16244192554097"/>
    <n v="1013.7978827526"/>
    <n v="11715.314489980954"/>
    <n v="938.55511839747805"/>
    <n v="938.55511839747805"/>
    <n v="938.55511839747805"/>
    <n v="938.55511839747805"/>
    <n v="938.55511839747805"/>
    <n v="938.55511839747805"/>
    <n v="938.55511839747805"/>
    <n v="938.55511839747805"/>
    <n v="938.55511839747805"/>
    <n v="938.55511839747805"/>
    <n v="938.55511839747805"/>
    <n v="938.55511839747805"/>
    <n v="11262.66142076974"/>
    <n v="896.08371233497496"/>
    <n v="896.08371233497496"/>
    <n v="896.08371233497496"/>
    <n v="896.08371233497496"/>
    <n v="896.08371233497496"/>
    <n v="896.08371233497496"/>
    <n v="896.08371233497496"/>
    <n v="896.08371233497496"/>
    <n v="896.08371233497496"/>
    <n v="896.08371233497496"/>
    <n v="896.08371233497496"/>
    <n v="896.08371233497496"/>
    <n v="10753.0045480197"/>
    <n v="891.50803526195295"/>
    <n v="891.50803526195295"/>
    <n v="891.50803526195295"/>
    <n v="891.50803526195295"/>
    <n v="891.50803526195295"/>
    <n v="891.50803526195295"/>
    <n v="891.50803526195295"/>
    <n v="891.50803526195295"/>
    <n v="891.50803526195295"/>
    <n v="891.50803526195295"/>
    <n v="891.50803526195295"/>
    <n v="891.50803526195295"/>
    <n v="10698.096423143439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 Removal - 369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439.117660930206"/>
    <n v="468.69699165455103"/>
    <n v="529.78799387091397"/>
    <n v="537.95882414972596"/>
    <n v="545.34012738638296"/>
    <n v="536.23646277957096"/>
    <n v="522.12173615861104"/>
    <n v="508.56579762539502"/>
    <n v="504.90449568832702"/>
    <n v="494.820439711544"/>
    <n v="466.22763336720902"/>
    <n v="492.20480986015701"/>
    <n v="6045.9829731825939"/>
    <n v="520.82489369871598"/>
    <n v="564.85829685062197"/>
    <n v="627.074303433664"/>
    <n v="626.59815383304306"/>
    <n v="632.19104481530599"/>
    <n v="627.480950029464"/>
    <n v="621.14673207181204"/>
    <n v="601.262074989383"/>
    <n v="601.27073394516799"/>
    <n v="599.88711373756803"/>
    <n v="575.33323487138603"/>
    <n v="625.04831868957103"/>
    <n v="7222.9758509657031"/>
    <n v="578.65804292175403"/>
    <n v="578.65804292175403"/>
    <n v="578.65804292175403"/>
    <n v="578.65804292175403"/>
    <n v="578.65804292175403"/>
    <n v="578.65804292175403"/>
    <n v="578.65804292175403"/>
    <n v="578.65804292175403"/>
    <n v="578.65804292175403"/>
    <n v="578.65804292175403"/>
    <n v="578.65804292175403"/>
    <n v="578.65804292175403"/>
    <n v="6943.8965150610466"/>
    <n v="552.47266474787898"/>
    <n v="552.47266474787898"/>
    <n v="552.47266474787898"/>
    <n v="552.47266474787898"/>
    <n v="552.47266474787898"/>
    <n v="552.47266474787898"/>
    <n v="552.47266474787898"/>
    <n v="552.47266474787898"/>
    <n v="552.47266474787898"/>
    <n v="552.47266474787898"/>
    <n v="552.47266474787898"/>
    <n v="552.47266474787898"/>
    <n v="6629.6719769745496"/>
    <n v="549.65157061263301"/>
    <n v="549.65157061263301"/>
    <n v="549.65157061263301"/>
    <n v="549.65157061263301"/>
    <n v="549.65157061263301"/>
    <n v="549.65157061263301"/>
    <n v="549.65157061263301"/>
    <n v="549.65157061263301"/>
    <n v="549.65157061263301"/>
    <n v="549.65157061263301"/>
    <n v="549.65157061263301"/>
    <n v="549.65157061263301"/>
    <n v="6595.8188473515957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 Removal - 370"/>
    <s v="AFUDC Not Eligible"/>
    <s v="Maintenance"/>
    <s v="Maintenance"/>
    <s v="Distribution Operations"/>
    <s v="IK - Distrib Lines OH/UG (Line Ext)"/>
    <s v="~"/>
    <s v="PEF Distribution Meters 370.0"/>
    <n v="0"/>
    <n v="0"/>
    <n v="0"/>
    <n v="0"/>
    <n v="0"/>
    <n v="0"/>
    <n v="0"/>
    <n v="0"/>
    <n v="0"/>
    <n v="0"/>
    <n v="0"/>
    <n v="0"/>
    <n v="0"/>
    <n v="256.27211520281799"/>
    <n v="273.53481794848699"/>
    <n v="309.18795092583701"/>
    <n v="313.95650419713701"/>
    <n v="318.26428400586701"/>
    <n v="312.95132214516002"/>
    <n v="304.71386970701298"/>
    <n v="296.80252987589"/>
    <n v="294.66576864925003"/>
    <n v="288.78064357930998"/>
    <n v="272.09368331010802"/>
    <n v="287.25414384075998"/>
    <n v="3528.4776333876371"/>
    <n v="303.95702344494703"/>
    <n v="329.65522319718002"/>
    <n v="365.96491653252201"/>
    <n v="365.68703232024598"/>
    <n v="368.95108232244098"/>
    <n v="366.202238308706"/>
    <n v="362.505544737501"/>
    <n v="350.90072082811503"/>
    <n v="350.90577425482002"/>
    <n v="350.09828389679598"/>
    <n v="335.768469741427"/>
    <n v="364.78253777180998"/>
    <n v="4215.378847356511"/>
    <n v="337.708850799902"/>
    <n v="337.708850799902"/>
    <n v="337.708850799902"/>
    <n v="337.708850799902"/>
    <n v="337.708850799902"/>
    <n v="337.708850799902"/>
    <n v="337.708850799902"/>
    <n v="337.708850799902"/>
    <n v="337.708850799902"/>
    <n v="337.708850799902"/>
    <n v="337.708850799902"/>
    <n v="337.708850799902"/>
    <n v="4052.5062095988237"/>
    <n v="322.42688232295899"/>
    <n v="322.42688232295899"/>
    <n v="322.42688232295899"/>
    <n v="322.42688232295899"/>
    <n v="322.42688232295899"/>
    <n v="322.42688232295899"/>
    <n v="322.42688232295899"/>
    <n v="322.42688232295899"/>
    <n v="322.42688232295899"/>
    <n v="322.42688232295899"/>
    <n v="322.42688232295899"/>
    <n v="322.42688232295899"/>
    <n v="3869.1225878755081"/>
    <n v="320.780472202049"/>
    <n v="320.780472202049"/>
    <n v="320.780472202049"/>
    <n v="320.780472202049"/>
    <n v="320.780472202049"/>
    <n v="320.780472202049"/>
    <n v="320.780472202049"/>
    <n v="320.780472202049"/>
    <n v="320.780472202049"/>
    <n v="320.780472202049"/>
    <n v="320.780472202049"/>
    <n v="320.780472202049"/>
    <n v="3849.3656664245887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ribution Expansion Field Ops HB Capacity-362"/>
    <s v="AFUDC Not Eligible"/>
    <s v="Expansion"/>
    <s v="Other Transmission &amp; Distribution Expansion"/>
    <s v="Distribution Expansion"/>
    <s v="HB - Distribution Substation"/>
    <s v="~"/>
    <s v="PEF Distribution Station Equip 362.0"/>
    <n v="3.4"/>
    <n v="12.379999999999999"/>
    <n v="14.579999999999998"/>
    <n v="31.020000000000007"/>
    <n v="8.26"/>
    <n v="35.970000000000006"/>
    <n v="-93.15"/>
    <n v="15.75"/>
    <n v="10.68"/>
    <n v="5.3900000000000006"/>
    <n v="657.97"/>
    <n v="4.7200000000000006"/>
    <n v="706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ribution Expansion Field Ops IK Capacity-362"/>
    <s v="AFUDC Not Eligible"/>
    <s v="Expansion"/>
    <s v="Other Transmission &amp; Distribution Expansion"/>
    <s v="Distribution Expansion"/>
    <s v="IK - Other - Distrib Lines OH/UG (Line Ext)"/>
    <s v="~"/>
    <s v="PEF Distribution Station Equip 362.0"/>
    <n v="876.9899999999999"/>
    <n v="214.66"/>
    <n v="509.82"/>
    <n v="563.61"/>
    <n v="304.33000000000004"/>
    <n v="492.88"/>
    <n v="614.53"/>
    <n v="214.23999999999998"/>
    <n v="195.52"/>
    <n v="441.82"/>
    <n v="448"/>
    <n v="890.19999999999993"/>
    <n v="5766.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ribution Expansion Field Ops IK New Cust-362"/>
    <s v="AFUDC Not Eligible"/>
    <s v="Expansion"/>
    <s v="Other Transmission &amp; Distribution Expansion"/>
    <s v="Distribution - Customer Additions"/>
    <s v="IK - Other - Distrib Lines OH/UG (Line Ext)"/>
    <s v="~"/>
    <s v="PEF Distribution Station Equip 362.0"/>
    <n v="4855.55"/>
    <n v="1857.19"/>
    <n v="2753.95"/>
    <n v="1785.86"/>
    <n v="-5052.54"/>
    <n v="-1387.41"/>
    <n v="3327.3000000000006"/>
    <n v="-3394.74"/>
    <n v="289.45999999999998"/>
    <n v="317.14"/>
    <n v="241.33"/>
    <n v="2547.66"/>
    <n v="8140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ribution Maintenance HW-362"/>
    <s v="AFUDC Not Eligible"/>
    <s v="Maintenance"/>
    <s v="Maintenance"/>
    <s v="Distribution Operations"/>
    <s v="HW - Distribution Highway Jobs"/>
    <s v="~"/>
    <s v="PEF Distribution Station Equip 362.0"/>
    <n v="1230.2899999999997"/>
    <n v="219.93000000000012"/>
    <n v="721.18000000000006"/>
    <n v="755.2299999999999"/>
    <n v="-199.89999999999998"/>
    <n v="282.51999999999992"/>
    <n v="654.15"/>
    <n v="-295.21000000000004"/>
    <n v="88.63"/>
    <n v="1189.73"/>
    <n v="696.41000000000008"/>
    <n v="2194.4099999999994"/>
    <n v="7537.36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ribution Maintenance HW-364 "/>
    <s v="AFUDC Not Eligible"/>
    <s v="Maintenance"/>
    <s v="Maintenance"/>
    <s v="Distribution Operations"/>
    <s v="HW - Distribution Highway Jobs"/>
    <s v="~"/>
    <s v="PEF Distribution Poles Towers &amp; Fixtures 364.0"/>
    <n v="0"/>
    <n v="0"/>
    <n v="0.52"/>
    <n v="7.48"/>
    <n v="11.16"/>
    <n v="4.84"/>
    <n v="-0.47"/>
    <n v="-1.55"/>
    <n v="0.66"/>
    <n v="4.58"/>
    <n v="0.96"/>
    <n v="1.07"/>
    <n v="2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5261.2999999999993"/>
    <n v="2708.4500000000003"/>
    <n v="4351.0999999999995"/>
    <n v="3990.1200000000003"/>
    <n v="-4002.04"/>
    <n v="1590.6600000000003"/>
    <n v="497.93"/>
    <n v="-844.64"/>
    <n v="5674"/>
    <n v="1952"/>
    <n v="3745.99"/>
    <n v="6373.2100000000009"/>
    <n v="31298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ribution Maintenance IK-367 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-3.12"/>
    <n v="0"/>
    <n v="0"/>
    <n v="0"/>
    <n v="0"/>
    <n v="0"/>
    <n v="-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ribution Maintenance IK-369 "/>
    <s v="AFUDC Not Eligible"/>
    <s v="Maintenance"/>
    <s v="Maintenance"/>
    <s v="Distribution Operations"/>
    <s v="IK - Distrib Lines OH/UG (Line Ext)"/>
    <s v="~"/>
    <s v="PEF Distribution O/H Services 369.1"/>
    <n v="0.64"/>
    <n v="0.33"/>
    <n v="0.08"/>
    <n v="0.1"/>
    <n v="4.13"/>
    <n v="1.24"/>
    <n v="0"/>
    <n v="0"/>
    <n v="0"/>
    <n v="0.01"/>
    <n v="4.49"/>
    <n v="0"/>
    <n v="11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ribution Maintenance LA-364 "/>
    <s v="AFUDC Not Eligible"/>
    <s v="Maintenance"/>
    <s v="Maintenance"/>
    <s v="Distribution Operations"/>
    <s v="LA - Distribution R/W Clearing"/>
    <s v="~"/>
    <s v="PEF Distribution Poles Towers &amp; Fixtures 364.0"/>
    <n v="0"/>
    <n v="0"/>
    <n v="13.38"/>
    <n v="11.47"/>
    <n v="2.8"/>
    <n v="0"/>
    <n v="0"/>
    <n v="11425.48"/>
    <n v="0"/>
    <n v="0"/>
    <n v="0"/>
    <n v="0"/>
    <n v="11453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ribution Poles Towers &amp; Fixtures SPP - 364"/>
    <s v="AFUDC Not Eligible"/>
    <s v="Recoverable"/>
    <s v="Florida SPP"/>
    <s v="Distribution Operations"/>
    <s v="TB - Equipment &amp; Tools"/>
    <s v="DEF - SPP"/>
    <s v="PEF Distribution Poles Towers &amp; Fixtures 364.0 SPP"/>
    <n v="1071.7799999999997"/>
    <n v="1429.1999999999998"/>
    <n v="1838.7599999999998"/>
    <n v="434.87999999999994"/>
    <n v="637.26999999999975"/>
    <n v="884.39999999999986"/>
    <n v="1637.25"/>
    <n v="1201.97"/>
    <n v="2015.8200000000002"/>
    <n v="1066.7399999999998"/>
    <n v="484.17000000000007"/>
    <n v="1654.0199999999998"/>
    <n v="14356.2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ribution_IK_SPP_Annual-368"/>
    <s v="AFUDC Not Eligible"/>
    <s v="Recoverable"/>
    <s v="Maintenance"/>
    <s v="Distribution Operations"/>
    <s v="IK - Distrib Lines OH/UG (Line Ext)"/>
    <s v="DEF - SPP"/>
    <s v="PEF Distribution Line Transformations 368.0 SPP"/>
    <n v="0"/>
    <n v="0"/>
    <n v="0"/>
    <n v="0"/>
    <n v="0"/>
    <n v="2.04"/>
    <n v="11.32"/>
    <n v="49.540000000000006"/>
    <n v="54.15"/>
    <n v="165.23000000000002"/>
    <n v="91.9"/>
    <n v="345.35"/>
    <n v="719.530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ribution_IK_SubOpt_2023-364"/>
    <s v="AFUDC Not Eligible"/>
    <s v="Maintenance"/>
    <s v="Maintenance"/>
    <s v="Distribution Operations"/>
    <s v="IKSO-Distrib Line OH/UG SubOp"/>
    <s v="~"/>
    <s v="PEF Distribution Poles Towers &amp; Fixtures 364.0"/>
    <n v="190.23"/>
    <n v="24.350000000000048"/>
    <n v="362.07000000000005"/>
    <n v="357.49"/>
    <n v="901.64"/>
    <n v="1013.1699999999998"/>
    <n v="1084.9300000000003"/>
    <n v="576.57999999999993"/>
    <n v="1149.9599999999998"/>
    <n v="988.21"/>
    <n v="1660.7700000000004"/>
    <n v="1527.8500000000004"/>
    <n v="9837.25000000000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ribution_IK_SubOpt_Annual-364"/>
    <s v="AFUDC Not Eligible"/>
    <s v="Maintenance"/>
    <s v="Maintenance"/>
    <s v="~"/>
    <s v="IKSO-Distrib Line OH/UG SubOp"/>
    <s v="~"/>
    <s v="PEF Distribution Poles Towers &amp; Fixtures 364.0"/>
    <n v="0"/>
    <n v="2.0300000000000002"/>
    <n v="2.56"/>
    <n v="0.85000000000000009"/>
    <n v="5.75"/>
    <n v="5.52"/>
    <n v="4.8"/>
    <n v="2.6900000000000004"/>
    <n v="6.3900000000000006"/>
    <n v="1.51"/>
    <n v="1.42"/>
    <n v="1.01"/>
    <n v="34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ribution_IK_SubOpt_Annual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.73"/>
    <n v="0"/>
    <n v="7.07"/>
    <n v="12.71"/>
    <n v="18.3"/>
    <n v="3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ribution_IK_SubOpt_SOG_SPP_2023-364"/>
    <s v="AFUDC Not Eligible"/>
    <s v="Recoverable"/>
    <s v="Florida SPP"/>
    <s v="Distribution Operations"/>
    <s v="IKSO-Distrib Line OH/UG SubOp"/>
    <s v="DEF - SPP"/>
    <s v="PEF Distribution Poles Towers &amp; Fixtures 364.0 SPP"/>
    <n v="4.0999999999999996"/>
    <n v="39.180000000000007"/>
    <n v="74.55"/>
    <n v="184.38"/>
    <n v="244.82000000000005"/>
    <n v="189.35000000000002"/>
    <n v="136.07"/>
    <n v="104.80999999999997"/>
    <n v="92.020000000000024"/>
    <n v="212.04"/>
    <n v="159.54000000000005"/>
    <n v="144.14999999999998"/>
    <n v="1585.00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ribution_IK_SubOpt_SPP_2024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7.08"/>
    <n v="7.27"/>
    <n v="-0.71000000000000085"/>
    <n v="23.159999999999997"/>
    <n v="17.559999999999999"/>
    <n v="6.8400000000000007"/>
    <n v="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Distribution_IK_SubOpt_SPP_Annual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.11"/>
    <n v="41.22"/>
    <n v="1.130000000000001"/>
    <n v="221.83"/>
    <n v="98.039999999999992"/>
    <n v="98.89"/>
    <n v="109.58"/>
    <n v="11.560000000000004"/>
    <n v="440.68999999999994"/>
    <n v="303.2"/>
    <n v="317.99999999999994"/>
    <n v="164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Customer Delivery"/>
    <s v="PEF Other Yates Maintenance SA"/>
    <s v="AFUDC Not Eligible"/>
    <s v="Maintenance"/>
    <s v="Maintenance"/>
    <s v="Distribution Operations"/>
    <s v="SA - Gen. Bldg. &amp; Oper. Centers"/>
    <s v="~"/>
    <s v="PEF Distribution General Plant Struct &amp; Improv 390.0"/>
    <n v="128.1"/>
    <n v="52.02"/>
    <n v="213.58"/>
    <n v="1777.78"/>
    <n v="97.66"/>
    <n v="384.34"/>
    <n v="145.85"/>
    <n v="91.58"/>
    <n v="129.22"/>
    <n v="474.4"/>
    <n v="181.07"/>
    <n v="300.58"/>
    <n v="397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Customer Services"/>
    <s v="PEF Customer Maintenance TB"/>
    <s v="AFUDC Not Eligible"/>
    <s v="Maintenance"/>
    <s v="Maintenance"/>
    <s v="Customer Operations"/>
    <s v="TB - Cust - Equipment and Tools"/>
    <s v="~"/>
    <s v="PEF Corporate - Office Furn &amp; Equip 391.1"/>
    <n v="0"/>
    <n v="0"/>
    <n v="0"/>
    <n v="0"/>
    <n v="0"/>
    <n v="0"/>
    <n v="0"/>
    <n v="2098.35"/>
    <n v="0"/>
    <n v="0"/>
    <n v="0"/>
    <n v="0"/>
    <n v="2098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Distributed Energy Solutions"/>
    <s v="PEF DES Exp Cust Sol TA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0"/>
    <n v="5.23"/>
    <n v="0"/>
    <n v="0"/>
    <n v="0"/>
    <n v="0"/>
    <n v="13.47"/>
    <n v="41.11"/>
    <n v="87.29"/>
    <n v="60.12"/>
    <n v="81.099999999999994"/>
    <n v="177.09"/>
    <n v="465.410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EHS and Coal Combustion Products"/>
    <s v="PEF Ash Strategy ABSAT"/>
    <s v="AFUDC Not Eligible"/>
    <s v="Maintenance"/>
    <s v="Environmental"/>
    <s v="Coal Combustion Products"/>
    <s v="B4 - Fossil Ash Basin Initiative"/>
    <s v="~"/>
    <s v="PEF Ash Strategy ECRC Crystal River ABSAT"/>
    <n v="27.98"/>
    <n v="37.760000000000005"/>
    <n v="247.72"/>
    <n v="205.96"/>
    <n v="30.740000000000002"/>
    <n v="35.15"/>
    <n v="374.43"/>
    <n v="25.3"/>
    <n v="291.08"/>
    <n v="858.26"/>
    <n v="1785.06"/>
    <n v="507.42"/>
    <n v="4426.85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EHS and Coal Combustion Products"/>
    <s v="PEF Ash Strategy ECRC Crystal River ABSAT B2"/>
    <s v="AFUDC Not Eligible"/>
    <s v="Recoverable"/>
    <s v="Environmental"/>
    <s v="Coal Combustion Products"/>
    <s v="B2 - Fossil Env Compliance Water"/>
    <s v="~"/>
    <s v="PEF Ash Strategy ECRC Crystal River ABSAT"/>
    <n v="0"/>
    <n v="0"/>
    <n v="0"/>
    <n v="0"/>
    <n v="0"/>
    <n v="12.73"/>
    <n v="66.53"/>
    <n v="0"/>
    <n v="0"/>
    <n v="0"/>
    <n v="0"/>
    <n v="66.53"/>
    <n v="145.79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EHS and Coal Combustion Products"/>
    <s v="PEF CCP Removal Bartow CC"/>
    <s v="AFUDC Not Eligible"/>
    <s v="Recoverable"/>
    <s v="Environmental"/>
    <s v="Coal Combustion Products"/>
    <s v="B2 - Fossil Env Compliance Water"/>
    <s v="DEF - ECRC"/>
    <s v="PEF Bartow 344 CC"/>
    <n v="0"/>
    <n v="0"/>
    <n v="0"/>
    <n v="0"/>
    <n v="0"/>
    <n v="0"/>
    <n v="0"/>
    <n v="0"/>
    <n v="0"/>
    <n v="0"/>
    <n v="0"/>
    <n v="0"/>
    <n v="0"/>
    <n v="87.4166666666667"/>
    <n v="87.4166666666667"/>
    <n v="87.4166666666667"/>
    <n v="87.4166666666667"/>
    <n v="87.4166666666667"/>
    <n v="87.4166666666667"/>
    <n v="87.4166666666667"/>
    <n v="87.4166666666667"/>
    <n v="87.4166666666667"/>
    <n v="87.4166666666667"/>
    <n v="87.4166666666667"/>
    <n v="87.4166666666667"/>
    <n v="1049.0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.5"/>
    <n v="193.5"/>
    <n v="193.5"/>
    <n v="193.5"/>
    <n v="193.5"/>
    <n v="193.5"/>
    <n v="193.5"/>
    <n v="193.5"/>
    <n v="193.5"/>
    <n v="193.5"/>
    <n v="193.5"/>
    <n v="193.5"/>
    <n v="2322"/>
    <n v="0"/>
    <n v="0"/>
    <n v="0"/>
    <n v="0"/>
    <n v="0"/>
    <n v="0"/>
    <n v="0"/>
    <n v="0"/>
    <n v="0"/>
    <n v="0"/>
    <n v="0"/>
    <n v="0"/>
    <n v="0"/>
  </r>
  <r>
    <s v="DE Florida"/>
    <x v="9"/>
    <s v="EHS and Coal Combustion Products"/>
    <s v="PEF CCP Removal Bayboro CT"/>
    <s v="AFUDC Not Eligible"/>
    <s v="Recoverable"/>
    <s v="Environmental"/>
    <s v="Coal Combustion Products"/>
    <s v="B2 - Fossil Env Compliance Water"/>
    <s v="DEF - ECRC"/>
    <s v="PEF Bayboro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.666666666667"/>
    <n v="247.666666666667"/>
    <n v="247.666666666667"/>
    <n v="247.666666666667"/>
    <n v="247.666666666667"/>
    <n v="247.666666666667"/>
    <n v="247.666666666667"/>
    <n v="247.666666666667"/>
    <n v="247.666666666667"/>
    <n v="247.666666666667"/>
    <n v="247.666666666667"/>
    <n v="247.666666666667"/>
    <n v="2972.00000000000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EHS and Coal Combustion Products"/>
    <s v="PEF CCP Removal CR"/>
    <s v="AFUDC Not Eligible"/>
    <s v="Recoverable"/>
    <s v="Environmental"/>
    <s v="Coal Combustion Products"/>
    <s v="B2 - Fossil Env Compliance Water"/>
    <s v="DEF - ECRC"/>
    <s v="D FOS 311 CRYS RIV 1&amp;2 - FD 50221"/>
    <n v="0"/>
    <n v="0"/>
    <n v="0"/>
    <n v="0"/>
    <n v="0"/>
    <n v="0"/>
    <n v="0"/>
    <n v="0"/>
    <n v="0"/>
    <n v="0"/>
    <n v="0"/>
    <n v="0"/>
    <n v="0"/>
    <n v="296.5"/>
    <n v="296.5"/>
    <n v="296.5"/>
    <n v="296.5"/>
    <n v="296.5"/>
    <n v="296.5"/>
    <n v="296.5"/>
    <n v="296.5"/>
    <n v="296.5"/>
    <n v="296.5"/>
    <n v="296.5"/>
    <n v="296.5"/>
    <n v="35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EHS and Coal Combustion Products"/>
    <s v="PEF CCP Removal Debary CT"/>
    <s v="AFUDC Not Eligible"/>
    <s v="Recoverable"/>
    <s v="Environmental"/>
    <s v="Coal Combustion Products"/>
    <s v="B2 - Fossil Env Compliance Water"/>
    <s v="DEF - ECRC"/>
    <s v="PEF Debary old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.6666666666667"/>
    <n v="72.6666666666667"/>
    <n v="72.6666666666667"/>
    <n v="72.6666666666667"/>
    <n v="72.6666666666667"/>
    <n v="72.6666666666667"/>
    <n v="72.6666666666667"/>
    <n v="72.6666666666667"/>
    <n v="72.6666666666667"/>
    <n v="72.6666666666667"/>
    <n v="72.6666666666667"/>
    <n v="72.6666666666667"/>
    <n v="872.00000000000057"/>
    <n v="0"/>
    <n v="0"/>
    <n v="0"/>
    <n v="0"/>
    <n v="0"/>
    <n v="0"/>
    <n v="0"/>
    <n v="0"/>
    <n v="0"/>
    <n v="0"/>
    <n v="0"/>
    <n v="0"/>
    <n v="0"/>
  </r>
  <r>
    <s v="DE Florida"/>
    <x v="9"/>
    <s v="EHS and Coal Combustion Products"/>
    <s v="PEF CCP Removal Intercession City CT"/>
    <s v="AFUDC Not Eligible"/>
    <s v="Recoverable"/>
    <s v="Environmental"/>
    <s v="Coal Combustion Products"/>
    <s v="B2 - Fossil Env Compliance Water"/>
    <s v="DEF - ECRC"/>
    <s v="PEF Inter City old P1-6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.8357441666667"/>
    <n v="44.8357441666667"/>
    <n v="44.8357441666667"/>
    <n v="44.8357441666667"/>
    <n v="44.8357441666667"/>
    <n v="44.8357441666667"/>
    <n v="44.8357441666667"/>
    <n v="44.8357441666667"/>
    <n v="44.8357441666667"/>
    <n v="44.8357441666667"/>
    <n v="44.8357441666667"/>
    <n v="44.8357441666667"/>
    <n v="538.02893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FERC Interconnection"/>
    <s v="PEF FERC Interconnection"/>
    <s v="AFUDC Not Eligible"/>
    <s v="Expansion"/>
    <s v="Other Transmission &amp; Distribution Expansion"/>
    <s v="Transmission Expansion"/>
    <s v="EE - Transmission Right Of Way"/>
    <s v="~"/>
    <s v="PEF Distribution Easements 360.1"/>
    <n v="0"/>
    <n v="0"/>
    <n v="-581.33000000000004"/>
    <n v="0"/>
    <n v="0"/>
    <n v="0"/>
    <n v="0.87"/>
    <n v="0"/>
    <n v="0"/>
    <n v="0"/>
    <n v="0"/>
    <n v="0"/>
    <n v="-580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Grid Solutions"/>
    <s v="PEF Grid Solutions AMI - dist QQ"/>
    <s v="AFUDC Not Eligible"/>
    <s v="Major Projects"/>
    <s v="Other Transmission &amp; Distribution Expansion"/>
    <s v="Grid Solutions - AMI"/>
    <s v="QQ - Meters, Panel &amp; Panel Troughs"/>
    <s v="~"/>
    <s v="PEF Smart Grid - AMI Meters"/>
    <n v="53.42"/>
    <n v="113.22"/>
    <n v="121.99"/>
    <n v="105.35"/>
    <n v="107.55"/>
    <n v="97.05"/>
    <n v="117.49"/>
    <n v="87.15"/>
    <n v="78.81"/>
    <n v="78.099999999999994"/>
    <n v="54.2"/>
    <n v="73.86"/>
    <n v="108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Grid Solutions"/>
    <s v="PEF Grid Solutions Circuit Reliability IK"/>
    <s v="AFUDC Not Eligible"/>
    <s v="Major Projects"/>
    <s v="Other Transmission &amp; Distribution Expansion"/>
    <s v="Grid Solutions - Circuit Reliability"/>
    <s v="IK - Distrib Lines OH/UG (Line Ext)"/>
    <s v="~"/>
    <s v="PEF Distribution U/G Conduct &amp; Devices 367.0"/>
    <n v="925.75"/>
    <n v="599.17000000000007"/>
    <n v="322.26"/>
    <n v="691.81999999999994"/>
    <n v="100.52000000000001"/>
    <n v="307.48"/>
    <n v="48.6"/>
    <n v="-39.629999999999995"/>
    <n v="69.19"/>
    <n v="21.019999999999996"/>
    <n v="121.39999999999999"/>
    <n v="290.83999999999997"/>
    <n v="345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Grid Solutions"/>
    <s v="PEF Grid Solutions Communication Monthly RR"/>
    <s v="AFUDC Not Eligible"/>
    <s v="Major Projects"/>
    <s v="Other Transmission &amp; Distribution Expansion"/>
    <s v="Grid Solutions - Communication"/>
    <s v="RR - Communication"/>
    <s v="~"/>
    <s v="PEF RUSD Communication"/>
    <n v="0.87"/>
    <n v="0.01"/>
    <n v="0"/>
    <n v="0"/>
    <n v="0"/>
    <n v="0"/>
    <n v="0"/>
    <n v="0"/>
    <n v="0"/>
    <n v="0"/>
    <n v="0"/>
    <n v="0"/>
    <n v="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Grid Solutions"/>
    <s v="PEF Grid Solutions Communications Quarterly RR "/>
    <s v="AFUDC Not Eligible"/>
    <s v="Major Projects"/>
    <s v="Other Transmission &amp; Distribution Expansion"/>
    <s v="Grid Solutions - Communication"/>
    <s v="RR - Communication"/>
    <s v="~"/>
    <s v="PEF RUSD Communication"/>
    <n v="101.72999999999999"/>
    <n v="9.9099999999999984"/>
    <n v="213.32"/>
    <n v="23.02"/>
    <n v="11.48"/>
    <n v="0.16999999999999998"/>
    <n v="1.2799999999999998"/>
    <n v="221.95999999999998"/>
    <n v="158.22999999999999"/>
    <n v="-0.42999999999999972"/>
    <n v="27.060000000000002"/>
    <n v="223.5"/>
    <n v="99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Grid Solutions"/>
    <s v="PEF Grid Solutions Self Optimizing Monthly IK"/>
    <s v="AFUDC Not Eligible"/>
    <s v="Major Projects"/>
    <s v="Other Transmission &amp; Distribution Expansion"/>
    <s v="Grid Solutions - Sectionalization/Self-Healing"/>
    <s v="IK - Distrib Lines OH/UG (Line Ext)"/>
    <s v="~"/>
    <s v="PEF Distribution U/G Conduct &amp; Devices 367.0"/>
    <n v="260.39"/>
    <n v="141.35"/>
    <n v="298.82"/>
    <n v="240.72"/>
    <n v="315.63"/>
    <n v="95.15"/>
    <n v="786.27"/>
    <n v="66.75"/>
    <n v="40.94"/>
    <n v="112.91"/>
    <n v="37.840000000000003"/>
    <n v="26.75"/>
    <n v="2423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Grid Solutions"/>
    <s v="PEF Grid Solutions Targeted Undergrounding Qtrly IK"/>
    <s v="AFUDC Not Eligible"/>
    <s v="Major Projects"/>
    <s v="Other Transmission &amp; Distribution Expansion"/>
    <s v="Grid Solutions - Underground"/>
    <s v="IK - Distrib Lines OH/UG (Line Ext)"/>
    <s v="~"/>
    <s v="PEF Distribution U/G Conduct &amp; Devices 367.0"/>
    <n v="662.91000000000008"/>
    <n v="612.06000000000006"/>
    <n v="977.74"/>
    <n v="872.39"/>
    <n v="1123.67"/>
    <n v="486.01"/>
    <n v="503"/>
    <n v="187.53"/>
    <n v="79.8"/>
    <n v="55.96"/>
    <n v="74.06"/>
    <n v="59.769999999999996"/>
    <n v="5694.9000000000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Grid Solutions"/>
    <s v="PEF Grid Solutions Transmission FF "/>
    <s v="AFUDC Not Eligible"/>
    <s v="Major Projects"/>
    <s v="Other Transmission &amp; Distribution Expansion"/>
    <s v="Grid Solutions - Transmission"/>
    <s v="FF - Transmission Stations "/>
    <s v="~"/>
    <s v="PEF Transmission (Excl. ECC) 353.1"/>
    <n v="0.24"/>
    <n v="0"/>
    <n v="25.86"/>
    <n v="1.05"/>
    <n v="0.9"/>
    <n v="0.47"/>
    <n v="27.25"/>
    <n v="-88.52000000000001"/>
    <n v="0.45"/>
    <n v="2.0099999999999998"/>
    <n v="-317.12"/>
    <n v="67.94"/>
    <n v="-279.47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Integrated Grid Strategy"/>
    <s v="PEF IGS Exp Outdoor Lighting IK"/>
    <s v="AFUDC Not Eligible"/>
    <s v="Expansion"/>
    <s v="Other Transmission &amp; Distribution Expansion"/>
    <s v="Customer Solutions"/>
    <s v="IK - Distrib Lines OH/UG (Line Ext)"/>
    <s v="~"/>
    <s v="D DIS 373-ZZ-STREET LIGHT&amp;SIG-50226"/>
    <n v="628.41999999999996"/>
    <n v="231.27"/>
    <n v="188.54"/>
    <n v="303.63"/>
    <n v="194.33"/>
    <n v="255.56"/>
    <n v="226.22999999999996"/>
    <n v="222.43"/>
    <n v="202.98999999999998"/>
    <n v="379.71999999999997"/>
    <n v="232.8"/>
    <n v="355.13000000000005"/>
    <n v="3421.04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Integrated Grid Strategy"/>
    <s v="PEF IGS Maint Outdoor Lighting IK"/>
    <s v="AFUDC Not Eligible"/>
    <s v="Maintenance"/>
    <s v="Maintenance"/>
    <s v="Customer Solutions"/>
    <s v="IK - Distrib Lines OH/UG (Line Ext)"/>
    <s v="~"/>
    <s v="PEF Distribution Poles Towers &amp; Fixtures 364.0"/>
    <n v="5.54"/>
    <n v="3.27"/>
    <n v="0.81"/>
    <n v="33.14"/>
    <n v="11.83"/>
    <n v="11.3"/>
    <n v="7.75"/>
    <n v="6.19"/>
    <n v="0"/>
    <n v="16.059999999999999"/>
    <n v="3.65"/>
    <n v="19.59"/>
    <n v="119.13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Nuclear"/>
    <s v="PEF Nuclear Maintenance"/>
    <s v="AFUDC Not Eligible"/>
    <s v="Maintenance"/>
    <s v="Maintenance"/>
    <s v="Fossil Hydro"/>
    <s v="BB - GO - Nuke Steam Plant"/>
    <s v="~"/>
    <s v="D INT 303-Passport-Nuc Asset -50220"/>
    <n v="15.61"/>
    <n v="903.75"/>
    <n v="-53.269999999999982"/>
    <n v="124"/>
    <n v="15.7"/>
    <n v="643.89"/>
    <n v="19.84"/>
    <n v="-107.92"/>
    <n v="26.12"/>
    <n v="2.2599999999999998"/>
    <n v="8.69"/>
    <n v="498.38"/>
    <n v="2097.04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14.93"/>
    <n v="0"/>
    <n v="0"/>
    <n v="0.56000000000000005"/>
    <n v="0.4"/>
    <n v="0"/>
    <n v="0"/>
    <n v="1.4"/>
    <n v="0.62"/>
    <n v="17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Project Management and Construction"/>
    <s v="PEF Transmission Major Projects CC 2018"/>
    <s v="AFUDC Not Eligible"/>
    <s v="Expansion"/>
    <s v="Other Transmission &amp; Distribution Expansion"/>
    <s v="New Generation (Fossil)"/>
    <s v="GG - Transmission Lines"/>
    <s v="~"/>
    <s v="PEF Transmission Major Projects CC 2018"/>
    <n v="0"/>
    <n v="0"/>
    <n v="0"/>
    <n v="0"/>
    <n v="0"/>
    <n v="0"/>
    <n v="9.6999999999999993"/>
    <n v="0"/>
    <n v="0"/>
    <n v="0"/>
    <n v="0"/>
    <n v="0"/>
    <n v="9.6999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 Rotables Citrus 1&amp;2 BG"/>
    <s v="AFUDC Not Eligible"/>
    <s v="Maintenance"/>
    <s v="Maintenance"/>
    <s v="Fossil Hydro"/>
    <s v="BG - Cust - Other Production Plant"/>
    <s v="~"/>
    <s v="PEF CITRUS CC 343.1"/>
    <n v="0"/>
    <n v="0"/>
    <n v="0"/>
    <n v="0"/>
    <n v="1059.9099999999999"/>
    <n v="59.05"/>
    <n v="1000.39"/>
    <n v="94.960000000000008"/>
    <n v="0.38"/>
    <n v="938.47"/>
    <n v="77.94"/>
    <n v="78.069999999999993"/>
    <n v="3309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 Rotables Hines 4 BG"/>
    <s v="AFUDC Not Eligible"/>
    <s v="Maintenance"/>
    <s v="Maintenance"/>
    <s v="Fossil Hydro"/>
    <s v="BG - Other Production Plant"/>
    <s v="~"/>
    <s v="PEF Hines 4 343.1"/>
    <n v="0"/>
    <n v="0"/>
    <n v="826.78"/>
    <n v="12960.93"/>
    <n v="469.78"/>
    <n v="12129.03"/>
    <n v="38.090000000000003"/>
    <n v="0"/>
    <n v="12419.38"/>
    <n v="0"/>
    <n v="0"/>
    <n v="12419.38"/>
    <n v="51263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 Rotables Osprey BG"/>
    <s v="AFUDC Not Eligible"/>
    <s v="Maintenance"/>
    <s v="Maintenance"/>
    <s v="Fossil Hydro"/>
    <s v="BG - Other Production Plant"/>
    <s v="~"/>
    <s v="PEF Osprey CC 343.1"/>
    <n v="0.8"/>
    <n v="54.1"/>
    <n v="144.07"/>
    <n v="359.52"/>
    <n v="29104.39"/>
    <n v="8289.2800000000007"/>
    <n v="63.41"/>
    <n v="74.069999999999993"/>
    <n v="2.89"/>
    <n v="6.89"/>
    <n v="134.53"/>
    <n v="4543.1899999999996"/>
    <n v="42777.14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Anclote BA-311"/>
    <s v="AFUDC Not Eligible"/>
    <s v="Maintenance"/>
    <s v="Maintenance"/>
    <s v="Fossil Hydro"/>
    <s v="BA - Fossil Steam Plants "/>
    <s v="~"/>
    <s v="PEF Anclote Struct &amp; Improv 311"/>
    <n v="1853.8400000000001"/>
    <n v="358.91"/>
    <n v="179.56"/>
    <n v="270.53000000000003"/>
    <n v="357.35"/>
    <n v="671.78"/>
    <n v="733.55000000000007"/>
    <n v="625.16999999999996"/>
    <n v="62.740000000000009"/>
    <n v="341.88"/>
    <n v="85.56"/>
    <n v="1337.9299999999998"/>
    <n v="6878.8000000000011"/>
    <n v="1.357"/>
    <n v="0.71"/>
    <n v="2.5489999999999999"/>
    <n v="3.2570000000000001"/>
    <n v="27.975000000000001"/>
    <n v="38.176000000000002"/>
    <n v="24.873999999999999"/>
    <n v="14.779"/>
    <n v="1.2989999999999999"/>
    <n v="2.0659999999999998"/>
    <n v="4.343"/>
    <n v="1.79"/>
    <n v="123.17500000000001"/>
    <n v="1.0169999999999999"/>
    <n v="25.683"/>
    <n v="34.261000000000003"/>
    <n v="14.534000000000001"/>
    <n v="15.695"/>
    <n v="1.536"/>
    <n v="11.054"/>
    <n v="5.2050000000000001"/>
    <n v="1.59"/>
    <n v="1.3520000000000001"/>
    <n v="6.1340000000000003"/>
    <n v="1.8620000000000001"/>
    <n v="119.923"/>
    <n v="1.0169999999999999"/>
    <n v="25.683"/>
    <n v="34.261000000000003"/>
    <n v="14.534000000000001"/>
    <n v="15.695"/>
    <n v="1.536"/>
    <n v="11.054"/>
    <n v="5.2050000000000001"/>
    <n v="1.59"/>
    <n v="1.3520000000000001"/>
    <n v="6.1340000000000003"/>
    <n v="1.8620000000000001"/>
    <n v="119.923"/>
    <n v="1.0169999999999999"/>
    <n v="25.683"/>
    <n v="34.261000000000003"/>
    <n v="14.534000000000001"/>
    <n v="15.695"/>
    <n v="1.536"/>
    <n v="11.054"/>
    <n v="5.2050000000000001"/>
    <n v="1.59"/>
    <n v="1.3520000000000001"/>
    <n v="6.1340000000000003"/>
    <n v="1.8620000000000001"/>
    <n v="119.923"/>
    <n v="1.0169999999999999"/>
    <n v="25.683"/>
    <n v="34.261000000000003"/>
    <n v="14.534000000000001"/>
    <n v="15.695"/>
    <n v="1.536"/>
    <n v="11.054"/>
    <n v="5.2050000000000001"/>
    <n v="1.59"/>
    <n v="1.3520000000000001"/>
    <n v="6.1340000000000003"/>
    <n v="1.8620000000000001"/>
    <n v="119.923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Anclote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6.7930000000000001"/>
    <n v="3.5550000000000002"/>
    <n v="12.76"/>
    <n v="16.306999999999999"/>
    <n v="140.05600000000001"/>
    <n v="191.13"/>
    <n v="124.53100000000001"/>
    <n v="73.989000000000004"/>
    <n v="6.5039999999999996"/>
    <n v="10.340999999999999"/>
    <n v="21.745000000000001"/>
    <n v="8.9619999999999997"/>
    <n v="616.673"/>
    <n v="5.0919999999999996"/>
    <n v="128.584"/>
    <n v="171.52600000000001"/>
    <n v="72.763999999999996"/>
    <n v="78.576999999999998"/>
    <n v="7.6909999999999998"/>
    <n v="55.343000000000004"/>
    <n v="26.059000000000001"/>
    <n v="7.9610000000000003"/>
    <n v="6.7670000000000003"/>
    <n v="30.709"/>
    <n v="9.32"/>
    <n v="600.39300000000003"/>
    <n v="5.0919999999999996"/>
    <n v="128.584"/>
    <n v="171.52600000000001"/>
    <n v="72.763999999999996"/>
    <n v="78.576999999999998"/>
    <n v="7.6909999999999998"/>
    <n v="55.343000000000004"/>
    <n v="26.059000000000001"/>
    <n v="7.9610000000000003"/>
    <n v="6.7670000000000003"/>
    <n v="30.709"/>
    <n v="9.32"/>
    <n v="600.39300000000003"/>
    <n v="5.0919999999999996"/>
    <n v="128.584"/>
    <n v="171.52600000000001"/>
    <n v="72.763999999999996"/>
    <n v="78.576999999999998"/>
    <n v="7.6909999999999998"/>
    <n v="55.343000000000004"/>
    <n v="26.059000000000001"/>
    <n v="7.9610000000000003"/>
    <n v="6.7670000000000003"/>
    <n v="30.709"/>
    <n v="9.32"/>
    <n v="600.39300000000003"/>
    <n v="5.0919999999999996"/>
    <n v="128.584"/>
    <n v="171.52600000000001"/>
    <n v="72.763999999999996"/>
    <n v="78.576999999999998"/>
    <n v="7.6909999999999998"/>
    <n v="55.343000000000004"/>
    <n v="26.059000000000001"/>
    <n v="7.9610000000000003"/>
    <n v="6.7670000000000003"/>
    <n v="30.709"/>
    <n v="9.32"/>
    <n v="600.39300000000003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Anclote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4.8090000000000002"/>
    <n v="2.516"/>
    <n v="9.032"/>
    <n v="11.542999999999999"/>
    <n v="99.14"/>
    <n v="135.292"/>
    <n v="88.15"/>
    <n v="52.374000000000002"/>
    <n v="4.6040000000000001"/>
    <n v="7.32"/>
    <n v="15.393000000000001"/>
    <n v="6.3440000000000003"/>
    <n v="436.517"/>
    <n v="3.6040000000000001"/>
    <n v="91.019000000000005"/>
    <n v="121.416"/>
    <n v="51.506"/>
    <n v="55.621000000000002"/>
    <n v="5.444"/>
    <n v="39.174999999999997"/>
    <n v="18.446000000000002"/>
    <n v="5.6360000000000001"/>
    <n v="4.79"/>
    <n v="21.736999999999998"/>
    <n v="6.5970000000000004"/>
    <n v="424.99100000000004"/>
    <n v="3.6040000000000001"/>
    <n v="91.019000000000005"/>
    <n v="121.416"/>
    <n v="51.506"/>
    <n v="55.621000000000002"/>
    <n v="5.444"/>
    <n v="39.174999999999997"/>
    <n v="18.446000000000002"/>
    <n v="5.6360000000000001"/>
    <n v="4.79"/>
    <n v="21.736999999999998"/>
    <n v="6.5970000000000004"/>
    <n v="424.99100000000004"/>
    <n v="3.6040000000000001"/>
    <n v="91.019000000000005"/>
    <n v="121.416"/>
    <n v="51.506"/>
    <n v="55.621000000000002"/>
    <n v="5.444"/>
    <n v="39.174999999999997"/>
    <n v="18.446000000000002"/>
    <n v="5.6360000000000001"/>
    <n v="4.79"/>
    <n v="21.736999999999998"/>
    <n v="6.5970000000000004"/>
    <n v="424.99100000000004"/>
    <n v="3.6040000000000001"/>
    <n v="91.019000000000005"/>
    <n v="121.416"/>
    <n v="51.506"/>
    <n v="55.621000000000002"/>
    <n v="5.444"/>
    <n v="39.174999999999997"/>
    <n v="18.446000000000002"/>
    <n v="5.6360000000000001"/>
    <n v="4.79"/>
    <n v="21.736999999999998"/>
    <n v="6.5970000000000004"/>
    <n v="424.99100000000004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Anclote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1.1719999999999999"/>
    <n v="0.61299999999999999"/>
    <n v="2.2010000000000001"/>
    <n v="2.8130000000000002"/>
    <n v="24.161000000000001"/>
    <n v="32.972000000000001"/>
    <n v="21.483000000000001"/>
    <n v="12.763999999999999"/>
    <n v="1.1220000000000001"/>
    <n v="1.784"/>
    <n v="3.7509999999999999"/>
    <n v="1.546"/>
    <n v="106.38200000000002"/>
    <n v="0.878"/>
    <n v="22.181999999999999"/>
    <n v="29.59"/>
    <n v="12.552"/>
    <n v="13.555"/>
    <n v="1.327"/>
    <n v="9.5470000000000006"/>
    <n v="4.4950000000000001"/>
    <n v="1.373"/>
    <n v="1.167"/>
    <n v="5.298"/>
    <n v="1.6080000000000001"/>
    <n v="103.57200000000002"/>
    <n v="0.878"/>
    <n v="22.181999999999999"/>
    <n v="29.59"/>
    <n v="12.552"/>
    <n v="13.555"/>
    <n v="1.327"/>
    <n v="9.5470000000000006"/>
    <n v="4.4950000000000001"/>
    <n v="1.373"/>
    <n v="1.167"/>
    <n v="5.298"/>
    <n v="1.6080000000000001"/>
    <n v="103.57200000000002"/>
    <n v="0.878"/>
    <n v="22.181999999999999"/>
    <n v="29.59"/>
    <n v="12.552"/>
    <n v="13.555"/>
    <n v="1.327"/>
    <n v="9.5470000000000006"/>
    <n v="4.4950000000000001"/>
    <n v="1.373"/>
    <n v="1.167"/>
    <n v="5.298"/>
    <n v="1.6080000000000001"/>
    <n v="103.57200000000002"/>
    <n v="0.878"/>
    <n v="22.181999999999999"/>
    <n v="29.59"/>
    <n v="12.552"/>
    <n v="13.555"/>
    <n v="1.327"/>
    <n v="9.5470000000000006"/>
    <n v="4.4950000000000001"/>
    <n v="1.373"/>
    <n v="1.167"/>
    <n v="5.298"/>
    <n v="1.6080000000000001"/>
    <n v="103.57200000000002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Anclote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.3"/>
    <n v="0.157"/>
    <n v="0.56299999999999994"/>
    <n v="0.71899999999999997"/>
    <n v="6.1790000000000003"/>
    <n v="8.4329999999999998"/>
    <n v="5.4939999999999998"/>
    <n v="3.2639999999999998"/>
    <n v="0.28699999999999998"/>
    <n v="0.45600000000000002"/>
    <n v="0.95899999999999996"/>
    <n v="0.39500000000000002"/>
    <n v="27.205999999999996"/>
    <n v="0.22500000000000001"/>
    <n v="5.673"/>
    <n v="7.5679999999999996"/>
    <n v="3.21"/>
    <n v="3.4670000000000001"/>
    <n v="0.33900000000000002"/>
    <n v="2.4420000000000002"/>
    <n v="1.1499999999999999"/>
    <n v="0.35099999999999998"/>
    <n v="0.29899999999999999"/>
    <n v="1.355"/>
    <n v="0.41099999999999998"/>
    <n v="26.489999999999995"/>
    <n v="0.22500000000000001"/>
    <n v="5.673"/>
    <n v="7.5679999999999996"/>
    <n v="3.21"/>
    <n v="3.4670000000000001"/>
    <n v="0.33900000000000002"/>
    <n v="2.4420000000000002"/>
    <n v="1.1499999999999999"/>
    <n v="0.35099999999999998"/>
    <n v="0.29899999999999999"/>
    <n v="1.355"/>
    <n v="0.41099999999999998"/>
    <n v="26.489999999999995"/>
    <n v="0.22500000000000001"/>
    <n v="5.673"/>
    <n v="7.5679999999999996"/>
    <n v="3.21"/>
    <n v="3.4670000000000001"/>
    <n v="0.33900000000000002"/>
    <n v="2.4420000000000002"/>
    <n v="1.1499999999999999"/>
    <n v="0.35099999999999998"/>
    <n v="0.29899999999999999"/>
    <n v="1.355"/>
    <n v="0.41099999999999998"/>
    <n v="26.489999999999995"/>
    <n v="0.22500000000000001"/>
    <n v="5.673"/>
    <n v="7.5679999999999996"/>
    <n v="3.21"/>
    <n v="3.4670000000000001"/>
    <n v="0.33900000000000002"/>
    <n v="2.4420000000000002"/>
    <n v="1.1499999999999999"/>
    <n v="0.35099999999999998"/>
    <n v="0.29899999999999999"/>
    <n v="1.355"/>
    <n v="0.41099999999999998"/>
    <n v="26.489999999999995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Avon"/>
    <s v="AFUDC Not Eligible"/>
    <s v="Maintenance"/>
    <s v="Fossil Hydro"/>
    <s v="Fossil Hydro"/>
    <s v="BG - Other Production Plant"/>
    <s v="~"/>
    <s v="PEF Avon Park 343"/>
    <n v="5.62"/>
    <n v="2.57"/>
    <n v="4.53"/>
    <n v="0"/>
    <n v="0"/>
    <n v="0"/>
    <n v="0"/>
    <n v="0"/>
    <n v="0"/>
    <n v="0"/>
    <n v="0"/>
    <n v="0"/>
    <n v="12.7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Bartow CC BG"/>
    <s v="AFUDC Not Eligible"/>
    <s v="Maintenance"/>
    <s v="Maintenance"/>
    <s v="Fossil Hydro"/>
    <s v="BG - Other Production Plant"/>
    <s v="~"/>
    <s v="PEF Bartow 344 CC"/>
    <n v="6216.1499999999987"/>
    <n v="96.65"/>
    <n v="88.32"/>
    <n v="26.53"/>
    <n v="116.15"/>
    <n v="-22.700000000000003"/>
    <n v="0"/>
    <n v="0.11"/>
    <n v="34.129999999999995"/>
    <n v="0.03"/>
    <n v="0"/>
    <n v="28.84"/>
    <n v="6584.20999999999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Bartow CC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5.508"/>
    <n v="37.064999999999998"/>
    <n v="9.048"/>
    <n v="18.416"/>
    <n v="29.262"/>
    <n v="24.623000000000001"/>
    <n v="25.71"/>
    <n v="42.177"/>
    <n v="104.223"/>
    <n v="177.81700000000001"/>
    <n v="118.804"/>
    <n v="94.111000000000004"/>
    <n v="686.76400000000001"/>
    <n v="35.847999999999999"/>
    <n v="62.761000000000003"/>
    <n v="118.572"/>
    <n v="141.441"/>
    <n v="58.597999999999999"/>
    <n v="38.598999999999997"/>
    <n v="79.111000000000004"/>
    <n v="95.353999999999999"/>
    <n v="84.305999999999997"/>
    <n v="71.183000000000007"/>
    <n v="64.165999999999997"/>
    <n v="43.481000000000002"/>
    <n v="893.42000000000007"/>
    <n v="35.847999999999999"/>
    <n v="62.761000000000003"/>
    <n v="118.572"/>
    <n v="141.441"/>
    <n v="58.597999999999999"/>
    <n v="38.598999999999997"/>
    <n v="79.111000000000004"/>
    <n v="95.353999999999999"/>
    <n v="84.305999999999997"/>
    <n v="71.183000000000007"/>
    <n v="64.165999999999997"/>
    <n v="43.481000000000002"/>
    <n v="893.42000000000007"/>
    <n v="35.847999999999999"/>
    <n v="62.761000000000003"/>
    <n v="118.572"/>
    <n v="141.441"/>
    <n v="58.597999999999999"/>
    <n v="38.598999999999997"/>
    <n v="79.111000000000004"/>
    <n v="95.353999999999999"/>
    <n v="84.305999999999997"/>
    <n v="71.183000000000007"/>
    <n v="64.165999999999997"/>
    <n v="43.481000000000002"/>
    <n v="893.42000000000007"/>
    <n v="35.847999999999999"/>
    <n v="62.761000000000003"/>
    <n v="118.572"/>
    <n v="141.441"/>
    <n v="58.597999999999999"/>
    <n v="38.598999999999997"/>
    <n v="79.111000000000004"/>
    <n v="95.353999999999999"/>
    <n v="84.305999999999997"/>
    <n v="71.183000000000007"/>
    <n v="64.165999999999997"/>
    <n v="43.481000000000002"/>
    <n v="893.42000000000007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Bartow CC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2.5369999999999999"/>
    <n v="17.071000000000002"/>
    <n v="4.1669999999999998"/>
    <n v="8.4819999999999993"/>
    <n v="13.477"/>
    <n v="11.34"/>
    <n v="11.840999999999999"/>
    <n v="19.425000000000001"/>
    <n v="48"/>
    <n v="81.894000000000005"/>
    <n v="54.715000000000003"/>
    <n v="43.343000000000004"/>
    <n v="316.29199999999997"/>
    <n v="16.510000000000002"/>
    <n v="28.905000000000001"/>
    <n v="54.609000000000002"/>
    <n v="65.141000000000005"/>
    <n v="26.988"/>
    <n v="17.777000000000001"/>
    <n v="36.435000000000002"/>
    <n v="43.915999999999997"/>
    <n v="38.828000000000003"/>
    <n v="32.783999999999999"/>
    <n v="29.552"/>
    <n v="20.026"/>
    <n v="411.47100000000006"/>
    <n v="16.510000000000002"/>
    <n v="28.905000000000001"/>
    <n v="54.609000000000002"/>
    <n v="65.141000000000005"/>
    <n v="26.988"/>
    <n v="17.777000000000001"/>
    <n v="36.435000000000002"/>
    <n v="43.915999999999997"/>
    <n v="38.828000000000003"/>
    <n v="32.783999999999999"/>
    <n v="29.552"/>
    <n v="20.026"/>
    <n v="411.47100000000006"/>
    <n v="16.510000000000002"/>
    <n v="28.905000000000001"/>
    <n v="54.609000000000002"/>
    <n v="65.141000000000005"/>
    <n v="26.988"/>
    <n v="17.777000000000001"/>
    <n v="36.435000000000002"/>
    <n v="43.915999999999997"/>
    <n v="38.828000000000003"/>
    <n v="32.783999999999999"/>
    <n v="29.552"/>
    <n v="20.026"/>
    <n v="411.47100000000006"/>
    <n v="16.510000000000002"/>
    <n v="28.905000000000001"/>
    <n v="54.609000000000002"/>
    <n v="65.141000000000005"/>
    <n v="26.988"/>
    <n v="17.777000000000001"/>
    <n v="36.435000000000002"/>
    <n v="43.915999999999997"/>
    <n v="38.828000000000003"/>
    <n v="32.783999999999999"/>
    <n v="29.552"/>
    <n v="20.026"/>
    <n v="411.47100000000006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Bartow CC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29.664000000000001"/>
    <n v="199.62899999999999"/>
    <n v="48.73"/>
    <n v="99.186000000000007"/>
    <n v="157.6"/>
    <n v="132.61500000000001"/>
    <n v="138.47"/>
    <n v="227.15600000000001"/>
    <n v="561.32899999999995"/>
    <n v="957.697"/>
    <n v="639.85799999999995"/>
    <n v="506.86500000000001"/>
    <n v="3698.799"/>
    <n v="193.07400000000001"/>
    <n v="338.02199999999999"/>
    <n v="638.61099999999999"/>
    <n v="761.77800000000002"/>
    <n v="315.60199999999998"/>
    <n v="207.88900000000001"/>
    <n v="426.07900000000001"/>
    <n v="513.56500000000005"/>
    <n v="454.06"/>
    <n v="383.38299999999998"/>
    <n v="345.589"/>
    <n v="234.184"/>
    <n v="4811.8360000000002"/>
    <n v="193.07400000000001"/>
    <n v="338.02199999999999"/>
    <n v="638.61099999999999"/>
    <n v="761.77800000000002"/>
    <n v="315.60199999999998"/>
    <n v="207.88900000000001"/>
    <n v="426.07900000000001"/>
    <n v="513.56500000000005"/>
    <n v="454.06"/>
    <n v="383.38299999999998"/>
    <n v="345.589"/>
    <n v="234.184"/>
    <n v="4811.8360000000002"/>
    <n v="193.07400000000001"/>
    <n v="338.02199999999999"/>
    <n v="638.61099999999999"/>
    <n v="761.77800000000002"/>
    <n v="315.60199999999998"/>
    <n v="207.88900000000001"/>
    <n v="426.07900000000001"/>
    <n v="513.56500000000005"/>
    <n v="454.06"/>
    <n v="383.38299999999998"/>
    <n v="345.589"/>
    <n v="234.184"/>
    <n v="4811.8360000000002"/>
    <n v="193.07400000000001"/>
    <n v="338.02199999999999"/>
    <n v="638.61099999999999"/>
    <n v="761.77800000000002"/>
    <n v="315.60199999999998"/>
    <n v="207.88900000000001"/>
    <n v="426.07900000000001"/>
    <n v="513.56500000000005"/>
    <n v="454.06"/>
    <n v="383.38299999999998"/>
    <n v="345.589"/>
    <n v="234.184"/>
    <n v="4811.8360000000002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Bartow CC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3.18"/>
    <n v="11.41"/>
    <n v="14.59"/>
    <n v="2.89"/>
    <n v="19.446000000000002"/>
    <n v="4.7469999999999999"/>
    <n v="9.6620000000000008"/>
    <n v="15.352"/>
    <n v="12.917999999999999"/>
    <n v="13.488"/>
    <n v="22.126999999999999"/>
    <n v="54.679000000000002"/>
    <n v="93.289000000000001"/>
    <n v="62.328000000000003"/>
    <n v="49.374000000000002"/>
    <n v="360.30000000000007"/>
    <n v="18.806999999999999"/>
    <n v="32.927"/>
    <n v="62.207000000000001"/>
    <n v="74.204999999999998"/>
    <n v="30.742999999999999"/>
    <n v="20.25"/>
    <n v="41.503999999999998"/>
    <n v="50.026000000000003"/>
    <n v="44.23"/>
    <n v="37.344999999999999"/>
    <n v="33.664000000000001"/>
    <n v="22.812000000000001"/>
    <n v="468.72"/>
    <n v="18.806999999999999"/>
    <n v="32.927"/>
    <n v="62.207000000000001"/>
    <n v="74.204999999999998"/>
    <n v="30.742999999999999"/>
    <n v="20.25"/>
    <n v="41.503999999999998"/>
    <n v="50.026000000000003"/>
    <n v="44.23"/>
    <n v="37.344999999999999"/>
    <n v="33.664000000000001"/>
    <n v="22.812000000000001"/>
    <n v="468.72"/>
    <n v="18.806999999999999"/>
    <n v="32.927"/>
    <n v="62.207000000000001"/>
    <n v="74.204999999999998"/>
    <n v="30.742999999999999"/>
    <n v="20.25"/>
    <n v="41.503999999999998"/>
    <n v="50.026000000000003"/>
    <n v="44.23"/>
    <n v="37.344999999999999"/>
    <n v="33.664000000000001"/>
    <n v="22.812000000000001"/>
    <n v="468.72"/>
    <n v="18.806999999999999"/>
    <n v="32.927"/>
    <n v="62.207000000000001"/>
    <n v="74.204999999999998"/>
    <n v="30.742999999999999"/>
    <n v="20.25"/>
    <n v="41.503999999999998"/>
    <n v="50.026000000000003"/>
    <n v="44.23"/>
    <n v="37.344999999999999"/>
    <n v="33.664000000000001"/>
    <n v="22.812000000000001"/>
    <n v="468.72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Bartow CC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2.3820000000000001"/>
    <n v="16.029"/>
    <n v="3.9129999999999998"/>
    <n v="7.9640000000000004"/>
    <n v="12.654999999999999"/>
    <n v="10.648"/>
    <n v="11.119"/>
    <n v="18.239999999999998"/>
    <n v="45.072000000000003"/>
    <n v="76.899000000000001"/>
    <n v="51.378"/>
    <n v="40.698999999999998"/>
    <n v="296.99799999999999"/>
    <n v="15.503"/>
    <n v="27.141999999999999"/>
    <n v="51.277999999999999"/>
    <n v="61.167000000000002"/>
    <n v="25.341000000000001"/>
    <n v="16.693000000000001"/>
    <n v="34.212000000000003"/>
    <n v="41.237000000000002"/>
    <n v="36.459000000000003"/>
    <n v="30.783999999999999"/>
    <n v="27.748999999999999"/>
    <n v="18.803999999999998"/>
    <n v="386.36900000000003"/>
    <n v="15.503"/>
    <n v="27.141999999999999"/>
    <n v="51.277999999999999"/>
    <n v="61.167000000000002"/>
    <n v="25.341000000000001"/>
    <n v="16.693000000000001"/>
    <n v="34.212000000000003"/>
    <n v="41.237000000000002"/>
    <n v="36.459000000000003"/>
    <n v="30.783999999999999"/>
    <n v="27.748999999999999"/>
    <n v="18.803999999999998"/>
    <n v="386.36900000000003"/>
    <n v="15.503"/>
    <n v="27.141999999999999"/>
    <n v="51.277999999999999"/>
    <n v="61.167000000000002"/>
    <n v="25.341000000000001"/>
    <n v="16.693000000000001"/>
    <n v="34.212000000000003"/>
    <n v="41.237000000000002"/>
    <n v="36.459000000000003"/>
    <n v="30.783999999999999"/>
    <n v="27.748999999999999"/>
    <n v="18.803999999999998"/>
    <n v="386.36900000000003"/>
    <n v="15.503"/>
    <n v="27.141999999999999"/>
    <n v="51.277999999999999"/>
    <n v="61.167000000000002"/>
    <n v="25.341000000000001"/>
    <n v="16.693000000000001"/>
    <n v="34.212000000000003"/>
    <n v="41.237000000000002"/>
    <n v="36.459000000000003"/>
    <n v="30.783999999999999"/>
    <n v="27.748999999999999"/>
    <n v="18.803999999999998"/>
    <n v="386.36900000000003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Bartow CC BG-346"/>
    <s v="AFUDC Not Eligible"/>
    <s v="Maintenance"/>
    <s v="Maintenance"/>
    <s v="Fossil Hydro"/>
    <s v="BG - Other Production Plant"/>
    <s v="~"/>
    <s v="PEF Bartow 346 CC"/>
    <n v="756.86999999999989"/>
    <n v="85.58"/>
    <n v="306.56"/>
    <n v="323.95000000000005"/>
    <n v="169.79999999999998"/>
    <n v="94.21"/>
    <n v="111.07000000000001"/>
    <n v="162.66"/>
    <n v="258.86999999999995"/>
    <n v="126.16000000000001"/>
    <n v="512.94999999999993"/>
    <n v="2221.1200000000003"/>
    <n v="5129.8"/>
    <n v="1.359"/>
    <n v="9.1460000000000008"/>
    <n v="2.2320000000000002"/>
    <n v="4.5439999999999996"/>
    <n v="7.22"/>
    <n v="6.0750000000000002"/>
    <n v="6.3440000000000003"/>
    <n v="10.407"/>
    <n v="25.716000000000001"/>
    <n v="43.875"/>
    <n v="29.314"/>
    <n v="23.221"/>
    <n v="169.453"/>
    <n v="8.8450000000000006"/>
    <n v="15.486000000000001"/>
    <n v="29.256"/>
    <n v="34.899000000000001"/>
    <n v="14.459"/>
    <n v="9.5239999999999991"/>
    <n v="19.52"/>
    <n v="23.527999999999999"/>
    <n v="20.802"/>
    <n v="17.564"/>
    <n v="15.832000000000001"/>
    <n v="10.728999999999999"/>
    <n v="220.44399999999996"/>
    <n v="8.8450000000000006"/>
    <n v="15.486000000000001"/>
    <n v="29.256"/>
    <n v="34.899000000000001"/>
    <n v="14.459"/>
    <n v="9.5239999999999991"/>
    <n v="19.52"/>
    <n v="23.527999999999999"/>
    <n v="20.802"/>
    <n v="17.564"/>
    <n v="15.832000000000001"/>
    <n v="10.728999999999999"/>
    <n v="220.44399999999996"/>
    <n v="8.8450000000000006"/>
    <n v="15.486000000000001"/>
    <n v="29.256"/>
    <n v="34.899000000000001"/>
    <n v="14.459"/>
    <n v="9.5239999999999991"/>
    <n v="19.52"/>
    <n v="23.527999999999999"/>
    <n v="20.802"/>
    <n v="17.564"/>
    <n v="15.832000000000001"/>
    <n v="10.728999999999999"/>
    <n v="220.44399999999996"/>
    <n v="8.8450000000000006"/>
    <n v="15.486000000000001"/>
    <n v="29.256"/>
    <n v="34.899000000000001"/>
    <n v="14.459"/>
    <n v="9.5239999999999991"/>
    <n v="19.52"/>
    <n v="23.527999999999999"/>
    <n v="20.802"/>
    <n v="17.564"/>
    <n v="15.832000000000001"/>
    <n v="10.728999999999999"/>
    <n v="220.44399999999996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Bartow CT BG-341"/>
    <s v="AFUDC Not Eligible"/>
    <s v="Maintenance"/>
    <s v="Maintenance"/>
    <s v="Fossil Hydro"/>
    <s v="BG - Other Production Plant"/>
    <s v="~"/>
    <s v="PEF Bartow 341"/>
    <n v="7.67"/>
    <n v="0"/>
    <n v="0"/>
    <n v="0"/>
    <n v="0"/>
    <n v="0"/>
    <n v="0"/>
    <n v="0"/>
    <n v="0"/>
    <n v="0"/>
    <n v="0"/>
    <n v="0"/>
    <n v="7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Bayboro BG-341"/>
    <s v="AFUDC Not Eligible"/>
    <s v="Maintenance"/>
    <s v="Maintenance"/>
    <s v="Fossil Hydro"/>
    <s v="BG - Other Production Plant"/>
    <s v="~"/>
    <s v="PEF Bayboro 341"/>
    <n v="0"/>
    <n v="0"/>
    <n v="0"/>
    <n v="0"/>
    <n v="0"/>
    <n v="1.1399999999999999"/>
    <n v="0.49"/>
    <n v="0"/>
    <n v="0"/>
    <n v="0"/>
    <n v="0"/>
    <n v="130.61000000000001"/>
    <n v="1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Citrus CC BA"/>
    <s v="AFUDC Not Eligible"/>
    <s v="Maintenance"/>
    <s v="Maintenance"/>
    <s v="Fossil Hydro"/>
    <s v="BA - Fossil Steam Plants "/>
    <s v="~"/>
    <s v="PEF Citrus CC 342"/>
    <n v="81.73"/>
    <n v="4.29"/>
    <n v="4.18"/>
    <n v="165.17"/>
    <n v="-182.4"/>
    <n v="345.19"/>
    <n v="236.76"/>
    <n v="-343.71000000000004"/>
    <n v="721.73999999999978"/>
    <n v="344.72000000000008"/>
    <n v="47.120000000000005"/>
    <n v="284.91999999999996"/>
    <n v="170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Citrus CC BA-341"/>
    <s v="AFUDC Not Eligible"/>
    <s v="Maintenance"/>
    <s v="Maintenance"/>
    <s v="Fossil Hydro"/>
    <s v="BA - Fossil Steam Plants "/>
    <s v="~"/>
    <s v="PEF Citrus CC Struct &amp; Improv 341"/>
    <n v="748.39999999999986"/>
    <n v="2.2599999999999998"/>
    <n v="0"/>
    <n v="716.9"/>
    <n v="0"/>
    <n v="0"/>
    <n v="0"/>
    <n v="0"/>
    <n v="0"/>
    <n v="0"/>
    <n v="0"/>
    <n v="602.06999999999994"/>
    <n v="2069.63"/>
    <n v="0"/>
    <n v="0"/>
    <n v="0.14899999999999999"/>
    <n v="1.458"/>
    <n v="1.9039999999999999"/>
    <n v="1.458"/>
    <n v="0.61699999999999999"/>
    <n v="1.1819999999999999"/>
    <n v="0.187"/>
    <n v="0.68300000000000005"/>
    <n v="7.6479999999999997"/>
    <n v="5.5E-2"/>
    <n v="15.341000000000001"/>
    <n v="0"/>
    <n v="1.139"/>
    <n v="1.288"/>
    <n v="3.22"/>
    <n v="3.8639999999999999"/>
    <n v="1.4370000000000001"/>
    <n v="1.2390000000000001"/>
    <n v="0.71699999999999997"/>
    <n v="0.34499999999999997"/>
    <n v="0.40500000000000003"/>
    <n v="0.70599999999999996"/>
    <n v="5.7000000000000002E-2"/>
    <n v="14.417"/>
    <n v="0"/>
    <n v="1.139"/>
    <n v="1.288"/>
    <n v="3.22"/>
    <n v="3.8639999999999999"/>
    <n v="1.4370000000000001"/>
    <n v="1.2390000000000001"/>
    <n v="0.71699999999999997"/>
    <n v="0.34499999999999997"/>
    <n v="0.40500000000000003"/>
    <n v="0.70599999999999996"/>
    <n v="5.7000000000000002E-2"/>
    <n v="14.417"/>
    <n v="0"/>
    <n v="1.139"/>
    <n v="1.288"/>
    <n v="3.22"/>
    <n v="3.8639999999999999"/>
    <n v="1.4370000000000001"/>
    <n v="1.2390000000000001"/>
    <n v="0.71699999999999997"/>
    <n v="0.34499999999999997"/>
    <n v="0.40500000000000003"/>
    <n v="0.70599999999999996"/>
    <n v="5.7000000000000002E-2"/>
    <n v="14.417"/>
    <n v="0"/>
    <n v="1.139"/>
    <n v="1.288"/>
    <n v="3.22"/>
    <n v="3.8639999999999999"/>
    <n v="1.4370000000000001"/>
    <n v="1.2390000000000001"/>
    <n v="0.71699999999999997"/>
    <n v="0.34499999999999997"/>
    <n v="0.40500000000000003"/>
    <n v="0.70599999999999996"/>
    <n v="5.7000000000000002E-2"/>
    <n v="14.417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Citrus CC BA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.04"/>
    <n v="7.01"/>
    <n v="7.05"/>
    <n v="0"/>
    <n v="0"/>
    <n v="0.3"/>
    <n v="2.944"/>
    <n v="3.8450000000000002"/>
    <n v="2.944"/>
    <n v="1.2450000000000001"/>
    <n v="2.387"/>
    <n v="0.378"/>
    <n v="1.379"/>
    <n v="15.442"/>
    <n v="0.11"/>
    <n v="30.974000000000004"/>
    <n v="0"/>
    <n v="2.3010000000000002"/>
    <n v="2.601"/>
    <n v="6.5019999999999998"/>
    <n v="7.8029999999999999"/>
    <n v="2.9009999999999998"/>
    <n v="2.5009999999999999"/>
    <n v="1.4470000000000001"/>
    <n v="0.69699999999999995"/>
    <n v="0.81799999999999995"/>
    <n v="1.425"/>
    <n v="0.11600000000000001"/>
    <n v="29.112000000000002"/>
    <n v="0"/>
    <n v="2.3010000000000002"/>
    <n v="2.601"/>
    <n v="6.5019999999999998"/>
    <n v="7.8029999999999999"/>
    <n v="2.9009999999999998"/>
    <n v="2.5009999999999999"/>
    <n v="1.4470000000000001"/>
    <n v="0.69699999999999995"/>
    <n v="0.81799999999999995"/>
    <n v="1.425"/>
    <n v="0.11600000000000001"/>
    <n v="29.112000000000002"/>
    <n v="0"/>
    <n v="2.3010000000000002"/>
    <n v="2.601"/>
    <n v="6.5019999999999998"/>
    <n v="7.8029999999999999"/>
    <n v="2.9009999999999998"/>
    <n v="2.5009999999999999"/>
    <n v="1.4470000000000001"/>
    <n v="0.69699999999999995"/>
    <n v="0.81799999999999995"/>
    <n v="1.425"/>
    <n v="0.11600000000000001"/>
    <n v="29.112000000000002"/>
    <n v="0"/>
    <n v="2.3010000000000002"/>
    <n v="2.601"/>
    <n v="6.5019999999999998"/>
    <n v="7.8029999999999999"/>
    <n v="2.9009999999999998"/>
    <n v="2.5009999999999999"/>
    <n v="1.4470000000000001"/>
    <n v="0.69699999999999995"/>
    <n v="0.81799999999999995"/>
    <n v="1.425"/>
    <n v="0.11600000000000001"/>
    <n v="29.112000000000002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Citrus CC BA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0"/>
    <n v="0.91200000000000003"/>
    <n v="8.952"/>
    <n v="11.691000000000001"/>
    <n v="8.952"/>
    <n v="3.786"/>
    <n v="7.2590000000000003"/>
    <n v="1.149"/>
    <n v="4.1920000000000002"/>
    <n v="46.954999999999998"/>
    <n v="0.33600000000000002"/>
    <n v="94.183999999999997"/>
    <n v="0"/>
    <n v="6.9960000000000004"/>
    <n v="7.9080000000000004"/>
    <n v="19.771000000000001"/>
    <n v="23.725000000000001"/>
    <n v="8.8219999999999992"/>
    <n v="7.6050000000000004"/>
    <n v="4.4000000000000004"/>
    <n v="2.12"/>
    <n v="2.4860000000000002"/>
    <n v="4.3330000000000002"/>
    <n v="0.35299999999999998"/>
    <n v="88.519000000000005"/>
    <n v="0"/>
    <n v="6.9960000000000004"/>
    <n v="7.9080000000000004"/>
    <n v="19.771000000000001"/>
    <n v="23.725000000000001"/>
    <n v="8.8219999999999992"/>
    <n v="7.6050000000000004"/>
    <n v="4.4000000000000004"/>
    <n v="2.12"/>
    <n v="2.4860000000000002"/>
    <n v="4.3330000000000002"/>
    <n v="0.35299999999999998"/>
    <n v="88.519000000000005"/>
    <n v="0"/>
    <n v="6.9960000000000004"/>
    <n v="7.9080000000000004"/>
    <n v="19.771000000000001"/>
    <n v="23.725000000000001"/>
    <n v="8.8219999999999992"/>
    <n v="7.6050000000000004"/>
    <n v="4.4000000000000004"/>
    <n v="2.12"/>
    <n v="2.4860000000000002"/>
    <n v="4.3330000000000002"/>
    <n v="0.35299999999999998"/>
    <n v="88.519000000000005"/>
    <n v="0"/>
    <n v="6.9960000000000004"/>
    <n v="7.9080000000000004"/>
    <n v="19.771000000000001"/>
    <n v="23.725000000000001"/>
    <n v="8.8219999999999992"/>
    <n v="7.6050000000000004"/>
    <n v="4.4000000000000004"/>
    <n v="2.12"/>
    <n v="2.4860000000000002"/>
    <n v="4.3330000000000002"/>
    <n v="0.35299999999999998"/>
    <n v="88.519000000000005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Citrus CC BA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"/>
    <n v="2.1999999999999999E-2"/>
    <n v="0.215"/>
    <n v="0.28100000000000003"/>
    <n v="0.215"/>
    <n v="9.0999999999999998E-2"/>
    <n v="0.17499999999999999"/>
    <n v="2.8000000000000001E-2"/>
    <n v="0.10100000000000001"/>
    <n v="1.1299999999999999"/>
    <n v="8.0000000000000002E-3"/>
    <n v="2.266"/>
    <n v="0"/>
    <n v="0.16800000000000001"/>
    <n v="0.19"/>
    <n v="0.47599999999999998"/>
    <n v="0.57099999999999995"/>
    <n v="0.21199999999999999"/>
    <n v="0.183"/>
    <n v="0.106"/>
    <n v="5.0999999999999997E-2"/>
    <n v="0.06"/>
    <n v="0.104"/>
    <n v="8.0000000000000002E-3"/>
    <n v="2.129"/>
    <n v="0"/>
    <n v="0.16800000000000001"/>
    <n v="0.19"/>
    <n v="0.47599999999999998"/>
    <n v="0.57099999999999995"/>
    <n v="0.21199999999999999"/>
    <n v="0.183"/>
    <n v="0.106"/>
    <n v="5.0999999999999997E-2"/>
    <n v="0.06"/>
    <n v="0.104"/>
    <n v="8.0000000000000002E-3"/>
    <n v="2.129"/>
    <n v="0"/>
    <n v="0.16800000000000001"/>
    <n v="0.19"/>
    <n v="0.47599999999999998"/>
    <n v="0.57099999999999995"/>
    <n v="0.21199999999999999"/>
    <n v="0.183"/>
    <n v="0.106"/>
    <n v="5.0999999999999997E-2"/>
    <n v="0.06"/>
    <n v="0.104"/>
    <n v="8.0000000000000002E-3"/>
    <n v="2.129"/>
    <n v="0"/>
    <n v="0.16800000000000001"/>
    <n v="0.19"/>
    <n v="0.47599999999999998"/>
    <n v="0.57099999999999995"/>
    <n v="0.21199999999999999"/>
    <n v="0.183"/>
    <n v="0.106"/>
    <n v="5.0999999999999997E-2"/>
    <n v="0.06"/>
    <n v="0.104"/>
    <n v="8.0000000000000002E-3"/>
    <n v="2.129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Citrus CC BA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0"/>
    <n v="0.158"/>
    <n v="1.5489999999999999"/>
    <n v="2.0230000000000001"/>
    <n v="1.5489999999999999"/>
    <n v="0.65500000000000003"/>
    <n v="1.256"/>
    <n v="0.19900000000000001"/>
    <n v="0.72599999999999998"/>
    <n v="8.1270000000000007"/>
    <n v="5.8000000000000003E-2"/>
    <n v="16.3"/>
    <n v="0"/>
    <n v="1.2110000000000001"/>
    <n v="1.369"/>
    <n v="3.4220000000000002"/>
    <n v="4.1059999999999999"/>
    <n v="1.5269999999999999"/>
    <n v="1.3160000000000001"/>
    <n v="0.76200000000000001"/>
    <n v="0.36699999999999999"/>
    <n v="0.43"/>
    <n v="0.75"/>
    <n v="6.0999999999999999E-2"/>
    <n v="15.321000000000002"/>
    <n v="0"/>
    <n v="1.2110000000000001"/>
    <n v="1.369"/>
    <n v="3.4220000000000002"/>
    <n v="4.1059999999999999"/>
    <n v="1.5269999999999999"/>
    <n v="1.3160000000000001"/>
    <n v="0.76200000000000001"/>
    <n v="0.36699999999999999"/>
    <n v="0.43"/>
    <n v="0.75"/>
    <n v="6.0999999999999999E-2"/>
    <n v="15.321000000000002"/>
    <n v="0"/>
    <n v="1.2110000000000001"/>
    <n v="1.369"/>
    <n v="3.4220000000000002"/>
    <n v="4.1059999999999999"/>
    <n v="1.5269999999999999"/>
    <n v="1.3160000000000001"/>
    <n v="0.76200000000000001"/>
    <n v="0.36699999999999999"/>
    <n v="0.43"/>
    <n v="0.75"/>
    <n v="6.0999999999999999E-2"/>
    <n v="15.321000000000002"/>
    <n v="0"/>
    <n v="1.2110000000000001"/>
    <n v="1.369"/>
    <n v="3.4220000000000002"/>
    <n v="4.1059999999999999"/>
    <n v="1.5269999999999999"/>
    <n v="1.3160000000000001"/>
    <n v="0.76200000000000001"/>
    <n v="0.36699999999999999"/>
    <n v="0.43"/>
    <n v="0.75"/>
    <n v="6.0999999999999999E-2"/>
    <n v="15.321000000000002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Citrus CC BA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8.0000000000000002E-3"/>
    <n v="7.5999999999999998E-2"/>
    <n v="9.9000000000000005E-2"/>
    <n v="7.5999999999999998E-2"/>
    <n v="3.2000000000000001E-2"/>
    <n v="6.0999999999999999E-2"/>
    <n v="0.01"/>
    <n v="3.5000000000000003E-2"/>
    <n v="0.39600000000000002"/>
    <n v="3.0000000000000001E-3"/>
    <n v="0.79600000000000004"/>
    <n v="0"/>
    <n v="5.8999999999999997E-2"/>
    <n v="6.7000000000000004E-2"/>
    <n v="0.16700000000000001"/>
    <n v="0.2"/>
    <n v="7.3999999999999996E-2"/>
    <n v="6.4000000000000001E-2"/>
    <n v="3.6999999999999998E-2"/>
    <n v="1.7999999999999999E-2"/>
    <n v="2.1000000000000001E-2"/>
    <n v="3.6999999999999998E-2"/>
    <n v="3.0000000000000001E-3"/>
    <n v="0.74700000000000011"/>
    <n v="0"/>
    <n v="5.8999999999999997E-2"/>
    <n v="6.7000000000000004E-2"/>
    <n v="0.16700000000000001"/>
    <n v="0.2"/>
    <n v="7.3999999999999996E-2"/>
    <n v="6.4000000000000001E-2"/>
    <n v="3.6999999999999998E-2"/>
    <n v="1.7999999999999999E-2"/>
    <n v="2.1000000000000001E-2"/>
    <n v="3.6999999999999998E-2"/>
    <n v="3.0000000000000001E-3"/>
    <n v="0.74700000000000011"/>
    <n v="0"/>
    <n v="5.8999999999999997E-2"/>
    <n v="6.7000000000000004E-2"/>
    <n v="0.16700000000000001"/>
    <n v="0.2"/>
    <n v="7.3999999999999996E-2"/>
    <n v="6.4000000000000001E-2"/>
    <n v="3.6999999999999998E-2"/>
    <n v="1.7999999999999999E-2"/>
    <n v="2.1000000000000001E-2"/>
    <n v="3.6999999999999998E-2"/>
    <n v="3.0000000000000001E-3"/>
    <n v="0.74700000000000011"/>
    <n v="0"/>
    <n v="5.8999999999999997E-2"/>
    <n v="6.7000000000000004E-2"/>
    <n v="0.16700000000000001"/>
    <n v="0.2"/>
    <n v="7.3999999999999996E-2"/>
    <n v="6.4000000000000001E-2"/>
    <n v="3.6999999999999998E-2"/>
    <n v="1.7999999999999999E-2"/>
    <n v="2.1000000000000001E-2"/>
    <n v="3.6999999999999998E-2"/>
    <n v="3.0000000000000001E-3"/>
    <n v="0.74700000000000011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CR 1&amp;2 "/>
    <s v="AFUDC Not Eligible"/>
    <s v="Maintenance"/>
    <s v="Fossil Hydro"/>
    <s v="Fossil Hydro"/>
    <s v="BA - Fossil Steam Plants "/>
    <s v="~"/>
    <s v="PEF CR4&amp;5 Access. Elec Equip 315"/>
    <n v="290.24"/>
    <n v="193.4"/>
    <n v="193.2"/>
    <n v="178.77"/>
    <n v="137.4"/>
    <n v="135.79"/>
    <n v="143.91"/>
    <n v="159.88"/>
    <n v="154.69999999999999"/>
    <n v="159.25"/>
    <n v="271.93"/>
    <n v="16.64"/>
    <n v="2035.11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CR 4&amp;5-311"/>
    <s v="AFUDC Not Eligible"/>
    <s v="Maintenance"/>
    <s v="Maintenance"/>
    <s v="Fossil Hydro"/>
    <s v="BA - Fossil Steam Plants "/>
    <s v="~"/>
    <s v="PEF CR4&amp;5 Struct &amp; Improv 311"/>
    <n v="5145.119999999999"/>
    <n v="228.52999999999997"/>
    <n v="450.94000000000005"/>
    <n v="385.08000000000004"/>
    <n v="301.17"/>
    <n v="2769.37"/>
    <n v="366.75"/>
    <n v="55.349999999999994"/>
    <n v="67.34"/>
    <n v="594.14"/>
    <n v="-428.18"/>
    <n v="4335.09"/>
    <n v="14270.699999999999"/>
    <n v="0.38100000000000001"/>
    <n v="0.38100000000000001"/>
    <n v="6.0019999999999998"/>
    <n v="4.2869999999999999"/>
    <n v="2.0379999999999998"/>
    <n v="7.2060000000000004"/>
    <n v="2.5859999999999999"/>
    <n v="4.3339999999999996"/>
    <n v="29.527000000000001"/>
    <n v="215.792"/>
    <n v="230.68"/>
    <n v="18.253"/>
    <n v="521.46699999999998"/>
    <n v="71.284000000000006"/>
    <n v="51.963000000000001"/>
    <n v="30.407"/>
    <n v="17.184000000000001"/>
    <n v="12.79"/>
    <n v="12.242000000000001"/>
    <n v="5.0000000000000001E-3"/>
    <n v="0.73399999999999999"/>
    <n v="5.7949999999999999"/>
    <n v="6.1070000000000002"/>
    <n v="6.6289999999999996"/>
    <n v="6.1070000000000002"/>
    <n v="221.24699999999999"/>
    <n v="71.284000000000006"/>
    <n v="51.963000000000001"/>
    <n v="30.407"/>
    <n v="17.184000000000001"/>
    <n v="12.79"/>
    <n v="12.242000000000001"/>
    <n v="5.0000000000000001E-3"/>
    <n v="0.73399999999999999"/>
    <n v="5.7949999999999999"/>
    <n v="6.1070000000000002"/>
    <n v="6.6289999999999996"/>
    <n v="6.1070000000000002"/>
    <n v="221.24699999999999"/>
    <n v="71.284000000000006"/>
    <n v="51.963000000000001"/>
    <n v="30.407"/>
    <n v="17.184000000000001"/>
    <n v="12.79"/>
    <n v="12.242000000000001"/>
    <n v="5.0000000000000001E-3"/>
    <n v="0.73399999999999999"/>
    <n v="5.7949999999999999"/>
    <n v="6.1070000000000002"/>
    <n v="6.6289999999999996"/>
    <n v="6.1070000000000002"/>
    <n v="221.24699999999999"/>
    <n v="71.284000000000006"/>
    <n v="51.963000000000001"/>
    <n v="30.407"/>
    <n v="17.184000000000001"/>
    <n v="12.79"/>
    <n v="12.242000000000001"/>
    <n v="5.0000000000000001E-3"/>
    <n v="0.73399999999999999"/>
    <n v="5.7949999999999999"/>
    <n v="6.1070000000000002"/>
    <n v="6.6289999999999996"/>
    <n v="6.1070000000000002"/>
    <n v="221.24699999999999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CR 4&amp;5-312"/>
    <s v="AFUDC Not Eligible"/>
    <s v="Maintenance"/>
    <s v="Maintenance"/>
    <s v="Fossil Hydro"/>
    <s v="BA - Fossil Steam Plants "/>
    <s v="~"/>
    <s v="PEF CR4&amp;5 Boiler 312"/>
    <n v="302.48"/>
    <n v="3.43"/>
    <n v="-51.61"/>
    <n v="290.59000000000003"/>
    <n v="18.23"/>
    <n v="224.11"/>
    <n v="422.86"/>
    <n v="386.53"/>
    <n v="347.48"/>
    <n v="124.39999999999999"/>
    <n v="633.13"/>
    <n v="1409.77"/>
    <n v="4111.3999999999996"/>
    <n v="1.4119999999999999"/>
    <n v="1.4119999999999999"/>
    <n v="22.251000000000001"/>
    <n v="15.895"/>
    <n v="7.5570000000000004"/>
    <n v="26.716000000000001"/>
    <n v="9.5890000000000004"/>
    <n v="16.068000000000001"/>
    <n v="109.473"/>
    <n v="800.06700000000001"/>
    <n v="855.26400000000001"/>
    <n v="67.674000000000007"/>
    <n v="1933.3780000000002"/>
    <n v="264.29000000000002"/>
    <n v="192.65600000000001"/>
    <n v="112.736"/>
    <n v="63.713000000000001"/>
    <n v="47.420999999999999"/>
    <n v="45.387999999999998"/>
    <n v="1.7000000000000001E-2"/>
    <n v="2.7229999999999999"/>
    <n v="21.486999999999998"/>
    <n v="22.643999999999998"/>
    <n v="24.577000000000002"/>
    <n v="22.643999999999998"/>
    <n v="820.29600000000005"/>
    <n v="264.29000000000002"/>
    <n v="192.65600000000001"/>
    <n v="112.736"/>
    <n v="63.713000000000001"/>
    <n v="47.420999999999999"/>
    <n v="45.387999999999998"/>
    <n v="1.7000000000000001E-2"/>
    <n v="2.7229999999999999"/>
    <n v="21.486999999999998"/>
    <n v="22.643999999999998"/>
    <n v="24.577000000000002"/>
    <n v="22.643999999999998"/>
    <n v="820.29600000000005"/>
    <n v="264.29000000000002"/>
    <n v="192.65600000000001"/>
    <n v="112.736"/>
    <n v="63.713000000000001"/>
    <n v="47.420999999999999"/>
    <n v="45.387999999999998"/>
    <n v="1.7000000000000001E-2"/>
    <n v="2.7229999999999999"/>
    <n v="21.486999999999998"/>
    <n v="22.643999999999998"/>
    <n v="24.577000000000002"/>
    <n v="22.643999999999998"/>
    <n v="820.29600000000005"/>
    <n v="264.29000000000002"/>
    <n v="192.65600000000001"/>
    <n v="112.736"/>
    <n v="63.713000000000001"/>
    <n v="47.420999999999999"/>
    <n v="45.387999999999998"/>
    <n v="1.7000000000000001E-2"/>
    <n v="2.7229999999999999"/>
    <n v="21.486999999999998"/>
    <n v="22.643999999999998"/>
    <n v="24.577000000000002"/>
    <n v="22.643999999999998"/>
    <n v="820.29600000000005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CR 4&amp;5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.28399999999999997"/>
    <n v="0.28399999999999997"/>
    <n v="4.4720000000000004"/>
    <n v="3.194"/>
    <n v="1.5189999999999999"/>
    <n v="5.3689999999999998"/>
    <n v="1.927"/>
    <n v="3.2290000000000001"/>
    <n v="22"/>
    <n v="160.78"/>
    <n v="171.87200000000001"/>
    <n v="13.6"/>
    <n v="388.53000000000003"/>
    <n v="53.110999999999997"/>
    <n v="38.716000000000001"/>
    <n v="22.655000000000001"/>
    <n v="12.804"/>
    <n v="9.5299999999999994"/>
    <n v="9.1210000000000004"/>
    <n v="3.0000000000000001E-3"/>
    <n v="0.54700000000000004"/>
    <n v="4.3179999999999996"/>
    <n v="4.55"/>
    <n v="4.9390000000000001"/>
    <n v="4.55"/>
    <n v="164.84400000000002"/>
    <n v="53.110999999999997"/>
    <n v="38.716000000000001"/>
    <n v="22.655000000000001"/>
    <n v="12.804"/>
    <n v="9.5299999999999994"/>
    <n v="9.1210000000000004"/>
    <n v="3.0000000000000001E-3"/>
    <n v="0.54700000000000004"/>
    <n v="4.3179999999999996"/>
    <n v="4.55"/>
    <n v="4.9390000000000001"/>
    <n v="4.55"/>
    <n v="164.84400000000002"/>
    <n v="53.110999999999997"/>
    <n v="38.716000000000001"/>
    <n v="22.655000000000001"/>
    <n v="12.804"/>
    <n v="9.5299999999999994"/>
    <n v="9.1210000000000004"/>
    <n v="3.0000000000000001E-3"/>
    <n v="0.54700000000000004"/>
    <n v="4.3179999999999996"/>
    <n v="4.55"/>
    <n v="4.9390000000000001"/>
    <n v="4.55"/>
    <n v="164.84400000000002"/>
    <n v="53.110999999999997"/>
    <n v="38.716000000000001"/>
    <n v="22.655000000000001"/>
    <n v="12.804"/>
    <n v="9.5299999999999994"/>
    <n v="9.1210000000000004"/>
    <n v="3.0000000000000001E-3"/>
    <n v="0.54700000000000004"/>
    <n v="4.3179999999999996"/>
    <n v="4.55"/>
    <n v="4.9390000000000001"/>
    <n v="4.55"/>
    <n v="164.84400000000002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CR 4&amp;5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.153"/>
    <n v="0.153"/>
    <n v="2.4089999999999998"/>
    <n v="1.7210000000000001"/>
    <n v="0.81799999999999995"/>
    <n v="2.8919999999999999"/>
    <n v="1.038"/>
    <n v="1.7390000000000001"/>
    <n v="11.851000000000001"/>
    <n v="86.614000000000004"/>
    <n v="92.59"/>
    <n v="7.3259999999999996"/>
    <n v="209.304"/>
    <n v="28.611999999999998"/>
    <n v="20.856999999999999"/>
    <n v="12.205"/>
    <n v="6.8970000000000002"/>
    <n v="5.1340000000000003"/>
    <n v="4.9139999999999997"/>
    <n v="2E-3"/>
    <n v="0.29499999999999998"/>
    <n v="2.3260000000000001"/>
    <n v="2.4510000000000001"/>
    <n v="2.661"/>
    <n v="2.4510000000000001"/>
    <n v="88.804999999999978"/>
    <n v="28.611999999999998"/>
    <n v="20.856999999999999"/>
    <n v="12.205"/>
    <n v="6.8970000000000002"/>
    <n v="5.1340000000000003"/>
    <n v="4.9139999999999997"/>
    <n v="2E-3"/>
    <n v="0.29499999999999998"/>
    <n v="2.3260000000000001"/>
    <n v="2.4510000000000001"/>
    <n v="2.661"/>
    <n v="2.4510000000000001"/>
    <n v="88.804999999999978"/>
    <n v="28.611999999999998"/>
    <n v="20.856999999999999"/>
    <n v="12.205"/>
    <n v="6.8970000000000002"/>
    <n v="5.1340000000000003"/>
    <n v="4.9139999999999997"/>
    <n v="2E-3"/>
    <n v="0.29499999999999998"/>
    <n v="2.3260000000000001"/>
    <n v="2.4510000000000001"/>
    <n v="2.661"/>
    <n v="2.4510000000000001"/>
    <n v="88.804999999999978"/>
    <n v="28.611999999999998"/>
    <n v="20.856999999999999"/>
    <n v="12.205"/>
    <n v="6.8970000000000002"/>
    <n v="5.1340000000000003"/>
    <n v="4.9139999999999997"/>
    <n v="2E-3"/>
    <n v="0.29499999999999998"/>
    <n v="2.3260000000000001"/>
    <n v="2.4510000000000001"/>
    <n v="2.661"/>
    <n v="2.4510000000000001"/>
    <n v="88.804999999999978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CR 4&amp;5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3.3000000000000002E-2"/>
    <n v="3.3000000000000002E-2"/>
    <n v="0.52200000000000002"/>
    <n v="0.373"/>
    <n v="0.17699999999999999"/>
    <n v="0.627"/>
    <n v="0.22500000000000001"/>
    <n v="0.377"/>
    <n v="2.57"/>
    <n v="18.782"/>
    <n v="20.077999999999999"/>
    <n v="1.589"/>
    <n v="45.385999999999996"/>
    <n v="6.2039999999999997"/>
    <n v="4.5229999999999997"/>
    <n v="2.6469999999999998"/>
    <n v="1.496"/>
    <n v="1.113"/>
    <n v="1.0660000000000001"/>
    <n v="0"/>
    <n v="6.4000000000000001E-2"/>
    <n v="0.504"/>
    <n v="0.53200000000000003"/>
    <n v="0.57699999999999996"/>
    <n v="0.53200000000000003"/>
    <n v="19.257999999999999"/>
    <n v="6.2039999999999997"/>
    <n v="4.5229999999999997"/>
    <n v="2.6469999999999998"/>
    <n v="1.496"/>
    <n v="1.113"/>
    <n v="1.0660000000000001"/>
    <n v="0"/>
    <n v="6.4000000000000001E-2"/>
    <n v="0.504"/>
    <n v="0.53200000000000003"/>
    <n v="0.57699999999999996"/>
    <n v="0.53200000000000003"/>
    <n v="19.257999999999999"/>
    <n v="6.2039999999999997"/>
    <n v="4.5229999999999997"/>
    <n v="2.6469999999999998"/>
    <n v="1.496"/>
    <n v="1.113"/>
    <n v="1.0660000000000001"/>
    <n v="0"/>
    <n v="6.4000000000000001E-2"/>
    <n v="0.504"/>
    <n v="0.53200000000000003"/>
    <n v="0.57699999999999996"/>
    <n v="0.53200000000000003"/>
    <n v="19.257999999999999"/>
    <n v="6.2039999999999997"/>
    <n v="4.5229999999999997"/>
    <n v="2.6469999999999998"/>
    <n v="1.496"/>
    <n v="1.113"/>
    <n v="1.0660000000000001"/>
    <n v="0"/>
    <n v="6.4000000000000001E-2"/>
    <n v="0.504"/>
    <n v="0.53200000000000003"/>
    <n v="0.57699999999999996"/>
    <n v="0.53200000000000003"/>
    <n v="19.257999999999999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CR Common BA"/>
    <s v="AFUDC Not Eligible"/>
    <s v="Maintenance"/>
    <s v="Maintenance"/>
    <s v="Fossil Hydro"/>
    <s v="BA - Fossil Steam Plants "/>
    <s v="~"/>
    <s v="PEF CR1&amp;2 Turbogenerator 314"/>
    <n v="1770.56"/>
    <n v="1.84"/>
    <n v="123.38"/>
    <n v="141.64000000000001"/>
    <n v="3.45"/>
    <n v="42.31"/>
    <n v="40.550000000000004"/>
    <n v="169.45000000000002"/>
    <n v="145.47"/>
    <n v="84.79"/>
    <n v="364.43"/>
    <n v="554.81999999999994"/>
    <n v="3442.68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Debary 7-10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0"/>
    <n v="0"/>
    <n v="3.8879999999999999"/>
    <n v="11.955"/>
    <n v="12.817"/>
    <n v="16.309999999999999"/>
    <n v="7.8810000000000002"/>
    <n v="0.70899999999999996"/>
    <n v="0"/>
    <n v="0"/>
    <n v="0.50600000000000001"/>
    <n v="0"/>
    <n v="54.066000000000003"/>
    <n v="2.4420000000000002"/>
    <n v="2.4420000000000002"/>
    <n v="6.7759999999999998"/>
    <n v="6.8659999999999997"/>
    <n v="7.6909999999999998"/>
    <n v="5.0469999999999997"/>
    <n v="0.13900000000000001"/>
    <n v="0.70899999999999996"/>
    <n v="0"/>
    <n v="0"/>
    <n v="0.50600000000000001"/>
    <n v="0"/>
    <n v="32.618000000000002"/>
    <n v="2.4420000000000002"/>
    <n v="2.4420000000000002"/>
    <n v="6.7759999999999998"/>
    <n v="6.8659999999999997"/>
    <n v="7.6909999999999998"/>
    <n v="5.0469999999999997"/>
    <n v="0.13900000000000001"/>
    <n v="0.70899999999999996"/>
    <n v="0"/>
    <n v="0"/>
    <n v="0.50600000000000001"/>
    <n v="0"/>
    <n v="32.618000000000002"/>
    <n v="2.4420000000000002"/>
    <n v="2.4420000000000002"/>
    <n v="6.7759999999999998"/>
    <n v="6.8659999999999997"/>
    <n v="7.6909999999999998"/>
    <n v="5.0469999999999997"/>
    <n v="0.13900000000000001"/>
    <n v="0.70899999999999996"/>
    <n v="0"/>
    <n v="0"/>
    <n v="0.50600000000000001"/>
    <n v="0"/>
    <n v="32.618000000000002"/>
    <n v="2.4420000000000002"/>
    <n v="2.4420000000000002"/>
    <n v="6.7759999999999998"/>
    <n v="6.8659999999999997"/>
    <n v="7.6909999999999998"/>
    <n v="5.0469999999999997"/>
    <n v="0.13900000000000001"/>
    <n v="0.70899999999999996"/>
    <n v="0"/>
    <n v="0"/>
    <n v="0.50600000000000001"/>
    <n v="0"/>
    <n v="32.618000000000002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Debary 7-10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0"/>
    <n v="4.6689999999999996"/>
    <n v="14.356"/>
    <n v="15.391"/>
    <n v="19.585999999999999"/>
    <n v="9.4640000000000004"/>
    <n v="0.85099999999999998"/>
    <n v="0"/>
    <n v="0"/>
    <n v="0.60799999999999998"/>
    <n v="0"/>
    <n v="64.924999999999997"/>
    <n v="2.9329999999999998"/>
    <n v="2.9329999999999998"/>
    <n v="8.1370000000000005"/>
    <n v="8.2449999999999992"/>
    <n v="9.2360000000000007"/>
    <n v="6.06"/>
    <n v="0.16700000000000001"/>
    <n v="0.85099999999999998"/>
    <n v="0"/>
    <n v="0"/>
    <n v="0.60799999999999998"/>
    <n v="0"/>
    <n v="39.169999999999995"/>
    <n v="2.9329999999999998"/>
    <n v="2.9329999999999998"/>
    <n v="8.1370000000000005"/>
    <n v="8.2449999999999992"/>
    <n v="9.2360000000000007"/>
    <n v="6.06"/>
    <n v="0.16700000000000001"/>
    <n v="0.85099999999999998"/>
    <n v="0"/>
    <n v="0"/>
    <n v="0.60799999999999998"/>
    <n v="0"/>
    <n v="39.169999999999995"/>
    <n v="2.9329999999999998"/>
    <n v="2.9329999999999998"/>
    <n v="8.1370000000000005"/>
    <n v="8.2449999999999992"/>
    <n v="9.2360000000000007"/>
    <n v="6.06"/>
    <n v="0.16700000000000001"/>
    <n v="0.85099999999999998"/>
    <n v="0"/>
    <n v="0"/>
    <n v="0.60799999999999998"/>
    <n v="0"/>
    <n v="39.169999999999995"/>
    <n v="2.9329999999999998"/>
    <n v="2.9329999999999998"/>
    <n v="8.1370000000000005"/>
    <n v="8.2449999999999992"/>
    <n v="9.2360000000000007"/>
    <n v="6.06"/>
    <n v="0.16700000000000001"/>
    <n v="0.85099999999999998"/>
    <n v="0"/>
    <n v="0"/>
    <n v="0.60799999999999998"/>
    <n v="0"/>
    <n v="39.169999999999995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Debary 7-10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0"/>
    <n v="51.948999999999998"/>
    <n v="159.74700000000001"/>
    <n v="171.25899999999999"/>
    <n v="217.93899999999999"/>
    <n v="105.31"/>
    <n v="9.4719999999999995"/>
    <n v="0"/>
    <n v="0"/>
    <n v="6.766"/>
    <n v="0"/>
    <n v="722.44199999999989"/>
    <n v="32.631999999999998"/>
    <n v="32.631999999999998"/>
    <n v="90.545000000000002"/>
    <n v="91.745000000000005"/>
    <n v="102.77200000000001"/>
    <n v="67.436999999999998"/>
    <n v="1.8560000000000001"/>
    <n v="9.4719999999999995"/>
    <n v="0"/>
    <n v="0"/>
    <n v="6.766"/>
    <n v="0"/>
    <n v="435.85700000000003"/>
    <n v="32.631999999999998"/>
    <n v="32.631999999999998"/>
    <n v="90.545000000000002"/>
    <n v="91.745000000000005"/>
    <n v="102.77200000000001"/>
    <n v="67.436999999999998"/>
    <n v="1.8560000000000001"/>
    <n v="9.4719999999999995"/>
    <n v="0"/>
    <n v="0"/>
    <n v="6.766"/>
    <n v="0"/>
    <n v="435.85700000000003"/>
    <n v="32.631999999999998"/>
    <n v="32.631999999999998"/>
    <n v="90.545000000000002"/>
    <n v="91.745000000000005"/>
    <n v="102.77200000000001"/>
    <n v="67.436999999999998"/>
    <n v="1.8560000000000001"/>
    <n v="9.4719999999999995"/>
    <n v="0"/>
    <n v="0"/>
    <n v="6.766"/>
    <n v="0"/>
    <n v="435.85700000000003"/>
    <n v="32.631999999999998"/>
    <n v="32.631999999999998"/>
    <n v="90.545000000000002"/>
    <n v="91.745000000000005"/>
    <n v="102.77200000000001"/>
    <n v="67.436999999999998"/>
    <n v="1.8560000000000001"/>
    <n v="9.4719999999999995"/>
    <n v="0"/>
    <n v="0"/>
    <n v="6.766"/>
    <n v="0"/>
    <n v="435.85700000000003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Debary 7-10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0"/>
    <n v="13.407"/>
    <n v="41.228000000000002"/>
    <n v="44.198999999999998"/>
    <n v="56.247"/>
    <n v="27.178999999999998"/>
    <n v="2.4449999999999998"/>
    <n v="0"/>
    <n v="0"/>
    <n v="1.746"/>
    <n v="0"/>
    <n v="186.45100000000002"/>
    <n v="8.4220000000000006"/>
    <n v="8.4220000000000006"/>
    <n v="23.367999999999999"/>
    <n v="23.678000000000001"/>
    <n v="26.524000000000001"/>
    <n v="17.404"/>
    <n v="0.47899999999999998"/>
    <n v="2.4449999999999998"/>
    <n v="0"/>
    <n v="0"/>
    <n v="1.746"/>
    <n v="0"/>
    <n v="112.48799999999999"/>
    <n v="8.4220000000000006"/>
    <n v="8.4220000000000006"/>
    <n v="23.367999999999999"/>
    <n v="23.678000000000001"/>
    <n v="26.524000000000001"/>
    <n v="17.404"/>
    <n v="0.47899999999999998"/>
    <n v="2.4449999999999998"/>
    <n v="0"/>
    <n v="0"/>
    <n v="1.746"/>
    <n v="0"/>
    <n v="112.48799999999999"/>
    <n v="8.4220000000000006"/>
    <n v="8.4220000000000006"/>
    <n v="23.367999999999999"/>
    <n v="23.678000000000001"/>
    <n v="26.524000000000001"/>
    <n v="17.404"/>
    <n v="0.47899999999999998"/>
    <n v="2.4449999999999998"/>
    <n v="0"/>
    <n v="0"/>
    <n v="1.746"/>
    <n v="0"/>
    <n v="112.48799999999999"/>
    <n v="8.4220000000000006"/>
    <n v="8.4220000000000006"/>
    <n v="23.367999999999999"/>
    <n v="23.678000000000001"/>
    <n v="26.524000000000001"/>
    <n v="17.404"/>
    <n v="0.47899999999999998"/>
    <n v="2.4449999999999998"/>
    <n v="0"/>
    <n v="0"/>
    <n v="1.746"/>
    <n v="0"/>
    <n v="112.48799999999999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Debary 7-10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0"/>
    <n v="4.6040000000000001"/>
    <n v="14.159000000000001"/>
    <n v="15.179"/>
    <n v="19.315999999999999"/>
    <n v="9.3339999999999996"/>
    <n v="0.84"/>
    <n v="0"/>
    <n v="0"/>
    <n v="0.6"/>
    <n v="0"/>
    <n v="64.031999999999996"/>
    <n v="2.8919999999999999"/>
    <n v="2.8919999999999999"/>
    <n v="8.0250000000000004"/>
    <n v="8.1319999999999997"/>
    <n v="9.109"/>
    <n v="5.9770000000000003"/>
    <n v="0.16500000000000001"/>
    <n v="0.84"/>
    <n v="0"/>
    <n v="0"/>
    <n v="0.6"/>
    <n v="0"/>
    <n v="38.632000000000005"/>
    <n v="2.8919999999999999"/>
    <n v="2.8919999999999999"/>
    <n v="8.0250000000000004"/>
    <n v="8.1319999999999997"/>
    <n v="9.109"/>
    <n v="5.9770000000000003"/>
    <n v="0.16500000000000001"/>
    <n v="0.84"/>
    <n v="0"/>
    <n v="0"/>
    <n v="0.6"/>
    <n v="0"/>
    <n v="38.632000000000005"/>
    <n v="2.8919999999999999"/>
    <n v="2.8919999999999999"/>
    <n v="8.0250000000000004"/>
    <n v="8.1319999999999997"/>
    <n v="9.109"/>
    <n v="5.9770000000000003"/>
    <n v="0.16500000000000001"/>
    <n v="0.84"/>
    <n v="0"/>
    <n v="0"/>
    <n v="0.6"/>
    <n v="0"/>
    <n v="38.632000000000005"/>
    <n v="2.8919999999999999"/>
    <n v="2.8919999999999999"/>
    <n v="8.0250000000000004"/>
    <n v="8.1319999999999997"/>
    <n v="9.109"/>
    <n v="5.9770000000000003"/>
    <n v="0.16500000000000001"/>
    <n v="0.84"/>
    <n v="0"/>
    <n v="0"/>
    <n v="0.6"/>
    <n v="0"/>
    <n v="38.632000000000005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Debary 7-10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0"/>
    <n v="0.75900000000000001"/>
    <n v="2.335"/>
    <n v="2.504"/>
    <n v="3.1859999999999999"/>
    <n v="1.54"/>
    <n v="0.13800000000000001"/>
    <n v="0"/>
    <n v="0"/>
    <n v="9.9000000000000005E-2"/>
    <n v="0"/>
    <n v="10.560999999999998"/>
    <n v="0.47699999999999998"/>
    <n v="0.47699999999999998"/>
    <n v="1.3240000000000001"/>
    <n v="1.341"/>
    <n v="1.502"/>
    <n v="0.98599999999999999"/>
    <n v="2.7E-2"/>
    <n v="0.13800000000000001"/>
    <n v="0"/>
    <n v="0"/>
    <n v="9.9000000000000005E-2"/>
    <n v="0"/>
    <n v="6.3709999999999996"/>
    <n v="0.47699999999999998"/>
    <n v="0.47699999999999998"/>
    <n v="1.3240000000000001"/>
    <n v="1.341"/>
    <n v="1.502"/>
    <n v="0.98599999999999999"/>
    <n v="2.7E-2"/>
    <n v="0.13800000000000001"/>
    <n v="0"/>
    <n v="0"/>
    <n v="9.9000000000000005E-2"/>
    <n v="0"/>
    <n v="6.3709999999999996"/>
    <n v="0.47699999999999998"/>
    <n v="0.47699999999999998"/>
    <n v="1.3240000000000001"/>
    <n v="1.341"/>
    <n v="1.502"/>
    <n v="0.98599999999999999"/>
    <n v="2.7E-2"/>
    <n v="0.13800000000000001"/>
    <n v="0"/>
    <n v="0"/>
    <n v="9.9000000000000005E-2"/>
    <n v="0"/>
    <n v="6.3709999999999996"/>
    <n v="0.47699999999999998"/>
    <n v="0.47699999999999998"/>
    <n v="1.3240000000000001"/>
    <n v="1.341"/>
    <n v="1.502"/>
    <n v="0.98599999999999999"/>
    <n v="2.7E-2"/>
    <n v="0.13800000000000001"/>
    <n v="0"/>
    <n v="0"/>
    <n v="9.9000000000000005E-2"/>
    <n v="0"/>
    <n v="6.3709999999999996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Debary BG-341"/>
    <s v="AFUDC Not Eligible"/>
    <s v="Maintenance"/>
    <s v="Maintenance"/>
    <s v="Fossil Hydro"/>
    <s v="BG - Other Production Plant"/>
    <s v="~"/>
    <s v="PEF Debary new 341"/>
    <n v="189.82000000000002"/>
    <n v="15.44"/>
    <n v="9.36"/>
    <n v="44.169999999999995"/>
    <n v="14.9"/>
    <n v="27.159999999999997"/>
    <n v="122.07"/>
    <n v="231.05000000000004"/>
    <n v="147.79999999999998"/>
    <n v="718.4799999999999"/>
    <n v="279.33"/>
    <n v="3812.8399999999997"/>
    <n v="5612.42"/>
    <n v="0.36799999999999999"/>
    <n v="7.1079999999999997"/>
    <n v="9.6259999999999994"/>
    <n v="6.3310000000000004"/>
    <n v="2.0190000000000001"/>
    <n v="0"/>
    <n v="0"/>
    <n v="0"/>
    <n v="0"/>
    <n v="0"/>
    <n v="0"/>
    <n v="0"/>
    <n v="25.451999999999998"/>
    <n v="0"/>
    <n v="0"/>
    <n v="0"/>
    <n v="0"/>
    <n v="0"/>
    <n v="0"/>
    <n v="0"/>
    <n v="0"/>
    <n v="3.149"/>
    <n v="3.149"/>
    <n v="6.2270000000000003"/>
    <n v="0"/>
    <n v="12.525"/>
    <n v="0"/>
    <n v="0"/>
    <n v="0"/>
    <n v="0"/>
    <n v="0"/>
    <n v="0"/>
    <n v="0"/>
    <n v="0"/>
    <n v="3.149"/>
    <n v="3.149"/>
    <n v="6.2270000000000003"/>
    <n v="0"/>
    <n v="12.525"/>
    <n v="0"/>
    <n v="0"/>
    <n v="0"/>
    <n v="0"/>
    <n v="0"/>
    <n v="0"/>
    <n v="0"/>
    <n v="0"/>
    <n v="3.149"/>
    <n v="3.149"/>
    <n v="6.2270000000000003"/>
    <n v="0"/>
    <n v="12.525"/>
    <n v="0"/>
    <n v="0"/>
    <n v="0"/>
    <n v="0"/>
    <n v="0"/>
    <n v="0"/>
    <n v="0"/>
    <n v="0"/>
    <n v="3.149"/>
    <n v="3.149"/>
    <n v="6.2270000000000003"/>
    <n v="0"/>
    <n v="12.525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Debary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.60599999999999998"/>
    <n v="11.712"/>
    <n v="15.862"/>
    <n v="10.432"/>
    <n v="3.327"/>
    <n v="0"/>
    <n v="0"/>
    <n v="0"/>
    <n v="0"/>
    <n v="0"/>
    <n v="0"/>
    <n v="0"/>
    <n v="41.939"/>
    <n v="0"/>
    <n v="0"/>
    <n v="0"/>
    <n v="0"/>
    <n v="0"/>
    <n v="0"/>
    <n v="0"/>
    <n v="0"/>
    <n v="5.1879999999999997"/>
    <n v="5.1879999999999997"/>
    <n v="10.260999999999999"/>
    <n v="0"/>
    <n v="20.637"/>
    <n v="0"/>
    <n v="0"/>
    <n v="0"/>
    <n v="0"/>
    <n v="0"/>
    <n v="0"/>
    <n v="0"/>
    <n v="0"/>
    <n v="5.1879999999999997"/>
    <n v="5.1879999999999997"/>
    <n v="10.260999999999999"/>
    <n v="0"/>
    <n v="20.637"/>
    <n v="0"/>
    <n v="0"/>
    <n v="0"/>
    <n v="0"/>
    <n v="0"/>
    <n v="0"/>
    <n v="0"/>
    <n v="0"/>
    <n v="5.1879999999999997"/>
    <n v="5.1879999999999997"/>
    <n v="10.260999999999999"/>
    <n v="0"/>
    <n v="20.637"/>
    <n v="0"/>
    <n v="0"/>
    <n v="0"/>
    <n v="0"/>
    <n v="0"/>
    <n v="0"/>
    <n v="0"/>
    <n v="0"/>
    <n v="5.1879999999999997"/>
    <n v="5.1879999999999997"/>
    <n v="10.260999999999999"/>
    <n v="0"/>
    <n v="20.637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Debary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1.5489999999999999"/>
    <n v="29.940999999999999"/>
    <n v="40.549999999999997"/>
    <n v="26.667999999999999"/>
    <n v="8.5039999999999996"/>
    <n v="0"/>
    <n v="0"/>
    <n v="0"/>
    <n v="0"/>
    <n v="0"/>
    <n v="0"/>
    <n v="0"/>
    <n v="107.212"/>
    <n v="0"/>
    <n v="0"/>
    <n v="0"/>
    <n v="0"/>
    <n v="0"/>
    <n v="0"/>
    <n v="0"/>
    <n v="0"/>
    <n v="13.263"/>
    <n v="13.263"/>
    <n v="26.23"/>
    <n v="0"/>
    <n v="52.756"/>
    <n v="0"/>
    <n v="0"/>
    <n v="0"/>
    <n v="0"/>
    <n v="0"/>
    <n v="0"/>
    <n v="0"/>
    <n v="0"/>
    <n v="13.263"/>
    <n v="13.263"/>
    <n v="26.23"/>
    <n v="0"/>
    <n v="52.756"/>
    <n v="0"/>
    <n v="0"/>
    <n v="0"/>
    <n v="0"/>
    <n v="0"/>
    <n v="0"/>
    <n v="0"/>
    <n v="0"/>
    <n v="13.263"/>
    <n v="13.263"/>
    <n v="26.23"/>
    <n v="0"/>
    <n v="52.756"/>
    <n v="0"/>
    <n v="0"/>
    <n v="0"/>
    <n v="0"/>
    <n v="0"/>
    <n v="0"/>
    <n v="0"/>
    <n v="0"/>
    <n v="13.263"/>
    <n v="13.263"/>
    <n v="26.23"/>
    <n v="0"/>
    <n v="52.756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Debary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.46200000000000002"/>
    <n v="8.9359999999999999"/>
    <n v="12.103"/>
    <n v="7.96"/>
    <n v="2.5379999999999998"/>
    <n v="0"/>
    <n v="0"/>
    <n v="0"/>
    <n v="0"/>
    <n v="0"/>
    <n v="0"/>
    <n v="0"/>
    <n v="31.998999999999999"/>
    <n v="0"/>
    <n v="0"/>
    <n v="0"/>
    <n v="0"/>
    <n v="0"/>
    <n v="0"/>
    <n v="0"/>
    <n v="0"/>
    <n v="3.9590000000000001"/>
    <n v="3.9590000000000001"/>
    <n v="7.8289999999999997"/>
    <n v="0"/>
    <n v="15.747"/>
    <n v="0"/>
    <n v="0"/>
    <n v="0"/>
    <n v="0"/>
    <n v="0"/>
    <n v="0"/>
    <n v="0"/>
    <n v="0"/>
    <n v="3.9590000000000001"/>
    <n v="3.9590000000000001"/>
    <n v="7.8289999999999997"/>
    <n v="0"/>
    <n v="15.747"/>
    <n v="0"/>
    <n v="0"/>
    <n v="0"/>
    <n v="0"/>
    <n v="0"/>
    <n v="0"/>
    <n v="0"/>
    <n v="0"/>
    <n v="3.9590000000000001"/>
    <n v="3.9590000000000001"/>
    <n v="7.8289999999999997"/>
    <n v="0"/>
    <n v="15.747"/>
    <n v="0"/>
    <n v="0"/>
    <n v="0"/>
    <n v="0"/>
    <n v="0"/>
    <n v="0"/>
    <n v="0"/>
    <n v="0"/>
    <n v="3.9590000000000001"/>
    <n v="3.9590000000000001"/>
    <n v="7.8289999999999997"/>
    <n v="0"/>
    <n v="15.747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Debary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.41099999999999998"/>
    <n v="7.9409999999999998"/>
    <n v="10.755000000000001"/>
    <n v="7.0730000000000004"/>
    <n v="2.2559999999999998"/>
    <n v="0"/>
    <n v="0"/>
    <n v="0"/>
    <n v="0"/>
    <n v="0"/>
    <n v="0"/>
    <n v="0"/>
    <n v="28.436"/>
    <n v="0"/>
    <n v="0"/>
    <n v="0"/>
    <n v="0"/>
    <n v="0"/>
    <n v="0"/>
    <n v="0"/>
    <n v="0"/>
    <n v="3.5179999999999998"/>
    <n v="3.5179999999999998"/>
    <n v="6.9569999999999999"/>
    <n v="0"/>
    <n v="13.992999999999999"/>
    <n v="0"/>
    <n v="0"/>
    <n v="0"/>
    <n v="0"/>
    <n v="0"/>
    <n v="0"/>
    <n v="0"/>
    <n v="0"/>
    <n v="3.5179999999999998"/>
    <n v="3.5179999999999998"/>
    <n v="6.9569999999999999"/>
    <n v="0"/>
    <n v="13.992999999999999"/>
    <n v="0"/>
    <n v="0"/>
    <n v="0"/>
    <n v="0"/>
    <n v="0"/>
    <n v="0"/>
    <n v="0"/>
    <n v="0"/>
    <n v="3.5179999999999998"/>
    <n v="3.5179999999999998"/>
    <n v="6.9569999999999999"/>
    <n v="0"/>
    <n v="13.992999999999999"/>
    <n v="0"/>
    <n v="0"/>
    <n v="0"/>
    <n v="0"/>
    <n v="0"/>
    <n v="0"/>
    <n v="0"/>
    <n v="0"/>
    <n v="3.5179999999999998"/>
    <n v="3.5179999999999998"/>
    <n v="6.9569999999999999"/>
    <n v="0"/>
    <n v="13.992999999999999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Debary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8.2000000000000003E-2"/>
    <n v="1.5880000000000001"/>
    <n v="2.1509999999999998"/>
    <n v="1.4139999999999999"/>
    <n v="0.45100000000000001"/>
    <n v="0"/>
    <n v="0"/>
    <n v="0"/>
    <n v="0"/>
    <n v="0"/>
    <n v="0"/>
    <n v="0"/>
    <n v="5.6859999999999991"/>
    <n v="0"/>
    <n v="0"/>
    <n v="0"/>
    <n v="0"/>
    <n v="0"/>
    <n v="0"/>
    <n v="0"/>
    <n v="0"/>
    <n v="0.70299999999999996"/>
    <n v="0.70299999999999996"/>
    <n v="1.391"/>
    <n v="0"/>
    <n v="2.7969999999999997"/>
    <n v="0"/>
    <n v="0"/>
    <n v="0"/>
    <n v="0"/>
    <n v="0"/>
    <n v="0"/>
    <n v="0"/>
    <n v="0"/>
    <n v="0.70299999999999996"/>
    <n v="0.70299999999999996"/>
    <n v="1.391"/>
    <n v="0"/>
    <n v="2.7969999999999997"/>
    <n v="0"/>
    <n v="0"/>
    <n v="0"/>
    <n v="0"/>
    <n v="0"/>
    <n v="0"/>
    <n v="0"/>
    <n v="0"/>
    <n v="0.70299999999999996"/>
    <n v="0.70299999999999996"/>
    <n v="1.391"/>
    <n v="0"/>
    <n v="2.7969999999999997"/>
    <n v="0"/>
    <n v="0"/>
    <n v="0"/>
    <n v="0"/>
    <n v="0"/>
    <n v="0"/>
    <n v="0"/>
    <n v="0"/>
    <n v="0.70299999999999996"/>
    <n v="0.70299999999999996"/>
    <n v="1.391"/>
    <n v="0"/>
    <n v="2.7969999999999997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ggins BG"/>
    <s v="AFUDC Not Eligible"/>
    <s v="Maintenance"/>
    <s v="Maintenance"/>
    <s v="Fossil Hydro"/>
    <s v="BG - Other Production Plant"/>
    <s v="~"/>
    <s v="PEF Higgins 345"/>
    <n v="1.08"/>
    <n v="0"/>
    <n v="0.02"/>
    <n v="0.04"/>
    <n v="0"/>
    <n v="0"/>
    <n v="0"/>
    <n v="0"/>
    <n v="0"/>
    <n v="0"/>
    <n v="0"/>
    <n v="0"/>
    <n v="1.140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1 BG"/>
    <s v="AFUDC Not Eligible"/>
    <s v="Maintenance"/>
    <s v="Maintenance"/>
    <s v="Fossil Hydro"/>
    <s v="BG - Other Production Plant"/>
    <s v="~"/>
    <s v="PEF Hines 1 345"/>
    <n v="4967.9000000000005"/>
    <n v="18.12"/>
    <n v="225.52"/>
    <n v="7166.3"/>
    <n v="13331.82"/>
    <n v="1504.34"/>
    <n v="29.330000000000002"/>
    <n v="35.340000000000003"/>
    <n v="414.75999999999993"/>
    <n v="19.09"/>
    <n v="-198.13000000000002"/>
    <n v="14001.290000000003"/>
    <n v="41515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1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33.631"/>
    <n v="192.71700000000001"/>
    <n v="234.47800000000001"/>
    <n v="0"/>
    <n v="0"/>
    <n v="0"/>
    <n v="0"/>
    <n v="0"/>
    <n v="0"/>
    <n v="0"/>
    <n v="0"/>
    <n v="0"/>
    <n v="460.82600000000002"/>
    <n v="8.1820000000000004"/>
    <n v="9.1430000000000007"/>
    <n v="12.519"/>
    <n v="14.69"/>
    <n v="11.295"/>
    <n v="8.1820000000000004"/>
    <n v="0"/>
    <n v="0"/>
    <n v="0"/>
    <n v="0"/>
    <n v="0"/>
    <n v="0"/>
    <n v="64.010999999999996"/>
    <n v="8.1820000000000004"/>
    <n v="9.1430000000000007"/>
    <n v="12.519"/>
    <n v="14.69"/>
    <n v="11.295"/>
    <n v="8.1820000000000004"/>
    <n v="0"/>
    <n v="0"/>
    <n v="0"/>
    <n v="0"/>
    <n v="0"/>
    <n v="0"/>
    <n v="64.010999999999996"/>
    <n v="8.1820000000000004"/>
    <n v="9.1430000000000007"/>
    <n v="12.519"/>
    <n v="14.69"/>
    <n v="11.295"/>
    <n v="8.1820000000000004"/>
    <n v="0"/>
    <n v="0"/>
    <n v="0"/>
    <n v="0"/>
    <n v="0"/>
    <n v="0"/>
    <n v="64.010999999999996"/>
    <n v="8.1820000000000004"/>
    <n v="9.1430000000000007"/>
    <n v="12.519"/>
    <n v="14.69"/>
    <n v="11.295"/>
    <n v="8.1820000000000004"/>
    <n v="0"/>
    <n v="0"/>
    <n v="0"/>
    <n v="0"/>
    <n v="0"/>
    <n v="0"/>
    <n v="64.010999999999996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1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9.6199999999999992"/>
    <n v="55.125999999999998"/>
    <n v="67.072000000000003"/>
    <n v="0"/>
    <n v="0"/>
    <n v="0"/>
    <n v="0"/>
    <n v="0"/>
    <n v="0"/>
    <n v="0"/>
    <n v="0"/>
    <n v="0"/>
    <n v="131.81799999999998"/>
    <n v="2.34"/>
    <n v="2.6150000000000002"/>
    <n v="3.581"/>
    <n v="4.202"/>
    <n v="3.2309999999999999"/>
    <n v="2.34"/>
    <n v="0"/>
    <n v="0"/>
    <n v="0"/>
    <n v="0"/>
    <n v="0"/>
    <n v="0"/>
    <n v="18.308999999999997"/>
    <n v="2.34"/>
    <n v="2.6150000000000002"/>
    <n v="3.581"/>
    <n v="4.202"/>
    <n v="3.2309999999999999"/>
    <n v="2.34"/>
    <n v="0"/>
    <n v="0"/>
    <n v="0"/>
    <n v="0"/>
    <n v="0"/>
    <n v="0"/>
    <n v="18.308999999999997"/>
    <n v="2.34"/>
    <n v="2.6150000000000002"/>
    <n v="3.581"/>
    <n v="4.202"/>
    <n v="3.2309999999999999"/>
    <n v="2.34"/>
    <n v="0"/>
    <n v="0"/>
    <n v="0"/>
    <n v="0"/>
    <n v="0"/>
    <n v="0"/>
    <n v="18.308999999999997"/>
    <n v="2.34"/>
    <n v="2.6150000000000002"/>
    <n v="3.581"/>
    <n v="4.202"/>
    <n v="3.2309999999999999"/>
    <n v="2.34"/>
    <n v="0"/>
    <n v="0"/>
    <n v="0"/>
    <n v="0"/>
    <n v="0"/>
    <n v="0"/>
    <n v="18.308999999999997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1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127.03400000000001"/>
    <n v="727.952"/>
    <n v="885.69399999999996"/>
    <n v="0"/>
    <n v="0"/>
    <n v="0"/>
    <n v="0"/>
    <n v="0"/>
    <n v="0"/>
    <n v="0"/>
    <n v="0"/>
    <n v="0"/>
    <n v="1740.6799999999998"/>
    <n v="30.904"/>
    <n v="34.534999999999997"/>
    <n v="47.29"/>
    <n v="55.49"/>
    <n v="42.664000000000001"/>
    <n v="30.905000000000001"/>
    <n v="0"/>
    <n v="0"/>
    <n v="0"/>
    <n v="0"/>
    <n v="0"/>
    <n v="0"/>
    <n v="241.78799999999998"/>
    <n v="30.904"/>
    <n v="34.534999999999997"/>
    <n v="47.29"/>
    <n v="55.49"/>
    <n v="42.664000000000001"/>
    <n v="30.905000000000001"/>
    <n v="0"/>
    <n v="0"/>
    <n v="0"/>
    <n v="0"/>
    <n v="0"/>
    <n v="0"/>
    <n v="241.78799999999998"/>
    <n v="30.904"/>
    <n v="34.534999999999997"/>
    <n v="47.29"/>
    <n v="55.49"/>
    <n v="42.664000000000001"/>
    <n v="30.905000000000001"/>
    <n v="0"/>
    <n v="0"/>
    <n v="0"/>
    <n v="0"/>
    <n v="0"/>
    <n v="0"/>
    <n v="241.78799999999998"/>
    <n v="30.904"/>
    <n v="34.534999999999997"/>
    <n v="47.29"/>
    <n v="55.49"/>
    <n v="42.664000000000001"/>
    <n v="30.905000000000001"/>
    <n v="0"/>
    <n v="0"/>
    <n v="0"/>
    <n v="0"/>
    <n v="0"/>
    <n v="0"/>
    <n v="241.78799999999998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1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23.963999999999999"/>
    <n v="137.321"/>
    <n v="167.077"/>
    <n v="0"/>
    <n v="0"/>
    <n v="0"/>
    <n v="0"/>
    <n v="0"/>
    <n v="0"/>
    <n v="0"/>
    <n v="0"/>
    <n v="0"/>
    <n v="328.36199999999997"/>
    <n v="5.83"/>
    <n v="6.5149999999999997"/>
    <n v="8.9209999999999994"/>
    <n v="10.468"/>
    <n v="8.048"/>
    <n v="5.83"/>
    <n v="0"/>
    <n v="0"/>
    <n v="0"/>
    <n v="0"/>
    <n v="0"/>
    <n v="0"/>
    <n v="45.611999999999995"/>
    <n v="5.83"/>
    <n v="6.5149999999999997"/>
    <n v="8.9209999999999994"/>
    <n v="10.468"/>
    <n v="8.048"/>
    <n v="5.83"/>
    <n v="0"/>
    <n v="0"/>
    <n v="0"/>
    <n v="0"/>
    <n v="0"/>
    <n v="0"/>
    <n v="45.611999999999995"/>
    <n v="5.83"/>
    <n v="6.5149999999999997"/>
    <n v="8.9209999999999994"/>
    <n v="10.468"/>
    <n v="8.048"/>
    <n v="5.83"/>
    <n v="0"/>
    <n v="0"/>
    <n v="0"/>
    <n v="0"/>
    <n v="0"/>
    <n v="0"/>
    <n v="45.611999999999995"/>
    <n v="5.83"/>
    <n v="6.5149999999999997"/>
    <n v="8.9209999999999994"/>
    <n v="10.468"/>
    <n v="8.048"/>
    <n v="5.83"/>
    <n v="0"/>
    <n v="0"/>
    <n v="0"/>
    <n v="0"/>
    <n v="0"/>
    <n v="0"/>
    <n v="45.611999999999995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1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24.709"/>
    <n v="141.59200000000001"/>
    <n v="172.274"/>
    <n v="0"/>
    <n v="0"/>
    <n v="0"/>
    <n v="0"/>
    <n v="0"/>
    <n v="0"/>
    <n v="0"/>
    <n v="0"/>
    <n v="0"/>
    <n v="338.57500000000005"/>
    <n v="6.0110000000000001"/>
    <n v="6.7169999999999996"/>
    <n v="9.1980000000000004"/>
    <n v="10.792999999999999"/>
    <n v="8.298"/>
    <n v="6.0110000000000001"/>
    <n v="0"/>
    <n v="0"/>
    <n v="0"/>
    <n v="0"/>
    <n v="0"/>
    <n v="0"/>
    <n v="47.028000000000006"/>
    <n v="6.0110000000000001"/>
    <n v="6.7169999999999996"/>
    <n v="9.1980000000000004"/>
    <n v="10.792999999999999"/>
    <n v="8.298"/>
    <n v="6.0110000000000001"/>
    <n v="0"/>
    <n v="0"/>
    <n v="0"/>
    <n v="0"/>
    <n v="0"/>
    <n v="0"/>
    <n v="47.028000000000006"/>
    <n v="6.0110000000000001"/>
    <n v="6.7169999999999996"/>
    <n v="9.1980000000000004"/>
    <n v="10.792999999999999"/>
    <n v="8.298"/>
    <n v="6.0110000000000001"/>
    <n v="0"/>
    <n v="0"/>
    <n v="0"/>
    <n v="0"/>
    <n v="0"/>
    <n v="0"/>
    <n v="47.028000000000006"/>
    <n v="6.0110000000000001"/>
    <n v="6.7169999999999996"/>
    <n v="9.1980000000000004"/>
    <n v="10.792999999999999"/>
    <n v="8.298"/>
    <n v="6.0110000000000001"/>
    <n v="0"/>
    <n v="0"/>
    <n v="0"/>
    <n v="0"/>
    <n v="0"/>
    <n v="0"/>
    <n v="47.028000000000006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1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5.548"/>
    <n v="31.789000000000001"/>
    <n v="38.677999999999997"/>
    <n v="0"/>
    <n v="0"/>
    <n v="0"/>
    <n v="0"/>
    <n v="0"/>
    <n v="0"/>
    <n v="0"/>
    <n v="0"/>
    <n v="0"/>
    <n v="76.015000000000001"/>
    <n v="1.35"/>
    <n v="1.508"/>
    <n v="2.0649999999999999"/>
    <n v="2.423"/>
    <n v="1.863"/>
    <n v="1.35"/>
    <n v="0"/>
    <n v="0"/>
    <n v="0"/>
    <n v="0"/>
    <n v="0"/>
    <n v="0"/>
    <n v="10.558999999999999"/>
    <n v="1.35"/>
    <n v="1.508"/>
    <n v="2.0649999999999999"/>
    <n v="2.423"/>
    <n v="1.863"/>
    <n v="1.35"/>
    <n v="0"/>
    <n v="0"/>
    <n v="0"/>
    <n v="0"/>
    <n v="0"/>
    <n v="0"/>
    <n v="10.558999999999999"/>
    <n v="1.35"/>
    <n v="1.508"/>
    <n v="2.0649999999999999"/>
    <n v="2.423"/>
    <n v="1.863"/>
    <n v="1.35"/>
    <n v="0"/>
    <n v="0"/>
    <n v="0"/>
    <n v="0"/>
    <n v="0"/>
    <n v="0"/>
    <n v="10.558999999999999"/>
    <n v="1.35"/>
    <n v="1.508"/>
    <n v="2.0649999999999999"/>
    <n v="2.423"/>
    <n v="1.863"/>
    <n v="1.35"/>
    <n v="0"/>
    <n v="0"/>
    <n v="0"/>
    <n v="0"/>
    <n v="0"/>
    <n v="0"/>
    <n v="10.558999999999999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2 BG-341"/>
    <s v="AFUDC Not Eligible"/>
    <s v="Maintenance"/>
    <s v="Maintenance"/>
    <s v="Fossil Hydro"/>
    <s v="BG - Other Production Plant"/>
    <s v="~"/>
    <s v="PEF Hines 2 341"/>
    <n v="520.75"/>
    <n v="0.08"/>
    <n v="217.52000000000004"/>
    <n v="627.24"/>
    <n v="1136.2700000000002"/>
    <n v="903.64"/>
    <n v="57.89"/>
    <n v="1.27"/>
    <n v="0.25"/>
    <n v="4.74"/>
    <n v="-8.14"/>
    <n v="2621.1000000000004"/>
    <n v="6082.6100000000006"/>
    <n v="0"/>
    <n v="0"/>
    <n v="4.7439999999999998"/>
    <n v="0"/>
    <n v="0"/>
    <n v="2.2429999999999999"/>
    <n v="0"/>
    <n v="0"/>
    <n v="97.117000000000004"/>
    <n v="81.185000000000002"/>
    <n v="0"/>
    <n v="0"/>
    <n v="185.28899999999999"/>
    <n v="0"/>
    <n v="0"/>
    <n v="6.07"/>
    <n v="13.718"/>
    <n v="6.07"/>
    <n v="0"/>
    <n v="0"/>
    <n v="0"/>
    <n v="0"/>
    <n v="0"/>
    <n v="0"/>
    <n v="0"/>
    <n v="25.858000000000001"/>
    <n v="0"/>
    <n v="0"/>
    <n v="6.07"/>
    <n v="13.718"/>
    <n v="6.07"/>
    <n v="0"/>
    <n v="0"/>
    <n v="0"/>
    <n v="0"/>
    <n v="0"/>
    <n v="0"/>
    <n v="0"/>
    <n v="25.858000000000001"/>
    <n v="0"/>
    <n v="0"/>
    <n v="6.07"/>
    <n v="13.718"/>
    <n v="6.07"/>
    <n v="0"/>
    <n v="0"/>
    <n v="0"/>
    <n v="0"/>
    <n v="0"/>
    <n v="0"/>
    <n v="0"/>
    <n v="25.858000000000001"/>
    <n v="0"/>
    <n v="0"/>
    <n v="6.07"/>
    <n v="13.718"/>
    <n v="6.07"/>
    <n v="0"/>
    <n v="0"/>
    <n v="0"/>
    <n v="0"/>
    <n v="0"/>
    <n v="0"/>
    <n v="0"/>
    <n v="25.858000000000001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2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0"/>
    <n v="0"/>
    <n v="3.1259999999999999"/>
    <n v="0"/>
    <n v="0"/>
    <n v="1.478"/>
    <n v="0"/>
    <n v="0"/>
    <n v="63.997"/>
    <n v="53.497999999999998"/>
    <n v="0"/>
    <n v="0"/>
    <n v="122.09899999999999"/>
    <n v="0"/>
    <n v="0"/>
    <n v="4"/>
    <n v="9.0399999999999991"/>
    <n v="4"/>
    <n v="0"/>
    <n v="0"/>
    <n v="0"/>
    <n v="0"/>
    <n v="0"/>
    <n v="0"/>
    <n v="0"/>
    <n v="17.04"/>
    <n v="0"/>
    <n v="0"/>
    <n v="4"/>
    <n v="9.0399999999999991"/>
    <n v="4"/>
    <n v="0"/>
    <n v="0"/>
    <n v="0"/>
    <n v="0"/>
    <n v="0"/>
    <n v="0"/>
    <n v="0"/>
    <n v="17.04"/>
    <n v="0"/>
    <n v="0"/>
    <n v="4"/>
    <n v="9.0399999999999991"/>
    <n v="4"/>
    <n v="0"/>
    <n v="0"/>
    <n v="0"/>
    <n v="0"/>
    <n v="0"/>
    <n v="0"/>
    <n v="0"/>
    <n v="17.04"/>
    <n v="0"/>
    <n v="0"/>
    <n v="4"/>
    <n v="9.0399999999999991"/>
    <n v="4"/>
    <n v="0"/>
    <n v="0"/>
    <n v="0"/>
    <n v="0"/>
    <n v="0"/>
    <n v="0"/>
    <n v="0"/>
    <n v="17.04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2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0"/>
    <n v="0"/>
    <n v="38.048999999999999"/>
    <n v="0"/>
    <n v="0"/>
    <n v="17.991"/>
    <n v="0"/>
    <n v="0"/>
    <n v="778.92100000000005"/>
    <n v="651.13800000000003"/>
    <n v="0"/>
    <n v="0"/>
    <n v="1486.0990000000002"/>
    <n v="0"/>
    <n v="0"/>
    <n v="48.685000000000002"/>
    <n v="110.026"/>
    <n v="48.688000000000002"/>
    <n v="0"/>
    <n v="0"/>
    <n v="0"/>
    <n v="0"/>
    <n v="0"/>
    <n v="0"/>
    <n v="0"/>
    <n v="207.399"/>
    <n v="0"/>
    <n v="0"/>
    <n v="48.685000000000002"/>
    <n v="110.026"/>
    <n v="48.688000000000002"/>
    <n v="0"/>
    <n v="0"/>
    <n v="0"/>
    <n v="0"/>
    <n v="0"/>
    <n v="0"/>
    <n v="0"/>
    <n v="207.399"/>
    <n v="0"/>
    <n v="0"/>
    <n v="48.685000000000002"/>
    <n v="110.026"/>
    <n v="48.688000000000002"/>
    <n v="0"/>
    <n v="0"/>
    <n v="0"/>
    <n v="0"/>
    <n v="0"/>
    <n v="0"/>
    <n v="0"/>
    <n v="207.399"/>
    <n v="0"/>
    <n v="0"/>
    <n v="48.685000000000002"/>
    <n v="110.026"/>
    <n v="48.688000000000002"/>
    <n v="0"/>
    <n v="0"/>
    <n v="0"/>
    <n v="0"/>
    <n v="0"/>
    <n v="0"/>
    <n v="0"/>
    <n v="207.399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2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0"/>
    <n v="0"/>
    <n v="9.2050000000000001"/>
    <n v="0"/>
    <n v="0"/>
    <n v="4.3520000000000003"/>
    <n v="0"/>
    <n v="0"/>
    <n v="188.446"/>
    <n v="157.53100000000001"/>
    <n v="0"/>
    <n v="0"/>
    <n v="359.53399999999999"/>
    <n v="0"/>
    <n v="0"/>
    <n v="11.779"/>
    <n v="26.619"/>
    <n v="11.779"/>
    <n v="0"/>
    <n v="0"/>
    <n v="0"/>
    <n v="0"/>
    <n v="0"/>
    <n v="0"/>
    <n v="0"/>
    <n v="50.176999999999992"/>
    <n v="0"/>
    <n v="0"/>
    <n v="11.779"/>
    <n v="26.619"/>
    <n v="11.779"/>
    <n v="0"/>
    <n v="0"/>
    <n v="0"/>
    <n v="0"/>
    <n v="0"/>
    <n v="0"/>
    <n v="0"/>
    <n v="50.176999999999992"/>
    <n v="0"/>
    <n v="0"/>
    <n v="11.779"/>
    <n v="26.619"/>
    <n v="11.779"/>
    <n v="0"/>
    <n v="0"/>
    <n v="0"/>
    <n v="0"/>
    <n v="0"/>
    <n v="0"/>
    <n v="0"/>
    <n v="50.176999999999992"/>
    <n v="0"/>
    <n v="0"/>
    <n v="11.779"/>
    <n v="26.619"/>
    <n v="11.779"/>
    <n v="0"/>
    <n v="0"/>
    <n v="0"/>
    <n v="0"/>
    <n v="0"/>
    <n v="0"/>
    <n v="0"/>
    <n v="50.176999999999992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2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0"/>
    <n v="0"/>
    <n v="4.6890000000000001"/>
    <n v="0"/>
    <n v="0"/>
    <n v="2.2170000000000001"/>
    <n v="0"/>
    <n v="0"/>
    <n v="95.989000000000004"/>
    <n v="80.242000000000004"/>
    <n v="0"/>
    <n v="0"/>
    <n v="183.137"/>
    <n v="0"/>
    <n v="0"/>
    <n v="6"/>
    <n v="13.558999999999999"/>
    <n v="6"/>
    <n v="0"/>
    <n v="0"/>
    <n v="0"/>
    <n v="0"/>
    <n v="0"/>
    <n v="0"/>
    <n v="0"/>
    <n v="25.558999999999997"/>
    <n v="0"/>
    <n v="0"/>
    <n v="6"/>
    <n v="13.558999999999999"/>
    <n v="6"/>
    <n v="0"/>
    <n v="0"/>
    <n v="0"/>
    <n v="0"/>
    <n v="0"/>
    <n v="0"/>
    <n v="0"/>
    <n v="25.558999999999997"/>
    <n v="0"/>
    <n v="0"/>
    <n v="6"/>
    <n v="13.558999999999999"/>
    <n v="6"/>
    <n v="0"/>
    <n v="0"/>
    <n v="0"/>
    <n v="0"/>
    <n v="0"/>
    <n v="0"/>
    <n v="0"/>
    <n v="25.558999999999997"/>
    <n v="0"/>
    <n v="0"/>
    <n v="6"/>
    <n v="13.558999999999999"/>
    <n v="6"/>
    <n v="0"/>
    <n v="0"/>
    <n v="0"/>
    <n v="0"/>
    <n v="0"/>
    <n v="0"/>
    <n v="0"/>
    <n v="25.558999999999997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2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"/>
    <n v="0"/>
    <n v="0.73599999999999999"/>
    <n v="0"/>
    <n v="0"/>
    <n v="0.34799999999999998"/>
    <n v="0"/>
    <n v="0"/>
    <n v="15.06"/>
    <n v="12.59"/>
    <n v="0"/>
    <n v="0"/>
    <n v="28.734000000000002"/>
    <n v="0"/>
    <n v="0"/>
    <n v="0.94099999999999995"/>
    <n v="2.1269999999999998"/>
    <n v="0.94099999999999995"/>
    <n v="0"/>
    <n v="0"/>
    <n v="0"/>
    <n v="0"/>
    <n v="0"/>
    <n v="0"/>
    <n v="0"/>
    <n v="4.0089999999999995"/>
    <n v="0"/>
    <n v="0"/>
    <n v="0.94099999999999995"/>
    <n v="2.1269999999999998"/>
    <n v="0.94099999999999995"/>
    <n v="0"/>
    <n v="0"/>
    <n v="0"/>
    <n v="0"/>
    <n v="0"/>
    <n v="0"/>
    <n v="0"/>
    <n v="4.0089999999999995"/>
    <n v="0"/>
    <n v="0"/>
    <n v="0.94099999999999995"/>
    <n v="2.1269999999999998"/>
    <n v="0.94099999999999995"/>
    <n v="0"/>
    <n v="0"/>
    <n v="0"/>
    <n v="0"/>
    <n v="0"/>
    <n v="0"/>
    <n v="0"/>
    <n v="4.0089999999999995"/>
    <n v="0"/>
    <n v="0"/>
    <n v="0.94099999999999995"/>
    <n v="2.1269999999999998"/>
    <n v="0.94099999999999995"/>
    <n v="0"/>
    <n v="0"/>
    <n v="0"/>
    <n v="0"/>
    <n v="0"/>
    <n v="0"/>
    <n v="0"/>
    <n v="4.0089999999999995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3 BG"/>
    <s v="AFUDC Not Eligible"/>
    <s v="Maintenance"/>
    <s v="Maintenance"/>
    <s v="Fossil Hydro"/>
    <s v="BG - Other Production Plant"/>
    <s v="~"/>
    <s v="PEF Hines 3 346"/>
    <n v="758.93000000000006"/>
    <n v="0"/>
    <n v="0"/>
    <n v="9599.9"/>
    <n v="372.64"/>
    <n v="0"/>
    <n v="0"/>
    <n v="0"/>
    <n v="0"/>
    <n v="0"/>
    <n v="0"/>
    <n v="372.64"/>
    <n v="11104.10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3 BG-341"/>
    <s v="AFUDC Not Eligible"/>
    <s v="Maintenance"/>
    <s v="Maintenance"/>
    <s v="Fossil Hydro"/>
    <s v="BG - Other Production Plant"/>
    <s v="~"/>
    <s v="PEF Hines 3 341"/>
    <n v="81.97"/>
    <n v="0"/>
    <n v="0"/>
    <n v="0"/>
    <n v="302.06"/>
    <n v="0"/>
    <n v="0"/>
    <n v="0"/>
    <n v="0"/>
    <n v="0"/>
    <n v="0"/>
    <n v="426.36"/>
    <n v="810.39"/>
    <n v="3.3420000000000001"/>
    <n v="6.5140000000000002"/>
    <n v="10.346"/>
    <n v="7.2030000000000003"/>
    <n v="1.3839999999999999"/>
    <n v="0"/>
    <n v="0"/>
    <n v="0"/>
    <n v="0"/>
    <n v="0"/>
    <n v="0"/>
    <n v="0"/>
    <n v="28.788999999999998"/>
    <n v="0"/>
    <n v="0"/>
    <n v="0"/>
    <n v="0"/>
    <n v="0"/>
    <n v="0"/>
    <n v="0.97099999999999997"/>
    <n v="0.48599999999999999"/>
    <n v="3.3000000000000002E-2"/>
    <n v="0.42"/>
    <n v="8.2520000000000007"/>
    <n v="0"/>
    <n v="10.162000000000001"/>
    <n v="0"/>
    <n v="0"/>
    <n v="0"/>
    <n v="0"/>
    <n v="0"/>
    <n v="0"/>
    <n v="0.97099999999999997"/>
    <n v="0.48599999999999999"/>
    <n v="3.3000000000000002E-2"/>
    <n v="0.42"/>
    <n v="8.2520000000000007"/>
    <n v="0"/>
    <n v="10.162000000000001"/>
    <n v="0"/>
    <n v="0"/>
    <n v="0"/>
    <n v="0"/>
    <n v="0"/>
    <n v="0"/>
    <n v="0.97099999999999997"/>
    <n v="0.48599999999999999"/>
    <n v="3.3000000000000002E-2"/>
    <n v="0.42"/>
    <n v="8.2520000000000007"/>
    <n v="0"/>
    <n v="10.162000000000001"/>
    <n v="0"/>
    <n v="0"/>
    <n v="0"/>
    <n v="0"/>
    <n v="0"/>
    <n v="0"/>
    <n v="0.97099999999999997"/>
    <n v="0.48599999999999999"/>
    <n v="3.3000000000000002E-2"/>
    <n v="0.42"/>
    <n v="8.2520000000000007"/>
    <n v="0"/>
    <n v="10.162000000000001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3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4.4470000000000001"/>
    <n v="8.6669999999999998"/>
    <n v="13.766"/>
    <n v="9.5850000000000009"/>
    <n v="1.841"/>
    <n v="0"/>
    <n v="0"/>
    <n v="0"/>
    <n v="0"/>
    <n v="0"/>
    <n v="0"/>
    <n v="0"/>
    <n v="38.306000000000004"/>
    <n v="0"/>
    <n v="0"/>
    <n v="0"/>
    <n v="0"/>
    <n v="0"/>
    <n v="0"/>
    <n v="1.2929999999999999"/>
    <n v="0.64600000000000002"/>
    <n v="4.3999999999999997E-2"/>
    <n v="0.55800000000000005"/>
    <n v="10.98"/>
    <n v="0"/>
    <n v="13.521000000000001"/>
    <n v="0"/>
    <n v="0"/>
    <n v="0"/>
    <n v="0"/>
    <n v="0"/>
    <n v="0"/>
    <n v="1.2929999999999999"/>
    <n v="0.64600000000000002"/>
    <n v="4.3999999999999997E-2"/>
    <n v="0.55800000000000005"/>
    <n v="10.98"/>
    <n v="0"/>
    <n v="13.521000000000001"/>
    <n v="0"/>
    <n v="0"/>
    <n v="0"/>
    <n v="0"/>
    <n v="0"/>
    <n v="0"/>
    <n v="1.2929999999999999"/>
    <n v="0.64600000000000002"/>
    <n v="4.3999999999999997E-2"/>
    <n v="0.55800000000000005"/>
    <n v="10.98"/>
    <n v="0"/>
    <n v="13.521000000000001"/>
    <n v="0"/>
    <n v="0"/>
    <n v="0"/>
    <n v="0"/>
    <n v="0"/>
    <n v="0"/>
    <n v="1.2929999999999999"/>
    <n v="0.64600000000000002"/>
    <n v="4.3999999999999997E-2"/>
    <n v="0.55800000000000005"/>
    <n v="10.98"/>
    <n v="0"/>
    <n v="13.521000000000001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3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33.052"/>
    <n v="64.418000000000006"/>
    <n v="102.319"/>
    <n v="71.239999999999995"/>
    <n v="13.686"/>
    <n v="0"/>
    <n v="0"/>
    <n v="0"/>
    <n v="0"/>
    <n v="0"/>
    <n v="0"/>
    <n v="0"/>
    <n v="284.71499999999997"/>
    <n v="0"/>
    <n v="0"/>
    <n v="0"/>
    <n v="0"/>
    <n v="0"/>
    <n v="0"/>
    <n v="9.6080000000000005"/>
    <n v="4.8040000000000003"/>
    <n v="0.33"/>
    <n v="4.1500000000000004"/>
    <n v="81.614000000000004"/>
    <n v="0"/>
    <n v="100.506"/>
    <n v="0"/>
    <n v="0"/>
    <n v="0"/>
    <n v="0"/>
    <n v="0"/>
    <n v="0"/>
    <n v="9.6080000000000005"/>
    <n v="4.8040000000000003"/>
    <n v="0.33"/>
    <n v="4.1500000000000004"/>
    <n v="81.614000000000004"/>
    <n v="0"/>
    <n v="100.506"/>
    <n v="0"/>
    <n v="0"/>
    <n v="0"/>
    <n v="0"/>
    <n v="0"/>
    <n v="0"/>
    <n v="9.6080000000000005"/>
    <n v="4.8040000000000003"/>
    <n v="0.33"/>
    <n v="4.1500000000000004"/>
    <n v="81.614000000000004"/>
    <n v="0"/>
    <n v="100.506"/>
    <n v="0"/>
    <n v="0"/>
    <n v="0"/>
    <n v="0"/>
    <n v="0"/>
    <n v="0"/>
    <n v="9.6080000000000005"/>
    <n v="4.8040000000000003"/>
    <n v="0.33"/>
    <n v="4.1500000000000004"/>
    <n v="81.614000000000004"/>
    <n v="0"/>
    <n v="100.506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3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16.138000000000002"/>
    <n v="31.452999999999999"/>
    <n v="49.959000000000003"/>
    <n v="34.783999999999999"/>
    <n v="6.6820000000000004"/>
    <n v="0"/>
    <n v="0"/>
    <n v="0"/>
    <n v="0"/>
    <n v="0"/>
    <n v="0"/>
    <n v="0"/>
    <n v="139.01599999999999"/>
    <n v="0"/>
    <n v="0"/>
    <n v="0"/>
    <n v="0"/>
    <n v="0"/>
    <n v="0"/>
    <n v="4.6909999999999998"/>
    <n v="2.3460000000000001"/>
    <n v="0.161"/>
    <n v="2.0259999999999998"/>
    <n v="39.848999999999997"/>
    <n v="0"/>
    <n v="49.072999999999993"/>
    <n v="0"/>
    <n v="0"/>
    <n v="0"/>
    <n v="0"/>
    <n v="0"/>
    <n v="0"/>
    <n v="4.6909999999999998"/>
    <n v="2.3460000000000001"/>
    <n v="0.161"/>
    <n v="2.0259999999999998"/>
    <n v="39.848999999999997"/>
    <n v="0"/>
    <n v="49.072999999999993"/>
    <n v="0"/>
    <n v="0"/>
    <n v="0"/>
    <n v="0"/>
    <n v="0"/>
    <n v="0"/>
    <n v="4.6909999999999998"/>
    <n v="2.3460000000000001"/>
    <n v="0.161"/>
    <n v="2.0259999999999998"/>
    <n v="39.848999999999997"/>
    <n v="0"/>
    <n v="49.072999999999993"/>
    <n v="0"/>
    <n v="0"/>
    <n v="0"/>
    <n v="0"/>
    <n v="0"/>
    <n v="0"/>
    <n v="4.6909999999999998"/>
    <n v="2.3460000000000001"/>
    <n v="0.161"/>
    <n v="2.0259999999999998"/>
    <n v="39.848999999999997"/>
    <n v="0"/>
    <n v="49.072999999999993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3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6.8979999999999997"/>
    <n v="13.445"/>
    <n v="21.356000000000002"/>
    <n v="14.869"/>
    <n v="2.8559999999999999"/>
    <n v="0"/>
    <n v="0"/>
    <n v="0"/>
    <n v="0"/>
    <n v="0"/>
    <n v="0"/>
    <n v="0"/>
    <n v="59.423999999999999"/>
    <n v="0"/>
    <n v="0"/>
    <n v="0"/>
    <n v="0"/>
    <n v="0"/>
    <n v="0"/>
    <n v="2.0049999999999999"/>
    <n v="1.0029999999999999"/>
    <n v="6.9000000000000006E-2"/>
    <n v="0.86599999999999999"/>
    <n v="17.033999999999999"/>
    <n v="0"/>
    <n v="20.977"/>
    <n v="0"/>
    <n v="0"/>
    <n v="0"/>
    <n v="0"/>
    <n v="0"/>
    <n v="0"/>
    <n v="2.0049999999999999"/>
    <n v="1.0029999999999999"/>
    <n v="6.9000000000000006E-2"/>
    <n v="0.86599999999999999"/>
    <n v="17.033999999999999"/>
    <n v="0"/>
    <n v="20.977"/>
    <n v="0"/>
    <n v="0"/>
    <n v="0"/>
    <n v="0"/>
    <n v="0"/>
    <n v="0"/>
    <n v="2.0049999999999999"/>
    <n v="1.0029999999999999"/>
    <n v="6.9000000000000006E-2"/>
    <n v="0.86599999999999999"/>
    <n v="17.033999999999999"/>
    <n v="0"/>
    <n v="20.977"/>
    <n v="0"/>
    <n v="0"/>
    <n v="0"/>
    <n v="0"/>
    <n v="0"/>
    <n v="0"/>
    <n v="2.0049999999999999"/>
    <n v="1.0029999999999999"/>
    <n v="6.9000000000000006E-2"/>
    <n v="0.86599999999999999"/>
    <n v="17.033999999999999"/>
    <n v="0"/>
    <n v="20.977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3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149.97999999999999"/>
    <n v="-49"/>
    <n v="100.97999999999999"/>
    <n v="0.69099999999999995"/>
    <n v="1.347"/>
    <n v="2.1389999999999998"/>
    <n v="1.4890000000000001"/>
    <n v="0.28599999999999998"/>
    <n v="0"/>
    <n v="0"/>
    <n v="0"/>
    <n v="0"/>
    <n v="0"/>
    <n v="0"/>
    <n v="0"/>
    <n v="5.9519999999999991"/>
    <n v="0"/>
    <n v="0"/>
    <n v="0"/>
    <n v="0"/>
    <n v="0"/>
    <n v="0"/>
    <n v="0.20100000000000001"/>
    <n v="0.1"/>
    <n v="7.0000000000000001E-3"/>
    <n v="8.6999999999999994E-2"/>
    <n v="1.706"/>
    <n v="0"/>
    <n v="2.101"/>
    <n v="0"/>
    <n v="0"/>
    <n v="0"/>
    <n v="0"/>
    <n v="0"/>
    <n v="0"/>
    <n v="0.20100000000000001"/>
    <n v="0.1"/>
    <n v="7.0000000000000001E-3"/>
    <n v="8.6999999999999994E-2"/>
    <n v="1.706"/>
    <n v="0"/>
    <n v="2.101"/>
    <n v="0"/>
    <n v="0"/>
    <n v="0"/>
    <n v="0"/>
    <n v="0"/>
    <n v="0"/>
    <n v="0.20100000000000001"/>
    <n v="0.1"/>
    <n v="7.0000000000000001E-3"/>
    <n v="8.6999999999999994E-2"/>
    <n v="1.706"/>
    <n v="0"/>
    <n v="2.101"/>
    <n v="0"/>
    <n v="0"/>
    <n v="0"/>
    <n v="0"/>
    <n v="0"/>
    <n v="0"/>
    <n v="0.20100000000000001"/>
    <n v="0.1"/>
    <n v="7.0000000000000001E-3"/>
    <n v="8.6999999999999994E-2"/>
    <n v="1.706"/>
    <n v="0"/>
    <n v="2.101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4 BG-341"/>
    <s v="AFUDC Not Eligible"/>
    <s v="Maintenance"/>
    <s v="Maintenance"/>
    <s v="Fossil Hydro"/>
    <s v="BG - Other Production Plant"/>
    <s v="~"/>
    <s v="PEF Hines 4 341"/>
    <n v="-991.62999999999988"/>
    <n v="29.4"/>
    <n v="84.92"/>
    <n v="0.27"/>
    <n v="17.53"/>
    <n v="996.94"/>
    <n v="80.710000000000008"/>
    <n v="-386.98"/>
    <n v="-118.32000000000001"/>
    <n v="69.83"/>
    <n v="132.62"/>
    <n v="1581.5"/>
    <n v="1496.79"/>
    <n v="1.3879999999999999"/>
    <n v="1.3879999999999999"/>
    <n v="1.798"/>
    <n v="1.486"/>
    <n v="2.7170000000000001"/>
    <n v="7.9370000000000003"/>
    <n v="7.9379999999999997"/>
    <n v="9.5329999999999995"/>
    <n v="10.114000000000001"/>
    <n v="51.954000000000001"/>
    <n v="82.626999999999995"/>
    <n v="10.295999999999999"/>
    <n v="189.17599999999999"/>
    <n v="0"/>
    <n v="0"/>
    <n v="0.41"/>
    <n v="0.77900000000000003"/>
    <n v="1.23"/>
    <n v="1.052"/>
    <n v="1.052"/>
    <n v="2.488"/>
    <n v="0"/>
    <n v="0"/>
    <n v="1.0249999999999999"/>
    <n v="0"/>
    <n v="8.0359999999999996"/>
    <n v="0"/>
    <n v="0"/>
    <n v="0.41"/>
    <n v="0.77900000000000003"/>
    <n v="1.23"/>
    <n v="1.052"/>
    <n v="1.052"/>
    <n v="2.488"/>
    <n v="0"/>
    <n v="0"/>
    <n v="1.0249999999999999"/>
    <n v="0"/>
    <n v="8.0359999999999996"/>
    <n v="0"/>
    <n v="0"/>
    <n v="0.41"/>
    <n v="0.77900000000000003"/>
    <n v="1.23"/>
    <n v="1.052"/>
    <n v="1.052"/>
    <n v="2.488"/>
    <n v="0"/>
    <n v="0"/>
    <n v="1.0249999999999999"/>
    <n v="0"/>
    <n v="8.0359999999999996"/>
    <n v="0"/>
    <n v="0"/>
    <n v="0.41"/>
    <n v="0.77900000000000003"/>
    <n v="1.23"/>
    <n v="1.052"/>
    <n v="1.052"/>
    <n v="2.488"/>
    <n v="0"/>
    <n v="0"/>
    <n v="1.0249999999999999"/>
    <n v="0"/>
    <n v="8.0359999999999996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4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.77400000000000002"/>
    <n v="0.77400000000000002"/>
    <n v="1.0029999999999999"/>
    <n v="0.82899999999999996"/>
    <n v="1.5149999999999999"/>
    <n v="4.4269999999999996"/>
    <n v="4.4269999999999996"/>
    <n v="5.3159999999999998"/>
    <n v="5.64"/>
    <n v="28.975000000000001"/>
    <n v="46.082000000000001"/>
    <n v="5.742"/>
    <n v="105.504"/>
    <n v="0"/>
    <n v="0"/>
    <n v="0.22900000000000001"/>
    <n v="0.435"/>
    <n v="0.68600000000000005"/>
    <n v="0.58699999999999997"/>
    <n v="0.58699999999999997"/>
    <n v="1.387"/>
    <n v="0"/>
    <n v="0"/>
    <n v="0.57199999999999995"/>
    <n v="0"/>
    <n v="4.4829999999999997"/>
    <n v="0"/>
    <n v="0"/>
    <n v="0.22900000000000001"/>
    <n v="0.435"/>
    <n v="0.68600000000000005"/>
    <n v="0.58699999999999997"/>
    <n v="0.58699999999999997"/>
    <n v="1.387"/>
    <n v="0"/>
    <n v="0"/>
    <n v="0.57199999999999995"/>
    <n v="0"/>
    <n v="4.4829999999999997"/>
    <n v="0"/>
    <n v="0"/>
    <n v="0.22900000000000001"/>
    <n v="0.435"/>
    <n v="0.68600000000000005"/>
    <n v="0.58699999999999997"/>
    <n v="0.58699999999999997"/>
    <n v="1.387"/>
    <n v="0"/>
    <n v="0"/>
    <n v="0.57199999999999995"/>
    <n v="0"/>
    <n v="4.4829999999999997"/>
    <n v="0"/>
    <n v="0"/>
    <n v="0.22900000000000001"/>
    <n v="0.435"/>
    <n v="0.68600000000000005"/>
    <n v="0.58699999999999997"/>
    <n v="0.58699999999999997"/>
    <n v="1.387"/>
    <n v="0"/>
    <n v="0"/>
    <n v="0.57199999999999995"/>
    <n v="0"/>
    <n v="4.4829999999999997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4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14.045999999999999"/>
    <n v="14.045999999999999"/>
    <n v="18.193999999999999"/>
    <n v="15.032999999999999"/>
    <n v="27.484000000000002"/>
    <n v="80.305000000000007"/>
    <n v="80.308000000000007"/>
    <n v="96.445999999999998"/>
    <n v="102.32299999999999"/>
    <n v="525.64099999999996"/>
    <n v="835.971"/>
    <n v="104.169"/>
    <n v="1913.9660000000001"/>
    <n v="0"/>
    <n v="0"/>
    <n v="4.1500000000000004"/>
    <n v="7.8849999999999998"/>
    <n v="12.449"/>
    <n v="10.646000000000001"/>
    <n v="10.645"/>
    <n v="25.169"/>
    <n v="0"/>
    <n v="0"/>
    <n v="10.374000000000001"/>
    <n v="0"/>
    <n v="81.317999999999998"/>
    <n v="0"/>
    <n v="0"/>
    <n v="4.1500000000000004"/>
    <n v="7.8849999999999998"/>
    <n v="12.449"/>
    <n v="10.646000000000001"/>
    <n v="10.645"/>
    <n v="25.169"/>
    <n v="0"/>
    <n v="0"/>
    <n v="10.374000000000001"/>
    <n v="0"/>
    <n v="81.317999999999998"/>
    <n v="0"/>
    <n v="0"/>
    <n v="4.1500000000000004"/>
    <n v="7.8849999999999998"/>
    <n v="12.449"/>
    <n v="10.646000000000001"/>
    <n v="10.645"/>
    <n v="25.169"/>
    <n v="0"/>
    <n v="0"/>
    <n v="10.374000000000001"/>
    <n v="0"/>
    <n v="81.317999999999998"/>
    <n v="0"/>
    <n v="0"/>
    <n v="4.1500000000000004"/>
    <n v="7.8849999999999998"/>
    <n v="12.449"/>
    <n v="10.646000000000001"/>
    <n v="10.645"/>
    <n v="25.169"/>
    <n v="0"/>
    <n v="0"/>
    <n v="10.374000000000001"/>
    <n v="0"/>
    <n v="81.317999999999998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4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4.7039999999999997"/>
    <n v="4.7039999999999997"/>
    <n v="6.093"/>
    <n v="5.0339999999999998"/>
    <n v="9.2050000000000001"/>
    <n v="26.895"/>
    <n v="26.896000000000001"/>
    <n v="32.299999999999997"/>
    <n v="34.268999999999998"/>
    <n v="176.041"/>
    <n v="279.97199999999998"/>
    <n v="34.887"/>
    <n v="641"/>
    <n v="0"/>
    <n v="0"/>
    <n v="1.39"/>
    <n v="2.641"/>
    <n v="4.1689999999999996"/>
    <n v="3.5649999999999999"/>
    <n v="3.5649999999999999"/>
    <n v="8.4290000000000003"/>
    <n v="0"/>
    <n v="0"/>
    <n v="3.4740000000000002"/>
    <n v="0"/>
    <n v="27.233000000000001"/>
    <n v="0"/>
    <n v="0"/>
    <n v="1.39"/>
    <n v="2.641"/>
    <n v="4.1689999999999996"/>
    <n v="3.5649999999999999"/>
    <n v="3.5649999999999999"/>
    <n v="8.4290000000000003"/>
    <n v="0"/>
    <n v="0"/>
    <n v="3.4740000000000002"/>
    <n v="0"/>
    <n v="27.233000000000001"/>
    <n v="0"/>
    <n v="0"/>
    <n v="1.39"/>
    <n v="2.641"/>
    <n v="4.1689999999999996"/>
    <n v="3.5649999999999999"/>
    <n v="3.5649999999999999"/>
    <n v="8.4290000000000003"/>
    <n v="0"/>
    <n v="0"/>
    <n v="3.4740000000000002"/>
    <n v="0"/>
    <n v="27.233000000000001"/>
    <n v="0"/>
    <n v="0"/>
    <n v="1.39"/>
    <n v="2.641"/>
    <n v="4.1689999999999996"/>
    <n v="3.5649999999999999"/>
    <n v="3.5649999999999999"/>
    <n v="8.4290000000000003"/>
    <n v="0"/>
    <n v="0"/>
    <n v="3.4740000000000002"/>
    <n v="0"/>
    <n v="27.233000000000001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4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2.665"/>
    <n v="2.6659999999999999"/>
    <n v="3.4529999999999998"/>
    <n v="2.8530000000000002"/>
    <n v="5.2160000000000002"/>
    <n v="15.24"/>
    <n v="15.24"/>
    <n v="18.303000000000001"/>
    <n v="19.417999999999999"/>
    <n v="99.751999999999995"/>
    <n v="158.64500000000001"/>
    <n v="19.768000000000001"/>
    <n v="363.21900000000005"/>
    <n v="0"/>
    <n v="0"/>
    <n v="0.78800000000000003"/>
    <n v="1.496"/>
    <n v="2.363"/>
    <n v="2.02"/>
    <n v="2.02"/>
    <n v="4.7759999999999998"/>
    <n v="0"/>
    <n v="0"/>
    <n v="1.9690000000000001"/>
    <n v="0"/>
    <n v="15.431999999999999"/>
    <n v="0"/>
    <n v="0"/>
    <n v="0.78800000000000003"/>
    <n v="1.496"/>
    <n v="2.363"/>
    <n v="2.02"/>
    <n v="2.02"/>
    <n v="4.7759999999999998"/>
    <n v="0"/>
    <n v="0"/>
    <n v="1.9690000000000001"/>
    <n v="0"/>
    <n v="15.431999999999999"/>
    <n v="0"/>
    <n v="0"/>
    <n v="0.78800000000000003"/>
    <n v="1.496"/>
    <n v="2.363"/>
    <n v="2.02"/>
    <n v="2.02"/>
    <n v="4.7759999999999998"/>
    <n v="0"/>
    <n v="0"/>
    <n v="1.9690000000000001"/>
    <n v="0"/>
    <n v="15.431999999999999"/>
    <n v="0"/>
    <n v="0"/>
    <n v="0.78800000000000003"/>
    <n v="1.496"/>
    <n v="2.363"/>
    <n v="2.02"/>
    <n v="2.02"/>
    <n v="4.7759999999999998"/>
    <n v="0"/>
    <n v="0"/>
    <n v="1.9690000000000001"/>
    <n v="0"/>
    <n v="15.431999999999999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Hines 4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.88500000000000001"/>
    <n v="0.88500000000000001"/>
    <n v="1.147"/>
    <n v="0.94799999999999995"/>
    <n v="1.732"/>
    <n v="5.0620000000000003"/>
    <n v="5.0620000000000003"/>
    <n v="6.0789999999999997"/>
    <n v="6.45"/>
    <n v="33.131999999999998"/>
    <n v="52.692"/>
    <n v="6.5659999999999998"/>
    <n v="120.64"/>
    <n v="0"/>
    <n v="0"/>
    <n v="0.26200000000000001"/>
    <n v="0.497"/>
    <n v="0.78500000000000003"/>
    <n v="0.67100000000000004"/>
    <n v="0.67100000000000004"/>
    <n v="1.5860000000000001"/>
    <n v="0"/>
    <n v="0"/>
    <n v="0.65400000000000003"/>
    <n v="0"/>
    <n v="5.1260000000000003"/>
    <n v="0"/>
    <n v="0"/>
    <n v="0.26200000000000001"/>
    <n v="0.497"/>
    <n v="0.78500000000000003"/>
    <n v="0.67100000000000004"/>
    <n v="0.67100000000000004"/>
    <n v="1.5860000000000001"/>
    <n v="0"/>
    <n v="0"/>
    <n v="0.65400000000000003"/>
    <n v="0"/>
    <n v="5.1260000000000003"/>
    <n v="0"/>
    <n v="0"/>
    <n v="0.26200000000000001"/>
    <n v="0.497"/>
    <n v="0.78500000000000003"/>
    <n v="0.67100000000000004"/>
    <n v="0.67100000000000004"/>
    <n v="1.5860000000000001"/>
    <n v="0"/>
    <n v="0"/>
    <n v="0.65400000000000003"/>
    <n v="0"/>
    <n v="5.1260000000000003"/>
    <n v="0"/>
    <n v="0"/>
    <n v="0.26200000000000001"/>
    <n v="0.497"/>
    <n v="0.78500000000000003"/>
    <n v="0.67100000000000004"/>
    <n v="0.67100000000000004"/>
    <n v="1.5860000000000001"/>
    <n v="0"/>
    <n v="0"/>
    <n v="0.65400000000000003"/>
    <n v="0"/>
    <n v="5.1260000000000003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Inter City BG P1-6 341"/>
    <s v="AFUDC Not Eligible"/>
    <s v="Maintenance"/>
    <s v="Maintenance"/>
    <s v="Fossil Hydro"/>
    <s v="BG - Other Production Plant"/>
    <s v="~"/>
    <s v="PEF Inter City old P1-6 341"/>
    <n v="51.84"/>
    <n v="47.750000000000007"/>
    <n v="2203.3399999999997"/>
    <n v="155.38999999999999"/>
    <n v="441.40000000000003"/>
    <n v="3506.9"/>
    <n v="541"/>
    <n v="188.11"/>
    <n v="81.48"/>
    <n v="1127.8600000000001"/>
    <n v="146.66"/>
    <n v="4897.8899999999994"/>
    <n v="13389.619999999999"/>
    <n v="0"/>
    <n v="0"/>
    <n v="0"/>
    <n v="1.4119999999999999"/>
    <n v="6.5019999999999998"/>
    <n v="3.1859999999999999"/>
    <n v="0"/>
    <n v="0"/>
    <n v="0"/>
    <n v="0"/>
    <n v="0"/>
    <n v="0"/>
    <n v="11.1"/>
    <n v="0"/>
    <n v="0"/>
    <n v="5.3920000000000003"/>
    <n v="3.1859999999999999"/>
    <n v="0"/>
    <n v="0"/>
    <n v="0"/>
    <n v="0"/>
    <n v="0"/>
    <n v="0"/>
    <n v="0"/>
    <n v="0"/>
    <n v="8.5779999999999994"/>
    <n v="0"/>
    <n v="0"/>
    <n v="5.3920000000000003"/>
    <n v="3.1859999999999999"/>
    <n v="0"/>
    <n v="0"/>
    <n v="0"/>
    <n v="0"/>
    <n v="0"/>
    <n v="0"/>
    <n v="0"/>
    <n v="0"/>
    <n v="8.5779999999999994"/>
    <n v="0"/>
    <n v="0"/>
    <n v="5.3920000000000003"/>
    <n v="3.1859999999999999"/>
    <n v="0"/>
    <n v="0"/>
    <n v="0"/>
    <n v="0"/>
    <n v="0"/>
    <n v="0"/>
    <n v="0"/>
    <n v="0"/>
    <n v="8.5779999999999994"/>
    <n v="0"/>
    <n v="0"/>
    <n v="5.3920000000000003"/>
    <n v="3.1859999999999999"/>
    <n v="0"/>
    <n v="0"/>
    <n v="0"/>
    <n v="0"/>
    <n v="0"/>
    <n v="0"/>
    <n v="0"/>
    <n v="0"/>
    <n v="8.5779999999999994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Inter City BG P1-6 342"/>
    <s v="AFUDC Not Eligible"/>
    <s v="Maintenance"/>
    <s v="Maintenance"/>
    <s v="Fossil Hydro"/>
    <s v="BG - Other Production Plant"/>
    <s v="~"/>
    <s v="PEF Inter City old P1-6 342"/>
    <n v="0"/>
    <n v="0"/>
    <n v="0"/>
    <n v="0"/>
    <n v="0"/>
    <n v="0"/>
    <n v="0"/>
    <n v="0"/>
    <n v="0"/>
    <n v="0"/>
    <n v="0"/>
    <n v="0"/>
    <n v="0"/>
    <n v="0"/>
    <n v="0"/>
    <n v="0"/>
    <n v="1.6930000000000001"/>
    <n v="7.798"/>
    <n v="3.8210000000000002"/>
    <n v="0"/>
    <n v="0"/>
    <n v="0"/>
    <n v="0"/>
    <n v="0"/>
    <n v="0"/>
    <n v="13.311999999999999"/>
    <n v="0"/>
    <n v="0"/>
    <n v="6.468"/>
    <n v="3.8210000000000002"/>
    <n v="0"/>
    <n v="0"/>
    <n v="0"/>
    <n v="0"/>
    <n v="0"/>
    <n v="0"/>
    <n v="0"/>
    <n v="0"/>
    <n v="10.289"/>
    <n v="0"/>
    <n v="0"/>
    <n v="6.468"/>
    <n v="3.8210000000000002"/>
    <n v="0"/>
    <n v="0"/>
    <n v="0"/>
    <n v="0"/>
    <n v="0"/>
    <n v="0"/>
    <n v="0"/>
    <n v="0"/>
    <n v="10.289"/>
    <n v="0"/>
    <n v="0"/>
    <n v="6.468"/>
    <n v="3.8210000000000002"/>
    <n v="0"/>
    <n v="0"/>
    <n v="0"/>
    <n v="0"/>
    <n v="0"/>
    <n v="0"/>
    <n v="0"/>
    <n v="0"/>
    <n v="10.289"/>
    <n v="0"/>
    <n v="0"/>
    <n v="6.468"/>
    <n v="3.8210000000000002"/>
    <n v="0"/>
    <n v="0"/>
    <n v="0"/>
    <n v="0"/>
    <n v="0"/>
    <n v="0"/>
    <n v="0"/>
    <n v="0"/>
    <n v="10.289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Inter City BG P1-6 343"/>
    <s v="AFUDC Not Eligible"/>
    <s v="Maintenance"/>
    <s v="Maintenance"/>
    <s v="Fossil Hydro"/>
    <s v="BG - Other Production Plant"/>
    <s v="~"/>
    <s v="PEF Inter City old P1-6 343"/>
    <n v="0"/>
    <n v="0"/>
    <n v="0"/>
    <n v="0"/>
    <n v="0"/>
    <n v="0"/>
    <n v="0"/>
    <n v="0"/>
    <n v="0"/>
    <n v="0"/>
    <n v="0"/>
    <n v="0"/>
    <n v="0"/>
    <n v="0"/>
    <n v="0"/>
    <n v="0"/>
    <n v="9.4049999999999994"/>
    <n v="43.317999999999998"/>
    <n v="21.224"/>
    <n v="0"/>
    <n v="0"/>
    <n v="0"/>
    <n v="0"/>
    <n v="0"/>
    <n v="0"/>
    <n v="73.947000000000003"/>
    <n v="0"/>
    <n v="0"/>
    <n v="35.927999999999997"/>
    <n v="21.225000000000001"/>
    <n v="0"/>
    <n v="0"/>
    <n v="0"/>
    <n v="0"/>
    <n v="0"/>
    <n v="0"/>
    <n v="0"/>
    <n v="0"/>
    <n v="57.152999999999999"/>
    <n v="0"/>
    <n v="0"/>
    <n v="35.927999999999997"/>
    <n v="21.225000000000001"/>
    <n v="0"/>
    <n v="0"/>
    <n v="0"/>
    <n v="0"/>
    <n v="0"/>
    <n v="0"/>
    <n v="0"/>
    <n v="0"/>
    <n v="57.152999999999999"/>
    <n v="0"/>
    <n v="0"/>
    <n v="35.927999999999997"/>
    <n v="21.225000000000001"/>
    <n v="0"/>
    <n v="0"/>
    <n v="0"/>
    <n v="0"/>
    <n v="0"/>
    <n v="0"/>
    <n v="0"/>
    <n v="0"/>
    <n v="57.152999999999999"/>
    <n v="0"/>
    <n v="0"/>
    <n v="35.927999999999997"/>
    <n v="21.225000000000001"/>
    <n v="0"/>
    <n v="0"/>
    <n v="0"/>
    <n v="0"/>
    <n v="0"/>
    <n v="0"/>
    <n v="0"/>
    <n v="0"/>
    <n v="57.152999999999999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Inter City BG P1-6 344"/>
    <s v="AFUDC Not Eligible"/>
    <s v="Maintenance"/>
    <s v="Maintenance"/>
    <s v="Fossil Hydro"/>
    <s v="BG - Other Production Plant"/>
    <s v="~"/>
    <s v="PEF Inter City old P1-6 344"/>
    <n v="0"/>
    <n v="0"/>
    <n v="0"/>
    <n v="0"/>
    <n v="0"/>
    <n v="0"/>
    <n v="0"/>
    <n v="0"/>
    <n v="0"/>
    <n v="0"/>
    <n v="0"/>
    <n v="0"/>
    <n v="0"/>
    <n v="0"/>
    <n v="0"/>
    <n v="0"/>
    <n v="1.4950000000000001"/>
    <n v="6.8840000000000003"/>
    <n v="3.3730000000000002"/>
    <n v="0"/>
    <n v="0"/>
    <n v="0"/>
    <n v="0"/>
    <n v="0"/>
    <n v="0"/>
    <n v="11.752000000000002"/>
    <n v="0"/>
    <n v="0"/>
    <n v="5.71"/>
    <n v="3.3730000000000002"/>
    <n v="0"/>
    <n v="0"/>
    <n v="0"/>
    <n v="0"/>
    <n v="0"/>
    <n v="0"/>
    <n v="0"/>
    <n v="0"/>
    <n v="9.0830000000000002"/>
    <n v="0"/>
    <n v="0"/>
    <n v="5.71"/>
    <n v="3.3730000000000002"/>
    <n v="0"/>
    <n v="0"/>
    <n v="0"/>
    <n v="0"/>
    <n v="0"/>
    <n v="0"/>
    <n v="0"/>
    <n v="0"/>
    <n v="9.0830000000000002"/>
    <n v="0"/>
    <n v="0"/>
    <n v="5.71"/>
    <n v="3.3730000000000002"/>
    <n v="0"/>
    <n v="0"/>
    <n v="0"/>
    <n v="0"/>
    <n v="0"/>
    <n v="0"/>
    <n v="0"/>
    <n v="0"/>
    <n v="9.0830000000000002"/>
    <n v="0"/>
    <n v="0"/>
    <n v="5.71"/>
    <n v="3.3730000000000002"/>
    <n v="0"/>
    <n v="0"/>
    <n v="0"/>
    <n v="0"/>
    <n v="0"/>
    <n v="0"/>
    <n v="0"/>
    <n v="0"/>
    <n v="9.0830000000000002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Inter City BG P1-6 345"/>
    <s v="AFUDC Not Eligible"/>
    <s v="Maintenance"/>
    <s v="Maintenance"/>
    <s v="Fossil Hydro"/>
    <s v="BG - Other Production Plant"/>
    <s v="~"/>
    <s v="PEF Inter City old P1-6 345"/>
    <n v="0"/>
    <n v="0"/>
    <n v="0"/>
    <n v="0"/>
    <n v="0"/>
    <n v="0"/>
    <n v="0"/>
    <n v="0"/>
    <n v="0"/>
    <n v="0"/>
    <n v="0"/>
    <n v="0"/>
    <n v="0"/>
    <n v="0"/>
    <n v="0"/>
    <n v="0"/>
    <n v="1.883"/>
    <n v="8.673"/>
    <n v="4.2489999999999997"/>
    <n v="0"/>
    <n v="0"/>
    <n v="0"/>
    <n v="0"/>
    <n v="0"/>
    <n v="0"/>
    <n v="14.805"/>
    <n v="0"/>
    <n v="0"/>
    <n v="7.1929999999999996"/>
    <n v="4.2489999999999997"/>
    <n v="0"/>
    <n v="0"/>
    <n v="0"/>
    <n v="0"/>
    <n v="0"/>
    <n v="0"/>
    <n v="0"/>
    <n v="0"/>
    <n v="11.442"/>
    <n v="0"/>
    <n v="0"/>
    <n v="7.1929999999999996"/>
    <n v="4.2489999999999997"/>
    <n v="0"/>
    <n v="0"/>
    <n v="0"/>
    <n v="0"/>
    <n v="0"/>
    <n v="0"/>
    <n v="0"/>
    <n v="0"/>
    <n v="11.442"/>
    <n v="0"/>
    <n v="0"/>
    <n v="7.1929999999999996"/>
    <n v="4.2489999999999997"/>
    <n v="0"/>
    <n v="0"/>
    <n v="0"/>
    <n v="0"/>
    <n v="0"/>
    <n v="0"/>
    <n v="0"/>
    <n v="0"/>
    <n v="11.442"/>
    <n v="0"/>
    <n v="0"/>
    <n v="7.1929999999999996"/>
    <n v="4.2489999999999997"/>
    <n v="0"/>
    <n v="0"/>
    <n v="0"/>
    <n v="0"/>
    <n v="0"/>
    <n v="0"/>
    <n v="0"/>
    <n v="0"/>
    <n v="11.442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Inter City BG P1-6 346"/>
    <s v="AFUDC Not Eligible"/>
    <s v="Maintenance"/>
    <s v="Maintenance"/>
    <s v="Fossil Hydro"/>
    <s v="BG - Other Production Plant"/>
    <s v="~"/>
    <s v="PEF Inter City old P1-6 346"/>
    <n v="0"/>
    <n v="0"/>
    <n v="0"/>
    <n v="0"/>
    <n v="0"/>
    <n v="0"/>
    <n v="0"/>
    <n v="0"/>
    <n v="0"/>
    <n v="0"/>
    <n v="0"/>
    <n v="0"/>
    <n v="0"/>
    <n v="0"/>
    <n v="0"/>
    <n v="0"/>
    <n v="0.58799999999999997"/>
    <n v="2.7080000000000002"/>
    <n v="1.327"/>
    <n v="0"/>
    <n v="0"/>
    <n v="0"/>
    <n v="0"/>
    <n v="0"/>
    <n v="0"/>
    <n v="4.6230000000000002"/>
    <n v="0"/>
    <n v="0"/>
    <n v="2.246"/>
    <n v="1.327"/>
    <n v="0"/>
    <n v="0"/>
    <n v="0"/>
    <n v="0"/>
    <n v="0"/>
    <n v="0"/>
    <n v="0"/>
    <n v="0"/>
    <n v="3.573"/>
    <n v="0"/>
    <n v="0"/>
    <n v="2.246"/>
    <n v="1.327"/>
    <n v="0"/>
    <n v="0"/>
    <n v="0"/>
    <n v="0"/>
    <n v="0"/>
    <n v="0"/>
    <n v="0"/>
    <n v="0"/>
    <n v="3.573"/>
    <n v="0"/>
    <n v="0"/>
    <n v="2.246"/>
    <n v="1.327"/>
    <n v="0"/>
    <n v="0"/>
    <n v="0"/>
    <n v="0"/>
    <n v="0"/>
    <n v="0"/>
    <n v="0"/>
    <n v="0"/>
    <n v="3.573"/>
    <n v="0"/>
    <n v="0"/>
    <n v="2.246"/>
    <n v="1.327"/>
    <n v="0"/>
    <n v="0"/>
    <n v="0"/>
    <n v="0"/>
    <n v="0"/>
    <n v="0"/>
    <n v="0"/>
    <n v="0"/>
    <n v="3.573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Inter City BG P12-14 341"/>
    <s v="AFUDC Not Eligible"/>
    <s v="Maintenance"/>
    <s v="Maintenance"/>
    <s v="Fossil Hydro"/>
    <s v="BG - Other Production Plant"/>
    <s v="~"/>
    <s v="PEF Inter City P12-14 341"/>
    <n v="4745.8900000000003"/>
    <n v="6.64"/>
    <n v="0.1"/>
    <n v="2.1800000000000002"/>
    <n v="0.32"/>
    <n v="1.61"/>
    <n v="3.09"/>
    <n v="58.15"/>
    <n v="409.23999999999995"/>
    <n v="463.27000000000004"/>
    <n v="10.83"/>
    <n v="19.669999999999998"/>
    <n v="5720.9900000000007"/>
    <n v="2.1269999999999998"/>
    <n v="1.6240000000000001"/>
    <n v="9.2999999999999999E-2"/>
    <n v="4.2000000000000003E-2"/>
    <n v="0.53900000000000003"/>
    <n v="0.19700000000000001"/>
    <n v="0.05"/>
    <n v="1.179"/>
    <n v="3.903"/>
    <n v="0.88300000000000001"/>
    <n v="0.14199999999999999"/>
    <n v="0"/>
    <n v="10.7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Inter City BG P12-14 342"/>
    <s v="AFUDC Not Eligible"/>
    <s v="Maintenance"/>
    <s v="Maintenance"/>
    <s v="Fossil Hydro"/>
    <s v="BG - Other Production Plant"/>
    <s v="~"/>
    <s v="PEF Inter City P12-14 342"/>
    <n v="0"/>
    <n v="0"/>
    <n v="0"/>
    <n v="0"/>
    <n v="0"/>
    <n v="0"/>
    <n v="0"/>
    <n v="0"/>
    <n v="0"/>
    <n v="0"/>
    <n v="0"/>
    <n v="0"/>
    <n v="0"/>
    <n v="7.9809999999999999"/>
    <n v="6.093"/>
    <n v="0.34699999999999998"/>
    <n v="0.158"/>
    <n v="2.024"/>
    <n v="0.73899999999999999"/>
    <n v="0.187"/>
    <n v="4.4219999999999997"/>
    <n v="14.641999999999999"/>
    <n v="3.3140000000000001"/>
    <n v="0.53300000000000003"/>
    <n v="0"/>
    <n v="40.44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Inter City BG P12-14 343"/>
    <s v="AFUDC Not Eligible"/>
    <s v="Maintenance"/>
    <s v="Maintenance"/>
    <s v="Fossil Hydro"/>
    <s v="BG - Other Production Plant"/>
    <s v="~"/>
    <s v="PEF Inter City P12-14 343"/>
    <n v="0"/>
    <n v="0"/>
    <n v="0"/>
    <n v="0"/>
    <n v="0"/>
    <n v="0"/>
    <n v="0"/>
    <n v="0"/>
    <n v="0"/>
    <n v="0"/>
    <n v="0"/>
    <n v="0"/>
    <n v="0"/>
    <n v="104.17100000000001"/>
    <n v="79.528999999999996"/>
    <n v="4.5350000000000001"/>
    <n v="2.0609999999999999"/>
    <n v="26.414000000000001"/>
    <n v="9.6489999999999991"/>
    <n v="2.444"/>
    <n v="57.72"/>
    <n v="191.11500000000001"/>
    <n v="43.256999999999998"/>
    <n v="6.9509999999999996"/>
    <n v="0"/>
    <n v="527.8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Inter City BG P12-14 344"/>
    <s v="AFUDC Not Eligible"/>
    <s v="Maintenance"/>
    <s v="Maintenance"/>
    <s v="Fossil Hydro"/>
    <s v="BG - Other Production Plant"/>
    <s v="~"/>
    <s v="PEF Inter City P12-14 344"/>
    <n v="0"/>
    <n v="0"/>
    <n v="0"/>
    <n v="0"/>
    <n v="0"/>
    <n v="0"/>
    <n v="0"/>
    <n v="0"/>
    <n v="0"/>
    <n v="0"/>
    <n v="0"/>
    <n v="0"/>
    <n v="0"/>
    <n v="26.173999999999999"/>
    <n v="19.981999999999999"/>
    <n v="1.139"/>
    <n v="0.51800000000000002"/>
    <n v="6.6369999999999996"/>
    <n v="2.4239999999999999"/>
    <n v="0.61399999999999999"/>
    <n v="14.503"/>
    <n v="48.018999999999998"/>
    <n v="10.869"/>
    <n v="1.7470000000000001"/>
    <n v="0"/>
    <n v="132.6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Inter City BG P12-14 345"/>
    <s v="AFUDC Not Eligible"/>
    <s v="Maintenance"/>
    <s v="Maintenance"/>
    <s v="Fossil Hydro"/>
    <s v="BG - Other Production Plant"/>
    <s v="~"/>
    <s v="PEF Inter City P12-14 345"/>
    <n v="0"/>
    <n v="0"/>
    <n v="0"/>
    <n v="0"/>
    <n v="0"/>
    <n v="0"/>
    <n v="0"/>
    <n v="0"/>
    <n v="0"/>
    <n v="0"/>
    <n v="0"/>
    <n v="0"/>
    <n v="0"/>
    <n v="14.031000000000001"/>
    <n v="10.712"/>
    <n v="0.61099999999999999"/>
    <n v="0.27800000000000002"/>
    <n v="3.5579999999999998"/>
    <n v="1.3"/>
    <n v="0.32900000000000001"/>
    <n v="7.774"/>
    <n v="25.741"/>
    <n v="5.8259999999999996"/>
    <n v="0.93600000000000005"/>
    <n v="0"/>
    <n v="71.096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Inter City BG P12-14 346"/>
    <s v="AFUDC Not Eligible"/>
    <s v="Maintenance"/>
    <s v="Maintenance"/>
    <s v="Fossil Hydro"/>
    <s v="BG - Other Production Plant"/>
    <s v="~"/>
    <s v="PEF Inter City P12-14 346"/>
    <n v="0"/>
    <n v="0"/>
    <n v="0"/>
    <n v="0"/>
    <n v="0"/>
    <n v="0"/>
    <n v="0"/>
    <n v="0"/>
    <n v="0"/>
    <n v="0"/>
    <n v="0"/>
    <n v="0"/>
    <n v="0"/>
    <n v="0.24299999999999999"/>
    <n v="0.185"/>
    <n v="1.0999999999999999E-2"/>
    <n v="5.0000000000000001E-3"/>
    <n v="6.2E-2"/>
    <n v="2.3E-2"/>
    <n v="6.0000000000000001E-3"/>
    <n v="0.13500000000000001"/>
    <n v="0.44600000000000001"/>
    <n v="0.10100000000000001"/>
    <n v="1.6E-2"/>
    <n v="0"/>
    <n v="1.233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Inter City BG P7-10 341"/>
    <s v="AFUDC Not Eligible"/>
    <s v="Maintenance"/>
    <s v="Maintenance"/>
    <s v="Fossil Hydro"/>
    <s v="BG - Other Production Plant"/>
    <s v="~"/>
    <s v="PEF Inter City new P7-10 341"/>
    <n v="0"/>
    <n v="12.38"/>
    <n v="13.92"/>
    <n v="15.91"/>
    <n v="25.66"/>
    <n v="87.56"/>
    <n v="1.79"/>
    <n v="0"/>
    <n v="0"/>
    <n v="387.44"/>
    <n v="0"/>
    <n v="3237.6800000000003"/>
    <n v="3782.34"/>
    <n v="0"/>
    <n v="10.385999999999999"/>
    <n v="21.664999999999999"/>
    <n v="34.192"/>
    <n v="23.140999999999998"/>
    <n v="23.047999999999998"/>
    <n v="18.696999999999999"/>
    <n v="1.4419999999999999"/>
    <n v="0"/>
    <n v="0"/>
    <n v="0"/>
    <n v="0"/>
    <n v="132.571"/>
    <n v="0"/>
    <n v="0"/>
    <n v="0.83499999999999996"/>
    <n v="0.49399999999999999"/>
    <n v="1.9750000000000001"/>
    <n v="1.377"/>
    <n v="0.14099999999999999"/>
    <n v="1.1930000000000001"/>
    <n v="0"/>
    <n v="0"/>
    <n v="0.85199999999999998"/>
    <n v="0"/>
    <n v="6.8670000000000009"/>
    <n v="0"/>
    <n v="0"/>
    <n v="0.83499999999999996"/>
    <n v="0.49399999999999999"/>
    <n v="1.9750000000000001"/>
    <n v="1.377"/>
    <n v="0.14099999999999999"/>
    <n v="1.1930000000000001"/>
    <n v="0"/>
    <n v="0"/>
    <n v="0.85199999999999998"/>
    <n v="0"/>
    <n v="6.8670000000000009"/>
    <n v="0"/>
    <n v="0"/>
    <n v="0.83499999999999996"/>
    <n v="0.49399999999999999"/>
    <n v="1.9750000000000001"/>
    <n v="1.377"/>
    <n v="0.14099999999999999"/>
    <n v="1.1930000000000001"/>
    <n v="0"/>
    <n v="0"/>
    <n v="0.85199999999999998"/>
    <n v="0"/>
    <n v="6.8670000000000009"/>
    <n v="0"/>
    <n v="0"/>
    <n v="0.83499999999999996"/>
    <n v="0.49399999999999999"/>
    <n v="1.9750000000000001"/>
    <n v="1.377"/>
    <n v="0.14099999999999999"/>
    <n v="1.1930000000000001"/>
    <n v="0"/>
    <n v="0"/>
    <n v="0.85199999999999998"/>
    <n v="0"/>
    <n v="6.8670000000000009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Inter City BG P7-10 342"/>
    <s v="AFUDC Not Eligible"/>
    <s v="Maintenance"/>
    <s v="Maintenance"/>
    <s v="Fossil Hydro"/>
    <s v="BG - Other Production Plant"/>
    <s v="~"/>
    <s v="PEF Inter City new P7-10 342"/>
    <n v="0"/>
    <n v="0"/>
    <n v="0"/>
    <n v="0"/>
    <n v="0"/>
    <n v="0"/>
    <n v="0"/>
    <n v="0"/>
    <n v="0"/>
    <n v="0"/>
    <n v="0"/>
    <n v="0"/>
    <n v="0"/>
    <n v="0"/>
    <n v="8.1790000000000003"/>
    <n v="17.062000000000001"/>
    <n v="26.927"/>
    <n v="18.224"/>
    <n v="18.151"/>
    <n v="14.724"/>
    <n v="1.1359999999999999"/>
    <n v="0"/>
    <n v="0"/>
    <n v="0"/>
    <n v="0"/>
    <n v="104.40299999999999"/>
    <n v="0"/>
    <n v="0"/>
    <n v="0.65700000000000003"/>
    <n v="0.38900000000000001"/>
    <n v="1.556"/>
    <n v="1.0840000000000001"/>
    <n v="0.111"/>
    <n v="0.93899999999999995"/>
    <n v="0"/>
    <n v="0"/>
    <n v="0.67100000000000004"/>
    <n v="0"/>
    <n v="5.4070000000000009"/>
    <n v="0"/>
    <n v="0"/>
    <n v="0.65700000000000003"/>
    <n v="0.38900000000000001"/>
    <n v="1.556"/>
    <n v="1.0840000000000001"/>
    <n v="0.111"/>
    <n v="0.93899999999999995"/>
    <n v="0"/>
    <n v="0"/>
    <n v="0.67100000000000004"/>
    <n v="0"/>
    <n v="5.4070000000000009"/>
    <n v="0"/>
    <n v="0"/>
    <n v="0.65700000000000003"/>
    <n v="0.38900000000000001"/>
    <n v="1.556"/>
    <n v="1.0840000000000001"/>
    <n v="0.111"/>
    <n v="0.93899999999999995"/>
    <n v="0"/>
    <n v="0"/>
    <n v="0.67100000000000004"/>
    <n v="0"/>
    <n v="5.4070000000000009"/>
    <n v="0"/>
    <n v="0"/>
    <n v="0.65700000000000003"/>
    <n v="0.38900000000000001"/>
    <n v="1.556"/>
    <n v="1.0840000000000001"/>
    <n v="0.111"/>
    <n v="0.93899999999999995"/>
    <n v="0"/>
    <n v="0"/>
    <n v="0.67100000000000004"/>
    <n v="0"/>
    <n v="5.4070000000000009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Inter City BG P7-10 343"/>
    <s v="AFUDC Not Eligible"/>
    <s v="Maintenance"/>
    <s v="Maintenance"/>
    <s v="Fossil Hydro"/>
    <s v="BG - Other Production Plant"/>
    <s v="~"/>
    <s v="PEF Inter City new P7-10 343"/>
    <n v="0"/>
    <n v="0"/>
    <n v="0"/>
    <n v="0"/>
    <n v="0"/>
    <n v="0"/>
    <n v="0"/>
    <n v="0"/>
    <n v="0"/>
    <n v="0"/>
    <n v="0"/>
    <n v="0"/>
    <n v="0"/>
    <n v="0"/>
    <n v="80.567999999999998"/>
    <n v="168.07"/>
    <n v="265.25"/>
    <n v="179.52099999999999"/>
    <n v="178.797"/>
    <n v="145.04300000000001"/>
    <n v="11.186999999999999"/>
    <n v="0"/>
    <n v="0"/>
    <n v="0"/>
    <n v="0"/>
    <n v="1028.4359999999999"/>
    <n v="0"/>
    <n v="0"/>
    <n v="6.476"/>
    <n v="3.8319999999999999"/>
    <n v="15.323"/>
    <n v="10.679"/>
    <n v="1.095"/>
    <n v="9.2530000000000001"/>
    <n v="0"/>
    <n v="0"/>
    <n v="6.609"/>
    <n v="0"/>
    <n v="53.267000000000003"/>
    <n v="0"/>
    <n v="0"/>
    <n v="6.476"/>
    <n v="3.8319999999999999"/>
    <n v="15.323"/>
    <n v="10.679"/>
    <n v="1.095"/>
    <n v="9.2530000000000001"/>
    <n v="0"/>
    <n v="0"/>
    <n v="6.609"/>
    <n v="0"/>
    <n v="53.267000000000003"/>
    <n v="0"/>
    <n v="0"/>
    <n v="6.476"/>
    <n v="3.8319999999999999"/>
    <n v="15.323"/>
    <n v="10.679"/>
    <n v="1.095"/>
    <n v="9.2530000000000001"/>
    <n v="0"/>
    <n v="0"/>
    <n v="6.609"/>
    <n v="0"/>
    <n v="53.267000000000003"/>
    <n v="0"/>
    <n v="0"/>
    <n v="6.476"/>
    <n v="3.8319999999999999"/>
    <n v="15.323"/>
    <n v="10.679"/>
    <n v="1.095"/>
    <n v="9.2530000000000001"/>
    <n v="0"/>
    <n v="0"/>
    <n v="6.609"/>
    <n v="0"/>
    <n v="53.267000000000003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Inter City BG P7-10 344"/>
    <s v="AFUDC Not Eligible"/>
    <s v="Maintenance"/>
    <s v="Maintenance"/>
    <s v="Fossil Hydro"/>
    <s v="BG - Other Production Plant"/>
    <s v="~"/>
    <s v="PEF Inter City new P7-10 344"/>
    <n v="0"/>
    <n v="0"/>
    <n v="0"/>
    <n v="0"/>
    <n v="0"/>
    <n v="0"/>
    <n v="0"/>
    <n v="0"/>
    <n v="0"/>
    <n v="0"/>
    <n v="0"/>
    <n v="0"/>
    <n v="0"/>
    <n v="0"/>
    <n v="18.361000000000001"/>
    <n v="38.301000000000002"/>
    <n v="60.448"/>
    <n v="40.911000000000001"/>
    <n v="40.746000000000002"/>
    <n v="33.054000000000002"/>
    <n v="2.5499999999999998"/>
    <n v="0"/>
    <n v="0"/>
    <n v="0"/>
    <n v="0"/>
    <n v="234.37100000000004"/>
    <n v="0"/>
    <n v="0"/>
    <n v="1.476"/>
    <n v="0.873"/>
    <n v="3.492"/>
    <n v="2.4340000000000002"/>
    <n v="0.25"/>
    <n v="2.109"/>
    <n v="0"/>
    <n v="0"/>
    <n v="1.506"/>
    <n v="0"/>
    <n v="12.14"/>
    <n v="0"/>
    <n v="0"/>
    <n v="1.476"/>
    <n v="0.873"/>
    <n v="3.492"/>
    <n v="2.4340000000000002"/>
    <n v="0.25"/>
    <n v="2.109"/>
    <n v="0"/>
    <n v="0"/>
    <n v="1.506"/>
    <n v="0"/>
    <n v="12.14"/>
    <n v="0"/>
    <n v="0"/>
    <n v="1.476"/>
    <n v="0.873"/>
    <n v="3.492"/>
    <n v="2.4340000000000002"/>
    <n v="0.25"/>
    <n v="2.109"/>
    <n v="0"/>
    <n v="0"/>
    <n v="1.506"/>
    <n v="0"/>
    <n v="12.14"/>
    <n v="0"/>
    <n v="0"/>
    <n v="1.476"/>
    <n v="0.873"/>
    <n v="3.492"/>
    <n v="2.4340000000000002"/>
    <n v="0.25"/>
    <n v="2.109"/>
    <n v="0"/>
    <n v="0"/>
    <n v="1.506"/>
    <n v="0"/>
    <n v="12.14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Inter City BG P7-10 345"/>
    <s v="AFUDC Not Eligible"/>
    <s v="Maintenance"/>
    <s v="Maintenance"/>
    <s v="Fossil Hydro"/>
    <s v="BG - Other Production Plant"/>
    <s v="~"/>
    <s v="PEF Inter City new P7-10 345"/>
    <n v="0"/>
    <n v="0"/>
    <n v="0"/>
    <n v="0"/>
    <n v="0"/>
    <n v="0"/>
    <n v="0"/>
    <n v="0"/>
    <n v="0"/>
    <n v="0"/>
    <n v="0"/>
    <n v="0"/>
    <n v="0"/>
    <n v="0"/>
    <n v="7.2649999999999997"/>
    <n v="15.156000000000001"/>
    <n v="23.919"/>
    <n v="16.187999999999999"/>
    <n v="16.123000000000001"/>
    <n v="13.079000000000001"/>
    <n v="1.0089999999999999"/>
    <n v="0"/>
    <n v="0"/>
    <n v="0"/>
    <n v="0"/>
    <n v="92.739000000000019"/>
    <n v="0"/>
    <n v="0"/>
    <n v="0.58399999999999996"/>
    <n v="0.34599999999999997"/>
    <n v="1.3819999999999999"/>
    <n v="0.96299999999999997"/>
    <n v="9.9000000000000005E-2"/>
    <n v="0.83399999999999996"/>
    <n v="0"/>
    <n v="0"/>
    <n v="0.59599999999999997"/>
    <n v="0"/>
    <n v="4.8040000000000003"/>
    <n v="0"/>
    <n v="0"/>
    <n v="0.58399999999999996"/>
    <n v="0.34599999999999997"/>
    <n v="1.3819999999999999"/>
    <n v="0.96299999999999997"/>
    <n v="9.9000000000000005E-2"/>
    <n v="0.83399999999999996"/>
    <n v="0"/>
    <n v="0"/>
    <n v="0.59599999999999997"/>
    <n v="0"/>
    <n v="4.8040000000000003"/>
    <n v="0"/>
    <n v="0"/>
    <n v="0.58399999999999996"/>
    <n v="0.34599999999999997"/>
    <n v="1.3819999999999999"/>
    <n v="0.96299999999999997"/>
    <n v="9.9000000000000005E-2"/>
    <n v="0.83399999999999996"/>
    <n v="0"/>
    <n v="0"/>
    <n v="0.59599999999999997"/>
    <n v="0"/>
    <n v="4.8040000000000003"/>
    <n v="0"/>
    <n v="0"/>
    <n v="0.58399999999999996"/>
    <n v="0.34599999999999997"/>
    <n v="1.3819999999999999"/>
    <n v="0.96299999999999997"/>
    <n v="9.9000000000000005E-2"/>
    <n v="0.83399999999999996"/>
    <n v="0"/>
    <n v="0"/>
    <n v="0.59599999999999997"/>
    <n v="0"/>
    <n v="4.8040000000000003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Inter City BG P7-10 346"/>
    <s v="AFUDC Not Eligible"/>
    <s v="Maintenance"/>
    <s v="Maintenance"/>
    <s v="Fossil Hydro"/>
    <s v="BG - Other Production Plant"/>
    <s v="~"/>
    <s v="PEF Inter City new P7-10 346"/>
    <n v="0"/>
    <n v="0"/>
    <n v="0"/>
    <n v="0"/>
    <n v="0"/>
    <n v="0"/>
    <n v="0"/>
    <n v="0"/>
    <n v="0"/>
    <n v="0"/>
    <n v="0"/>
    <n v="0"/>
    <n v="0"/>
    <n v="0"/>
    <n v="1.111"/>
    <n v="2.319"/>
    <n v="3.6589999999999998"/>
    <n v="2.476"/>
    <n v="2.4660000000000002"/>
    <n v="2.0009999999999999"/>
    <n v="0.154"/>
    <n v="0"/>
    <n v="0"/>
    <n v="0"/>
    <n v="0"/>
    <n v="14.185999999999998"/>
    <n v="0"/>
    <n v="0"/>
    <n v="8.8999999999999996E-2"/>
    <n v="5.2999999999999999E-2"/>
    <n v="0.21099999999999999"/>
    <n v="0.14699999999999999"/>
    <n v="1.4999999999999999E-2"/>
    <n v="0.128"/>
    <n v="0"/>
    <n v="0"/>
    <n v="9.0999999999999998E-2"/>
    <n v="0"/>
    <n v="0.73399999999999999"/>
    <n v="0"/>
    <n v="0"/>
    <n v="8.8999999999999996E-2"/>
    <n v="5.2999999999999999E-2"/>
    <n v="0.21099999999999999"/>
    <n v="0.14699999999999999"/>
    <n v="1.4999999999999999E-2"/>
    <n v="0.128"/>
    <n v="0"/>
    <n v="0"/>
    <n v="9.0999999999999998E-2"/>
    <n v="0"/>
    <n v="0.73399999999999999"/>
    <n v="0"/>
    <n v="0"/>
    <n v="8.8999999999999996E-2"/>
    <n v="5.2999999999999999E-2"/>
    <n v="0.21099999999999999"/>
    <n v="0.14699999999999999"/>
    <n v="1.4999999999999999E-2"/>
    <n v="0.128"/>
    <n v="0"/>
    <n v="0"/>
    <n v="9.0999999999999998E-2"/>
    <n v="0"/>
    <n v="0.73399999999999999"/>
    <n v="0"/>
    <n v="0"/>
    <n v="8.8999999999999996E-2"/>
    <n v="5.2999999999999999E-2"/>
    <n v="0.21099999999999999"/>
    <n v="0.14699999999999999"/>
    <n v="1.4999999999999999E-2"/>
    <n v="0.128"/>
    <n v="0"/>
    <n v="0"/>
    <n v="9.0999999999999998E-2"/>
    <n v="0"/>
    <n v="0.73399999999999999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Osprey BG"/>
    <s v="AFUDC Not Eligible"/>
    <s v="Maintenance"/>
    <s v="Maintenance"/>
    <s v="Fossil Hydro"/>
    <s v="BG - Other Production Plant"/>
    <s v="~"/>
    <s v="PEF Osprey CC 346"/>
    <n v="68.27000000000001"/>
    <n v="22.59"/>
    <n v="1.02"/>
    <n v="0.97"/>
    <n v="1.21"/>
    <n v="3.19"/>
    <n v="317.29000000000002"/>
    <n v="-33.75"/>
    <n v="4.24"/>
    <n v="3.4699999999999998"/>
    <n v="17.04"/>
    <n v="76.47999999999999"/>
    <n v="482.0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Osprey BG-341"/>
    <s v="AFUDC Not Eligible"/>
    <s v="Maintenance"/>
    <s v="Maintenance"/>
    <s v="Fossil Hydro"/>
    <s v="BG - Other Production Plant"/>
    <s v="~"/>
    <s v="PEF Osprey CC 341"/>
    <n v="0"/>
    <n v="38.070000000000007"/>
    <n v="175.35"/>
    <n v="306.31"/>
    <n v="314.37"/>
    <n v="2833.22"/>
    <n v="11.190000000000001"/>
    <n v="24.66"/>
    <n v="161.35000000000002"/>
    <n v="268.95999999999998"/>
    <n v="36.18"/>
    <n v="27580.809999999994"/>
    <n v="31750.469999999994"/>
    <n v="70.867999999999995"/>
    <n v="124.625"/>
    <n v="167.69900000000001"/>
    <n v="251.839"/>
    <n v="355.09500000000003"/>
    <n v="99.513000000000005"/>
    <n v="0"/>
    <n v="3.7149999999999999"/>
    <n v="0"/>
    <n v="0"/>
    <n v="2.6539999999999999"/>
    <n v="53.023000000000003"/>
    <n v="1129.0309999999997"/>
    <n v="2.1309999999999998"/>
    <n v="8.9280000000000008"/>
    <n v="40.683999999999997"/>
    <n v="49.124000000000002"/>
    <n v="5.359"/>
    <n v="0.52800000000000002"/>
    <n v="0"/>
    <n v="3.7149999999999999"/>
    <n v="0"/>
    <n v="0"/>
    <n v="2.6539999999999999"/>
    <n v="0"/>
    <n v="113.12299999999999"/>
    <n v="2.1309999999999998"/>
    <n v="8.9280000000000008"/>
    <n v="40.683999999999997"/>
    <n v="49.124000000000002"/>
    <n v="5.359"/>
    <n v="0.52800000000000002"/>
    <n v="0"/>
    <n v="3.7149999999999999"/>
    <n v="0"/>
    <n v="0"/>
    <n v="2.6539999999999999"/>
    <n v="0"/>
    <n v="113.12299999999999"/>
    <n v="2.1309999999999998"/>
    <n v="8.9280000000000008"/>
    <n v="40.683999999999997"/>
    <n v="49.124000000000002"/>
    <n v="5.359"/>
    <n v="0.52800000000000002"/>
    <n v="0"/>
    <n v="3.7149999999999999"/>
    <n v="0"/>
    <n v="0"/>
    <n v="2.6539999999999999"/>
    <n v="0"/>
    <n v="113.12299999999999"/>
    <n v="2.1309999999999998"/>
    <n v="8.9280000000000008"/>
    <n v="40.683999999999997"/>
    <n v="49.124000000000002"/>
    <n v="5.359"/>
    <n v="0.52800000000000002"/>
    <n v="0"/>
    <n v="3.7149999999999999"/>
    <n v="0"/>
    <n v="0"/>
    <n v="2.6539999999999999"/>
    <n v="0"/>
    <n v="113.12299999999999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Osprey BG-342"/>
    <s v="AFUDC Not Eligible"/>
    <s v="Maintenance"/>
    <s v="Maintenance"/>
    <s v="Fossil Hydro"/>
    <s v="BG - Other Production Plant"/>
    <s v="~"/>
    <s v="PEF Osprey CC 342"/>
    <n v="0"/>
    <n v="0"/>
    <n v="0"/>
    <n v="0"/>
    <n v="0"/>
    <n v="0"/>
    <n v="0"/>
    <n v="0"/>
    <n v="0"/>
    <n v="0"/>
    <n v="0"/>
    <n v="0"/>
    <n v="0"/>
    <n v="13.744999999999999"/>
    <n v="24.172000000000001"/>
    <n v="32.527000000000001"/>
    <n v="48.847000000000001"/>
    <n v="68.873999999999995"/>
    <n v="19.302"/>
    <n v="0"/>
    <n v="0.72099999999999997"/>
    <n v="0"/>
    <n v="0"/>
    <n v="0.51500000000000001"/>
    <n v="10.284000000000001"/>
    <n v="218.98699999999997"/>
    <n v="0.41299999999999998"/>
    <n v="1.732"/>
    <n v="7.891"/>
    <n v="9.5280000000000005"/>
    <n v="1.0389999999999999"/>
    <n v="0.10199999999999999"/>
    <n v="0"/>
    <n v="0.72099999999999997"/>
    <n v="0"/>
    <n v="0"/>
    <n v="0.51500000000000001"/>
    <n v="0"/>
    <n v="21.941000000000003"/>
    <n v="0.41299999999999998"/>
    <n v="1.732"/>
    <n v="7.891"/>
    <n v="9.5280000000000005"/>
    <n v="1.0389999999999999"/>
    <n v="0.10199999999999999"/>
    <n v="0"/>
    <n v="0.72099999999999997"/>
    <n v="0"/>
    <n v="0"/>
    <n v="0.51500000000000001"/>
    <n v="0"/>
    <n v="21.941000000000003"/>
    <n v="0.41299999999999998"/>
    <n v="1.732"/>
    <n v="7.891"/>
    <n v="9.5280000000000005"/>
    <n v="1.0389999999999999"/>
    <n v="0.10199999999999999"/>
    <n v="0"/>
    <n v="0.72099999999999997"/>
    <n v="0"/>
    <n v="0"/>
    <n v="0.51500000000000001"/>
    <n v="0"/>
    <n v="21.941000000000003"/>
    <n v="0.41299999999999998"/>
    <n v="1.732"/>
    <n v="7.891"/>
    <n v="9.5280000000000005"/>
    <n v="1.0389999999999999"/>
    <n v="0.10199999999999999"/>
    <n v="0"/>
    <n v="0.72099999999999997"/>
    <n v="0"/>
    <n v="0"/>
    <n v="0.51500000000000001"/>
    <n v="0"/>
    <n v="21.941000000000003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Osprey BG-343"/>
    <s v="AFUDC Not Eligible"/>
    <s v="Maintenance"/>
    <s v="Maintenance"/>
    <s v="Fossil Hydro"/>
    <s v="BG - Other Production Plant"/>
    <s v="~"/>
    <s v="PEF Osprey CC 343"/>
    <n v="0"/>
    <n v="0"/>
    <n v="0"/>
    <n v="0"/>
    <n v="0"/>
    <n v="0"/>
    <n v="0"/>
    <n v="0"/>
    <n v="0"/>
    <n v="0"/>
    <n v="0"/>
    <n v="0"/>
    <n v="0"/>
    <n v="179.46600000000001"/>
    <n v="315.60199999999998"/>
    <n v="424.68299999999999"/>
    <n v="637.76"/>
    <n v="899.24699999999996"/>
    <n v="252.00899999999999"/>
    <n v="0"/>
    <n v="9.4079999999999995"/>
    <n v="0"/>
    <n v="0"/>
    <n v="6.72"/>
    <n v="134.27500000000001"/>
    <n v="2859.1699999999996"/>
    <n v="5.3970000000000002"/>
    <n v="22.609000000000002"/>
    <n v="103.02800000000001"/>
    <n v="124.40300000000001"/>
    <n v="13.57"/>
    <n v="1.337"/>
    <n v="0"/>
    <n v="9.4079999999999995"/>
    <n v="0"/>
    <n v="0"/>
    <n v="6.72"/>
    <n v="0"/>
    <n v="286.47200000000004"/>
    <n v="5.3970000000000002"/>
    <n v="22.609000000000002"/>
    <n v="103.02800000000001"/>
    <n v="124.40300000000001"/>
    <n v="13.57"/>
    <n v="1.337"/>
    <n v="0"/>
    <n v="9.4079999999999995"/>
    <n v="0"/>
    <n v="0"/>
    <n v="6.72"/>
    <n v="0"/>
    <n v="286.47200000000004"/>
    <n v="5.3970000000000002"/>
    <n v="22.609000000000002"/>
    <n v="103.02800000000001"/>
    <n v="124.40300000000001"/>
    <n v="13.57"/>
    <n v="1.337"/>
    <n v="0"/>
    <n v="9.4079999999999995"/>
    <n v="0"/>
    <n v="0"/>
    <n v="6.72"/>
    <n v="0"/>
    <n v="286.47200000000004"/>
    <n v="5.3970000000000002"/>
    <n v="22.609000000000002"/>
    <n v="103.02800000000001"/>
    <n v="124.40300000000001"/>
    <n v="13.57"/>
    <n v="1.337"/>
    <n v="0"/>
    <n v="9.4079999999999995"/>
    <n v="0"/>
    <n v="0"/>
    <n v="6.72"/>
    <n v="0"/>
    <n v="286.47200000000004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Osprey BG-344"/>
    <s v="AFUDC Not Eligible"/>
    <s v="Maintenance"/>
    <s v="Maintenance"/>
    <s v="Fossil Hydro"/>
    <s v="BG - Other Production Plant"/>
    <s v="~"/>
    <s v="PEF Osprey CC 344"/>
    <n v="0"/>
    <n v="0"/>
    <n v="0"/>
    <n v="0"/>
    <n v="0"/>
    <n v="0"/>
    <n v="0"/>
    <n v="0"/>
    <n v="0"/>
    <n v="0"/>
    <n v="0.64"/>
    <n v="242.06"/>
    <n v="242.7"/>
    <n v="31.251000000000001"/>
    <n v="54.957000000000001"/>
    <n v="73.951999999999998"/>
    <n v="111.056"/>
    <n v="156.59"/>
    <n v="43.883000000000003"/>
    <n v="0"/>
    <n v="1.6379999999999999"/>
    <n v="0"/>
    <n v="0"/>
    <n v="1.17"/>
    <n v="23.382000000000001"/>
    <n v="497.87900000000002"/>
    <n v="0.94"/>
    <n v="3.9369999999999998"/>
    <n v="17.940999999999999"/>
    <n v="21.663"/>
    <n v="2.363"/>
    <n v="0.23300000000000001"/>
    <n v="0"/>
    <n v="1.6379999999999999"/>
    <n v="0"/>
    <n v="0"/>
    <n v="1.17"/>
    <n v="0"/>
    <n v="49.884999999999991"/>
    <n v="0.94"/>
    <n v="3.9369999999999998"/>
    <n v="17.940999999999999"/>
    <n v="21.663"/>
    <n v="2.363"/>
    <n v="0.23300000000000001"/>
    <n v="0"/>
    <n v="1.6379999999999999"/>
    <n v="0"/>
    <n v="0"/>
    <n v="1.17"/>
    <n v="0"/>
    <n v="49.884999999999991"/>
    <n v="0.94"/>
    <n v="3.9369999999999998"/>
    <n v="17.940999999999999"/>
    <n v="21.663"/>
    <n v="2.363"/>
    <n v="0.23300000000000001"/>
    <n v="0"/>
    <n v="1.6379999999999999"/>
    <n v="0"/>
    <n v="0"/>
    <n v="1.17"/>
    <n v="0"/>
    <n v="49.884999999999991"/>
    <n v="0.94"/>
    <n v="3.9369999999999998"/>
    <n v="17.940999999999999"/>
    <n v="21.663"/>
    <n v="2.363"/>
    <n v="0.23300000000000001"/>
    <n v="0"/>
    <n v="1.6379999999999999"/>
    <n v="0"/>
    <n v="0"/>
    <n v="1.17"/>
    <n v="0"/>
    <n v="49.884999999999991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Osprey BG-345"/>
    <s v="AFUDC Not Eligible"/>
    <s v="Maintenance"/>
    <s v="Maintenance"/>
    <s v="Fossil Hydro"/>
    <s v="BG - Other Production Plant"/>
    <s v="~"/>
    <s v="PEF Osprey CC 345"/>
    <n v="0"/>
    <n v="0"/>
    <n v="0"/>
    <n v="0"/>
    <n v="0"/>
    <n v="0"/>
    <n v="0"/>
    <n v="0"/>
    <n v="0"/>
    <n v="0"/>
    <n v="0"/>
    <n v="0"/>
    <n v="0"/>
    <n v="40.637"/>
    <n v="71.462000000000003"/>
    <n v="96.161000000000001"/>
    <n v="144.40799999999999"/>
    <n v="203.61699999999999"/>
    <n v="57.061999999999998"/>
    <n v="0"/>
    <n v="2.13"/>
    <n v="0"/>
    <n v="0"/>
    <n v="1.522"/>
    <n v="30.404"/>
    <n v="647.40300000000002"/>
    <n v="1.222"/>
    <n v="5.1189999999999998"/>
    <n v="23.329000000000001"/>
    <n v="28.169"/>
    <n v="3.073"/>
    <n v="0.30299999999999999"/>
    <n v="0"/>
    <n v="2.13"/>
    <n v="0"/>
    <n v="0"/>
    <n v="1.522"/>
    <n v="0"/>
    <n v="64.867000000000004"/>
    <n v="1.222"/>
    <n v="5.1189999999999998"/>
    <n v="23.329000000000001"/>
    <n v="28.169"/>
    <n v="3.073"/>
    <n v="0.30299999999999999"/>
    <n v="0"/>
    <n v="2.13"/>
    <n v="0"/>
    <n v="0"/>
    <n v="1.522"/>
    <n v="0"/>
    <n v="64.867000000000004"/>
    <n v="1.222"/>
    <n v="5.1189999999999998"/>
    <n v="23.329000000000001"/>
    <n v="28.169"/>
    <n v="3.073"/>
    <n v="0.30299999999999999"/>
    <n v="0"/>
    <n v="2.13"/>
    <n v="0"/>
    <n v="0"/>
    <n v="1.522"/>
    <n v="0"/>
    <n v="64.867000000000004"/>
    <n v="1.222"/>
    <n v="5.1189999999999998"/>
    <n v="23.329000000000001"/>
    <n v="28.169"/>
    <n v="3.073"/>
    <n v="0.30299999999999999"/>
    <n v="0"/>
    <n v="2.13"/>
    <n v="0"/>
    <n v="0"/>
    <n v="1.522"/>
    <n v="0"/>
    <n v="64.867000000000004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Osprey BG-346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8.7029999999999994"/>
    <n v="15.305"/>
    <n v="20.594000000000001"/>
    <n v="30.927"/>
    <n v="43.607999999999997"/>
    <n v="12.221"/>
    <n v="0"/>
    <n v="0.45600000000000002"/>
    <n v="0"/>
    <n v="0"/>
    <n v="0.32600000000000001"/>
    <n v="6.5110000000000001"/>
    <n v="138.65099999999998"/>
    <n v="0.26200000000000001"/>
    <n v="1.0960000000000001"/>
    <n v="4.9960000000000004"/>
    <n v="6.0330000000000004"/>
    <n v="0.65800000000000003"/>
    <n v="6.5000000000000002E-2"/>
    <n v="0"/>
    <n v="0.45600000000000002"/>
    <n v="0"/>
    <n v="0"/>
    <n v="0.32600000000000001"/>
    <n v="0"/>
    <n v="13.891999999999999"/>
    <n v="0.26200000000000001"/>
    <n v="1.0960000000000001"/>
    <n v="4.9960000000000004"/>
    <n v="6.0330000000000004"/>
    <n v="0.65800000000000003"/>
    <n v="6.5000000000000002E-2"/>
    <n v="0"/>
    <n v="0.45600000000000002"/>
    <n v="0"/>
    <n v="0"/>
    <n v="0.32600000000000001"/>
    <n v="0"/>
    <n v="13.891999999999999"/>
    <n v="0.26200000000000001"/>
    <n v="1.0960000000000001"/>
    <n v="4.9960000000000004"/>
    <n v="6.0330000000000004"/>
    <n v="0.65800000000000003"/>
    <n v="6.5000000000000002E-2"/>
    <n v="0"/>
    <n v="0.45600000000000002"/>
    <n v="0"/>
    <n v="0"/>
    <n v="0.32600000000000001"/>
    <n v="0"/>
    <n v="13.891999999999999"/>
    <n v="0.26200000000000001"/>
    <n v="1.0960000000000001"/>
    <n v="4.9960000000000004"/>
    <n v="6.0330000000000004"/>
    <n v="0.65800000000000003"/>
    <n v="6.5000000000000002E-2"/>
    <n v="0"/>
    <n v="0.45600000000000002"/>
    <n v="0"/>
    <n v="0"/>
    <n v="0.32600000000000001"/>
    <n v="0"/>
    <n v="13.891999999999999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Suwannee BG-341"/>
    <s v="AFUDC Not Eligible"/>
    <s v="Maintenance"/>
    <s v="Maintenance"/>
    <s v="Fossil Hydro"/>
    <s v="BG - Other Production Plant"/>
    <s v="~"/>
    <s v="PEF Suwannee 341"/>
    <n v="-753.39"/>
    <n v="5.34"/>
    <n v="0.1"/>
    <n v="663.21"/>
    <n v="228.62"/>
    <n v="696.15"/>
    <n v="14.770000000000001"/>
    <n v="10.649999999999999"/>
    <n v="18.510000000000002"/>
    <n v="21.529999999999998"/>
    <n v="112.93"/>
    <n v="213.16000000000003"/>
    <n v="1231.5800000000002"/>
    <n v="0"/>
    <n v="6.51"/>
    <n v="14.17"/>
    <n v="7.2450000000000001"/>
    <n v="0.69299999999999995"/>
    <n v="1.3340000000000001"/>
    <n v="1.819"/>
    <n v="4.5999999999999996"/>
    <n v="13.061999999999999"/>
    <n v="0"/>
    <n v="0.65"/>
    <n v="0"/>
    <n v="50.082999999999998"/>
    <n v="0"/>
    <n v="0"/>
    <n v="0.26"/>
    <n v="0"/>
    <n v="0.69299999999999995"/>
    <n v="0"/>
    <n v="0"/>
    <n v="1.34"/>
    <n v="0.47299999999999998"/>
    <n v="4.8070000000000004"/>
    <n v="5.4569999999999999"/>
    <n v="0"/>
    <n v="13.030000000000001"/>
    <n v="0"/>
    <n v="0"/>
    <n v="0.26"/>
    <n v="0"/>
    <n v="0.69299999999999995"/>
    <n v="0"/>
    <n v="0"/>
    <n v="1.34"/>
    <n v="0.47299999999999998"/>
    <n v="4.8070000000000004"/>
    <n v="5.4569999999999999"/>
    <n v="0"/>
    <n v="13.030000000000001"/>
    <n v="0"/>
    <n v="0"/>
    <n v="0.26"/>
    <n v="0"/>
    <n v="0.69299999999999995"/>
    <n v="0"/>
    <n v="0"/>
    <n v="1.34"/>
    <n v="0.47299999999999998"/>
    <n v="4.8070000000000004"/>
    <n v="5.4569999999999999"/>
    <n v="0"/>
    <n v="13.030000000000001"/>
    <n v="0"/>
    <n v="0"/>
    <n v="0.26"/>
    <n v="0"/>
    <n v="0.69299999999999995"/>
    <n v="0"/>
    <n v="0"/>
    <n v="1.34"/>
    <n v="0.47299999999999998"/>
    <n v="4.8070000000000004"/>
    <n v="5.4569999999999999"/>
    <n v="0"/>
    <n v="13.030000000000001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Suwannee BG-342"/>
    <s v="AFUDC Not Eligible"/>
    <s v="Maintenance"/>
    <s v="Maintenance"/>
    <s v="Fossil Hydro"/>
    <s v="BG - Other Production Plant"/>
    <s v="~"/>
    <s v="PEF Suwannee 342"/>
    <n v="0"/>
    <n v="0"/>
    <n v="0"/>
    <n v="0"/>
    <n v="0"/>
    <n v="0"/>
    <n v="0"/>
    <n v="0"/>
    <n v="0"/>
    <n v="0"/>
    <n v="0"/>
    <n v="0"/>
    <n v="0"/>
    <n v="0"/>
    <n v="8.9130000000000003"/>
    <n v="19.399999999999999"/>
    <n v="9.9179999999999993"/>
    <n v="0.94899999999999995"/>
    <n v="1.827"/>
    <n v="2.4910000000000001"/>
    <n v="6.2969999999999997"/>
    <n v="17.882000000000001"/>
    <n v="0"/>
    <n v="0.89"/>
    <n v="0"/>
    <n v="68.566999999999993"/>
    <n v="0"/>
    <n v="0"/>
    <n v="0.35599999999999998"/>
    <n v="0"/>
    <n v="0.94899999999999995"/>
    <n v="0"/>
    <n v="0"/>
    <n v="1.8340000000000001"/>
    <n v="0.64800000000000002"/>
    <n v="6.5819999999999999"/>
    <n v="7.4710000000000001"/>
    <n v="0"/>
    <n v="17.84"/>
    <n v="0"/>
    <n v="0"/>
    <n v="0.35599999999999998"/>
    <n v="0"/>
    <n v="0.94899999999999995"/>
    <n v="0"/>
    <n v="0"/>
    <n v="1.8340000000000001"/>
    <n v="0.64800000000000002"/>
    <n v="6.5819999999999999"/>
    <n v="7.4710000000000001"/>
    <n v="0"/>
    <n v="17.84"/>
    <n v="0"/>
    <n v="0"/>
    <n v="0.35599999999999998"/>
    <n v="0"/>
    <n v="0.94899999999999995"/>
    <n v="0"/>
    <n v="0"/>
    <n v="1.8340000000000001"/>
    <n v="0.64800000000000002"/>
    <n v="6.5819999999999999"/>
    <n v="7.4710000000000001"/>
    <n v="0"/>
    <n v="17.84"/>
    <n v="0"/>
    <n v="0"/>
    <n v="0.35599999999999998"/>
    <n v="0"/>
    <n v="0.94899999999999995"/>
    <n v="0"/>
    <n v="0"/>
    <n v="1.8340000000000001"/>
    <n v="0.64800000000000002"/>
    <n v="6.5819999999999999"/>
    <n v="7.4710000000000001"/>
    <n v="0"/>
    <n v="17.84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Suwannee BG-343"/>
    <s v="AFUDC Not Eligible"/>
    <s v="Maintenance"/>
    <s v="Maintenance"/>
    <s v="Fossil Hydro"/>
    <s v="BG - Other Production Plant"/>
    <s v="~"/>
    <s v="PEF Suwannee 343"/>
    <n v="0"/>
    <n v="0"/>
    <n v="0"/>
    <n v="0"/>
    <n v="0"/>
    <n v="0"/>
    <n v="0"/>
    <n v="0"/>
    <n v="0"/>
    <n v="0"/>
    <n v="0"/>
    <n v="0"/>
    <n v="0"/>
    <n v="0"/>
    <n v="40.19"/>
    <n v="87.477999999999994"/>
    <n v="44.723999999999997"/>
    <n v="4.2789999999999999"/>
    <n v="8.2379999999999995"/>
    <n v="11.231"/>
    <n v="28.396000000000001"/>
    <n v="80.632999999999996"/>
    <n v="0"/>
    <n v="4.0119999999999996"/>
    <n v="0"/>
    <n v="309.18099999999998"/>
    <n v="0"/>
    <n v="0"/>
    <n v="1.605"/>
    <n v="0"/>
    <n v="4.2789999999999999"/>
    <n v="0"/>
    <n v="0"/>
    <n v="8.2710000000000008"/>
    <n v="2.9220000000000002"/>
    <n v="29.677"/>
    <n v="33.69"/>
    <n v="0"/>
    <n v="80.444000000000003"/>
    <n v="0"/>
    <n v="0"/>
    <n v="1.605"/>
    <n v="0"/>
    <n v="4.2789999999999999"/>
    <n v="0"/>
    <n v="0"/>
    <n v="8.2710000000000008"/>
    <n v="2.9220000000000002"/>
    <n v="29.677"/>
    <n v="33.69"/>
    <n v="0"/>
    <n v="80.444000000000003"/>
    <n v="0"/>
    <n v="0"/>
    <n v="1.605"/>
    <n v="0"/>
    <n v="4.2789999999999999"/>
    <n v="0"/>
    <n v="0"/>
    <n v="8.2710000000000008"/>
    <n v="2.9220000000000002"/>
    <n v="29.677"/>
    <n v="33.69"/>
    <n v="0"/>
    <n v="80.444000000000003"/>
    <n v="0"/>
    <n v="0"/>
    <n v="1.605"/>
    <n v="0"/>
    <n v="4.2789999999999999"/>
    <n v="0"/>
    <n v="0"/>
    <n v="8.2710000000000008"/>
    <n v="2.9220000000000002"/>
    <n v="29.677"/>
    <n v="33.69"/>
    <n v="0"/>
    <n v="80.444000000000003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Suwannee BG-344"/>
    <s v="AFUDC Not Eligible"/>
    <s v="Maintenance"/>
    <s v="Maintenance"/>
    <s v="Fossil Hydro"/>
    <s v="BG - Other Production Plant"/>
    <s v="~"/>
    <s v="PEF Suwannee 344"/>
    <n v="0"/>
    <n v="0"/>
    <n v="0"/>
    <n v="0"/>
    <n v="0"/>
    <n v="0"/>
    <n v="0"/>
    <n v="0"/>
    <n v="0"/>
    <n v="0"/>
    <n v="0"/>
    <n v="0"/>
    <n v="0"/>
    <n v="0"/>
    <n v="10.130000000000001"/>
    <n v="22.048999999999999"/>
    <n v="11.273"/>
    <n v="1.079"/>
    <n v="2.0760000000000001"/>
    <n v="2.831"/>
    <n v="7.157"/>
    <n v="20.324000000000002"/>
    <n v="0"/>
    <n v="1.0109999999999999"/>
    <n v="0"/>
    <n v="77.929999999999993"/>
    <n v="0"/>
    <n v="0"/>
    <n v="0.40400000000000003"/>
    <n v="0"/>
    <n v="1.079"/>
    <n v="0"/>
    <n v="0"/>
    <n v="2.085"/>
    <n v="0.73599999999999999"/>
    <n v="7.48"/>
    <n v="8.4920000000000009"/>
    <n v="0"/>
    <n v="20.276000000000003"/>
    <n v="0"/>
    <n v="0"/>
    <n v="0.40400000000000003"/>
    <n v="0"/>
    <n v="1.079"/>
    <n v="0"/>
    <n v="0"/>
    <n v="2.085"/>
    <n v="0.73599999999999999"/>
    <n v="7.48"/>
    <n v="8.4920000000000009"/>
    <n v="0"/>
    <n v="20.276000000000003"/>
    <n v="0"/>
    <n v="0"/>
    <n v="0.40400000000000003"/>
    <n v="0"/>
    <n v="1.079"/>
    <n v="0"/>
    <n v="0"/>
    <n v="2.085"/>
    <n v="0.73599999999999999"/>
    <n v="7.48"/>
    <n v="8.4920000000000009"/>
    <n v="0"/>
    <n v="20.276000000000003"/>
    <n v="0"/>
    <n v="0"/>
    <n v="0.40400000000000003"/>
    <n v="0"/>
    <n v="1.079"/>
    <n v="0"/>
    <n v="0"/>
    <n v="2.085"/>
    <n v="0.73599999999999999"/>
    <n v="7.48"/>
    <n v="8.4920000000000009"/>
    <n v="0"/>
    <n v="20.276000000000003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Suwannee BG-345"/>
    <s v="AFUDC Not Eligible"/>
    <s v="Maintenance"/>
    <s v="Maintenance"/>
    <s v="Fossil Hydro"/>
    <s v="BG - Other Production Plant"/>
    <s v="~"/>
    <s v="PEF Suwannee 345"/>
    <n v="0"/>
    <n v="0"/>
    <n v="0"/>
    <n v="0"/>
    <n v="0"/>
    <n v="0"/>
    <n v="0"/>
    <n v="0"/>
    <n v="0"/>
    <n v="0"/>
    <n v="0"/>
    <n v="0"/>
    <n v="0"/>
    <n v="0"/>
    <n v="8.9309999999999992"/>
    <n v="19.439"/>
    <n v="9.9380000000000006"/>
    <n v="0.95099999999999996"/>
    <n v="1.831"/>
    <n v="2.496"/>
    <n v="6.31"/>
    <n v="17.917999999999999"/>
    <n v="0"/>
    <n v="0.89100000000000001"/>
    <n v="0"/>
    <n v="68.705000000000013"/>
    <n v="0"/>
    <n v="0"/>
    <n v="0.35699999999999998"/>
    <n v="0"/>
    <n v="0.95099999999999996"/>
    <n v="0"/>
    <n v="0"/>
    <n v="1.8380000000000001"/>
    <n v="0.64900000000000002"/>
    <n v="6.5949999999999998"/>
    <n v="7.4859999999999998"/>
    <n v="0"/>
    <n v="17.876000000000001"/>
    <n v="0"/>
    <n v="0"/>
    <n v="0.35699999999999998"/>
    <n v="0"/>
    <n v="0.95099999999999996"/>
    <n v="0"/>
    <n v="0"/>
    <n v="1.8380000000000001"/>
    <n v="0.64900000000000002"/>
    <n v="6.5949999999999998"/>
    <n v="7.4859999999999998"/>
    <n v="0"/>
    <n v="17.876000000000001"/>
    <n v="0"/>
    <n v="0"/>
    <n v="0.35699999999999998"/>
    <n v="0"/>
    <n v="0.95099999999999996"/>
    <n v="0"/>
    <n v="0"/>
    <n v="1.8380000000000001"/>
    <n v="0.64900000000000002"/>
    <n v="6.5949999999999998"/>
    <n v="7.4859999999999998"/>
    <n v="0"/>
    <n v="17.876000000000001"/>
    <n v="0"/>
    <n v="0"/>
    <n v="0.35699999999999998"/>
    <n v="0"/>
    <n v="0.95099999999999996"/>
    <n v="0"/>
    <n v="0"/>
    <n v="1.8380000000000001"/>
    <n v="0.64900000000000002"/>
    <n v="6.5949999999999998"/>
    <n v="7.4859999999999998"/>
    <n v="0"/>
    <n v="17.876000000000001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Suwannee BG-346"/>
    <s v="AFUDC Not Eligible"/>
    <s v="Maintenance"/>
    <s v="Maintenance"/>
    <s v="Fossil Hydro"/>
    <s v="BG - Other Production Plant"/>
    <s v="~"/>
    <s v="PEF Suwannee 346"/>
    <n v="0"/>
    <n v="0"/>
    <n v="0"/>
    <n v="0"/>
    <n v="0"/>
    <n v="0"/>
    <n v="0"/>
    <n v="0"/>
    <n v="0"/>
    <n v="0"/>
    <n v="0"/>
    <n v="0"/>
    <n v="0"/>
    <n v="0"/>
    <n v="2.9039999999999999"/>
    <n v="6.32"/>
    <n v="3.2309999999999999"/>
    <n v="0.309"/>
    <n v="0.59499999999999997"/>
    <n v="0.81100000000000005"/>
    <n v="2.052"/>
    <n v="5.8259999999999996"/>
    <n v="0"/>
    <n v="0.28999999999999998"/>
    <n v="0"/>
    <n v="22.338000000000001"/>
    <n v="0"/>
    <n v="0"/>
    <n v="0.11600000000000001"/>
    <n v="0"/>
    <n v="0.309"/>
    <n v="0"/>
    <n v="0"/>
    <n v="0.59799999999999998"/>
    <n v="0.21099999999999999"/>
    <n v="2.1440000000000001"/>
    <n v="2.4340000000000002"/>
    <n v="0"/>
    <n v="5.8120000000000003"/>
    <n v="0"/>
    <n v="0"/>
    <n v="0.11600000000000001"/>
    <n v="0"/>
    <n v="0.309"/>
    <n v="0"/>
    <n v="0"/>
    <n v="0.59799999999999998"/>
    <n v="0.21099999999999999"/>
    <n v="2.1440000000000001"/>
    <n v="2.4340000000000002"/>
    <n v="0"/>
    <n v="5.8120000000000003"/>
    <n v="0"/>
    <n v="0"/>
    <n v="0.11600000000000001"/>
    <n v="0"/>
    <n v="0.309"/>
    <n v="0"/>
    <n v="0"/>
    <n v="0.59799999999999998"/>
    <n v="0.21099999999999999"/>
    <n v="2.1440000000000001"/>
    <n v="2.4340000000000002"/>
    <n v="0"/>
    <n v="5.8120000000000003"/>
    <n v="0"/>
    <n v="0"/>
    <n v="0.11600000000000001"/>
    <n v="0"/>
    <n v="0.309"/>
    <n v="0"/>
    <n v="0"/>
    <n v="0.59799999999999998"/>
    <n v="0.21099999999999999"/>
    <n v="2.1440000000000001"/>
    <n v="2.4340000000000002"/>
    <n v="0"/>
    <n v="5.8120000000000003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Tiger Bay BG-341"/>
    <s v="AFUDC Not Eligible"/>
    <s v="Maintenance"/>
    <s v="Maintenance"/>
    <s v="Fossil Hydro"/>
    <s v="BG - Other Production Plant"/>
    <s v="~"/>
    <s v="PEF Tiger Bay 341"/>
    <n v="40.69"/>
    <n v="179.95"/>
    <n v="212.73"/>
    <n v="1.1299999999999999"/>
    <n v="4.67"/>
    <n v="0.23"/>
    <n v="0"/>
    <n v="1.1399999999999999"/>
    <n v="0.75"/>
    <n v="1.81"/>
    <n v="158.04999999999998"/>
    <n v="156.07"/>
    <n v="757.22"/>
    <n v="0"/>
    <n v="0"/>
    <n v="0"/>
    <n v="0"/>
    <n v="14.865"/>
    <n v="0"/>
    <n v="0"/>
    <n v="0"/>
    <n v="0"/>
    <n v="0"/>
    <n v="0"/>
    <n v="0"/>
    <n v="14.865"/>
    <n v="0.41699999999999998"/>
    <n v="0.41699999999999998"/>
    <n v="0.41699999999999998"/>
    <n v="0.48299999999999998"/>
    <n v="0.42199999999999999"/>
    <n v="0.42199999999999999"/>
    <n v="0.42199999999999999"/>
    <n v="0.42199999999999999"/>
    <n v="0.41899999999999998"/>
    <n v="0.41899999999999998"/>
    <n v="0.41899999999999998"/>
    <n v="0.41899999999999998"/>
    <n v="5.0979999999999999"/>
    <n v="0.41699999999999998"/>
    <n v="0.41699999999999998"/>
    <n v="0.41699999999999998"/>
    <n v="0.48299999999999998"/>
    <n v="0.42199999999999999"/>
    <n v="0.42199999999999999"/>
    <n v="0.42199999999999999"/>
    <n v="0.42199999999999999"/>
    <n v="0.41899999999999998"/>
    <n v="0.41899999999999998"/>
    <n v="0.41899999999999998"/>
    <n v="0.41899999999999998"/>
    <n v="5.0979999999999999"/>
    <n v="0.41699999999999998"/>
    <n v="0.41699999999999998"/>
    <n v="0.41699999999999998"/>
    <n v="0.48299999999999998"/>
    <n v="0.42199999999999999"/>
    <n v="0.42199999999999999"/>
    <n v="0.42199999999999999"/>
    <n v="0.42199999999999999"/>
    <n v="0.41899999999999998"/>
    <n v="0.41899999999999998"/>
    <n v="0.41899999999999998"/>
    <n v="0.41899999999999998"/>
    <n v="5.0979999999999999"/>
    <n v="0.41699999999999998"/>
    <n v="0.41699999999999998"/>
    <n v="0.41699999999999998"/>
    <n v="0.48299999999999998"/>
    <n v="0.42199999999999999"/>
    <n v="0.42199999999999999"/>
    <n v="0.42199999999999999"/>
    <n v="0.42199999999999999"/>
    <n v="0.41899999999999998"/>
    <n v="0.41899999999999998"/>
    <n v="0.41899999999999998"/>
    <n v="0.41899999999999998"/>
    <n v="5.0979999999999999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Tiger Bay BG-342"/>
    <s v="AFUDC Not Eligible"/>
    <s v="Maintenance"/>
    <s v="Maintenance"/>
    <s v="Fossil Hydro"/>
    <s v="BG - Other Production Plant"/>
    <s v="~"/>
    <s v="PEF Tiger Bay 342"/>
    <n v="0"/>
    <n v="0"/>
    <n v="0"/>
    <n v="0"/>
    <n v="0"/>
    <n v="0"/>
    <n v="0"/>
    <n v="0"/>
    <n v="0"/>
    <n v="0"/>
    <n v="0"/>
    <n v="0"/>
    <n v="0"/>
    <n v="0"/>
    <n v="0"/>
    <n v="0"/>
    <n v="0"/>
    <n v="7.2469999999999999"/>
    <n v="0"/>
    <n v="0"/>
    <n v="0"/>
    <n v="0"/>
    <n v="0"/>
    <n v="0"/>
    <n v="0"/>
    <n v="7.2469999999999999"/>
    <n v="0.20300000000000001"/>
    <n v="0.20300000000000001"/>
    <n v="0.20300000000000001"/>
    <n v="0.23499999999999999"/>
    <n v="0.20599999999999999"/>
    <n v="0.20599999999999999"/>
    <n v="0.20599999999999999"/>
    <n v="0.20599999999999999"/>
    <n v="0.20399999999999999"/>
    <n v="0.20399999999999999"/>
    <n v="0.20399999999999999"/>
    <n v="0.20399999999999999"/>
    <n v="2.4840000000000004"/>
    <n v="0.20300000000000001"/>
    <n v="0.20300000000000001"/>
    <n v="0.20300000000000001"/>
    <n v="0.23499999999999999"/>
    <n v="0.20599999999999999"/>
    <n v="0.20599999999999999"/>
    <n v="0.20599999999999999"/>
    <n v="0.20599999999999999"/>
    <n v="0.20399999999999999"/>
    <n v="0.20399999999999999"/>
    <n v="0.20399999999999999"/>
    <n v="0.20399999999999999"/>
    <n v="2.4840000000000004"/>
    <n v="0.20300000000000001"/>
    <n v="0.20300000000000001"/>
    <n v="0.20300000000000001"/>
    <n v="0.23499999999999999"/>
    <n v="0.20599999999999999"/>
    <n v="0.20599999999999999"/>
    <n v="0.20599999999999999"/>
    <n v="0.20599999999999999"/>
    <n v="0.20399999999999999"/>
    <n v="0.20399999999999999"/>
    <n v="0.20399999999999999"/>
    <n v="0.20399999999999999"/>
    <n v="2.4840000000000004"/>
    <n v="0.20300000000000001"/>
    <n v="0.20300000000000001"/>
    <n v="0.20300000000000001"/>
    <n v="0.23499999999999999"/>
    <n v="0.20599999999999999"/>
    <n v="0.20599999999999999"/>
    <n v="0.20599999999999999"/>
    <n v="0.20599999999999999"/>
    <n v="0.20399999999999999"/>
    <n v="0.20399999999999999"/>
    <n v="0.20399999999999999"/>
    <n v="0.20399999999999999"/>
    <n v="2.4840000000000004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Tiger Bay BG-343"/>
    <s v="AFUDC Not Eligible"/>
    <s v="Maintenance"/>
    <s v="Maintenance"/>
    <s v="Fossil Hydro"/>
    <s v="BG - Other Production Plant"/>
    <s v="~"/>
    <s v="PEF Tiger Bay 343"/>
    <n v="0"/>
    <n v="0"/>
    <n v="0"/>
    <n v="0"/>
    <n v="0"/>
    <n v="0"/>
    <n v="0"/>
    <n v="0"/>
    <n v="0"/>
    <n v="0"/>
    <n v="0"/>
    <n v="0"/>
    <n v="0"/>
    <n v="0"/>
    <n v="0"/>
    <n v="0"/>
    <n v="0"/>
    <n v="37.975000000000001"/>
    <n v="0"/>
    <n v="0"/>
    <n v="0"/>
    <n v="0"/>
    <n v="0"/>
    <n v="0"/>
    <n v="0"/>
    <n v="37.975000000000001"/>
    <n v="1.0649999999999999"/>
    <n v="1.0649999999999999"/>
    <n v="1.0649999999999999"/>
    <n v="1.234"/>
    <n v="1.077"/>
    <n v="1.077"/>
    <n v="1.077"/>
    <n v="1.077"/>
    <n v="1.071"/>
    <n v="1.071"/>
    <n v="1.071"/>
    <n v="1.071"/>
    <n v="13.020999999999999"/>
    <n v="1.0649999999999999"/>
    <n v="1.0649999999999999"/>
    <n v="1.0649999999999999"/>
    <n v="1.234"/>
    <n v="1.077"/>
    <n v="1.077"/>
    <n v="1.077"/>
    <n v="1.077"/>
    <n v="1.071"/>
    <n v="1.071"/>
    <n v="1.071"/>
    <n v="1.071"/>
    <n v="13.020999999999999"/>
    <n v="1.0649999999999999"/>
    <n v="1.0649999999999999"/>
    <n v="1.0649999999999999"/>
    <n v="1.234"/>
    <n v="1.077"/>
    <n v="1.077"/>
    <n v="1.077"/>
    <n v="1.077"/>
    <n v="1.071"/>
    <n v="1.071"/>
    <n v="1.071"/>
    <n v="1.071"/>
    <n v="13.020999999999999"/>
    <n v="1.0649999999999999"/>
    <n v="1.0649999999999999"/>
    <n v="1.0649999999999999"/>
    <n v="1.234"/>
    <n v="1.077"/>
    <n v="1.077"/>
    <n v="1.077"/>
    <n v="1.077"/>
    <n v="1.071"/>
    <n v="1.071"/>
    <n v="1.071"/>
    <n v="1.071"/>
    <n v="13.020999999999999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Tiger Bay BG-344"/>
    <s v="AFUDC Not Eligible"/>
    <s v="Maintenance"/>
    <s v="Maintenance"/>
    <s v="Fossil Hydro"/>
    <s v="BG - Other Production Plant"/>
    <s v="~"/>
    <s v="PEF Tiger Bay 344"/>
    <n v="0"/>
    <n v="0"/>
    <n v="0"/>
    <n v="0"/>
    <n v="0"/>
    <n v="0"/>
    <n v="0"/>
    <n v="0"/>
    <n v="0"/>
    <n v="0"/>
    <n v="0"/>
    <n v="0"/>
    <n v="0"/>
    <n v="0"/>
    <n v="0"/>
    <n v="0"/>
    <n v="0"/>
    <n v="13.901"/>
    <n v="0"/>
    <n v="0"/>
    <n v="0"/>
    <n v="0"/>
    <n v="0"/>
    <n v="0"/>
    <n v="0"/>
    <n v="13.901"/>
    <n v="0.39"/>
    <n v="0.39"/>
    <n v="0.39"/>
    <n v="0.45200000000000001"/>
    <n v="0.39400000000000002"/>
    <n v="0.39400000000000002"/>
    <n v="0.39400000000000002"/>
    <n v="0.39400000000000002"/>
    <n v="0.39200000000000002"/>
    <n v="0.39200000000000002"/>
    <n v="0.39200000000000002"/>
    <n v="0.39200000000000002"/>
    <n v="4.7660000000000009"/>
    <n v="0.39"/>
    <n v="0.39"/>
    <n v="0.39"/>
    <n v="0.45200000000000001"/>
    <n v="0.39400000000000002"/>
    <n v="0.39400000000000002"/>
    <n v="0.39400000000000002"/>
    <n v="0.39400000000000002"/>
    <n v="0.39200000000000002"/>
    <n v="0.39200000000000002"/>
    <n v="0.39200000000000002"/>
    <n v="0.39200000000000002"/>
    <n v="4.7660000000000009"/>
    <n v="0.39"/>
    <n v="0.39"/>
    <n v="0.39"/>
    <n v="0.45200000000000001"/>
    <n v="0.39400000000000002"/>
    <n v="0.39400000000000002"/>
    <n v="0.39400000000000002"/>
    <n v="0.39400000000000002"/>
    <n v="0.39200000000000002"/>
    <n v="0.39200000000000002"/>
    <n v="0.39200000000000002"/>
    <n v="0.39200000000000002"/>
    <n v="4.7660000000000009"/>
    <n v="0.39"/>
    <n v="0.39"/>
    <n v="0.39"/>
    <n v="0.45200000000000001"/>
    <n v="0.39400000000000002"/>
    <n v="0.39400000000000002"/>
    <n v="0.39400000000000002"/>
    <n v="0.39400000000000002"/>
    <n v="0.39200000000000002"/>
    <n v="0.39200000000000002"/>
    <n v="0.39200000000000002"/>
    <n v="0.39200000000000002"/>
    <n v="4.7660000000000009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Tiger Bay BG-345"/>
    <s v="AFUDC Not Eligible"/>
    <s v="Maintenance"/>
    <s v="Maintenance"/>
    <s v="Fossil Hydro"/>
    <s v="BG - Other Production Plant"/>
    <s v="~"/>
    <s v="PEF Tiger Bay 345"/>
    <n v="0"/>
    <n v="0"/>
    <n v="0"/>
    <n v="0"/>
    <n v="0"/>
    <n v="0"/>
    <n v="0"/>
    <n v="0"/>
    <n v="0"/>
    <n v="0"/>
    <n v="0"/>
    <n v="0"/>
    <n v="0"/>
    <n v="0"/>
    <n v="0"/>
    <n v="0"/>
    <n v="0"/>
    <n v="11.574"/>
    <n v="0"/>
    <n v="0"/>
    <n v="0"/>
    <n v="0"/>
    <n v="0"/>
    <n v="0"/>
    <n v="0"/>
    <n v="11.574"/>
    <n v="0.32500000000000001"/>
    <n v="0.32500000000000001"/>
    <n v="0.32500000000000001"/>
    <n v="0.376"/>
    <n v="0.32800000000000001"/>
    <n v="0.32800000000000001"/>
    <n v="0.32800000000000001"/>
    <n v="0.32800000000000001"/>
    <n v="0.32600000000000001"/>
    <n v="0.32600000000000001"/>
    <n v="0.32600000000000001"/>
    <n v="0.32600000000000001"/>
    <n v="3.9670000000000001"/>
    <n v="0.32500000000000001"/>
    <n v="0.32500000000000001"/>
    <n v="0.32500000000000001"/>
    <n v="0.376"/>
    <n v="0.32800000000000001"/>
    <n v="0.32800000000000001"/>
    <n v="0.32800000000000001"/>
    <n v="0.32800000000000001"/>
    <n v="0.32600000000000001"/>
    <n v="0.32600000000000001"/>
    <n v="0.32600000000000001"/>
    <n v="0.32600000000000001"/>
    <n v="3.9670000000000001"/>
    <n v="0.32500000000000001"/>
    <n v="0.32500000000000001"/>
    <n v="0.32500000000000001"/>
    <n v="0.376"/>
    <n v="0.32800000000000001"/>
    <n v="0.32800000000000001"/>
    <n v="0.32800000000000001"/>
    <n v="0.32800000000000001"/>
    <n v="0.32600000000000001"/>
    <n v="0.32600000000000001"/>
    <n v="0.32600000000000001"/>
    <n v="0.32600000000000001"/>
    <n v="3.9670000000000001"/>
    <n v="0.32500000000000001"/>
    <n v="0.32500000000000001"/>
    <n v="0.32500000000000001"/>
    <n v="0.376"/>
    <n v="0.32800000000000001"/>
    <n v="0.32800000000000001"/>
    <n v="0.32800000000000001"/>
    <n v="0.32800000000000001"/>
    <n v="0.32600000000000001"/>
    <n v="0.32600000000000001"/>
    <n v="0.32600000000000001"/>
    <n v="0.32600000000000001"/>
    <n v="3.9670000000000001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Tiger Bay BG-346"/>
    <s v="AFUDC Not Eligible"/>
    <s v="Maintenance"/>
    <s v="Maintenance"/>
    <s v="Fossil Hydro"/>
    <s v="BG - Other Production Plant"/>
    <s v="~"/>
    <s v="PEF Tiger Bay 346"/>
    <n v="0"/>
    <n v="0"/>
    <n v="0"/>
    <n v="0"/>
    <n v="0"/>
    <n v="0"/>
    <n v="0"/>
    <n v="0"/>
    <n v="0"/>
    <n v="0"/>
    <n v="0"/>
    <n v="0"/>
    <n v="0"/>
    <n v="0"/>
    <n v="0"/>
    <n v="0"/>
    <n v="0"/>
    <n v="2.254"/>
    <n v="0"/>
    <n v="0"/>
    <n v="0"/>
    <n v="0"/>
    <n v="0"/>
    <n v="0"/>
    <n v="0"/>
    <n v="2.254"/>
    <n v="6.3E-2"/>
    <n v="6.3E-2"/>
    <n v="6.3E-2"/>
    <n v="7.2999999999999995E-2"/>
    <n v="6.4000000000000001E-2"/>
    <n v="6.4000000000000001E-2"/>
    <n v="6.4000000000000001E-2"/>
    <n v="6.4000000000000001E-2"/>
    <n v="6.4000000000000001E-2"/>
    <n v="6.4000000000000001E-2"/>
    <n v="6.4000000000000001E-2"/>
    <n v="6.4000000000000001E-2"/>
    <n v="0.77400000000000024"/>
    <n v="6.3E-2"/>
    <n v="6.3E-2"/>
    <n v="6.3E-2"/>
    <n v="7.2999999999999995E-2"/>
    <n v="6.4000000000000001E-2"/>
    <n v="6.4000000000000001E-2"/>
    <n v="6.4000000000000001E-2"/>
    <n v="6.4000000000000001E-2"/>
    <n v="6.4000000000000001E-2"/>
    <n v="6.4000000000000001E-2"/>
    <n v="6.4000000000000001E-2"/>
    <n v="6.4000000000000001E-2"/>
    <n v="0.77400000000000024"/>
    <n v="6.3E-2"/>
    <n v="6.3E-2"/>
    <n v="6.3E-2"/>
    <n v="7.2999999999999995E-2"/>
    <n v="6.4000000000000001E-2"/>
    <n v="6.4000000000000001E-2"/>
    <n v="6.4000000000000001E-2"/>
    <n v="6.4000000000000001E-2"/>
    <n v="6.4000000000000001E-2"/>
    <n v="6.4000000000000001E-2"/>
    <n v="6.4000000000000001E-2"/>
    <n v="6.4000000000000001E-2"/>
    <n v="0.77400000000000024"/>
    <n v="6.3E-2"/>
    <n v="6.3E-2"/>
    <n v="6.3E-2"/>
    <n v="7.2999999999999995E-2"/>
    <n v="6.4000000000000001E-2"/>
    <n v="6.4000000000000001E-2"/>
    <n v="6.4000000000000001E-2"/>
    <n v="6.4000000000000001E-2"/>
    <n v="6.4000000000000001E-2"/>
    <n v="6.4000000000000001E-2"/>
    <n v="6.4000000000000001E-2"/>
    <n v="6.4000000000000001E-2"/>
    <n v="0.77400000000000024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Univ of Florida BG-341"/>
    <s v="AFUDC Not Eligible"/>
    <s v="Maintenance"/>
    <s v="Maintenance"/>
    <s v="Fossil Hydro"/>
    <s v="BG - Other Production Plant"/>
    <s v="~"/>
    <s v="PEF Univ of Florida 341"/>
    <n v="42.39"/>
    <n v="24.56"/>
    <n v="6.89"/>
    <n v="0.77"/>
    <n v="7.91"/>
    <n v="13.74"/>
    <n v="33.75"/>
    <n v="42.66"/>
    <n v="22.62"/>
    <n v="152.41"/>
    <n v="4.8500000000000005"/>
    <n v="246.47"/>
    <n v="599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Univ of Florida Other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25.911999999999999"/>
    <n v="9.0370000000000008"/>
    <n v="5.6"/>
    <n v="4.3280000000000003"/>
    <n v="0"/>
    <n v="1.589"/>
    <n v="0"/>
    <n v="0"/>
    <n v="1.0329999999999999"/>
    <n v="0"/>
    <n v="47.499000000000002"/>
    <n v="34.753"/>
    <n v="2.9009999999999998"/>
    <n v="10.207000000000001"/>
    <n v="16.344000000000001"/>
    <n v="1.2709999999999999"/>
    <n v="0"/>
    <n v="0"/>
    <n v="1.589"/>
    <n v="1.2310000000000001"/>
    <n v="4.7240000000000002"/>
    <n v="2.8290000000000002"/>
    <n v="0"/>
    <n v="75.84899999999999"/>
    <n v="34.753"/>
    <n v="2.9009999999999998"/>
    <n v="10.207000000000001"/>
    <n v="16.344000000000001"/>
    <n v="1.2709999999999999"/>
    <n v="0"/>
    <n v="0"/>
    <n v="1.589"/>
    <n v="1.2310000000000001"/>
    <n v="4.7240000000000002"/>
    <n v="2.8290000000000002"/>
    <n v="0"/>
    <n v="75.84899999999999"/>
    <n v="34.753"/>
    <n v="2.9009999999999998"/>
    <n v="10.207000000000001"/>
    <n v="16.344000000000001"/>
    <n v="1.2709999999999999"/>
    <n v="0"/>
    <n v="0"/>
    <n v="1.589"/>
    <n v="1.2310000000000001"/>
    <n v="4.7240000000000002"/>
    <n v="2.8290000000000002"/>
    <n v="0"/>
    <n v="75.84899999999999"/>
    <n v="34.753"/>
    <n v="2.9009999999999998"/>
    <n v="10.207000000000001"/>
    <n v="16.344000000000001"/>
    <n v="1.2709999999999999"/>
    <n v="0"/>
    <n v="0"/>
    <n v="1.589"/>
    <n v="1.2310000000000001"/>
    <n v="4.7240000000000002"/>
    <n v="2.8290000000000002"/>
    <n v="0"/>
    <n v="75.84899999999999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Univ of Florida Other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18.039000000000001"/>
    <n v="6.2910000000000004"/>
    <n v="3.8980000000000001"/>
    <n v="3.0129999999999999"/>
    <n v="0"/>
    <n v="1.1060000000000001"/>
    <n v="0"/>
    <n v="0"/>
    <n v="0.71899999999999997"/>
    <n v="0"/>
    <n v="33.066000000000003"/>
    <n v="24.193000000000001"/>
    <n v="2.02"/>
    <n v="7.1050000000000004"/>
    <n v="11.378"/>
    <n v="0.88500000000000001"/>
    <n v="0"/>
    <n v="0"/>
    <n v="1.1060000000000001"/>
    <n v="0.85699999999999998"/>
    <n v="3.2890000000000001"/>
    <n v="1.97"/>
    <n v="0"/>
    <n v="52.802999999999997"/>
    <n v="24.193000000000001"/>
    <n v="2.02"/>
    <n v="7.1050000000000004"/>
    <n v="11.378"/>
    <n v="0.88500000000000001"/>
    <n v="0"/>
    <n v="0"/>
    <n v="1.1060000000000001"/>
    <n v="0.85699999999999998"/>
    <n v="3.2890000000000001"/>
    <n v="1.97"/>
    <n v="0"/>
    <n v="52.802999999999997"/>
    <n v="24.193000000000001"/>
    <n v="2.02"/>
    <n v="7.1050000000000004"/>
    <n v="11.378"/>
    <n v="0.88500000000000001"/>
    <n v="0"/>
    <n v="0"/>
    <n v="1.1060000000000001"/>
    <n v="0.85699999999999998"/>
    <n v="3.2890000000000001"/>
    <n v="1.97"/>
    <n v="0"/>
    <n v="52.802999999999997"/>
    <n v="24.193000000000001"/>
    <n v="2.02"/>
    <n v="7.1050000000000004"/>
    <n v="11.378"/>
    <n v="0.88500000000000001"/>
    <n v="0"/>
    <n v="0"/>
    <n v="1.1060000000000001"/>
    <n v="0.85699999999999998"/>
    <n v="3.2890000000000001"/>
    <n v="1.97"/>
    <n v="0"/>
    <n v="52.802999999999997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Univ of Florida Other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86.346999999999994"/>
    <n v="30.114999999999998"/>
    <n v="18.658999999999999"/>
    <n v="14.423"/>
    <n v="0"/>
    <n v="5.2949999999999999"/>
    <n v="0"/>
    <n v="0"/>
    <n v="3.4420000000000002"/>
    <n v="0"/>
    <n v="158.28099999999998"/>
    <n v="115.80800000000001"/>
    <n v="9.6669999999999998"/>
    <n v="34.012"/>
    <n v="54.463000000000001"/>
    <n v="4.2359999999999998"/>
    <n v="0"/>
    <n v="0"/>
    <n v="5.2949999999999999"/>
    <n v="4.1020000000000003"/>
    <n v="15.742000000000001"/>
    <n v="9.4280000000000008"/>
    <n v="0"/>
    <n v="252.75299999999999"/>
    <n v="115.80800000000001"/>
    <n v="9.6669999999999998"/>
    <n v="34.012"/>
    <n v="54.463000000000001"/>
    <n v="4.2359999999999998"/>
    <n v="0"/>
    <n v="0"/>
    <n v="5.2949999999999999"/>
    <n v="4.1020000000000003"/>
    <n v="15.742000000000001"/>
    <n v="9.4280000000000008"/>
    <n v="0"/>
    <n v="252.75299999999999"/>
    <n v="115.80800000000001"/>
    <n v="9.6669999999999998"/>
    <n v="34.012"/>
    <n v="54.463000000000001"/>
    <n v="4.2359999999999998"/>
    <n v="0"/>
    <n v="0"/>
    <n v="5.2949999999999999"/>
    <n v="4.1020000000000003"/>
    <n v="15.742000000000001"/>
    <n v="9.4280000000000008"/>
    <n v="0"/>
    <n v="252.75299999999999"/>
    <n v="115.80800000000001"/>
    <n v="9.6669999999999998"/>
    <n v="34.012"/>
    <n v="54.463000000000001"/>
    <n v="4.2359999999999998"/>
    <n v="0"/>
    <n v="0"/>
    <n v="5.2949999999999999"/>
    <n v="4.1020000000000003"/>
    <n v="15.742000000000001"/>
    <n v="9.4280000000000008"/>
    <n v="0"/>
    <n v="252.75299999999999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Univ of Florida Other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16.588999999999999"/>
    <n v="5.7859999999999996"/>
    <n v="3.585"/>
    <n v="2.7709999999999999"/>
    <n v="0"/>
    <n v="1.0169999999999999"/>
    <n v="0"/>
    <n v="0"/>
    <n v="0.66100000000000003"/>
    <n v="0"/>
    <n v="30.409000000000002"/>
    <n v="22.248999999999999"/>
    <n v="1.857"/>
    <n v="6.5339999999999998"/>
    <n v="10.462999999999999"/>
    <n v="0.81399999999999995"/>
    <n v="0"/>
    <n v="0"/>
    <n v="1.0169999999999999"/>
    <n v="0.78800000000000003"/>
    <n v="3.024"/>
    <n v="1.8109999999999999"/>
    <n v="0"/>
    <n v="48.556999999999995"/>
    <n v="22.248999999999999"/>
    <n v="1.857"/>
    <n v="6.5339999999999998"/>
    <n v="10.462999999999999"/>
    <n v="0.81399999999999995"/>
    <n v="0"/>
    <n v="0"/>
    <n v="1.0169999999999999"/>
    <n v="0.78800000000000003"/>
    <n v="3.024"/>
    <n v="1.8109999999999999"/>
    <n v="0"/>
    <n v="48.556999999999995"/>
    <n v="22.248999999999999"/>
    <n v="1.857"/>
    <n v="6.5339999999999998"/>
    <n v="10.462999999999999"/>
    <n v="0.81399999999999995"/>
    <n v="0"/>
    <n v="0"/>
    <n v="1.0169999999999999"/>
    <n v="0.78800000000000003"/>
    <n v="3.024"/>
    <n v="1.8109999999999999"/>
    <n v="0"/>
    <n v="48.556999999999995"/>
    <n v="22.248999999999999"/>
    <n v="1.857"/>
    <n v="6.5339999999999998"/>
    <n v="10.462999999999999"/>
    <n v="0.81399999999999995"/>
    <n v="0"/>
    <n v="0"/>
    <n v="1.0169999999999999"/>
    <n v="0.78800000000000003"/>
    <n v="3.024"/>
    <n v="1.8109999999999999"/>
    <n v="0"/>
    <n v="48.556999999999995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Univ of Florida Other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17.207000000000001"/>
    <n v="6.0010000000000003"/>
    <n v="3.718"/>
    <n v="2.8740000000000001"/>
    <n v="0"/>
    <n v="1.0549999999999999"/>
    <n v="0"/>
    <n v="0"/>
    <n v="0.68600000000000005"/>
    <n v="0"/>
    <n v="31.541"/>
    <n v="23.077999999999999"/>
    <n v="1.9259999999999999"/>
    <n v="6.7779999999999996"/>
    <n v="10.853"/>
    <n v="0.84399999999999997"/>
    <n v="0"/>
    <n v="0"/>
    <n v="1.0549999999999999"/>
    <n v="0.81699999999999995"/>
    <n v="3.137"/>
    <n v="1.879"/>
    <n v="0"/>
    <n v="50.366999999999997"/>
    <n v="23.077999999999999"/>
    <n v="1.9259999999999999"/>
    <n v="6.7779999999999996"/>
    <n v="10.853"/>
    <n v="0.84399999999999997"/>
    <n v="0"/>
    <n v="0"/>
    <n v="1.0549999999999999"/>
    <n v="0.81699999999999995"/>
    <n v="3.137"/>
    <n v="1.879"/>
    <n v="0"/>
    <n v="50.366999999999997"/>
    <n v="23.077999999999999"/>
    <n v="1.9259999999999999"/>
    <n v="6.7779999999999996"/>
    <n v="10.853"/>
    <n v="0.84399999999999997"/>
    <n v="0"/>
    <n v="0"/>
    <n v="1.0549999999999999"/>
    <n v="0.81699999999999995"/>
    <n v="3.137"/>
    <n v="1.879"/>
    <n v="0"/>
    <n v="50.366999999999997"/>
    <n v="23.077999999999999"/>
    <n v="1.9259999999999999"/>
    <n v="6.7779999999999996"/>
    <n v="10.853"/>
    <n v="0.84399999999999997"/>
    <n v="0"/>
    <n v="0"/>
    <n v="1.0549999999999999"/>
    <n v="0.81699999999999995"/>
    <n v="3.137"/>
    <n v="1.879"/>
    <n v="0"/>
    <n v="50.366999999999997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Maintenance Univ of Florida Other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4.2869999999999999"/>
    <n v="1.4950000000000001"/>
    <n v="0.92600000000000005"/>
    <n v="0.71599999999999997"/>
    <n v="0"/>
    <n v="0.26300000000000001"/>
    <n v="0"/>
    <n v="0"/>
    <n v="0.17100000000000001"/>
    <n v="0"/>
    <n v="7.8580000000000005"/>
    <n v="5.75"/>
    <n v="0.48"/>
    <n v="1.6890000000000001"/>
    <n v="2.7040000000000002"/>
    <n v="0.21"/>
    <n v="0"/>
    <n v="0"/>
    <n v="0.26300000000000001"/>
    <n v="0.20399999999999999"/>
    <n v="0.78200000000000003"/>
    <n v="0.46800000000000003"/>
    <n v="0"/>
    <n v="12.550000000000002"/>
    <n v="5.75"/>
    <n v="0.48"/>
    <n v="1.6890000000000001"/>
    <n v="2.7040000000000002"/>
    <n v="0.21"/>
    <n v="0"/>
    <n v="0"/>
    <n v="0.26300000000000001"/>
    <n v="0.20399999999999999"/>
    <n v="0.78200000000000003"/>
    <n v="0.46800000000000003"/>
    <n v="0"/>
    <n v="12.550000000000002"/>
    <n v="5.75"/>
    <n v="0.48"/>
    <n v="1.6890000000000001"/>
    <n v="2.7040000000000002"/>
    <n v="0.21"/>
    <n v="0"/>
    <n v="0"/>
    <n v="0.26300000000000001"/>
    <n v="0.20399999999999999"/>
    <n v="0.78200000000000003"/>
    <n v="0.46800000000000003"/>
    <n v="0"/>
    <n v="12.550000000000002"/>
    <n v="5.75"/>
    <n v="0.48"/>
    <n v="1.6890000000000001"/>
    <n v="2.7040000000000002"/>
    <n v="0.21"/>
    <n v="0"/>
    <n v="0"/>
    <n v="0.26300000000000001"/>
    <n v="0.20399999999999999"/>
    <n v="0.78200000000000003"/>
    <n v="0.46800000000000003"/>
    <n v="0"/>
    <n v="12.550000000000002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0"/>
    <n v="0"/>
    <n v="10.324999999999999"/>
    <n v="0"/>
    <n v="0"/>
    <n v="0"/>
    <n v="0"/>
    <n v="0"/>
    <n v="0"/>
    <n v="0"/>
    <n v="0"/>
    <n v="10.324999999999999"/>
    <n v="0"/>
    <n v="0"/>
    <n v="0"/>
    <n v="10.324999999999999"/>
    <n v="0"/>
    <n v="0"/>
    <n v="0"/>
    <n v="0"/>
    <n v="0"/>
    <n v="0"/>
    <n v="0"/>
    <n v="0"/>
    <n v="10.324999999999999"/>
    <n v="0"/>
    <n v="0"/>
    <n v="0"/>
    <n v="10.324999999999999"/>
    <n v="0"/>
    <n v="0"/>
    <n v="0"/>
    <n v="0"/>
    <n v="0"/>
    <n v="0"/>
    <n v="0"/>
    <n v="0"/>
    <n v="10.324999999999999"/>
    <n v="0"/>
    <n v="0"/>
    <n v="0"/>
    <n v="10.324999999999999"/>
    <n v="0"/>
    <n v="0"/>
    <n v="0"/>
    <n v="0"/>
    <n v="0"/>
    <n v="0"/>
    <n v="0"/>
    <n v="0"/>
    <n v="10.324999999999999"/>
    <n v="0"/>
    <n v="0"/>
    <n v="0"/>
    <n v="10.324999999999999"/>
    <n v="0"/>
    <n v="0"/>
    <n v="0"/>
    <n v="0"/>
    <n v="0"/>
    <n v="0"/>
    <n v="0"/>
    <n v="0"/>
    <n v="10.324999999999999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RRE Maint Bartow CT 2&amp;4 BG"/>
    <s v="AFUDC Not Eligible"/>
    <s v="Maintenance"/>
    <s v="Maintenance"/>
    <s v="Fossil Hydro"/>
    <s v="BG - Other Production Plant"/>
    <s v="~"/>
    <s v="PEF Bartow CT 2&amp;4-346"/>
    <n v="98.669999999999987"/>
    <n v="38.92"/>
    <n v="90.4"/>
    <n v="461.59000000000003"/>
    <n v="78.47"/>
    <n v="18.71"/>
    <n v="36.099999999999994"/>
    <n v="65.650000000000006"/>
    <n v="24.17"/>
    <n v="15.56"/>
    <n v="53.69"/>
    <n v="630.29000000000008"/>
    <n v="1612.22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&amp; Renewable Energy"/>
    <s v="PEF Solar Perry Maint - 344"/>
    <s v="AFUDC Not Eligible"/>
    <s v="Maintenance"/>
    <s v="Maintenance"/>
    <s v="Renewable Generation - Solar"/>
    <s v="BY - Solar Energy Production"/>
    <s v="~"/>
    <s v="PEF Perry Solar 344"/>
    <n v="0"/>
    <n v="0"/>
    <n v="0"/>
    <n v="0"/>
    <n v="0"/>
    <n v="0"/>
    <n v="0"/>
    <n v="0"/>
    <n v="0.78"/>
    <n v="1.38"/>
    <n v="1.37"/>
    <n v="4.6399999999999997"/>
    <n v="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540.12"/>
    <n v="32.269999999999996"/>
    <n v="67.53"/>
    <n v="1503.2800000000002"/>
    <n v="27.25"/>
    <n v="27.43"/>
    <n v="117.91999999999999"/>
    <n v="2388.1799999999998"/>
    <n v="57.65"/>
    <n v="456.28"/>
    <n v="19.2"/>
    <n v="4.62"/>
    <n v="5241.7299999999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newable Generation"/>
    <s v="PEF Solar - Transmission"/>
    <s v="AFUDC Not Eligible"/>
    <s v="Expansion"/>
    <s v="Regulated Renewables"/>
    <s v="Renewable Generation - Solar"/>
    <s v="BY - Solar Energy Production"/>
    <s v="~"/>
    <s v="PEF Solar Growth Transmission"/>
    <n v="8.89"/>
    <n v="-5.1800000000000006"/>
    <n v="41.02"/>
    <n v="53.94"/>
    <n v="49.019999999999996"/>
    <n v="19.769999999999996"/>
    <n v="88.24"/>
    <n v="11.25"/>
    <n v="20.119999999999997"/>
    <n v="-13.739999999999995"/>
    <n v="10.700000000000001"/>
    <n v="5.9499999999999993"/>
    <n v="289.97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newable Generation"/>
    <s v="PEF Solar 2018 - Hamilton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8.5"/>
    <n v="12.25"/>
    <n v="12.18"/>
    <n v="0"/>
    <n v="0"/>
    <n v="0.1"/>
    <n v="0"/>
    <n v="12.14"/>
    <n v="0"/>
    <n v="45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newable Generation"/>
    <s v="PEF Solar Growth 2019 DeBary"/>
    <s v="AFUDC Not Eligible"/>
    <s v="Expansion"/>
    <s v="Regulated Renewables"/>
    <s v="Renewable Generation - Solar"/>
    <s v="BY - Solar Energy Production"/>
    <s v="~"/>
    <s v="PEF Solar Growth DeBary"/>
    <n v="0"/>
    <n v="0"/>
    <n v="0"/>
    <n v="0"/>
    <n v="0"/>
    <n v="0"/>
    <n v="-2.36"/>
    <n v="0"/>
    <n v="0"/>
    <n v="0"/>
    <n v="0"/>
    <n v="0"/>
    <n v="-2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newable Generation"/>
    <s v="PEF Solar Growth Battery BY - Jennings"/>
    <s v="AFUDC Not Eligible"/>
    <s v="Expansion"/>
    <s v="Regulated Renewables"/>
    <s v="Renewable Generation - Battery"/>
    <s v="BY - Solar Energy Production"/>
    <s v="~"/>
    <s v="PEF Solar Growth Battery"/>
    <n v="10.7"/>
    <n v="0"/>
    <n v="0"/>
    <n v="0"/>
    <n v="0"/>
    <n v="0"/>
    <n v="0"/>
    <n v="0"/>
    <n v="0"/>
    <n v="0"/>
    <n v="0"/>
    <n v="0"/>
    <n v="1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Renewable Generation"/>
    <s v="PEF Solar Growth Battery BY - Trenton"/>
    <s v="AFUDC Not Eligible"/>
    <s v="Expansion"/>
    <s v="Regulated Renewables"/>
    <s v="Renewable Generation - Battery"/>
    <s v="BY - Solar Energy Production"/>
    <s v="~"/>
    <s v="PEF Solar Growth Battery"/>
    <n v="0"/>
    <n v="0.01"/>
    <n v="0"/>
    <n v="0"/>
    <n v="0.24"/>
    <n v="0"/>
    <n v="0"/>
    <n v="-0.01"/>
    <n v="0"/>
    <n v="0"/>
    <n v="0"/>
    <n v="0"/>
    <n v="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FF American Cement-Bushnell East 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.01"/>
    <n v="1.35"/>
    <n v="0"/>
    <n v="0"/>
    <n v="0"/>
    <n v="0"/>
    <n v="0"/>
    <n v="0"/>
    <n v="0"/>
    <n v="0"/>
    <n v="1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FF Bartow Plant-Northeast"/>
    <s v="AFUDC Not Eligible"/>
    <s v="Expansion"/>
    <s v="Other Transmission &amp; Distribution Expansion"/>
    <s v="Transmission Expansion"/>
    <s v="FF - Transmission Stations "/>
    <s v="~"/>
    <s v="PEF Transmission (Excl. ECC) 353.1"/>
    <n v="4.6900000000000004"/>
    <n v="8.9600000000000009"/>
    <n v="18.25"/>
    <n v="10.210000000000001"/>
    <n v="-2.44"/>
    <n v="24.27"/>
    <n v="96.48"/>
    <n v="37.49"/>
    <n v="1.2000000000000002"/>
    <n v="4.3099999999999996"/>
    <n v="-54.55"/>
    <n v="5.77"/>
    <n v="154.64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FF Bayboro_TGIP"/>
    <s v="AFUDC Not Eligible"/>
    <s v="Expansion"/>
    <s v="Other Transmission &amp; Distribution Expansion"/>
    <s v="Transmission Expansion"/>
    <s v="FF - Transmission Stations "/>
    <s v="~"/>
    <s v="PEF Transmission (Excl. ECC) 353.1"/>
    <n v="35.659999999999997"/>
    <n v="44.4"/>
    <n v="154.44999999999999"/>
    <n v="47.45"/>
    <n v="192.87"/>
    <n v="378.63"/>
    <n v="262.35000000000002"/>
    <n v="499.6"/>
    <n v="2.2599999999999998"/>
    <n v="79.010000000000005"/>
    <n v="-80.44"/>
    <n v="239.06"/>
    <n v="1855.2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FF Fort White"/>
    <s v="AFUDC Not Eligible"/>
    <s v="Expansion"/>
    <s v="Other Transmission &amp; Distribution Expansion"/>
    <s v="Transmission Expansion"/>
    <s v="FF - Transmission Stations "/>
    <s v="~"/>
    <s v="PEF Transmission (Excl. ECC) 353.1"/>
    <n v="6.36"/>
    <n v="48.25"/>
    <n v="0.26"/>
    <n v="0.7"/>
    <n v="19.690000000000001"/>
    <n v="-16.47"/>
    <n v="-1185.97"/>
    <n v="0"/>
    <n v="0"/>
    <n v="0"/>
    <n v="0"/>
    <n v="0"/>
    <n v="-1127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6.3000000000000007"/>
    <n v="-166.67999999999998"/>
    <n v="151.91000000000003"/>
    <n v="-143.23999999999998"/>
    <n v="6.9"/>
    <n v="3.0799999999999996"/>
    <n v="52.03"/>
    <n v="-126.53"/>
    <n v="6.11"/>
    <n v="0.62000000000000011"/>
    <n v="0.77"/>
    <n v="0.24000000000000002"/>
    <n v="-208.48999999999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FF Stations"/>
    <s v="AFUDC Not Eligible"/>
    <s v="Expansion"/>
    <s v="Other Transmission &amp; Distribution Expansion"/>
    <s v="Transmission Expansion"/>
    <s v="FF - Transmission Stations "/>
    <s v="~"/>
    <s v="PEF Transmission (Excl. ECC) 353.1"/>
    <n v="457.63"/>
    <n v="208.35"/>
    <n v="123.49000000000002"/>
    <n v="157.46999999999997"/>
    <n v="89.490000000000009"/>
    <n v="775.40999999999985"/>
    <n v="1478.09"/>
    <n v="108.46999999999998"/>
    <n v="46.15"/>
    <n v="20.939999999999998"/>
    <n v="-547.55000000000007"/>
    <n v="169.30999999999997"/>
    <n v="3087.24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9.84"/>
    <n v="3.91"/>
    <n v="14.83"/>
    <n v="20.67"/>
    <n v="15.36"/>
    <n v="35.840000000000003"/>
    <n v="82.4"/>
    <n v="15.88"/>
    <n v="10.94"/>
    <n v="5.81"/>
    <n v="154.19999999999999"/>
    <n v="6.71"/>
    <n v="37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6.9"/>
    <n v="201.27"/>
    <n v="-5.48"/>
    <n v="488.95"/>
    <n v="142.97"/>
    <n v="-148.93"/>
    <n v="-12.15"/>
    <n v="803.36"/>
    <n v="1.5"/>
    <n v="90.06"/>
    <n v="-5.64"/>
    <n v="8.0299999999999994"/>
    <n v="157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29.28"/>
    <n v="31.65"/>
    <n v="40.31"/>
    <n v="27.18"/>
    <n v="103.69"/>
    <n v="71.56"/>
    <n v="54.03"/>
    <n v="59.13"/>
    <n v="61.82"/>
    <n v="151.66"/>
    <n v="147.86000000000001"/>
    <n v="41.26"/>
    <n v="819.43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FF Voltage"/>
    <s v="AFUDC Not Eligible"/>
    <s v="Expansion"/>
    <s v="Other Transmission &amp; Distribution Expansion"/>
    <s v="Voltage Control"/>
    <s v="FF - Transmission Stations "/>
    <s v="~"/>
    <s v="PEF Transmission (Excl. ECC) 353.1"/>
    <n v="5.63"/>
    <n v="13.079999999999998"/>
    <n v="13.94"/>
    <n v="12.9"/>
    <n v="50.58"/>
    <n v="48.489999999999995"/>
    <n v="45.860000000000007"/>
    <n v="37.549999999999997"/>
    <n v="25.479999999999997"/>
    <n v="10.709999999999999"/>
    <n v="-24.86"/>
    <n v="0.03"/>
    <n v="239.39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GG - Disston to Largo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.26"/>
    <n v="0"/>
    <n v="0"/>
    <n v="0"/>
    <n v="0"/>
    <n v="0"/>
    <n v="0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GG 40th Street to 16th Stree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2.37"/>
    <n v="1.72"/>
    <n v="5.01"/>
    <n v="4.68"/>
    <n v="3.16"/>
    <n v="5.86"/>
    <n v="37.99"/>
    <n v="25"/>
    <n v="6.43"/>
    <n v="30.49"/>
    <n v="124.06"/>
    <n v="93.21"/>
    <n v="339.97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GG Archer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2.13"/>
    <n v="14.01"/>
    <n v="0.22"/>
    <n v="2.76"/>
    <n v="3.85"/>
    <n v="3.22"/>
    <n v="2.1"/>
    <n v="6.46"/>
    <n v="6.93"/>
    <n v="4.5199999999999996"/>
    <n v="12.65"/>
    <n v="2.76"/>
    <n v="61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GG Bithlo to Lockwood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.22"/>
    <n v="0"/>
    <n v="0"/>
    <n v="0"/>
    <n v="0"/>
    <n v="0"/>
    <n v="29.08"/>
    <n v="0"/>
    <n v="0"/>
    <n v="0"/>
    <n v="0"/>
    <n v="0"/>
    <n v="29.29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GG Capacit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1.64"/>
    <n v="18.05"/>
    <n v="43.03"/>
    <n v="60.11"/>
    <n v="84.4"/>
    <n v="-572.64"/>
    <n v="167.70000000000002"/>
    <n v="22.38"/>
    <n v="23.340000000000003"/>
    <n v="17.799999999999997"/>
    <n v="37.839999999999996"/>
    <n v="-25.15"/>
    <n v="-111.4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6.36"/>
    <n v="2.54"/>
    <n v="400.68"/>
    <n v="169.06"/>
    <n v="3.14"/>
    <n v="25.34"/>
    <n v="27.19"/>
    <n v="67.36"/>
    <n v="106.91"/>
    <n v="282.44"/>
    <n v="259.68"/>
    <n v="7.52"/>
    <n v="135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GG Disston to 40th Stree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.5"/>
    <n v="1.33"/>
    <n v="2.2799999999999998"/>
    <n v="1.81"/>
    <n v="1.27"/>
    <n v="1.7"/>
    <n v="4.6100000000000003"/>
    <n v="4.68"/>
    <n v="1.25"/>
    <n v="3.01"/>
    <n v="1.37"/>
    <n v="0.72"/>
    <n v="24.52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GG Eustis to Eustis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2.58"/>
    <n v="3.01"/>
    <n v="3.58"/>
    <n v="1.29"/>
    <n v="6.49"/>
    <n v="4.5599999999999996"/>
    <n v="9.9499999999999993"/>
    <n v="3.73"/>
    <n v="9.66"/>
    <n v="9.5299999999999994"/>
    <n v="4.58"/>
    <n v="0.44"/>
    <n v="59.3999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GG Ft White-Perr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55.28"/>
    <n v="88.17"/>
    <n v="7.94"/>
    <n v="8.59"/>
    <n v="129.44999999999999"/>
    <n v="219.08"/>
    <n v="-535.75"/>
    <n v="7.16"/>
    <n v="126.41"/>
    <n v="43.18"/>
    <n v="47.58"/>
    <n v="500.42"/>
    <n v="797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GG Ginnie-Bell-Dempse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16.64"/>
    <n v="0"/>
    <n v="0"/>
    <n v="0"/>
    <n v="0"/>
    <n v="0"/>
    <n v="16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GG Hancock Roa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7.329999999999998"/>
    <n v="59.56"/>
    <n v="29.99"/>
    <n v="-66.52"/>
    <n v="112.69"/>
    <n v="2.87"/>
    <n v="0.97"/>
    <n v="0.16"/>
    <n v="0"/>
    <n v="0"/>
    <n v="-180.45"/>
    <n v="0"/>
    <n v="-23.3999999999999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GG Idylwild - Wacahoota "/>
    <s v="AFUDC Not Eligible"/>
    <s v="Expansion"/>
    <s v="Other Transmission &amp; Distribution Expansion"/>
    <s v="Voltage Control"/>
    <s v="GG - Transmission Lines"/>
    <s v="~"/>
    <s v="PEF Transmission O/H Conduct.&amp; Devices 356.0"/>
    <n v="0.28999999999999998"/>
    <n v="17.57"/>
    <n v="1.88"/>
    <n v="0.78"/>
    <n v="-7.0000000000000007E-2"/>
    <n v="1.08"/>
    <n v="0.15"/>
    <n v="0.04"/>
    <n v="0.05"/>
    <n v="0.02"/>
    <n v="0.02"/>
    <n v="-1313.68"/>
    <n v="-1291.87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GG Lake Talquin-Brickyar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3.96"/>
    <n v="0.91"/>
    <n v="5.29"/>
    <n v="4.5"/>
    <n v="3.28"/>
    <n v="4.3"/>
    <n v="30.03"/>
    <n v="12.03"/>
    <n v="29.9"/>
    <n v="256.36"/>
    <n v="4.67"/>
    <n v="6.55"/>
    <n v="361.78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GG Lines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87.03"/>
    <n v="563.19999999999993"/>
    <n v="116.56999999999998"/>
    <n v="89.31"/>
    <n v="211.07"/>
    <n v="171.94"/>
    <n v="681.85000000000014"/>
    <n v="-36.6"/>
    <n v="50.54"/>
    <n v="31.96"/>
    <n v="-382.05"/>
    <n v="453.87999999999994"/>
    <n v="203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3.15"/>
    <n v="1.44"/>
    <n v="8.74"/>
    <n v="4"/>
    <n v="-1.29"/>
    <n v="36.82"/>
    <n v="338.3"/>
    <n v="10.64"/>
    <n v="15.51"/>
    <n v="5.53"/>
    <n v="24.44"/>
    <n v="35.74"/>
    <n v="483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GG Lines - Fort Meade -WLW 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4.37"/>
    <n v="0"/>
    <n v="0"/>
    <n v="0"/>
    <n v="0"/>
    <n v="0"/>
    <n v="4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68.31"/>
    <n v="746.67"/>
    <n v="946.41"/>
    <n v="457.71"/>
    <n v="-559.34"/>
    <n v="84.32"/>
    <n v="81.34"/>
    <n v="-527.61"/>
    <n v="-296.70999999999998"/>
    <n v="2.0499999999999998"/>
    <n v="-1.69"/>
    <n v="-25.53"/>
    <n v="975.929999999999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GG Lin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9.14"/>
    <n v="9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27.74"/>
    <n v="16.02"/>
    <n v="0.13"/>
    <n v="12.15"/>
    <n v="9.66"/>
    <n v="32.57"/>
    <n v="77.23"/>
    <n v="32.049999999999997"/>
    <n v="-34.68"/>
    <n v="17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GG Powerline to Holder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.08"/>
    <n v="0.57999999999999996"/>
    <n v="1.27"/>
    <n v="20.3"/>
    <n v="-18.16"/>
    <n v="0.81"/>
    <n v="1.46"/>
    <n v="2.82"/>
    <n v="3.41"/>
    <n v="1.98"/>
    <n v="7.0000000000000007E-2"/>
    <n v="1.43"/>
    <n v="16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GG Rio Pinar to Econ to Winter Park Eas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550.93999999999994"/>
    <n v="113.11"/>
    <n v="169.92000000000002"/>
    <n v="323.41000000000003"/>
    <n v="108.81"/>
    <n v="65.100000000000009"/>
    <n v="-2940.04"/>
    <n v="270.82"/>
    <n v="192.06"/>
    <n v="135.22"/>
    <n v="363.08"/>
    <n v="408.26"/>
    <n v="-239.31000000000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GG Silver Springs to Martin Wes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.28"/>
    <n v="1.57"/>
    <n v="0"/>
    <n v="7.0000000000000007E-2"/>
    <n v="0.52"/>
    <n v="281.53999999999996"/>
    <n v="5.01"/>
    <n v="5.34"/>
    <n v="-270.32"/>
    <n v="38.82"/>
    <n v="-46.199999999999996"/>
    <n v="309.35000000000002"/>
    <n v="326.97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HB Capacity"/>
    <s v="AFUDC Not Eligible"/>
    <s v="Expansion"/>
    <s v="Other Transmission &amp; Distribution Expansion"/>
    <s v="Transmission Expansion"/>
    <s v="HB - Distribution Substation"/>
    <s v="~"/>
    <s v="PEF Distribution Station Equip 362.0"/>
    <n v="4.24"/>
    <n v="8.41"/>
    <n v="39.619999999999997"/>
    <n v="51.13"/>
    <n v="10.34"/>
    <n v="13.84"/>
    <n v="185.98"/>
    <n v="25.92"/>
    <n v="10.78"/>
    <n v="11.92"/>
    <n v="-78.27"/>
    <n v="0.5"/>
    <n v="284.41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HB Cust Adds"/>
    <s v="AFUDC Not Eligible"/>
    <s v="Expansion"/>
    <s v="Customer Adds"/>
    <s v="Transmission Expansion"/>
    <s v="HB - Distribution Substation"/>
    <s v="~"/>
    <s v="PEF Distribution Station Equip 362.0"/>
    <n v="29.02"/>
    <n v="52.98"/>
    <n v="64.45"/>
    <n v="6.99"/>
    <n v="6.42"/>
    <n v="18.72"/>
    <n v="-469.18"/>
    <n v="29.740000000000002"/>
    <n v="35.72"/>
    <n v="17.41"/>
    <n v="5.62"/>
    <n v="-5.57"/>
    <n v="-20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Expansion HB Voltage"/>
    <s v="AFUDC Not Eligible"/>
    <s v="Expansion"/>
    <s v="Other Transmission &amp; Distribution Expansion"/>
    <s v="Voltage Control"/>
    <s v="HB - Distribution Substation"/>
    <s v="~"/>
    <s v="PEF Distribution Station Equip 362.0"/>
    <n v="138.22"/>
    <n v="99.59"/>
    <n v="25.369999999999997"/>
    <n v="313.98"/>
    <n v="41.23"/>
    <n v="60.19"/>
    <n v="43.42"/>
    <n v="10.059999999999999"/>
    <n v="49.06"/>
    <n v="19.239999999999998"/>
    <n v="14.049999999999999"/>
    <n v="5.7700000000000005"/>
    <n v="820.18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Maintenance FF"/>
    <s v="AFUDC Not Eligible"/>
    <s v="Maintenance"/>
    <s v="Maintenance"/>
    <s v="Transmission"/>
    <s v="FF - Transmission Stations "/>
    <s v="~"/>
    <s v="PEF Transmission (Excl. ECC) 353.1"/>
    <n v="1893.0799999999992"/>
    <n v="152.53"/>
    <n v="227.60000000000008"/>
    <n v="719.94"/>
    <n v="530.26"/>
    <n v="466.75000000000011"/>
    <n v="1812.5499999999997"/>
    <n v="302.74"/>
    <n v="487.44000000000011"/>
    <n v="433.53"/>
    <n v="-2803.6300000000006"/>
    <n v="602.55999999999995"/>
    <n v="4825.3499999999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Maintenance FF SPP"/>
    <s v="AFUDC Not Eligible"/>
    <s v="Recoverable"/>
    <s v="Florida SPP"/>
    <s v="Transmission"/>
    <s v="FF - Transmission Stations "/>
    <s v="DEF - SPP"/>
    <s v="PEF Transmission (Excl. ECC) 353.1 SPP"/>
    <n v="0"/>
    <n v="0"/>
    <n v="12.76"/>
    <n v="0"/>
    <n v="13.16"/>
    <n v="1.2799999999999998"/>
    <n v="0.24000000000000002"/>
    <n v="4.28"/>
    <n v="2.9599999999999995"/>
    <n v="5.0699999999999994"/>
    <n v="6.87"/>
    <n v="5.41"/>
    <n v="52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Maintenance FF_STIP"/>
    <s v="AFUDC Not Eligible"/>
    <s v="Maintenance"/>
    <s v="Maintenance"/>
    <s v="Transmission"/>
    <s v="FF - Transmission Stations "/>
    <s v="~"/>
    <s v="PEF Transmission (Excl. ECC) 353.1"/>
    <n v="9.6999999999999993"/>
    <n v="9.2800000000000011"/>
    <n v="14.1"/>
    <n v="39.379999999999995"/>
    <n v="18.84"/>
    <n v="11.43"/>
    <n v="44.04"/>
    <n v="15.110000000000003"/>
    <n v="6.830000000000001"/>
    <n v="10.5"/>
    <n v="19.68"/>
    <n v="10.479999999999999"/>
    <n v="20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Maintenance GG"/>
    <s v="AFUDC Not Eligible"/>
    <s v="Maintenance"/>
    <s v="Maintenance"/>
    <s v="Transmission"/>
    <s v="GG - Transmission Lines"/>
    <s v="~"/>
    <s v="PEF Transmission O/H Conduct.&amp; Devices 356.0"/>
    <n v="462.53"/>
    <n v="25.969999999999995"/>
    <n v="-124.19999999999997"/>
    <n v="-2.6500000000000057"/>
    <n v="-37.349999999999994"/>
    <n v="-5.6999999999999904"/>
    <n v="882.11"/>
    <n v="474.26"/>
    <n v="-5.3899999999999935"/>
    <n v="219.61"/>
    <n v="58.099999999999994"/>
    <n v="1612.3999999999999"/>
    <n v="3559.68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Maintenance GG 355"/>
    <s v="AFUDC Not Eligible"/>
    <s v="Maintenance"/>
    <s v="Maintenance"/>
    <s v="Transmission"/>
    <s v="GG - Transmission Lines"/>
    <s v="~"/>
    <s v="PEF Transmission Poles &amp; Fixtures 355.0"/>
    <n v="0"/>
    <n v="0.42"/>
    <n v="0"/>
    <n v="0"/>
    <n v="0"/>
    <n v="0"/>
    <n v="0"/>
    <n v="0"/>
    <n v="0"/>
    <n v="20.3"/>
    <n v="33.950000000000003"/>
    <n v="700.58"/>
    <n v="75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Maintenance GG_SPP"/>
    <s v="AFUDC Not Eligible"/>
    <s v="Recoverable"/>
    <s v="Florida SPP"/>
    <s v="Transmission"/>
    <s v="GG - Transmission Lines"/>
    <s v="DEF - SPP"/>
    <s v="PEF Transmission Poles &amp; Fixtures 355.0 SPP"/>
    <n v="640.93000000000006"/>
    <n v="400.11"/>
    <n v="298.56999999999988"/>
    <n v="184.35999999999999"/>
    <n v="416.80999999999995"/>
    <n v="868.72999999999979"/>
    <n v="1207.7999999999995"/>
    <n v="1234.0400000000004"/>
    <n v="512.21999999999991"/>
    <n v="472.77"/>
    <n v="443.79999999999984"/>
    <n v="291.15999999999997"/>
    <n v="6971.29999999999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Maintenance GG_SPP 354"/>
    <s v="AFUDC Not Eligible"/>
    <s v="Recoverable"/>
    <s v="Florida SPP"/>
    <s v="Transmission"/>
    <s v="GG - Transmission Lines"/>
    <s v="DEF - SPP"/>
    <s v="PEF Transmission Towers &amp; Fixtures 354 SPP"/>
    <n v="99.089999999999989"/>
    <n v="6.92"/>
    <n v="35.729999999999997"/>
    <n v="-2.3600000000000003"/>
    <n v="122.76"/>
    <n v="22.07"/>
    <n v="6.6999999999999993"/>
    <n v="49.82"/>
    <n v="-14.02"/>
    <n v="0.06"/>
    <n v="-71.33"/>
    <n v="24.75"/>
    <n v="28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Maintenance HB"/>
    <s v="AFUDC Not Eligible"/>
    <s v="Maintenance"/>
    <s v="Maintenance"/>
    <s v="Transmission"/>
    <s v="HB - Distribution Substation"/>
    <s v="~"/>
    <s v="PEF Distribution Station Equip 362.0"/>
    <n v="911.9499999999997"/>
    <n v="203.26"/>
    <n v="238.11000000000004"/>
    <n v="134.93000000000004"/>
    <n v="131.70000000000002"/>
    <n v="814.35999999999979"/>
    <n v="1542.7199999999996"/>
    <n v="603.82999999999993"/>
    <n v="664.48"/>
    <n v="515.94999999999993"/>
    <n v="263.75"/>
    <n v="1558.07"/>
    <n v="7583.1099999999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Maintenance HB - STIP"/>
    <s v="AFUDC Not Eligible"/>
    <s v="Maintenance"/>
    <s v="Maintenance"/>
    <s v="Transmission"/>
    <s v="HB - Distribution Substation"/>
    <s v="~"/>
    <s v="PEF Distribution Station Equip 362.0"/>
    <n v="0.49"/>
    <n v="1.1000000000000001"/>
    <n v="2.9599999999999995"/>
    <n v="7.1999999999999984"/>
    <n v="5.55"/>
    <n v="16.21"/>
    <n v="26.64"/>
    <n v="26.479999999999997"/>
    <n v="12.700000000000001"/>
    <n v="15.63"/>
    <n v="8.6"/>
    <n v="6.41"/>
    <n v="129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Maintenance HB SPP"/>
    <s v="AFUDC Not Eligible"/>
    <s v="Recoverable"/>
    <s v="Florida SPP"/>
    <s v="Transmission"/>
    <s v="HB - Distribution Substation"/>
    <s v="DEF - SPP"/>
    <s v="PEF Distribution Station Equip 362.0 SPP"/>
    <n v="0"/>
    <n v="0"/>
    <n v="0"/>
    <n v="0"/>
    <n v="49.11"/>
    <n v="14.239999999999998"/>
    <n v="2.38"/>
    <n v="0.57000000000000006"/>
    <n v="1.82"/>
    <n v="2"/>
    <n v="6.7799999999999994"/>
    <n v="3.7099999999999995"/>
    <n v="80.6099999999999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Removal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1179.71764982534"/>
    <n v="1309.40915481466"/>
    <n v="1497.8764817742101"/>
    <n v="1293.61430177795"/>
    <n v="1231.49791440286"/>
    <n v="1895.4743034385599"/>
    <n v="1418.8856725441599"/>
    <n v="1210.85051868297"/>
    <n v="1383.6081140904801"/>
    <n v="1579.34748375355"/>
    <n v="1732.8704870476799"/>
    <n v="1856.0253446797301"/>
    <n v="17589.17742683215"/>
    <n v="1761.56049281524"/>
    <n v="2393.65987772983"/>
    <n v="1845.08013068384"/>
    <n v="1641.7859095332501"/>
    <n v="1672.9892690086999"/>
    <n v="2033.3261268725901"/>
    <n v="2097.5151525430902"/>
    <n v="2667.8525436865998"/>
    <n v="1731.81717302674"/>
    <n v="1622.2395366036401"/>
    <n v="1722.01648685236"/>
    <n v="1550.7719519422001"/>
    <n v="22740.614651298081"/>
    <n v="1479.781715013077"/>
    <n v="2010.770639709476"/>
    <n v="1549.9415724046055"/>
    <n v="1379.1662442490028"/>
    <n v="1405.3783221123963"/>
    <n v="1708.0757859162561"/>
    <n v="1761.9971510235703"/>
    <n v="2241.1035150937751"/>
    <n v="1454.7961292518587"/>
    <n v="1362.7465042661663"/>
    <n v="1446.5631583975617"/>
    <n v="1302.7108473630542"/>
    <n v="19103.031584800799"/>
    <n v="1480.2075458388076"/>
    <n v="2011.349271080019"/>
    <n v="1550.3875928499963"/>
    <n v="1379.5631213658439"/>
    <n v="1405.7827421733402"/>
    <n v="1708.5673120075357"/>
    <n v="1762.5041938489703"/>
    <n v="2241.7484284284228"/>
    <n v="1455.2147700761805"/>
    <n v="1363.1386563405472"/>
    <n v="1446.9794300530109"/>
    <n v="1303.08573491883"/>
    <n v="19108.528798981501"/>
    <n v="1493.8946436266785"/>
    <n v="2029.9476995478556"/>
    <n v="1564.7236274500729"/>
    <n v="1392.3195860925348"/>
    <n v="1418.781652977922"/>
    <n v="1724.3659937142652"/>
    <n v="1778.8016160047755"/>
    <n v="2262.4772985398895"/>
    <n v="1468.6707661061828"/>
    <n v="1375.7432482710574"/>
    <n v="1460.3592760157271"/>
    <n v="1315.1350196024396"/>
    <n v="19285.2204279494"/>
    <n v="0"/>
    <n v="0"/>
    <n v="0"/>
    <n v="0"/>
    <n v="0"/>
    <n v="0"/>
    <n v="0"/>
    <n v="0"/>
    <n v="0"/>
    <n v="0"/>
    <n v="0"/>
    <n v="0"/>
    <n v="0"/>
  </r>
  <r>
    <s v="DE Florida"/>
    <x v="9"/>
    <s v="Transmission"/>
    <s v="PEF Transmission Removal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552.61370087266198"/>
    <n v="613.36493448733802"/>
    <n v="701.64845475179402"/>
    <n v="605.966170730052"/>
    <n v="576.86906709913796"/>
    <n v="887.89471776343805"/>
    <n v="664.64688625783799"/>
    <n v="567.19723268703001"/>
    <n v="648.12186254752203"/>
    <n v="739.81181691245399"/>
    <n v="811.72641023231995"/>
    <n v="869.41569009226805"/>
    <n v="8239.2769444338537"/>
    <n v="825.16563466675802"/>
    <n v="1121.2591791421701"/>
    <n v="864.28863684015596"/>
    <n v="769.05977260074599"/>
    <n v="783.67632424930196"/>
    <n v="952.46847940140594"/>
    <n v="982.53646646291395"/>
    <n v="1249.6989154713999"/>
    <n v="811.23300762926397"/>
    <n v="759.90368895236395"/>
    <n v="806.64208414963798"/>
    <n v="726.42621537380398"/>
    <n v="10652.358404939921"/>
    <n v="693.17234521170644"/>
    <n v="941.90284004012415"/>
    <n v="726.03724169907525"/>
    <n v="646.04116287141403"/>
    <n v="658.31965455778834"/>
    <n v="800.11185860100852"/>
    <n v="825.37017793908637"/>
    <n v="1049.7973881276248"/>
    <n v="681.46837772590584"/>
    <n v="638.34968408356235"/>
    <n v="677.61181722294089"/>
    <n v="610.22725449165227"/>
    <n v="8948.4098025718904"/>
    <n v="693.37181662640262"/>
    <n v="942.17388762779399"/>
    <n v="726.24617051270172"/>
    <n v="646.2270715355437"/>
    <n v="658.50909655403075"/>
    <n v="800.34210356887661"/>
    <n v="825.60769139180684"/>
    <n v="1050.0994840949563"/>
    <n v="681.66448113700505"/>
    <n v="638.53337940181132"/>
    <n v="677.80681084715275"/>
    <n v="610.4028626124782"/>
    <n v="8950.9848559105594"/>
    <n v="699.78324716139639"/>
    <n v="950.8859268072946"/>
    <n v="732.96158172771561"/>
    <n v="652.20256675994085"/>
    <n v="664.59816049920209"/>
    <n v="807.74266078539165"/>
    <n v="833.2418729890195"/>
    <n v="1059.809483457009"/>
    <n v="687.9676569572265"/>
    <n v="644.43773303739533"/>
    <n v="684.07431578416663"/>
    <n v="616.04709435123186"/>
    <n v="9033.7523003169899"/>
    <n v="0"/>
    <n v="0"/>
    <n v="0"/>
    <n v="0"/>
    <n v="0"/>
    <n v="0"/>
    <n v="0"/>
    <n v="0"/>
    <n v="0"/>
    <n v="0"/>
    <n v="0"/>
    <n v="0"/>
    <n v="0"/>
  </r>
  <r>
    <s v="DE Florida"/>
    <x v="10"/>
    <s v="Customer Delivery"/>
    <s v="PEF Distribution Maintenance HW-362"/>
    <s v="AFUDC Not Eligible"/>
    <s v="Maintenance"/>
    <s v="Maintenance"/>
    <s v="Distribution Operations"/>
    <s v="HW - Distribution Highway Jobs"/>
    <s v="~"/>
    <s v="PEF Distribution Station Equip 362.0"/>
    <n v="-1.2"/>
    <n v="-2.6"/>
    <n v="0"/>
    <n v="0"/>
    <n v="0"/>
    <n v="0"/>
    <n v="0"/>
    <n v="0"/>
    <n v="0"/>
    <n v="0"/>
    <n v="0"/>
    <n v="0"/>
    <n v="-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0"/>
    <s v="Customer Delivery"/>
    <s v="PEF Other Yates Maintenance SA"/>
    <s v="AFUDC Not Eligible"/>
    <s v="Maintenance"/>
    <s v="Maintenance"/>
    <s v="Distribution Operations"/>
    <s v="SA - Gen. Bldg. &amp; Oper. Centers"/>
    <s v="~"/>
    <s v="PEF Distribution General Plant Struct &amp; Improv 390.0"/>
    <n v="0"/>
    <n v="0"/>
    <n v="0"/>
    <n v="0"/>
    <n v="-25.05"/>
    <n v="-2773.73"/>
    <n v="0"/>
    <n v="-24.37"/>
    <n v="0"/>
    <n v="0"/>
    <n v="0"/>
    <n v="0"/>
    <n v="-282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0"/>
    <s v="Distributed Energy Solutions"/>
    <s v="PEF DES Exp Cust Sol TA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0"/>
    <n v="0"/>
    <n v="0"/>
    <n v="0"/>
    <n v="0"/>
    <n v="0"/>
    <n v="0"/>
    <n v="0"/>
    <n v="0"/>
    <n v="0"/>
    <n v="0.06"/>
    <n v="0"/>
    <n v="0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0"/>
    <s v="Grid Solutions"/>
    <s v="PEF Grid Solutions AMI - dist QQ"/>
    <s v="AFUDC Not Eligible"/>
    <s v="Major Projects"/>
    <s v="Other Transmission &amp; Distribution Expansion"/>
    <s v="Grid Solutions - AMI"/>
    <s v="QQ - Meters, Panel &amp; Panel Troughs"/>
    <s v="~"/>
    <s v="PEF Smart Grid - AMI Meters"/>
    <n v="0"/>
    <n v="64.8"/>
    <n v="0"/>
    <n v="0"/>
    <n v="0"/>
    <n v="0"/>
    <n v="0"/>
    <n v="0"/>
    <n v="0"/>
    <n v="127.45"/>
    <n v="0"/>
    <n v="-837.44"/>
    <n v="-645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0"/>
    <s v="Nuclear"/>
    <s v="PEF Nuclear Maintenance"/>
    <s v="AFUDC Not Eligible"/>
    <s v="Maintenance"/>
    <s v="Maintenance"/>
    <s v="Fossil Hydro"/>
    <s v="BB - GO - Nuke Steam Plant"/>
    <s v="~"/>
    <s v="D INT 303-Passport-Nuc Asset -50220"/>
    <n v="0"/>
    <n v="0"/>
    <n v="-4.5599999999999996"/>
    <n v="0"/>
    <n v="0"/>
    <n v="0"/>
    <n v="0"/>
    <n v="0"/>
    <n v="0"/>
    <n v="0"/>
    <n v="0"/>
    <n v="0"/>
    <n v="-4.5599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0"/>
    <s v="Regulated &amp; Renewable Energy"/>
    <s v="PEF Fossil Hydro Maint Rotables Citrus 1&amp;2 BG"/>
    <s v="AFUDC Not Eligible"/>
    <s v="Maintenance"/>
    <s v="Maintenance"/>
    <s v="Fossil Hydro"/>
    <s v="BG - Cust - Other Production Plant"/>
    <s v="~"/>
    <s v="PEF CITRUS CC 343.1"/>
    <n v="0"/>
    <n v="0"/>
    <n v="0"/>
    <n v="0"/>
    <n v="-67838.16"/>
    <n v="0"/>
    <n v="0"/>
    <n v="0"/>
    <n v="0"/>
    <n v="-52855.6"/>
    <n v="0"/>
    <n v="7853.63"/>
    <n v="-11284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0"/>
    <s v="Regulated &amp; Renewable Energy"/>
    <s v="PEF Fossil Hydro Maint Rotables Hines 4 BG"/>
    <s v="AFUDC Not Eligible"/>
    <s v="Maintenance"/>
    <s v="Maintenance"/>
    <s v="Fossil Hydro"/>
    <s v="BG - Other Production Plant"/>
    <s v="~"/>
    <s v="PEF Hines 4 343.1"/>
    <n v="0"/>
    <n v="0"/>
    <n v="-7391.42"/>
    <n v="0"/>
    <n v="0"/>
    <n v="0"/>
    <n v="0"/>
    <n v="0"/>
    <n v="0"/>
    <n v="0"/>
    <n v="0"/>
    <n v="0"/>
    <n v="-739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0"/>
    <s v="Regulated &amp; Renewable Energy"/>
    <s v="PEF Fossil Hydro Maint Rotables Osprey BG"/>
    <s v="AFUDC Not Eligible"/>
    <s v="Maintenance"/>
    <s v="Maintenance"/>
    <s v="Fossil Hydro"/>
    <s v="BG - Other Production Plant"/>
    <s v="~"/>
    <s v="PEF Osprey CC 343.1"/>
    <n v="0"/>
    <n v="0"/>
    <n v="0"/>
    <n v="-1241.2"/>
    <n v="0"/>
    <n v="-10"/>
    <n v="0"/>
    <n v="0"/>
    <n v="0"/>
    <n v="0"/>
    <n v="0"/>
    <n v="0"/>
    <n v="-125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0"/>
    <s v="Regulated &amp; Renewable Energy"/>
    <s v="PEF Fossil Hydro Maintenance Anclote BA-311"/>
    <s v="AFUDC Not Eligible"/>
    <s v="Maintenance"/>
    <s v="Maintenance"/>
    <s v="Fossil Hydro"/>
    <s v="BA - Fossil Steam Plants "/>
    <s v="~"/>
    <s v="PEF Anclote Struct &amp; Improv 311"/>
    <n v="0"/>
    <n v="-3.21"/>
    <n v="0"/>
    <n v="0"/>
    <n v="0"/>
    <n v="0"/>
    <n v="0"/>
    <n v="0"/>
    <n v="0"/>
    <n v="0"/>
    <n v="0"/>
    <n v="0"/>
    <n v="-3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0"/>
    <s v="Regulated &amp; Renewable Energy"/>
    <s v="PEF Fossil Hydro Maintenance Bartow CC BG-346"/>
    <s v="AFUDC Not Eligible"/>
    <s v="Maintenance"/>
    <s v="Maintenance"/>
    <s v="Fossil Hydro"/>
    <s v="BG - Other Production Plant"/>
    <s v="~"/>
    <s v="PEF Bartow 346 CC"/>
    <n v="-480.66"/>
    <n v="-24.06"/>
    <n v="-142.09"/>
    <n v="0"/>
    <n v="0"/>
    <n v="0"/>
    <n v="-21.1"/>
    <n v="0"/>
    <n v="0"/>
    <n v="0"/>
    <n v="-876.09"/>
    <n v="0"/>
    <n v="-15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0"/>
    <s v="Regulated &amp; Renewable Energy"/>
    <s v="PEF Fossil Hydro Maintenance Citrus CC BA"/>
    <s v="AFUDC Not Eligible"/>
    <s v="Maintenance"/>
    <s v="Maintenance"/>
    <s v="Fossil Hydro"/>
    <s v="BA - Fossil Steam Plants "/>
    <s v="~"/>
    <s v="PEF Citrus CC 342"/>
    <n v="0"/>
    <n v="0"/>
    <n v="0"/>
    <n v="0"/>
    <n v="-1272"/>
    <n v="0"/>
    <n v="0"/>
    <n v="0"/>
    <n v="-489.72"/>
    <n v="-1605.6100000000001"/>
    <n v="-560.77"/>
    <n v="0"/>
    <n v="-392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0"/>
    <s v="Regulated &amp; Renewable Energy"/>
    <s v="PEF Fossil Hydro Maintenance CR 1&amp;2 "/>
    <s v="AFUDC Not Eligible"/>
    <s v="Maintenance"/>
    <s v="Fossil Hydro"/>
    <s v="Fossil Hydro"/>
    <s v="BA - Fossil Steam Plants "/>
    <s v="~"/>
    <s v="PEF CR4&amp;5 Access. Elec Equip 315"/>
    <n v="0"/>
    <n v="0"/>
    <n v="0"/>
    <n v="0"/>
    <n v="0"/>
    <n v="0.03"/>
    <n v="0"/>
    <n v="0"/>
    <n v="0"/>
    <n v="0"/>
    <n v="0"/>
    <n v="0"/>
    <n v="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0"/>
    <s v="Regulated &amp; Renewable Energy"/>
    <s v="PEF Fossil Hydro Maintenance CR 4&amp;5-312"/>
    <s v="AFUDC Not Eligible"/>
    <s v="Maintenance"/>
    <s v="Maintenance"/>
    <s v="Fossil Hydro"/>
    <s v="BA - Fossil Steam Plants "/>
    <s v="~"/>
    <s v="PEF CR4&amp;5 Boiler 312"/>
    <n v="0"/>
    <n v="-31.91"/>
    <n v="0"/>
    <n v="0"/>
    <n v="0"/>
    <n v="0"/>
    <n v="-98.88"/>
    <n v="-97.55"/>
    <n v="0"/>
    <n v="-276.73"/>
    <n v="-47.56"/>
    <n v="0"/>
    <n v="-552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0"/>
    <s v="Regulated &amp; Renewable Energy"/>
    <s v="PEF Fossil Hydro Maintenance Debary BG-341"/>
    <s v="AFUDC Not Eligible"/>
    <s v="Maintenance"/>
    <s v="Maintenance"/>
    <s v="Fossil Hydro"/>
    <s v="BG - Other Production Plant"/>
    <s v="~"/>
    <s v="PEF Debary new 341"/>
    <n v="0"/>
    <n v="0"/>
    <n v="0"/>
    <n v="-10.67"/>
    <n v="0"/>
    <n v="-157.74"/>
    <n v="0"/>
    <n v="0"/>
    <n v="-45.79"/>
    <n v="0"/>
    <n v="-1103.3499999999999"/>
    <n v="-10.67"/>
    <n v="-132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0"/>
    <s v="Regulated &amp; Renewable Energy"/>
    <s v="PEF Fossil Hydro Maintenance Hines 1 BG"/>
    <s v="AFUDC Not Eligible"/>
    <s v="Maintenance"/>
    <s v="Maintenance"/>
    <s v="Fossil Hydro"/>
    <s v="BG - Other Production Plant"/>
    <s v="~"/>
    <s v="PEF Hines 1 345"/>
    <n v="0"/>
    <n v="-18.5"/>
    <n v="-43.4"/>
    <n v="-71.760000000000005"/>
    <n v="0"/>
    <n v="-18.32"/>
    <n v="0"/>
    <n v="0"/>
    <n v="0"/>
    <n v="0"/>
    <n v="-84.49"/>
    <n v="-54.59"/>
    <n v="-291.0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0"/>
    <s v="Regulated &amp; Renewable Energy"/>
    <s v="PEF Fossil Hydro Maintenance Inter City BG P1-6 341"/>
    <s v="AFUDC Not Eligible"/>
    <s v="Maintenance"/>
    <s v="Maintenance"/>
    <s v="Fossil Hydro"/>
    <s v="BG - Other Production Plant"/>
    <s v="~"/>
    <s v="PEF Inter City old P1-6 341"/>
    <n v="0"/>
    <n v="0"/>
    <n v="0"/>
    <n v="-10.5"/>
    <n v="-2542.89"/>
    <n v="349.01"/>
    <n v="0"/>
    <n v="-4.1500000000000004"/>
    <n v="0"/>
    <n v="0"/>
    <n v="0"/>
    <n v="0"/>
    <n v="-2208.53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0"/>
    <s v="Regulated &amp; Renewable Energy"/>
    <s v="PEF Fossil Hydro Maintenance Inter City BG P12-14 341"/>
    <s v="AFUDC Not Eligible"/>
    <s v="Maintenance"/>
    <s v="Maintenance"/>
    <s v="Fossil Hydro"/>
    <s v="BG - Other Production Plant"/>
    <s v="~"/>
    <s v="PEF Inter City P12-14 341"/>
    <n v="0"/>
    <n v="0"/>
    <n v="0"/>
    <n v="0"/>
    <n v="0"/>
    <n v="0"/>
    <n v="0"/>
    <n v="0"/>
    <n v="0"/>
    <n v="-0.39"/>
    <n v="0"/>
    <n v="0"/>
    <n v="-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0"/>
    <s v="Regulated &amp; Renewable Energy"/>
    <s v="PEF Fossil Hydro Maintenance Osprey BG-341"/>
    <s v="AFUDC Not Eligible"/>
    <s v="Maintenance"/>
    <s v="Maintenance"/>
    <s v="Fossil Hydro"/>
    <s v="BG - Other Production Plant"/>
    <s v="~"/>
    <s v="PEF Osprey CC 341"/>
    <n v="0"/>
    <n v="0"/>
    <n v="0"/>
    <n v="0"/>
    <n v="0"/>
    <n v="-37.68"/>
    <n v="0"/>
    <n v="0"/>
    <n v="0"/>
    <n v="0"/>
    <n v="0"/>
    <n v="0"/>
    <n v="-3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0"/>
    <s v="Regulated &amp; Renewable Energy"/>
    <s v="PEF Fossil Hydro Maintenance Suwannee BG-341"/>
    <s v="AFUDC Not Eligible"/>
    <s v="Maintenance"/>
    <s v="Maintenance"/>
    <s v="Fossil Hydro"/>
    <s v="BG - Other Production Plant"/>
    <s v="~"/>
    <s v="PEF Suwannee 341"/>
    <n v="0"/>
    <n v="0"/>
    <n v="0"/>
    <n v="-9.8000000000000007"/>
    <n v="0"/>
    <n v="0"/>
    <n v="0"/>
    <n v="0"/>
    <n v="0"/>
    <n v="0"/>
    <n v="0"/>
    <n v="0"/>
    <n v="-9.8000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0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0"/>
    <n v="0"/>
    <n v="0"/>
    <n v="0"/>
    <n v="0"/>
    <n v="0"/>
    <n v="0"/>
    <n v="0"/>
    <n v="0"/>
    <n v="-56.44"/>
    <n v="0"/>
    <n v="0"/>
    <n v="-5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0"/>
    <s v="Transmission"/>
    <s v="PEF Transmission Maintenance GG"/>
    <s v="AFUDC Not Eligible"/>
    <s v="Maintenance"/>
    <s v="Maintenance"/>
    <s v="Transmission"/>
    <s v="GG - Transmission Lines"/>
    <s v="~"/>
    <s v="PEF Transmission O/H Conduct.&amp; Devices 356.0"/>
    <n v="-72.75"/>
    <n v="-23.88"/>
    <n v="-45.81"/>
    <n v="-21.42"/>
    <n v="-135.4"/>
    <n v="-83.31"/>
    <n v="-47.05"/>
    <n v="-127.91"/>
    <n v="-72.599999999999994"/>
    <n v="-52.45"/>
    <n v="146.55000000000001"/>
    <n v="-40.840000000000003"/>
    <n v="-57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apital Challenge"/>
    <s v="PEF Other Capital Challenge CC"/>
    <s v="AFUDC Not Eligible"/>
    <s v="Maintenance"/>
    <s v="Maintenance"/>
    <s v="Capital Challenge"/>
    <s v="CC - Capital Challenge"/>
    <s v="~"/>
    <s v="PEF Model Depr Group Other Capital Challenge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apital Challenge"/>
    <s v="PEF Other Capital Challenge CC 2"/>
    <s v="AFUDC Not Eligible"/>
    <s v="Maintenance"/>
    <s v="Maintenance"/>
    <s v="Capital Challenge"/>
    <s v="CC - Capital Challenge"/>
    <s v="~"/>
    <s v="PEF Model Depr Group Other Capital Challenge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apital Challenge"/>
    <s v="PEF Reg Oth Capital Challenge CC - ROCR"/>
    <s v="AFUDC Not Eligible"/>
    <s v="Maintenance"/>
    <s v="Maintenance"/>
    <s v="Capital Challenge"/>
    <s v="CC - Capital Challenge"/>
    <s v="~"/>
    <s v="PEF Model Depr Group Other Capital Challenge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apital Challenge"/>
    <s v="PEF Reg Oth Capital Challenge2 CC"/>
    <s v="AFUDC Eligible"/>
    <s v="Maintenance"/>
    <s v="Maintenance"/>
    <s v="Capital Challenge"/>
    <s v="CC - Capital Challenge"/>
    <s v="~"/>
    <s v="PEF Model Depr Group Other Capital Challenge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Customer Connect"/>
    <s v="PEF Customer Connect 2019 VS"/>
    <s v="AFUDC Eligible"/>
    <s v="Major Projects"/>
    <s v="Customer Connect"/>
    <s v="Customer Connect"/>
    <s v="VS - Other - Intangible Plant - Software"/>
    <s v="~"/>
    <s v="PEF Customer Connect 5 yr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Connect"/>
    <s v="PEF Customer Connect 5 year VS"/>
    <s v="AFUDC Not Eligible"/>
    <s v="Major Projects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Connect"/>
    <s v="PEF Customer Connect Dec 2023 5 year VS"/>
    <s v="AFUDC Not Eligible"/>
    <s v="Maintenance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Connect"/>
    <s v="PEF Customer Connect Dec 2024 5 year VS"/>
    <s v="AFUDC Not Eligible"/>
    <s v="Maintenance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Connect"/>
    <s v="PEF Customer Connect Dec 2025 5 year VS"/>
    <s v="AFUDC Not Eligible"/>
    <s v="Maintenance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Connect"/>
    <s v="PEF Customer Connect Dec 2026 5 year VS"/>
    <s v="AFUDC Not Eligible"/>
    <s v="Maintenance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</r>
  <r>
    <s v="DE Florida"/>
    <x v="11"/>
    <s v="Customer Connect"/>
    <s v="PEF Customer Connect Major Projects - Tie to ROCR"/>
    <s v="AFUDC Eligible"/>
    <s v="Major Projects"/>
    <s v="Customer Connect"/>
    <s v="Customer Connect"/>
    <s v="VS - Intangible Plant - Software"/>
    <s v="~"/>
    <s v="PEF Other Yates CIS Mar 202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Connect"/>
    <s v="PEF Customer Connect Mar 2020 VS"/>
    <s v="AFUDC Eligible"/>
    <s v="Major Projects"/>
    <s v="Customer Connect"/>
    <s v="Customer Connect"/>
    <s v="VS - Other - Intangible Plant - Software"/>
    <s v="~"/>
    <s v="PEF Customer Connect 5 yr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Connect"/>
    <s v="PEF Customer Connect Mar 2021 5 yr VS"/>
    <s v="AFUDC Eligible"/>
    <s v="Major Projects"/>
    <s v="Customer Connect"/>
    <s v="Customer Connect"/>
    <s v="VS - Other - Intangible Plant - Software"/>
    <s v="~"/>
    <s v="ZZZ_DEL_PEF Other Yates CIS Mar 2021 5yr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Connect"/>
    <s v="PEF Customer Connect Nov 2018 VS"/>
    <s v="AFUDC Eligible"/>
    <s v="Major Projects"/>
    <s v="Customer Connect"/>
    <s v="Customer Connect"/>
    <s v="VS - Other - Intangible Plant - Software"/>
    <s v="~"/>
    <s v="PEF Customer Connect 5 yr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Connect"/>
    <s v="PEF Customer Connect PLUG"/>
    <s v="AFUDC Not Eligible"/>
    <s v="Maintenance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Customer Connect"/>
    <s v="PEF Customer Connect Sept 2021 15 yr VS2"/>
    <s v="AFUDC Not Eligible"/>
    <s v="Major Projects"/>
    <s v="Customer Connect"/>
    <s v="Customer Connect"/>
    <s v="VS - Other - Intangible Plant - Software"/>
    <s v="~"/>
    <s v="PEF Customer Connect 15yr"/>
    <n v="0"/>
    <n v="0"/>
    <n v="0"/>
    <n v="1"/>
    <n v="1"/>
    <n v="1"/>
    <n v="1"/>
    <n v="1"/>
    <n v="1"/>
    <n v="1"/>
    <n v="1"/>
    <n v="1"/>
    <n v="9"/>
    <n v="1"/>
    <n v="1"/>
    <n v="1"/>
    <n v="1"/>
    <n v="1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Customer Delivery Expansion - Tie to the Turn"/>
    <s v="AFUDC Not Eligible"/>
    <s v="Expansion"/>
    <s v="Other Transmission &amp; Distribution Expansion"/>
    <s v="Distribution Expansion"/>
    <s v="HW - Distribution Highway Jobs"/>
    <s v="~"/>
    <s v="PEF Model Depr Group Distribu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Customer Fleet Electrification Clusters"/>
    <s v="AFUDC Not Eligible"/>
    <s v="Expansion"/>
    <s v="Other Transmission &amp; Distribution Expansion"/>
    <s v="Electrification"/>
    <s v="HB - Distribution Substation"/>
    <s v="~"/>
    <s v="PEF Distribution Install - EV Charging Station 370.7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Customer RUSD CIS - General"/>
    <s v="AFUDC Not Eligible"/>
    <s v="Major Projects"/>
    <s v="Customer Connect"/>
    <s v="Customer Connect"/>
    <s v="~"/>
    <s v="~"/>
    <s v="PEF Customer RUSD CIS - General"/>
    <n v="0"/>
    <n v="0"/>
    <n v="0"/>
    <n v="0"/>
    <n v="0"/>
    <n v="0.2"/>
    <n v="0"/>
    <n v="0"/>
    <n v="0"/>
    <n v="0"/>
    <n v="0"/>
    <n v="0.2"/>
    <n v="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Customer RUSD CIS - Intangible"/>
    <s v="AFUDC Not Eligible"/>
    <s v="Major Projects"/>
    <s v="Customer Connect"/>
    <s v="Customer Connect"/>
    <s v="~"/>
    <s v="~"/>
    <s v="PEF Customer RUSD CIS - Intangible"/>
    <n v="0"/>
    <n v="0"/>
    <n v="0"/>
    <n v="0"/>
    <n v="0"/>
    <n v="0.2"/>
    <n v="0"/>
    <n v="0"/>
    <n v="0"/>
    <n v="0"/>
    <n v="0"/>
    <n v="0.2"/>
    <n v="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Maint_Cust Adds_Mthly_IK-360"/>
    <s v="AFUDC Not Eligible"/>
    <s v="Maintenance"/>
    <s v="Customer Adds"/>
    <s v="Distribution Operations"/>
    <s v="IK - Distrib Lines OH/UG (Line Ext)"/>
    <s v="~"/>
    <s v="PEF Distribution Streetlight &amp; Signal Sys 373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Maint_Cust Adds_Mthly_IK-362"/>
    <s v="AFUDC Not Eligible"/>
    <s v="Maintenance"/>
    <s v="Customer Adds"/>
    <s v="Distribution Operations"/>
    <s v="IK - Distrib Lines OH/UG (Line Ext)"/>
    <s v="~"/>
    <s v="PEF Distribution Station Equip 362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Maint_Cust Adds_Mthly_IK-364"/>
    <s v="AFUDC Not Eligible"/>
    <s v="Maintenance"/>
    <s v="Customer Adds"/>
    <s v="Distribution Operations"/>
    <s v="IK - Distrib Lines OH/UG (Line Ext)"/>
    <s v="~"/>
    <s v="PEF Distribution Poles Towers &amp; Fixtures 364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Maint_Cust Adds_Mthly_IK-365"/>
    <s v="AFUDC Not Eligible"/>
    <s v="Maintenance"/>
    <s v="Customer Adds"/>
    <s v="Distribution Operations"/>
    <s v="IK - Distrib Lines OH/UG (Line Ext)"/>
    <s v="~"/>
    <s v="PEF Distribution O/H Conduct &amp; Devices 365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Maint_Cust Adds_Mthly_IK-366"/>
    <s v="AFUDC Not Eligible"/>
    <s v="Maintenance"/>
    <s v="Customer Adds"/>
    <s v="Distribution Operations"/>
    <s v="IK - Distrib Lines OH/UG (Line Ext)"/>
    <s v="~"/>
    <s v="PEF Distribution U/G Conduit 366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Maint_Cust Adds_Mthly_IK-367"/>
    <s v="AFUDC Not Eligible"/>
    <s v="Maintenance"/>
    <s v="Customer Adds"/>
    <s v="Distribution Operations"/>
    <s v="IK - Distrib Lines OH/UG (Line Ext)"/>
    <s v="~"/>
    <s v="PEF Distribution U/G Conduct &amp; Devices 367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Maint_Cust Adds_Mthly_IK-368"/>
    <s v="AFUDC Not Eligible"/>
    <s v="Maintenance"/>
    <s v="Customer Adds"/>
    <s v="Distribution Operations"/>
    <s v="IK - Distrib Lines OH/UG (Line Ext)"/>
    <s v="~"/>
    <s v="PEF Distribution Line Transformers 368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Maint_Cust Adds_Mthly_IK-369"/>
    <s v="AFUDC Not Eligible"/>
    <s v="Maintenance"/>
    <s v="Customer Adds"/>
    <s v="Distribution Operations"/>
    <s v="IK - Distrib Lines OH/UG (Line Ext)"/>
    <s v="~"/>
    <s v="PEF Distribution O/H Services 369.1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Maint_Cust Adds_Mthly_IK-370"/>
    <s v="AFUDC Not Eligible"/>
    <s v="Maintenance"/>
    <s v="Customer Adds"/>
    <s v="Distribution Operations"/>
    <s v="IK - Distrib Lines OH/UG (Line Ext)"/>
    <s v="~"/>
    <s v="PEF Smart Grid - AMI Meters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Maint_Cust Adds_Mthly_IK-373"/>
    <s v="AFUDC Not Eligible"/>
    <s v="Maintenance"/>
    <s v="Customer Adds"/>
    <s v="Distribution Operations"/>
    <s v="IK - Distrib Lines OH/UG (Line Ext)"/>
    <s v="~"/>
    <s v="PEF Distribution Streetlight &amp; Signal Sys 373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Maint_OthT&amp;D_IK-362"/>
    <s v="AFUDC Not Eligible"/>
    <s v="Maintenance"/>
    <s v="Maintenance"/>
    <s v="~"/>
    <s v="IK - Distrib Lines OH/UG (Line Ext)"/>
    <s v="~"/>
    <s v="PEF Distribution Station Equip 362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Maint_OthT&amp;D_IK-364"/>
    <s v="AFUDC Not Eligible"/>
    <s v="Maintenance"/>
    <s v="Maintenance"/>
    <s v="~"/>
    <s v="IK - Distrib Lines OH/UG (Line Ext)"/>
    <s v="~"/>
    <s v="PEF Distribution Poles Towers &amp; Fixtures 364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Maint_OthT&amp;D_IK-365"/>
    <s v="AFUDC Not Eligible"/>
    <s v="Maintenance"/>
    <s v="Maintenance"/>
    <s v="~"/>
    <s v="IK - Distrib Lines OH/UG (Line Ext)"/>
    <s v="~"/>
    <s v="PEF Distribution O/H Conduct &amp; Devices 365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Maint_OthT&amp;D_IK-366"/>
    <s v="AFUDC Not Eligible"/>
    <s v="Maintenance"/>
    <s v="Maintenance"/>
    <s v="~"/>
    <s v="IK - Distrib Lines OH/UG (Line Ext)"/>
    <s v="~"/>
    <s v="PEF Distribution U/G Conduit 366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Maint_OthT&amp;D_IK-367"/>
    <s v="AFUDC Not Eligible"/>
    <s v="Maintenance"/>
    <s v="Maintenance"/>
    <s v="~"/>
    <s v="IK - Distrib Lines OH/UG (Line Ext)"/>
    <s v="~"/>
    <s v="PEF Distribution U/G Conduct &amp; Devices 367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Maint_OthT&amp;D_IK-368"/>
    <s v="AFUDC Not Eligible"/>
    <s v="Maintenance"/>
    <s v="Maintenance"/>
    <s v="~"/>
    <s v="IK - Distrib Lines OH/UG (Line Ext)"/>
    <s v="~"/>
    <s v="PEF Distribution Line Transformers 368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Maint_OthT&amp;D_IK-369"/>
    <s v="AFUDC Not Eligible"/>
    <s v="Maintenance"/>
    <s v="Maintenance"/>
    <s v="~"/>
    <s v="IK - Distrib Lines OH/UG (Line Ext)"/>
    <s v="~"/>
    <s v="PEF Distribution O/H Services 369.1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Maint_OthT&amp;D_IK-370"/>
    <s v="AFUDC Not Eligible"/>
    <s v="Maintenance"/>
    <s v="Maintenance"/>
    <s v="~"/>
    <s v="IK - Distrib Lines OH/UG (Line Ext)"/>
    <s v="~"/>
    <s v="PEF Smart Grid - AMI Meters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Maint_OthT&amp;D_IK-373"/>
    <s v="AFUDC Not Eligible"/>
    <s v="Maintenance"/>
    <s v="Maintenance"/>
    <s v="~"/>
    <s v="IK - Distrib Lines OH/UG (Line Ext)"/>
    <s v="~"/>
    <s v="PEF Distribution Streetlight &amp; Signal Sys 373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Ops_PLUG - 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Ops_PLUG - 364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Ops_PLUG - 365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Ops_PLUG - 366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Ops_PLUG - 367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Ops_PLUG - 368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Ops_PLUG - 369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Ops_PLUG - 370"/>
    <s v="AFUDC Not Eligible"/>
    <s v="Maintenance"/>
    <s v="Maintenance"/>
    <s v="Distribution Operations"/>
    <s v="IK - Distrib Lines OH/UG (Line Ext)"/>
    <s v="~"/>
    <s v="PEF Distribution Meters 370.0"/>
    <n v="0"/>
    <n v="0"/>
    <n v="0"/>
    <n v="0"/>
    <n v="0"/>
    <n v="0"/>
    <n v="0"/>
    <n v="0"/>
    <n v="0"/>
    <n v="0"/>
    <n v="0"/>
    <n v="0"/>
    <n v="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Removal - 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Removal - 364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Removal - 365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Removal - 366"/>
    <s v="AFUDC Not Eligible"/>
    <s v="Maintenance"/>
    <s v="Maintenance"/>
    <s v="Distribution Operations"/>
    <s v="IK - Distrib Lines OH/UG (Line Ext)"/>
    <s v="~"/>
    <s v="PEF Distribution U/G Conduit 366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Removal - 367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Removal - 368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Removal - 369"/>
    <s v="AFUDC Not Eligible"/>
    <s v="Maintenance"/>
    <s v="Maintenance"/>
    <s v="Distribution Operations"/>
    <s v="IK - Distrib Lines OH/UG (Line Ext)"/>
    <s v="~"/>
    <s v="PEF Distribution O/H Services 369.1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Removal - 370"/>
    <s v="AFUDC Not Eligible"/>
    <s v="Maintenance"/>
    <s v="Maintenance"/>
    <s v="Distribution Operations"/>
    <s v="IK - Distrib Lines OH/UG (Line Ext)"/>
    <s v="~"/>
    <s v="PEF Distribution Meters 370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 Removal - 373"/>
    <s v="AFUDC Not Eligible"/>
    <s v="Maintenance"/>
    <s v="Maintenance"/>
    <s v="Distribution Operations"/>
    <s v="IK - Distrib Lines OH/UG (Line Ext)"/>
    <s v="~"/>
    <s v="PEF Distribution Streetlight &amp; Signal Sys 373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Expansion Field Ops IK Capacity-362"/>
    <s v="AFUDC Not Eligible"/>
    <s v="Expansion"/>
    <s v="Other Transmission &amp; Distribution Expansion"/>
    <s v="Distribution Expansion"/>
    <s v="IK - Other - Distrib Lines OH/UG (Line Ext)"/>
    <s v="~"/>
    <s v="PEF Distribution Station Equip 362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Expansion Field Ops IK New Cust-360"/>
    <s v="AFUDC Not Eligible"/>
    <s v="Expansion"/>
    <s v="Other Transmission &amp; Distribution Expansion"/>
    <s v="Distribution - Customer Additions"/>
    <s v="IK - Other - Distrib Lines OH/UG (Line Ext)"/>
    <s v="~"/>
    <s v="PEF Distribution Easements 360.1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Expansion Field Ops IK New Cust-362"/>
    <s v="AFUDC Not Eligible"/>
    <s v="Expansion"/>
    <s v="Other Transmission &amp; Distribution Expansion"/>
    <s v="Distribution - Customer Additions"/>
    <s v="IK - Other - Distrib Lines OH/UG (Line Ext)"/>
    <s v="~"/>
    <s v="PEF Distribution Station Equip 362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Expansion Field Ops IK New Cust-364 "/>
    <s v="AFUDC Not Eligible"/>
    <s v="Expansion"/>
    <s v="Other Transmission &amp; Distribution Expansion"/>
    <s v="Distribution - Customer Additions"/>
    <s v="IK - Other - Distrib Lines OH/UG (Line Ext)"/>
    <s v="~"/>
    <s v="PEF Distribution Poles Towers &amp; Fixtures 364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Expansion Field Ops IK New Cust-365 "/>
    <s v="AFUDC Not Eligible"/>
    <s v="Expansion"/>
    <s v="Other Transmission &amp; Distribution Expansion"/>
    <s v="Distribution - Customer Additions"/>
    <s v="IK - Other - Distrib Lines OH/UG (Line Ext)"/>
    <s v="~"/>
    <s v="PEF Distribution O/H Conduct &amp; Devices 365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Expansion Field Ops IK New Cust-366 "/>
    <s v="AFUDC Not Eligible"/>
    <s v="Expansion"/>
    <s v="Other Transmission &amp; Distribution Expansion"/>
    <s v="Distribution - Customer Additions"/>
    <s v="IK - Other - Distrib Lines OH/UG (Line Ext)"/>
    <s v="~"/>
    <s v="PEF Distribution U/G Conduit 366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Expansion Field Ops IK New Cust-367 "/>
    <s v="AFUDC Not Eligible"/>
    <s v="Expansion"/>
    <s v="Other Transmission &amp; Distribution Expansion"/>
    <s v="Distribution - Customer Additions"/>
    <s v="IK - Other - Distrib Lines OH/UG (Line Ext)"/>
    <s v="~"/>
    <s v="PEF Distribution U/G Conduct &amp; Devices 367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Expansion Field Ops IK New Cust-368 "/>
    <s v="AFUDC Not Eligible"/>
    <s v="Expansion"/>
    <s v="Other Transmission &amp; Distribution Expansion"/>
    <s v="Distribution - Customer Additions"/>
    <s v="IK - Other - Distrib Lines OH/UG (Line Ext)"/>
    <s v="~"/>
    <s v="PEF Distribution Line Transformers 368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Expansion Field Ops IK New Cust-369 "/>
    <s v="AFUDC Not Eligible"/>
    <s v="Expansion"/>
    <s v="Other Transmission &amp; Distribution Expansion"/>
    <s v="Distribution - Customer Additions"/>
    <s v="IK - Other - Distrib Lines OH/UG (Line Ext)"/>
    <s v="~"/>
    <s v="PEF Distribution U/G Services 369.2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Expansion Field Ops IK New Cust-370 "/>
    <s v="AFUDC Not Eligible"/>
    <s v="Expansion"/>
    <s v="Other Transmission &amp; Distribution Expansion"/>
    <s v="Distribution - Customer Additions"/>
    <s v="IK - Other - Distrib Lines OH/UG (Line Ext)"/>
    <s v="~"/>
    <s v="PEF Smart Grid - AMI Meters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Expansion Field Ops IK New Cust-373"/>
    <s v="AFUDC Not Eligible"/>
    <s v="Expansion"/>
    <s v="Other Transmission &amp; Distribution Expansion"/>
    <s v="Distribution - Customer Additions"/>
    <s v="IK - Other - Distrib Lines OH/UG (Line Ext)"/>
    <s v="~"/>
    <s v="PEF Distribution Streetlight &amp; Signal Sys 373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Install - Customer Premises SPP - 371"/>
    <s v="AFUDC Not Eligible"/>
    <s v="Recoverable"/>
    <s v="Florida SPP"/>
    <s v="Distribution Operations"/>
    <s v="TB - Equipment &amp; Tools"/>
    <s v="DEF - SPP"/>
    <s v="PEF Distribution Install - Customer Premises 371.0 SPP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Land &amp; Land Rights SPP - 360"/>
    <s v="AFUDC Not Eligible"/>
    <s v="Recoverable"/>
    <s v="Florida SPP"/>
    <s v="Distribution Operations"/>
    <s v="TB - Equipment &amp; Tools"/>
    <s v="DEF - SPP"/>
    <s v="PEF Distribution Land &amp; Land Rights 360.0 SPP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HW-360"/>
    <s v="AFUDC Not Eligible"/>
    <s v="Maintenance"/>
    <s v="Maintenance"/>
    <s v="Distribution Operations"/>
    <s v="IK - Distrib Lines OH/UG (Line Ext)"/>
    <s v="~"/>
    <s v="PEF Distribution Station Equip 362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HW-362"/>
    <s v="AFUDC Not Eligible"/>
    <s v="Maintenance"/>
    <s v="Maintenance"/>
    <s v="Distribution Operations"/>
    <s v="HW - Distribution Highway Jobs"/>
    <s v="~"/>
    <s v="PEF Distribution Station Equip 362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HW-364 "/>
    <s v="AFUDC Not Eligible"/>
    <s v="Maintenance"/>
    <s v="Maintenance"/>
    <s v="Distribution Operations"/>
    <s v="HW - Distribution Highway Jobs"/>
    <s v="~"/>
    <s v="PEF Distribution Poles Towers &amp; Fixtures 364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HW-365 "/>
    <s v="AFUDC Not Eligible"/>
    <s v="Maintenance"/>
    <s v="Maintenance"/>
    <s v="Distribution Operations"/>
    <s v="HW - Distribution Highway Jobs"/>
    <s v="~"/>
    <s v="PEF Distribution O/H Conduct &amp; Devices 365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HW-366 "/>
    <s v="AFUDC Not Eligible"/>
    <s v="Maintenance"/>
    <s v="Maintenance"/>
    <s v="Distribution Operations"/>
    <s v="HW - Distribution Highway Jobs"/>
    <s v="~"/>
    <s v="PEF Distribution U/G Conduit 366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HW-367 "/>
    <s v="AFUDC Not Eligible"/>
    <s v="Maintenance"/>
    <s v="Maintenance"/>
    <s v="Distribution Operations"/>
    <s v="HW - Distribution Highway Jobs"/>
    <s v="~"/>
    <s v="PEF Distribution U/G Conduct &amp; Devices 367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HW-368 "/>
    <s v="AFUDC Not Eligible"/>
    <s v="Maintenance"/>
    <s v="Maintenance"/>
    <s v="Distribution Operations"/>
    <s v="HW - Distribution Highway Jobs"/>
    <s v="~"/>
    <s v="PEF Distribution Line Transformers 368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HW-369 "/>
    <s v="AFUDC Not Eligible"/>
    <s v="Maintenance"/>
    <s v="Maintenance"/>
    <s v="Distribution Operations"/>
    <s v="HW - Distribution Highway Jobs"/>
    <s v="~"/>
    <s v="PEF Distribution O/H Services 369.1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HW-370 "/>
    <s v="AFUDC Not Eligible"/>
    <s v="Maintenance"/>
    <s v="Maintenance"/>
    <s v="Distribution Operations"/>
    <s v="HW - Distribution Highway Jobs"/>
    <s v="~"/>
    <s v="PEF Smart Grid - AMI Meters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HW-373 "/>
    <s v="AFUDC Not Eligible"/>
    <s v="Maintenance"/>
    <s v="Maintenance"/>
    <s v="Distribution Operations"/>
    <s v="HW - Distribution Highway Jobs"/>
    <s v="~"/>
    <s v="PEF Distribution Streetlight &amp; Signal Sys 373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 70 9 Months/30 Monthly-360"/>
    <s v="AFUDC Not Eligible"/>
    <s v="Maintenance"/>
    <s v="Maintenance"/>
    <s v="Distribution Operations"/>
    <s v="IK - Distrib Lines OH/UG (Line Ext)"/>
    <s v="~"/>
    <s v="PEF Distribution Easements 360.1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 70 9 Months/30 Monthly-362"/>
    <s v="AFUDC Not Eligible"/>
    <s v="Maintenance"/>
    <s v="Maintenance"/>
    <s v="Distribution Operations"/>
    <s v="IK - Distrib Lines OH/UG (Line Ext)"/>
    <s v="~"/>
    <s v="PEF Distribution Station Equip 362.0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 70 9 Months/30 Monthly-364"/>
    <s v="AFUDC Not Eligible"/>
    <s v="Maintenance"/>
    <s v="Maintenance"/>
    <s v="Distribution Operations"/>
    <s v="IK - Distrib Lines OH/UG (Line Ext)"/>
    <s v="~"/>
    <s v="PEF Distribution Poles Towers &amp; Fixtures 364.0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 70 9 Months/30 Monthly-365"/>
    <s v="AFUDC Not Eligible"/>
    <s v="Maintenance"/>
    <s v="Maintenance"/>
    <s v="Distribution Operations"/>
    <s v="IK - Distrib Lines OH/UG (Line Ext)"/>
    <s v="~"/>
    <s v="PEF Distribution O/H Conduct &amp; Devices 365.0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 70 9 Months/30 Monthly-366"/>
    <s v="AFUDC Not Eligible"/>
    <s v="Maintenance"/>
    <s v="Maintenance"/>
    <s v="Distribution Operations"/>
    <s v="IK - Distrib Lines OH/UG (Line Ext)"/>
    <s v="~"/>
    <s v="PEF Distribution U/G Conduit 366.0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 70 9 Months/30 Monthly-367"/>
    <s v="AFUDC Not Eligible"/>
    <s v="Maintenance"/>
    <s v="Maintenance"/>
    <s v="Distribution Operations"/>
    <s v="IK - Distrib Lines OH/UG (Line Ext)"/>
    <s v="~"/>
    <s v="PEF Distribution U/G Conduct &amp; Devices 367.0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 70 9 Months/30 Monthly-368"/>
    <s v="AFUDC Not Eligible"/>
    <s v="Maintenance"/>
    <s v="Maintenance"/>
    <s v="Distribution Operations"/>
    <s v="IK - Distrib Lines OH/UG (Line Ext)"/>
    <s v="~"/>
    <s v="PEF Distribution Line Transformers 368.0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 70 9 Months/30 Monthly-369"/>
    <s v="AFUDC Not Eligible"/>
    <s v="Maintenance"/>
    <s v="Maintenance"/>
    <s v="Distribution Operations"/>
    <s v="IK - Distrib Lines OH/UG (Line Ext)"/>
    <s v="~"/>
    <s v="PEF Distribution O/H Services 369.1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 70 9 Months/30 Monthly-370"/>
    <s v="AFUDC Not Eligible"/>
    <s v="Maintenance"/>
    <s v="Maintenance"/>
    <s v="Distribution Operations"/>
    <s v="IK - Distrib Lines OH/UG (Line Ext)"/>
    <s v="~"/>
    <s v="PEF Distribution Meters 370.0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 70 9 Months/30 Monthly-373"/>
    <s v="AFUDC Not Eligible"/>
    <s v="Maintenance"/>
    <s v="Maintenance"/>
    <s v="Distribution Operations"/>
    <s v="IK - Distrib Lines OH/UG (Line Ext)"/>
    <s v="~"/>
    <s v="PEF Distribution Streetlight &amp; Signal Sys 373.0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-360"/>
    <s v="AFUDC Not Eligible"/>
    <s v="Maintenance"/>
    <s v="Maintenance"/>
    <s v="Distribution Operations"/>
    <s v="IK - Distrib Lines OH/UG (Line Ext)"/>
    <s v="~"/>
    <s v="PEF Distribution Easements 360.1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-364 "/>
    <s v="AFUDC Not Eligible"/>
    <s v="Maintenance"/>
    <s v="Maintenance"/>
    <s v="Distribution Operations"/>
    <s v="IK - Distrib Lines OH/UG (Line Ext)"/>
    <s v="~"/>
    <s v="PEF Distribution Poles Towers &amp; Fixtures 364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-365 "/>
    <s v="AFUDC Not Eligible"/>
    <s v="Maintenance"/>
    <s v="Maintenance"/>
    <s v="Distribution Operations"/>
    <s v="IK - Distrib Lines OH/UG (Line Ext)"/>
    <s v="~"/>
    <s v="PEF Distribution O/H Conduct &amp; Devices 365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-366 "/>
    <s v="AFUDC Not Eligible"/>
    <s v="Maintenance"/>
    <s v="Maintenance"/>
    <s v="Distribution Operations"/>
    <s v="IK - Distrib Lines OH/UG (Line Ext)"/>
    <s v="~"/>
    <s v="PEF Distribution U/G Conduit 366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-367 "/>
    <s v="AFUDC Not Eligible"/>
    <s v="Maintenance"/>
    <s v="Maintenance"/>
    <s v="Distribution Operations"/>
    <s v="IK - Distrib Lines OH/UG (Line Ext)"/>
    <s v="~"/>
    <s v="PEF Distribution U/G Conduct &amp; Devices 367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-368 "/>
    <s v="AFUDC Not Eligible"/>
    <s v="Maintenance"/>
    <s v="Maintenance"/>
    <s v="Distribution Operations"/>
    <s v="IK - Distrib Lines OH/UG (Line Ext)"/>
    <s v="~"/>
    <s v="PEF Distribution Line Transformers 368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-369 "/>
    <s v="AFUDC Not Eligible"/>
    <s v="Maintenance"/>
    <s v="Maintenance"/>
    <s v="Distribution Operations"/>
    <s v="IK - Distrib Lines OH/UG (Line Ext)"/>
    <s v="~"/>
    <s v="PEF Distribution O/H Services 369.1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-370 "/>
    <s v="AFUDC Not Eligible"/>
    <s v="Maintenance"/>
    <s v="Maintenance"/>
    <s v="Distribution Operations"/>
    <s v="IK - Distrib Lines OH/UG (Line Ext)"/>
    <s v="~"/>
    <s v="PEF Smart Grid - AMI Meters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-373 "/>
    <s v="AFUDC Not Eligible"/>
    <s v="Maintenance"/>
    <s v="Maintenance"/>
    <s v="Distribution Operations"/>
    <s v="IK - Distrib Lines OH/UG (Line Ext)"/>
    <s v="~"/>
    <s v="PEF Distribution Streetlight &amp; Signal Sys 373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_Annual-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_Annual-364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_Annual-365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_Annual-366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_Annual-367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_Annual-368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_Annual-369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_Annual-370"/>
    <s v="AFUDC Not Eligible"/>
    <s v="Maintenance"/>
    <s v="Maintenance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IK_Annual-373"/>
    <s v="AFUDC Not Eligible"/>
    <s v="Maintenance"/>
    <s v="Maintenance"/>
    <s v="Distribution Operations"/>
    <s v="IK - Distrib Lines OH/UG (Line Ext)"/>
    <s v="~"/>
    <s v="PEF Distribution Streetlight &amp; Signal Sys 373.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TB"/>
    <s v="AFUDC Not Eligible"/>
    <s v="Maintenance"/>
    <s v="Maintenance"/>
    <s v="Operations Support"/>
    <s v="TB - Equipment &amp; Tools"/>
    <s v="~"/>
    <s v="PEF Distribution Gen. Plant Tool Shop/Gar. Eq. -New- 394.1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TB-360"/>
    <s v="AFUDC Not Eligible"/>
    <s v="Maintenance"/>
    <s v="Maintenance"/>
    <s v="Operations Support"/>
    <s v="TB - Equipment &amp; Tools"/>
    <s v="~"/>
    <s v="PEF Distribution Easements 360.1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TB-362"/>
    <s v="AFUDC Not Eligible"/>
    <s v="Maintenance"/>
    <s v="Maintenance"/>
    <s v="Operations Support"/>
    <s v="TB - Equipment &amp; Tools"/>
    <s v="~"/>
    <s v="PEF Distribution Station Equip 362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TB-364"/>
    <s v="AFUDC Not Eligible"/>
    <s v="Maintenance"/>
    <s v="Maintenance"/>
    <s v="Operations Support"/>
    <s v="TB - Equipment &amp; Tools"/>
    <s v="~"/>
    <s v="PEF Distribution Poles Towers &amp; Fixtures 364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TB-365"/>
    <s v="AFUDC Not Eligible"/>
    <s v="Maintenance"/>
    <s v="Maintenance"/>
    <s v="Operations Support"/>
    <s v="TB - Equipment &amp; Tools"/>
    <s v="~"/>
    <s v="PEF Distribution O/H Conduct &amp; Devices 365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TB-366"/>
    <s v="AFUDC Not Eligible"/>
    <s v="Maintenance"/>
    <s v="Maintenance"/>
    <s v="Operations Support"/>
    <s v="TB - Equipment &amp; Tools"/>
    <s v="~"/>
    <s v="PEF Distribution U/G Conduit 366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TB-367"/>
    <s v="AFUDC Not Eligible"/>
    <s v="Maintenance"/>
    <s v="Maintenance"/>
    <s v="Operations Support"/>
    <s v="TB - Equipment &amp; Tools"/>
    <s v="~"/>
    <s v="PEF Distribution U/G Conduct &amp; Devices 367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TB-368"/>
    <s v="AFUDC Not Eligible"/>
    <s v="Maintenance"/>
    <s v="Maintenance"/>
    <s v="Operations Support"/>
    <s v="TB - Equipment &amp; Tools"/>
    <s v="~"/>
    <s v="PEF Distribution Line Transformers 368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TB-369"/>
    <s v="AFUDC Not Eligible"/>
    <s v="Maintenance"/>
    <s v="Maintenance"/>
    <s v="Operations Support"/>
    <s v="TB - Equipment &amp; Tools"/>
    <s v="~"/>
    <s v="PEF Distribution U/G Services 369.2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TB-370"/>
    <s v="AFUDC Not Eligible"/>
    <s v="Maintenance"/>
    <s v="Maintenance"/>
    <s v="Operations Support"/>
    <s v="TB - Equipment &amp; Tools"/>
    <s v="~"/>
    <s v="PEF Distribution Meters 370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aintenance TB-373"/>
    <s v="AFUDC Not Eligible"/>
    <s v="Maintenance"/>
    <s v="Maintenance"/>
    <s v="Operations Support"/>
    <s v="TB - Equipment &amp; Tools"/>
    <s v="~"/>
    <s v="PEF Distribution Streetlight &amp; Signal Sys 373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Meters SPP - 370"/>
    <s v="AFUDC Not Eligible"/>
    <s v="Recoverable"/>
    <s v="Florida SPP"/>
    <s v="Distribution Operations"/>
    <s v="TB - Equipment &amp; Tools"/>
    <s v="DEF - SPP"/>
    <s v="PEF Distribution Meters 370.0 SPP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PS&amp;T Maintenance VS"/>
    <s v="AFUDC Not Eligible"/>
    <s v="Maintenance"/>
    <s v="Distribution Operations"/>
    <s v="~"/>
    <s v="IK - Distrib Lines OH/UG (Line Ext)"/>
    <s v="~"/>
    <s v="PEF Model Depr Group Distribution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Smart Grid - AMI Meters"/>
    <s v="AFUDC Not Eligible"/>
    <s v="Expansion"/>
    <s v="Other Transmission &amp; Distribution Expansion"/>
    <s v="Grid Solutions - AMI"/>
    <s v="SG - Smart Grid - General"/>
    <s v="~"/>
    <s v="PEF ECCR Solutions - Misc Equip 398.1"/>
    <n v="0.8"/>
    <n v="0.8"/>
    <n v="0.8"/>
    <n v="0.8"/>
    <n v="0.8"/>
    <n v="0.8"/>
    <n v="0.8"/>
    <n v="0.8"/>
    <n v="0.8"/>
    <n v="0.8"/>
    <n v="0.8"/>
    <n v="0.8"/>
    <n v="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Smart Grid - Infrastructure"/>
    <s v="AFUDC Not Eligible"/>
    <s v="Expansion"/>
    <s v="Other Transmission &amp; Distribution Expansion"/>
    <s v="Distribution Expansion"/>
    <s v="SG - Smart Grid - General"/>
    <s v="~"/>
    <s v="PEF Distribution Gen. Plant Commun Equip-New 397.0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Smart Grid - Software"/>
    <s v="AFUDC Not Eligible"/>
    <s v="Expansion"/>
    <s v="Other Transmission &amp; Distribution Expansion"/>
    <s v="~"/>
    <s v="SG - Smart Grid - Distribution"/>
    <s v="~"/>
    <s v="PEF ECCR Solutions - Misc Equip 398.1"/>
    <n v="0.8"/>
    <n v="0.8"/>
    <n v="0.8"/>
    <n v="0.8"/>
    <n v="0.8"/>
    <n v="0.8"/>
    <n v="0.8"/>
    <n v="0.8"/>
    <n v="0.8"/>
    <n v="0.8"/>
    <n v="0.8"/>
    <n v="0.8"/>
    <n v="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Station Equip SPP - 362"/>
    <s v="AFUDC Not Eligible"/>
    <s v="Recoverable"/>
    <s v="Florida SPP"/>
    <s v="Distribution Operations"/>
    <s v="TB - Equipment &amp; Tools"/>
    <s v="DEF - SPP"/>
    <s v="PEF Distribution Station Equip 362.0 SPP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Station Equipment"/>
    <s v="AFUDC Not Eligible"/>
    <s v="Maintenance"/>
    <s v="Maintenance"/>
    <s v="~"/>
    <s v="IK - Distrib Lines OH/UG (Line Ext)"/>
    <s v="~"/>
    <s v="PEF Model Depr Group Distribution"/>
    <n v="0.8"/>
    <n v="0.8"/>
    <n v="0.8"/>
    <n v="0.8"/>
    <n v="0.8"/>
    <n v="0.8"/>
    <n v="0.8"/>
    <n v="0.8"/>
    <n v="0.8"/>
    <n v="0.8"/>
    <n v="0.8"/>
    <n v="0.8"/>
    <n v="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Street Light &amp; Signal Systems"/>
    <s v="AFUDC Not Eligible"/>
    <s v="Maintenance"/>
    <s v="Maintenance"/>
    <s v="~"/>
    <s v="IK - Distrib Lines OH/UG (Line Ext)"/>
    <s v="~"/>
    <s v="PEF Model Depr Group Distribution"/>
    <n v="0.8"/>
    <n v="0.8"/>
    <n v="0.8"/>
    <n v="0.8"/>
    <n v="0.8"/>
    <n v="0.8"/>
    <n v="0.8"/>
    <n v="0.8"/>
    <n v="0.8"/>
    <n v="0.8"/>
    <n v="0.8"/>
    <n v="0.8"/>
    <n v="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Streetlight &amp; Signal Sys SPP - 373"/>
    <s v="AFUDC Not Eligible"/>
    <s v="Recoverable"/>
    <s v="Florida SPP"/>
    <s v="Distribution Operations"/>
    <s v="TB - Equipment &amp; Tools"/>
    <s v="DEF - SPP"/>
    <s v="PEF Distribution Streetlight &amp; Signal Sys 373.0 SPP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Struct &amp; Improv SPP - 361"/>
    <s v="AFUDC Not Eligible"/>
    <s v="Recoverable"/>
    <s v="Florida SPP"/>
    <s v="Distribution Operations"/>
    <s v="TB - Equipment &amp; Tools"/>
    <s v="DEF - SPP"/>
    <s v="PEF Distribution Struct &amp; Improv 361.0 SPP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U/G Conduct &amp; Devices SPP - 367"/>
    <s v="AFUDC Not Eligible"/>
    <s v="Recoverable"/>
    <s v="Florida SPP"/>
    <s v="Distribution Operations"/>
    <s v="TB - Equipment &amp; Tools"/>
    <s v="DEF - SPP"/>
    <s v="PEF Distribution U/G Conduct &amp; Devices 367.0 SPP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U/G Conduit SPP - 366"/>
    <s v="AFUDC Not Eligible"/>
    <s v="Recoverable"/>
    <s v="Florida SPP"/>
    <s v="Distribution Operations"/>
    <s v="TB - Equipment &amp; Tools"/>
    <s v="DEF - SPP"/>
    <s v="PEF Distribution U/G Conduit 366.0 SPP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U/G Services SPP - 369"/>
    <s v="AFUDC Not Eligible"/>
    <s v="Recoverable"/>
    <s v="Florida SPP"/>
    <s v="Distribution Operations"/>
    <s v="TB - Equipment &amp; Tools"/>
    <s v="DEF - SPP"/>
    <s v="PEF Distribution U/G Services 369.2 SPP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.3"/>
    <n v="0.3"/>
    <n v="0.3"/>
    <n v="0.3"/>
    <n v="0.3"/>
    <n v="0.3"/>
    <n v="0.3"/>
    <n v="0.3"/>
    <n v="0.3"/>
    <n v="0.3"/>
    <n v="0.3"/>
    <n v="0.3"/>
    <n v="3.59999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UG Conductors &amp; Devices"/>
    <s v="AFUDC Not Eligible"/>
    <s v="Maintenance"/>
    <s v="Maintenance"/>
    <s v="~"/>
    <s v="IK - Distrib Lines OH/UG (Line Ext)"/>
    <s v="~"/>
    <s v="PEF Model Depr Group Distribution"/>
    <n v="0.8"/>
    <n v="0.8"/>
    <n v="0.8"/>
    <n v="0.8"/>
    <n v="0.8"/>
    <n v="0.8"/>
    <n v="0.8"/>
    <n v="0.8"/>
    <n v="0.8"/>
    <n v="0.8"/>
    <n v="0.8"/>
    <n v="0.8"/>
    <n v="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 UG Conduit"/>
    <s v="AFUDC Not Eligible"/>
    <s v="Maintenance"/>
    <s v="Maintenance"/>
    <s v="~"/>
    <s v="IK - Distrib Lines OH/UG (Line Ext)"/>
    <s v="~"/>
    <s v="PEF Model Depr Group Distribution"/>
    <n v="0.8"/>
    <n v="0.8"/>
    <n v="0.8"/>
    <n v="0.8"/>
    <n v="0.8"/>
    <n v="0.8"/>
    <n v="0.8"/>
    <n v="0.8"/>
    <n v="0.8"/>
    <n v="0.8"/>
    <n v="0.8"/>
    <n v="0.8"/>
    <n v="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PP_Annual-364"/>
    <s v="AFUDC Not Eligible"/>
    <s v="Recoverable"/>
    <s v="Maintenance"/>
    <s v="Distribution Operations"/>
    <s v="IK - Distrib Lines OH/UG (Line Ext)"/>
    <s v="DEF - SPP"/>
    <s v="PEF Distribution Poles Towers &amp; Fixtures 364.0 SPP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PP_Annual-365"/>
    <s v="AFUDC Not Eligible"/>
    <s v="Recoverable"/>
    <s v="Maintenance"/>
    <s v="Distribution Operations"/>
    <s v="IK - Distrib Lines OH/UG (Line Ext)"/>
    <s v="DEF - SPP"/>
    <s v="PEF Distribution O/H Conduct &amp; Devices 365.0 SPP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PP_Annual-368"/>
    <s v="AFUDC Not Eligible"/>
    <s v="Recoverable"/>
    <s v="Maintenance"/>
    <s v="Distribution Operations"/>
    <s v="IK - Distrib Lines OH/UG (Line Ext)"/>
    <s v="DEF - SPP"/>
    <s v="PEF Distribution Line Transformations 368.0 SPP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PP_Mthly-364"/>
    <s v="AFUDC Not Eligible"/>
    <s v="Recoverable"/>
    <s v="Florida SPP"/>
    <s v="Distribution Operations"/>
    <s v="IK - Distrib Lines OH/UG (Line Ext)"/>
    <s v="DEF - SPP"/>
    <s v="PEF Distribution Poles Towers &amp; Fixtures 364.0 SPP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PP_Mthly-365"/>
    <s v="AFUDC Not Eligible"/>
    <s v="Recoverable"/>
    <s v="Florida SPP"/>
    <s v="Distribution Operations"/>
    <s v="IK - Distrib Lines OH/UG (Line Ext)"/>
    <s v="DEF - SPP"/>
    <s v="PEF Distribution O/H Conduct &amp; Devices 365.0 SPP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PP_Mthly-368"/>
    <s v="AFUDC Not Eligible"/>
    <s v="Recoverable"/>
    <s v="Florida SPP"/>
    <s v="Distribution Operations"/>
    <s v="IK - Distrib Lines OH/UG (Line Ext)"/>
    <s v="DEF - SPP"/>
    <s v="PEF Distribution Line Transformations 368.0 SPP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2023-364"/>
    <s v="AFUDC Not Eligible"/>
    <s v="Maintenance"/>
    <s v="Maintenance"/>
    <s v="Distribution Operations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2023-365"/>
    <s v="AFUDC Not Eligible"/>
    <s v="Maintenance"/>
    <s v="Maintenance"/>
    <s v="Distribution Operations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2023-368"/>
    <s v="AFUDC Not Eligible"/>
    <s v="Maintenance"/>
    <s v="Maintenance"/>
    <s v="Distribution Operations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2025-364"/>
    <s v="AFUDC Not Eligible"/>
    <s v="Maintenance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2025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2025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Annual-364"/>
    <s v="AFUDC Not Eligible"/>
    <s v="Maintenance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Annual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Annual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GridMod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GridMod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GridMod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Monthly-364"/>
    <s v="AFUDC Not Eligible"/>
    <s v="Major Projects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Monthly-365"/>
    <s v="AFUDC Not Eligible"/>
    <s v="Major Projects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Monthly-368"/>
    <s v="AFUDC Not Eligible"/>
    <s v="Major Projects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OG_SPP_2023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OG_SPP_2023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OG_SPP_2023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OG_SPP_2025-364"/>
    <s v="AFUDC Not Eligible"/>
    <s v="Recoverable"/>
    <s v="Florida SPP"/>
    <s v="Grid Solutions - Sectionalization/Self-Healing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4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OG_SPP_2025-365"/>
    <s v="AFUDC Not Eligible"/>
    <s v="Recoverable"/>
    <s v="Florida SPP"/>
    <s v="Grid Solutions - Sectionalization/Self-Healing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4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OG_SPP_2025-368"/>
    <s v="AFUDC Not Eligible"/>
    <s v="Recoverable"/>
    <s v="Florida SPP"/>
    <s v="Grid Solutions - Sectionalization/Self-Healing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4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OG_SPP_Annual-364"/>
    <s v="AFUDC Not Eligible"/>
    <s v="Recoverable"/>
    <s v="Florida SPP"/>
    <s v="Grid Solutions - Sectionalization/Self-Healing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OG_SPP_Annual-365"/>
    <s v="AFUDC Not Eligible"/>
    <s v="Recoverable"/>
    <s v="Florida SPP"/>
    <s v="Grid Solutions - Sectionalization/Self-Healing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OG_SPP_Annual-368"/>
    <s v="AFUDC Not Eligible"/>
    <s v="Recoverable"/>
    <s v="Florida SPP"/>
    <s v="Grid Solutions - Sectionalization/Self-Healing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PP_2024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PP_2024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PP_2024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PP_Annual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PP_Annual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PP_Annual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PP_HR_ Annual-364"/>
    <s v="AFUDC Not Eligible"/>
    <s v="Maintenance"/>
    <s v="Maintenance"/>
    <s v="Grid Solutions - H&amp;R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PP_HR_ Annual-365"/>
    <s v="AFUDC Not Eligible"/>
    <s v="Maintenance"/>
    <s v="Maintenance"/>
    <s v="Grid Solutions - H&amp;R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PP_HR_ Annual-368"/>
    <s v="AFUDC Not Eligible"/>
    <s v="Maintenance"/>
    <s v="Maintenance"/>
    <s v="Grid Solutions - H&amp;R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PP_Monthly-364"/>
    <s v="AFUDC Not Eligible"/>
    <s v="Recoverable"/>
    <s v="Florida SPP"/>
    <s v="~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PP_Monthly-365"/>
    <s v="AFUDC Not Eligible"/>
    <s v="Recoverable"/>
    <s v="Florida SPP"/>
    <s v="~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SPP_Monthly-368"/>
    <s v="AFUDC Not Eligible"/>
    <s v="Recoverable"/>
    <s v="Florida SPP"/>
    <s v="~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TUG_SPP_2023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TUG_SPP_2023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TUG_SPP_2023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TUG_SPP_Annual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.98"/>
    <n v="0.98"/>
    <n v="0.98"/>
    <n v="0.98"/>
    <n v="0.98"/>
    <n v="0.98"/>
    <n v="0.98"/>
    <n v="0.98"/>
    <n v="0"/>
    <n v="0"/>
    <n v="0"/>
    <n v="0"/>
    <n v="0"/>
    <n v="0.98"/>
    <n v="6.8600000000000012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TUG_SPP_Annual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.98"/>
    <n v="0.98"/>
    <n v="0.98"/>
    <n v="0.98"/>
    <n v="0.98"/>
    <n v="0.98"/>
    <n v="0.98"/>
    <n v="0.98"/>
    <n v="0"/>
    <n v="0"/>
    <n v="0"/>
    <n v="0"/>
    <n v="0"/>
    <n v="0.98"/>
    <n v="6.8600000000000012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IK_SubOpt_TUG_SPP_Annual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.98"/>
    <n v="0.98"/>
    <n v="0.98"/>
    <n v="0.98"/>
    <n v="0.98"/>
    <n v="0.98"/>
    <n v="0.98"/>
    <n v="0.98"/>
    <n v="0"/>
    <n v="0"/>
    <n v="0"/>
    <n v="0"/>
    <n v="0"/>
    <n v="0.98"/>
    <n v="6.8600000000000012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LA_Veg Mgmt_SPP-364"/>
    <s v="AFUDC Not Eligible"/>
    <s v="Recoverable"/>
    <s v="Maintenance"/>
    <s v="Distribution Operations"/>
    <s v="LA - Distribution R/W Clearing"/>
    <s v="DEF - SPP"/>
    <s v="PEF Distribution Poles Towers &amp; Fixtures 364.0 SPP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LA_Veg Mgmt_SPP-365"/>
    <s v="AFUDC Not Eligible"/>
    <s v="Recoverable"/>
    <s v="Maintenance"/>
    <s v="Distribution Operations"/>
    <s v="LA - Distribution R/W Clearing"/>
    <s v="DEF - SPP"/>
    <s v="PEF Distribution O/H Conduct &amp; Devices 365.0 SPP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LA_Veg Mgmt_SPP-368"/>
    <s v="AFUDC Not Eligible"/>
    <s v="Recoverable"/>
    <s v="Maintenance"/>
    <s v="Distribution Operations"/>
    <s v="LA - Distribution R/W Clearing"/>
    <s v="DEF - SPP"/>
    <s v="PEF Distribution Line Transformations 368.0 SPP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LA_Veg Mgmt_SPP_2024-364"/>
    <s v="AFUDC Not Eligible"/>
    <s v="Recoverable"/>
    <s v="Maintenance"/>
    <s v="Distribution Operations"/>
    <s v="LA - Distribution R/W Clearing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LA_Veg Mgmt_SPP_2024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LA_Veg Mgmt_SPP_2024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ribution_LA_Veg Mgmt_SPP_Annual-364"/>
    <s v="AFUDC Not Eligible"/>
    <s v="Recoverable"/>
    <s v="Maintenance"/>
    <s v="Distribution Operations"/>
    <s v="LA - Distribution R/W Clearing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s v="DE Florida"/>
    <x v="11"/>
    <s v="Customer Delivery"/>
    <s v="PEF Distribution_LA_Veg Mgmt_SPP_Annual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s v="DE Florida"/>
    <x v="11"/>
    <s v="Customer Delivery"/>
    <s v="PEF Distribution_LA_Veg Mgmt_SPP_Annual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s v="DE Florida"/>
    <x v="11"/>
    <s v="Customer Delivery"/>
    <s v="PEF Dist_MajProj_CustomerFleetElec 2025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5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5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5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5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5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52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52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52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52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52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52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6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6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6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6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6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6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7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7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7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7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7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CustomerFleetElec 2027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OthT&amp;D_Annual-360"/>
    <s v="AFUDC Not Eligible"/>
    <s v="Major Projects"/>
    <s v="Other Transmission &amp; Distribution Expansion"/>
    <s v="Operations Support"/>
    <s v="IK - Distrib Lines OH/UG (Line Ext)"/>
    <s v="~"/>
    <s v="PEF Distribution Easements 360.1"/>
    <n v="0"/>
    <n v="0"/>
    <n v="0"/>
    <n v="0"/>
    <n v="0"/>
    <n v="0"/>
    <n v="0"/>
    <n v="0"/>
    <n v="0"/>
    <n v="0"/>
    <n v="0"/>
    <n v="0.46006140282149099"/>
    <n v="0.46006140282149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OthT&amp;D_Annual-362"/>
    <s v="AFUDC Not Eligible"/>
    <s v="Major Projects"/>
    <s v="Other Transmission &amp; Distribution Expansion"/>
    <s v="Operations Support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.46006140282149099"/>
    <n v="0.46006140282149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OthT&amp;D_Annual-364"/>
    <s v="AFUDC Not Eligible"/>
    <s v="Major Projects"/>
    <s v="Other Transmission &amp; Distribution Expansion"/>
    <s v="Operations Support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.46006140282149099"/>
    <n v="0.46006140282149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OthT&amp;D_Annual-365"/>
    <s v="AFUDC Not Eligible"/>
    <s v="Major Projects"/>
    <s v="Other Transmission &amp; Distribution Expansion"/>
    <s v="Operations Support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.46006140282149099"/>
    <n v="0.46006140282149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OthT&amp;D_Annual-366"/>
    <s v="AFUDC Not Eligible"/>
    <s v="Major Projects"/>
    <s v="Other Transmission &amp; Distribution Expansion"/>
    <s v="Operations Support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.46006140282149099"/>
    <n v="0.46006140282149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OthT&amp;D_Annual-367"/>
    <s v="AFUDC Not Eligible"/>
    <s v="Major Projects"/>
    <s v="Other Transmission &amp; Distribution Expansion"/>
    <s v="Operations Support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.46006140282149099"/>
    <n v="0.46006140282149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OthT&amp;D_Annual-368"/>
    <s v="AFUDC Not Eligible"/>
    <s v="Major Projects"/>
    <s v="Other Transmission &amp; Distribution Expansion"/>
    <s v="Operations Support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.46006140282149099"/>
    <n v="0.46006140282149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OthT&amp;D_Annual-369"/>
    <s v="AFUDC Not Eligible"/>
    <s v="Major Projects"/>
    <s v="Other Transmission &amp; Distribution Expansion"/>
    <s v="Operations Support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.46006140282149099"/>
    <n v="0.46006140282149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OthT&amp;D_Annual-370"/>
    <s v="AFUDC Not Eligible"/>
    <s v="Major Projects"/>
    <s v="Other Transmission &amp; Distribution Expansion"/>
    <s v="Operations Support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.46006140282149099"/>
    <n v="0.46006140282149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OthT&amp;D_SemiAnnual-360"/>
    <s v="AFUDC Not Eligible"/>
    <s v="Major Projects"/>
    <s v="Other Transmission &amp; Distribution Expansion"/>
    <s v="Operations Support"/>
    <s v="IK - Distrib Lines OH/UG (Line Ext)"/>
    <s v="~"/>
    <s v="PEF Distribution Station Equip 362.0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OthT&amp;D_SemiAnnual-362"/>
    <s v="AFUDC Not Eligible"/>
    <s v="Major Projects"/>
    <s v="Other Transmission &amp; Distribution Expansion"/>
    <s v="Operations Support"/>
    <s v="IK - Distrib Lines OH/UG (Line Ext)"/>
    <s v="~"/>
    <s v="PEF Distribution Station Equip 362.0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OthT&amp;D_SemiAnnual-364"/>
    <s v="AFUDC Not Eligible"/>
    <s v="Major Projects"/>
    <s v="Other Transmission &amp; Distribution Expansion"/>
    <s v="Operations Support"/>
    <s v="IK - Distrib Lines OH/UG (Line Ext)"/>
    <s v="~"/>
    <s v="PEF Distribution Poles Towers &amp; Fixtures 364.0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OthT&amp;D_SemiAnnual-365"/>
    <s v="AFUDC Not Eligible"/>
    <s v="Major Projects"/>
    <s v="Other Transmission &amp; Distribution Expansion"/>
    <s v="Operations Support"/>
    <s v="IK - Distrib Lines OH/UG (Line Ext)"/>
    <s v="~"/>
    <s v="PEF Distribution O/H Conduct &amp; Devices 365.0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OthT&amp;D_SemiAnnual-366"/>
    <s v="AFUDC Not Eligible"/>
    <s v="Major Projects"/>
    <s v="Other Transmission &amp; Distribution Expansion"/>
    <s v="Operations Support"/>
    <s v="IK - Distrib Lines OH/UG (Line Ext)"/>
    <s v="~"/>
    <s v="PEF Distribution U/G Conduit 366.0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OthT&amp;D_SemiAnnual-367"/>
    <s v="AFUDC Not Eligible"/>
    <s v="Major Projects"/>
    <s v="Other Transmission &amp; Distribution Expansion"/>
    <s v="Operations Support"/>
    <s v="IK - Distrib Lines OH/UG (Line Ext)"/>
    <s v="~"/>
    <s v="PEF Distribution U/G Conduct &amp; Devices 367.0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OthT&amp;D_SemiAnnual-368"/>
    <s v="AFUDC Not Eligible"/>
    <s v="Major Projects"/>
    <s v="Other Transmission &amp; Distribution Expansion"/>
    <s v="Operations Support"/>
    <s v="IK - Distrib Lines OH/UG (Line Ext)"/>
    <s v="~"/>
    <s v="PEF Distribution Line Transformers 368.0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OthT&amp;D_SemiAnnual-369"/>
    <s v="AFUDC Not Eligible"/>
    <s v="Major Projects"/>
    <s v="Other Transmission &amp; Distribution Expansion"/>
    <s v="Operations Support"/>
    <s v="IK - Distrib Lines OH/UG (Line Ext)"/>
    <s v="~"/>
    <s v="PEF Distribution O/H Services 369.1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Dist_MajProj_OthT&amp;D_SemiAnnual-370"/>
    <s v="AFUDC Not Eligible"/>
    <s v="Major Projects"/>
    <s v="Other Transmission &amp; Distribution Expansion"/>
    <s v="Operations Support"/>
    <s v="IK - Distrib Lines OH/UG (Line Ext)"/>
    <s v="~"/>
    <s v="PEF Smart Grid - AMI Meters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Grid Solutions Maintenance CustOps SA"/>
    <s v="AFUDC Not Eligible"/>
    <s v="Maintenance"/>
    <s v="Maintenance"/>
    <s v="Fossil Hydro"/>
    <s v="SA - Gen. Bldg. &amp; Oper. Centers"/>
    <s v="~"/>
    <s v="PEF Model Depr Group Distribution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Grid Solutions Maintenance CustOps TB"/>
    <s v="AFUDC Not Eligible"/>
    <s v="Maintenance"/>
    <s v="Maintenance"/>
    <s v="Fossil Hydro"/>
    <s v="TB - Equipment &amp; Tools"/>
    <s v="~"/>
    <s v="PEF Model Depr Group Distribution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Grid Solutions Maintenance CustOps TD"/>
    <s v="AFUDC Not Eligible"/>
    <s v="Maintenance"/>
    <s v="Maintenance"/>
    <s v="Fossil Hydro"/>
    <s v="TD - Office Equipment"/>
    <s v="~"/>
    <s v="PEF Model Depr Group Distribution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Grid Solutions Maintenance CustOps VS"/>
    <s v="AFUDC Not Eligible"/>
    <s v="Maintenance"/>
    <s v="Maintenance"/>
    <s v="Fossil Hydro"/>
    <s v="VS - Intangible Plant - Software"/>
    <s v="~"/>
    <s v="PEF Model Depr Group Distribution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Grid Solutions Tie to ROCR"/>
    <s v="AFUDC Not Eligible"/>
    <s v="Maintenance"/>
    <s v="Maintenance"/>
    <s v="Distribution Operations"/>
    <s v="IK - Distrib Lines OH/UG (Line Ext)"/>
    <s v="~"/>
    <s v="PEF Distribution Poles Towers &amp; Fixtures 364.0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GMOR IK"/>
    <s v="AFUDC Not Eligible"/>
    <s v="Major Projects"/>
    <s v="Other Transmission &amp; Distribution Expansion"/>
    <s v="Enhanced Basic Services"/>
    <s v="~"/>
    <s v="~"/>
    <s v="PEF RUSD EBS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SA"/>
    <s v="AFUDC Not Eligible"/>
    <s v="Maintenance"/>
    <s v="Maintenance"/>
    <s v="Distribution Operations"/>
    <s v="SA - Gen. Bldg. &amp; Oper. Centers"/>
    <s v="~"/>
    <s v="PEF Distribution General Plant Struct &amp; Improv 390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SA-360"/>
    <s v="AFUDC Not Eligible"/>
    <s v="Maintenance"/>
    <s v="Maintenance"/>
    <s v="Distribution Operations"/>
    <s v="SA - Gen. Bldg. &amp; Oper. Centers"/>
    <s v="~"/>
    <s v="PEF Distribution Easements 360.1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SA-362"/>
    <s v="AFUDC Not Eligible"/>
    <s v="Maintenance"/>
    <s v="Maintenance"/>
    <s v="Distribution Operations"/>
    <s v="SA - Gen. Bldg. &amp; Oper. Centers"/>
    <s v="~"/>
    <s v="PEF Distribution Station Equip 362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SA-364"/>
    <s v="AFUDC Not Eligible"/>
    <s v="Maintenance"/>
    <s v="Maintenance"/>
    <s v="Distribution Operations"/>
    <s v="SA - Gen. Bldg. &amp; Oper. Centers"/>
    <s v="~"/>
    <s v="PEF Distribution Poles Towers &amp; Fixtures 364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SA-365"/>
    <s v="AFUDC Not Eligible"/>
    <s v="Maintenance"/>
    <s v="Maintenance"/>
    <s v="Distribution Operations"/>
    <s v="SA - Gen. Bldg. &amp; Oper. Centers"/>
    <s v="~"/>
    <s v="PEF Distribution O/H Conduct &amp; Devices 365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SA-366"/>
    <s v="AFUDC Not Eligible"/>
    <s v="Maintenance"/>
    <s v="Maintenance"/>
    <s v="Distribution Operations"/>
    <s v="SA - Gen. Bldg. &amp; Oper. Centers"/>
    <s v="~"/>
    <s v="PEF Distribution U/G Conduit 366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SA-367"/>
    <s v="AFUDC Not Eligible"/>
    <s v="Maintenance"/>
    <s v="Maintenance"/>
    <s v="Distribution Operations"/>
    <s v="SA - Gen. Bldg. &amp; Oper. Centers"/>
    <s v="~"/>
    <s v="PEF Distribution U/G Conduct &amp; Devices 367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SA-368"/>
    <s v="AFUDC Not Eligible"/>
    <s v="Maintenance"/>
    <s v="Maintenance"/>
    <s v="Distribution Operations"/>
    <s v="SA - Gen. Bldg. &amp; Oper. Centers"/>
    <s v="~"/>
    <s v="PEF Distribution Line Transformers 368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SA-369"/>
    <s v="AFUDC Not Eligible"/>
    <s v="Maintenance"/>
    <s v="Maintenance"/>
    <s v="Distribution Operations"/>
    <s v="SA - Gen. Bldg. &amp; Oper. Centers"/>
    <s v="~"/>
    <s v="PEF Distribution U/G Services 369.2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SA-370"/>
    <s v="AFUDC Not Eligible"/>
    <s v="Maintenance"/>
    <s v="Maintenance"/>
    <s v="Distribution Operations"/>
    <s v="SA - Gen. Bldg. &amp; Oper. Centers"/>
    <s v="~"/>
    <s v="PEF Distribution Meters 370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SA-373"/>
    <s v="AFUDC Not Eligible"/>
    <s v="Maintenance"/>
    <s v="Maintenance"/>
    <s v="Distribution Operations"/>
    <s v="SA - Gen. Bldg. &amp; Oper. Centers"/>
    <s v="~"/>
    <s v="PEF Distribution Streetlight &amp; Signal Sys 373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TA"/>
    <s v="AFUDC Not Eligible"/>
    <s v="Maintenance"/>
    <s v="Distribution Operations"/>
    <s v="Distribution Operations"/>
    <s v="~"/>
    <s v="~"/>
    <s v="PEF Model Depr Group General Plant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TC"/>
    <s v="AFUDC Not Eligible"/>
    <s v="Maintenance"/>
    <s v="Maintenance"/>
    <s v="Operations Support"/>
    <s v="TC - Automotive Equipment"/>
    <s v="~"/>
    <s v="PEF Model Depr Group General Plant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TC-368"/>
    <s v="AFUDC Not Eligible"/>
    <s v="Maintenance"/>
    <s v="Maintenance"/>
    <s v="Operations Support"/>
    <s v="TC - Automotive Equipment"/>
    <s v="~"/>
    <s v="PEF Distribution Line Transformers 368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TC-369"/>
    <s v="AFUDC Not Eligible"/>
    <s v="Maintenance"/>
    <s v="Maintenance"/>
    <s v="Operations Support"/>
    <s v="TC - Automotive Equipment"/>
    <s v="~"/>
    <s v="PEF Distribution U/G Services 369.2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TC-370"/>
    <s v="AFUDC Not Eligible"/>
    <s v="Maintenance"/>
    <s v="Maintenance"/>
    <s v="Operations Support"/>
    <s v="TC - Automotive Equipment"/>
    <s v="~"/>
    <s v="PEF Distribution Meters 370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TC-373"/>
    <s v="AFUDC Not Eligible"/>
    <s v="Maintenance"/>
    <s v="Maintenance"/>
    <s v="Operations Support"/>
    <s v="TC - Automotive Equipment"/>
    <s v="~"/>
    <s v="PEF Distribution Streetlight &amp; Signal Sys 373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TC-392.1"/>
    <s v="AFUDC Not Eligible"/>
    <s v="Maintenance"/>
    <s v="Maintenance"/>
    <s v="Operations Support"/>
    <s v="TC - Automotive Equipment"/>
    <s v="~"/>
    <s v="PEF Distribution General Plant Cars 392.1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TC-392.2"/>
    <s v="AFUDC Not Eligible"/>
    <s v="Maintenance"/>
    <s v="Maintenance"/>
    <s v="Operations Support"/>
    <s v="TC - Automotive Equipment"/>
    <s v="~"/>
    <s v="PEF Distribution General Plant Light Trucks 392.2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TC-392.3"/>
    <s v="AFUDC Not Eligible"/>
    <s v="Maintenance"/>
    <s v="Maintenance"/>
    <s v="Operations Support"/>
    <s v="TC - Automotive Equipment"/>
    <s v="~"/>
    <s v="PEF Distribution General Plant Heavy Trucks 392.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TC-392.4"/>
    <s v="AFUDC Not Eligible"/>
    <s v="Maintenance"/>
    <s v="Maintenance"/>
    <s v="Operations Support"/>
    <s v="TC - Automotive Equipment"/>
    <s v="~"/>
    <s v="PEF Distribution General Plant Special Equip 392.4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TC-392.5"/>
    <s v="AFUDC Not Eligible"/>
    <s v="Maintenance"/>
    <s v="Maintenance"/>
    <s v="Operations Support"/>
    <s v="TC - Automotive Equipment"/>
    <s v="~"/>
    <s v="PEF Distribution General Plant Trailers 392.5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TC-396"/>
    <s v="AFUDC Not Eligible"/>
    <s v="Maintenance"/>
    <s v="Maintenance"/>
    <s v="Operations Support"/>
    <s v="TC - Automotive Equipment"/>
    <s v="~"/>
    <s v="PEF Distribution Gen. Plant Power Oper Equip 396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intenance VS - 303"/>
    <s v="AFUDC Not Eligible"/>
    <s v="Maintenance"/>
    <s v="Maintenance"/>
    <s v="Operations Support"/>
    <s v="VS - Other - Intangible Plant - Software"/>
    <s v="~"/>
    <s v="PEF Other Yates Maintenance VS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jor Projects TD"/>
    <s v="AFUDC Not Eligible"/>
    <s v="Major Projects"/>
    <s v="Other Transmission &amp; Distribution Expansion"/>
    <s v="Enable Hardware"/>
    <s v="~"/>
    <s v="~"/>
    <s v="PEF Grid Solutions Major Projects Enable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Other Yates Major Projects VS"/>
    <s v="AFUDC Not Eligible"/>
    <s v="Major Projects"/>
    <s v="Other Transmission &amp; Distribution Expansion"/>
    <s v="Enable Software"/>
    <s v="VS - Other - Intangible Plant - Software"/>
    <s v="~"/>
    <s v="PEF Grid Solutions Major Projects Enable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Delivery"/>
    <s v="PEF Reg Other IT"/>
    <s v="AFUDC Not Eligible"/>
    <s v="Maintenance"/>
    <s v="Regulated Utility Other"/>
    <s v="Regulated Utility Other"/>
    <s v="IK - Distrib Lines OH/UG (Line Ext)"/>
    <s v="~"/>
    <s v="PEF Distribution Gen. Plant Commun Equip-New 397.0"/>
    <n v="0.8"/>
    <n v="0.8"/>
    <n v="0.8"/>
    <n v="0.8"/>
    <n v="0.8"/>
    <n v="0.8"/>
    <n v="0.8"/>
    <n v="0.8"/>
    <n v="0.8"/>
    <n v="0.8"/>
    <n v="0.8"/>
    <n v="0.8"/>
    <n v="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Services"/>
    <s v="PEF Customer Aspire"/>
    <s v="AFUDC Not Eligible"/>
    <s v="Maintenance"/>
    <s v="Customer Adds"/>
    <s v="~"/>
    <s v="RR - Communication"/>
    <s v="~"/>
    <s v="PEF Model Depr Group Customer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Services"/>
    <s v="PEF Customer Aspire CIS Replacement"/>
    <s v="AFUDC Not Eligible"/>
    <s v="Expansion"/>
    <s v="Customer Adds"/>
    <s v="~"/>
    <s v="RR - Communication"/>
    <s v="~"/>
    <s v="PEF Model Depr Group Elec - Intangible Plant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Services"/>
    <s v="PEF Customer Iteractive Voice Recognition VS"/>
    <s v="AFUDC Not Eligible"/>
    <s v="Maintenance"/>
    <s v="Customer Adds"/>
    <s v="~"/>
    <s v="VS - Intangible Plant - Software"/>
    <s v="~"/>
    <s v="PEF Model Depr Group Elec - Intangible Plant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Services"/>
    <s v="PEF Customer Maintenance - Intangible VS"/>
    <s v="AFUDC Not Eligible"/>
    <s v="Maintenance"/>
    <s v="Maintenance"/>
    <s v="Customer Operations"/>
    <s v="VS - Cust - Intangible Plant - Software"/>
    <s v="~"/>
    <s v="PEF Corporate 2008 Misc Intangible 3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Services"/>
    <s v="PEF Customer Maintenance Facilities SA"/>
    <s v="AFUDC Not Eligible"/>
    <s v="Maintenance"/>
    <s v="Maintenance"/>
    <s v="Customer Operations"/>
    <s v="SA - Cust - Gen. Bldg. &amp; Oper. Centers"/>
    <s v="~"/>
    <s v="D GEN 390 5Z-STRUCT &amp; IMPROVE-5022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Customer Services"/>
    <s v="PEF Customer Maintenance Facilities VS"/>
    <s v="AFUDC Not Eligible"/>
    <s v="Maintenance"/>
    <s v="Maintenance"/>
    <s v="Customer Operations"/>
    <s v="VS - Intangible Plant - Software"/>
    <s v="~"/>
    <s v="PEF Customer Connect 5 yr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Customer Services"/>
    <s v="PEF Customer Maintenance TB"/>
    <s v="AFUDC Not Eligible"/>
    <s v="Maintenance"/>
    <s v="Maintenance"/>
    <s v="Customer Operations"/>
    <s v="TB - Cust - Equipment and Tools"/>
    <s v="~"/>
    <s v="PEF Corporate - Office Furn &amp; Equip 391.1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Services"/>
    <s v="PEF Customer Meters IK"/>
    <s v="AFUDC Not Eligible"/>
    <s v="Expansion"/>
    <s v="Customer Adds"/>
    <s v="Customer Operations"/>
    <s v="IK - Cust - Meters"/>
    <s v="~"/>
    <s v="PEF Distribution Meters 370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Customer Services"/>
    <s v="PEF Customer Operations Tie to ROCR"/>
    <s v="AFUDC Not Eligible"/>
    <s v="Maintenance"/>
    <s v="Maintenance"/>
    <s v="Customer Operations"/>
    <s v="VS - Intangible Plant - Software"/>
    <s v="~"/>
    <s v="PEF Customer Connect 5 yr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Services"/>
    <s v="PEF Customer Services ECCR Equipment"/>
    <s v="AFUDC Not Eligible"/>
    <s v="Recoverable"/>
    <s v="Customer Adds"/>
    <s v="~"/>
    <s v="TA - Other - Gen BLDG/Land/Furniture"/>
    <s v="DEF - ECCR"/>
    <s v="PEF Customer Services ECCR Equipment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Customer Services"/>
    <s v="PEF Customer Services PLUG"/>
    <s v="AFUDC Not Eligible"/>
    <s v="Expansion"/>
    <s v="Customer Adds"/>
    <s v="Customer Operations"/>
    <s v="IK - Cust - Meters"/>
    <s v="~"/>
    <s v="PEF Distribution Meters 370.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Customer Services"/>
    <s v="PEF Demand Response Interruptible Service VLR Oil Switch Repl"/>
    <s v="AFUDC Not Eligible"/>
    <s v="Maintenance"/>
    <s v="Maintenance"/>
    <s v="~"/>
    <s v="~"/>
    <s v="~"/>
    <s v="PEF Model Depr Group Customer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Distributed Energy Solutions"/>
    <s v="PEF DES - Tie to ROCR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0"/>
    <n v="0"/>
    <n v="0"/>
    <n v="0"/>
    <n v="0"/>
    <n v="0"/>
    <n v="0"/>
    <n v="0"/>
    <n v="1"/>
    <n v="1"/>
    <n v="1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Distributed Energy Solutions"/>
    <s v="PEF DES Exp Cust Sol TA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Distributed Energy Solutions"/>
    <s v="PEF DES PLUG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EHS and Coal Combustion Products"/>
    <s v="PEF Ash Strategy ABSAT"/>
    <s v="AFUDC Not Eligible"/>
    <s v="Maintenance"/>
    <s v="Environmental"/>
    <s v="Coal Combustion Products"/>
    <s v="B4 - Fossil Ash Basin Initiative"/>
    <s v="~"/>
    <s v="PEF Ash Strategy ECRC Crystal River ABSA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EHS and Coal Combustion Products"/>
    <s v="PEF Ash Strategy ECRC Crystal River ABSAT B2"/>
    <s v="AFUDC Not Eligible"/>
    <s v="Recoverable"/>
    <s v="Environmental"/>
    <s v="Coal Combustion Products"/>
    <s v="B2 - Fossil Env Compliance Water"/>
    <s v="~"/>
    <s v="PEF Ash Strategy ECRC Crystal River ABSAT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EHS and Coal Combustion Products"/>
    <s v="PEF Ash Strategy Tie to ROCR"/>
    <s v="AFUDC Not Eligible"/>
    <s v="Maintenance"/>
    <s v="Environmental"/>
    <s v="Coal Combustion Products"/>
    <s v="B4 - Fossil Ash Basin Initiative"/>
    <s v="~"/>
    <s v="PEF Ash Strategy ECRC Crystal River ABSAT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EHS and Coal Combustion Products"/>
    <s v="PEF CCP PLUG"/>
    <s v="AFUDC Not Eligible"/>
    <s v="Recoverable"/>
    <s v="Environmental"/>
    <s v="Coal Combustion Products"/>
    <s v="B2 - Fossil Env Compliance Water"/>
    <s v="~"/>
    <s v="PEF Ash Strategy ECRC Crystal River ABSA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EHS and Coal Combustion Products"/>
    <s v="PEF CCP Removal"/>
    <s v="AFUDC Not Eligible"/>
    <s v="Recoverable"/>
    <s v="Environmental"/>
    <s v="Coal Combustion Products"/>
    <s v="B2 - Fossil Env Compliance Water"/>
    <s v="DEF - ECRC"/>
    <s v="D FOS 311 CRYS RIV 1&amp;2 - FD 50221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FERC Interconnection"/>
    <s v="PEF FERC Interconnection"/>
    <s v="AFUDC Not Eligible"/>
    <s v="Expansion"/>
    <s v="Other Transmission &amp; Distribution Expansion"/>
    <s v="Transmission Expansion"/>
    <s v="EE - Transmission Right Of Way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1"/>
    <n v="1"/>
    <n v="1"/>
    <n v="1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FERC Interconnection"/>
    <s v="PEF FERC Removal Costs"/>
    <s v="AFUDC Not Eligible"/>
    <s v="Expansion"/>
    <s v="Other Transmission &amp; Distribution Expansion"/>
    <s v="Transmission Expansion"/>
    <s v="EE - Transmission Right Of Way"/>
    <s v="~"/>
    <s v="PEF Model Depr Group Transmiss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1"/>
    <n v="1"/>
    <n v="1"/>
    <n v="1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Distribution_IK_SubOpt_HR_ Annual-368"/>
    <s v="AFUDC Not Eligible"/>
    <s v="Major Projects"/>
    <s v="Other Transmission &amp; Distribution Expansion"/>
    <s v="Grid Solutions - H&amp;R"/>
    <s v="IK - Distrib Lines OH/UG (Line Ext)"/>
    <s v="~"/>
    <s v="PEF Model Depr Group Distribution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Distribution_IK_SubOpt_HR_Annual-364"/>
    <s v="AFUDC Not Eligible"/>
    <s v="Major Projects"/>
    <s v="Other Transmission &amp; Distribution Expansion"/>
    <s v="Grid Solutions - H&amp;R"/>
    <s v="IK - Distrib Lines OH/UG (Line Ext)"/>
    <s v="~"/>
    <s v="PEF Model Depr Group Distribution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Distribution_IK_SubOpt_HR_Annual-365"/>
    <s v="AFUDC Not Eligible"/>
    <s v="Major Projects"/>
    <s v="Other Transmission &amp; Distribution Expansion"/>
    <s v="Grid Solutions - H&amp;R"/>
    <s v="IK - Distrib Lines OH/UG (Line Ext)"/>
    <s v="~"/>
    <s v="PEF Model Depr Group Distribution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Dist_MajProj_OthT&amp;D_Mthly-360"/>
    <s v="AFUDC Not Eligible"/>
    <s v="Major Projects"/>
    <s v="Other Transmission &amp; Distribution Expansion"/>
    <s v="~"/>
    <s v="IK - Distrib Lines OH/UG (Line Ext)"/>
    <s v="~"/>
    <s v="PEF Distribution Easements 360.1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Dist_MajProj_OthT&amp;D_Mthly-362"/>
    <s v="AFUDC Not Eligible"/>
    <s v="Major Projects"/>
    <s v="Other Transmission &amp; Distribution Expansion"/>
    <s v="~"/>
    <s v="IK - Distrib Lines OH/UG (Line Ext)"/>
    <s v="~"/>
    <s v="PEF Distribution Station Equip 362.0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Dist_MajProj_OthT&amp;D_Mthly-364"/>
    <s v="AFUDC Not Eligible"/>
    <s v="Major Projects"/>
    <s v="Other Transmission &amp; Distribution Expansion"/>
    <s v="~"/>
    <s v="IK - Distrib Lines OH/UG (Line Ext)"/>
    <s v="~"/>
    <s v="PEF Distribution Poles Towers &amp; Fixtures 364.0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Dist_MajProj_OthT&amp;D_Mthly-365"/>
    <s v="AFUDC Not Eligible"/>
    <s v="Major Projects"/>
    <s v="Other Transmission &amp; Distribution Expansion"/>
    <s v="~"/>
    <s v="IK - Distrib Lines OH/UG (Line Ext)"/>
    <s v="~"/>
    <s v="PEF Distribution O/H Conduct &amp; Devices 365.0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Dist_MajProj_OthT&amp;D_Mthly-366"/>
    <s v="AFUDC Not Eligible"/>
    <s v="Major Projects"/>
    <s v="Other Transmission &amp; Distribution Expansion"/>
    <s v="~"/>
    <s v="IK - Distrib Lines OH/UG (Line Ext)"/>
    <s v="~"/>
    <s v="PEF Distribution U/G Conduit 366.0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Dist_MajProj_OthT&amp;D_Mthly-367"/>
    <s v="AFUDC Not Eligible"/>
    <s v="Major Projects"/>
    <s v="Other Transmission &amp; Distribution Expansion"/>
    <s v="~"/>
    <s v="IK - Distrib Lines OH/UG (Line Ext)"/>
    <s v="~"/>
    <s v="PEF Distribution U/G Conduct &amp; Devices 367.0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Dist_MajProj_OthT&amp;D_Mthly-368"/>
    <s v="AFUDC Not Eligible"/>
    <s v="Major Projects"/>
    <s v="Other Transmission &amp; Distribution Expansion"/>
    <s v="~"/>
    <s v="IK - Distrib Lines OH/UG (Line Ext)"/>
    <s v="~"/>
    <s v="PEF Distribution Line Transformers 368.0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Dist_MajProj_OthT&amp;D_Mthly-369"/>
    <s v="AFUDC Not Eligible"/>
    <s v="Major Projects"/>
    <s v="Other Transmission &amp; Distribution Expansion"/>
    <s v="~"/>
    <s v="IK - Distrib Lines OH/UG (Line Ext)"/>
    <s v="~"/>
    <s v="PEF Distribution O/H Services 369.1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Dist_MajProj_OthT&amp;D_Mthly-370"/>
    <s v="AFUDC Not Eligible"/>
    <s v="Major Projects"/>
    <s v="Other Transmission &amp; Distribution Expansion"/>
    <s v="~"/>
    <s v="IK - Distrib Lines OH/UG (Line Ext)"/>
    <s v="~"/>
    <s v="PEF Distribution Meters 370.0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 Maint_GridMod_H&amp;R_Mthly-360"/>
    <s v="AFUDC Not Eligible"/>
    <s v="Maintenance"/>
    <s v="Other Transmission &amp; Distribution Expansion"/>
    <s v="Grid Solutions - H&amp;R"/>
    <s v="IK - Distrib Lines OH/UG (Line Ext)"/>
    <s v="~"/>
    <s v="PEF Distribution Easements 360.1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 Maint_GridMod_H&amp;R_Mthly-362"/>
    <s v="AFUDC Not Eligible"/>
    <s v="Maintenance"/>
    <s v="Other Transmission &amp; Distribution Expansion"/>
    <s v="Grid Solutions - H&amp;R"/>
    <s v="IK - Distrib Lines OH/UG (Line Ext)"/>
    <s v="~"/>
    <s v="PEF Distribution Station Equip 362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 Maint_GridMod_H&amp;R_Mthly-364"/>
    <s v="AFUDC Not Eligible"/>
    <s v="Maintenance"/>
    <s v="Other Transmission &amp; Distribution Expansion"/>
    <s v="Grid Solutions - H&amp;R"/>
    <s v="IK - Distrib Lines OH/UG (Line Ext)"/>
    <s v="~"/>
    <s v="PEF Distribution Poles Towers &amp; Fixtures 364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 Maint_GridMod_H&amp;R_Mthly-365"/>
    <s v="AFUDC Not Eligible"/>
    <s v="Maintenance"/>
    <s v="Other Transmission &amp; Distribution Expansion"/>
    <s v="Grid Solutions - H&amp;R"/>
    <s v="IK - Distrib Lines OH/UG (Line Ext)"/>
    <s v="~"/>
    <s v="PEF Distribution O/H Conduct &amp; Devices 365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 Maint_GridMod_H&amp;R_Mthly-366"/>
    <s v="AFUDC Not Eligible"/>
    <s v="Maintenance"/>
    <s v="Other Transmission &amp; Distribution Expansion"/>
    <s v="Grid Solutions - H&amp;R"/>
    <s v="IK - Distrib Lines OH/UG (Line Ext)"/>
    <s v="~"/>
    <s v="PEF Distribution U/G Conduit 366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 Maint_GridMod_H&amp;R_Mthly-367"/>
    <s v="AFUDC Not Eligible"/>
    <s v="Maintenance"/>
    <s v="Other Transmission &amp; Distribution Expansion"/>
    <s v="Grid Solutions - H&amp;R"/>
    <s v="IK - Distrib Lines OH/UG (Line Ext)"/>
    <s v="~"/>
    <s v="PEF Distribution U/G Conduct &amp; Devices 367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 Maint_GridMod_H&amp;R_Mthly-368"/>
    <s v="AFUDC Not Eligible"/>
    <s v="Maintenance"/>
    <s v="Other Transmission &amp; Distribution Expansion"/>
    <s v="Grid Solutions - H&amp;R"/>
    <s v="IK - Distrib Lines OH/UG (Line Ext)"/>
    <s v="~"/>
    <s v="PEF Distribution Line Transformers 368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 Maint_GridMod_H&amp;R_Mthly-369"/>
    <s v="AFUDC Not Eligible"/>
    <s v="Maintenance"/>
    <s v="Other Transmission &amp; Distribution Expansion"/>
    <s v="Grid Solutions - H&amp;R"/>
    <s v="IK - Distrib Lines OH/UG (Line Ext)"/>
    <s v="~"/>
    <s v="PEF Distribution O/H Services 369.1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 Maint_GridMod_H&amp;R_Mthly-370"/>
    <s v="AFUDC Not Eligible"/>
    <s v="Maintenance"/>
    <s v="Other Transmission &amp; Distribution Expansion"/>
    <s v="Grid Solutions - H&amp;R"/>
    <s v="IK - Distrib Lines OH/UG (Line Ext)"/>
    <s v="~"/>
    <s v="PEF Smart Grid - AMI Meters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- H&amp;R_Mthly-360"/>
    <s v="AFUDC Not Eligible"/>
    <s v="Major Projects"/>
    <s v="Other Transmission &amp; Distribution Expansion"/>
    <s v="Grid Solutions - H&amp;R"/>
    <s v="IK - Distrib Lines OH/UG (Line Ext)"/>
    <s v="~"/>
    <s v="PEF Distribution Easements 360.1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- H&amp;R_Mthly-362"/>
    <s v="AFUDC Not Eligible"/>
    <s v="Major Projects"/>
    <s v="Other Transmission &amp; Distribution Expansion"/>
    <s v="Grid Solutions - H&amp;R"/>
    <s v="IK - Distrib Lines OH/UG (Line Ext)"/>
    <s v="~"/>
    <s v="PEF Distribution Station Equip 362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- H&amp;R_Mthly-364"/>
    <s v="AFUDC Not Eligible"/>
    <s v="Major Projects"/>
    <s v="Other Transmission &amp; Distribution Expansion"/>
    <s v="Grid Solutions - H&amp;R"/>
    <s v="IK - Distrib Lines OH/UG (Line Ext)"/>
    <s v="~"/>
    <s v="PEF Distribution Poles Towers &amp; Fixtures 364.0 SPP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- H&amp;R_Mthly-365"/>
    <s v="AFUDC Not Eligible"/>
    <s v="Major Projects"/>
    <s v="Other Transmission &amp; Distribution Expansion"/>
    <s v="Grid Solutions - H&amp;R"/>
    <s v="IK - Distrib Lines OH/UG (Line Ext)"/>
    <s v="~"/>
    <s v="PEF Distribution O/H Conduct &amp; Devices 365.0 SPP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- H&amp;R_Mthly-366"/>
    <s v="AFUDC Not Eligible"/>
    <s v="Major Projects"/>
    <s v="Other Transmission &amp; Distribution Expansion"/>
    <s v="Grid Solutions - H&amp;R"/>
    <s v="IK - Distrib Lines OH/UG (Line Ext)"/>
    <s v="~"/>
    <s v="PEF Distribution U/G Conduit 366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- H&amp;R_Mthly-367"/>
    <s v="AFUDC Not Eligible"/>
    <s v="Major Projects"/>
    <s v="Other Transmission &amp; Distribution Expansion"/>
    <s v="Grid Solutions - H&amp;R"/>
    <s v="IK - Distrib Lines OH/UG (Line Ext)"/>
    <s v="~"/>
    <s v="PEF Distribution U/G Conduct &amp; Devices 367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- H&amp;R_Mthly-368"/>
    <s v="AFUDC Not Eligible"/>
    <s v="Major Projects"/>
    <s v="Other Transmission &amp; Distribution Expansion"/>
    <s v="Grid Solutions - H&amp;R"/>
    <s v="IK - Distrib Lines OH/UG (Line Ext)"/>
    <s v="~"/>
    <s v="PEF Distribution Line Transformations 368.0 SPP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- H&amp;R_Mthly-369"/>
    <s v="AFUDC Not Eligible"/>
    <s v="Major Projects"/>
    <s v="Other Transmission &amp; Distribution Expansion"/>
    <s v="Grid Solutions - H&amp;R"/>
    <s v="IK - Distrib Lines OH/UG (Line Ext)"/>
    <s v="~"/>
    <s v="PEF Distribution O/H Services 369.1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- H&amp;R_Mthly-370"/>
    <s v="AFUDC Not Eligible"/>
    <s v="Major Projects"/>
    <s v="Other Transmission &amp; Distribution Expansion"/>
    <s v="Grid Solutions - H&amp;R"/>
    <s v="IK - Distrib Lines OH/UG (Line Ext)"/>
    <s v="~"/>
    <s v="PEF Distribution Meters 370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- SOG_Mthly-360"/>
    <s v="AFUDC Not Eligible"/>
    <s v="Major Projects"/>
    <s v="Other Transmission &amp; Distribution Expansion"/>
    <s v="Grid Solutions - Sectionalization/Self-Healing"/>
    <s v="IK - Distrib Lines OH/UG (Line Ext)"/>
    <s v="~"/>
    <s v="PEF Distribution Easements 360.1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- SOG_Mthly-362"/>
    <s v="AFUDC Not Eligible"/>
    <s v="Major Projects"/>
    <s v="Other Transmission &amp; Distribution Expansion"/>
    <s v="Grid Solutions - Sectionalization/Self-Healing"/>
    <s v="IK - Distrib Lines OH/UG (Line Ext)"/>
    <s v="~"/>
    <s v="PEF Distribution Station Equip 362.0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- SOG_Mthly-364"/>
    <s v="AFUDC Not Eligible"/>
    <s v="Major Projects"/>
    <s v="Other Transmission &amp; Distribution Expansion"/>
    <s v="Grid Solutions - Sectionalization/Self-Healing"/>
    <s v="IK - Distrib Lines OH/UG (Line Ext)"/>
    <s v="~"/>
    <s v="PEF Distribution Poles Towers &amp; Fixtures 364.0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- SOG_Mthly-365"/>
    <s v="AFUDC Not Eligible"/>
    <s v="Major Projects"/>
    <s v="Other Transmission &amp; Distribution Expansion"/>
    <s v="Grid Solutions - Sectionalization/Self-Healing"/>
    <s v="IK - Distrib Lines OH/UG (Line Ext)"/>
    <s v="~"/>
    <s v="PEF Distribution O/H Conduct &amp; Devices 365.0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- SOG_Mthly-366"/>
    <s v="AFUDC Not Eligible"/>
    <s v="Major Projects"/>
    <s v="Other Transmission &amp; Distribution Expansion"/>
    <s v="Grid Solutions - Sectionalization/Self-Healing"/>
    <s v="IK - Distrib Lines OH/UG (Line Ext)"/>
    <s v="~"/>
    <s v="PEF Distribution U/G Conduit 366.0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- SOG_Mthly-367"/>
    <s v="AFUDC Not Eligible"/>
    <s v="Major Projects"/>
    <s v="Other Transmission &amp; Distribution Expansion"/>
    <s v="Grid Solutions - Sectionalization/Self-Healing"/>
    <s v="IK - Distrib Lines OH/UG (Line Ext)"/>
    <s v="~"/>
    <s v="PEF Distribution U/G Conduct &amp; Devices 367.0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- SOG_Mthly-368"/>
    <s v="AFUDC Not Eligible"/>
    <s v="Major Projects"/>
    <s v="Other Transmission &amp; Distribution Expansion"/>
    <s v="Grid Solutions - Sectionalization/Self-Healing"/>
    <s v="IK - Distrib Lines OH/UG (Line Ext)"/>
    <s v="~"/>
    <s v="PEF Distribution Line Transformers 368.0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- SOG_Mthly-369"/>
    <s v="AFUDC Not Eligible"/>
    <s v="Major Projects"/>
    <s v="Other Transmission &amp; Distribution Expansion"/>
    <s v="Grid Solutions - Sectionalization/Self-Healing"/>
    <s v="IK - Distrib Lines OH/UG (Line Ext)"/>
    <s v="~"/>
    <s v="PEF Distribution O/H Services 369.1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- SOG_Mthly-370"/>
    <s v="AFUDC Not Eligible"/>
    <s v="Major Projects"/>
    <s v="Other Transmission &amp; Distribution Expansion"/>
    <s v="Grid Solutions - Sectionalization/Self-Healing"/>
    <s v="IK - Distrib Lines OH/UG (Line Ext)"/>
    <s v="~"/>
    <s v="PEF Distribution Meters 370.0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Advanced DMS Dec 19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Advanced DMS Dec 20 VS - 303.1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Advanced DMS Dec 21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Advanced DMS Dec 23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Advanced DMS Dec 24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Advanced DMS VS"/>
    <s v="AFUDC Not Eligible"/>
    <s v="Major Projects"/>
    <s v="Other Transmission &amp; Distribution Expansion"/>
    <s v="Grid Solutions - Advanced D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AMI - dist QQ"/>
    <s v="AFUDC Not Eligible"/>
    <s v="Major Projects"/>
    <s v="Other Transmission &amp; Distribution Expansion"/>
    <s v="Grid Solutions - AMI"/>
    <s v="QQ - Meters, Panel &amp; Panel Troughs"/>
    <s v="~"/>
    <s v="PEF Smart Grid - AMI Meters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AMI - dist QQ - 370"/>
    <s v="AFUDC Not Eligible"/>
    <s v="Major Projects"/>
    <s v="Other Transmission &amp; Distribution Expansion"/>
    <s v="Grid Solutions - AMI"/>
    <s v="QQ - Meters, Panel &amp; Panel Troughs"/>
    <s v="~"/>
    <s v="D DIS 370-METERS-50226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AMI - gen TD"/>
    <s v="AFUDC Not Eligible"/>
    <s v="Major Projects"/>
    <s v="Grid Solutions - AMI"/>
    <s v="Grid Solutions - AMI"/>
    <s v="IK - Distrib Lines OH/UG (Line Ext)"/>
    <s v="~"/>
    <s v="PEF RUSD AMI Meters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AMI - intang Dec 20 VS-303"/>
    <s v="AFUDC Not Eligible"/>
    <s v="Major Projects"/>
    <s v="Other Transmission &amp; Distribution Expansion"/>
    <s v="Grid Solutions - AMI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AMI - intang Dec 21 VS "/>
    <s v="AFUDC Not Eligible"/>
    <s v="Major Projects"/>
    <s v="Other Transmission &amp; Distribution Expansion"/>
    <s v="Grid Solutions - AMI"/>
    <s v="VS - Intangible Plant - Software"/>
    <s v="~"/>
    <s v="PEF RUSD AMI Meters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AMI - intang Feb 20 VS "/>
    <s v="AFUDC Not Eligible"/>
    <s v="Major Projects"/>
    <s v="Grid Solutions - AMI"/>
    <s v="Grid Solutions - AMI"/>
    <s v="VS - Intangible Plant - Software"/>
    <s v="~"/>
    <s v="PEF RUSD AMI Meters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AMI - intang Jun 19 VS"/>
    <s v="AFUDC Not Eligible"/>
    <s v="Major Projects"/>
    <s v="Other Transmission &amp; Distribution Expansion"/>
    <s v="Grid Solutions - AMI"/>
    <s v="VS - Intangible Plant - Software"/>
    <s v="~"/>
    <s v="PEF RUSD AMI Meters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Communication Monthly RR"/>
    <s v="AFUDC Not Eligible"/>
    <s v="Major Projects"/>
    <s v="Other Transmission &amp; Distribution Expansion"/>
    <s v="Grid Solutions - Communication"/>
    <s v="RR - Communication"/>
    <s v="~"/>
    <s v="PEF RUSD Communication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Communication Monthly RR - 360"/>
    <s v="AFUDC Not Eligible"/>
    <s v="Major Projects"/>
    <s v="Other Transmission &amp; Distribution Expansion"/>
    <s v="Grid Solutions - Communication"/>
    <s v="RR - Communication"/>
    <s v="~"/>
    <s v="PEF Distribution Easements 360.1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Communication Monthly RR - 364"/>
    <s v="AFUDC Not Eligible"/>
    <s v="Major Projects"/>
    <s v="Other Transmission &amp; Distribution Expansion"/>
    <s v="Grid Solutions - Communication"/>
    <s v="RR - Communication"/>
    <s v="~"/>
    <s v="PEF Distribution Poles Towers &amp; Fixtures 364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Communication Monthly RR - 365"/>
    <s v="AFUDC Not Eligible"/>
    <s v="Major Projects"/>
    <s v="Other Transmission &amp; Distribution Expansion"/>
    <s v="Grid Solutions - Communication"/>
    <s v="RR - Communication"/>
    <s v="~"/>
    <s v="PEF Distribution O/H Conduct &amp; Devices 365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Communication Monthly RR - 366"/>
    <s v="AFUDC Not Eligible"/>
    <s v="Major Projects"/>
    <s v="Other Transmission &amp; Distribution Expansion"/>
    <s v="Grid Solutions - Communication"/>
    <s v="RR - Communication"/>
    <s v="~"/>
    <s v="PEF Distribution U/G Conduit 366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Communication Monthly RR - 367"/>
    <s v="AFUDC Not Eligible"/>
    <s v="Major Projects"/>
    <s v="Other Transmission &amp; Distribution Expansion"/>
    <s v="Grid Solutions - Communication"/>
    <s v="RR - Communication"/>
    <s v="~"/>
    <s v="PEF Distribution U/G Conduct &amp; Devices 367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Communication Monthly RR - 368"/>
    <s v="AFUDC Not Eligible"/>
    <s v="Major Projects"/>
    <s v="Other Transmission &amp; Distribution Expansion"/>
    <s v="Grid Solutions - Communication"/>
    <s v="RR - Communication"/>
    <s v="~"/>
    <s v="PEF Distribution Line Transformers 368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Communication Monthly RR - 369"/>
    <s v="AFUDC Not Eligible"/>
    <s v="Major Projects"/>
    <s v="Other Transmission &amp; Distribution Expansion"/>
    <s v="Grid Solutions - Communication"/>
    <s v="RR - Communication"/>
    <s v="~"/>
    <s v="PEF Distribution U/G Services 369.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Communication Monthly RR - 370"/>
    <s v="AFUDC Not Eligible"/>
    <s v="Major Projects"/>
    <s v="Other Transmission &amp; Distribution Expansion"/>
    <s v="Grid Solutions - Communication"/>
    <s v="RR - Communication"/>
    <s v="~"/>
    <s v="PEF Distribution Meters 370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Communication Monthly RR - 373"/>
    <s v="AFUDC Not Eligible"/>
    <s v="Major Projects"/>
    <s v="Other Transmission &amp; Distribution Expansion"/>
    <s v="Grid Solutions - Communication"/>
    <s v="RR - Communication"/>
    <s v="~"/>
    <s v="PEF Distribution Streetlight &amp; Signal Sys 373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Communication Monthly RR- 362"/>
    <s v="AFUDC Not Eligible"/>
    <s v="Major Projects"/>
    <s v="Other Transmission &amp; Distribution Expansion"/>
    <s v="Grid Solutions - Communication"/>
    <s v="RR - Communication"/>
    <s v="~"/>
    <s v="PEF Distribution Station Equip 362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Communications Quarterly RR "/>
    <s v="AFUDC Not Eligible"/>
    <s v="Major Projects"/>
    <s v="Other Transmission &amp; Distribution Expansion"/>
    <s v="Grid Solutions - Communication"/>
    <s v="RR - Communication"/>
    <s v="~"/>
    <s v="PEF RUSD Communication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DE Enab Storage IK"/>
    <s v="AFUDC Not Eligible"/>
    <s v="Major Projects"/>
    <s v="Other Transmission &amp; Distribution Expansion"/>
    <s v="Grid Solutions (excl AMI)"/>
    <s v="IK - Distrib Lines OH/UG (Line Ext)"/>
    <s v="~"/>
    <s v="PEF Model Depr Group Distribu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DE Enab Storage VS-303"/>
    <s v="AFUDC Not Eligible"/>
    <s v="Major Projects"/>
    <s v="Other Transmission &amp; Distribution Expansion"/>
    <s v="Grid Solutions (excl AMI)"/>
    <s v="VS - Intangible Plant - Software"/>
    <s v="~"/>
    <s v="PEF Grid Solutions DE Enab Storage VS-303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Dist Energy Enablement &amp; Storage IK-360"/>
    <s v="AFUDC Not Eligible"/>
    <s v="Major Projects"/>
    <s v="Other Transmission &amp; Distribution Expansion"/>
    <s v="GS Distributed Energy Enablement &amp; Storage"/>
    <s v="IK - Distrib Lines OH/UG (Line Ext)"/>
    <s v="~"/>
    <s v="PEF Distribution Easements 360.1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Dist Energy Enablement &amp; Storage IK-362"/>
    <s v="AFUDC Not Eligible"/>
    <s v="Major Projects"/>
    <s v="Other Transmission &amp; Distribution Expansion"/>
    <s v="GS Distributed Energy Enablement &amp; Storage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Dist Energy Enablement &amp; Storage IK-364"/>
    <s v="AFUDC Not Eligible"/>
    <s v="Major Projects"/>
    <s v="Other Transmission &amp; Distribution Expansion"/>
    <s v="GS Distributed Energy Enablement &amp; Storage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Dist Energy Enablement &amp; Storage IK-365"/>
    <s v="AFUDC Not Eligible"/>
    <s v="Major Projects"/>
    <s v="Other Transmission &amp; Distribution Expansion"/>
    <s v="GS Distributed Energy Enablement &amp; Storage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Dist Energy Enablement &amp; Storage IK-366"/>
    <s v="AFUDC Not Eligible"/>
    <s v="Major Projects"/>
    <s v="Other Transmission &amp; Distribution Expansion"/>
    <s v="GS Distributed Energy Enablement &amp; Storage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Dist Energy Enablement &amp; Storage IK-367"/>
    <s v="AFUDC Not Eligible"/>
    <s v="Major Projects"/>
    <s v="Other Transmission &amp; Distribution Expansion"/>
    <s v="GS Distributed Energy Enablement &amp; Storage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Dist Energy Enablement &amp; Storage IK-368"/>
    <s v="AFUDC Not Eligible"/>
    <s v="Major Projects"/>
    <s v="Other Transmission &amp; Distribution Expansion"/>
    <s v="GS Distributed Energy Enablement &amp; Storage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Dist Energy Enablement &amp; Storage IK-369"/>
    <s v="AFUDC Not Eligible"/>
    <s v="Major Projects"/>
    <s v="Other Transmission &amp; Distribution Expansion"/>
    <s v="GS Distributed Energy Enablement &amp; Storage"/>
    <s v="IK - Distrib Lines OH/UG (Line Ext)"/>
    <s v="~"/>
    <s v="PEF Distribution U/G Services 369.2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Dist Energy Enablement &amp; Storage IK-370"/>
    <s v="AFUDC Not Eligible"/>
    <s v="Major Projects"/>
    <s v="Other Transmission &amp; Distribution Expansion"/>
    <s v="GS Distributed Energy Enablement &amp; Storage"/>
    <s v="IK - Distrib Lines OH/UG (Line Ext)"/>
    <s v="~"/>
    <s v="PEF Distribution Meters 370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Dist Energy Enablement &amp; Storage IK-373"/>
    <s v="AFUDC Not Eligible"/>
    <s v="Major Projects"/>
    <s v="Other Transmission &amp; Distribution Expansion"/>
    <s v="GS Distributed Energy Enablement &amp; Storage"/>
    <s v="IK - Distrib Lines OH/UG (Line Ext)"/>
    <s v="~"/>
    <s v="PEF Distribution Streetlight &amp; Signal Sys 373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Dist Energy Enablement &amp; Storage VS"/>
    <s v="AFUDC Not Eligible"/>
    <s v="Major Projects"/>
    <s v="Other Transmission &amp; Distribution Expansion"/>
    <s v="GS Distributed Energy Enablement &amp; Storage"/>
    <s v="VS - Intangible Plant - Software"/>
    <s v="~"/>
    <s v="PEF Grid Solutions Ent Sys Intang-5 Year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Ent App VS - 303"/>
    <s v="AFUDC Not Eligible"/>
    <s v="Major Projects"/>
    <s v="Other Transmission &amp; Distribution Expansion"/>
    <s v="Grid Solutions - Enterprise Syste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Ent Sys Dec 18 VS "/>
    <s v="AFUDC Not Eligible"/>
    <s v="Major Projects"/>
    <s v="Other Transmission &amp; Distribution Expansion"/>
    <s v="Grid Solutions - Enterprise Systems"/>
    <s v="VS - Intangible Plant - Software"/>
    <s v="~"/>
    <s v="PEF Model Depr Group Elec - Intangible Plant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Ent Sys Dec 19 VS "/>
    <s v="AFUDC Not Eligible"/>
    <s v="Major Projects"/>
    <s v="Other Transmission &amp; Distribution Expansion"/>
    <s v="Grid Solutions - Enterprise Systems"/>
    <s v="VS - Intangible Plant - Software"/>
    <s v="~"/>
    <s v="PEF Model Depr Group Elec - Intangible Plant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Ent Sys Dec 19 VS "/>
    <s v="AFUDC Not Eligible"/>
    <s v="Major Projects"/>
    <s v="Other Transmission &amp; Distribution Expansion"/>
    <s v="Grid Solutions - Enterprise Systems"/>
    <s v="VS - Intangible Plant - Software"/>
    <s v="~"/>
    <s v="PEF Model Depr Group Elec - Intangible Plant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Ent Sys Dec 20 VS-303"/>
    <s v="AFUDC Not Eligible"/>
    <s v="Major Projects"/>
    <s v="Other Transmission &amp; Distribution Expansion"/>
    <s v="Grid Solutions - Enterprise Systems"/>
    <s v="VS - Intangible Plant - Software"/>
    <s v="~"/>
    <s v="PEF Grid Solutions Ent Sys Intang-5 Year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Ent Sys Dec 21 VS "/>
    <s v="AFUDC Not Eligible"/>
    <s v="Major Projects"/>
    <s v="Other Transmission &amp; Distribution Expansion"/>
    <s v="Grid Solutions - Enterprise Systems"/>
    <s v="VS - Intangible Plant - Software"/>
    <s v="~"/>
    <s v="PEF Model Depr Group Elec - Intangible Plant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Ent Sys Dec 22 VS "/>
    <s v="AFUDC Not Eligible"/>
    <s v="Major Projects"/>
    <s v="Other Transmission &amp; Distribution Expansion"/>
    <s v="Grid Solutions - Enterprise Systems"/>
    <s v="VS - Intangible Plant - Software"/>
    <s v="~"/>
    <s v="PEF Model Depr Group Elec - Intangible Plant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Ent Sys Dec 24 VS "/>
    <s v="AFUDC Not Eligible"/>
    <s v="Major Projects"/>
    <s v="Other Transmission &amp; Distribution Expansion"/>
    <s v="Grid Solutions - Enterprise Systems"/>
    <s v="VS - Intangible Plant - Software"/>
    <s v="~"/>
    <s v="PEF Model Depr Group Elec - Intangible Plant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Ent Sys Jun 19 VS "/>
    <s v="AFUDC Not Eligible"/>
    <s v="Major Projects"/>
    <s v="Grid Solutions - Enterprise Systems"/>
    <s v="Grid Solutions - Enterprise Systems"/>
    <s v="VS - Intangible Plant - Software"/>
    <s v="~"/>
    <s v="PEF Model Depr Group Elec - Intangible Plant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Ent Sys June 18 VS "/>
    <s v="AFUDC Not Eligible"/>
    <s v="Major Projects"/>
    <s v="Grid Solutions - Enterprise Systems"/>
    <s v="Grid Solutions - Enterprise Systems"/>
    <s v="VS - Intangible Plant - Software"/>
    <s v="~"/>
    <s v="PEF Model Depr Group Elec - Intangible Plant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Ent Sys Mar 20 VS "/>
    <s v="AFUDC Not Eligible"/>
    <s v="Major Projects"/>
    <s v="Grid Solutions - Enterprise Systems"/>
    <s v="Grid Solutions - Enterprise Systems"/>
    <s v="VS - Intangible Plant - Software"/>
    <s v="~"/>
    <s v="PEF Model Depr Group Elec - Intangible Plant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Ent Sys May 19 VS "/>
    <s v="AFUDC Not Eligible"/>
    <s v="Major Projects"/>
    <s v="Grid Solutions - Enterprise Systems"/>
    <s v="Grid Solutions - Enterprise Systems"/>
    <s v="VS - Intangible Plant - Software"/>
    <s v="~"/>
    <s v="PEF Model Depr Group Elec - Intangible Plant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Ent Sys Nov 19 VS "/>
    <s v="AFUDC Not Eligible"/>
    <s v="Major Projects"/>
    <s v="Grid Solutions - Enterprise Systems"/>
    <s v="Grid Solutions - Enterprise Systems"/>
    <s v="VS - Intangible Plant - Software"/>
    <s v="~"/>
    <s v="PEF Model Depr Group Elec - Intangible Plant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General GG"/>
    <s v="AFUDC Not Eligible"/>
    <s v="Major Projects"/>
    <s v="Other Transmission &amp; Distribution Expansion"/>
    <s v="Other Major"/>
    <s v="GG - Transmission Lines"/>
    <s v="~"/>
    <s v="PEF Model Depr Group Elec - Transmission Plant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Grid Mod H&amp;R IK"/>
    <s v="AFUDC Not Eligible"/>
    <s v="Major Projects"/>
    <s v="Other Transmission &amp; Distribution Expansion"/>
    <s v="Grid Solutions (excl AMI)"/>
    <s v="IK - Distrib Lines OH/UG (Line Ext)"/>
    <s v="~"/>
    <s v="PEF Distribution U/G Conduct &amp; Devices 367.0"/>
    <n v="0"/>
    <n v="0"/>
    <n v="0"/>
    <n v="0"/>
    <n v="0"/>
    <n v="0"/>
    <n v="0"/>
    <n v="0.98"/>
    <n v="0"/>
    <n v="0"/>
    <n v="0"/>
    <n v="0"/>
    <n v="0.98"/>
    <n v="0"/>
    <n v="0"/>
    <n v="0"/>
    <n v="0"/>
    <n v="0.98"/>
    <n v="0"/>
    <n v="0"/>
    <n v="0"/>
    <n v="0"/>
    <n v="0"/>
    <n v="0"/>
    <n v="0"/>
    <n v="0.98"/>
    <n v="0"/>
    <n v="0.98"/>
    <n v="0"/>
    <n v="0"/>
    <n v="0"/>
    <n v="0"/>
    <n v="0"/>
    <n v="0"/>
    <n v="0"/>
    <n v="0"/>
    <n v="0.98"/>
    <n v="0"/>
    <n v="1.96"/>
    <n v="0"/>
    <n v="0"/>
    <n v="0"/>
    <n v="0"/>
    <n v="0"/>
    <n v="0"/>
    <n v="0"/>
    <n v="0.98"/>
    <n v="0"/>
    <n v="0"/>
    <n v="0"/>
    <n v="0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Maintenance Capital Challenge"/>
    <s v="AFUDC Not Eligible"/>
    <s v="Major Projects"/>
    <s v="Other Transmission &amp; Distribution Expansion"/>
    <s v="~"/>
    <s v="~"/>
    <s v="~"/>
    <s v="PEF Grid Solutions Maintenance Capital Challenge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Maintenance CustOps IK"/>
    <s v="AFUDC Not Eligible"/>
    <s v="Maintenance"/>
    <s v="Maintenance"/>
    <s v="Fossil Hydro"/>
    <s v="IK - Distrib Lines OH/UG (Line Ext)"/>
    <s v="~"/>
    <s v="PEF Model Depr Group Distribution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Maintenance Grid Mod IK"/>
    <s v="AFUDC Not Eligible"/>
    <s v="Maintenance"/>
    <s v="Maintenance"/>
    <s v="Fossil Hydro"/>
    <s v="IK - Distrib Lines OH/UG (Line Ext)"/>
    <s v="~"/>
    <s v="PEF Model Depr Group Distribution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Maintenance Grid Mod TD"/>
    <s v="AFUDC Not Eligible"/>
    <s v="Maintenance"/>
    <s v="Maintenance"/>
    <s v="Fossil Hydro"/>
    <s v="TD - Office Equipment"/>
    <s v="~"/>
    <s v="PEF Model Depr Group Distribution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Maintenance Grid Mod VS"/>
    <s v="AFUDC Not Eligible"/>
    <s v="Maintenance"/>
    <s v="Maintenance"/>
    <s v="Fossil Hydro"/>
    <s v="VS - Intangible Plant - Software"/>
    <s v="~"/>
    <s v="PEF Corporate 2008 Misc Intangible 3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Transmission FF "/>
    <s v="AFUDC Not Eligible"/>
    <s v="Major Projects"/>
    <s v="Other Transmission &amp; Distribution Expansion"/>
    <s v="Grid Solutions - Transmission"/>
    <s v="FF - Transmission Stations "/>
    <s v="~"/>
    <s v="PEF Transmission (Excl. ECC) 353.1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Transmission GG"/>
    <s v="AFUDC Not Eligible"/>
    <s v="Major Projects"/>
    <s v="Other Transmission &amp; Distribution Expansion"/>
    <s v="Grid Solutions - Transmission"/>
    <s v="GG - Transmission Lines"/>
    <s v="~"/>
    <s v="PEF Transmission O/H Conduct.&amp; Devices 356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utions Volt Var Optimization IK"/>
    <s v="AFUDC Not Eligible"/>
    <s v="Major Projects"/>
    <s v="Other Transmission &amp; Distribution Expansion"/>
    <s v="Voltage Control"/>
    <s v="IK - Distrib Lines OH/UG (Line Ext)"/>
    <s v="~"/>
    <s v="PEF Model Depr Group Distribution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Grid Solutions"/>
    <s v="PEF Grid Sol_Comm_MajProj_GridMod_VS-303"/>
    <s v="AFUDC Not Eligible"/>
    <s v="Major Projects"/>
    <s v="Other Transmission &amp; Distribution Expansion"/>
    <s v="Grid Solutions - Communication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Integrated Grid Strategy"/>
    <s v="PEF Customer Solutions ES Growth TA"/>
    <s v="AFUDC Not Eligible"/>
    <s v="Expansion"/>
    <s v="Customer Solutions"/>
    <s v="Customer Solutions"/>
    <s v="TA - Gen Bldg/Land/Furniture"/>
    <s v="~"/>
    <s v="PEF Model Depr Group General Plant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Integrated Grid Strategy"/>
    <s v="PEF Customer Solutions Expansion - Tie to the Turn"/>
    <s v="AFUDC Not Eligible"/>
    <s v="Expansion"/>
    <s v="Other Transmission &amp; Distribution Expansion"/>
    <s v="Customer Solutions"/>
    <s v="TA - Other - Gen BLDG/Land/Furniture"/>
    <s v="~"/>
    <s v="PEF Model Depr Group Custom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Integrated Grid Strategy"/>
    <s v="PEF IGS Exp Development IK"/>
    <s v="AFUDC Not Eligible"/>
    <s v="Expansion"/>
    <s v="Other Transmission &amp; Distribution Expansion"/>
    <s v="Customer Solutions"/>
    <s v="IK - Distrib Lines OH/UG (Line Ext)"/>
    <s v="~"/>
    <s v="PEF Market Solutions Expansion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Integrated Grid Strategy"/>
    <s v="PEF IGS Exp Electrification OU_DCFC"/>
    <s v="AFUDC Not Eligible"/>
    <s v="Expansion"/>
    <s v="Other Transmission &amp; Distribution Expansion"/>
    <s v="Electrification"/>
    <s v="OU - Other Utility "/>
    <s v="~"/>
    <s v="PEF Distribution Install - EV Charging Station 37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Integrated Grid Strategy"/>
    <s v="PEF IGS Exp Electrification OU_L2"/>
    <s v="AFUDC Not Eligible"/>
    <s v="Expansion"/>
    <s v="Other Transmission &amp; Distribution Expansion"/>
    <s v="Electrification"/>
    <s v="OU - Other Utility "/>
    <s v="~"/>
    <s v="PEF Dist Install - L2 Charger 370.X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Integrated Grid Strategy"/>
    <s v="PEF IGS Exp Other OU"/>
    <s v="AFUDC Not Eligible"/>
    <s v="Expansion"/>
    <s v="Other Transmission &amp; Distribution Expansion"/>
    <s v="Other"/>
    <s v="OU - Other Utility "/>
    <s v="~"/>
    <s v="PEF Market Solutions Expansion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Integrated Grid Strategy"/>
    <s v="PEF IGS Exp Outdoor Lighting IK"/>
    <s v="AFUDC Not Eligible"/>
    <s v="Expansion"/>
    <s v="Other Transmission &amp; Distribution Expansion"/>
    <s v="Customer Solutions"/>
    <s v="IK - Distrib Lines OH/UG (Line Ext)"/>
    <s v="~"/>
    <s v="D DIS 373-ZZ-STREET LIGHT&amp;SIG-50226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Integrated Grid Strategy"/>
    <s v="PEF IGS Expansion PLUG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Integrated Grid Strategy"/>
    <s v="PEF IGS Maint Outdoor Lighting IK"/>
    <s v="AFUDC Not Eligible"/>
    <s v="Maintenance"/>
    <s v="Maintenance"/>
    <s v="Customer Solutions"/>
    <s v="IK - Distrib Lines OH/UG (Line Ext)"/>
    <s v="~"/>
    <s v="PEF Distribution Poles Towers &amp; Fixtures 364.0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Integrated Grid Strategy"/>
    <s v="PEF IGS Removal Costs"/>
    <s v="AFUDC Not Eligible"/>
    <s v="Maintenance"/>
    <s v="Maintenance"/>
    <s v="Outdoor Lighting"/>
    <s v="IL - Street Lights"/>
    <s v="~"/>
    <s v="PEF Distribution Poles Towers &amp; Fixtures 364.0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Integrated Grid Strategy"/>
    <s v="PEF Market Solutions ECCR Recoverable Demand Response Programs"/>
    <s v="AFUDC Not Eligible"/>
    <s v="Recoverable"/>
    <s v="Customer Adds"/>
    <s v="~"/>
    <s v="TA - Other - Gen BLDG/Land/Furniture"/>
    <s v="DEF - ECCR"/>
    <s v="PEF Customer ECCR Recoverable Demand Response Programs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Integrated Grid Strategy"/>
    <s v="PEF Market Solutions Tie to ROCR"/>
    <s v="AFUDC Eligible"/>
    <s v="Expansion"/>
    <s v="Other Transmission &amp; Distribution Expansion"/>
    <s v="Customer Solutions"/>
    <s v="IK - Distrib Lines OH/UG (Line Ext)"/>
    <s v="~"/>
    <s v="D DIS 373-ZZ-STREET LIGHT&amp;SIG-50226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7"/>
  </r>
  <r>
    <s v="DE Florida"/>
    <x v="11"/>
    <s v="Integrated Grid Strategy"/>
    <s v="PEF Solar Exp Battery BY - St. Marks 2023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4"/>
    <n v="1"/>
    <n v="1"/>
    <n v="1"/>
    <n v="1"/>
    <n v="1"/>
    <n v="1"/>
    <n v="1"/>
    <n v="1"/>
    <n v="1"/>
    <n v="1"/>
    <n v="0"/>
    <n v="0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Integrated Grid Strategy"/>
    <s v="PEF Solar Growth Battery BY - 2024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Integrated Grid Strategy"/>
    <s v="PEF Solar Growth Battery BY - 2024 Dixie Count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Integrated Grid Strategy"/>
    <s v="PEF Solar Growth Battery BY - 2024 J Hopkins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0"/>
    <n v="0"/>
    <n v="0"/>
    <n v="0"/>
    <n v="0"/>
    <n v="0"/>
    <n v="0"/>
    <n v="0"/>
    <n v="0"/>
    <n v="0"/>
    <n v="0"/>
    <n v="0"/>
    <n v="0"/>
    <n v="0"/>
  </r>
  <r>
    <s v="DE Florida"/>
    <x v="11"/>
    <s v="None Assigned"/>
    <s v="PEF Other Corporate Intangible"/>
    <s v="AFUDC Not Eligible"/>
    <s v="Maintenance"/>
    <s v="Maintenance"/>
    <s v="~"/>
    <s v="OU - Other Utility "/>
    <s v="~"/>
    <s v="PEF Model Depr Group Capital Optimization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None Assigned"/>
    <s v="PEF Transmission Expansion GG Bithlo to Lockwood - SPP"/>
    <s v="~"/>
    <s v="z None Assigned - DO NOT USE"/>
    <s v="~"/>
    <s v="~"/>
    <s v="~"/>
    <s v="~"/>
    <s v="ZZZ_DEL_None Assign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1"/>
    <n v="1"/>
    <n v="1"/>
    <n v="1"/>
    <n v="0"/>
    <n v="0"/>
    <n v="0"/>
    <n v="0"/>
    <n v="0"/>
    <n v="0"/>
    <n v="0"/>
    <n v="0"/>
    <n v="4"/>
  </r>
  <r>
    <s v="DE Florida"/>
    <x v="11"/>
    <s v="Nuclear"/>
    <s v="PEF Nuclear New Gen COLA"/>
    <s v="AFUDC Not Eligible"/>
    <s v="Expansion"/>
    <s v="New Generation"/>
    <s v="~"/>
    <s v="PN - Nuclear Clause Related"/>
    <s v="~"/>
    <s v="PEF Model Depr Group Nuclear 0%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Nuclear"/>
    <s v="PEF Nuclear New Gen COLA 2017-2018"/>
    <s v="AFUDC Not Eligible"/>
    <s v="Expansion"/>
    <s v="New Generation"/>
    <s v="~"/>
    <s v="PN - Nuclear Clause Related"/>
    <s v="~"/>
    <s v="PEF Model Depr Group Nuclear 0%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Nuclear"/>
    <s v="PEF Nuclear New Gen COLA 2019-2021"/>
    <s v="AFUDC Not Eligible"/>
    <s v="Expansion"/>
    <s v="New Generation"/>
    <s v="~"/>
    <s v="PN - Nuclear Clause Related"/>
    <s v="~"/>
    <s v="PEF Model Depr Group Nuclear 0%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Nuclear"/>
    <s v="PEF Nuclear New Gen Levy 1 Retail"/>
    <s v="AFUDC Not Eligible"/>
    <s v="Expansion"/>
    <s v="New Generation"/>
    <s v="~"/>
    <s v="BB - GO - Nuke Steam Plant"/>
    <s v="~"/>
    <s v="PEF Model Depr Group Nuclear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Other Departments (Jamil)"/>
    <s v="PEF FERC Interconnection - Tie to ROCR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Other Departments (Jamil)"/>
    <s v="PEF FERC Solar - Hayfield"/>
    <s v="AFUDC Not Eligible"/>
    <s v="Expansion"/>
    <s v="Other Transmission &amp; Distribution Expansion"/>
    <s v="Renewable Generation - Solar"/>
    <s v="FF - Transmission Stations "/>
    <s v="~"/>
    <s v="PEF Transmission (Excl. ECC) 353.1"/>
    <n v="0"/>
    <n v="0"/>
    <n v="0"/>
    <n v="0"/>
    <n v="0"/>
    <n v="0"/>
    <n v="0"/>
    <n v="0"/>
    <n v="1"/>
    <n v="1"/>
    <n v="1"/>
    <n v="1"/>
    <n v="4"/>
    <n v="1"/>
    <n v="1"/>
    <n v="1"/>
    <n v="1"/>
    <n v="1"/>
    <n v="1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Other Departments (Jamil)"/>
    <s v="PEF OthJamil_Network Upgrades_Solar"/>
    <s v="AFUDC Not Eligible"/>
    <s v="Expansion"/>
    <s v="Other Transmission &amp; Distribution Expansion"/>
    <s v="Renewable Generation - Solar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Other Departments (Jamil)"/>
    <s v="PEF OthJamil_PLUG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Other Departments (Savoy)"/>
    <s v="PEF Other (Esamann) Maint - Tie to ROCR"/>
    <s v="AFUDC Not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1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Other Departments (Savoy)"/>
    <s v="PEF Other Esamann GMOR IK"/>
    <s v="AFUDC Not Eligible"/>
    <s v="Major Projects"/>
    <s v="~"/>
    <s v="~"/>
    <s v="OU - Other Utility "/>
    <s v="~"/>
    <s v="PEF Model Depr Group Distribution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Other Departments (Savoy)"/>
    <s v="PEF Other Esamann OU"/>
    <s v="AFUDC Not Eligible"/>
    <s v="Expansion"/>
    <s v="Other Transmission &amp; Distribution Expansion"/>
    <s v="Other Esamann (ISOP)"/>
    <s v="VS - Cust - Intangible Plant - Software"/>
    <s v="~"/>
    <s v="PEF Other Esamann ISOP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Other Departments (Savoy)"/>
    <s v="PEF Other Savoy Exp Other OU"/>
    <s v="AFUDC Not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Other Departments (Savoy)"/>
    <s v="PEF Other Savoy Exp PLUG"/>
    <s v="AFUDC Not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Other Departments (Savoy)"/>
    <s v="PEF Other Savoy Exp SEEM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Other Departments (Savoy)"/>
    <s v="PEF Other Savoy Maint ISOP VS ESP"/>
    <s v="AFUDC Eligible"/>
    <s v="Maintenance"/>
    <s v="Maintenance"/>
    <s v="Other Esamann (ISOP)"/>
    <s v="VS - Cust - Intangible Plant - Software"/>
    <s v="~"/>
    <s v="PEF Other Esamann ISOP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Other Departments (Savoy)"/>
    <s v="PEF Other Savoy Maint Oth VS Pricing"/>
    <s v="AFUDC Eligible"/>
    <s v="Maintenance"/>
    <s v="Maintenance"/>
    <s v="Other"/>
    <s v="VS - Cust - Intangible Plant - Software"/>
    <s v="~"/>
    <s v="PEF Model Depr Group Elec - Intangible Plant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Project Management and Construction"/>
    <s v="PEF Citrus CC "/>
    <s v="AFUDC Not Eligible"/>
    <s v="Expansion"/>
    <s v="New Generation"/>
    <s v="New Generation (Fossil)"/>
    <s v="BG - Other Production Plant"/>
    <s v="~"/>
    <s v="PEF Undesig 2018 CC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Project Management and Construction"/>
    <s v="PEF Fossil Hydro Expansion Citrus CC 2018"/>
    <s v="AFUDC Eligible"/>
    <s v="Expansion"/>
    <s v="New Generation"/>
    <s v="DEF Citrus CC"/>
    <s v="BG - Other Production Plant"/>
    <s v="~"/>
    <s v="PEF Undesig 2018 CC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Project Management and Construction"/>
    <s v="PEF Fossil Hydro Expansion Hines CC Chiller PB4 BG"/>
    <s v="AFUDC Eligible"/>
    <s v="Expansion"/>
    <s v="New Generation"/>
    <s v="~"/>
    <s v="BG - Other Production Plant"/>
    <s v="~"/>
    <s v="PEF Fossil Hydro Expansion Hines CC Chiller PB3"/>
    <n v="8.3333332999999996E-2"/>
    <n v="8.3333332999999996E-2"/>
    <n v="8.3333332999999996E-2"/>
    <n v="8.3333332999999996E-2"/>
    <n v="8.3333332999999996E-2"/>
    <n v="8.3333332999999996E-2"/>
    <n v="8.3333332999999996E-2"/>
    <n v="8.3333332999999996E-2"/>
    <n v="8.3333332999999996E-2"/>
    <n v="8.3333332999999996E-2"/>
    <n v="8.3333332999999996E-2"/>
    <n v="8.3333336999999993E-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Project Management and Construction"/>
    <s v="PEF PMC Fossil Expansion - Tie to ROCR "/>
    <s v="AFUDC Not Eligible"/>
    <s v="Expansion"/>
    <s v="New Generation"/>
    <s v="New Generation (Fossil)"/>
    <s v="BG - Other Production Plant"/>
    <s v="~"/>
    <s v="PEF Transmission Major Projects CC 2018"/>
    <n v="0"/>
    <n v="0"/>
    <n v="0"/>
    <n v="0"/>
    <n v="0"/>
    <n v="0"/>
    <n v="0"/>
    <n v="0"/>
    <n v="1"/>
    <n v="1"/>
    <n v="1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Project Management and Construction"/>
    <s v="PEF Transmission Major Projects CC 2018"/>
    <s v="AFUDC Not Eligible"/>
    <s v="Expansion"/>
    <s v="Other Transmission &amp; Distribution Expansion"/>
    <s v="New Generation (Fossil)"/>
    <s v="GG - Transmission Lines"/>
    <s v="~"/>
    <s v="PEF Transmission Major Projects CC 2018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Bayboro Maintenance"/>
    <s v="AFUDC Not Eligible"/>
    <s v="Maintenance"/>
    <s v="Maintenance"/>
    <s v="Fossil Hydro"/>
    <s v="BA - Fossil Steam Plants "/>
    <s v="~"/>
    <s v="PEF Model Depr Group Fossil Plant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Clean Water 316b Crystal River"/>
    <s v="AFUDC Not Eligible"/>
    <s v="183 Prelim Survey"/>
    <s v="Environmental"/>
    <s v="~"/>
    <s v="B2 - Fossil Env Compliance Water"/>
    <s v="~"/>
    <s v="PEF Model Depr Group Fossil Plant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ECRC Bartow B2"/>
    <s v="AFUDC Not Eligible"/>
    <s v="Recoverable"/>
    <s v="Major Nuclear &amp; Fossil Projects"/>
    <s v="Fossil Hydro ECRC"/>
    <s v="B2 - Fossil Env Compliance Water"/>
    <s v="DEF - ECRC"/>
    <s v="PEF Fossil Hydro ECRC Bartow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ECRC CRN FGD Blowdown Wastewater"/>
    <s v="AFUDC Not Eligible"/>
    <s v="Recoverable"/>
    <s v="Fossil Hydro ECRC"/>
    <s v="~"/>
    <s v="B2 - Fossil Env Compliance Water"/>
    <s v="DEF - ECRC"/>
    <s v="PEF Fossil Hydro ECRC CRN FGD Blowdown Wastewater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ECRC Crystal River BA"/>
    <s v="AFUDC Not Eligible"/>
    <s v="Recoverable"/>
    <s v="Major Nuclear &amp; Fossil Projects"/>
    <s v="Fossil Hydro ECRC"/>
    <s v="BA - Fossil Steam Plants "/>
    <s v="~"/>
    <s v="PEF Fossil Hydro ECRC Crystal Rive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ECRC MATS Anclote Gas Conv"/>
    <s v="AFUDC Not Eligible"/>
    <s v="Recoverable"/>
    <s v="Fossil Hydro ECRC"/>
    <s v="~"/>
    <s v="B1 - Fossil Env Compliance Air"/>
    <s v="DEF - ECRC"/>
    <s v="PEF Fossil Hydro ECRC MATS Anclote Gas Conv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Expansion CC 2018"/>
    <s v="AFUDC Not Eligible"/>
    <s v="Expansion"/>
    <s v="New Generation"/>
    <s v="PMC - Fossil - Citrus CC 2018"/>
    <s v="BG - Other Production Plant"/>
    <s v="~"/>
    <s v="PEF Undesig 2018 CC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Expansion Hines CC Chiller PB1"/>
    <s v="AFUDC Not Eligible"/>
    <s v="Expansion"/>
    <s v="New Generation"/>
    <s v="~"/>
    <s v="BG - Other Production Plant"/>
    <s v="~"/>
    <s v="PEF Fossil Hydro Expansion Hines CC Chiller PB1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Expansion Hines CC Chiller PB2"/>
    <s v="AFUDC Not Eligible"/>
    <s v="Expansion"/>
    <s v="New Generation"/>
    <s v="~"/>
    <s v="BG - Other Production Plant"/>
    <s v="~"/>
    <s v="PEF Fossil Hydro Expansion Hines CC Chiller PB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Expansion Hines CC Chiller PB3"/>
    <s v="AFUDC Not Eligible"/>
    <s v="Expansion"/>
    <s v="New Generation"/>
    <s v="~"/>
    <s v="BG - Other Production Plant"/>
    <s v="~"/>
    <s v="PEF Fossil Hydro Expansion Hines CC Chiller PB3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Expansion Inter City"/>
    <s v="AFUDC Not Eligible"/>
    <s v="Expansion"/>
    <s v="New Generation"/>
    <s v="~"/>
    <s v="BG - Other Production Plant"/>
    <s v="~"/>
    <s v="PEF Fossil Hydro Expansion Inter City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Expansion Osprey BG"/>
    <s v="AFUDC Not Eligible"/>
    <s v="Expansion"/>
    <s v="New Generation"/>
    <s v="New Generation (Fossil)"/>
    <s v="BG - Other Production Plant"/>
    <s v="~"/>
    <s v="PEF Fossil Hydro Expansion Osprey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 Env Inter City BG"/>
    <s v="AFUDC Not Eligible"/>
    <s v="Maintenance"/>
    <s v="Fossil Hydro"/>
    <s v="Fossil Hydro"/>
    <s v="BG - Other Production Plant"/>
    <s v="~"/>
    <s v="PEF Model Depr Group Fossil Plant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 Rotables Bartow CC BG"/>
    <s v="AFUDC Not Eligible"/>
    <s v="Maintenance"/>
    <s v="Maintenance"/>
    <s v="Fossil Hydro"/>
    <s v="BG - Cust - Other Production Plant"/>
    <s v="~"/>
    <s v="PEF Bartow 343.1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5941197365845901"/>
    <n v="0"/>
    <n v="0"/>
    <n v="0"/>
    <n v="1"/>
    <n v="1"/>
    <n v="2.8594119736584589"/>
    <n v="0"/>
    <n v="0"/>
    <n v="0"/>
    <n v="0"/>
    <n v="0"/>
    <n v="0"/>
    <n v="0"/>
    <n v="1"/>
    <n v="0"/>
    <n v="0"/>
    <n v="1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 Rotables Citrus 1&amp;2 BG"/>
    <s v="AFUDC Not Eligible"/>
    <s v="Maintenance"/>
    <s v="Maintenance"/>
    <s v="Fossil Hydro"/>
    <s v="BG - Cust - Other Production Plant"/>
    <s v="~"/>
    <s v="PEF CITRUS CC 343.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.99999854321396797"/>
    <n v="0.999998543213967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 Rotables Citrus 2 BG"/>
    <s v="AFUDC Not Eligible"/>
    <s v="Maintenance"/>
    <s v="Maintenance"/>
    <s v="Fossil Hydro"/>
    <s v="BG - Cust - Other Production Plant"/>
    <s v="~"/>
    <s v="PEF CITRUS CC 343.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 Rotables Debary 7-10 BG"/>
    <s v="AFUDC Not Eligible"/>
    <s v="Maintenance"/>
    <s v="Maintenance"/>
    <s v="Fossil Hydro"/>
    <s v="BG - Other Production Plant"/>
    <s v="~"/>
    <s v="D OTH 343.1 DEBARY (NEW)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 Rotables Hines 1 BG"/>
    <s v="AFUDC Not Eligible"/>
    <s v="Maintenance"/>
    <s v="Maintenance"/>
    <s v="Fossil Hydro"/>
    <s v="BG - Other Production Plant"/>
    <s v="~"/>
    <s v="PEF Hines 1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 Rotables Hines 2 BG"/>
    <s v="AFUDC Not Eligible"/>
    <s v="Maintenance"/>
    <s v="Maintenance"/>
    <s v="Fossil Hydro"/>
    <s v="BG - Other Production Plant"/>
    <s v="~"/>
    <s v="PEF Hines 2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 Rotables Hines 3 BG"/>
    <s v="AFUDC Not Eligible"/>
    <s v="Maintenance"/>
    <s v="Maintenance"/>
    <s v="Fossil Hydro"/>
    <s v="BG - Other Production Plant"/>
    <s v="~"/>
    <s v="PEF Hines 3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 Rotables Hines 4 BG"/>
    <s v="AFUDC Not Eligible"/>
    <s v="Maintenance"/>
    <s v="Maintenance"/>
    <s v="Fossil Hydro"/>
    <s v="BG - Other Production Plant"/>
    <s v="~"/>
    <s v="PEF Hines 4 343.1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 Rotables IC 12-14 BG"/>
    <s v="AFUDC Not Eligible"/>
    <s v="Maintenance"/>
    <s v="Maintenance"/>
    <s v="Fossil Hydro"/>
    <s v="BG - Other Production Plant"/>
    <s v="~"/>
    <s v="D OTH 343.1 INTER CITY 12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 Rotables IC 7-10 BG"/>
    <s v="AFUDC Not Eligible"/>
    <s v="Maintenance"/>
    <s v="Maintenance"/>
    <s v="Fossil Hydro"/>
    <s v="BG - Other Production Plant"/>
    <s v="~"/>
    <s v="D OTH 343.1 INTER CITY 7-10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 Rotables Osprey BG"/>
    <s v="AFUDC Not Eligible"/>
    <s v="Maintenance"/>
    <s v="Maintenance"/>
    <s v="Fossil Hydro"/>
    <s v="BG - Other Production Plant"/>
    <s v="~"/>
    <s v="PEF Osprey CC 343.1"/>
    <n v="0"/>
    <n v="0"/>
    <n v="0"/>
    <n v="0"/>
    <n v="0"/>
    <n v="1"/>
    <n v="1"/>
    <n v="1"/>
    <n v="1"/>
    <n v="1"/>
    <n v="1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 Rotables Tiger Bay BG"/>
    <s v="AFUDC Not Eligible"/>
    <s v="Maintenance"/>
    <s v="Maintenance"/>
    <s v="Fossil Hydro"/>
    <s v="BG - Other Production Plant"/>
    <s v="~"/>
    <s v="PEF Tiger Bay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Anclote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.60309844979681004"/>
    <n v="0.62232203606460501"/>
    <n v="1"/>
    <n v="0"/>
    <n v="0"/>
    <n v="1"/>
    <n v="0"/>
    <n v="1"/>
    <n v="4.2254204858614148"/>
    <n v="0"/>
    <n v="0"/>
    <n v="0"/>
    <n v="0"/>
    <n v="0.71736848648380203"/>
    <n v="1"/>
    <n v="0"/>
    <n v="0"/>
    <n v="0"/>
    <n v="0"/>
    <n v="0"/>
    <n v="1"/>
    <n v="2.7173684864838021"/>
    <n v="0"/>
    <n v="0.19632289044289"/>
    <n v="0"/>
    <n v="1"/>
    <n v="1"/>
    <n v="1"/>
    <n v="6.1384994172494198E-2"/>
    <n v="6.2202674825174803E-2"/>
    <n v="0"/>
    <n v="0.55308555857597497"/>
    <n v="0"/>
    <n v="1"/>
    <n v="4.872996118016534"/>
    <n v="0"/>
    <n v="0"/>
    <n v="1"/>
    <n v="1"/>
    <n v="0.60266062611806803"/>
    <n v="0.172860661896243"/>
    <n v="0"/>
    <n v="0"/>
    <n v="0"/>
    <n v="0"/>
    <n v="0"/>
    <n v="1"/>
    <n v="3.775521288014311"/>
    <n v="0"/>
    <n v="0"/>
    <n v="0.16819135796305501"/>
    <n v="0.76796981623277205"/>
    <n v="0.54393030684500399"/>
    <n v="1"/>
    <n v="0"/>
    <n v="0"/>
    <n v="0"/>
    <n v="1"/>
    <n v="0"/>
    <n v="1"/>
    <n v="4.48009148104083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Anclote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.60309844979681004"/>
    <n v="0.62232203606460501"/>
    <n v="1"/>
    <n v="0"/>
    <n v="0"/>
    <n v="1"/>
    <n v="0"/>
    <n v="1"/>
    <n v="4.2254204858614148"/>
    <n v="0"/>
    <n v="0"/>
    <n v="0"/>
    <n v="0"/>
    <n v="0.71736848648380203"/>
    <n v="1"/>
    <n v="0"/>
    <n v="0"/>
    <n v="0"/>
    <n v="0"/>
    <n v="0"/>
    <n v="1"/>
    <n v="2.7173684864838021"/>
    <n v="0"/>
    <n v="0.19632289044289"/>
    <n v="0"/>
    <n v="1"/>
    <n v="1"/>
    <n v="1"/>
    <n v="6.1384994172494198E-2"/>
    <n v="6.2202674825174803E-2"/>
    <n v="0"/>
    <n v="0.55308555857597497"/>
    <n v="0"/>
    <n v="1"/>
    <n v="4.872996118016534"/>
    <n v="0"/>
    <n v="0"/>
    <n v="1"/>
    <n v="1"/>
    <n v="0.60266062611806803"/>
    <n v="0.172860661896243"/>
    <n v="0"/>
    <n v="0"/>
    <n v="0"/>
    <n v="0"/>
    <n v="0"/>
    <n v="1"/>
    <n v="3.775521288014311"/>
    <n v="0"/>
    <n v="0"/>
    <n v="0.16819135796305501"/>
    <n v="0.76796981623277205"/>
    <n v="0.54393030684500399"/>
    <n v="1"/>
    <n v="0"/>
    <n v="0"/>
    <n v="0"/>
    <n v="1"/>
    <n v="0"/>
    <n v="1"/>
    <n v="4.48009148104083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Anclote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.60309844979681004"/>
    <n v="0.62232203606460501"/>
    <n v="1"/>
    <n v="0"/>
    <n v="0"/>
    <n v="1"/>
    <n v="0"/>
    <n v="1"/>
    <n v="4.2254204858614148"/>
    <n v="0"/>
    <n v="0"/>
    <n v="0"/>
    <n v="0"/>
    <n v="0.71736848648380203"/>
    <n v="1"/>
    <n v="0"/>
    <n v="0"/>
    <n v="0"/>
    <n v="0"/>
    <n v="0"/>
    <n v="1"/>
    <n v="2.7173684864838021"/>
    <n v="0"/>
    <n v="0.19632289044289"/>
    <n v="0"/>
    <n v="1"/>
    <n v="1"/>
    <n v="1"/>
    <n v="6.1384994172494198E-2"/>
    <n v="6.2202674825174803E-2"/>
    <n v="0"/>
    <n v="0.55308555857597497"/>
    <n v="0"/>
    <n v="1"/>
    <n v="4.872996118016534"/>
    <n v="0"/>
    <n v="0"/>
    <n v="1"/>
    <n v="1"/>
    <n v="0.60266062611806803"/>
    <n v="0.172860661896243"/>
    <n v="0"/>
    <n v="0"/>
    <n v="0"/>
    <n v="0"/>
    <n v="0"/>
    <n v="1"/>
    <n v="3.775521288014311"/>
    <n v="0"/>
    <n v="0"/>
    <n v="0.16819135796305501"/>
    <n v="0.76796981623277205"/>
    <n v="0.54393030684500399"/>
    <n v="1"/>
    <n v="0"/>
    <n v="0"/>
    <n v="0"/>
    <n v="1"/>
    <n v="0"/>
    <n v="1"/>
    <n v="4.48009148104083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Anclote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.60309844979681004"/>
    <n v="0.62232203606460501"/>
    <n v="1"/>
    <n v="0"/>
    <n v="0"/>
    <n v="1"/>
    <n v="0"/>
    <n v="1"/>
    <n v="4.2254204858614148"/>
    <n v="0"/>
    <n v="0"/>
    <n v="0"/>
    <n v="0"/>
    <n v="0.71736848648380203"/>
    <n v="1"/>
    <n v="0"/>
    <n v="0"/>
    <n v="0"/>
    <n v="0"/>
    <n v="0"/>
    <n v="1"/>
    <n v="2.7173684864838021"/>
    <n v="0"/>
    <n v="0.19632289044289"/>
    <n v="0"/>
    <n v="1"/>
    <n v="1"/>
    <n v="1"/>
    <n v="6.1384994172494198E-2"/>
    <n v="6.2202674825174803E-2"/>
    <n v="0"/>
    <n v="0.55308555857597497"/>
    <n v="0"/>
    <n v="1"/>
    <n v="4.872996118016534"/>
    <n v="0"/>
    <n v="0"/>
    <n v="1"/>
    <n v="1"/>
    <n v="0.60266062611806803"/>
    <n v="0.172860661896243"/>
    <n v="0"/>
    <n v="0"/>
    <n v="0"/>
    <n v="0"/>
    <n v="0"/>
    <n v="1"/>
    <n v="3.775521288014311"/>
    <n v="0"/>
    <n v="0"/>
    <n v="0.16819135796305501"/>
    <n v="0.76796981623277205"/>
    <n v="0.54393030684500399"/>
    <n v="1"/>
    <n v="0"/>
    <n v="0"/>
    <n v="0"/>
    <n v="1"/>
    <n v="0"/>
    <n v="1"/>
    <n v="4.48009148104083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Anclote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.60309844979681004"/>
    <n v="0.62232203606460501"/>
    <n v="1"/>
    <n v="0"/>
    <n v="0"/>
    <n v="1"/>
    <n v="0"/>
    <n v="1"/>
    <n v="4.2254204858614148"/>
    <n v="0"/>
    <n v="0"/>
    <n v="0"/>
    <n v="0"/>
    <n v="0.71736848648380203"/>
    <n v="1"/>
    <n v="0"/>
    <n v="0"/>
    <n v="0"/>
    <n v="0"/>
    <n v="0"/>
    <n v="1"/>
    <n v="2.7173684864838021"/>
    <n v="0"/>
    <n v="0.19632289044289"/>
    <n v="0"/>
    <n v="1"/>
    <n v="1"/>
    <n v="1"/>
    <n v="6.1384994172494198E-2"/>
    <n v="6.2202674825174803E-2"/>
    <n v="0"/>
    <n v="0.55308555857597497"/>
    <n v="0"/>
    <n v="1"/>
    <n v="4.872996118016534"/>
    <n v="0"/>
    <n v="0"/>
    <n v="1"/>
    <n v="1"/>
    <n v="0.60266062611806803"/>
    <n v="0.172860661896243"/>
    <n v="0"/>
    <n v="0"/>
    <n v="0"/>
    <n v="0"/>
    <n v="0"/>
    <n v="1"/>
    <n v="3.775521288014311"/>
    <n v="0"/>
    <n v="0"/>
    <n v="0.16819135796305501"/>
    <n v="0.76796981623277205"/>
    <n v="0.54393030684500399"/>
    <n v="1"/>
    <n v="0"/>
    <n v="0"/>
    <n v="0"/>
    <n v="1"/>
    <n v="0"/>
    <n v="1"/>
    <n v="4.48009148104083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Anclote BA-316.2"/>
    <s v="AFUDC Not Eligible"/>
    <s v="Maintenance"/>
    <s v="Maintenance"/>
    <s v="Fossil Hydro"/>
    <s v="BA - Fossil Steam Plants "/>
    <s v="~"/>
    <s v="PEF Anclote Misc 316.2"/>
    <n v="0"/>
    <n v="0"/>
    <n v="0"/>
    <n v="0"/>
    <n v="0"/>
    <n v="0"/>
    <n v="0"/>
    <n v="0"/>
    <n v="0"/>
    <n v="0"/>
    <n v="0"/>
    <n v="0"/>
    <n v="0"/>
    <n v="0"/>
    <n v="0"/>
    <n v="0"/>
    <n v="0"/>
    <n v="0.60309844979681004"/>
    <n v="0.62232203606460501"/>
    <n v="1"/>
    <n v="0"/>
    <n v="0"/>
    <n v="1"/>
    <n v="0"/>
    <n v="1"/>
    <n v="4.2254204858614148"/>
    <n v="0"/>
    <n v="0"/>
    <n v="0"/>
    <n v="0"/>
    <n v="0.71736848648380203"/>
    <n v="1"/>
    <n v="0"/>
    <n v="0"/>
    <n v="0"/>
    <n v="0"/>
    <n v="0"/>
    <n v="1"/>
    <n v="2.7173684864838021"/>
    <n v="0"/>
    <n v="0.22881447124578"/>
    <n v="0"/>
    <n v="1"/>
    <n v="0.49592402400542601"/>
    <n v="1"/>
    <n v="0.17107182009875899"/>
    <n v="7.8076507564964398E-2"/>
    <n v="0"/>
    <n v="0"/>
    <n v="0"/>
    <n v="1"/>
    <n v="3.9738868229149298"/>
    <n v="0"/>
    <n v="0"/>
    <n v="0"/>
    <n v="1"/>
    <n v="0.486207057696319"/>
    <n v="1"/>
    <n v="0"/>
    <n v="0"/>
    <n v="0"/>
    <n v="0"/>
    <n v="0"/>
    <n v="1"/>
    <n v="3.4862070576963191"/>
    <n v="0"/>
    <n v="0"/>
    <n v="0.411861806632974"/>
    <n v="1"/>
    <n v="1"/>
    <n v="1"/>
    <n v="0"/>
    <n v="0"/>
    <n v="0"/>
    <n v="0"/>
    <n v="0"/>
    <n v="1"/>
    <n v="4.4118618066329738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Anclote BA-316.3"/>
    <s v="AFUDC Not Eligible"/>
    <s v="Maintenance"/>
    <s v="Maintenance"/>
    <s v="Fossil Hydro"/>
    <s v="BA - Fossil Steam Plants "/>
    <s v="~"/>
    <s v="PEF Anclote Misc 316.3"/>
    <n v="0"/>
    <n v="0"/>
    <n v="0"/>
    <n v="0"/>
    <n v="0"/>
    <n v="0"/>
    <n v="0"/>
    <n v="0"/>
    <n v="0"/>
    <n v="0"/>
    <n v="0"/>
    <n v="0"/>
    <n v="0"/>
    <n v="0"/>
    <n v="0"/>
    <n v="0"/>
    <n v="0"/>
    <n v="0.60309844979681004"/>
    <n v="0.62232203606460501"/>
    <n v="1"/>
    <n v="0"/>
    <n v="0"/>
    <n v="1"/>
    <n v="0"/>
    <n v="1"/>
    <n v="4.2254204858614148"/>
    <n v="0"/>
    <n v="0"/>
    <n v="0"/>
    <n v="0"/>
    <n v="0.71736848648380203"/>
    <n v="1"/>
    <n v="0"/>
    <n v="0"/>
    <n v="0"/>
    <n v="0"/>
    <n v="0"/>
    <n v="1"/>
    <n v="2.7173684864838021"/>
    <n v="0"/>
    <n v="0.22881447124578"/>
    <n v="0"/>
    <n v="1"/>
    <n v="0.49592402400542601"/>
    <n v="1"/>
    <n v="0.17107182009875899"/>
    <n v="7.8076507564964398E-2"/>
    <n v="0"/>
    <n v="0"/>
    <n v="0"/>
    <n v="1"/>
    <n v="3.9738868229149298"/>
    <n v="0"/>
    <n v="0"/>
    <n v="0"/>
    <n v="1"/>
    <n v="0.486207057696319"/>
    <n v="1"/>
    <n v="0"/>
    <n v="0"/>
    <n v="0"/>
    <n v="0"/>
    <n v="0"/>
    <n v="1"/>
    <n v="3.4862070576963191"/>
    <n v="0"/>
    <n v="0"/>
    <n v="0.411861806632974"/>
    <n v="1"/>
    <n v="1"/>
    <n v="1"/>
    <n v="0"/>
    <n v="0"/>
    <n v="0"/>
    <n v="0"/>
    <n v="0"/>
    <n v="1"/>
    <n v="4.4118618066329738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Anclote BA-317"/>
    <s v="AFUDC Not Eligible"/>
    <s v="Maintenance"/>
    <s v="Maintenance"/>
    <s v="Fossil Hydro"/>
    <s v="BA - Fossil Steam Plants "/>
    <s v="~"/>
    <s v="PEF Model Depr Group Fossil Plant"/>
    <n v="0"/>
    <n v="0"/>
    <n v="0"/>
    <n v="0"/>
    <n v="0"/>
    <n v="0"/>
    <n v="0"/>
    <n v="0"/>
    <n v="0"/>
    <n v="0"/>
    <n v="0"/>
    <n v="0"/>
    <n v="0"/>
    <n v="0"/>
    <n v="0"/>
    <n v="0"/>
    <n v="0"/>
    <n v="0.60309844979681004"/>
    <n v="0.62232203606460501"/>
    <n v="1"/>
    <n v="0"/>
    <n v="0"/>
    <n v="1"/>
    <n v="0"/>
    <n v="1"/>
    <n v="4.2254204858614148"/>
    <n v="0"/>
    <n v="0"/>
    <n v="0"/>
    <n v="0"/>
    <n v="0.71736848648380203"/>
    <n v="1"/>
    <n v="0"/>
    <n v="0"/>
    <n v="0"/>
    <n v="0"/>
    <n v="0"/>
    <n v="1"/>
    <n v="2.7173684864838021"/>
    <n v="0"/>
    <n v="0.22881447124578"/>
    <n v="0"/>
    <n v="1"/>
    <n v="0.49592402400542601"/>
    <n v="1"/>
    <n v="0.17107182009875899"/>
    <n v="7.8076507564964398E-2"/>
    <n v="0"/>
    <n v="0"/>
    <n v="0"/>
    <n v="1"/>
    <n v="3.9738868229149298"/>
    <n v="0"/>
    <n v="0"/>
    <n v="0"/>
    <n v="1"/>
    <n v="0.486207057696319"/>
    <n v="1"/>
    <n v="0"/>
    <n v="0"/>
    <n v="0"/>
    <n v="0"/>
    <n v="0"/>
    <n v="1"/>
    <n v="3.4862070576963191"/>
    <n v="0"/>
    <n v="0"/>
    <n v="0.411861806632974"/>
    <n v="1"/>
    <n v="1"/>
    <n v="1"/>
    <n v="0"/>
    <n v="0"/>
    <n v="0"/>
    <n v="0"/>
    <n v="0"/>
    <n v="1"/>
    <n v="4.4118618066329738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Anclote Other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Anclote Other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Anclote Other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Anclote Other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Anclote Other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Avon"/>
    <s v="AFUDC Not Eligible"/>
    <s v="Maintenance"/>
    <s v="Fossil Hydro"/>
    <s v="Fossil Hydro"/>
    <s v="BG - Other Production Plant"/>
    <s v="~"/>
    <s v="PEF Avon Park 34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rtow CC BG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0.46928023096611998"/>
    <n v="0.28778655535159903"/>
    <n v="0"/>
    <n v="0"/>
    <n v="0.126253593635547"/>
    <n v="0.39002789325821102"/>
    <n v="0"/>
    <n v="0"/>
    <n v="0.45632121742786802"/>
    <n v="1"/>
    <n v="1"/>
    <n v="3.7296694906393451"/>
    <n v="0"/>
    <n v="0"/>
    <n v="0"/>
    <n v="0"/>
    <n v="1"/>
    <n v="0"/>
    <n v="0"/>
    <n v="0"/>
    <n v="4.2403541920225003E-2"/>
    <n v="1"/>
    <n v="1"/>
    <n v="0"/>
    <n v="3.0424035419202253"/>
    <n v="0"/>
    <n v="0"/>
    <n v="0"/>
    <n v="0"/>
    <n v="0.160646531177983"/>
    <n v="0"/>
    <n v="0"/>
    <n v="0"/>
    <n v="0"/>
    <n v="0"/>
    <n v="1"/>
    <n v="1"/>
    <n v="2.1606465311779832"/>
    <n v="0"/>
    <n v="0"/>
    <n v="0"/>
    <n v="0"/>
    <n v="0.46650625498793202"/>
    <n v="0"/>
    <n v="0"/>
    <n v="0"/>
    <n v="0"/>
    <n v="0"/>
    <n v="1"/>
    <n v="1"/>
    <n v="2.466506254987932"/>
    <n v="0"/>
    <n v="0"/>
    <n v="0"/>
    <n v="0"/>
    <n v="0"/>
    <n v="0"/>
    <n v="0"/>
    <n v="0"/>
    <n v="6.6403803212524801E-2"/>
    <n v="0"/>
    <n v="0.264871263529384"/>
    <n v="1"/>
    <n v="1.3312750667419089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rtow CC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0.46928023096611998"/>
    <n v="0.28778655535159903"/>
    <n v="0"/>
    <n v="0"/>
    <n v="0.126253593635547"/>
    <n v="0.39002789325821102"/>
    <n v="0"/>
    <n v="0"/>
    <n v="0.45632121742786802"/>
    <n v="1"/>
    <n v="1"/>
    <n v="3.7296694906393451"/>
    <n v="0"/>
    <n v="0"/>
    <n v="0"/>
    <n v="0"/>
    <n v="1"/>
    <n v="0"/>
    <n v="0"/>
    <n v="0"/>
    <n v="4.2403541920225003E-2"/>
    <n v="1"/>
    <n v="1"/>
    <n v="0"/>
    <n v="3.0424035419202253"/>
    <n v="0"/>
    <n v="0"/>
    <n v="0"/>
    <n v="0"/>
    <n v="0.244493927355278"/>
    <n v="0"/>
    <n v="0"/>
    <n v="0"/>
    <n v="0"/>
    <n v="0"/>
    <n v="0.73851155505107802"/>
    <n v="1"/>
    <n v="1.9830054824063561"/>
    <n v="0"/>
    <n v="0"/>
    <n v="0"/>
    <n v="0"/>
    <n v="0.72297833206397599"/>
    <n v="0"/>
    <n v="0"/>
    <n v="0"/>
    <n v="0"/>
    <n v="0"/>
    <n v="0.88895574257425702"/>
    <n v="1"/>
    <n v="2.6119340746382331"/>
    <n v="0"/>
    <n v="0"/>
    <n v="0"/>
    <n v="0"/>
    <n v="0"/>
    <n v="0"/>
    <n v="0"/>
    <n v="0"/>
    <n v="6.6422355059416599E-2"/>
    <n v="0"/>
    <n v="0.26485324940048"/>
    <n v="1"/>
    <n v="1.3312756044598966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rtow CC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0.46928023096611998"/>
    <n v="0.28778655535159903"/>
    <n v="0"/>
    <n v="0"/>
    <n v="0.126253593635547"/>
    <n v="0.39002789325821102"/>
    <n v="0"/>
    <n v="0"/>
    <n v="0.45632121742786802"/>
    <n v="1"/>
    <n v="1"/>
    <n v="3.7296694906393451"/>
    <n v="0"/>
    <n v="0"/>
    <n v="0"/>
    <n v="0"/>
    <n v="1"/>
    <n v="0"/>
    <n v="0"/>
    <n v="0"/>
    <n v="4.2403541920225003E-2"/>
    <n v="1"/>
    <n v="1"/>
    <n v="0"/>
    <n v="3.0424035419202253"/>
    <n v="0"/>
    <n v="0"/>
    <n v="0"/>
    <n v="0"/>
    <n v="0.244493927355278"/>
    <n v="0"/>
    <n v="0"/>
    <n v="0"/>
    <n v="0"/>
    <n v="0"/>
    <n v="0.73851155505107802"/>
    <n v="1"/>
    <n v="1.9830054824063561"/>
    <n v="0"/>
    <n v="0"/>
    <n v="0"/>
    <n v="0"/>
    <n v="0.72297833206397599"/>
    <n v="0"/>
    <n v="0"/>
    <n v="0"/>
    <n v="0"/>
    <n v="0"/>
    <n v="0.88895574257425702"/>
    <n v="1"/>
    <n v="2.6119340746382331"/>
    <n v="0"/>
    <n v="0"/>
    <n v="0"/>
    <n v="0"/>
    <n v="0"/>
    <n v="0"/>
    <n v="0"/>
    <n v="0"/>
    <n v="6.6422355059416599E-2"/>
    <n v="0"/>
    <n v="0.26485324940048"/>
    <n v="1"/>
    <n v="1.3312756044598966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rtow CC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0.46928023096611998"/>
    <n v="0.28778655535159903"/>
    <n v="0"/>
    <n v="0"/>
    <n v="0.126253593635547"/>
    <n v="0.39002789325821102"/>
    <n v="0"/>
    <n v="0"/>
    <n v="0.45632121742786802"/>
    <n v="1"/>
    <n v="1"/>
    <n v="3.7296694906393451"/>
    <n v="0"/>
    <n v="0"/>
    <n v="0"/>
    <n v="0"/>
    <n v="1"/>
    <n v="0"/>
    <n v="0"/>
    <n v="0"/>
    <n v="4.2403541920225003E-2"/>
    <n v="1"/>
    <n v="1"/>
    <n v="0"/>
    <n v="3.0424035419202253"/>
    <n v="0"/>
    <n v="0"/>
    <n v="0"/>
    <n v="0"/>
    <n v="0.244493927355278"/>
    <n v="0"/>
    <n v="0"/>
    <n v="0"/>
    <n v="0"/>
    <n v="0"/>
    <n v="0.73851155505107802"/>
    <n v="1"/>
    <n v="1.9830054824063561"/>
    <n v="0"/>
    <n v="0"/>
    <n v="0"/>
    <n v="0"/>
    <n v="0.72297833206397599"/>
    <n v="0"/>
    <n v="0"/>
    <n v="0"/>
    <n v="0"/>
    <n v="0"/>
    <n v="0.88895574257425702"/>
    <n v="1"/>
    <n v="2.6119340746382331"/>
    <n v="0"/>
    <n v="0"/>
    <n v="0"/>
    <n v="0"/>
    <n v="0"/>
    <n v="0"/>
    <n v="0"/>
    <n v="0"/>
    <n v="6.6422355059416599E-2"/>
    <n v="0"/>
    <n v="0.26485324940048"/>
    <n v="1"/>
    <n v="1.3312756044598966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rtow CC BG-343.1"/>
    <s v="AFUDC Not Eligible"/>
    <s v="Maintenance"/>
    <s v="Maintenance"/>
    <s v="Fossil Hydro"/>
    <s v="BG - Other Production Plant"/>
    <s v="~"/>
    <s v="PEF Bartow 343.1 CC"/>
    <n v="0"/>
    <n v="0"/>
    <n v="0"/>
    <n v="0"/>
    <n v="0"/>
    <n v="0"/>
    <n v="0"/>
    <n v="0"/>
    <n v="0"/>
    <n v="0"/>
    <n v="0"/>
    <n v="0"/>
    <n v="0"/>
    <n v="0"/>
    <n v="0.46928023096611998"/>
    <n v="0.28778655535159903"/>
    <n v="0"/>
    <n v="0"/>
    <n v="0.126253593635547"/>
    <n v="0.39002789325821102"/>
    <n v="0"/>
    <n v="0"/>
    <n v="0.45632121742786802"/>
    <n v="1"/>
    <n v="1"/>
    <n v="3.7296694906393451"/>
    <n v="0"/>
    <n v="0"/>
    <n v="0"/>
    <n v="0"/>
    <n v="1"/>
    <n v="0"/>
    <n v="0"/>
    <n v="0"/>
    <n v="4.2403541920225003E-2"/>
    <n v="1"/>
    <n v="1"/>
    <n v="0"/>
    <n v="3.0424035419202253"/>
    <n v="0"/>
    <n v="0"/>
    <n v="0"/>
    <n v="0"/>
    <n v="0.160646531177983"/>
    <n v="0"/>
    <n v="0"/>
    <n v="0"/>
    <n v="0"/>
    <n v="0"/>
    <n v="1"/>
    <n v="1"/>
    <n v="2.1606465311779832"/>
    <n v="0"/>
    <n v="0"/>
    <n v="0"/>
    <n v="0"/>
    <n v="0.46650625498793202"/>
    <n v="0"/>
    <n v="0"/>
    <n v="0"/>
    <n v="0"/>
    <n v="0"/>
    <n v="0.53766349240115296"/>
    <n v="1"/>
    <n v="2.0041697473890849"/>
    <n v="0"/>
    <n v="0"/>
    <n v="0"/>
    <n v="0"/>
    <n v="0"/>
    <n v="0"/>
    <n v="0"/>
    <n v="0"/>
    <n v="6.6403803212524801E-2"/>
    <n v="0"/>
    <n v="0.264871263529384"/>
    <n v="1"/>
    <n v="1.3312750667419089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rtow CC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0.46928023096611998"/>
    <n v="0.28778655535159903"/>
    <n v="0"/>
    <n v="0"/>
    <n v="0.126253593635547"/>
    <n v="0.39002789325821102"/>
    <n v="0"/>
    <n v="0"/>
    <n v="0.45632121742786802"/>
    <n v="1"/>
    <n v="1"/>
    <n v="3.7296694906393451"/>
    <n v="0"/>
    <n v="0"/>
    <n v="0"/>
    <n v="0"/>
    <n v="1"/>
    <n v="0"/>
    <n v="0"/>
    <n v="0"/>
    <n v="4.2403541920225003E-2"/>
    <n v="1"/>
    <n v="1"/>
    <n v="0"/>
    <n v="3.0424035419202253"/>
    <n v="0"/>
    <n v="0"/>
    <n v="0"/>
    <n v="0"/>
    <n v="0.244493927355278"/>
    <n v="0"/>
    <n v="0"/>
    <n v="0"/>
    <n v="0"/>
    <n v="0"/>
    <n v="0.73851155505107802"/>
    <n v="1"/>
    <n v="1.9830054824063561"/>
    <n v="0"/>
    <n v="0"/>
    <n v="0"/>
    <n v="0"/>
    <n v="0.72297833206397599"/>
    <n v="0"/>
    <n v="0"/>
    <n v="0"/>
    <n v="0"/>
    <n v="0"/>
    <n v="0.88895574257425702"/>
    <n v="1"/>
    <n v="2.6119340746382331"/>
    <n v="0"/>
    <n v="0"/>
    <n v="0"/>
    <n v="0"/>
    <n v="0"/>
    <n v="0"/>
    <n v="0"/>
    <n v="0"/>
    <n v="6.6422355059416599E-2"/>
    <n v="0"/>
    <n v="0.26485324940048"/>
    <n v="1"/>
    <n v="1.3312756044598966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rtow CC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0.46928023096611998"/>
    <n v="0.28778655535159903"/>
    <n v="0"/>
    <n v="0"/>
    <n v="0.126253593635547"/>
    <n v="0.39002789325821102"/>
    <n v="0"/>
    <n v="0"/>
    <n v="0.45632121742786802"/>
    <n v="1"/>
    <n v="1"/>
    <n v="3.7296694906393451"/>
    <n v="0"/>
    <n v="0"/>
    <n v="0"/>
    <n v="0"/>
    <n v="1"/>
    <n v="0"/>
    <n v="0"/>
    <n v="0"/>
    <n v="4.2403541920225003E-2"/>
    <n v="1"/>
    <n v="1"/>
    <n v="0"/>
    <n v="3.0424035419202253"/>
    <n v="0"/>
    <n v="0"/>
    <n v="0"/>
    <n v="0"/>
    <n v="0.244493927355278"/>
    <n v="0"/>
    <n v="0"/>
    <n v="0"/>
    <n v="0"/>
    <n v="0"/>
    <n v="0.73851155505107802"/>
    <n v="1"/>
    <n v="1.9830054824063561"/>
    <n v="0"/>
    <n v="0"/>
    <n v="0"/>
    <n v="0"/>
    <n v="0.72297833206397599"/>
    <n v="0"/>
    <n v="0"/>
    <n v="0"/>
    <n v="0"/>
    <n v="0"/>
    <n v="0.88895574257425702"/>
    <n v="1"/>
    <n v="2.6119340746382331"/>
    <n v="0"/>
    <n v="0"/>
    <n v="0"/>
    <n v="0"/>
    <n v="0"/>
    <n v="0"/>
    <n v="0"/>
    <n v="0"/>
    <n v="6.6422355059416599E-2"/>
    <n v="0"/>
    <n v="0.26485324940048"/>
    <n v="1"/>
    <n v="1.3312756044598966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rtow CC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0"/>
    <n v="0.46928023096611998"/>
    <n v="0.28778655535159903"/>
    <n v="0"/>
    <n v="0"/>
    <n v="0.126253593635547"/>
    <n v="0.39002789325821102"/>
    <n v="0"/>
    <n v="0"/>
    <n v="0.45632121742786802"/>
    <n v="1"/>
    <n v="1"/>
    <n v="3.7296694906393451"/>
    <n v="0"/>
    <n v="0"/>
    <n v="0"/>
    <n v="0"/>
    <n v="1"/>
    <n v="0"/>
    <n v="0"/>
    <n v="0"/>
    <n v="4.2403541920225003E-2"/>
    <n v="1"/>
    <n v="1"/>
    <n v="0"/>
    <n v="3.0424035419202253"/>
    <n v="0"/>
    <n v="0"/>
    <n v="0"/>
    <n v="0"/>
    <n v="0.244493927355278"/>
    <n v="0"/>
    <n v="0"/>
    <n v="0"/>
    <n v="0"/>
    <n v="0"/>
    <n v="0.73851155505107802"/>
    <n v="1"/>
    <n v="1.9830054824063561"/>
    <n v="0"/>
    <n v="0"/>
    <n v="0"/>
    <n v="0"/>
    <n v="0.72297833206397599"/>
    <n v="0"/>
    <n v="0"/>
    <n v="0"/>
    <n v="0"/>
    <n v="0"/>
    <n v="0.88895574257425702"/>
    <n v="1"/>
    <n v="2.6119340746382331"/>
    <n v="0"/>
    <n v="0"/>
    <n v="0"/>
    <n v="0"/>
    <n v="0"/>
    <n v="0"/>
    <n v="0"/>
    <n v="0"/>
    <n v="6.6422355059416599E-2"/>
    <n v="0"/>
    <n v="0.26485324940048"/>
    <n v="1"/>
    <n v="1.3312756044598966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rtow CT BG-341"/>
    <s v="AFUDC Not Eligible"/>
    <s v="Maintenance"/>
    <s v="Maintenance"/>
    <s v="Fossil Hydro"/>
    <s v="BG - Other Production Plant"/>
    <s v="~"/>
    <s v="PEF Bartow 341"/>
    <n v="0.98"/>
    <n v="0.98"/>
    <n v="0.98"/>
    <n v="0.98"/>
    <n v="0.98"/>
    <n v="0.98"/>
    <n v="0.98"/>
    <n v="0.98"/>
    <n v="0.98"/>
    <n v="0.98"/>
    <n v="0.98"/>
    <n v="1"/>
    <n v="11.78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rtow CT BG-342"/>
    <s v="AFUDC Not Eligible"/>
    <s v="Maintenance"/>
    <s v="Maintenance"/>
    <s v="Fossil Hydro"/>
    <s v="BG - Other Production Plant"/>
    <s v="~"/>
    <s v="PEF Bartow 342"/>
    <n v="0.98"/>
    <n v="0.98"/>
    <n v="0.98"/>
    <n v="0.98"/>
    <n v="0.98"/>
    <n v="0.98"/>
    <n v="0.98"/>
    <n v="0.98"/>
    <n v="0.98"/>
    <n v="0.98"/>
    <n v="0.98"/>
    <n v="1"/>
    <n v="11.78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rtow CT BG-343"/>
    <s v="AFUDC Not Eligible"/>
    <s v="Maintenance"/>
    <s v="Maintenance"/>
    <s v="Fossil Hydro"/>
    <s v="BG - Other Production Plant"/>
    <s v="~"/>
    <s v="PEF Bartow 343"/>
    <n v="0.98"/>
    <n v="0.98"/>
    <n v="0.98"/>
    <n v="0.98"/>
    <n v="0.98"/>
    <n v="0.98"/>
    <n v="0.98"/>
    <n v="0.98"/>
    <n v="0.98"/>
    <n v="0.98"/>
    <n v="0.98"/>
    <n v="1"/>
    <n v="11.78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rtow CT BG-344"/>
    <s v="AFUDC Not Eligible"/>
    <s v="Maintenance"/>
    <s v="Maintenance"/>
    <s v="Fossil Hydro"/>
    <s v="BG - Other Production Plant"/>
    <s v="~"/>
    <s v="PEF Bartow 344"/>
    <n v="0.98"/>
    <n v="0.98"/>
    <n v="0.98"/>
    <n v="0.98"/>
    <n v="0.98"/>
    <n v="0.98"/>
    <n v="0.98"/>
    <n v="0.98"/>
    <n v="0.98"/>
    <n v="0.98"/>
    <n v="0.98"/>
    <n v="1"/>
    <n v="11.78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rtow CT BG-345"/>
    <s v="AFUDC Not Eligible"/>
    <s v="Maintenance"/>
    <s v="Maintenance"/>
    <s v="Fossil Hydro"/>
    <s v="BG - Other Production Plant"/>
    <s v="~"/>
    <s v="PEF Bartow 345"/>
    <n v="0.98"/>
    <n v="0.98"/>
    <n v="0.98"/>
    <n v="0.98"/>
    <n v="0.98"/>
    <n v="0.98"/>
    <n v="0.98"/>
    <n v="0.98"/>
    <n v="0.98"/>
    <n v="0.98"/>
    <n v="0.98"/>
    <n v="1"/>
    <n v="11.78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rtow CT BG-346"/>
    <s v="AFUDC Not Eligible"/>
    <s v="Maintenance"/>
    <s v="Maintenance"/>
    <s v="Fossil Hydro"/>
    <s v="BG - Other Production Plant"/>
    <s v="~"/>
    <s v="PEF Bartow 346"/>
    <n v="0.98"/>
    <n v="0.98"/>
    <n v="0.98"/>
    <n v="0.98"/>
    <n v="0.98"/>
    <n v="0.98"/>
    <n v="0.98"/>
    <n v="0.98"/>
    <n v="0.98"/>
    <n v="0.98"/>
    <n v="0.98"/>
    <n v="1"/>
    <n v="11.78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rtow Other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rtow Other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rtow Other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rtow Other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rtow Other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rtow Other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yboro BG-341"/>
    <s v="AFUDC Not Eligible"/>
    <s v="Maintenance"/>
    <s v="Maintenance"/>
    <s v="Fossil Hydro"/>
    <s v="BG - Other Production Plant"/>
    <s v="~"/>
    <s v="PEF Bayboro 341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yboro BG-342"/>
    <s v="AFUDC Not Eligible"/>
    <s v="Maintenance"/>
    <s v="Maintenance"/>
    <s v="Fossil Hydro"/>
    <s v="BG - Other Production Plant"/>
    <s v="~"/>
    <s v="PEF Bayboro 342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yboro BG-343"/>
    <s v="AFUDC Not Eligible"/>
    <s v="Maintenance"/>
    <s v="Maintenance"/>
    <s v="Fossil Hydro"/>
    <s v="BG - Other Production Plant"/>
    <s v="~"/>
    <s v="PEF Bayboro 34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yboro BG-344"/>
    <s v="AFUDC Not Eligible"/>
    <s v="Maintenance"/>
    <s v="Maintenance"/>
    <s v="Fossil Hydro"/>
    <s v="BG - Other Production Plant"/>
    <s v="~"/>
    <s v="PEF Bayboro 344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yboro BG-345"/>
    <s v="AFUDC Not Eligible"/>
    <s v="Maintenance"/>
    <s v="Maintenance"/>
    <s v="Fossil Hydro"/>
    <s v="BG - Other Production Plant"/>
    <s v="~"/>
    <s v="PEF Bayboro 345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yboro BG-346"/>
    <s v="AFUDC Not Eligible"/>
    <s v="Maintenance"/>
    <s v="Maintenance"/>
    <s v="Fossil Hydro"/>
    <s v="BG - Other Production Plant"/>
    <s v="~"/>
    <s v="PEF Bayboro 346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yboro BG-346.2"/>
    <s v="AFUDC Not Eligible"/>
    <s v="Maintenance"/>
    <s v="Maintenance"/>
    <s v="Fossil Hydro"/>
    <s v="BG - Other Production Plant"/>
    <s v="~"/>
    <s v="PEF Bayboro Misc 346.2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Bayboro BG-346.3"/>
    <s v="AFUDC Not Eligible"/>
    <s v="Maintenance"/>
    <s v="Maintenance"/>
    <s v="Fossil Hydro"/>
    <s v="BG - Other Production Plant"/>
    <s v="~"/>
    <s v="PEF Bayboro Misc 346.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apital Challenge"/>
    <s v="AFUDC Not Eligible"/>
    <s v="Maintenance"/>
    <s v="Fossil Hydro"/>
    <s v="Fossil Hydro"/>
    <s v="CC - Capital Challenge"/>
    <s v="~"/>
    <s v="PEF Model Depr Group Fossil Plant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itrus CC BA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.77846844166864804"/>
    <n v="1"/>
    <n v="1"/>
    <n v="0"/>
    <n v="1"/>
    <n v="4.7784684416686485"/>
    <n v="0"/>
    <n v="0"/>
    <n v="0"/>
    <n v="0"/>
    <n v="0"/>
    <n v="0"/>
    <n v="0.77933618682345396"/>
    <n v="0.68647685558470695"/>
    <n v="0"/>
    <n v="0"/>
    <n v="1"/>
    <n v="0"/>
    <n v="2.4658130424081608"/>
    <n v="0"/>
    <n v="0"/>
    <n v="0"/>
    <n v="0"/>
    <n v="0"/>
    <n v="1"/>
    <n v="0"/>
    <n v="0.54135601621895602"/>
    <n v="0.40813035985808399"/>
    <n v="0"/>
    <n v="0"/>
    <n v="1"/>
    <n v="2.94948637607704"/>
    <n v="0"/>
    <n v="0"/>
    <n v="0.16240461840383799"/>
    <n v="0"/>
    <n v="0"/>
    <n v="1"/>
    <n v="7.2370571303968595E-2"/>
    <n v="0"/>
    <n v="0.22038317051897099"/>
    <n v="0"/>
    <n v="1"/>
    <n v="1"/>
    <n v="3.4551583602267772"/>
    <n v="0"/>
    <n v="0"/>
    <n v="0"/>
    <n v="0"/>
    <n v="0"/>
    <n v="1"/>
    <n v="1"/>
    <n v="0"/>
    <n v="0.22506296572280199"/>
    <n v="0"/>
    <n v="1"/>
    <n v="1"/>
    <n v="4.2250629657228025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itrus CC BA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.77846844166864804"/>
    <n v="1"/>
    <n v="1"/>
    <n v="0"/>
    <n v="1"/>
    <n v="4.7784684416686485"/>
    <n v="0"/>
    <n v="0"/>
    <n v="0"/>
    <n v="0"/>
    <n v="0"/>
    <n v="0"/>
    <n v="0.77933618682345396"/>
    <n v="0.68647685558470695"/>
    <n v="0"/>
    <n v="0"/>
    <n v="1"/>
    <n v="0"/>
    <n v="2.4658130424081608"/>
    <n v="0"/>
    <n v="0"/>
    <n v="0"/>
    <n v="0"/>
    <n v="0"/>
    <n v="1"/>
    <n v="0"/>
    <n v="0.54135601621895602"/>
    <n v="0.40813035985808399"/>
    <n v="0"/>
    <n v="0"/>
    <n v="1"/>
    <n v="2.94948637607704"/>
    <n v="0"/>
    <n v="0"/>
    <n v="0.16240461840383799"/>
    <n v="0"/>
    <n v="0"/>
    <n v="1"/>
    <n v="7.2370571303968595E-2"/>
    <n v="0"/>
    <n v="0.22038317051897099"/>
    <n v="0"/>
    <n v="1"/>
    <n v="1"/>
    <n v="3.4551583602267772"/>
    <n v="0"/>
    <n v="0"/>
    <n v="0"/>
    <n v="0"/>
    <n v="0"/>
    <n v="1"/>
    <n v="1"/>
    <n v="0"/>
    <n v="0.22506296572280199"/>
    <n v="0"/>
    <n v="1"/>
    <n v="1"/>
    <n v="4.2250629657228025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itrus CC BA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.77846844166864804"/>
    <n v="1"/>
    <n v="1"/>
    <n v="0"/>
    <n v="1"/>
    <n v="4.7784684416686485"/>
    <n v="0"/>
    <n v="0"/>
    <n v="0"/>
    <n v="0"/>
    <n v="0"/>
    <n v="0"/>
    <n v="0.77933618682345396"/>
    <n v="0.68647685558470695"/>
    <n v="0"/>
    <n v="0"/>
    <n v="1"/>
    <n v="0"/>
    <n v="2.4658130424081608"/>
    <n v="0"/>
    <n v="0"/>
    <n v="0"/>
    <n v="0"/>
    <n v="0"/>
    <n v="1"/>
    <n v="0"/>
    <n v="0.54135601621895602"/>
    <n v="0.40813035985808399"/>
    <n v="0"/>
    <n v="0"/>
    <n v="1"/>
    <n v="2.94948637607704"/>
    <n v="0"/>
    <n v="0"/>
    <n v="0.16240461840383799"/>
    <n v="0"/>
    <n v="0"/>
    <n v="1"/>
    <n v="7.2370571303968595E-2"/>
    <n v="0"/>
    <n v="0.22038317051897099"/>
    <n v="0"/>
    <n v="1"/>
    <n v="1"/>
    <n v="3.4551583602267772"/>
    <n v="0"/>
    <n v="0"/>
    <n v="0"/>
    <n v="0"/>
    <n v="0"/>
    <n v="1"/>
    <n v="1"/>
    <n v="0"/>
    <n v="0.22506296572280199"/>
    <n v="0"/>
    <n v="1"/>
    <n v="1"/>
    <n v="4.2250629657228025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itrus CC BA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.77846844166864804"/>
    <n v="1"/>
    <n v="1"/>
    <n v="0"/>
    <n v="1"/>
    <n v="4.7784684416686485"/>
    <n v="0"/>
    <n v="0"/>
    <n v="0"/>
    <n v="0"/>
    <n v="0"/>
    <n v="0"/>
    <n v="0.77933618682345396"/>
    <n v="0.68647685558470695"/>
    <n v="0"/>
    <n v="0"/>
    <n v="1"/>
    <n v="0"/>
    <n v="2.4658130424081608"/>
    <n v="0"/>
    <n v="0"/>
    <n v="0"/>
    <n v="0"/>
    <n v="0"/>
    <n v="1"/>
    <n v="0"/>
    <n v="0.54135601621895602"/>
    <n v="0.40813035985808399"/>
    <n v="0"/>
    <n v="0"/>
    <n v="1"/>
    <n v="2.94948637607704"/>
    <n v="0"/>
    <n v="0"/>
    <n v="0.16240461840383799"/>
    <n v="0"/>
    <n v="0"/>
    <n v="1"/>
    <n v="7.2370571303968595E-2"/>
    <n v="0"/>
    <n v="0.22038317051897099"/>
    <n v="0"/>
    <n v="1"/>
    <n v="1"/>
    <n v="3.4551583602267772"/>
    <n v="0"/>
    <n v="0"/>
    <n v="0"/>
    <n v="0"/>
    <n v="0"/>
    <n v="1"/>
    <n v="1"/>
    <n v="0"/>
    <n v="0.22506296572280199"/>
    <n v="0"/>
    <n v="1"/>
    <n v="1"/>
    <n v="4.2250629657228025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itrus CC BA-343.1"/>
    <s v="AFUDC Not Eligible"/>
    <s v="Maintenance"/>
    <s v="Maintenance"/>
    <s v="Fossil Hydro"/>
    <s v="BA - Fossil Steam Plants "/>
    <s v="~"/>
    <s v="PEF CITRUS CC 343.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.77846844166864804"/>
    <n v="1"/>
    <n v="1"/>
    <n v="0"/>
    <n v="1"/>
    <n v="4.7784684416686485"/>
    <n v="0"/>
    <n v="0"/>
    <n v="0"/>
    <n v="0"/>
    <n v="0"/>
    <n v="0"/>
    <n v="0.77933618682345396"/>
    <n v="0.68647685558470695"/>
    <n v="0"/>
    <n v="0"/>
    <n v="1"/>
    <n v="0"/>
    <n v="2.4658130424081608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.57814341078901699"/>
    <n v="0"/>
    <n v="1"/>
    <n v="1"/>
    <n v="2.5781434107890169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itrus CC BA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.77846844166864804"/>
    <n v="1"/>
    <n v="1"/>
    <n v="0"/>
    <n v="1"/>
    <n v="4.7784684416686485"/>
    <n v="0"/>
    <n v="0"/>
    <n v="0"/>
    <n v="0"/>
    <n v="0"/>
    <n v="0"/>
    <n v="0.77933618682345396"/>
    <n v="0.68647685558470695"/>
    <n v="0"/>
    <n v="0"/>
    <n v="1"/>
    <n v="0"/>
    <n v="2.4658130424081608"/>
    <n v="0"/>
    <n v="0"/>
    <n v="0"/>
    <n v="0"/>
    <n v="0"/>
    <n v="1"/>
    <n v="0"/>
    <n v="0.54135601621895602"/>
    <n v="0.40813035985808399"/>
    <n v="0"/>
    <n v="0"/>
    <n v="1"/>
    <n v="2.94948637607704"/>
    <n v="0"/>
    <n v="0"/>
    <n v="0.16240461840383799"/>
    <n v="0"/>
    <n v="0"/>
    <n v="1"/>
    <n v="7.2370571303968595E-2"/>
    <n v="0"/>
    <n v="0.22038317051897099"/>
    <n v="0"/>
    <n v="1"/>
    <n v="1"/>
    <n v="3.4551583602267772"/>
    <n v="0"/>
    <n v="0"/>
    <n v="0"/>
    <n v="0"/>
    <n v="0"/>
    <n v="1"/>
    <n v="1"/>
    <n v="0"/>
    <n v="0.22506296572280199"/>
    <n v="0"/>
    <n v="1"/>
    <n v="1"/>
    <n v="4.2250629657228025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itrus CC BA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.77846844166864804"/>
    <n v="1"/>
    <n v="1"/>
    <n v="0"/>
    <n v="1"/>
    <n v="4.7784684416686485"/>
    <n v="0"/>
    <n v="0"/>
    <n v="0"/>
    <n v="0"/>
    <n v="0"/>
    <n v="0"/>
    <n v="0.77933618682345396"/>
    <n v="0.68647685558470695"/>
    <n v="0"/>
    <n v="0"/>
    <n v="1"/>
    <n v="0"/>
    <n v="2.4658130424081608"/>
    <n v="0"/>
    <n v="0"/>
    <n v="0"/>
    <n v="0"/>
    <n v="0"/>
    <n v="1"/>
    <n v="0"/>
    <n v="0.54135601621895602"/>
    <n v="0.40813035985808399"/>
    <n v="0"/>
    <n v="0"/>
    <n v="1"/>
    <n v="2.94948637607704"/>
    <n v="0"/>
    <n v="0"/>
    <n v="0.16240461840383799"/>
    <n v="0"/>
    <n v="0"/>
    <n v="1"/>
    <n v="7.2370571303968595E-2"/>
    <n v="0"/>
    <n v="0.22038317051897099"/>
    <n v="0"/>
    <n v="1"/>
    <n v="1"/>
    <n v="3.4551583602267772"/>
    <n v="0"/>
    <n v="0"/>
    <n v="0"/>
    <n v="0"/>
    <n v="0"/>
    <n v="1"/>
    <n v="1"/>
    <n v="0"/>
    <n v="0.22506296572280199"/>
    <n v="0"/>
    <n v="1"/>
    <n v="1"/>
    <n v="4.2250629657228025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itrus CC BA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.77846844166864804"/>
    <n v="1"/>
    <n v="1"/>
    <n v="0"/>
    <n v="1"/>
    <n v="4.7784684416686485"/>
    <n v="0"/>
    <n v="0"/>
    <n v="0"/>
    <n v="0"/>
    <n v="0"/>
    <n v="0"/>
    <n v="0.77933618682345396"/>
    <n v="0.68647685558470695"/>
    <n v="0"/>
    <n v="0"/>
    <n v="1"/>
    <n v="0"/>
    <n v="2.4658130424081608"/>
    <n v="0"/>
    <n v="0"/>
    <n v="0"/>
    <n v="0"/>
    <n v="0"/>
    <n v="1"/>
    <n v="0"/>
    <n v="0.54135601621895602"/>
    <n v="0.40813035985808399"/>
    <n v="0"/>
    <n v="0"/>
    <n v="1"/>
    <n v="2.94948637607704"/>
    <n v="0"/>
    <n v="0"/>
    <n v="0.16240461840383799"/>
    <n v="0"/>
    <n v="0"/>
    <n v="1"/>
    <n v="7.2370571303968595E-2"/>
    <n v="0"/>
    <n v="0.22038317051897099"/>
    <n v="0"/>
    <n v="1"/>
    <n v="1"/>
    <n v="3.4551583602267772"/>
    <n v="0"/>
    <n v="0"/>
    <n v="0"/>
    <n v="0"/>
    <n v="0"/>
    <n v="1"/>
    <n v="1"/>
    <n v="0"/>
    <n v="0.22506296572280199"/>
    <n v="0"/>
    <n v="1"/>
    <n v="1"/>
    <n v="4.2250629657228025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itrus Other BG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itrus Other BG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itrus Other BG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itrus Other BG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itrus Other BG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itrus Other BG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R 1&amp;2 "/>
    <s v="AFUDC Not Eligible"/>
    <s v="Maintenance"/>
    <s v="Fossil Hydro"/>
    <s v="Fossil Hydro"/>
    <s v="BA - Fossil Steam Plants "/>
    <s v="~"/>
    <s v="PEF CR4&amp;5 Access. Elec Equip 315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R 4&amp;5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9.7356081482244394E-2"/>
    <n v="1.9916687114449101"/>
    <n v="0"/>
    <n v="0"/>
    <n v="0"/>
    <n v="0"/>
    <n v="0.950013438451633"/>
    <n v="1"/>
    <n v="4.0390382313787878"/>
    <n v="0"/>
    <n v="0"/>
    <n v="1"/>
    <n v="1"/>
    <n v="1"/>
    <n v="0"/>
    <n v="0"/>
    <n v="0"/>
    <n v="0"/>
    <n v="1"/>
    <n v="1"/>
    <n v="0"/>
    <n v="5"/>
    <n v="0"/>
    <n v="0"/>
    <n v="1"/>
    <n v="1"/>
    <n v="0"/>
    <n v="0"/>
    <n v="0"/>
    <n v="0.760424323790721"/>
    <n v="0"/>
    <n v="0.16404461994076999"/>
    <n v="0"/>
    <n v="1"/>
    <n v="3.9244689437314908"/>
    <n v="0"/>
    <n v="0"/>
    <n v="1"/>
    <n v="0.73065440092165901"/>
    <n v="0"/>
    <n v="0"/>
    <n v="0"/>
    <n v="0"/>
    <n v="0"/>
    <n v="0"/>
    <n v="0.54803981566820303"/>
    <n v="1"/>
    <n v="3.2786942165898618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R 4&amp;5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9.7356081482244394E-2"/>
    <n v="1.9916687114449101"/>
    <n v="0"/>
    <n v="0"/>
    <n v="0"/>
    <n v="0"/>
    <n v="0.950013438451633"/>
    <n v="1"/>
    <n v="4.0390382313787878"/>
    <n v="0"/>
    <n v="0"/>
    <n v="1"/>
    <n v="1"/>
    <n v="1"/>
    <n v="0"/>
    <n v="0"/>
    <n v="0"/>
    <n v="0"/>
    <n v="1"/>
    <n v="1"/>
    <n v="0"/>
    <n v="5"/>
    <n v="0"/>
    <n v="0"/>
    <n v="1"/>
    <n v="1"/>
    <n v="0"/>
    <n v="0"/>
    <n v="0"/>
    <n v="0.760424323790721"/>
    <n v="0"/>
    <n v="0.16404461994076999"/>
    <n v="0"/>
    <n v="1"/>
    <n v="3.9244689437314908"/>
    <n v="0"/>
    <n v="0"/>
    <n v="1"/>
    <n v="0.73065440092165901"/>
    <n v="0"/>
    <n v="0"/>
    <n v="0"/>
    <n v="0"/>
    <n v="0"/>
    <n v="0"/>
    <n v="0.54803981566820303"/>
    <n v="1"/>
    <n v="3.2786942165898618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R 4&amp;5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9.7356081482244394E-2"/>
    <n v="1.9916687114449101"/>
    <n v="0"/>
    <n v="0"/>
    <n v="0"/>
    <n v="0"/>
    <n v="0.950013438451633"/>
    <n v="1"/>
    <n v="4.0390382313787878"/>
    <n v="0"/>
    <n v="0"/>
    <n v="1"/>
    <n v="1"/>
    <n v="1"/>
    <n v="0"/>
    <n v="0"/>
    <n v="0"/>
    <n v="0"/>
    <n v="1"/>
    <n v="1"/>
    <n v="0"/>
    <n v="5"/>
    <n v="0"/>
    <n v="0"/>
    <n v="1"/>
    <n v="1"/>
    <n v="0"/>
    <n v="0"/>
    <n v="0"/>
    <n v="0.760424323790721"/>
    <n v="0"/>
    <n v="0.16404461994076999"/>
    <n v="0"/>
    <n v="1"/>
    <n v="3.9244689437314908"/>
    <n v="0"/>
    <n v="0"/>
    <n v="1"/>
    <n v="0.73065440092165901"/>
    <n v="0"/>
    <n v="0"/>
    <n v="0"/>
    <n v="0"/>
    <n v="0"/>
    <n v="0"/>
    <n v="0.54803981566820303"/>
    <n v="1"/>
    <n v="3.2786942165898618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R 4&amp;5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9.7356081482244394E-2"/>
    <n v="1.9916687114449101"/>
    <n v="0"/>
    <n v="0"/>
    <n v="0"/>
    <n v="0"/>
    <n v="0.950013438451633"/>
    <n v="1"/>
    <n v="4.0390382313787878"/>
    <n v="0"/>
    <n v="0"/>
    <n v="1"/>
    <n v="1"/>
    <n v="1"/>
    <n v="0"/>
    <n v="0"/>
    <n v="0"/>
    <n v="0"/>
    <n v="1"/>
    <n v="1"/>
    <n v="0"/>
    <n v="5"/>
    <n v="0"/>
    <n v="0"/>
    <n v="1"/>
    <n v="1"/>
    <n v="0"/>
    <n v="0"/>
    <n v="0"/>
    <n v="0.760424323790721"/>
    <n v="0"/>
    <n v="0.16404461994076999"/>
    <n v="0"/>
    <n v="1"/>
    <n v="3.9244689437314908"/>
    <n v="0"/>
    <n v="0"/>
    <n v="1"/>
    <n v="0.73065440092165901"/>
    <n v="0"/>
    <n v="0"/>
    <n v="0"/>
    <n v="0"/>
    <n v="0"/>
    <n v="0"/>
    <n v="0.54803981566820303"/>
    <n v="1"/>
    <n v="3.2786942165898618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R 4&amp;5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9.7356081482244394E-2"/>
    <n v="1.9916687114449101"/>
    <n v="0"/>
    <n v="0"/>
    <n v="0"/>
    <n v="0"/>
    <n v="0.950013438451633"/>
    <n v="1"/>
    <n v="4.0390382313787878"/>
    <n v="0"/>
    <n v="0"/>
    <n v="1"/>
    <n v="1"/>
    <n v="1"/>
    <n v="0"/>
    <n v="0"/>
    <n v="0"/>
    <n v="0"/>
    <n v="1"/>
    <n v="1"/>
    <n v="0"/>
    <n v="5"/>
    <n v="0"/>
    <n v="0"/>
    <n v="1"/>
    <n v="1"/>
    <n v="0"/>
    <n v="0"/>
    <n v="0"/>
    <n v="0.760424323790721"/>
    <n v="0"/>
    <n v="0.16404461994076999"/>
    <n v="0"/>
    <n v="1"/>
    <n v="3.9244689437314908"/>
    <n v="0"/>
    <n v="0"/>
    <n v="1"/>
    <n v="0.73065440092165901"/>
    <n v="0"/>
    <n v="0"/>
    <n v="0"/>
    <n v="0"/>
    <n v="0"/>
    <n v="0"/>
    <n v="0.54803981566820303"/>
    <n v="1"/>
    <n v="3.2786942165898618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R 4&amp;5-316.2"/>
    <s v="AFUDC Not Eligible"/>
    <s v="Maintenance"/>
    <s v="Maintenance"/>
    <s v="Fossil Hydro"/>
    <s v="BA - Fossil Steam Plants "/>
    <s v="~"/>
    <s v="PEF CR4&amp;5 Misc 316.2"/>
    <n v="0"/>
    <n v="0"/>
    <n v="0"/>
    <n v="0"/>
    <n v="0"/>
    <n v="0"/>
    <n v="0"/>
    <n v="0"/>
    <n v="0"/>
    <n v="0"/>
    <n v="0"/>
    <n v="0"/>
    <n v="0"/>
    <n v="0"/>
    <n v="0"/>
    <n v="0"/>
    <n v="0"/>
    <n v="9.7356081482244394E-2"/>
    <n v="1.9916687114449101"/>
    <n v="0"/>
    <n v="0"/>
    <n v="0"/>
    <n v="0"/>
    <n v="0.950013438451633"/>
    <n v="1"/>
    <n v="4.0390382313787878"/>
    <n v="0"/>
    <n v="0"/>
    <n v="1"/>
    <n v="1"/>
    <n v="1"/>
    <n v="0"/>
    <n v="0"/>
    <n v="0"/>
    <n v="0"/>
    <n v="1"/>
    <n v="1"/>
    <n v="0"/>
    <n v="5"/>
    <n v="0"/>
    <n v="0"/>
    <n v="0.44514191242922302"/>
    <n v="1"/>
    <n v="0"/>
    <n v="0"/>
    <n v="0"/>
    <n v="0.61901840502828798"/>
    <n v="0"/>
    <n v="0.52938131011939105"/>
    <n v="0"/>
    <n v="1"/>
    <n v="3.5935416275769021"/>
    <n v="0"/>
    <n v="0"/>
    <n v="1"/>
    <n v="1"/>
    <n v="0"/>
    <n v="0"/>
    <n v="0"/>
    <n v="0"/>
    <n v="0"/>
    <n v="0"/>
    <n v="1"/>
    <n v="1"/>
    <n v="4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R 4&amp;5-316.3"/>
    <s v="AFUDC Not Eligible"/>
    <s v="Maintenance"/>
    <s v="Maintenance"/>
    <s v="Fossil Hydro"/>
    <s v="BA - Fossil Steam Plants "/>
    <s v="~"/>
    <s v="PEF CR4&amp;5 Misc 316.3"/>
    <n v="0"/>
    <n v="0"/>
    <n v="0"/>
    <n v="0"/>
    <n v="0"/>
    <n v="0"/>
    <n v="0"/>
    <n v="0"/>
    <n v="0"/>
    <n v="0"/>
    <n v="0"/>
    <n v="0"/>
    <n v="0"/>
    <n v="0"/>
    <n v="0"/>
    <n v="0"/>
    <n v="0"/>
    <n v="9.7356081482244394E-2"/>
    <n v="1.9916687114449101"/>
    <n v="0"/>
    <n v="0"/>
    <n v="0"/>
    <n v="0"/>
    <n v="0.950013438451633"/>
    <n v="1"/>
    <n v="4.0390382313787878"/>
    <n v="0"/>
    <n v="0"/>
    <n v="1"/>
    <n v="1"/>
    <n v="1"/>
    <n v="0"/>
    <n v="0"/>
    <n v="0"/>
    <n v="0"/>
    <n v="1"/>
    <n v="1"/>
    <n v="0"/>
    <n v="5"/>
    <n v="0"/>
    <n v="0"/>
    <n v="0.44514191242922302"/>
    <n v="1"/>
    <n v="0"/>
    <n v="0"/>
    <n v="0"/>
    <n v="0.61901840502828798"/>
    <n v="0"/>
    <n v="0.52938131011939105"/>
    <n v="0"/>
    <n v="1"/>
    <n v="3.5935416275769021"/>
    <n v="0"/>
    <n v="0"/>
    <n v="1"/>
    <n v="1"/>
    <n v="0"/>
    <n v="0"/>
    <n v="0"/>
    <n v="0"/>
    <n v="0"/>
    <n v="0"/>
    <n v="1"/>
    <n v="1"/>
    <n v="4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rystal River BD"/>
    <s v="AFUDC Not Eligible"/>
    <s v="Maintenance"/>
    <s v="Fossil Hydro"/>
    <s v="Fossil Hydro"/>
    <s v="BG - Other Production Plant"/>
    <s v="~"/>
    <s v="PEF Model Depr Group Fossil Plant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rystal River Other BA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rystal River Other BA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rystal River Other BA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rystal River Other BA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rystal River Other BA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CTA"/>
    <s v="AFUDC Not Eligible"/>
    <s v="Maintenance"/>
    <s v="Fossil Hydro"/>
    <s v="Fossil Hydro"/>
    <s v="SA - Gen. Bldg. &amp; Oper. Centers"/>
    <s v="~"/>
    <s v="PEF Model Depr Group Energy Supply CTA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Debary 7-10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440902910914797"/>
    <n v="0"/>
    <n v="0"/>
    <n v="1"/>
    <n v="1"/>
    <n v="1"/>
    <n v="1"/>
    <n v="4.9944090291091481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Debary 7-10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440902910914797"/>
    <n v="0"/>
    <n v="0"/>
    <n v="1"/>
    <n v="1"/>
    <n v="1"/>
    <n v="1"/>
    <n v="4.9944090291091481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Debary 7-10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440902910914797"/>
    <n v="0"/>
    <n v="0"/>
    <n v="1"/>
    <n v="1"/>
    <n v="1"/>
    <n v="1"/>
    <n v="4.9944090291091481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Debary 7-10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440902910914797"/>
    <n v="0"/>
    <n v="0"/>
    <n v="1"/>
    <n v="1"/>
    <n v="1"/>
    <n v="1"/>
    <n v="4.9944090291091481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Debary 7-10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440902910914797"/>
    <n v="0"/>
    <n v="0"/>
    <n v="1"/>
    <n v="1"/>
    <n v="1"/>
    <n v="1"/>
    <n v="4.9944090291091481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Debary 7-10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440902910914797"/>
    <n v="0"/>
    <n v="0"/>
    <n v="1"/>
    <n v="1"/>
    <n v="1"/>
    <n v="1"/>
    <n v="4.9944090291091481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Debary AL"/>
    <s v="AFUDC Not Eligible"/>
    <s v="Maintenance"/>
    <s v="Fossil Hydro"/>
    <s v="Fossil Hydro"/>
    <s v="BG - Other Production Plant"/>
    <s v="~"/>
    <s v="PEF Model Depr Group Fossil Plant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Debary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.25257412268844998"/>
    <n v="0.25257412268844998"/>
    <n v="0"/>
    <n v="0"/>
    <n v="0"/>
    <n v="1"/>
    <n v="0.65098053114514798"/>
    <n v="0"/>
    <n v="0"/>
    <n v="0"/>
    <n v="0"/>
    <n v="0"/>
    <n v="0"/>
    <n v="0"/>
    <n v="1.650980531145148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Debary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.25257412268844998"/>
    <n v="0.25257412268844998"/>
    <n v="0"/>
    <n v="0"/>
    <n v="0"/>
    <n v="1"/>
    <n v="0.65098053114514798"/>
    <n v="0"/>
    <n v="0"/>
    <n v="0"/>
    <n v="0"/>
    <n v="0"/>
    <n v="0"/>
    <n v="0"/>
    <n v="1.650980531145148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Debary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.25257412268844998"/>
    <n v="0.25257412268844998"/>
    <n v="0"/>
    <n v="0"/>
    <n v="0"/>
    <n v="1"/>
    <n v="0.65098053114514798"/>
    <n v="0"/>
    <n v="0"/>
    <n v="0"/>
    <n v="0"/>
    <n v="0"/>
    <n v="0"/>
    <n v="0"/>
    <n v="1.650980531145148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Debary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.25257412268844998"/>
    <n v="0.25257412268844998"/>
    <n v="0"/>
    <n v="0"/>
    <n v="0"/>
    <n v="1"/>
    <n v="0.65098053114514798"/>
    <n v="0"/>
    <n v="0"/>
    <n v="0"/>
    <n v="0"/>
    <n v="0"/>
    <n v="0"/>
    <n v="0"/>
    <n v="1.650980531145148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Debary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.25257412268844998"/>
    <n v="0.25257412268844998"/>
    <n v="0"/>
    <n v="0"/>
    <n v="0"/>
    <n v="1"/>
    <n v="0.65098053114514798"/>
    <n v="0"/>
    <n v="0"/>
    <n v="0"/>
    <n v="0"/>
    <n v="0"/>
    <n v="0"/>
    <n v="0"/>
    <n v="1.650980531145148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Debary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.25257412268844998"/>
    <n v="0.25257412268844998"/>
    <n v="0"/>
    <n v="0"/>
    <n v="0"/>
    <n v="1"/>
    <n v="0.65098053114514798"/>
    <n v="0"/>
    <n v="0"/>
    <n v="0"/>
    <n v="0"/>
    <n v="0"/>
    <n v="0"/>
    <n v="0"/>
    <n v="1.650980531145148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1 BG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.118815888396896"/>
    <n v="0"/>
    <n v="0"/>
    <n v="0"/>
    <n v="0.62806465833132996"/>
    <n v="1.7468805467282258"/>
    <n v="0"/>
    <n v="0"/>
    <n v="0"/>
    <n v="0"/>
    <n v="0.73573909979149799"/>
    <n v="1"/>
    <n v="0"/>
    <n v="0"/>
    <n v="0"/>
    <n v="0"/>
    <n v="1"/>
    <n v="0"/>
    <n v="2.7357390997914979"/>
    <n v="0"/>
    <n v="0"/>
    <n v="0"/>
    <n v="0"/>
    <n v="1"/>
    <n v="1"/>
    <n v="0"/>
    <n v="0"/>
    <n v="0"/>
    <n v="0"/>
    <n v="0"/>
    <n v="1"/>
    <n v="3"/>
    <n v="0"/>
    <n v="0"/>
    <n v="0"/>
    <n v="0"/>
    <n v="1"/>
    <n v="1"/>
    <n v="0"/>
    <n v="0"/>
    <n v="0"/>
    <n v="0"/>
    <n v="0"/>
    <n v="1"/>
    <n v="3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1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.118815888396896"/>
    <n v="0"/>
    <n v="0"/>
    <n v="0"/>
    <n v="0.62806465833132996"/>
    <n v="1.7468805467282258"/>
    <n v="0"/>
    <n v="0"/>
    <n v="0"/>
    <n v="0"/>
    <n v="0.73573909979149799"/>
    <n v="1"/>
    <n v="0"/>
    <n v="0"/>
    <n v="0"/>
    <n v="0"/>
    <n v="1"/>
    <n v="0"/>
    <n v="2.7357390997914979"/>
    <n v="0"/>
    <n v="0"/>
    <n v="0"/>
    <n v="0"/>
    <n v="1"/>
    <n v="1"/>
    <n v="0"/>
    <n v="0"/>
    <n v="0"/>
    <n v="0"/>
    <n v="0"/>
    <n v="1"/>
    <n v="3"/>
    <n v="0"/>
    <n v="0"/>
    <n v="0.95306726744185999"/>
    <n v="0"/>
    <n v="1"/>
    <n v="1"/>
    <n v="0"/>
    <n v="0"/>
    <n v="0"/>
    <n v="0"/>
    <n v="0"/>
    <n v="1"/>
    <n v="3.9530672674418601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1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.118815888396896"/>
    <n v="0"/>
    <n v="0"/>
    <n v="0"/>
    <n v="0.62806465833132996"/>
    <n v="1.7468805467282258"/>
    <n v="0"/>
    <n v="0"/>
    <n v="0"/>
    <n v="0"/>
    <n v="0.73573909979149799"/>
    <n v="1"/>
    <n v="0"/>
    <n v="0"/>
    <n v="0"/>
    <n v="0"/>
    <n v="1"/>
    <n v="0"/>
    <n v="2.7357390997914979"/>
    <n v="0"/>
    <n v="0"/>
    <n v="0"/>
    <n v="0"/>
    <n v="1"/>
    <n v="1"/>
    <n v="0"/>
    <n v="0"/>
    <n v="0"/>
    <n v="0"/>
    <n v="0"/>
    <n v="1"/>
    <n v="3"/>
    <n v="0"/>
    <n v="0"/>
    <n v="0.95306726744185999"/>
    <n v="0"/>
    <n v="1"/>
    <n v="1"/>
    <n v="0"/>
    <n v="0"/>
    <n v="0"/>
    <n v="0"/>
    <n v="0"/>
    <n v="1"/>
    <n v="3.9530672674418601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1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.118815888396896"/>
    <n v="0"/>
    <n v="0"/>
    <n v="0"/>
    <n v="0.62806465833132996"/>
    <n v="1.7468805467282258"/>
    <n v="0"/>
    <n v="0"/>
    <n v="0"/>
    <n v="0"/>
    <n v="0.73573909979149799"/>
    <n v="1"/>
    <n v="0"/>
    <n v="0"/>
    <n v="0"/>
    <n v="0"/>
    <n v="1"/>
    <n v="0"/>
    <n v="2.7357390997914979"/>
    <n v="0"/>
    <n v="0"/>
    <n v="0"/>
    <n v="0"/>
    <n v="1"/>
    <n v="1"/>
    <n v="0"/>
    <n v="0"/>
    <n v="0"/>
    <n v="0"/>
    <n v="0"/>
    <n v="1"/>
    <n v="3"/>
    <n v="0"/>
    <n v="0"/>
    <n v="0.95306726744185999"/>
    <n v="0"/>
    <n v="1"/>
    <n v="1"/>
    <n v="0"/>
    <n v="0"/>
    <n v="0"/>
    <n v="0"/>
    <n v="0"/>
    <n v="1"/>
    <n v="3.9530672674418601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1 BG-343.1"/>
    <s v="AFUDC Not Eligible"/>
    <s v="Maintenance"/>
    <s v="Maintenance"/>
    <s v="Fossil Hydro"/>
    <s v="BG - Other Production Plant"/>
    <s v="~"/>
    <s v="PEF Hines 1 343.1"/>
    <n v="0"/>
    <n v="0"/>
    <n v="0"/>
    <n v="0"/>
    <n v="0"/>
    <n v="0"/>
    <n v="0"/>
    <n v="0"/>
    <n v="0"/>
    <n v="0"/>
    <n v="0"/>
    <n v="0"/>
    <n v="0"/>
    <n v="0"/>
    <n v="0"/>
    <n v="0.604031372881356"/>
    <n v="0"/>
    <n v="1"/>
    <n v="1"/>
    <n v="0"/>
    <n v="0"/>
    <n v="0"/>
    <n v="0"/>
    <n v="0"/>
    <n v="0.32366771159874602"/>
    <n v="2.9276990844801021"/>
    <n v="0"/>
    <n v="0"/>
    <n v="0"/>
    <n v="0"/>
    <n v="1"/>
    <n v="1"/>
    <n v="0"/>
    <n v="0"/>
    <n v="0"/>
    <n v="0"/>
    <n v="0"/>
    <n v="0"/>
    <n v="2"/>
    <n v="0"/>
    <n v="0"/>
    <n v="0"/>
    <n v="0"/>
    <n v="1"/>
    <n v="1"/>
    <n v="0"/>
    <n v="0"/>
    <n v="0"/>
    <n v="0"/>
    <n v="0"/>
    <n v="0"/>
    <n v="2"/>
    <n v="0"/>
    <n v="0"/>
    <n v="0.66719537530663497"/>
    <n v="0"/>
    <n v="0"/>
    <n v="1"/>
    <n v="0"/>
    <n v="0"/>
    <n v="0"/>
    <n v="0"/>
    <n v="0"/>
    <n v="0"/>
    <n v="1.6671953753066351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1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.118815888396896"/>
    <n v="0"/>
    <n v="0"/>
    <n v="0"/>
    <n v="0.62806465833132996"/>
    <n v="1.7468805467282258"/>
    <n v="0"/>
    <n v="0"/>
    <n v="0"/>
    <n v="0"/>
    <n v="0.73573909979149799"/>
    <n v="1"/>
    <n v="0"/>
    <n v="0"/>
    <n v="0"/>
    <n v="0"/>
    <n v="1"/>
    <n v="0"/>
    <n v="2.7357390997914979"/>
    <n v="0"/>
    <n v="0"/>
    <n v="0"/>
    <n v="0"/>
    <n v="1"/>
    <n v="1"/>
    <n v="0"/>
    <n v="0"/>
    <n v="0"/>
    <n v="0"/>
    <n v="0"/>
    <n v="1"/>
    <n v="3"/>
    <n v="0"/>
    <n v="0"/>
    <n v="0.95306726744185999"/>
    <n v="0"/>
    <n v="1"/>
    <n v="1"/>
    <n v="0"/>
    <n v="0"/>
    <n v="0"/>
    <n v="0"/>
    <n v="0"/>
    <n v="1"/>
    <n v="3.9530672674418601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1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.118815888396896"/>
    <n v="0"/>
    <n v="0"/>
    <n v="0"/>
    <n v="0.62806465833132996"/>
    <n v="1.7468805467282258"/>
    <n v="0"/>
    <n v="0"/>
    <n v="0"/>
    <n v="0"/>
    <n v="0.73573909979149799"/>
    <n v="1"/>
    <n v="0"/>
    <n v="0"/>
    <n v="0"/>
    <n v="0"/>
    <n v="1"/>
    <n v="0"/>
    <n v="2.7357390997914979"/>
    <n v="0"/>
    <n v="0"/>
    <n v="0"/>
    <n v="0"/>
    <n v="1"/>
    <n v="1"/>
    <n v="0"/>
    <n v="0"/>
    <n v="0"/>
    <n v="0"/>
    <n v="0"/>
    <n v="1"/>
    <n v="3"/>
    <n v="0"/>
    <n v="0"/>
    <n v="0.95306726744185999"/>
    <n v="0"/>
    <n v="1"/>
    <n v="1"/>
    <n v="0"/>
    <n v="0"/>
    <n v="0"/>
    <n v="0"/>
    <n v="0"/>
    <n v="1"/>
    <n v="3.9530672674418601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1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.118815888396896"/>
    <n v="0"/>
    <n v="0"/>
    <n v="0"/>
    <n v="0.62806465833132996"/>
    <n v="1.7468805467282258"/>
    <n v="0"/>
    <n v="0"/>
    <n v="0"/>
    <n v="0"/>
    <n v="0.73573909979149799"/>
    <n v="1"/>
    <n v="0"/>
    <n v="0"/>
    <n v="0"/>
    <n v="0"/>
    <n v="1"/>
    <n v="0"/>
    <n v="2.7357390997914979"/>
    <n v="0"/>
    <n v="0"/>
    <n v="0"/>
    <n v="0"/>
    <n v="1"/>
    <n v="1"/>
    <n v="0"/>
    <n v="0"/>
    <n v="0"/>
    <n v="0"/>
    <n v="0"/>
    <n v="1"/>
    <n v="3"/>
    <n v="0"/>
    <n v="0"/>
    <n v="0.95306726744185999"/>
    <n v="0"/>
    <n v="1"/>
    <n v="1"/>
    <n v="0"/>
    <n v="0"/>
    <n v="0"/>
    <n v="0"/>
    <n v="0"/>
    <n v="1"/>
    <n v="3.9530672674418601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1 BG-346.2"/>
    <s v="AFUDC Not Eligible"/>
    <s v="Maintenance"/>
    <s v="Maintenance"/>
    <s v="Fossil Hydro"/>
    <s v="BG - Other Production Plant"/>
    <s v="~"/>
    <s v="PEF Hines 1 346.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.118815888396896"/>
    <n v="0"/>
    <n v="0"/>
    <n v="0"/>
    <n v="0.62806465833132996"/>
    <n v="1.7468805467282258"/>
    <n v="0"/>
    <n v="0"/>
    <n v="0"/>
    <n v="0"/>
    <n v="0.73573909979149799"/>
    <n v="1"/>
    <n v="0"/>
    <n v="0"/>
    <n v="0"/>
    <n v="0"/>
    <n v="1"/>
    <n v="0"/>
    <n v="2.7357390997914979"/>
    <n v="0"/>
    <n v="0"/>
    <n v="0"/>
    <n v="0"/>
    <n v="1"/>
    <n v="1"/>
    <n v="0"/>
    <n v="0"/>
    <n v="0"/>
    <n v="0"/>
    <n v="0"/>
    <n v="1"/>
    <n v="3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1 BG-346.3"/>
    <s v="AFUDC Not Eligible"/>
    <s v="Maintenance"/>
    <s v="Maintenance"/>
    <s v="Fossil Hydro"/>
    <s v="BG - Other Production Plant"/>
    <s v="~"/>
    <s v="PEF Hines 1 346.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.118815888396896"/>
    <n v="0"/>
    <n v="0"/>
    <n v="0"/>
    <n v="0.62806465833132996"/>
    <n v="1.7468805467282258"/>
    <n v="0"/>
    <n v="0"/>
    <n v="0"/>
    <n v="0"/>
    <n v="0.73573909979149799"/>
    <n v="1"/>
    <n v="0"/>
    <n v="0"/>
    <n v="0"/>
    <n v="0"/>
    <n v="1"/>
    <n v="0"/>
    <n v="2.7357390997914979"/>
    <n v="0"/>
    <n v="0"/>
    <n v="0"/>
    <n v="0"/>
    <n v="1"/>
    <n v="1"/>
    <n v="0"/>
    <n v="0"/>
    <n v="0"/>
    <n v="0"/>
    <n v="0"/>
    <n v="1"/>
    <n v="3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1 Other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1 Other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1 Other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1 Other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1 Other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1 Other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2 BG-341"/>
    <s v="AFUDC Not Eligible"/>
    <s v="Maintenance"/>
    <s v="Maintenance"/>
    <s v="Fossil Hydro"/>
    <s v="BG - Other Production Plant"/>
    <s v="~"/>
    <s v="PEF Hines 2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.320393968311386"/>
    <n v="1"/>
    <n v="0"/>
    <n v="0"/>
    <n v="0"/>
    <n v="0"/>
    <n v="0"/>
    <n v="0"/>
    <n v="0"/>
    <n v="1.3203939683113859"/>
    <n v="0"/>
    <n v="0"/>
    <n v="0"/>
    <n v="0.200526210329807"/>
    <n v="0"/>
    <n v="0"/>
    <n v="0"/>
    <n v="1"/>
    <n v="1"/>
    <n v="0"/>
    <n v="0"/>
    <n v="0"/>
    <n v="2.2005262103298069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2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.320393968311386"/>
    <n v="1"/>
    <n v="0"/>
    <n v="0"/>
    <n v="0"/>
    <n v="0"/>
    <n v="0"/>
    <n v="0"/>
    <n v="0"/>
    <n v="1.3203939683113859"/>
    <n v="0"/>
    <n v="0"/>
    <n v="0"/>
    <n v="0.200526210329807"/>
    <n v="0"/>
    <n v="0"/>
    <n v="0"/>
    <n v="1"/>
    <n v="1"/>
    <n v="0"/>
    <n v="0"/>
    <n v="0"/>
    <n v="2.2005262103298069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2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.320393968311386"/>
    <n v="1"/>
    <n v="0"/>
    <n v="0"/>
    <n v="0"/>
    <n v="0"/>
    <n v="0"/>
    <n v="0"/>
    <n v="0"/>
    <n v="1.3203939683113859"/>
    <n v="0"/>
    <n v="0"/>
    <n v="0"/>
    <n v="0.200526210329807"/>
    <n v="0"/>
    <n v="0"/>
    <n v="0"/>
    <n v="1"/>
    <n v="1"/>
    <n v="0"/>
    <n v="0"/>
    <n v="0"/>
    <n v="2.2005262103298069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2 BG-343.1"/>
    <s v="AFUDC Not Eligible"/>
    <s v="Maintenance"/>
    <s v="Maintenance"/>
    <s v="Fossil Hydro"/>
    <s v="BG - Other Production Plant"/>
    <s v="~"/>
    <s v="PEF Hines 2 343.1"/>
    <n v="0"/>
    <n v="0"/>
    <n v="0"/>
    <n v="0"/>
    <n v="0"/>
    <n v="0"/>
    <n v="0"/>
    <n v="0"/>
    <n v="0"/>
    <n v="0"/>
    <n v="0"/>
    <n v="0"/>
    <n v="0"/>
    <n v="0"/>
    <n v="0"/>
    <n v="0"/>
    <n v="0"/>
    <n v="0.94229370944993096"/>
    <n v="1"/>
    <n v="0"/>
    <n v="0"/>
    <n v="1"/>
    <n v="0"/>
    <n v="0"/>
    <n v="0"/>
    <n v="2.9422937094499311"/>
    <n v="0"/>
    <n v="0"/>
    <n v="0"/>
    <n v="0.28996125854993199"/>
    <n v="1"/>
    <n v="0"/>
    <n v="0"/>
    <n v="0"/>
    <n v="0"/>
    <n v="0"/>
    <n v="0"/>
    <n v="1"/>
    <n v="2.289961258549932"/>
    <n v="0"/>
    <n v="0"/>
    <n v="0"/>
    <n v="6.4195824753096806E-2"/>
    <n v="1"/>
    <n v="1"/>
    <n v="0"/>
    <n v="0"/>
    <n v="0"/>
    <n v="0"/>
    <n v="0"/>
    <n v="1"/>
    <n v="3.0641958247530967"/>
    <n v="0"/>
    <n v="0"/>
    <n v="0"/>
    <n v="0"/>
    <n v="0"/>
    <n v="1"/>
    <n v="0"/>
    <n v="0"/>
    <n v="0"/>
    <n v="0"/>
    <n v="0"/>
    <n v="1"/>
    <n v="2"/>
    <n v="0"/>
    <n v="0"/>
    <n v="1"/>
    <n v="0"/>
    <n v="0"/>
    <n v="0"/>
    <n v="1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2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.320393968311386"/>
    <n v="1"/>
    <n v="0"/>
    <n v="0"/>
    <n v="0"/>
    <n v="0"/>
    <n v="0"/>
    <n v="0"/>
    <n v="0"/>
    <n v="1.3203939683113859"/>
    <n v="0"/>
    <n v="0"/>
    <n v="0"/>
    <n v="0.200526210329807"/>
    <n v="0"/>
    <n v="0"/>
    <n v="0"/>
    <n v="1"/>
    <n v="1"/>
    <n v="0"/>
    <n v="0"/>
    <n v="0"/>
    <n v="2.2005262103298069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2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.320393968311386"/>
    <n v="1"/>
    <n v="0"/>
    <n v="0"/>
    <n v="0"/>
    <n v="0"/>
    <n v="0"/>
    <n v="0"/>
    <n v="0"/>
    <n v="1.3203939683113859"/>
    <n v="0"/>
    <n v="0"/>
    <n v="0"/>
    <n v="0.200526210329807"/>
    <n v="0"/>
    <n v="0"/>
    <n v="0"/>
    <n v="1"/>
    <n v="1"/>
    <n v="0"/>
    <n v="0"/>
    <n v="0"/>
    <n v="2.2005262103298069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2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.320393968311386"/>
    <n v="1"/>
    <n v="0"/>
    <n v="0"/>
    <n v="0"/>
    <n v="0"/>
    <n v="0"/>
    <n v="0"/>
    <n v="0"/>
    <n v="1.3203939683113859"/>
    <n v="0"/>
    <n v="0"/>
    <n v="0"/>
    <n v="0.200526210329807"/>
    <n v="0"/>
    <n v="0"/>
    <n v="0"/>
    <n v="1"/>
    <n v="1"/>
    <n v="0"/>
    <n v="0"/>
    <n v="0"/>
    <n v="2.2005262103298069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2 Other BG-341"/>
    <s v="AFUDC Not Eligible"/>
    <s v="Maintenance"/>
    <s v="Maintenance"/>
    <s v="Fossil Hydro"/>
    <s v="BG - Other Production Plant"/>
    <s v="~"/>
    <s v="PEF Hines 2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2 Other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2 Other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2 Other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2 Other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2 Other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3 BG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"/>
    <n v="0.248078441584069"/>
    <n v="1"/>
    <n v="0"/>
    <n v="0"/>
    <n v="0"/>
    <n v="0"/>
    <n v="0"/>
    <n v="0"/>
    <n v="0"/>
    <n v="0"/>
    <n v="1.2480784415840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9"/>
    <n v="0"/>
    <n v="0"/>
    <n v="0"/>
    <n v="0"/>
    <n v="0.7"/>
    <n v="1"/>
    <n v="2.69"/>
    <n v="0"/>
    <n v="0"/>
    <n v="0"/>
    <n v="0"/>
    <n v="0"/>
    <n v="1"/>
    <n v="0"/>
    <n v="1"/>
    <n v="1"/>
    <n v="0"/>
    <n v="0"/>
    <n v="0"/>
    <n v="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3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0"/>
    <n v="0"/>
    <n v="0.248078441584069"/>
    <n v="1"/>
    <n v="0"/>
    <n v="0"/>
    <n v="0"/>
    <n v="0"/>
    <n v="0"/>
    <n v="0"/>
    <n v="0"/>
    <n v="0"/>
    <n v="1.2480784415840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0"/>
    <n v="0.52717000532198"/>
    <n v="1"/>
    <n v="2.5271700053219801"/>
    <n v="0"/>
    <n v="0"/>
    <n v="0"/>
    <n v="0"/>
    <n v="0"/>
    <n v="1"/>
    <n v="0"/>
    <n v="1"/>
    <n v="1"/>
    <n v="0"/>
    <n v="0"/>
    <n v="0"/>
    <n v="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3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0"/>
    <n v="0"/>
    <n v="0.248078441584069"/>
    <n v="1"/>
    <n v="0"/>
    <n v="0"/>
    <n v="0"/>
    <n v="0"/>
    <n v="0"/>
    <n v="0"/>
    <n v="0"/>
    <n v="0"/>
    <n v="1.2480784415840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0"/>
    <n v="0.52717000532198"/>
    <n v="1"/>
    <n v="2.5271700053219801"/>
    <n v="0"/>
    <n v="0"/>
    <n v="0"/>
    <n v="0"/>
    <n v="0"/>
    <n v="1"/>
    <n v="0"/>
    <n v="1"/>
    <n v="1"/>
    <n v="0"/>
    <n v="0"/>
    <n v="0"/>
    <n v="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3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0"/>
    <n v="0"/>
    <n v="0.248078441584069"/>
    <n v="1"/>
    <n v="0"/>
    <n v="0"/>
    <n v="0"/>
    <n v="0"/>
    <n v="0"/>
    <n v="0"/>
    <n v="0"/>
    <n v="0"/>
    <n v="1.2480784415840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0"/>
    <n v="0.52717000532198"/>
    <n v="1"/>
    <n v="2.5271700053219801"/>
    <n v="0"/>
    <n v="0"/>
    <n v="0"/>
    <n v="0"/>
    <n v="0"/>
    <n v="1"/>
    <n v="0"/>
    <n v="1"/>
    <n v="1"/>
    <n v="0"/>
    <n v="0"/>
    <n v="0"/>
    <n v="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3 BG-343.1"/>
    <s v="AFUDC Not Eligible"/>
    <s v="Maintenance"/>
    <s v="Maintenance"/>
    <s v="Fossil Hydro"/>
    <s v="BG - Other Production Plant"/>
    <s v="~"/>
    <s v="PEF Hines 3 343.1"/>
    <n v="0"/>
    <n v="0"/>
    <n v="0"/>
    <n v="0"/>
    <n v="0"/>
    <n v="0"/>
    <n v="0"/>
    <n v="0"/>
    <n v="0"/>
    <n v="0"/>
    <n v="0"/>
    <n v="0"/>
    <n v="0"/>
    <n v="0"/>
    <n v="0"/>
    <n v="0"/>
    <n v="0.90615377245508999"/>
    <n v="0"/>
    <n v="0"/>
    <n v="0"/>
    <n v="0"/>
    <n v="0"/>
    <n v="0.70954574757281597"/>
    <n v="0.28887274809160302"/>
    <n v="1"/>
    <n v="2.9045722681195087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.69276715517790499"/>
    <n v="1"/>
    <n v="2.6927671551779051"/>
    <n v="0"/>
    <n v="0"/>
    <n v="0"/>
    <n v="0"/>
    <n v="0"/>
    <n v="1"/>
    <n v="0"/>
    <n v="0"/>
    <n v="0"/>
    <n v="0"/>
    <n v="0.47340482630789898"/>
    <n v="1"/>
    <n v="2.4734048263078989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3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0"/>
    <n v="0"/>
    <n v="0.248078441584069"/>
    <n v="1"/>
    <n v="0"/>
    <n v="0"/>
    <n v="0"/>
    <n v="0"/>
    <n v="0"/>
    <n v="0"/>
    <n v="0"/>
    <n v="0"/>
    <n v="1.2480784415840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0"/>
    <n v="0.52717000532198"/>
    <n v="1"/>
    <n v="2.5271700053219801"/>
    <n v="0"/>
    <n v="0"/>
    <n v="0"/>
    <n v="0"/>
    <n v="0"/>
    <n v="1"/>
    <n v="0"/>
    <n v="1"/>
    <n v="1"/>
    <n v="0"/>
    <n v="0"/>
    <n v="0"/>
    <n v="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3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0"/>
    <n v="0"/>
    <n v="0.248078441584069"/>
    <n v="1"/>
    <n v="0"/>
    <n v="0"/>
    <n v="0"/>
    <n v="0"/>
    <n v="0"/>
    <n v="0"/>
    <n v="0"/>
    <n v="0"/>
    <n v="1.2480784415840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0"/>
    <n v="0.52717000532198"/>
    <n v="1"/>
    <n v="2.5271700053219801"/>
    <n v="0"/>
    <n v="0"/>
    <n v="0"/>
    <n v="0"/>
    <n v="0"/>
    <n v="1"/>
    <n v="0"/>
    <n v="1"/>
    <n v="1"/>
    <n v="0"/>
    <n v="0"/>
    <n v="0"/>
    <n v="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3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"/>
    <n v="0.248078441584069"/>
    <n v="1"/>
    <n v="0"/>
    <n v="0"/>
    <n v="0"/>
    <n v="0"/>
    <n v="0"/>
    <n v="0"/>
    <n v="0"/>
    <n v="0"/>
    <n v="1.2480784415840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0"/>
    <n v="0.52717000532198"/>
    <n v="1"/>
    <n v="2.5271700053219801"/>
    <n v="0"/>
    <n v="0"/>
    <n v="0"/>
    <n v="0"/>
    <n v="0"/>
    <n v="1"/>
    <n v="0"/>
    <n v="1"/>
    <n v="1"/>
    <n v="0"/>
    <n v="0"/>
    <n v="0"/>
    <n v="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3 Other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3 Other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3 Other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3 Other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3 Other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3 Other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4 BG-341"/>
    <s v="AFUDC Not Eligible"/>
    <s v="Maintenance"/>
    <s v="Maintenance"/>
    <s v="Fossil Hydro"/>
    <s v="BG - Other Production Plant"/>
    <s v="~"/>
    <s v="PEF Hines 4 341"/>
    <n v="0"/>
    <n v="0"/>
    <n v="0"/>
    <n v="0"/>
    <n v="4.6057392767776699E-2"/>
    <n v="0"/>
    <n v="0"/>
    <n v="0"/>
    <n v="0"/>
    <n v="0"/>
    <n v="0"/>
    <n v="0"/>
    <n v="4.6057392767776699E-2"/>
    <n v="0"/>
    <n v="0"/>
    <n v="0"/>
    <n v="0"/>
    <n v="1"/>
    <n v="0"/>
    <n v="0"/>
    <n v="0"/>
    <n v="0"/>
    <n v="0"/>
    <n v="1"/>
    <n v="1"/>
    <n v="3"/>
    <n v="0"/>
    <n v="0"/>
    <n v="0"/>
    <n v="0"/>
    <n v="0"/>
    <n v="0"/>
    <n v="0"/>
    <n v="0"/>
    <n v="0"/>
    <n v="0"/>
    <n v="0"/>
    <n v="1"/>
    <n v="1"/>
    <n v="1"/>
    <n v="1"/>
    <n v="0.35083261418853301"/>
    <n v="0"/>
    <n v="0"/>
    <n v="0"/>
    <n v="0"/>
    <n v="0"/>
    <n v="0"/>
    <n v="0"/>
    <n v="1"/>
    <n v="0"/>
    <n v="3.350832614188533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4 BG-342"/>
    <s v="AFUDC Not Eligible"/>
    <s v="Maintenance"/>
    <s v="Maintenance"/>
    <s v="Fossil Hydro"/>
    <s v="BG - Other Production Plant"/>
    <s v="~"/>
    <s v="PEF Hines 4 342"/>
    <n v="0"/>
    <n v="0"/>
    <n v="0"/>
    <n v="0"/>
    <n v="4.6057392767776699E-2"/>
    <n v="0"/>
    <n v="0"/>
    <n v="0"/>
    <n v="0"/>
    <n v="0"/>
    <n v="0"/>
    <n v="0"/>
    <n v="4.6057392767776699E-2"/>
    <n v="0"/>
    <n v="0"/>
    <n v="0"/>
    <n v="0"/>
    <n v="1"/>
    <n v="0"/>
    <n v="0"/>
    <n v="0"/>
    <n v="0"/>
    <n v="0"/>
    <n v="1"/>
    <n v="1"/>
    <n v="3"/>
    <n v="0"/>
    <n v="0"/>
    <n v="0"/>
    <n v="0"/>
    <n v="0"/>
    <n v="0"/>
    <n v="0"/>
    <n v="0"/>
    <n v="0"/>
    <n v="0"/>
    <n v="0"/>
    <n v="1"/>
    <n v="1"/>
    <n v="1"/>
    <n v="1"/>
    <n v="0.35083261418853301"/>
    <n v="0"/>
    <n v="0"/>
    <n v="0"/>
    <n v="0"/>
    <n v="0"/>
    <n v="0"/>
    <n v="0"/>
    <n v="1"/>
    <n v="0"/>
    <n v="3.350832614188533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4 BG-343"/>
    <s v="AFUDC Not Eligible"/>
    <s v="Maintenance"/>
    <s v="Maintenance"/>
    <s v="Fossil Hydro"/>
    <s v="BG - Other Production Plant"/>
    <s v="~"/>
    <s v="PEF Hines 4 343"/>
    <n v="0"/>
    <n v="0"/>
    <n v="0"/>
    <n v="0"/>
    <n v="4.6057392767776699E-2"/>
    <n v="0"/>
    <n v="0"/>
    <n v="0"/>
    <n v="0"/>
    <n v="0"/>
    <n v="0"/>
    <n v="0"/>
    <n v="4.6057392767776699E-2"/>
    <n v="0"/>
    <n v="0"/>
    <n v="0"/>
    <n v="0"/>
    <n v="1"/>
    <n v="0"/>
    <n v="0"/>
    <n v="0"/>
    <n v="0"/>
    <n v="0"/>
    <n v="1"/>
    <n v="1"/>
    <n v="3"/>
    <n v="0"/>
    <n v="0"/>
    <n v="0"/>
    <n v="0"/>
    <n v="0"/>
    <n v="0"/>
    <n v="0"/>
    <n v="0"/>
    <n v="0"/>
    <n v="0"/>
    <n v="0"/>
    <n v="1"/>
    <n v="1"/>
    <n v="1"/>
    <n v="1"/>
    <n v="0.35083261418853301"/>
    <n v="0"/>
    <n v="0"/>
    <n v="0"/>
    <n v="0"/>
    <n v="0"/>
    <n v="0"/>
    <n v="0"/>
    <n v="1"/>
    <n v="0"/>
    <n v="3.350832614188533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4 BG-343.1"/>
    <s v="AFUDC Not Eligible"/>
    <s v="Maintenance"/>
    <s v="Maintenance"/>
    <s v="Fossil Hydro"/>
    <s v="BG - Other Production Plant"/>
    <s v="~"/>
    <s v="PEF Hines 4 343.1"/>
    <n v="0"/>
    <n v="0"/>
    <n v="0"/>
    <n v="0"/>
    <n v="0"/>
    <n v="0"/>
    <n v="0"/>
    <n v="0"/>
    <n v="0"/>
    <n v="0"/>
    <n v="0"/>
    <n v="0"/>
    <n v="0"/>
    <n v="0"/>
    <n v="0"/>
    <n v="0"/>
    <n v="0"/>
    <n v="0.21337684014869901"/>
    <n v="0"/>
    <n v="0"/>
    <n v="0.25153201485148502"/>
    <n v="0"/>
    <n v="0"/>
    <n v="1"/>
    <n v="1"/>
    <n v="2.4649088550001839"/>
    <n v="0"/>
    <n v="0"/>
    <n v="0"/>
    <n v="0.44439096062992101"/>
    <n v="0"/>
    <n v="0"/>
    <n v="0"/>
    <n v="0"/>
    <n v="1.52865880813953"/>
    <n v="0"/>
    <n v="0"/>
    <n v="1"/>
    <n v="2.9730497687694513"/>
    <n v="1"/>
    <n v="1"/>
    <n v="0.35083261418853301"/>
    <n v="0"/>
    <n v="0"/>
    <n v="0"/>
    <n v="0"/>
    <n v="0"/>
    <n v="0"/>
    <n v="0"/>
    <n v="1"/>
    <n v="0"/>
    <n v="3.350832614188533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4 BG-344"/>
    <s v="AFUDC Not Eligible"/>
    <s v="Maintenance"/>
    <s v="Maintenance"/>
    <s v="Fossil Hydro"/>
    <s v="BG - Other Production Plant"/>
    <s v="~"/>
    <s v="PEF Hines 4 344"/>
    <n v="0"/>
    <n v="0"/>
    <n v="0"/>
    <n v="0"/>
    <n v="4.6057392767776699E-2"/>
    <n v="0"/>
    <n v="0"/>
    <n v="0"/>
    <n v="0"/>
    <n v="0"/>
    <n v="0"/>
    <n v="0"/>
    <n v="4.6057392767776699E-2"/>
    <n v="0"/>
    <n v="0"/>
    <n v="0"/>
    <n v="0"/>
    <n v="1"/>
    <n v="0"/>
    <n v="0"/>
    <n v="0"/>
    <n v="0"/>
    <n v="0"/>
    <n v="1"/>
    <n v="1"/>
    <n v="3"/>
    <n v="0"/>
    <n v="0"/>
    <n v="0"/>
    <n v="0"/>
    <n v="0"/>
    <n v="0"/>
    <n v="0"/>
    <n v="0"/>
    <n v="0"/>
    <n v="0"/>
    <n v="0"/>
    <n v="1"/>
    <n v="1"/>
    <n v="1"/>
    <n v="1"/>
    <n v="0.35083261418853301"/>
    <n v="0"/>
    <n v="0"/>
    <n v="0"/>
    <n v="0"/>
    <n v="0"/>
    <n v="0"/>
    <n v="0"/>
    <n v="1"/>
    <n v="0"/>
    <n v="3.350832614188533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4 BG-345"/>
    <s v="AFUDC Not Eligible"/>
    <s v="Maintenance"/>
    <s v="Maintenance"/>
    <s v="Fossil Hydro"/>
    <s v="BG - Other Production Plant"/>
    <s v="~"/>
    <s v="PEF Hines 4 345"/>
    <n v="0"/>
    <n v="0"/>
    <n v="0"/>
    <n v="0"/>
    <n v="4.6057392767776699E-2"/>
    <n v="0"/>
    <n v="0"/>
    <n v="0"/>
    <n v="0"/>
    <n v="0"/>
    <n v="0"/>
    <n v="0"/>
    <n v="4.6057392767776699E-2"/>
    <n v="0"/>
    <n v="0"/>
    <n v="0"/>
    <n v="0"/>
    <n v="1"/>
    <n v="0"/>
    <n v="0"/>
    <n v="0"/>
    <n v="0"/>
    <n v="0"/>
    <n v="1"/>
    <n v="1"/>
    <n v="3"/>
    <n v="0"/>
    <n v="0"/>
    <n v="0"/>
    <n v="0"/>
    <n v="0"/>
    <n v="0"/>
    <n v="0"/>
    <n v="0"/>
    <n v="0"/>
    <n v="0"/>
    <n v="0"/>
    <n v="1"/>
    <n v="1"/>
    <n v="1"/>
    <n v="1"/>
    <n v="0.35083261418853301"/>
    <n v="0"/>
    <n v="0"/>
    <n v="0"/>
    <n v="0"/>
    <n v="0"/>
    <n v="0"/>
    <n v="0"/>
    <n v="1"/>
    <n v="0"/>
    <n v="3.350832614188533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4 BG-346"/>
    <s v="AFUDC Not Eligible"/>
    <s v="Maintenance"/>
    <s v="Maintenance"/>
    <s v="Fossil Hydro"/>
    <s v="BG - Other Production Plant"/>
    <s v="~"/>
    <s v="PEF Hines 4 346"/>
    <n v="0"/>
    <n v="0"/>
    <n v="0"/>
    <n v="0"/>
    <n v="4.6057392767776699E-2"/>
    <n v="0"/>
    <n v="0"/>
    <n v="0"/>
    <n v="0"/>
    <n v="0"/>
    <n v="0"/>
    <n v="0"/>
    <n v="4.6057392767776699E-2"/>
    <n v="0"/>
    <n v="0"/>
    <n v="0"/>
    <n v="0"/>
    <n v="1"/>
    <n v="0"/>
    <n v="0"/>
    <n v="0"/>
    <n v="0"/>
    <n v="0"/>
    <n v="1"/>
    <n v="1"/>
    <n v="3"/>
    <n v="0"/>
    <n v="0"/>
    <n v="0"/>
    <n v="0"/>
    <n v="0"/>
    <n v="0"/>
    <n v="0"/>
    <n v="0"/>
    <n v="0"/>
    <n v="0"/>
    <n v="0"/>
    <n v="1"/>
    <n v="1"/>
    <n v="1"/>
    <n v="1"/>
    <n v="0.35083261418853301"/>
    <n v="0"/>
    <n v="0"/>
    <n v="0"/>
    <n v="0"/>
    <n v="0"/>
    <n v="0"/>
    <n v="0"/>
    <n v="1"/>
    <n v="0"/>
    <n v="3.350832614188533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2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4 Other BG-341"/>
    <s v="AFUDC Not Eligible"/>
    <s v="Maintenance"/>
    <s v="Maintenance"/>
    <s v="Fossil Hydro"/>
    <s v="BG - Other Production Plant"/>
    <s v="~"/>
    <s v="PEF Hines 4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4 Other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4 Other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4 Other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4 Other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Hines 4 Other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1-6 341"/>
    <s v="AFUDC Not Eligible"/>
    <s v="Maintenance"/>
    <s v="Maintenance"/>
    <s v="Fossil Hydro"/>
    <s v="BG - Other Production Plant"/>
    <s v="~"/>
    <s v="PEF Inter City old P1-6 341"/>
    <n v="0"/>
    <n v="0"/>
    <n v="0"/>
    <n v="0"/>
    <n v="0"/>
    <n v="0"/>
    <n v="0"/>
    <n v="0"/>
    <n v="0"/>
    <n v="0"/>
    <n v="0"/>
    <n v="0"/>
    <n v="0"/>
    <n v="0"/>
    <n v="0"/>
    <n v="0.73176040763263395"/>
    <n v="0"/>
    <n v="1"/>
    <n v="1"/>
    <n v="0"/>
    <n v="0"/>
    <n v="0"/>
    <n v="0"/>
    <n v="0"/>
    <n v="0"/>
    <n v="2.7317604076326338"/>
    <n v="0"/>
    <n v="0"/>
    <n v="0"/>
    <n v="1"/>
    <n v="0"/>
    <n v="0"/>
    <n v="0"/>
    <n v="0.69942661103201698"/>
    <n v="0"/>
    <n v="0"/>
    <n v="0"/>
    <n v="1"/>
    <n v="2.6994266110320169"/>
    <n v="0"/>
    <n v="0"/>
    <n v="0.75291845053678497"/>
    <n v="1"/>
    <n v="0"/>
    <n v="0"/>
    <n v="0"/>
    <n v="0"/>
    <n v="0"/>
    <n v="0"/>
    <n v="0"/>
    <n v="1"/>
    <n v="2.752918450536785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1-6 342"/>
    <s v="AFUDC Not Eligible"/>
    <s v="Maintenance"/>
    <s v="Maintenance"/>
    <s v="Fossil Hydro"/>
    <s v="BG - Other Production Plant"/>
    <s v="~"/>
    <s v="PEF Inter City old P1-6 342"/>
    <n v="0"/>
    <n v="0"/>
    <n v="0"/>
    <n v="0"/>
    <n v="0"/>
    <n v="0"/>
    <n v="0"/>
    <n v="0"/>
    <n v="0"/>
    <n v="0"/>
    <n v="0"/>
    <n v="0"/>
    <n v="0"/>
    <n v="0"/>
    <n v="0"/>
    <n v="0.73176040763263395"/>
    <n v="0"/>
    <n v="1"/>
    <n v="1"/>
    <n v="0"/>
    <n v="0"/>
    <n v="0"/>
    <n v="0"/>
    <n v="0"/>
    <n v="0"/>
    <n v="2.7317604076326338"/>
    <n v="0"/>
    <n v="0"/>
    <n v="0"/>
    <n v="1"/>
    <n v="0"/>
    <n v="0"/>
    <n v="0"/>
    <n v="0.69942661103201698"/>
    <n v="0"/>
    <n v="0"/>
    <n v="0"/>
    <n v="1"/>
    <n v="2.6994266110320169"/>
    <n v="0"/>
    <n v="0"/>
    <n v="0.75291845053678497"/>
    <n v="1"/>
    <n v="0"/>
    <n v="0"/>
    <n v="0"/>
    <n v="0"/>
    <n v="0"/>
    <n v="0"/>
    <n v="0"/>
    <n v="1"/>
    <n v="2.752918450536785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1-6 343"/>
    <s v="AFUDC Not Eligible"/>
    <s v="Maintenance"/>
    <s v="Maintenance"/>
    <s v="Fossil Hydro"/>
    <s v="BG - Other Production Plant"/>
    <s v="~"/>
    <s v="PEF Inter City old P1-6 343"/>
    <n v="0"/>
    <n v="0"/>
    <n v="0"/>
    <n v="0"/>
    <n v="0"/>
    <n v="0"/>
    <n v="0"/>
    <n v="0"/>
    <n v="0"/>
    <n v="0"/>
    <n v="0"/>
    <n v="0"/>
    <n v="0"/>
    <n v="0"/>
    <n v="0"/>
    <n v="0.73176040763263395"/>
    <n v="0"/>
    <n v="1"/>
    <n v="1"/>
    <n v="0"/>
    <n v="0"/>
    <n v="0"/>
    <n v="0"/>
    <n v="0"/>
    <n v="0"/>
    <n v="2.7317604076326338"/>
    <n v="0"/>
    <n v="0"/>
    <n v="0"/>
    <n v="1"/>
    <n v="0"/>
    <n v="0"/>
    <n v="0"/>
    <n v="0.69942661103201698"/>
    <n v="0"/>
    <n v="0"/>
    <n v="0"/>
    <n v="1"/>
    <n v="2.6994266110320169"/>
    <n v="0"/>
    <n v="0"/>
    <n v="0.75291845053678497"/>
    <n v="1"/>
    <n v="0"/>
    <n v="0"/>
    <n v="0"/>
    <n v="0"/>
    <n v="0"/>
    <n v="0"/>
    <n v="0"/>
    <n v="1"/>
    <n v="2.752918450536785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1-6 344"/>
    <s v="AFUDC Not Eligible"/>
    <s v="Maintenance"/>
    <s v="Maintenance"/>
    <s v="Fossil Hydro"/>
    <s v="BG - Other Production Plant"/>
    <s v="~"/>
    <s v="PEF Inter City old P1-6 344"/>
    <n v="0"/>
    <n v="0"/>
    <n v="0"/>
    <n v="0"/>
    <n v="0"/>
    <n v="0"/>
    <n v="0"/>
    <n v="0"/>
    <n v="0"/>
    <n v="0"/>
    <n v="0"/>
    <n v="0"/>
    <n v="0"/>
    <n v="0"/>
    <n v="0"/>
    <n v="0.73176040763263395"/>
    <n v="0"/>
    <n v="1"/>
    <n v="1"/>
    <n v="0"/>
    <n v="0"/>
    <n v="0"/>
    <n v="0"/>
    <n v="0"/>
    <n v="0"/>
    <n v="2.7317604076326338"/>
    <n v="0"/>
    <n v="0"/>
    <n v="0"/>
    <n v="1"/>
    <n v="0"/>
    <n v="0"/>
    <n v="0"/>
    <n v="0.69942661103201698"/>
    <n v="0"/>
    <n v="0"/>
    <n v="0"/>
    <n v="1"/>
    <n v="2.6994266110320169"/>
    <n v="0"/>
    <n v="0"/>
    <n v="0.75291845053678497"/>
    <n v="1"/>
    <n v="0"/>
    <n v="0"/>
    <n v="0"/>
    <n v="0"/>
    <n v="0"/>
    <n v="0"/>
    <n v="0"/>
    <n v="1"/>
    <n v="2.752918450536785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1-6 345"/>
    <s v="AFUDC Not Eligible"/>
    <s v="Maintenance"/>
    <s v="Maintenance"/>
    <s v="Fossil Hydro"/>
    <s v="BG - Other Production Plant"/>
    <s v="~"/>
    <s v="PEF Inter City old P1-6 345"/>
    <n v="0"/>
    <n v="0"/>
    <n v="0"/>
    <n v="0"/>
    <n v="0"/>
    <n v="0"/>
    <n v="0"/>
    <n v="0"/>
    <n v="0"/>
    <n v="0"/>
    <n v="0"/>
    <n v="0"/>
    <n v="0"/>
    <n v="0"/>
    <n v="0"/>
    <n v="0.73176040763263395"/>
    <n v="0"/>
    <n v="1"/>
    <n v="1"/>
    <n v="0"/>
    <n v="0"/>
    <n v="0"/>
    <n v="0"/>
    <n v="0"/>
    <n v="0"/>
    <n v="2.7317604076326338"/>
    <n v="0"/>
    <n v="0"/>
    <n v="0"/>
    <n v="1"/>
    <n v="0"/>
    <n v="0"/>
    <n v="0"/>
    <n v="0.69942661103201698"/>
    <n v="0"/>
    <n v="0"/>
    <n v="0"/>
    <n v="1"/>
    <n v="2.6994266110320169"/>
    <n v="0"/>
    <n v="0"/>
    <n v="0.75291845053678497"/>
    <n v="1"/>
    <n v="0"/>
    <n v="0"/>
    <n v="0"/>
    <n v="0"/>
    <n v="0"/>
    <n v="0"/>
    <n v="0"/>
    <n v="1"/>
    <n v="2.752918450536785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1-6 346"/>
    <s v="AFUDC Not Eligible"/>
    <s v="Maintenance"/>
    <s v="Maintenance"/>
    <s v="Fossil Hydro"/>
    <s v="BG - Other Production Plant"/>
    <s v="~"/>
    <s v="PEF Inter City old P1-6 346"/>
    <n v="0"/>
    <n v="0"/>
    <n v="0"/>
    <n v="0"/>
    <n v="0"/>
    <n v="0"/>
    <n v="0"/>
    <n v="0"/>
    <n v="0"/>
    <n v="0"/>
    <n v="0"/>
    <n v="0"/>
    <n v="0"/>
    <n v="0"/>
    <n v="0"/>
    <n v="0.73176040763263395"/>
    <n v="0"/>
    <n v="1"/>
    <n v="1"/>
    <n v="0"/>
    <n v="0"/>
    <n v="0"/>
    <n v="0"/>
    <n v="0"/>
    <n v="0"/>
    <n v="2.7317604076326338"/>
    <n v="0"/>
    <n v="0"/>
    <n v="0"/>
    <n v="1"/>
    <n v="0"/>
    <n v="0"/>
    <n v="0"/>
    <n v="0.69942661103201698"/>
    <n v="0"/>
    <n v="0"/>
    <n v="0"/>
    <n v="1"/>
    <n v="2.6994266110320169"/>
    <n v="0"/>
    <n v="0"/>
    <n v="0.75291845053678497"/>
    <n v="1"/>
    <n v="0"/>
    <n v="0"/>
    <n v="0"/>
    <n v="0"/>
    <n v="0"/>
    <n v="0"/>
    <n v="0"/>
    <n v="1"/>
    <n v="2.752918450536785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1-6 346.3"/>
    <s v="AFUDC Not Eligible"/>
    <s v="Maintenance"/>
    <s v="Maintenance"/>
    <s v="Fossil Hydro"/>
    <s v="BG - Other Production Plant"/>
    <s v="~"/>
    <s v="PEF Inter City old P1-6 346.3"/>
    <n v="0"/>
    <n v="0"/>
    <n v="0"/>
    <n v="0"/>
    <n v="0"/>
    <n v="0"/>
    <n v="0"/>
    <n v="0"/>
    <n v="0"/>
    <n v="0"/>
    <n v="0"/>
    <n v="0"/>
    <n v="0"/>
    <n v="0"/>
    <n v="0"/>
    <n v="0.73176040763263395"/>
    <n v="0"/>
    <n v="1"/>
    <n v="1"/>
    <n v="0"/>
    <n v="0"/>
    <n v="0"/>
    <n v="0"/>
    <n v="0"/>
    <n v="0"/>
    <n v="2.7317604076326338"/>
    <n v="0"/>
    <n v="0"/>
    <n v="0"/>
    <n v="1"/>
    <n v="0"/>
    <n v="0"/>
    <n v="0"/>
    <n v="0.69942661103201698"/>
    <n v="0"/>
    <n v="0"/>
    <n v="0"/>
    <n v="1"/>
    <n v="2.6994266110320169"/>
    <n v="0"/>
    <n v="0"/>
    <n v="0.75291845053678497"/>
    <n v="1"/>
    <n v="0"/>
    <n v="0"/>
    <n v="0"/>
    <n v="0"/>
    <n v="0"/>
    <n v="0"/>
    <n v="0"/>
    <n v="1"/>
    <n v="2.752918450536785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11 341"/>
    <s v="AFUDC Not Eligible"/>
    <s v="Maintenance"/>
    <s v="Maintenance"/>
    <s v="Fossil Hydro"/>
    <s v="BG - Other Production Plant"/>
    <s v="~"/>
    <s v="PEF Inter City Siemens P11 341"/>
    <n v="0"/>
    <n v="0"/>
    <n v="0"/>
    <n v="0"/>
    <n v="0"/>
    <n v="0"/>
    <n v="0"/>
    <n v="0"/>
    <n v="0"/>
    <n v="0"/>
    <n v="0.99914679241460502"/>
    <n v="0"/>
    <n v="0.99914679241460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11 342"/>
    <s v="AFUDC Not Eligible"/>
    <s v="Maintenance"/>
    <s v="Maintenance"/>
    <s v="Fossil Hydro"/>
    <s v="BG - Other Production Plant"/>
    <s v="~"/>
    <s v="PEF Inter City Siemens P11 342"/>
    <n v="0"/>
    <n v="0"/>
    <n v="0"/>
    <n v="0"/>
    <n v="0"/>
    <n v="0"/>
    <n v="0"/>
    <n v="0"/>
    <n v="0"/>
    <n v="0"/>
    <n v="0.99914679241460502"/>
    <n v="0"/>
    <n v="0.99914679241460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11 343"/>
    <s v="AFUDC Not Eligible"/>
    <s v="Maintenance"/>
    <s v="Maintenance"/>
    <s v="Fossil Hydro"/>
    <s v="BG - Other Production Plant"/>
    <s v="~"/>
    <s v="PEF Inter City Siemens P11 343"/>
    <n v="0"/>
    <n v="0"/>
    <n v="0"/>
    <n v="0"/>
    <n v="0"/>
    <n v="0"/>
    <n v="0"/>
    <n v="0"/>
    <n v="0"/>
    <n v="0"/>
    <n v="0.99914679241460502"/>
    <n v="0"/>
    <n v="0.99914679241460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11 344"/>
    <s v="AFUDC Not Eligible"/>
    <s v="Maintenance"/>
    <s v="Maintenance"/>
    <s v="Fossil Hydro"/>
    <s v="BG - Other Production Plant"/>
    <s v="~"/>
    <s v="PEF Inter City Siemens P11 344"/>
    <n v="0"/>
    <n v="0"/>
    <n v="0"/>
    <n v="0"/>
    <n v="0"/>
    <n v="0"/>
    <n v="0"/>
    <n v="0"/>
    <n v="0"/>
    <n v="0"/>
    <n v="0.99914679241460502"/>
    <n v="0"/>
    <n v="0.99914679241460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11 345"/>
    <s v="AFUDC Not Eligible"/>
    <s v="Maintenance"/>
    <s v="Maintenance"/>
    <s v="Fossil Hydro"/>
    <s v="BG - Other Production Plant"/>
    <s v="~"/>
    <s v="PEF Inter City Siemens P11 345"/>
    <n v="0"/>
    <n v="0"/>
    <n v="0"/>
    <n v="0"/>
    <n v="0"/>
    <n v="0"/>
    <n v="0"/>
    <n v="0"/>
    <n v="0"/>
    <n v="0"/>
    <n v="0.99914679241460502"/>
    <n v="0"/>
    <n v="0.99914679241460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11 346"/>
    <s v="AFUDC Not Eligible"/>
    <s v="Maintenance"/>
    <s v="Maintenance"/>
    <s v="Fossil Hydro"/>
    <s v="BG - Other Production Plant"/>
    <s v="~"/>
    <s v="PEF Inter City Siemens P11 346"/>
    <n v="0"/>
    <n v="0"/>
    <n v="0"/>
    <n v="0"/>
    <n v="0"/>
    <n v="0"/>
    <n v="0"/>
    <n v="0"/>
    <n v="0"/>
    <n v="0"/>
    <n v="0.99914679241460502"/>
    <n v="0"/>
    <n v="0.999146792414605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12-14 341"/>
    <s v="AFUDC Not Eligible"/>
    <s v="Maintenance"/>
    <s v="Maintenance"/>
    <s v="Fossil Hydro"/>
    <s v="BG - Other Production Plant"/>
    <s v="~"/>
    <s v="PEF Inter City P12-14 34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3"/>
    <n v="0"/>
    <n v="0"/>
    <n v="0"/>
    <n v="0"/>
    <n v="0"/>
    <n v="0"/>
    <n v="0"/>
    <n v="0"/>
    <n v="0"/>
    <n v="0"/>
    <n v="0"/>
    <n v="1"/>
    <n v="1"/>
    <n v="0"/>
    <n v="0"/>
    <n v="0.22158577114427899"/>
    <n v="0.462262570480929"/>
    <n v="1"/>
    <n v="0"/>
    <n v="0"/>
    <n v="0"/>
    <n v="0"/>
    <n v="0"/>
    <n v="0"/>
    <n v="1"/>
    <n v="2.6838483416252079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0"/>
    <n v="0"/>
    <n v="0"/>
    <n v="0.36559552643402199"/>
    <n v="0.36559552643402199"/>
    <n v="1.731191052868044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12-14 342"/>
    <s v="AFUDC Not Eligible"/>
    <s v="Maintenance"/>
    <s v="Maintenance"/>
    <s v="Fossil Hydro"/>
    <s v="BG - Other Production Plant"/>
    <s v="~"/>
    <s v="PEF Inter City P12-14 34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3"/>
    <n v="0"/>
    <n v="0"/>
    <n v="0"/>
    <n v="0"/>
    <n v="0"/>
    <n v="0"/>
    <n v="0"/>
    <n v="0"/>
    <n v="0"/>
    <n v="0"/>
    <n v="0"/>
    <n v="1"/>
    <n v="1"/>
    <n v="0"/>
    <n v="0"/>
    <n v="0.221674315274457"/>
    <n v="0.46244507078195002"/>
    <n v="1"/>
    <n v="0"/>
    <n v="0"/>
    <n v="0"/>
    <n v="0"/>
    <n v="0"/>
    <n v="0"/>
    <n v="1"/>
    <n v="2.6841193860564072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0"/>
    <n v="0"/>
    <n v="0"/>
    <n v="0.36559552643402199"/>
    <n v="0.36559552643402199"/>
    <n v="1.731191052868044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12-14 343"/>
    <s v="AFUDC Not Eligible"/>
    <s v="Maintenance"/>
    <s v="Maintenance"/>
    <s v="Fossil Hydro"/>
    <s v="BG - Other Production Plant"/>
    <s v="~"/>
    <s v="PEF Inter City P12-14 34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3"/>
    <n v="0"/>
    <n v="0"/>
    <n v="0"/>
    <n v="0"/>
    <n v="0"/>
    <n v="0"/>
    <n v="0"/>
    <n v="0"/>
    <n v="0"/>
    <n v="0"/>
    <n v="0"/>
    <n v="1"/>
    <n v="1"/>
    <n v="0"/>
    <n v="0"/>
    <n v="0.221674315274457"/>
    <n v="0.46244507078195002"/>
    <n v="1"/>
    <n v="0"/>
    <n v="0"/>
    <n v="0"/>
    <n v="0"/>
    <n v="0"/>
    <n v="0"/>
    <n v="1"/>
    <n v="2.6841193860564072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0"/>
    <n v="0"/>
    <n v="0"/>
    <n v="0.36559552643402199"/>
    <n v="0.36559552643402199"/>
    <n v="1.731191052868044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12-14 344"/>
    <s v="AFUDC Not Eligible"/>
    <s v="Maintenance"/>
    <s v="Maintenance"/>
    <s v="Fossil Hydro"/>
    <s v="BG - Other Production Plant"/>
    <s v="~"/>
    <s v="PEF Inter City P12-14 34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3"/>
    <n v="0"/>
    <n v="0"/>
    <n v="0"/>
    <n v="0"/>
    <n v="0"/>
    <n v="0"/>
    <n v="0"/>
    <n v="0"/>
    <n v="0"/>
    <n v="0"/>
    <n v="0"/>
    <n v="1"/>
    <n v="1"/>
    <n v="0"/>
    <n v="0"/>
    <n v="0.221674315274457"/>
    <n v="0.46244507078195002"/>
    <n v="1"/>
    <n v="0"/>
    <n v="0"/>
    <n v="0"/>
    <n v="0"/>
    <n v="0"/>
    <n v="0"/>
    <n v="1"/>
    <n v="2.6841193860564072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0"/>
    <n v="0"/>
    <n v="0"/>
    <n v="0.36559552643402199"/>
    <n v="0.36559552643402199"/>
    <n v="1.731191052868044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12-14 345"/>
    <s v="AFUDC Not Eligible"/>
    <s v="Maintenance"/>
    <s v="Maintenance"/>
    <s v="Fossil Hydro"/>
    <s v="BG - Other Production Plant"/>
    <s v="~"/>
    <s v="PEF Inter City P12-14 34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3"/>
    <n v="0"/>
    <n v="0"/>
    <n v="0"/>
    <n v="0"/>
    <n v="0"/>
    <n v="0"/>
    <n v="0"/>
    <n v="0"/>
    <n v="0"/>
    <n v="0"/>
    <n v="0"/>
    <n v="1"/>
    <n v="1"/>
    <n v="0"/>
    <n v="0"/>
    <n v="0.221674315274457"/>
    <n v="0.46244507078195002"/>
    <n v="1"/>
    <n v="0"/>
    <n v="0"/>
    <n v="0"/>
    <n v="0"/>
    <n v="0"/>
    <n v="0"/>
    <n v="1"/>
    <n v="2.6841193860564072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0"/>
    <n v="0"/>
    <n v="0"/>
    <n v="0.36559552643402199"/>
    <n v="0.36559552643402199"/>
    <n v="1.731191052868044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12-14 346"/>
    <s v="AFUDC Not Eligible"/>
    <s v="Maintenance"/>
    <s v="Maintenance"/>
    <s v="Fossil Hydro"/>
    <s v="BG - Other Production Plant"/>
    <s v="~"/>
    <s v="PEF Inter City P12-14 346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3"/>
    <n v="0"/>
    <n v="0"/>
    <n v="0"/>
    <n v="0"/>
    <n v="0"/>
    <n v="0"/>
    <n v="0"/>
    <n v="0"/>
    <n v="0"/>
    <n v="0"/>
    <n v="0"/>
    <n v="1"/>
    <n v="1"/>
    <n v="0"/>
    <n v="0"/>
    <n v="0.221674315274457"/>
    <n v="0.46244507078195002"/>
    <n v="1"/>
    <n v="0"/>
    <n v="0"/>
    <n v="0"/>
    <n v="0"/>
    <n v="0"/>
    <n v="0"/>
    <n v="1"/>
    <n v="2.6841193860564072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0"/>
    <n v="0"/>
    <n v="0"/>
    <n v="0.36559552643402199"/>
    <n v="0.36559552643402199"/>
    <n v="1.731191052868044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7-10 341"/>
    <s v="AFUDC Not Eligible"/>
    <s v="Maintenance"/>
    <s v="Maintenance"/>
    <s v="Fossil Hydro"/>
    <s v="BG - Other Production Plant"/>
    <s v="~"/>
    <s v="PEF Inter City new P7-10 34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.9773622545123102E-2"/>
    <n v="1"/>
    <n v="1"/>
    <n v="0"/>
    <n v="0"/>
    <n v="0"/>
    <n v="0"/>
    <n v="3.0797736225451233"/>
    <n v="0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7-10 342"/>
    <s v="AFUDC Not Eligible"/>
    <s v="Maintenance"/>
    <s v="Maintenance"/>
    <s v="Fossil Hydro"/>
    <s v="BG - Other Production Plant"/>
    <s v="~"/>
    <s v="PEF Inter City new P7-10 34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.9773622545123102E-2"/>
    <n v="1"/>
    <n v="1"/>
    <n v="0"/>
    <n v="0"/>
    <n v="0"/>
    <n v="0"/>
    <n v="3.0797736225451233"/>
    <n v="0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7-10 343"/>
    <s v="AFUDC Not Eligible"/>
    <s v="Maintenance"/>
    <s v="Maintenance"/>
    <s v="Fossil Hydro"/>
    <s v="BG - Other Production Plant"/>
    <s v="~"/>
    <s v="PEF Inter City new P7-10 34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.9773622545123102E-2"/>
    <n v="1"/>
    <n v="1"/>
    <n v="0"/>
    <n v="0"/>
    <n v="0"/>
    <n v="0"/>
    <n v="3.0797736225451233"/>
    <n v="0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7-10 344"/>
    <s v="AFUDC Not Eligible"/>
    <s v="Maintenance"/>
    <s v="Maintenance"/>
    <s v="Fossil Hydro"/>
    <s v="BG - Other Production Plant"/>
    <s v="~"/>
    <s v="PEF Inter City new P7-10 344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.9773622545123102E-2"/>
    <n v="1"/>
    <n v="1"/>
    <n v="0"/>
    <n v="0"/>
    <n v="0"/>
    <n v="0"/>
    <n v="3.0797736225451233"/>
    <n v="0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7-10 345"/>
    <s v="AFUDC Not Eligible"/>
    <s v="Maintenance"/>
    <s v="Maintenance"/>
    <s v="Fossil Hydro"/>
    <s v="BG - Other Production Plant"/>
    <s v="~"/>
    <s v="PEF Inter City new P7-10 34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.9773622545123102E-2"/>
    <n v="1"/>
    <n v="1"/>
    <n v="0"/>
    <n v="0"/>
    <n v="0"/>
    <n v="0"/>
    <n v="3.0797736225451233"/>
    <n v="0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7-10 346"/>
    <s v="AFUDC Not Eligible"/>
    <s v="Maintenance"/>
    <s v="Maintenance"/>
    <s v="Fossil Hydro"/>
    <s v="BG - Other Production Plant"/>
    <s v="~"/>
    <s v="PEF Inter City new P7-10 346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.9773622545123102E-2"/>
    <n v="1"/>
    <n v="1"/>
    <n v="0"/>
    <n v="0"/>
    <n v="0"/>
    <n v="0"/>
    <n v="3.0797736225451233"/>
    <n v="0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Inter City BG P7-10 346.2"/>
    <s v="AFUDC Not Eligible"/>
    <s v="Maintenance"/>
    <s v="Maintenance"/>
    <s v="Fossil Hydro"/>
    <s v="BG - Other Production Plant"/>
    <s v="~"/>
    <s v="PEF Inter City new P7-10 346.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.9773622545123102E-2"/>
    <n v="1"/>
    <n v="1"/>
    <n v="0"/>
    <n v="0"/>
    <n v="0"/>
    <n v="0"/>
    <n v="3.0797736225451233"/>
    <n v="0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Osprey BG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1"/>
    <n v="4"/>
    <n v="0"/>
    <n v="0"/>
    <n v="0"/>
    <n v="0.34796189145286399"/>
    <n v="1"/>
    <n v="1"/>
    <n v="0"/>
    <n v="0"/>
    <n v="0"/>
    <n v="0"/>
    <n v="1"/>
    <n v="0"/>
    <n v="3.347961891452864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1"/>
    <n v="0"/>
    <n v="1"/>
    <n v="0"/>
    <n v="1"/>
    <n v="0"/>
    <n v="0"/>
    <n v="0"/>
    <n v="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Osprey BG-341"/>
    <s v="AFUDC Not Eligible"/>
    <s v="Maintenance"/>
    <s v="Maintenance"/>
    <s v="Fossil Hydro"/>
    <s v="BG - Other Production Plant"/>
    <s v="~"/>
    <s v="PEF Osprey CC 34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1"/>
    <n v="4"/>
    <n v="0"/>
    <n v="0"/>
    <n v="0"/>
    <n v="0.34796189145286399"/>
    <n v="1"/>
    <n v="1"/>
    <n v="0"/>
    <n v="0"/>
    <n v="0"/>
    <n v="0"/>
    <n v="1"/>
    <n v="0"/>
    <n v="3.347961891452864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1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Osprey BG-342"/>
    <s v="AFUDC Not Eligible"/>
    <s v="Maintenance"/>
    <s v="Maintenance"/>
    <s v="Fossil Hydro"/>
    <s v="BG - Other Production Plant"/>
    <s v="~"/>
    <s v="PEF Osprey CC 34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1"/>
    <n v="4"/>
    <n v="0"/>
    <n v="0"/>
    <n v="0"/>
    <n v="0.34796189145286399"/>
    <n v="1"/>
    <n v="1"/>
    <n v="0"/>
    <n v="0"/>
    <n v="0"/>
    <n v="0"/>
    <n v="1"/>
    <n v="0"/>
    <n v="3.347961891452864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1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Osprey BG-343"/>
    <s v="AFUDC Not Eligible"/>
    <s v="Maintenance"/>
    <s v="Maintenance"/>
    <s v="Fossil Hydro"/>
    <s v="BG - Other Production Plant"/>
    <s v="~"/>
    <s v="PEF Osprey CC 34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1"/>
    <n v="4"/>
    <n v="0"/>
    <n v="0"/>
    <n v="0"/>
    <n v="0.34796189145286399"/>
    <n v="1"/>
    <n v="1"/>
    <n v="0"/>
    <n v="0"/>
    <n v="0"/>
    <n v="0"/>
    <n v="1"/>
    <n v="0"/>
    <n v="3.347961891452864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1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Osprey BG-343.1"/>
    <s v="AFUDC Not Eligible"/>
    <s v="Maintenance"/>
    <s v="Maintenance"/>
    <s v="Fossil Hydro"/>
    <s v="BG - Other Production Plant"/>
    <s v="~"/>
    <s v="PEF Osprey CC 343.1"/>
    <n v="0"/>
    <n v="0"/>
    <n v="0"/>
    <n v="0"/>
    <n v="0"/>
    <n v="0"/>
    <n v="0"/>
    <n v="0"/>
    <n v="0"/>
    <n v="0"/>
    <n v="0"/>
    <n v="0"/>
    <n v="0"/>
    <n v="0"/>
    <n v="0"/>
    <n v="0"/>
    <n v="0"/>
    <n v="4.5160955680366301E-2"/>
    <n v="1"/>
    <n v="1"/>
    <n v="1"/>
    <n v="0"/>
    <n v="0"/>
    <n v="1"/>
    <n v="1"/>
    <n v="5.045160955680366"/>
    <n v="0"/>
    <n v="0"/>
    <n v="0"/>
    <n v="0.35978870451900802"/>
    <n v="1"/>
    <n v="1"/>
    <n v="0"/>
    <n v="0"/>
    <n v="0"/>
    <n v="0"/>
    <n v="0"/>
    <n v="1"/>
    <n v="3.359788704519008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1"/>
    <n v="0"/>
    <n v="0"/>
    <n v="0"/>
    <n v="1"/>
    <n v="0"/>
    <n v="0"/>
    <n v="1"/>
    <n v="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Osprey BG-344"/>
    <s v="AFUDC Not Eligible"/>
    <s v="Maintenance"/>
    <s v="Maintenance"/>
    <s v="Fossil Hydro"/>
    <s v="BG - Other Production Plant"/>
    <s v="~"/>
    <s v="PEF Osprey CC 344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1"/>
    <n v="4"/>
    <n v="0"/>
    <n v="0"/>
    <n v="0"/>
    <n v="0.34796189145286399"/>
    <n v="1"/>
    <n v="1"/>
    <n v="0"/>
    <n v="0"/>
    <n v="0"/>
    <n v="0"/>
    <n v="1"/>
    <n v="0"/>
    <n v="3.347961891452864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1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Osprey BG-345"/>
    <s v="AFUDC Not Eligible"/>
    <s v="Maintenance"/>
    <s v="Maintenance"/>
    <s v="Fossil Hydro"/>
    <s v="BG - Other Production Plant"/>
    <s v="~"/>
    <s v="PEF Osprey CC 34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1"/>
    <n v="4"/>
    <n v="0"/>
    <n v="0"/>
    <n v="0"/>
    <n v="0.34796189145286399"/>
    <n v="1"/>
    <n v="1"/>
    <n v="0"/>
    <n v="0"/>
    <n v="0"/>
    <n v="0"/>
    <n v="1"/>
    <n v="0"/>
    <n v="3.347961891452864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1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Osprey BG-346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1"/>
    <n v="4"/>
    <n v="0"/>
    <n v="0"/>
    <n v="0"/>
    <n v="0.34796189145286399"/>
    <n v="1"/>
    <n v="1"/>
    <n v="0"/>
    <n v="0"/>
    <n v="0"/>
    <n v="0"/>
    <n v="1"/>
    <n v="0"/>
    <n v="3.347961891452864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1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Suwannee BG-341"/>
    <s v="AFUDC Not Eligible"/>
    <s v="Maintenance"/>
    <s v="Maintenance"/>
    <s v="Fossil Hydro"/>
    <s v="BG - Other Production Plant"/>
    <s v="~"/>
    <s v="PEF Suwannee 341"/>
    <n v="0"/>
    <n v="0"/>
    <n v="0"/>
    <n v="0"/>
    <n v="0"/>
    <n v="0"/>
    <n v="0"/>
    <n v="0"/>
    <n v="0"/>
    <n v="0"/>
    <n v="0"/>
    <n v="0"/>
    <n v="0"/>
    <n v="0"/>
    <n v="0"/>
    <n v="0.28781694322219598"/>
    <n v="1"/>
    <n v="0"/>
    <n v="0.19061736878206101"/>
    <n v="0"/>
    <n v="0"/>
    <n v="1"/>
    <n v="0"/>
    <n v="0"/>
    <n v="0"/>
    <n v="2.4784343120042571"/>
    <n v="0"/>
    <n v="0"/>
    <n v="0"/>
    <n v="0"/>
    <n v="0"/>
    <n v="0"/>
    <n v="0"/>
    <n v="0"/>
    <n v="0.25160694992716498"/>
    <n v="0"/>
    <n v="1"/>
    <n v="1"/>
    <n v="2.251606949927165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Suwannee BG-342"/>
    <s v="AFUDC Not Eligible"/>
    <s v="Maintenance"/>
    <s v="Maintenance"/>
    <s v="Fossil Hydro"/>
    <s v="BG - Other Production Plant"/>
    <s v="~"/>
    <s v="PEF Suwannee 342"/>
    <n v="0"/>
    <n v="0"/>
    <n v="0"/>
    <n v="0"/>
    <n v="0"/>
    <n v="0"/>
    <n v="0"/>
    <n v="0"/>
    <n v="0"/>
    <n v="0"/>
    <n v="0"/>
    <n v="0"/>
    <n v="0"/>
    <n v="0"/>
    <n v="0"/>
    <n v="0.28781694322219598"/>
    <n v="1"/>
    <n v="0"/>
    <n v="0.19061736878206101"/>
    <n v="0"/>
    <n v="0"/>
    <n v="1"/>
    <n v="0"/>
    <n v="0"/>
    <n v="0"/>
    <n v="2.4784343120042571"/>
    <n v="0"/>
    <n v="0"/>
    <n v="0"/>
    <n v="0"/>
    <n v="0"/>
    <n v="0"/>
    <n v="0"/>
    <n v="0"/>
    <n v="0.25160694992716498"/>
    <n v="0"/>
    <n v="1"/>
    <n v="1"/>
    <n v="2.251606949927165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Suwannee BG-343"/>
    <s v="AFUDC Not Eligible"/>
    <s v="Maintenance"/>
    <s v="Maintenance"/>
    <s v="Fossil Hydro"/>
    <s v="BG - Other Production Plant"/>
    <s v="~"/>
    <s v="PEF Suwannee 343"/>
    <n v="0"/>
    <n v="0"/>
    <n v="0"/>
    <n v="0"/>
    <n v="0"/>
    <n v="0"/>
    <n v="0"/>
    <n v="0"/>
    <n v="0"/>
    <n v="0"/>
    <n v="0"/>
    <n v="0"/>
    <n v="0"/>
    <n v="0"/>
    <n v="0"/>
    <n v="0.28781694322219598"/>
    <n v="1"/>
    <n v="0"/>
    <n v="0.19061736878206101"/>
    <n v="0"/>
    <n v="0"/>
    <n v="1"/>
    <n v="0"/>
    <n v="0"/>
    <n v="0"/>
    <n v="2.4784343120042571"/>
    <n v="0"/>
    <n v="0"/>
    <n v="0"/>
    <n v="0"/>
    <n v="0"/>
    <n v="0"/>
    <n v="0"/>
    <n v="0"/>
    <n v="0.25160694992716498"/>
    <n v="0"/>
    <n v="1"/>
    <n v="1"/>
    <n v="2.251606949927165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Suwannee BG-344"/>
    <s v="AFUDC Not Eligible"/>
    <s v="Maintenance"/>
    <s v="Maintenance"/>
    <s v="Fossil Hydro"/>
    <s v="BG - Other Production Plant"/>
    <s v="~"/>
    <s v="PEF Suwannee 344"/>
    <n v="0"/>
    <n v="0"/>
    <n v="0"/>
    <n v="0"/>
    <n v="0"/>
    <n v="0"/>
    <n v="0"/>
    <n v="0"/>
    <n v="0"/>
    <n v="0"/>
    <n v="0"/>
    <n v="0"/>
    <n v="0"/>
    <n v="0"/>
    <n v="0"/>
    <n v="0.28781694322219598"/>
    <n v="1"/>
    <n v="0"/>
    <n v="0.19061736878206101"/>
    <n v="0"/>
    <n v="0"/>
    <n v="1"/>
    <n v="0"/>
    <n v="0"/>
    <n v="0"/>
    <n v="2.4784343120042571"/>
    <n v="0"/>
    <n v="0"/>
    <n v="0"/>
    <n v="0"/>
    <n v="0"/>
    <n v="0"/>
    <n v="0"/>
    <n v="0"/>
    <n v="0.25160694992716498"/>
    <n v="0"/>
    <n v="1"/>
    <n v="1"/>
    <n v="2.251606949927165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Suwannee BG-345"/>
    <s v="AFUDC Not Eligible"/>
    <s v="Maintenance"/>
    <s v="Maintenance"/>
    <s v="Fossil Hydro"/>
    <s v="BG - Other Production Plant"/>
    <s v="~"/>
    <s v="PEF Suwannee 345"/>
    <n v="0"/>
    <n v="0"/>
    <n v="0"/>
    <n v="0"/>
    <n v="0"/>
    <n v="0"/>
    <n v="0"/>
    <n v="0"/>
    <n v="0"/>
    <n v="0"/>
    <n v="0"/>
    <n v="0"/>
    <n v="0"/>
    <n v="0"/>
    <n v="0"/>
    <n v="0.28781694322219598"/>
    <n v="1"/>
    <n v="0"/>
    <n v="0.19061736878206101"/>
    <n v="0"/>
    <n v="0"/>
    <n v="1"/>
    <n v="0"/>
    <n v="0"/>
    <n v="0"/>
    <n v="2.4784343120042571"/>
    <n v="0"/>
    <n v="0"/>
    <n v="0"/>
    <n v="0"/>
    <n v="0"/>
    <n v="0"/>
    <n v="0"/>
    <n v="0"/>
    <n v="0.25160694992716498"/>
    <n v="0"/>
    <n v="1"/>
    <n v="1"/>
    <n v="2.251606949927165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Suwannee BG-346"/>
    <s v="AFUDC Not Eligible"/>
    <s v="Maintenance"/>
    <s v="Maintenance"/>
    <s v="Fossil Hydro"/>
    <s v="BG - Other Production Plant"/>
    <s v="~"/>
    <s v="PEF Suwannee 346"/>
    <n v="0"/>
    <n v="0"/>
    <n v="0"/>
    <n v="0"/>
    <n v="0"/>
    <n v="0"/>
    <n v="0"/>
    <n v="0"/>
    <n v="0"/>
    <n v="0"/>
    <n v="0"/>
    <n v="0"/>
    <n v="0"/>
    <n v="0"/>
    <n v="0"/>
    <n v="0.28781694322219598"/>
    <n v="1"/>
    <n v="0"/>
    <n v="0.19061736878206101"/>
    <n v="0"/>
    <n v="0"/>
    <n v="1"/>
    <n v="0"/>
    <n v="0"/>
    <n v="0"/>
    <n v="2.4784343120042571"/>
    <n v="0"/>
    <n v="0"/>
    <n v="0"/>
    <n v="0"/>
    <n v="0"/>
    <n v="0"/>
    <n v="0"/>
    <n v="0"/>
    <n v="0.25160694992716498"/>
    <n v="0"/>
    <n v="1"/>
    <n v="1"/>
    <n v="2.251606949927165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Tiger Bay BG-341"/>
    <s v="AFUDC Not Eligible"/>
    <s v="Maintenance"/>
    <s v="Maintenance"/>
    <s v="Fossil Hydro"/>
    <s v="BG - Other Production Plant"/>
    <s v="~"/>
    <s v="PEF Tiger Bay 34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Tiger Bay BG-342"/>
    <s v="AFUDC Not Eligible"/>
    <s v="Maintenance"/>
    <s v="Maintenance"/>
    <s v="Fossil Hydro"/>
    <s v="BG - Other Production Plant"/>
    <s v="~"/>
    <s v="PEF Tiger Bay 34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Tiger Bay BG-343"/>
    <s v="AFUDC Not Eligible"/>
    <s v="Maintenance"/>
    <s v="Maintenance"/>
    <s v="Fossil Hydro"/>
    <s v="BG - Other Production Plant"/>
    <s v="~"/>
    <s v="PEF Tiger Bay 34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Tiger Bay BG-343.1"/>
    <s v="AFUDC Not Eligible"/>
    <s v="Maintenance"/>
    <s v="Maintenance"/>
    <s v="Fossil Hydro"/>
    <s v="BG - Other Production Plant"/>
    <s v="~"/>
    <s v="PEF Tiger Bay 343.1"/>
    <n v="0"/>
    <n v="0"/>
    <n v="0"/>
    <n v="0"/>
    <n v="0"/>
    <n v="0"/>
    <n v="0"/>
    <n v="0"/>
    <n v="0"/>
    <n v="0"/>
    <n v="0"/>
    <n v="0"/>
    <n v="0"/>
    <n v="0"/>
    <n v="0"/>
    <n v="0.98477601399383397"/>
    <n v="0"/>
    <n v="0.66454430371260298"/>
    <n v="0"/>
    <n v="0"/>
    <n v="0"/>
    <n v="0"/>
    <n v="0"/>
    <n v="0"/>
    <n v="0"/>
    <n v="1.6493203177064371"/>
    <n v="0"/>
    <n v="0"/>
    <n v="1"/>
    <n v="0"/>
    <n v="0"/>
    <n v="0"/>
    <n v="0"/>
    <n v="0"/>
    <n v="0"/>
    <n v="0"/>
    <n v="0"/>
    <n v="1"/>
    <n v="2"/>
    <n v="0"/>
    <n v="0"/>
    <n v="0"/>
    <n v="0"/>
    <n v="1"/>
    <n v="0"/>
    <n v="0"/>
    <n v="1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Tiger Bay BG-344"/>
    <s v="AFUDC Not Eligible"/>
    <s v="Maintenance"/>
    <s v="Maintenance"/>
    <s v="Fossil Hydro"/>
    <s v="BG - Other Production Plant"/>
    <s v="~"/>
    <s v="PEF Tiger Bay 344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Tiger Bay BG-345"/>
    <s v="AFUDC Not Eligible"/>
    <s v="Maintenance"/>
    <s v="Maintenance"/>
    <s v="Fossil Hydro"/>
    <s v="BG - Other Production Plant"/>
    <s v="~"/>
    <s v="PEF Tiger Bay 34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Tiger Bay BG-346"/>
    <s v="AFUDC Not Eligible"/>
    <s v="Maintenance"/>
    <s v="Maintenance"/>
    <s v="Fossil Hydro"/>
    <s v="BG - Other Production Plant"/>
    <s v="~"/>
    <s v="PEF Tiger Bay 346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Tiger Bay BG-346.2"/>
    <s v="AFUDC Not Eligible"/>
    <s v="Maintenance"/>
    <s v="Maintenance"/>
    <s v="Fossil Hydro"/>
    <s v="BG - Other Production Plant"/>
    <s v="~"/>
    <s v="PEF Tiger Bay Misc 346.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2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Univ of Florida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0.34830233120491799"/>
    <n v="0"/>
    <n v="1"/>
    <n v="0"/>
    <n v="0"/>
    <n v="0"/>
    <n v="0"/>
    <n v="0"/>
    <n v="0"/>
    <n v="1.348302331204918"/>
    <n v="0"/>
    <n v="0"/>
    <n v="0"/>
    <n v="0.26692869944852698"/>
    <n v="0"/>
    <n v="0"/>
    <n v="0"/>
    <n v="0"/>
    <n v="1"/>
    <n v="1"/>
    <n v="1"/>
    <n v="0"/>
    <n v="3.2669286994485267"/>
    <n v="0"/>
    <n v="0"/>
    <n v="0"/>
    <n v="0.66461226055889699"/>
    <n v="0"/>
    <n v="0"/>
    <n v="0"/>
    <n v="0"/>
    <n v="0"/>
    <n v="0.40263314453806498"/>
    <n v="0"/>
    <n v="0"/>
    <n v="1.067245405096962"/>
    <n v="0"/>
    <n v="0"/>
    <n v="0"/>
    <n v="0"/>
    <n v="0"/>
    <n v="0"/>
    <n v="0"/>
    <n v="1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Univ of Florida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.34830233120491799"/>
    <n v="0"/>
    <n v="1"/>
    <n v="0"/>
    <n v="0"/>
    <n v="0"/>
    <n v="0"/>
    <n v="0"/>
    <n v="0"/>
    <n v="1.348302331204918"/>
    <n v="0"/>
    <n v="0"/>
    <n v="0"/>
    <n v="0.26692869944852698"/>
    <n v="0"/>
    <n v="0"/>
    <n v="0"/>
    <n v="0"/>
    <n v="1"/>
    <n v="1"/>
    <n v="1"/>
    <n v="0"/>
    <n v="3.2669286994485267"/>
    <n v="0"/>
    <n v="0"/>
    <n v="0"/>
    <n v="0.66461226055889699"/>
    <n v="0"/>
    <n v="0"/>
    <n v="0"/>
    <n v="0"/>
    <n v="0"/>
    <n v="0.40263314453806498"/>
    <n v="0"/>
    <n v="0"/>
    <n v="1.067245405096962"/>
    <n v="0"/>
    <n v="0"/>
    <n v="0"/>
    <n v="0"/>
    <n v="0"/>
    <n v="0"/>
    <n v="0"/>
    <n v="1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Univ of Florida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.34830233120491799"/>
    <n v="0"/>
    <n v="1"/>
    <n v="0"/>
    <n v="0"/>
    <n v="0"/>
    <n v="0"/>
    <n v="0"/>
    <n v="0"/>
    <n v="1.348302331204918"/>
    <n v="0"/>
    <n v="0"/>
    <n v="0"/>
    <n v="0.26692869944852698"/>
    <n v="0"/>
    <n v="0"/>
    <n v="0"/>
    <n v="0"/>
    <n v="1"/>
    <n v="1"/>
    <n v="1"/>
    <n v="0"/>
    <n v="3.2669286994485267"/>
    <n v="0"/>
    <n v="0"/>
    <n v="0"/>
    <n v="0.66461226055889699"/>
    <n v="0"/>
    <n v="0"/>
    <n v="0"/>
    <n v="0"/>
    <n v="0"/>
    <n v="0.40263314453806498"/>
    <n v="0"/>
    <n v="0"/>
    <n v="1.067245405096962"/>
    <n v="0"/>
    <n v="0"/>
    <n v="0"/>
    <n v="0"/>
    <n v="0"/>
    <n v="0"/>
    <n v="0"/>
    <n v="1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Univ of Florida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.34830233120491799"/>
    <n v="0"/>
    <n v="1"/>
    <n v="0"/>
    <n v="0"/>
    <n v="0"/>
    <n v="0"/>
    <n v="0"/>
    <n v="0"/>
    <n v="1.348302331204918"/>
    <n v="0"/>
    <n v="0"/>
    <n v="0"/>
    <n v="0.26692869944852698"/>
    <n v="0"/>
    <n v="0"/>
    <n v="0"/>
    <n v="0"/>
    <n v="1"/>
    <n v="1"/>
    <n v="1"/>
    <n v="0"/>
    <n v="3.2669286994485267"/>
    <n v="0"/>
    <n v="0"/>
    <n v="0"/>
    <n v="0.66461226055889699"/>
    <n v="0"/>
    <n v="0"/>
    <n v="0"/>
    <n v="0"/>
    <n v="0"/>
    <n v="0.40263314453806498"/>
    <n v="0"/>
    <n v="0"/>
    <n v="1.067245405096962"/>
    <n v="0"/>
    <n v="0"/>
    <n v="0"/>
    <n v="0"/>
    <n v="0"/>
    <n v="0"/>
    <n v="0"/>
    <n v="1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Univ of Florida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.34830233120491799"/>
    <n v="0"/>
    <n v="1"/>
    <n v="0"/>
    <n v="0"/>
    <n v="0"/>
    <n v="0"/>
    <n v="0"/>
    <n v="0"/>
    <n v="1.348302331204918"/>
    <n v="0"/>
    <n v="0"/>
    <n v="0"/>
    <n v="0.26692869944852698"/>
    <n v="0"/>
    <n v="0"/>
    <n v="0"/>
    <n v="0"/>
    <n v="1"/>
    <n v="1"/>
    <n v="1"/>
    <n v="0"/>
    <n v="3.2669286994485267"/>
    <n v="0"/>
    <n v="0"/>
    <n v="0"/>
    <n v="0.66461226055889699"/>
    <n v="0"/>
    <n v="0"/>
    <n v="0"/>
    <n v="0"/>
    <n v="0"/>
    <n v="0.40263314453806498"/>
    <n v="0"/>
    <n v="0"/>
    <n v="1.067245405096962"/>
    <n v="0"/>
    <n v="0"/>
    <n v="0"/>
    <n v="0"/>
    <n v="0"/>
    <n v="0"/>
    <n v="0"/>
    <n v="1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Univ of Florida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.34830233120491799"/>
    <n v="0"/>
    <n v="1"/>
    <n v="0"/>
    <n v="0"/>
    <n v="0"/>
    <n v="0"/>
    <n v="0"/>
    <n v="0"/>
    <n v="1.348302331204918"/>
    <n v="0"/>
    <n v="0"/>
    <n v="0"/>
    <n v="0.26692869944852698"/>
    <n v="0"/>
    <n v="0"/>
    <n v="0"/>
    <n v="0"/>
    <n v="1"/>
    <n v="1"/>
    <n v="1"/>
    <n v="0"/>
    <n v="3.2669286994485267"/>
    <n v="0"/>
    <n v="0"/>
    <n v="0"/>
    <n v="0.66461226055889699"/>
    <n v="0"/>
    <n v="0"/>
    <n v="0"/>
    <n v="0"/>
    <n v="0"/>
    <n v="0.40263314453806498"/>
    <n v="0"/>
    <n v="0"/>
    <n v="1.067245405096962"/>
    <n v="0"/>
    <n v="0"/>
    <n v="0"/>
    <n v="0"/>
    <n v="0"/>
    <n v="0"/>
    <n v="0"/>
    <n v="1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Univ of Florida BG-346.2"/>
    <s v="AFUDC Not Eligible"/>
    <s v="Maintenance"/>
    <s v="Maintenance"/>
    <s v="Fossil Hydro"/>
    <s v="BG - Other Production Plant"/>
    <s v="~"/>
    <s v="PEF Univ. of Fla. Misc 346.2"/>
    <n v="0"/>
    <n v="0"/>
    <n v="0"/>
    <n v="0"/>
    <n v="0"/>
    <n v="0"/>
    <n v="0"/>
    <n v="0"/>
    <n v="0"/>
    <n v="0"/>
    <n v="0"/>
    <n v="0"/>
    <n v="0"/>
    <n v="0"/>
    <n v="0"/>
    <n v="0"/>
    <n v="0.34830233120491799"/>
    <n v="0"/>
    <n v="1"/>
    <n v="0"/>
    <n v="0"/>
    <n v="0"/>
    <n v="0"/>
    <n v="0"/>
    <n v="0"/>
    <n v="1.348302331204918"/>
    <n v="0"/>
    <n v="0"/>
    <n v="0"/>
    <n v="0.26692869944852698"/>
    <n v="0"/>
    <n v="0"/>
    <n v="0"/>
    <n v="0"/>
    <n v="1"/>
    <n v="1"/>
    <n v="1"/>
    <n v="0"/>
    <n v="3.2669286994485267"/>
    <n v="0"/>
    <n v="0"/>
    <n v="0"/>
    <n v="0.66461226055889699"/>
    <n v="0"/>
    <n v="0"/>
    <n v="0"/>
    <n v="0"/>
    <n v="0"/>
    <n v="0.40263314453806498"/>
    <n v="0"/>
    <n v="0"/>
    <n v="1.067245405096962"/>
    <n v="0"/>
    <n v="0"/>
    <n v="0"/>
    <n v="0"/>
    <n v="0"/>
    <n v="0"/>
    <n v="0"/>
    <n v="1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Univ of Florida BG-346.3"/>
    <s v="AFUDC Not Eligible"/>
    <s v="Maintenance"/>
    <s v="Maintenance"/>
    <s v="Fossil Hydro"/>
    <s v="BG - Other Production Plant"/>
    <s v="~"/>
    <s v="PEF Univ. of Fla. Misc 346.3"/>
    <n v="0"/>
    <n v="0"/>
    <n v="0"/>
    <n v="0"/>
    <n v="0"/>
    <n v="0"/>
    <n v="0"/>
    <n v="0"/>
    <n v="0"/>
    <n v="0"/>
    <n v="0"/>
    <n v="0"/>
    <n v="0"/>
    <n v="0"/>
    <n v="0"/>
    <n v="0"/>
    <n v="0.34830233120491799"/>
    <n v="0"/>
    <n v="1"/>
    <n v="0"/>
    <n v="0"/>
    <n v="0"/>
    <n v="0"/>
    <n v="0"/>
    <n v="0"/>
    <n v="1.348302331204918"/>
    <n v="0"/>
    <n v="0"/>
    <n v="0"/>
    <n v="0.26692869944852698"/>
    <n v="0"/>
    <n v="0"/>
    <n v="0"/>
    <n v="0"/>
    <n v="1"/>
    <n v="1"/>
    <n v="1"/>
    <n v="0"/>
    <n v="3.2669286994485267"/>
    <n v="0"/>
    <n v="0"/>
    <n v="0"/>
    <n v="0.66461226055889699"/>
    <n v="0"/>
    <n v="0"/>
    <n v="0"/>
    <n v="0"/>
    <n v="0"/>
    <n v="0.40263314453806498"/>
    <n v="0"/>
    <n v="0"/>
    <n v="1.067245405096962"/>
    <n v="0"/>
    <n v="0"/>
    <n v="0"/>
    <n v="0"/>
    <n v="0"/>
    <n v="0"/>
    <n v="0"/>
    <n v="1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Univ of Florida Other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Univ of Florida Other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Univ of Florida Other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Univ of Florida Other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Univ of Florida Other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Maintenance Univ of Florida Other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Plug to Guidance - BG"/>
    <s v="AFUDC Not Eligible"/>
    <s v="Maintenance"/>
    <s v="Maintenance"/>
    <s v="Fossil Hydro"/>
    <s v="BG - Other Production Plant"/>
    <s v="~"/>
    <s v="PEF Hines 1 343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Suwannee 350MW CT 2016"/>
    <s v="AFUDC Not Eligible"/>
    <s v="Expansion"/>
    <s v="New Generation"/>
    <s v="~"/>
    <s v="BA - Fossil Steam Plants "/>
    <s v="~"/>
    <s v="PEF Model Depr Group Energy Supply 0%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Suwannee 350MW CT 2016 - GE Turbines"/>
    <s v="AFUDC Not Eligible"/>
    <s v="Expansion"/>
    <s v="New Generation"/>
    <s v="~"/>
    <s v="BA - Fossil Steam Plants "/>
    <s v="~"/>
    <s v="PEF Model Depr Group Energy Supply 0%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Fossil Hydro Tie to ROCR"/>
    <s v="AFUDC Eligible"/>
    <s v="Maintenance"/>
    <s v="Maintenance"/>
    <s v="Fossil Hydro"/>
    <s v="BG - Cust - Other Production Plant"/>
    <s v="~"/>
    <s v="PEF CITRUS CC 343.1"/>
    <n v="0"/>
    <n v="0"/>
    <n v="1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RRE Maint Bartow CT 1&amp;3 BG"/>
    <s v="AFUDC Not Eligible"/>
    <s v="Maintenance"/>
    <s v="Maintenance"/>
    <s v="Fossil Hydro"/>
    <s v="BG - Other Production Plant"/>
    <s v="~"/>
    <s v="PEF Model Depr Group Fossil Plant - Bartow CT 1&amp;3"/>
    <n v="0"/>
    <n v="0"/>
    <n v="0"/>
    <n v="0"/>
    <n v="0"/>
    <n v="0"/>
    <n v="0"/>
    <n v="0"/>
    <n v="0"/>
    <n v="0"/>
    <n v="0"/>
    <n v="0"/>
    <n v="0"/>
    <n v="0"/>
    <n v="0"/>
    <n v="0"/>
    <n v="0"/>
    <n v="0.58044613317378102"/>
    <n v="1"/>
    <n v="0"/>
    <n v="0"/>
    <n v="0"/>
    <n v="0"/>
    <n v="0"/>
    <n v="0"/>
    <n v="1.5804461331737811"/>
    <n v="0"/>
    <n v="0"/>
    <n v="0"/>
    <n v="0"/>
    <n v="0"/>
    <n v="0"/>
    <n v="0"/>
    <n v="1"/>
    <n v="0"/>
    <n v="0"/>
    <n v="0"/>
    <n v="1"/>
    <n v="2"/>
    <n v="0"/>
    <n v="0"/>
    <n v="0"/>
    <n v="0"/>
    <n v="0"/>
    <n v="0"/>
    <n v="0"/>
    <n v="0"/>
    <n v="1"/>
    <n v="0"/>
    <n v="0"/>
    <n v="1"/>
    <n v="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RRE Maint Bartow CT 1&amp;3 BG-341"/>
    <s v="AFUDC Not Eligible"/>
    <s v="Maintenance"/>
    <s v="Maintenance"/>
    <s v="Fossil Hydro"/>
    <s v="BG - Other Production Plant"/>
    <s v="~"/>
    <s v="PEF Bartow CT 1&amp;3-341"/>
    <n v="0"/>
    <n v="0"/>
    <n v="0"/>
    <n v="0"/>
    <n v="0"/>
    <n v="0"/>
    <n v="0"/>
    <n v="0"/>
    <n v="0"/>
    <n v="0"/>
    <n v="0"/>
    <n v="0"/>
    <n v="0"/>
    <n v="0"/>
    <n v="0"/>
    <n v="0"/>
    <n v="0"/>
    <n v="0.58044613317378102"/>
    <n v="1"/>
    <n v="0"/>
    <n v="0"/>
    <n v="0"/>
    <n v="0"/>
    <n v="0"/>
    <n v="0"/>
    <n v="1.5804461331737811"/>
    <n v="0"/>
    <n v="0"/>
    <n v="0"/>
    <n v="0"/>
    <n v="0"/>
    <n v="0"/>
    <n v="0"/>
    <n v="1"/>
    <n v="0"/>
    <n v="0"/>
    <n v="0"/>
    <n v="1"/>
    <n v="2"/>
    <n v="0"/>
    <n v="0"/>
    <n v="0"/>
    <n v="0"/>
    <n v="0"/>
    <n v="0"/>
    <n v="0"/>
    <n v="0"/>
    <n v="1"/>
    <n v="0"/>
    <n v="0"/>
    <n v="1"/>
    <n v="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RRE Maint Bartow CT 1&amp;3 BG-342"/>
    <s v="AFUDC Not Eligible"/>
    <s v="Maintenance"/>
    <s v="Maintenance"/>
    <s v="Fossil Hydro"/>
    <s v="BG - Other Production Plant"/>
    <s v="~"/>
    <s v="PEF Bartow CT 1&amp;3-342"/>
    <n v="0"/>
    <n v="0"/>
    <n v="0"/>
    <n v="0"/>
    <n v="0"/>
    <n v="0"/>
    <n v="0"/>
    <n v="0"/>
    <n v="0"/>
    <n v="0"/>
    <n v="0"/>
    <n v="0"/>
    <n v="0"/>
    <n v="0"/>
    <n v="0"/>
    <n v="0"/>
    <n v="0"/>
    <n v="0.58044613317378102"/>
    <n v="1"/>
    <n v="0"/>
    <n v="0"/>
    <n v="0"/>
    <n v="0"/>
    <n v="0"/>
    <n v="0"/>
    <n v="1.5804461331737811"/>
    <n v="0"/>
    <n v="0"/>
    <n v="0"/>
    <n v="0"/>
    <n v="0"/>
    <n v="0"/>
    <n v="0"/>
    <n v="1"/>
    <n v="0"/>
    <n v="0"/>
    <n v="0"/>
    <n v="1"/>
    <n v="2"/>
    <n v="0"/>
    <n v="0"/>
    <n v="0"/>
    <n v="0"/>
    <n v="0"/>
    <n v="0"/>
    <n v="0"/>
    <n v="0"/>
    <n v="1"/>
    <n v="0"/>
    <n v="0"/>
    <n v="1"/>
    <n v="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RRE Maint Bartow CT 1&amp;3 BG-343"/>
    <s v="AFUDC Not Eligible"/>
    <s v="Maintenance"/>
    <s v="Maintenance"/>
    <s v="Fossil Hydro"/>
    <s v="BG - Other Production Plant"/>
    <s v="~"/>
    <s v="PEF Bartow CT 1&amp;3-343"/>
    <n v="0"/>
    <n v="0"/>
    <n v="0"/>
    <n v="0"/>
    <n v="0"/>
    <n v="0"/>
    <n v="0"/>
    <n v="0"/>
    <n v="0"/>
    <n v="0"/>
    <n v="0"/>
    <n v="0"/>
    <n v="0"/>
    <n v="0"/>
    <n v="0"/>
    <n v="0"/>
    <n v="0"/>
    <n v="0.58044613317378102"/>
    <n v="1"/>
    <n v="0"/>
    <n v="0"/>
    <n v="0"/>
    <n v="0"/>
    <n v="0"/>
    <n v="0"/>
    <n v="1.5804461331737811"/>
    <n v="0"/>
    <n v="0"/>
    <n v="0"/>
    <n v="0"/>
    <n v="0"/>
    <n v="0"/>
    <n v="0"/>
    <n v="1"/>
    <n v="0"/>
    <n v="0"/>
    <n v="0"/>
    <n v="1"/>
    <n v="2"/>
    <n v="0"/>
    <n v="0"/>
    <n v="0"/>
    <n v="0"/>
    <n v="0"/>
    <n v="0"/>
    <n v="0"/>
    <n v="0"/>
    <n v="1"/>
    <n v="0"/>
    <n v="0"/>
    <n v="1"/>
    <n v="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RRE Maint Bartow CT 1&amp;3 BG-344"/>
    <s v="AFUDC Not Eligible"/>
    <s v="Maintenance"/>
    <s v="Maintenance"/>
    <s v="Fossil Hydro"/>
    <s v="BG - Other Production Plant"/>
    <s v="~"/>
    <s v="PEF Bartow CT 1&amp;3-344"/>
    <n v="0"/>
    <n v="0"/>
    <n v="0"/>
    <n v="0"/>
    <n v="0"/>
    <n v="0"/>
    <n v="0"/>
    <n v="0"/>
    <n v="0"/>
    <n v="0"/>
    <n v="0"/>
    <n v="0"/>
    <n v="0"/>
    <n v="0"/>
    <n v="0"/>
    <n v="0"/>
    <n v="0"/>
    <n v="0.58044613317378102"/>
    <n v="1"/>
    <n v="0"/>
    <n v="0"/>
    <n v="0"/>
    <n v="0"/>
    <n v="0"/>
    <n v="0"/>
    <n v="1.5804461331737811"/>
    <n v="0"/>
    <n v="0"/>
    <n v="0"/>
    <n v="0"/>
    <n v="0"/>
    <n v="0"/>
    <n v="0"/>
    <n v="1"/>
    <n v="0"/>
    <n v="0"/>
    <n v="0"/>
    <n v="1"/>
    <n v="2"/>
    <n v="0"/>
    <n v="0"/>
    <n v="0"/>
    <n v="0"/>
    <n v="0"/>
    <n v="0"/>
    <n v="0"/>
    <n v="0"/>
    <n v="1"/>
    <n v="0"/>
    <n v="0"/>
    <n v="1"/>
    <n v="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RRE Maint Bartow CT 1&amp;3 BG-345"/>
    <s v="AFUDC Not Eligible"/>
    <s v="Maintenance"/>
    <s v="Maintenance"/>
    <s v="Fossil Hydro"/>
    <s v="BG - Other Production Plant"/>
    <s v="~"/>
    <s v="PEF Bartow CT 1&amp;3-345"/>
    <n v="0"/>
    <n v="0"/>
    <n v="0"/>
    <n v="0"/>
    <n v="0"/>
    <n v="0"/>
    <n v="0"/>
    <n v="0"/>
    <n v="0"/>
    <n v="0"/>
    <n v="0"/>
    <n v="0"/>
    <n v="0"/>
    <n v="0"/>
    <n v="0"/>
    <n v="0"/>
    <n v="0"/>
    <n v="0.58044613317378102"/>
    <n v="1"/>
    <n v="0"/>
    <n v="0"/>
    <n v="0"/>
    <n v="0"/>
    <n v="0"/>
    <n v="0"/>
    <n v="1.5804461331737811"/>
    <n v="0"/>
    <n v="0"/>
    <n v="0"/>
    <n v="0"/>
    <n v="0"/>
    <n v="0"/>
    <n v="0"/>
    <n v="1"/>
    <n v="0"/>
    <n v="0"/>
    <n v="0"/>
    <n v="1"/>
    <n v="2"/>
    <n v="0"/>
    <n v="0"/>
    <n v="0"/>
    <n v="0"/>
    <n v="0"/>
    <n v="0"/>
    <n v="0"/>
    <n v="0"/>
    <n v="1"/>
    <n v="0"/>
    <n v="0"/>
    <n v="1"/>
    <n v="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RRE Maint Bartow CT 1&amp;3 BG-346"/>
    <s v="AFUDC Not Eligible"/>
    <s v="Maintenance"/>
    <s v="Maintenance"/>
    <s v="Fossil Hydro"/>
    <s v="BG - Other Production Plant"/>
    <s v="~"/>
    <s v="PEF Bartow CT 1&amp;3-346"/>
    <n v="0"/>
    <n v="0"/>
    <n v="0"/>
    <n v="0"/>
    <n v="0"/>
    <n v="0"/>
    <n v="0"/>
    <n v="0"/>
    <n v="0"/>
    <n v="0"/>
    <n v="0"/>
    <n v="0"/>
    <n v="0"/>
    <n v="0"/>
    <n v="0"/>
    <n v="0"/>
    <n v="0"/>
    <n v="0.58044613317378102"/>
    <n v="1"/>
    <n v="0"/>
    <n v="0"/>
    <n v="0"/>
    <n v="0"/>
    <n v="0"/>
    <n v="0"/>
    <n v="1.5804461331737811"/>
    <n v="0"/>
    <n v="0"/>
    <n v="0"/>
    <n v="0"/>
    <n v="0"/>
    <n v="0"/>
    <n v="0"/>
    <n v="1"/>
    <n v="0"/>
    <n v="0"/>
    <n v="0"/>
    <n v="1"/>
    <n v="2"/>
    <n v="0"/>
    <n v="0"/>
    <n v="0"/>
    <n v="0"/>
    <n v="0"/>
    <n v="0"/>
    <n v="0"/>
    <n v="0"/>
    <n v="1"/>
    <n v="0"/>
    <n v="0"/>
    <n v="1"/>
    <n v="2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RRE Maint Bartow CT 2&amp;4 BG"/>
    <s v="AFUDC Not Eligible"/>
    <s v="Maintenance"/>
    <s v="Maintenance"/>
    <s v="Fossil Hydro"/>
    <s v="BG - Other Production Plant"/>
    <s v="~"/>
    <s v="PEF Bartow CT 2&amp;4-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RRE Maint Bartow CT 2&amp;4 BG-341"/>
    <s v="AFUDC Not Eligible"/>
    <s v="Maintenance"/>
    <s v="Maintenance"/>
    <s v="Fossil Hydro"/>
    <s v="BG - Other Production Plant"/>
    <s v="~"/>
    <s v="PEF Bartow CT 2&amp;4-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RRE Maint Bartow CT 2&amp;4 BG-342"/>
    <s v="AFUDC Not Eligible"/>
    <s v="Maintenance"/>
    <s v="Maintenance"/>
    <s v="Fossil Hydro"/>
    <s v="BG - Other Production Plant"/>
    <s v="~"/>
    <s v="PEF Bartow CT 2&amp;4-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RRE Maint Bartow CT 2&amp;4 BG-343"/>
    <s v="AFUDC Not Eligible"/>
    <s v="Maintenance"/>
    <s v="Maintenance"/>
    <s v="Fossil Hydro"/>
    <s v="BG - Other Production Plant"/>
    <s v="~"/>
    <s v="PEF Bartow CT 2&amp;4-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RRE Maint Bartow CT 2&amp;4 BG-344"/>
    <s v="AFUDC Not Eligible"/>
    <s v="Maintenance"/>
    <s v="Maintenance"/>
    <s v="Fossil Hydro"/>
    <s v="BG - Other Production Plant"/>
    <s v="~"/>
    <s v="PEF Bartow CT 2&amp;4-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RRE Maint Bartow CT 2&amp;4 BG-345"/>
    <s v="AFUDC Not Eligible"/>
    <s v="Maintenance"/>
    <s v="Maintenance"/>
    <s v="Fossil Hydro"/>
    <s v="BG - Other Production Plant"/>
    <s v="~"/>
    <s v="PEF Bartow CT 2&amp;4-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RRE Maint Bartow CT 2&amp;4 BG-346"/>
    <s v="AFUDC Not Eligible"/>
    <s v="Maintenance"/>
    <s v="Maintenance"/>
    <s v="Fossil Hydro"/>
    <s v="BG - Other Production Plant"/>
    <s v="~"/>
    <s v="PEF Bartow CT 2&amp;4-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RRE Maint Maint VS-343"/>
    <s v="AFUDC Not Eligible"/>
    <s v="Maintenance"/>
    <s v="Maintenance"/>
    <s v="Fossil Hydro"/>
    <s v="VS - Other - Intangible Plant - Software"/>
    <s v="~"/>
    <s v="PEF RUSD Communic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RRE Maintenance Anclote BA"/>
    <s v="AFUDC Not Eligible"/>
    <s v="Maintenance"/>
    <s v="Maintenance"/>
    <s v="Fossil Hydro"/>
    <s v="BA - Fossil Steam Plants "/>
    <s v="~"/>
    <s v="PEF Model Depr Group Fossil Plant - Anclot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RRE PLUG"/>
    <s v="AFUDC Not Eligible"/>
    <s v="Maintenance"/>
    <s v="Maintenance"/>
    <s v="Fossil Hydro"/>
    <s v="BA - Fossil Steam Plants "/>
    <s v="~"/>
    <s v="PEF CR1&amp;2 Turbogenerator 314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RRE Recv-Env Anclote BA"/>
    <s v="AFUDC Not Eligible"/>
    <s v="Recoverable"/>
    <s v="Environmental"/>
    <s v="Fossil Hydro"/>
    <s v="BA - Fossil Steam Plants "/>
    <s v="~"/>
    <s v="PEF Model Depr Group Fossil Plant - Anclot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Solar Lake Placid Maint - 344"/>
    <s v="AFUDC Not Eligible"/>
    <s v="Maintenance"/>
    <s v="Maintenance"/>
    <s v="Renewable Generation - Solar"/>
    <s v="BY - Solar Energy Production"/>
    <s v="~"/>
    <s v="PEF Solar Growth Lake Placid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&amp; Renewable Energy"/>
    <s v="PEF Solar Perry Maint - 344"/>
    <s v="AFUDC Not Eligible"/>
    <s v="Maintenance"/>
    <s v="Maintenance"/>
    <s v="Renewable Generation - Solar"/>
    <s v="BY - Solar Energy Production"/>
    <s v="~"/>
    <s v="PEF Perry Solar 344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Utility Other"/>
    <s v="PEF Other Expansion Osprey"/>
    <s v="AFUDC Not Eligible"/>
    <s v="Major Projects"/>
    <s v="Other Transmission &amp; Distribution Expansion"/>
    <s v="~"/>
    <s v="BG - Other Production Plant"/>
    <s v="~"/>
    <s v="PEF Fossil Hydro Expansion Osprey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Utility Other"/>
    <s v="PEF Other RUSD Solar - Canoe Creek"/>
    <s v="AFUDC Not Eligible"/>
    <s v="Expansion"/>
    <s v="Regulated Renewables"/>
    <s v="Renewable Generation - Solar"/>
    <s v="~"/>
    <s v="~"/>
    <s v="PEF Other Solar Growth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Utility Other"/>
    <s v="PEF Other RUSD Solar - Perry"/>
    <s v="AFUDC Not Eligible"/>
    <s v="Expansion"/>
    <s v="Regulated Renewables"/>
    <s v="Renewable Generation - Solar"/>
    <s v="~"/>
    <s v="~"/>
    <s v="PEF Other Solar Growth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Utility Other"/>
    <s v="PEF Reg Oth Capital Challenge CC"/>
    <s v="AFUDC Not Eligible"/>
    <s v="Maintenance"/>
    <s v="Maintenance"/>
    <s v="Capital Challenge"/>
    <s v="CC - Capital Challenge"/>
    <s v="~"/>
    <s v="PEF Model Depr Group Other Capital Challenge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Regulated Utility Other"/>
    <s v="PEF Reg Other - Other Maint ITOT"/>
    <s v="AFUDC Not Eligible"/>
    <s v="Maintenance"/>
    <s v="Maintenance"/>
    <s v="Regulated Utility Other"/>
    <s v="SA - Other - Gen. Bldg. &amp; Oper. Centers"/>
    <s v="~"/>
    <s v="PEF Model Depr Group General Plant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0"/>
    <n v="0"/>
    <n v="0"/>
    <n v="0"/>
    <n v="0"/>
    <n v="1"/>
    <n v="0"/>
    <n v="0"/>
    <n v="1"/>
    <n v="0"/>
    <n v="0"/>
    <n v="1"/>
    <n v="3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Regulated Utility Other"/>
    <s v="PEF Reg Other Facilities Maint SA"/>
    <s v="AFUDC Not Eligible"/>
    <s v="Maintenance"/>
    <s v="Maintenance"/>
    <s v="Regulated Utility Other"/>
    <s v="SA - Gen. Bldg. &amp; Oper. Centers"/>
    <s v="~"/>
    <s v="D GEN 390 5Z-STRUCT &amp; IMPROVE-5022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Regulated Utility Other"/>
    <s v="PEF Reg Other IT Spend TD"/>
    <s v="AFUDC Not Eligible"/>
    <s v="Maintenance"/>
    <s v="Maintenance"/>
    <s v="Regulated Utility Other"/>
    <s v="TD - PD - Office Equipment"/>
    <s v="~"/>
    <s v="PEF Reg Other IT-Office Equip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Regulated Utility Other"/>
    <s v="PEF Reg Other Plug"/>
    <s v="AFUDC Not Eligible"/>
    <s v="Maintenance"/>
    <s v="Maintenance"/>
    <s v="Plug"/>
    <s v="FF - Transmission Stations "/>
    <s v="~"/>
    <s v="PEF Transmission (Excl. ECC) 353.1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Regulated Utility Other"/>
    <s v="PEF Reg Other Plug2"/>
    <s v="AFUDC Not Eligible"/>
    <s v="Maintenance"/>
    <s v="Maintenance"/>
    <s v="Transmis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Utility Other"/>
    <s v="PEF Reg Other UofF Land Purchase"/>
    <s v="AFUDC Not Eligible"/>
    <s v="Expansion"/>
    <s v="Maintenance"/>
    <s v="~"/>
    <s v="SA - Gen. Bldg. &amp; Oper. Centers"/>
    <s v="~"/>
    <s v="PEF Transmission Easements 350.1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Utility Other"/>
    <s v="PEF Reg Other Workstation Refresh TD"/>
    <s v="AFUDC Not Eligible"/>
    <s v="Maintenance"/>
    <s v="Maintenance"/>
    <s v="Regulated Utility Other"/>
    <s v="TD - Office Equipment"/>
    <s v="~"/>
    <s v="PEF Model Depr Group General Plant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Utility Other"/>
    <s v="PEF Regulated Utility Other Tie to ROCR"/>
    <s v="AFUDC Not Eligible"/>
    <s v="Maintenance"/>
    <s v="Maintenance"/>
    <s v="Regulated Utility Other"/>
    <s v="SA - Cust - Gen. Bldg. &amp; Oper. Centers"/>
    <s v="~"/>
    <s v="PEF Other Solar Growth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Utility Other"/>
    <s v="PEF Solar Exp Battery BY - Vision FL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gulated Utility Other"/>
    <s v="PEF Solar Exp Battery BY - Vision FL 2025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Regulated Utility Other"/>
    <s v="PEF Vision FL 2023 - DeBary Hydrogen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Utility Other"/>
    <s v="PEF Vision FL 2023 - Hines Floating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gulated Utility Other"/>
    <s v="PEF Vision FL 2024 - UCF Research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Fossil Hydro Expansion Regulated Solar"/>
    <s v="AFUDC Not Eligible"/>
    <s v="Expansion"/>
    <s v="Regulated Renewables"/>
    <s v="Renewable Generation - Solar"/>
    <s v="BY - Solar Energy Production"/>
    <s v="~"/>
    <s v="PEF Other Solar Growth 341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Other RUSD Solar"/>
    <s v="AFUDC Not Eligible"/>
    <s v="Expansion"/>
    <s v="Regulated Renewables"/>
    <s v="Renewable Generation - Solar"/>
    <s v="BY - Solar Energy Production"/>
    <s v="~"/>
    <s v="PEF Other Solar Growth"/>
    <n v="0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Other RUSD Solar ECRC"/>
    <s v="AFUDC Not Eligible"/>
    <s v="Expansion"/>
    <s v="Regulated Renewables"/>
    <s v="Renewable Generation - Solar"/>
    <s v="~"/>
    <s v="~"/>
    <s v="PEF Solar Growth Battery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Other Solar ECRC V2"/>
    <s v="AFUDC Not Eligible"/>
    <s v="Expansion"/>
    <s v="Regulated Renewables"/>
    <s v="Renewable Generation - Solar"/>
    <s v="BY - Solar Energy Production"/>
    <s v="~"/>
    <s v="PEF Solar Growth Battery-DO NOT USE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Renewable Generation Tie to ROCR"/>
    <s v="AFUDC Not Eligible"/>
    <s v="Expansion"/>
    <s v="Other Transmission &amp; Distribution Expansion"/>
    <s v="Renewable Generation - Solar"/>
    <s v="BY - Solar Energy Production"/>
    <s v="~"/>
    <s v="PEF Other Solar Growth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Renewable Generation Tie to ROCR 2021"/>
    <s v="AFUDC Not Eligible"/>
    <s v="Expansion"/>
    <s v="Other Transmission &amp; Distribution Expansion"/>
    <s v="Renewable Generation - Solar"/>
    <s v="BY - Solar Energy Production"/>
    <s v="~"/>
    <s v="PEF Other Solar Growth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2018 - Hamilton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2018 - Hamilton 341"/>
    <s v="AFUDC Not Eligible"/>
    <s v="Expansion"/>
    <s v="Regulated Renewables"/>
    <s v="Renewable Generation - Solar"/>
    <s v="BY - Solar Energy Production"/>
    <s v="~"/>
    <s v="PEF Other Solar Growth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2018 - Hamilton 344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2018 - Hamilton 345"/>
    <s v="AFUDC Not Eligible"/>
    <s v="Expansion"/>
    <s v="Regulated Renewables"/>
    <s v="Renewable Generation - Solar"/>
    <s v="BY - Solar Energy Production"/>
    <s v="~"/>
    <s v="PEF Other Solar Growth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19 BY"/>
    <s v="AFUDC Not Eligible"/>
    <s v="Expansion"/>
    <s v="Regulated Renewables"/>
    <s v="Renewable Generation - Solar"/>
    <s v="BY - Solar Energy Production"/>
    <s v="~"/>
    <s v="PEF Other Solar Growth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19 Lake Placid"/>
    <s v="AFUDC Not Eligible"/>
    <s v="Expansion"/>
    <s v="Regulated Renewables"/>
    <s v="Renewable Generation - Solar"/>
    <s v="BY - Solar Energy Production"/>
    <s v="~"/>
    <s v="PEF Solar Growth Lake Placid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0 BY"/>
    <s v="AFUDC Not Eligible"/>
    <s v="Expansion"/>
    <s v="Regulated Renewables"/>
    <s v="Renewable Generation - Solar"/>
    <s v="BY - Solar Energy Production"/>
    <s v="~"/>
    <s v="PEF Other Solar Growth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BY"/>
    <s v="AFUDC Not Eligible"/>
    <s v="Expansion"/>
    <s v="Regulated Renewables"/>
    <s v="Renewable Generation - Solar"/>
    <s v="BY - Solar Energy Production"/>
    <s v="~"/>
    <s v="PEF Other Solar Growth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BY - Charlie Creek 341"/>
    <s v="AFUDC Eligible"/>
    <s v="Expansion"/>
    <s v="Regulated Renewables"/>
    <s v="Renewable Generation - Solar"/>
    <s v="BY - Solar Energy Production"/>
    <s v="~"/>
    <s v="PEF Solar Growth Charlie Creek"/>
    <n v="0"/>
    <n v="0"/>
    <n v="0"/>
    <n v="0"/>
    <n v="0"/>
    <n v="0"/>
    <n v="0"/>
    <n v="1"/>
    <n v="1"/>
    <n v="1"/>
    <n v="1"/>
    <n v="1"/>
    <n v="5"/>
    <n v="1"/>
    <n v="1"/>
    <n v="1"/>
    <n v="1"/>
    <n v="1"/>
    <n v="1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0"/>
    <n v="0"/>
    <n v="0"/>
    <n v="0"/>
    <n v="0"/>
    <n v="0"/>
    <n v="0"/>
    <n v="1"/>
    <n v="1"/>
    <n v="1"/>
    <n v="1"/>
    <n v="1"/>
    <n v="5"/>
    <n v="1"/>
    <n v="1"/>
    <n v="1"/>
    <n v="1"/>
    <n v="1"/>
    <n v="1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BY - Charlie Creek 345"/>
    <s v="AFUDC Eligible"/>
    <s v="Expansion"/>
    <s v="Regulated Renewables"/>
    <s v="Renewable Generation - Solar"/>
    <s v="BY - Solar Energy Production"/>
    <s v="~"/>
    <s v="PEF Solar Growth Charlie Creek"/>
    <n v="0"/>
    <n v="0"/>
    <n v="0"/>
    <n v="0"/>
    <n v="0"/>
    <n v="0"/>
    <n v="0"/>
    <n v="1"/>
    <n v="1"/>
    <n v="1"/>
    <n v="1"/>
    <n v="1"/>
    <n v="5"/>
    <n v="1"/>
    <n v="1"/>
    <n v="1"/>
    <n v="1"/>
    <n v="1"/>
    <n v="1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BY - Clearwater 341"/>
    <s v="AFUDC Eligible"/>
    <s v="Expansion"/>
    <s v="Regulated Renewables"/>
    <s v="Renewable Generation - Solar"/>
    <s v="BY - Solar Energy Production"/>
    <s v="~"/>
    <s v="PEF Other Solar Growth 341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BY - Clearwater 344"/>
    <s v="AFUDC Eligible"/>
    <s v="Expansion"/>
    <s v="Regulated Renewables"/>
    <s v="Renewable Generation - Solar"/>
    <s v="BY - Solar Energy Production"/>
    <s v="~"/>
    <s v="PEF Solar Growth Clearwater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BY - Clearwater 345"/>
    <s v="AFUDC Eligible"/>
    <s v="Expansion"/>
    <s v="Regulated Renewables"/>
    <s v="Renewable Generation - Solar"/>
    <s v="BY - Solar Energy Production"/>
    <s v="~"/>
    <s v="PEF Other Solar Growth 345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BY - Duet 341"/>
    <s v="AFUDC Eligible"/>
    <s v="Expansion"/>
    <s v="Regulated Renewables"/>
    <s v="Renewable Generation - Solar"/>
    <s v="BY - Solar Energy Production"/>
    <s v="~"/>
    <s v="PEF Solar Growth Duet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BY - Duet 344"/>
    <s v="AFUDC Eligible"/>
    <s v="Expansion"/>
    <s v="Regulated Renewables"/>
    <s v="Renewable Generation - Solar"/>
    <s v="BY - Solar Energy Production"/>
    <s v="~"/>
    <s v="PEF Solar Growth Duet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BY - Duet 345"/>
    <s v="AFUDC Eligible"/>
    <s v="Expansion"/>
    <s v="Regulated Renewables"/>
    <s v="Renewable Generation - Solar"/>
    <s v="BY - Solar Energy Production"/>
    <s v="~"/>
    <s v="PEF Solar Growth Duet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BY - Sandy Creek 341"/>
    <s v="AFUDC Eligible"/>
    <s v="Expansion"/>
    <s v="Regulated Renewables"/>
    <s v="Renewable Generation - Solar"/>
    <s v="BY - Solar Energy Production"/>
    <s v="~"/>
    <s v="PEF Solar Growth Sandy Creek"/>
    <n v="0"/>
    <n v="0"/>
    <n v="0"/>
    <n v="0"/>
    <n v="0"/>
    <n v="1"/>
    <n v="1"/>
    <n v="1"/>
    <n v="1"/>
    <n v="1"/>
    <n v="1"/>
    <n v="1"/>
    <n v="7"/>
    <n v="1"/>
    <n v="1"/>
    <n v="1"/>
    <n v="1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0"/>
    <n v="0"/>
    <n v="0"/>
    <n v="0"/>
    <n v="0"/>
    <n v="1"/>
    <n v="1"/>
    <n v="1"/>
    <n v="1"/>
    <n v="1"/>
    <n v="1"/>
    <n v="1"/>
    <n v="7"/>
    <n v="1"/>
    <n v="1"/>
    <n v="1"/>
    <n v="1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BY - Sandy Creek 345"/>
    <s v="AFUDC Eligible"/>
    <s v="Expansion"/>
    <s v="Regulated Renewables"/>
    <s v="Renewable Generation - Solar"/>
    <s v="BY - Solar Energy Production"/>
    <s v="~"/>
    <s v="PEF Solar Growth Sandy Creek"/>
    <n v="0"/>
    <n v="0"/>
    <n v="0"/>
    <n v="0"/>
    <n v="0"/>
    <n v="1"/>
    <n v="1"/>
    <n v="1"/>
    <n v="1"/>
    <n v="1"/>
    <n v="1"/>
    <n v="1"/>
    <n v="7"/>
    <n v="1"/>
    <n v="1"/>
    <n v="1"/>
    <n v="1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BY - Santa Fe 341"/>
    <s v="AFUDC Not Eligible"/>
    <s v="Expansion"/>
    <s v="Regulated Renewables"/>
    <s v="Renewable Generation - Solar"/>
    <s v="BY - Solar Energy Production"/>
    <s v="~"/>
    <s v="PEF Solar Growth Santa Fe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BY - Santa Fe 344"/>
    <s v="AFUDC Not Eligible"/>
    <s v="Expansion"/>
    <s v="Regulated Renewables"/>
    <s v="Renewable Generation - Solar"/>
    <s v="BY - Solar Energy Production"/>
    <s v="~"/>
    <s v="PEF Solar Growth Santa Fe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BY - Santa Fe 345"/>
    <s v="AFUDC Not Eligible"/>
    <s v="Expansion"/>
    <s v="Regulated Renewables"/>
    <s v="Renewable Generation - Solar"/>
    <s v="BY - Solar Energy Production"/>
    <s v="~"/>
    <s v="PEF Solar Growth Santa Fe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BY- Twin Rivers 341"/>
    <s v="AFUDC Eligible"/>
    <s v="Expansion"/>
    <s v="Regulated Renewables"/>
    <s v="Renewable Generation - Solar"/>
    <s v="BY - Solar Energy Production"/>
    <s v="~"/>
    <s v="PEF Solar Growth Twin Rivers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BY- Twin Rivers 344"/>
    <s v="AFUDC Eligible"/>
    <s v="Expansion"/>
    <s v="Regulated Renewables"/>
    <s v="Renewable Generation - Solar"/>
    <s v="BY - Solar Energy Production"/>
    <s v="~"/>
    <s v="PEF Solar Growth Twin Rivers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BY- Twin Rivers 345"/>
    <s v="AFUDC Eligible"/>
    <s v="Expansion"/>
    <s v="Regulated Renewables"/>
    <s v="Renewable Generation - Solar"/>
    <s v="BY - Solar Energy Production"/>
    <s v="~"/>
    <s v="PEF Solar Growth Twin Rivers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Charlie Creek"/>
    <s v="AFUDC Eligible"/>
    <s v="Expansion"/>
    <s v="Regulated Renewables"/>
    <s v="Renewable Generation - Solar"/>
    <s v="BY - Solar Energy Production"/>
    <s v="~"/>
    <s v="PEF Solar Growth Charlie Creek"/>
    <n v="0"/>
    <n v="0"/>
    <n v="0"/>
    <n v="0"/>
    <n v="0"/>
    <n v="0"/>
    <n v="0"/>
    <n v="1"/>
    <n v="1"/>
    <n v="1"/>
    <n v="1"/>
    <n v="1"/>
    <n v="5"/>
    <n v="1"/>
    <n v="1"/>
    <n v="1"/>
    <n v="1"/>
    <n v="1"/>
    <n v="1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Duette"/>
    <s v="AFUDC Eligible"/>
    <s v="Expansion"/>
    <s v="Regulated Renewables"/>
    <s v="Renewable Generation - Solar"/>
    <s v="BY - Solar Energy Production"/>
    <s v="~"/>
    <s v="PEF Solar Growth Duet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Sandy Creek"/>
    <s v="AFUDC Eligible"/>
    <s v="Expansion"/>
    <s v="Regulated Renewables"/>
    <s v="Renewable Generation - Solar"/>
    <s v="BY - Solar Energy Production"/>
    <s v="~"/>
    <s v="PEF Solar Growth Sandy Creek"/>
    <n v="0"/>
    <n v="0"/>
    <n v="0"/>
    <n v="0"/>
    <n v="0"/>
    <n v="1"/>
    <n v="1"/>
    <n v="1"/>
    <n v="1"/>
    <n v="1"/>
    <n v="1"/>
    <n v="1"/>
    <n v="7"/>
    <n v="1"/>
    <n v="1"/>
    <n v="1"/>
    <n v="1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Santa Fe"/>
    <s v="AFUDC Not Eligible"/>
    <s v="Expansion"/>
    <s v="Regulated Renewables"/>
    <s v="Renewable Generation - Solar"/>
    <s v="BY - Solar Energy Production"/>
    <s v="~"/>
    <s v="PEF Solar Growth Santa Fe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1 Twin Rivers"/>
    <s v="AFUDC Eligible"/>
    <s v="Expansion"/>
    <s v="Regulated Renewables"/>
    <s v="Renewable Generation - Solar"/>
    <s v="BY - Solar Energy Production"/>
    <s v="~"/>
    <s v="PEF Solar Growth Twin Rivers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2 BY"/>
    <s v="AFUDC Not Eligible"/>
    <s v="Expansion"/>
    <s v="Regulated Renewables"/>
    <s v="Renewable Generation - Solar"/>
    <s v="BY - Solar Energy Production"/>
    <s v="~"/>
    <s v="PEF Other Solar Growth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2 BY - Bay Trail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1"/>
    <n v="1"/>
    <n v="1"/>
    <n v="1"/>
    <n v="1"/>
    <n v="1"/>
    <n v="1"/>
    <n v="7"/>
    <n v="1"/>
    <n v="1"/>
    <n v="1"/>
    <n v="1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2 BY - Dolphin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1"/>
    <n v="1"/>
    <n v="1"/>
    <n v="1"/>
    <n v="1"/>
    <n v="1"/>
    <n v="1"/>
    <n v="7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2 BY - Fort Green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1"/>
    <n v="1"/>
    <n v="1"/>
    <n v="1"/>
    <n v="1"/>
    <n v="1"/>
    <n v="1"/>
    <n v="7"/>
    <n v="1"/>
    <n v="1"/>
    <n v="1"/>
    <n v="1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2 BY - Hardeetown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2 BY 341"/>
    <s v="AFUDC Not Eligible"/>
    <s v="Expansion"/>
    <s v="Regulated Renewables"/>
    <s v="Renewable Generation - Solar"/>
    <s v="BY - Solar Energy Production"/>
    <s v="~"/>
    <s v="PEF Other Solar Growth 341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2 BY 344"/>
    <s v="AFUDC Not Eligible"/>
    <s v="Expansion"/>
    <s v="Regulated Renewables"/>
    <s v="Renewable Generation - Solar"/>
    <s v="BY - Solar Energy Production"/>
    <s v="~"/>
    <s v="PEF Other Solar Growth 344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2 BY 345"/>
    <s v="AFUDC Not Eligible"/>
    <s v="Expansion"/>
    <s v="Regulated Renewables"/>
    <s v="Renewable Generation - Solar"/>
    <s v="BY - Solar Energy Production"/>
    <s v="~"/>
    <s v="PEF Other Solar Growth 345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3 BY"/>
    <s v="AFUDC Not Eligible"/>
    <s v="Expansion"/>
    <s v="Regulated Renewables"/>
    <s v="Renewable Generation - Solar"/>
    <s v="BY - Solar Energy Production"/>
    <s v="~"/>
    <s v="PEF Other Solar Growth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3 BY - Bay Ranch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3 BY - Hildreth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3 BY 341"/>
    <s v="AFUDC Not Eligible"/>
    <s v="Expansion"/>
    <s v="Regulated Renewables"/>
    <s v="Renewable Generation - Solar"/>
    <s v="BY - Solar Energy Production"/>
    <s v="~"/>
    <s v="PEF Other Solar Growth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3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3 BY 345"/>
    <s v="AFUDC Not Eligible"/>
    <s v="Expansion"/>
    <s v="Regulated Renewables"/>
    <s v="Renewable Generation - Solar"/>
    <s v="BY - Solar Energy Production"/>
    <s v="~"/>
    <s v="PEF Other Solar Growth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3 BY- High Springs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4 BY"/>
    <s v="AFUDC Not Eligible"/>
    <s v="Expansion"/>
    <s v="Regulated Renewables"/>
    <s v="Renewable Generation - Solar"/>
    <s v="BY - Solar Energy Production"/>
    <s v="~"/>
    <s v="PEF Other Solar Growth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4 BY - Falmouth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4 BY - Mule Creek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4 BY - Spring Ridge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4 BY - Winquepin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4 BY 341"/>
    <s v="AFUDC Not Eligible"/>
    <s v="Expansion"/>
    <s v="Regulated Renewables"/>
    <s v="Renewable Generation - Solar"/>
    <s v="BY - Solar Energy Production"/>
    <s v="~"/>
    <s v="PEF Other Solar Growth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4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0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4 BY 345"/>
    <s v="AFUDC Not Eligible"/>
    <s v="Expansion"/>
    <s v="Regulated Renewables"/>
    <s v="Renewable Generation - Solar"/>
    <s v="BY - Solar Energy Production"/>
    <s v="~"/>
    <s v="PEF Other Solar Growth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5 BY"/>
    <s v="AFUDC Eligible"/>
    <s v="Expansion"/>
    <s v="Regulated Renewables"/>
    <s v="Renewable Generation - Solar"/>
    <s v="BY - Solar Energy Production"/>
    <s v="~"/>
    <s v="PEF Other Solar Growth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5 BY 341"/>
    <s v="AFUDC Eligible"/>
    <s v="Expansion"/>
    <s v="Regulated Renewables"/>
    <s v="Renewable Generation - Solar"/>
    <s v="BY - Solar Energy Production"/>
    <s v="~"/>
    <s v="PEF Other Solar Growth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5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5 BY 345"/>
    <s v="AFUDC Eligible"/>
    <s v="Expansion"/>
    <s v="Regulated Renewables"/>
    <s v="Renewable Generation - Solar"/>
    <s v="BY - Solar Energy Production"/>
    <s v="~"/>
    <s v="PEF Other Solar Growth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6 BY"/>
    <s v="AFUDC Eligible"/>
    <s v="Expansion"/>
    <s v="Regulated Renewables"/>
    <s v="Renewable Generation - Solar"/>
    <s v="BY - Solar Energy Production"/>
    <s v="~"/>
    <s v="PEF Other Solar Growth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6 BY 341"/>
    <s v="AFUDC Eligible"/>
    <s v="Expansion"/>
    <s v="Regulated Renewables"/>
    <s v="Renewable Generation - Solar"/>
    <s v="BY - Solar Energy Production"/>
    <s v="~"/>
    <s v="PEF Other Solar Growth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6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6 BY 345"/>
    <s v="AFUDC Eligible"/>
    <s v="Expansion"/>
    <s v="Regulated Renewables"/>
    <s v="Renewable Generation - Solar"/>
    <s v="BY - Solar Energy Production"/>
    <s v="~"/>
    <s v="PEF Other Solar Growth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2027 BY 341"/>
    <s v="AFUDC Eligible"/>
    <s v="Expansion"/>
    <s v="Regulated Renewables"/>
    <s v="Renewable Generation - Solar"/>
    <s v="BY - Solar Energy Production"/>
    <s v="~"/>
    <s v="PEF Other Solar Growth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1"/>
    <n v="1"/>
    <n v="1"/>
    <n v="1"/>
    <n v="1"/>
    <n v="1"/>
    <n v="1"/>
    <n v="1"/>
    <n v="0"/>
    <n v="0"/>
    <n v="0"/>
    <n v="0"/>
    <n v="8"/>
  </r>
  <r>
    <s v="DE Florida"/>
    <x v="11"/>
    <s v="Renewable Generation"/>
    <s v="PEF Solar Growth 2027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1"/>
    <n v="1"/>
    <n v="1"/>
    <n v="1"/>
    <n v="1"/>
    <n v="1"/>
    <n v="1"/>
    <n v="1"/>
    <n v="0"/>
    <n v="0"/>
    <n v="0"/>
    <n v="0"/>
    <n v="8"/>
  </r>
  <r>
    <s v="DE Florida"/>
    <x v="11"/>
    <s v="Renewable Generation"/>
    <s v="PEF Solar Growth 2027 BY 345"/>
    <s v="AFUDC Eligible"/>
    <s v="Expansion"/>
    <s v="Regulated Renewables"/>
    <s v="Renewable Generation - Solar"/>
    <s v="BY - Solar Energy Production"/>
    <s v="~"/>
    <s v="PEF Other Solar Growth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1"/>
    <n v="1"/>
    <n v="1"/>
    <n v="1"/>
    <n v="1"/>
    <n v="1"/>
    <n v="1"/>
    <n v="1"/>
    <n v="0"/>
    <n v="0"/>
    <n v="0"/>
    <n v="0"/>
    <n v="8"/>
  </r>
  <r>
    <s v="DE Florida"/>
    <x v="11"/>
    <s v="Renewable Generation"/>
    <s v="PEF Solar Growth 2028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</r>
  <r>
    <s v="DE Florida"/>
    <x v="11"/>
    <s v="Renewable Generation"/>
    <s v="PEF Solar Growth Battery B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Battery BY - Jennings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Battery BY - John Hopkins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Battery BY - Micanop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Battery BY - Trenton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Renewable Generation"/>
    <s v="PEF Solar Growth PLUG"/>
    <s v="AFUDC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</r>
  <r>
    <s v="DE Florida"/>
    <x v="11"/>
    <s v="Transmission"/>
    <s v="PEF Transmission 2020 AFUDC Earning "/>
    <s v="AFUDC Eligible"/>
    <s v="Expansion"/>
    <s v="Other Transmission &amp; Distribution Expansion"/>
    <s v="~"/>
    <s v="GG - Transmission Lines"/>
    <s v="~"/>
    <s v="PEF Model Depr Group Transmission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2021 Qtrly Closing "/>
    <s v="AFUDC Not Eligible"/>
    <s v="Expansion"/>
    <s v="Other Transmission &amp; Distribution Expansion"/>
    <s v="~"/>
    <s v="GG - Transmission Lines"/>
    <s v="~"/>
    <s v="PEF Model Depr Group Transmission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2022 Qtrly Closing "/>
    <s v="AFUDC Not Eligible"/>
    <s v="Expansion"/>
    <s v="Other Transmission &amp; Distribution Expansion"/>
    <s v="~"/>
    <s v="GG - Transmission Lines"/>
    <s v="~"/>
    <s v="PEF Model Depr Group Transmission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EE 2023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5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EE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1"/>
    <n v="1"/>
    <n v="1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EE 2025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1"/>
    <n v="1"/>
    <n v="0"/>
    <n v="0"/>
    <n v="0"/>
    <n v="0"/>
    <n v="0"/>
    <n v="0"/>
    <n v="0"/>
    <n v="0"/>
    <n v="4"/>
  </r>
  <r>
    <s v="DE Florida"/>
    <x v="11"/>
    <s v="Transmission"/>
    <s v="PEF Transmission Expansion EE 2026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EE 2028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6"/>
  </r>
  <r>
    <s v="DE Florida"/>
    <x v="11"/>
    <s v="Transmission"/>
    <s v="PEF Transmission Expansion EE DEC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6"/>
  </r>
  <r>
    <s v="DE Florida"/>
    <x v="11"/>
    <s v="Transmission"/>
    <s v="PEF Transmission Expansion EE JUL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6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EE MAR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7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EE_DeLand West to Dona Vista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EE_Ross Prairie-Shaw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1"/>
    <n v="1"/>
    <n v="1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FF  Plug to Guidance"/>
    <s v="AFUDC Not Eligible"/>
    <s v="Expansion"/>
    <s v="Other Transmission &amp; Distribution Expansion"/>
    <s v="Plug"/>
    <s v="FF - Transmission Stations "/>
    <s v="~"/>
    <s v="PEF Transmission (Excl. ECC) 353.1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1"/>
    <s v="Transmission"/>
    <s v="PEF Transmission Expansion FF  Plug to Guidance2"/>
    <s v="AFUDC Not Eligible"/>
    <s v="Expansion"/>
    <s v="Other Transmission &amp; Distribution Expansion"/>
    <s v="Plug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1"/>
    <s v="Transmission"/>
    <s v="PEF Transmission Expansion FF  Tallahasse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5"/>
  </r>
  <r>
    <s v="DE Florida"/>
    <x v="11"/>
    <s v="Transmission"/>
    <s v="PEF Transmission Expansion FF - New County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6"/>
  </r>
  <r>
    <s v="DE Florida"/>
    <x v="11"/>
    <s v="Transmission"/>
    <s v="PEF Transmission Expansion FF American Cement-Bushnell East "/>
    <s v="AFUDC Not Eligible"/>
    <s v="Expansion"/>
    <s v="Other Transmission &amp; Distribution Expansion"/>
    <s v="Transmission Expansion"/>
    <s v="FF - Transmission Stations "/>
    <s v="~"/>
    <s v="PEF Transmission (Excl. ECC) 353.1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FF Bartow Plant-Northeast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1"/>
    <n v="0.98"/>
    <n v="0.98"/>
    <n v="0.98"/>
    <n v="0.98"/>
    <n v="0.98"/>
    <n v="0.98"/>
    <n v="0.98"/>
    <n v="0.98"/>
    <n v="8.8400000000000016"/>
    <n v="0.98"/>
    <n v="0.98"/>
    <n v="0.98"/>
    <n v="0.98"/>
    <n v="0"/>
    <n v="0"/>
    <n v="0"/>
    <n v="0"/>
    <n v="0"/>
    <n v="0"/>
    <n v="0"/>
    <n v="0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FF Bayboro_TGIP"/>
    <s v="AFUDC Not Eligible"/>
    <s v="Expansion"/>
    <s v="Other Transmission &amp; Distribution Expansion"/>
    <s v="Transmission Expansion"/>
    <s v="FF - Transmission Stations "/>
    <s v="~"/>
    <s v="PEF Transmission (Excl. ECC) 353.1"/>
    <n v="1"/>
    <n v="1"/>
    <n v="1"/>
    <n v="1"/>
    <n v="1"/>
    <n v="1"/>
    <n v="1"/>
    <n v="1"/>
    <n v="1"/>
    <n v="1"/>
    <n v="1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FF Brookridge Bank &amp; Spar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1"/>
    <n v="1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FF Fort White"/>
    <s v="AFUDC Not Eligible"/>
    <s v="Expansion"/>
    <s v="Other Transmission &amp; Distribution Expansion"/>
    <s v="Transmission Expansion"/>
    <s v="FF - Transmission Stations "/>
    <s v="~"/>
    <s v="PEF Transmission (Excl. ECC) 353.1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FF Hancock Road"/>
    <s v="AFUDC Not Eligible"/>
    <s v="Expansion"/>
    <s v="Other Transmission &amp; Distribution Expansion"/>
    <s v="Transmission Expansion"/>
    <s v="FF - Transmission Stations "/>
    <s v="~"/>
    <s v="PEF Transmission (Excl. ECC) 353.1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FF New Cust"/>
    <s v="AFUDC Not Eligible"/>
    <s v="Expansion"/>
    <s v="Customer Adds"/>
    <s v="Transmission - Customer Additions"/>
    <s v="FF - Transmission Stations "/>
    <s v="~"/>
    <s v="PEF Transmission (Excl. ECC) 353.1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FF Stations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FF Stations - Keystone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4"/>
    <n v="1"/>
    <n v="1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FF Stations - Osprey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98"/>
    <n v="0.98"/>
    <n v="0.98"/>
    <n v="0.98"/>
    <n v="0.98"/>
    <n v="0.98"/>
    <n v="0.98"/>
    <n v="0.98"/>
    <n v="8.8400000000000016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FF Stations - UF Easement"/>
    <s v="AFUDC Eligible"/>
    <s v="Expansion"/>
    <s v="Other Transmission &amp; Distribution Expansion"/>
    <s v="Transmission Expansion"/>
    <s v="FF - Transmission Stations "/>
    <s v="~"/>
    <s v="PEF Transmission Easements 350.1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FF Sumter County Industrial Park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</r>
  <r>
    <s v="DE Florida"/>
    <x v="11"/>
    <s v="Transmission"/>
    <s v="PEF Transmission Expansion FF Voltage"/>
    <s v="AFUDC Not Eligible"/>
    <s v="Expansion"/>
    <s v="Other Transmission &amp; Distribution Expansion"/>
    <s v="Voltage Control"/>
    <s v="FF - Transmission Stations "/>
    <s v="~"/>
    <s v="PEF Transmission (Excl. ECC) 353.1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 Plug to Guidance2"/>
    <s v="AFUDC Eligible"/>
    <s v="Expansion"/>
    <s v="Other Transmission &amp; Distribution Expansion"/>
    <s v="Plug"/>
    <s v="GG - Transmission Lines"/>
    <s v="~"/>
    <s v="PEF Transmission Poles &amp; Fixtures 355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- Disston to Largo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6"/>
    <n v="1"/>
    <n v="0"/>
    <n v="0"/>
    <n v="0"/>
    <n v="0"/>
    <n v="0"/>
    <n v="0"/>
    <n v="0"/>
    <n v="0"/>
    <n v="0"/>
    <n v="0"/>
    <n v="0"/>
    <n v="1"/>
  </r>
  <r>
    <s v="DE Florida"/>
    <x v="11"/>
    <s v="Transmission"/>
    <s v="PEF Transmission Expansion GG - Disston to Largo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6"/>
    <n v="1"/>
    <n v="0"/>
    <n v="0"/>
    <n v="0"/>
    <n v="0"/>
    <n v="0"/>
    <n v="0"/>
    <n v="0"/>
    <n v="0"/>
    <n v="0"/>
    <n v="0"/>
    <n v="0"/>
    <n v="1"/>
  </r>
  <r>
    <s v="DE Florida"/>
    <x v="11"/>
    <s v="Transmission"/>
    <s v="PEF Transmission Expansion GG 40th Street to 16th Stree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40th Street to 16th Stree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American Cement-Bushnell Eas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American Cement-Bushnell Eas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Archer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6"/>
    <n v="1"/>
    <n v="0"/>
    <n v="0"/>
    <n v="0"/>
    <n v="0"/>
    <n v="0"/>
    <n v="0"/>
    <n v="0"/>
    <n v="0"/>
    <n v="0"/>
    <n v="0"/>
    <n v="0"/>
    <n v="1"/>
  </r>
  <r>
    <s v="DE Florida"/>
    <x v="11"/>
    <s v="Transmission"/>
    <s v="PEF Transmission Expansion GG Archer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6"/>
    <n v="1"/>
    <n v="0"/>
    <n v="0"/>
    <n v="0"/>
    <n v="0"/>
    <n v="0"/>
    <n v="0"/>
    <n v="0"/>
    <n v="0"/>
    <n v="0"/>
    <n v="0"/>
    <n v="0"/>
    <n v="1"/>
  </r>
  <r>
    <s v="DE Florida"/>
    <x v="11"/>
    <s v="Transmission"/>
    <s v="PEF Transmission Expansion GG Archer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Archer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Baker Tap to Miccosuke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Baker Tap to Miccosuke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Bithlo to Lockwood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1"/>
    <n v="1"/>
    <n v="1"/>
    <n v="1"/>
    <n v="0"/>
    <n v="0"/>
    <n v="0"/>
    <n v="0"/>
    <n v="0"/>
    <n v="0"/>
    <n v="0"/>
    <n v="0"/>
    <n v="4"/>
  </r>
  <r>
    <s v="DE Florida"/>
    <x v="11"/>
    <s v="Transmission"/>
    <s v="PEF Transmission Expansion GG Bithlo to Lockwoo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1"/>
    <n v="1"/>
    <n v="1"/>
    <n v="1"/>
    <n v="0"/>
    <n v="0"/>
    <n v="0"/>
    <n v="0"/>
    <n v="0"/>
    <n v="0"/>
    <n v="0"/>
    <n v="0"/>
    <n v="4"/>
  </r>
  <r>
    <s v="DE Florida"/>
    <x v="11"/>
    <s v="Transmission"/>
    <s v="PEF Transmission Expansion GG Bithlo to Lockwoo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1"/>
    <n v="1"/>
    <n v="1"/>
    <n v="1"/>
    <n v="0"/>
    <n v="0"/>
    <n v="0"/>
    <n v="0"/>
    <n v="0"/>
    <n v="0"/>
    <n v="0"/>
    <n v="0"/>
    <n v="4"/>
  </r>
  <r>
    <s v="DE Florida"/>
    <x v="11"/>
    <s v="Transmission"/>
    <s v="PEF Transmission Expansion GG Brookridge-Twin County Ranc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5"/>
  </r>
  <r>
    <s v="DE Florida"/>
    <x v="11"/>
    <s v="Transmission"/>
    <s v="PEF Transmission Expansion GG Brookridge-Twin County Ranc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5"/>
  </r>
  <r>
    <s v="DE Florida"/>
    <x v="11"/>
    <s v="Transmission"/>
    <s v="PEF Transmission Expansion GG Burnham Tap to Jasper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</r>
  <r>
    <s v="DE Florida"/>
    <x v="11"/>
    <s v="Transmission"/>
    <s v="PEF Transmission Expansion GG Burnham Tap to Jasper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</r>
  <r>
    <s v="DE Florida"/>
    <x v="11"/>
    <s v="Transmission"/>
    <s v="PEF Transmission Expansion GG Capacit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Capacit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Capacit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1"/>
    <n v="1"/>
    <n v="1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1"/>
    <n v="1"/>
    <n v="1"/>
    <n v="0"/>
    <n v="0"/>
    <n v="0"/>
    <n v="0"/>
    <n v="0"/>
    <n v="0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Disston to 40th Stree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6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Disston to 40th Stree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6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Disston to 40th Stree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6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Eustis to Eustis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Eustis to Eustis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Ft White-Perr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Ft White-P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Ft White-P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Ginnie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5"/>
  </r>
  <r>
    <s v="DE Florida"/>
    <x v="11"/>
    <s v="Transmission"/>
    <s v="PEF Transmission Expansion GG Ginnie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5"/>
  </r>
  <r>
    <s v="DE Florida"/>
    <x v="11"/>
    <s v="Transmission"/>
    <s v="PEF Transmission Expansion GG Haines City East-Green Island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6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Haines City East-Green Islan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6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Haines City East-Green Islan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6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Hancock Roa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"/>
    <n v="1"/>
    <n v="1"/>
    <n v="1"/>
    <n v="1"/>
    <n v="1"/>
    <n v="1"/>
    <n v="1"/>
    <n v="1"/>
    <n v="1"/>
    <n v="1"/>
    <n v="1"/>
    <n v="12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Hancock Road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"/>
    <n v="1"/>
    <n v="1"/>
    <n v="1"/>
    <n v="1"/>
    <n v="1"/>
    <n v="1"/>
    <n v="1"/>
    <n v="1"/>
    <n v="1"/>
    <n v="1"/>
    <n v="1"/>
    <n v="12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Hancock Road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"/>
    <n v="1"/>
    <n v="1"/>
    <n v="1"/>
    <n v="1"/>
    <n v="1"/>
    <n v="1"/>
    <n v="1"/>
    <n v="1"/>
    <n v="1"/>
    <n v="1"/>
    <n v="1"/>
    <n v="12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Idylwild - Wacahoota "/>
    <s v="AFUDC Not Eligible"/>
    <s v="Expansion"/>
    <s v="Other Transmission &amp; Distribution Expansion"/>
    <s v="Voltage Control"/>
    <s v="GG - Transmission Lines"/>
    <s v="~"/>
    <s v="PEF Transmission O/H Conduct.&amp; Devices 356.0"/>
    <n v="0"/>
    <n v="0"/>
    <n v="1"/>
    <n v="0.98"/>
    <n v="0.98"/>
    <n v="0.98"/>
    <n v="0.98"/>
    <n v="0.98"/>
    <n v="0.98"/>
    <n v="0.98"/>
    <n v="0.98"/>
    <n v="0.98"/>
    <n v="9.8200000000000021"/>
    <n v="0.98"/>
    <n v="0.98"/>
    <n v="0.98"/>
    <n v="0"/>
    <n v="0"/>
    <n v="0"/>
    <n v="0"/>
    <n v="0"/>
    <n v="0"/>
    <n v="0"/>
    <n v="0"/>
    <n v="0"/>
    <n v="2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Idylwild - Wacahoota  355"/>
    <s v="AFUDC Not Eligible"/>
    <s v="Expansion"/>
    <s v="Other Transmission &amp; Distribution Expansion"/>
    <s v="Voltage Control"/>
    <s v="GG - Transmission Lines"/>
    <s v="~"/>
    <s v="PEF Transmission Poles &amp; Fixtures 355.0"/>
    <n v="0"/>
    <n v="0"/>
    <n v="1"/>
    <n v="0.98"/>
    <n v="0.98"/>
    <n v="0.98"/>
    <n v="0.98"/>
    <n v="0.98"/>
    <n v="0.98"/>
    <n v="0.98"/>
    <n v="0.98"/>
    <n v="0.98"/>
    <n v="9.8200000000000021"/>
    <n v="0.98"/>
    <n v="0.98"/>
    <n v="0.98"/>
    <n v="0"/>
    <n v="0"/>
    <n v="0"/>
    <n v="0"/>
    <n v="0"/>
    <n v="0"/>
    <n v="0"/>
    <n v="0"/>
    <n v="0"/>
    <n v="2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Idylwild - Wacahoota  356"/>
    <s v="AFUDC Not Eligible"/>
    <s v="Expansion"/>
    <s v="Other Transmission &amp; Distribution Expansion"/>
    <s v="Voltage Control"/>
    <s v="GG - Transmission Lines"/>
    <s v="~"/>
    <s v="PEF Transmission O/H Conduct.&amp; Devices 356.0"/>
    <n v="0"/>
    <n v="0"/>
    <n v="1"/>
    <n v="0.98"/>
    <n v="0.98"/>
    <n v="0.98"/>
    <n v="0.98"/>
    <n v="0.98"/>
    <n v="0.98"/>
    <n v="0.98"/>
    <n v="0.98"/>
    <n v="0.98"/>
    <n v="9.8200000000000021"/>
    <n v="0.98"/>
    <n v="0.98"/>
    <n v="0.98"/>
    <n v="0"/>
    <n v="0"/>
    <n v="0"/>
    <n v="0"/>
    <n v="0"/>
    <n v="0"/>
    <n v="0"/>
    <n v="0"/>
    <n v="0"/>
    <n v="2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Lake Talquin-Brickyar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Lake Talquin-Brickyard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Lake Talquin-Brickyard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Lines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4"/>
    <n v="1"/>
    <n v="1"/>
    <n v="1"/>
    <n v="0"/>
    <n v="0"/>
    <n v="0"/>
    <n v="0"/>
    <n v="0"/>
    <n v="0"/>
    <n v="0"/>
    <n v="0"/>
    <n v="0"/>
    <n v="3"/>
  </r>
  <r>
    <s v="DE Florida"/>
    <x v="11"/>
    <s v="Transmission"/>
    <s v="PEF Transmission Expansion GG Lines - Deland W - Dona Vist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4"/>
    <n v="1"/>
    <n v="1"/>
    <n v="1"/>
    <n v="0"/>
    <n v="0"/>
    <n v="0"/>
    <n v="0"/>
    <n v="0"/>
    <n v="0"/>
    <n v="0"/>
    <n v="0"/>
    <n v="0"/>
    <n v="3"/>
  </r>
  <r>
    <s v="DE Florida"/>
    <x v="11"/>
    <s v="Transmission"/>
    <s v="PEF Transmission Expansion GG Lines - Deland W - Dona Vist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4"/>
    <n v="1"/>
    <n v="1"/>
    <n v="1"/>
    <n v="0"/>
    <n v="0"/>
    <n v="0"/>
    <n v="0"/>
    <n v="0"/>
    <n v="0"/>
    <n v="0"/>
    <n v="0"/>
    <n v="0"/>
    <n v="3"/>
  </r>
  <r>
    <s v="DE Florida"/>
    <x v="11"/>
    <s v="Transmission"/>
    <s v="PEF Transmission Expansion GG Lines - Fort Meade -WLW "/>
    <s v="AFUDC Eligible"/>
    <s v="Expansion"/>
    <s v="Other Transmission &amp; Distribution Expansion"/>
    <s v="Transmission Expansion"/>
    <s v="GG - Transmission Lines"/>
    <s v="~"/>
    <s v="PEF Transmission O/H Conduct.&amp; Devices 356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Lines - Fort Meade -WLW  355"/>
    <s v="AFUDC Eligible"/>
    <s v="Expansion"/>
    <s v="Other Transmission &amp; Distribution Expansion"/>
    <s v="Transmission Expansion"/>
    <s v="GG - Transmission Lines"/>
    <s v="~"/>
    <s v="PEF Transmission Poles &amp; Fixtures 355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Lines - Fort Meade -WLW 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0"/>
    <n v="0"/>
    <n v="0"/>
    <n v="0"/>
    <n v="0"/>
    <n v="1"/>
    <n v="0.98"/>
    <n v="0.98"/>
    <n v="0.98"/>
    <n v="0.98"/>
    <n v="0.98"/>
    <n v="0.98"/>
    <n v="6.8800000000000008"/>
    <n v="0.98"/>
    <n v="0.98"/>
    <n v="0.98"/>
    <n v="0.98"/>
    <n v="0.98"/>
    <n v="0.98"/>
    <n v="0"/>
    <n v="0"/>
    <n v="0"/>
    <n v="0"/>
    <n v="0"/>
    <n v="0"/>
    <n v="5.88000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Lines - New River - Wire Rd 355"/>
    <s v="AFUDC Eligible"/>
    <s v="Expansion"/>
    <s v="Other Transmission &amp; Distribution Expansion"/>
    <s v="Voltage Control"/>
    <s v="GG - Transmission Lines"/>
    <s v="~"/>
    <s v="PEF Transmission Poles &amp; Fixtures 355.0"/>
    <n v="0"/>
    <n v="0"/>
    <n v="0"/>
    <n v="0"/>
    <n v="0"/>
    <n v="1"/>
    <n v="0.98"/>
    <n v="0.98"/>
    <n v="0.98"/>
    <n v="0.98"/>
    <n v="0.98"/>
    <n v="0.98"/>
    <n v="6.8800000000000008"/>
    <n v="0.98"/>
    <n v="0.98"/>
    <n v="0.98"/>
    <n v="0.98"/>
    <n v="0.98"/>
    <n v="0.98"/>
    <n v="0"/>
    <n v="0"/>
    <n v="0"/>
    <n v="0"/>
    <n v="0"/>
    <n v="0"/>
    <n v="5.88000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Lines - New River - Wire Rd 356"/>
    <s v="AFUDC Eligible"/>
    <s v="Expansion"/>
    <s v="Other Transmission &amp; Distribution Expansion"/>
    <s v="Voltage Control"/>
    <s v="GG - Transmission Lines"/>
    <s v="~"/>
    <s v="PEF Transmission O/H Conduct.&amp; Devices 356.0"/>
    <n v="0"/>
    <n v="0"/>
    <n v="0"/>
    <n v="0"/>
    <n v="0"/>
    <n v="1"/>
    <n v="0.98"/>
    <n v="0.98"/>
    <n v="0.98"/>
    <n v="0.98"/>
    <n v="0.98"/>
    <n v="0.98"/>
    <n v="6.8800000000000008"/>
    <n v="0.98"/>
    <n v="0.98"/>
    <n v="0.98"/>
    <n v="0.98"/>
    <n v="0.98"/>
    <n v="0.98"/>
    <n v="0"/>
    <n v="0"/>
    <n v="0"/>
    <n v="0"/>
    <n v="0"/>
    <n v="0"/>
    <n v="5.88000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Lines - Powerline to Williston"/>
    <s v="AFUDC Eligible"/>
    <s v="Expansion"/>
    <s v="Other Transmission &amp; Distribution Expansion"/>
    <s v="Transmission Expansion"/>
    <s v="GG - Transmission Lines"/>
    <s v="~"/>
    <s v="PEF Model Depr Group Transmiss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98"/>
    <n v="0.98"/>
    <n v="0.98"/>
    <n v="0.98"/>
    <n v="0.98"/>
    <n v="0.98"/>
    <n v="0.98"/>
    <n v="0.98"/>
    <n v="0.98"/>
    <n v="9.8200000000000021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Lines - Powerline to Williston 355"/>
    <s v="AFUDC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98"/>
    <n v="0.98"/>
    <n v="0.98"/>
    <n v="0.98"/>
    <n v="0.98"/>
    <n v="0.98"/>
    <n v="0.98"/>
    <n v="0.98"/>
    <n v="0.98"/>
    <n v="9.8200000000000021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Lines - Powerline to Willist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98"/>
    <n v="0.98"/>
    <n v="0.98"/>
    <n v="0.98"/>
    <n v="0.98"/>
    <n v="0.98"/>
    <n v="0.98"/>
    <n v="0.98"/>
    <n v="0.98"/>
    <n v="9.8200000000000021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Lin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1"/>
    <s v="Transmission"/>
    <s v="PEF Transmission Expansion GG Lin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1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Martin West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Martin West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New Cust"/>
    <s v="AFUDC Not Eligible"/>
    <s v="Expansion"/>
    <s v="Customer Adds"/>
    <s v="Transmission - Customer Additions"/>
    <s v="GG - Transmission Lines"/>
    <s v="~"/>
    <s v="PEF Model Depr Group Transmission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1"/>
    <s v="Transmission"/>
    <s v="PEF Transmission Expansion GG New Cust 355"/>
    <s v="AFUDC Not Eligible"/>
    <s v="Expansion"/>
    <s v="Customer Adds"/>
    <s v="Transmission - Customer Additions"/>
    <s v="GG - Transmission Lines"/>
    <s v="~"/>
    <s v="PEF Transmission Poles &amp; Fixtures 355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1"/>
    <s v="Transmission"/>
    <s v="PEF Transmission Expansion GG New Cust 356"/>
    <s v="AFUDC Not Eligible"/>
    <s v="Expansion"/>
    <s v="Customer Adds"/>
    <s v="Transmission - Customer Additions"/>
    <s v="GG - Transmission Lines"/>
    <s v="~"/>
    <s v="PEF Transmission O/H Conduct.&amp; Devices 356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1"/>
    <s v="Transmission"/>
    <s v="PEF Transmission Expansion GG New Source to Alachu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New Source to Alachu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Plug to Guidance"/>
    <s v="AFUDC Not Eligible"/>
    <s v="Expansion"/>
    <s v="Other Transmission &amp; Distribution Expansion"/>
    <s v="Plug"/>
    <s v="GG - Transmission Lines"/>
    <s v="~"/>
    <s v="PEF Transmission Poles &amp; Fixtures 355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Powerline to Holder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Powerline to Holder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1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Rio Pinar to Econ to Winter Park Eas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1"/>
    <n v="0.98"/>
    <n v="0.98"/>
    <n v="0.98"/>
    <n v="0.98"/>
    <n v="4.92"/>
    <n v="1"/>
    <n v="1"/>
    <n v="1"/>
    <n v="1"/>
    <n v="1"/>
    <n v="1"/>
    <n v="0"/>
    <n v="0"/>
    <n v="0"/>
    <n v="0"/>
    <n v="0"/>
    <n v="0.98"/>
    <n v="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Rio Pinar to Econ to Winter Park Eas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1"/>
    <n v="0.98"/>
    <n v="0.98"/>
    <n v="0.98"/>
    <n v="0.98"/>
    <n v="4.92"/>
    <n v="1"/>
    <n v="1"/>
    <n v="1"/>
    <n v="1"/>
    <n v="1"/>
    <n v="1"/>
    <n v="0"/>
    <n v="0"/>
    <n v="0"/>
    <n v="0"/>
    <n v="0"/>
    <n v="0.98"/>
    <n v="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Rio Pinar to Econ to Winter Park Eas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1"/>
    <n v="0.98"/>
    <n v="0.98"/>
    <n v="0.98"/>
    <n v="0.98"/>
    <n v="4.92"/>
    <n v="1"/>
    <n v="1"/>
    <n v="1"/>
    <n v="1"/>
    <n v="1"/>
    <n v="1"/>
    <n v="0"/>
    <n v="0"/>
    <n v="0"/>
    <n v="0"/>
    <n v="0"/>
    <n v="0.98"/>
    <n v="6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Ross Prairie-Shaw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6"/>
    <n v="1"/>
    <n v="0"/>
    <n v="0"/>
    <n v="0"/>
    <n v="0"/>
    <n v="0"/>
    <n v="0"/>
    <n v="0"/>
    <n v="0"/>
    <n v="0"/>
    <n v="0"/>
    <n v="0"/>
    <n v="1"/>
  </r>
  <r>
    <s v="DE Florida"/>
    <x v="11"/>
    <s v="Transmission"/>
    <s v="PEF Transmission Expansion GG Ross Prairie-Shaw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6"/>
    <n v="1"/>
    <n v="0"/>
    <n v="0"/>
    <n v="0"/>
    <n v="0"/>
    <n v="0"/>
    <n v="0"/>
    <n v="0"/>
    <n v="0"/>
    <n v="0"/>
    <n v="0"/>
    <n v="0"/>
    <n v="1"/>
  </r>
  <r>
    <s v="DE Florida"/>
    <x v="11"/>
    <s v="Transmission"/>
    <s v="PEF Transmission Expansion GG Ross Prairie-Shaw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6"/>
    <n v="1"/>
    <n v="0"/>
    <n v="0"/>
    <n v="0"/>
    <n v="0"/>
    <n v="0"/>
    <n v="0"/>
    <n v="0"/>
    <n v="0"/>
    <n v="0"/>
    <n v="0"/>
    <n v="0"/>
    <n v="1"/>
  </r>
  <r>
    <s v="DE Florida"/>
    <x v="11"/>
    <s v="Transmission"/>
    <s v="PEF Transmission Expansion GG Silver Springs to Martin Wes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Silver Springs to Martin Wes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Stations - Morgan Rd 355"/>
    <s v="AFUDC Eligible"/>
    <s v="Expansion"/>
    <s v="Other Transmission &amp; Distribution Expansion"/>
    <s v="Voltage Control"/>
    <s v="GG - Transmission Lines"/>
    <s v="~"/>
    <s v="PEF Transmission Poles &amp; Fixtures 355.0"/>
    <n v="1"/>
    <n v="0.98"/>
    <n v="0.98"/>
    <n v="0.98"/>
    <n v="0.98"/>
    <n v="0.98"/>
    <n v="0.98"/>
    <n v="0.98"/>
    <n v="0.98"/>
    <n v="0.98"/>
    <n v="0.98"/>
    <n v="0.98"/>
    <n v="11.78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Stations - Morgan Rd 356"/>
    <s v="AFUDC Eligible"/>
    <s v="Expansion"/>
    <s v="Other Transmission &amp; Distribution Expansion"/>
    <s v="Voltage Control"/>
    <s v="GG - Transmission Lines"/>
    <s v="~"/>
    <s v="PEF Transmission O/H Conduct.&amp; Devices 356.0"/>
    <n v="1"/>
    <n v="0.98"/>
    <n v="0.98"/>
    <n v="0.98"/>
    <n v="0.98"/>
    <n v="0.98"/>
    <n v="0.98"/>
    <n v="0.98"/>
    <n v="0.98"/>
    <n v="0.98"/>
    <n v="0.98"/>
    <n v="0.98"/>
    <n v="11.78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Tarpon Spring to Odess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</r>
  <r>
    <s v="DE Florida"/>
    <x v="11"/>
    <s v="Transmission"/>
    <s v="PEF Transmission Expansion GG Tarpon Spring to Odess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7"/>
  </r>
  <r>
    <s v="DE Florida"/>
    <x v="11"/>
    <s v="Transmission"/>
    <s v="PEF Transmission Expansion GG Voltage"/>
    <s v="AFUDC Not Eligible"/>
    <s v="Expansion"/>
    <s v="Other Transmission &amp; Distribution Expansion"/>
    <s v="Transmission Expansion"/>
    <s v="FF - Transmission Stations "/>
    <s v="~"/>
    <s v="PEF Model Depr Group Transmission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GG Waukeena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6"/>
  </r>
  <r>
    <s v="DE Florida"/>
    <x v="11"/>
    <s v="Transmission"/>
    <s v="PEF Transmission Expansion GG Waukeena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6"/>
  </r>
  <r>
    <s v="DE Florida"/>
    <x v="11"/>
    <s v="Transmission"/>
    <s v="PEF Transmission Expansion HB Capacity"/>
    <s v="AFUDC Not Eligible"/>
    <s v="Expansion"/>
    <s v="Other Transmission &amp; Distribution Expansion"/>
    <s v="Transmission Expansion"/>
    <s v="HB - Distribution Substation"/>
    <s v="~"/>
    <s v="PEF Distribution Station Equip 362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1"/>
    <s v="Transmission"/>
    <s v="PEF Transmission Expansion HB Cust Adds"/>
    <s v="AFUDC Not Eligible"/>
    <s v="Expansion"/>
    <s v="Customer Adds"/>
    <s v="Transmission Expansion"/>
    <s v="HB - Distribution Substation"/>
    <s v="~"/>
    <s v="PEF Distribution Station Equip 362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1"/>
    <s v="Transmission"/>
    <s v="PEF Transmission Expansion HB Plug to Guidance"/>
    <s v="AFUDC Not Eligible"/>
    <s v="Expansion"/>
    <s v="Other Transmission &amp; Distribution Expansion"/>
    <s v="Plug"/>
    <s v="HB - Distribution Substation"/>
    <s v="~"/>
    <s v="PEF Distribution Station Equip 362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HB Voltage"/>
    <s v="AFUDC Not Eligible"/>
    <s v="Expansion"/>
    <s v="Other Transmission &amp; Distribution Expansion"/>
    <s v="Voltage Control"/>
    <s v="HB - Distribution Substation"/>
    <s v="~"/>
    <s v="PEF Distribution Station Equip 362.0"/>
    <n v="0"/>
    <n v="0"/>
    <n v="1"/>
    <n v="0"/>
    <n v="0"/>
    <n v="1"/>
    <n v="0"/>
    <n v="0"/>
    <n v="1"/>
    <n v="0"/>
    <n v="0"/>
    <n v="1"/>
    <n v="4"/>
    <n v="1"/>
    <n v="1"/>
    <n v="1"/>
    <n v="1"/>
    <n v="1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SB APR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1"/>
    <n v="1"/>
    <n v="1"/>
    <n v="1"/>
    <n v="1"/>
    <n v="1"/>
    <n v="1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SB DEC 2024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SB DEC 2025"/>
    <s v="AFUDC Not Eligible"/>
    <s v="Expansion"/>
    <s v="Other Transmission &amp; Distribution Expansion"/>
    <s v="Transmission"/>
    <s v="SB - General Land"/>
    <s v="~"/>
    <s v="PEF Distribution Easements 360.1"/>
    <n v="0"/>
    <n v="0"/>
    <n v="1"/>
    <n v="1"/>
    <n v="1"/>
    <n v="1"/>
    <n v="1"/>
    <n v="1"/>
    <n v="1"/>
    <n v="0"/>
    <n v="0"/>
    <n v="0"/>
    <n v="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6"/>
  </r>
  <r>
    <s v="DE Florida"/>
    <x v="11"/>
    <s v="Transmission"/>
    <s v="PEF Transmission Expansion SB DEC 2026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SB MAR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SB MAY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SB NOV 2024B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1"/>
    <n v="1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SB NOV 2026A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1"/>
    <n v="1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Expansion Tie to ROCR"/>
    <s v="AFUDC Not Eligible"/>
    <s v="Expansion"/>
    <s v="Other Transmission &amp; Distribution Expansion"/>
    <s v="Transmission Expansion"/>
    <s v="HB - Distribution Substation"/>
    <s v="~"/>
    <s v="PEF Distribution Station Equip 362.0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 FF  Plug to Filing SPP"/>
    <s v="AFUDC Not Eligible"/>
    <s v="Recoverable"/>
    <s v="Florida SPP"/>
    <s v="Transmission Expansion"/>
    <s v="FF - Transmission Stations "/>
    <s v="DEF - SPP"/>
    <s v="PEF Transmission Poles &amp; Fixtures 355.0 SPP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 FF Plug"/>
    <s v="AFUDC Not Eligible"/>
    <s v="Maintenance"/>
    <s v="Maintenance"/>
    <s v="Plug"/>
    <s v="FF - Transmission Stations "/>
    <s v="~"/>
    <s v="PEF Transmission (Excl. ECC) 353.1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1"/>
    <s v="Transmission"/>
    <s v="PEF Transmission Maint GG  Plug to Filing SPP"/>
    <s v="AFUDC Not Eligible"/>
    <s v="Recoverable"/>
    <s v="Florida SPP"/>
    <s v="Transmission Expansion"/>
    <s v="GG - Transmission Lines"/>
    <s v="DEF - SPP"/>
    <s v="PEF Transmission Poles &amp; Fixtures 355.0 SPP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 GG Plug"/>
    <s v="AFUDC Not Eligible"/>
    <s v="Maintenance"/>
    <s v="Maintenance"/>
    <s v="Plug"/>
    <s v="GG - Transmission Lines"/>
    <s v="~"/>
    <s v="PEF Transmission O/H Conduct.&amp; Devices 356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 HB  Plug to Filing SPP"/>
    <s v="AFUDC Not Eligible"/>
    <s v="Recoverable"/>
    <s v="Florida SPP"/>
    <s v="Transmission Expansion"/>
    <s v="HB - Distribution Substation"/>
    <s v="DEF - SPP"/>
    <s v="PEF Distribution Station Equip 362.0 SPP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 HB Plug to Guidance"/>
    <s v="AFUDC Not Eligible"/>
    <s v="Maintenance"/>
    <s v="Maintenance"/>
    <s v="Plug"/>
    <s v="HB - Distribution Substation"/>
    <s v="~"/>
    <s v="PEF Distribution Station Equip 362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enance Challenge"/>
    <s v="AFUDC Not Eligible"/>
    <s v="Maintenance"/>
    <s v="Maintenance"/>
    <s v="Transmission"/>
    <s v="FF - Transmission Stations "/>
    <s v="~"/>
    <s v="PEF Model Depr Group Transmission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enance FF"/>
    <s v="AFUDC Not Eligible"/>
    <s v="Maintenance"/>
    <s v="Maintenance"/>
    <s v="Transmission"/>
    <s v="FF - Transmission Stations "/>
    <s v="~"/>
    <s v="PEF Transmission (Excl. ECC) 353.1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1"/>
    <s v="Transmission"/>
    <s v="PEF Transmission Maintenance FF SPP"/>
    <s v="AFUDC Not Eligible"/>
    <s v="Recoverable"/>
    <s v="Florida SPP"/>
    <s v="Transmission"/>
    <s v="FF - Transmission Stations "/>
    <s v="DEF - SPP"/>
    <s v="PEF Transmission (Excl. ECC) 353.1 SPP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enance FF_PS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enance FF_PS NOV 2024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1"/>
    <n v="1"/>
    <n v="0"/>
    <n v="0"/>
    <n v="0"/>
    <n v="0"/>
    <n v="0"/>
    <n v="0"/>
    <n v="0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enance FF_PS NOV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enance FF_STIP"/>
    <s v="AFUDC Not Eligible"/>
    <s v="Maintenance"/>
    <s v="Maintenance"/>
    <s v="Transmission"/>
    <s v="FF - Transmission Stations "/>
    <s v="~"/>
    <s v="PEF Transmission (Excl. ECC) 353.1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1"/>
    <s v="Transmission"/>
    <s v="PEF Transmission Maintenance FF_TGIP"/>
    <s v="AFUDC Not Eligible"/>
    <s v="Maintenance"/>
    <s v="Maintenance"/>
    <s v="Transmission"/>
    <s v="FF - Transmission Stations "/>
    <s v="~"/>
    <s v="PEF Transmission (Excl. ECC) 353.1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enance GG"/>
    <s v="AFUDC Not Eligible"/>
    <s v="Maintenance"/>
    <s v="Maintenance"/>
    <s v="Transmission"/>
    <s v="GG - Transmission Lines"/>
    <s v="~"/>
    <s v="PEF Transmission O/H Conduct.&amp; Devices 356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enance GG 355"/>
    <s v="AFUDC Not Eligible"/>
    <s v="Maintenance"/>
    <s v="Maintenance"/>
    <s v="Transmission"/>
    <s v="GG - Transmission Lines"/>
    <s v="~"/>
    <s v="PEF Transmission Poles &amp; Fixtures 355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1"/>
    <s v="Transmission"/>
    <s v="PEF Transmission Maintenance GG 356"/>
    <s v="AFUDC Not Eligible"/>
    <s v="Maintenance"/>
    <s v="Maintenance"/>
    <s v="Transmission"/>
    <s v="GG - Transmission Lines"/>
    <s v="~"/>
    <s v="PEF Transmission O/H Conduct.&amp; Devices 356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1"/>
    <s v="Transmission"/>
    <s v="PEF Transmission Maintenance GG Bartow to Northeast HPFF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</r>
  <r>
    <s v="DE Florida"/>
    <x v="11"/>
    <s v="Transmission"/>
    <s v="PEF Transmission Maintenance GG Bartow to Northeast HPFF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</r>
  <r>
    <s v="DE Florida"/>
    <x v="11"/>
    <s v="Transmission"/>
    <s v="PEF Transmission Maintenance GG CFK Anchor_Guy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enance GG CFK Anchor_Guy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enance GG Veg 355"/>
    <s v="AFUDC Not Eligible"/>
    <s v="Maintenance"/>
    <s v="Maintenance"/>
    <s v="Transmission"/>
    <s v="GG - Transmission Lines"/>
    <s v="~"/>
    <s v="PEF Transmission Poles &amp; Fixtures 355.0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enance GG Veg 356"/>
    <s v="AFUDC Not Eligible"/>
    <s v="Maintenance"/>
    <s v="Maintenance"/>
    <s v="Transmission"/>
    <s v="GG - Transmission Lines"/>
    <s v="~"/>
    <s v="PEF Transmission O/H Conduct.&amp; Devices 356.0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enance GG_SPP"/>
    <s v="AFUDC Not Eligible"/>
    <s v="Recoverable"/>
    <s v="Florida SPP"/>
    <s v="Transmission"/>
    <s v="GG - Transmission Lines"/>
    <s v="DEF - SPP"/>
    <s v="PEF Transmission Poles &amp; Fixtures 355.0 SPP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</r>
  <r>
    <s v="DE Florida"/>
    <x v="11"/>
    <s v="Transmission"/>
    <s v="PEF Transmission Maintenance GG_SPP 353"/>
    <s v="AFUDC Not Eligible"/>
    <s v="Recoverable"/>
    <s v="Florida SPP"/>
    <s v="Transmission"/>
    <s v="GG - Transmission Lines"/>
    <s v="DEF - SPP"/>
    <s v="PEF Transmission (Excl. ECC) 353.1 SPP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</r>
  <r>
    <s v="DE Florida"/>
    <x v="11"/>
    <s v="Transmission"/>
    <s v="PEF Transmission Maintenance GG_SPP 354"/>
    <s v="AFUDC Not Eligible"/>
    <s v="Recoverable"/>
    <s v="Florida SPP"/>
    <s v="Transmission"/>
    <s v="GG - Transmission Lines"/>
    <s v="DEF - SPP"/>
    <s v="PEF Transmission Towers &amp; Fixtures 354 SPP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</r>
  <r>
    <s v="DE Florida"/>
    <x v="11"/>
    <s v="Transmission"/>
    <s v="PEF Transmission Maintenance GG_SPP 355"/>
    <s v="AFUDC Not Eligible"/>
    <s v="Recoverable"/>
    <s v="Florida SPP"/>
    <s v="Transmission"/>
    <s v="GG - Transmission Lines"/>
    <s v="DEF - SPP"/>
    <s v="PEF Transmission Poles &amp; Fixtures 355.0 SPP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</r>
  <r>
    <s v="DE Florida"/>
    <x v="11"/>
    <s v="Transmission"/>
    <s v="PEF Transmission Maintenance GG_SPP 356"/>
    <s v="AFUDC Not Eligible"/>
    <s v="Recoverable"/>
    <s v="Florida SPP"/>
    <s v="Transmission"/>
    <s v="GG - Transmission Lines"/>
    <s v="DEF - SPP"/>
    <s v="PEF Transmission O/H Conduct.&amp; Devices 356.0 SPP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</r>
  <r>
    <s v="DE Florida"/>
    <x v="11"/>
    <s v="Transmission"/>
    <s v="PEF Transmission Maintenance GG_SPP Veg"/>
    <s v="AFUDC Not Eligible"/>
    <s v="Recoverable"/>
    <s v="Florida SPP"/>
    <s v="Transmission"/>
    <s v="GG - Transmission Lines"/>
    <s v="DEF - SPP"/>
    <s v="PEF Transmission  Maintenance Veg - SPP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</r>
  <r>
    <s v="DE Florida"/>
    <x v="11"/>
    <s v="Transmission"/>
    <s v="PEF Transmission Maintenance GG_SPP Veg 355"/>
    <s v="AFUDC Not Eligible"/>
    <s v="Recoverable"/>
    <s v="Florida SPP"/>
    <s v="Transmission"/>
    <s v="GG - Transmission Lines"/>
    <s v="DEF - SPP"/>
    <s v="PEF Transmission Poles &amp; Fixtures 355.0 Veg SPP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</r>
  <r>
    <s v="DE Florida"/>
    <x v="11"/>
    <s v="Transmission"/>
    <s v="PEF Transmission Maintenance GG_SPP Veg 356"/>
    <s v="AFUDC Not Eligible"/>
    <s v="Recoverable"/>
    <s v="Florida SPP"/>
    <s v="Transmission"/>
    <s v="GG - Transmission Lines"/>
    <s v="DEF - SPP"/>
    <s v="PEF Transmission O/H Conduct.&amp; Devices 356.0 Veg SPP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</r>
  <r>
    <s v="DE Florida"/>
    <x v="11"/>
    <s v="Transmission"/>
    <s v="PEF Transmission Maintenance HB"/>
    <s v="AFUDC Not Eligible"/>
    <s v="Maintenance"/>
    <s v="Maintenance"/>
    <s v="Transmission"/>
    <s v="HB - Distribution Substation"/>
    <s v="~"/>
    <s v="PEF Distribution Station Equip 362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1"/>
    <s v="Transmission"/>
    <s v="PEF Transmission Maintenance HB - PS"/>
    <s v="AFUDC Not Eligible"/>
    <s v="Maintenance"/>
    <s v="Maintenance"/>
    <s v="Physical Security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enance HB - STIP"/>
    <s v="AFUDC Not Eligible"/>
    <s v="Maintenance"/>
    <s v="Maintenance"/>
    <s v="Transmission"/>
    <s v="HB - Distribution Substation"/>
    <s v="~"/>
    <s v="PEF Distribution Station Equip 362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1"/>
    <s v="Transmission"/>
    <s v="PEF Transmission Maintenance HB - TGIP"/>
    <s v="AFUDC Not Eligible"/>
    <s v="Maintenance"/>
    <s v="Maintenance"/>
    <s v="Transmission"/>
    <s v="HB - Distribution Substation"/>
    <s v="~"/>
    <s v="PEF Distribution Station Equip 362.0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enance HB SPP"/>
    <s v="AFUDC Not Eligible"/>
    <s v="Recoverable"/>
    <s v="Florida SPP"/>
    <s v="Transmission"/>
    <s v="HB - Distribution Substation"/>
    <s v="DEF - SPP"/>
    <s v="PEF Distribution Station Equip 362.0 SPP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</r>
  <r>
    <s v="DE Florida"/>
    <x v="11"/>
    <s v="Transmission"/>
    <s v="PEF Transmission Maintenance SA 2023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enance SA 2024-2025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enance SA System Control Center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enance SB"/>
    <s v="AFUDC Not Eligible"/>
    <s v="Maintenance"/>
    <s v="Maintenance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Maintenance TB"/>
    <s v="AFUDC Not Eligible"/>
    <s v="Maintenance"/>
    <s v="Maintenance"/>
    <s v="Transmission"/>
    <s v="TB - Equipment &amp; Tools"/>
    <s v="~"/>
    <s v="PEF Distribution General Plant Stores Equip 393.0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</r>
  <r>
    <s v="DE Florida"/>
    <x v="11"/>
    <s v="Transmission"/>
    <s v="PEF Transmission Maintenance TB Matting"/>
    <s v="AFUDC Not Eligible"/>
    <s v="Maintenance"/>
    <s v="Maintenance"/>
    <s v="Transmission"/>
    <s v="TB - Equipment &amp; Tools"/>
    <s v="~"/>
    <s v="PEF Distribution Gen. Plant Tool Shop/Gar. Eq. -New- 394.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</r>
  <r>
    <s v="DE Florida"/>
    <x v="11"/>
    <s v="Transmission"/>
    <s v="PEF Transmission Maintenance TC"/>
    <s v="AFUDC Not Eligible"/>
    <s v="Maintenance"/>
    <s v="Maintenance"/>
    <s v="Transmission"/>
    <s v="TC - Automotive Equipment"/>
    <s v="~"/>
    <s v="PEF Model Depr Group General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PS&amp;T Aspire Maintenance TD"/>
    <s v="AFUDC Not Eligible"/>
    <s v="Maintenance"/>
    <s v="Transmission"/>
    <s v="Transmission"/>
    <s v="GG - Transmission Lines"/>
    <s v="~"/>
    <s v="PEF Model Depr Group Transmission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PS&amp;T Aspire Maintenance VS"/>
    <s v="AFUDC Not Eligible"/>
    <s v="Maintenance"/>
    <s v="Transmission"/>
    <s v="Transmission"/>
    <s v="GG - Transmission Lines"/>
    <s v="~"/>
    <s v="PEF Model Depr Group Transmission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PS&amp;T Maintenance TD"/>
    <s v="AFUDC Not Eligible"/>
    <s v="Maintenance"/>
    <s v="Transmission"/>
    <s v="Transmission"/>
    <s v="GG - Transmission Lines"/>
    <s v="~"/>
    <s v="PEF Model Depr Group Transmission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PS&amp;T Maintenance VS"/>
    <s v="AFUDC Not Eligible"/>
    <s v="Maintenance"/>
    <s v="Transmission"/>
    <s v="Transmission"/>
    <s v="GG - Transmission Lines"/>
    <s v="~"/>
    <s v="PEF Model Depr Group Transmission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Removal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Removal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Removal_SPP 355"/>
    <s v="AFUDC Not Eligible"/>
    <s v="Recoverable"/>
    <s v="Maintenance"/>
    <s v="Transmission"/>
    <s v="GG - Transmission Lines"/>
    <s v="DEF - SPP"/>
    <s v="PEF Transmission Poles &amp; Fixtures 355.0 SPP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Removal_SPP 356"/>
    <s v="AFUDC Not Eligible"/>
    <s v="Recoverable"/>
    <s v="Maintenance"/>
    <s v="Transmission"/>
    <s v="GG - Transmission Lines"/>
    <s v="DEF - SPP"/>
    <s v="PEF Transmission O/H Conduct.&amp; Devices 356.0 SPP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Station Equipment"/>
    <s v="AFUDC Not Eligible"/>
    <s v="Maintenance"/>
    <s v="Transmission"/>
    <s v="Transmission"/>
    <s v="GG - Transmission Lines"/>
    <s v="~"/>
    <s v="PEF Model Depr Group Transmission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Substation Land"/>
    <s v="AFUDC Not Eligible"/>
    <s v="Maintenance"/>
    <s v="Maintenance"/>
    <s v="Transmission"/>
    <s v="SB - General Land"/>
    <s v="~"/>
    <s v="PEF Distribution Easements 360.1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Transmission"/>
    <s v="PEF Transmission UG Conductors &amp; Devices"/>
    <s v="AFUDC Not Eligible"/>
    <s v="Maintenance"/>
    <s v="Transmission"/>
    <s v="Transmission"/>
    <s v="GG - Transmission Lines"/>
    <s v="~"/>
    <s v="PEF Model Depr Group Transmission"/>
    <n v="0.98"/>
    <n v="0.98"/>
    <n v="0.98"/>
    <n v="0.98"/>
    <n v="0.98"/>
    <n v="0.98"/>
    <n v="0.98"/>
    <n v="0.98"/>
    <n v="0.98"/>
    <n v="0.98"/>
    <n v="0.98"/>
    <n v="0.98"/>
    <n v="11.76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1"/>
    <s v="~"/>
    <s v="PEF Transmission Expansion GG Waukeenah"/>
    <s v="~"/>
    <s v="~"/>
    <s v="~"/>
    <s v="~"/>
    <s v="~"/>
    <s v="~"/>
    <s v="ZZZ_DEL_None Assign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6"/>
  </r>
  <r>
    <s v="DE Florida"/>
    <x v="11"/>
    <s v="~"/>
    <s v="PEF Transmission Maintenance GG Bartow to Northeast HPFF"/>
    <s v="~"/>
    <s v="~"/>
    <s v="~"/>
    <s v="~"/>
    <s v="~"/>
    <s v="~"/>
    <s v="ZZZ_DEL_None Assign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</r>
  <r>
    <s v="DE Florida"/>
    <x v="12"/>
    <s v="Capital Challenge"/>
    <s v="PEF Reg Oth Capital Challenge CC - ROCR"/>
    <s v="AFUDC Not Eligible"/>
    <s v="Maintenance"/>
    <s v="Maintenance"/>
    <s v="Capital Challenge"/>
    <s v="CC - Capital Challenge"/>
    <s v="~"/>
    <s v="PEF Model Depr Group Other Capital Challenge"/>
    <n v="0"/>
    <n v="0"/>
    <n v="0"/>
    <n v="0"/>
    <n v="0"/>
    <n v="0"/>
    <n v="0"/>
    <n v="0"/>
    <n v="1"/>
    <n v="1"/>
    <n v="1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Connect"/>
    <s v="PEF Customer Connect 5 year VS"/>
    <s v="AFUDC Not Eligible"/>
    <s v="Major Projects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Connect"/>
    <s v="PEF Customer Connect Dec 2023 5 year VS"/>
    <s v="AFUDC Not Eligible"/>
    <s v="Maintenance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Connect"/>
    <s v="PEF Customer Connect Dec 2024 5 year VS"/>
    <s v="AFUDC Not Eligible"/>
    <s v="Maintenance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Connect"/>
    <s v="PEF Customer Connect Dec 2025 5 year VS"/>
    <s v="AFUDC Not Eligible"/>
    <s v="Maintenance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Connect"/>
    <s v="PEF Customer Connect Dec 2026 5 year VS"/>
    <s v="AFUDC Not Eligible"/>
    <s v="Maintenance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Connect"/>
    <s v="PEF Customer Connect Major Projects - Tie to ROCR"/>
    <s v="AFUDC Eligible"/>
    <s v="Major Projects"/>
    <s v="Customer Connect"/>
    <s v="Customer Connect"/>
    <s v="VS - Intangible Plant - Software"/>
    <s v="~"/>
    <s v="PEF Other Yates CIS Mar 202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Connect"/>
    <s v="PEF Customer Connect Mar 2021 5 yr VS"/>
    <s v="AFUDC Eligible"/>
    <s v="Major Projects"/>
    <s v="Customer Connect"/>
    <s v="Customer Connect"/>
    <s v="VS - Other - Intangible Plant - Software"/>
    <s v="~"/>
    <s v="ZZZ_DEL_PEF Other Yates CIS Mar 2021 5yr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Connect"/>
    <s v="PEF Customer Connect Nov 2018 VS"/>
    <s v="AFUDC Eligible"/>
    <s v="Major Projects"/>
    <s v="Customer Connect"/>
    <s v="Customer Connect"/>
    <s v="VS - Other - Intangible Plant - Software"/>
    <s v="~"/>
    <s v="PEF Customer Connect 5 yr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Connect"/>
    <s v="PEF Customer Connect PLUG"/>
    <s v="AFUDC Not Eligible"/>
    <s v="Maintenance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0"/>
    <n v="0"/>
    <n v="0"/>
    <n v="1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Connect"/>
    <s v="PEF Customer Connect Sept 2021 15 yr VS2"/>
    <s v="AFUDC Not Eligible"/>
    <s v="Major Projects"/>
    <s v="Customer Connect"/>
    <s v="Customer Connect"/>
    <s v="VS - Other - Intangible Plant - Software"/>
    <s v="~"/>
    <s v="PEF Customer Connect 15yr"/>
    <n v="0"/>
    <n v="0"/>
    <n v="0"/>
    <n v="1"/>
    <n v="0"/>
    <n v="0"/>
    <n v="1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Customer RUSD CIS - General"/>
    <s v="AFUDC Not Eligible"/>
    <s v="Major Projects"/>
    <s v="Customer Connect"/>
    <s v="Customer Connect"/>
    <s v="~"/>
    <s v="~"/>
    <s v="PEF Customer RUSD CIS - General"/>
    <n v="0"/>
    <n v="0"/>
    <n v="0"/>
    <n v="0"/>
    <n v="0"/>
    <n v="0.2"/>
    <n v="0"/>
    <n v="0"/>
    <n v="0"/>
    <n v="0"/>
    <n v="0"/>
    <n v="0.2"/>
    <n v="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Customer RUSD CIS - Intangible"/>
    <s v="AFUDC Not Eligible"/>
    <s v="Major Projects"/>
    <s v="Customer Connect"/>
    <s v="Customer Connect"/>
    <s v="~"/>
    <s v="~"/>
    <s v="PEF Customer RUSD CIS - Intangible"/>
    <n v="0"/>
    <n v="0"/>
    <n v="0"/>
    <n v="0"/>
    <n v="0"/>
    <n v="0.2"/>
    <n v="0"/>
    <n v="0"/>
    <n v="0"/>
    <n v="0"/>
    <n v="0"/>
    <n v="0.2"/>
    <n v="0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 Removal - 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 Removal - 364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 Removal - 365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 Removal - 366"/>
    <s v="AFUDC Not Eligible"/>
    <s v="Maintenance"/>
    <s v="Maintenance"/>
    <s v="Distribution Operations"/>
    <s v="IK - Distrib Lines OH/UG (Line Ext)"/>
    <s v="~"/>
    <s v="PEF Distribution U/G Conduit 366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 Removal - 367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 Removal - 368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 Removal - 369"/>
    <s v="AFUDC Not Eligible"/>
    <s v="Maintenance"/>
    <s v="Maintenance"/>
    <s v="Distribution Operations"/>
    <s v="IK - Distrib Lines OH/UG (Line Ext)"/>
    <s v="~"/>
    <s v="PEF Distribution O/H Services 369.1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 Removal - 370"/>
    <s v="AFUDC Not Eligible"/>
    <s v="Maintenance"/>
    <s v="Maintenance"/>
    <s v="Distribution Operations"/>
    <s v="IK - Distrib Lines OH/UG (Line Ext)"/>
    <s v="~"/>
    <s v="PEF Distribution Meters 370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 Removal - 373"/>
    <s v="AFUDC Not Eligible"/>
    <s v="Maintenance"/>
    <s v="Maintenance"/>
    <s v="Distribution Operations"/>
    <s v="IK - Distrib Lines OH/UG (Line Ext)"/>
    <s v="~"/>
    <s v="PEF Distribution Streetlight &amp; Signal Sys 373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Expansion Field Ops HB Capacity-360"/>
    <s v="AFUDC Not Eligible"/>
    <s v="Expansion"/>
    <s v="Other Transmission &amp; Distribution Expansion"/>
    <s v="Distribution Expansion"/>
    <s v="HB - Distribution Substation"/>
    <s v="~"/>
    <s v="PEF Distribution Easements 360.1"/>
    <n v="0.125"/>
    <n v="0.1066009"/>
    <n v="9.2923199999999997E-2"/>
    <n v="8.2356299999999993E-2"/>
    <n v="7.3947299999999994E-2"/>
    <n v="6.70964E-2"/>
    <n v="6.1407200000000002E-2"/>
    <n v="0.13477040000000001"/>
    <n v="0.13477040000000001"/>
    <n v="0.13477040000000001"/>
    <n v="0.13477040000000001"/>
    <n v="0.13477040000000001"/>
    <n v="1.2831833000000001"/>
    <n v="0.13477040000000001"/>
    <n v="0.13516239999999999"/>
    <n v="0.1355566"/>
    <n v="0.1359532"/>
    <n v="0.13635220000000001"/>
    <n v="0.1367534"/>
    <n v="0.1371571"/>
    <n v="0.13460279999999999"/>
    <n v="0.13460279999999999"/>
    <n v="0.13460279999999999"/>
    <n v="0.13460279999999999"/>
    <n v="0.13460279999999999"/>
    <n v="1.6247192999999998"/>
    <n v="0.13460279999999999"/>
    <n v="0.1429841"/>
    <n v="0.15247849999999999"/>
    <n v="0.16332350000000001"/>
    <n v="0.1758294"/>
    <n v="0.1904091"/>
    <n v="0.20762539999999999"/>
    <n v="0.1288591"/>
    <n v="0.1288591"/>
    <n v="0.1288591"/>
    <n v="0.1288591"/>
    <n v="0.1288591"/>
    <n v="1.8115483000000006"/>
    <n v="0.1288591"/>
    <n v="0.1229734"/>
    <n v="0.11760180000000001"/>
    <n v="0.1126799"/>
    <n v="0.1081534"/>
    <n v="0.1039766"/>
    <n v="0.1001104"/>
    <n v="0.13237199999999999"/>
    <n v="0.13237199999999999"/>
    <n v="0.13237199999999999"/>
    <n v="0.13237199999999999"/>
    <n v="0.13237199999999999"/>
    <n v="1.4562145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Expansion Field Ops HB Capacity-362"/>
    <s v="AFUDC Not Eligible"/>
    <s v="Expansion"/>
    <s v="Other Transmission &amp; Distribution Expansion"/>
    <s v="Distribution Expansion"/>
    <s v="HB - Distribution Substation"/>
    <s v="~"/>
    <s v="PEF Distribution Station Equip 362.0"/>
    <n v="0.125"/>
    <n v="0.1066009"/>
    <n v="9.2923199999999997E-2"/>
    <n v="8.2356299999999993E-2"/>
    <n v="7.3947299999999994E-2"/>
    <n v="6.70964E-2"/>
    <n v="6.1407200000000002E-2"/>
    <n v="0.13477040000000001"/>
    <n v="0.13477040000000001"/>
    <n v="0.13477040000000001"/>
    <n v="0.13477040000000001"/>
    <n v="0.13477040000000001"/>
    <n v="1.2831833000000001"/>
    <n v="0.13477040000000001"/>
    <n v="0.13516239999999999"/>
    <n v="0.1355566"/>
    <n v="0.1359532"/>
    <n v="0.13635220000000001"/>
    <n v="0.1367534"/>
    <n v="0.1371571"/>
    <n v="0.13460279999999999"/>
    <n v="0.13460279999999999"/>
    <n v="0.13460279999999999"/>
    <n v="0.13460279999999999"/>
    <n v="0.13460279999999999"/>
    <n v="1.6247192999999998"/>
    <n v="0.13460279999999999"/>
    <n v="0.1429841"/>
    <n v="0.15247849999999999"/>
    <n v="0.16332350000000001"/>
    <n v="0.1758294"/>
    <n v="0.1904091"/>
    <n v="0.20762539999999999"/>
    <n v="0.1288591"/>
    <n v="0.1288591"/>
    <n v="0.1288591"/>
    <n v="0.1288591"/>
    <n v="0.1288591"/>
    <n v="1.8115483000000006"/>
    <n v="0.1288591"/>
    <n v="0.1229734"/>
    <n v="0.11760180000000001"/>
    <n v="0.1126799"/>
    <n v="0.1081534"/>
    <n v="0.1039766"/>
    <n v="0.1001104"/>
    <n v="0.13237199999999999"/>
    <n v="0.13237199999999999"/>
    <n v="0.13237199999999999"/>
    <n v="0.13237199999999999"/>
    <n v="0.13237199999999999"/>
    <n v="1.4562145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Expansion Field Ops HB Capacity-364"/>
    <s v="AFUDC Not Eligible"/>
    <s v="Expansion"/>
    <s v="Other Transmission &amp; Distribution Expansion"/>
    <s v="Distribution Expansion"/>
    <s v="HB - Distribution Substation"/>
    <s v="~"/>
    <s v="PEF Distribution Poles Towers &amp; Fixtures 364.0"/>
    <n v="0.125"/>
    <n v="0.1066009"/>
    <n v="9.2923199999999997E-2"/>
    <n v="8.2356299999999993E-2"/>
    <n v="7.3947299999999994E-2"/>
    <n v="6.70964E-2"/>
    <n v="6.1407200000000002E-2"/>
    <n v="0.13477040000000001"/>
    <n v="0.13477040000000001"/>
    <n v="0.13477040000000001"/>
    <n v="0.13477040000000001"/>
    <n v="0.13477040000000001"/>
    <n v="1.2831833000000001"/>
    <n v="0.13477040000000001"/>
    <n v="0.13516239999999999"/>
    <n v="0.1355566"/>
    <n v="0.1359532"/>
    <n v="0.13635220000000001"/>
    <n v="0.1367534"/>
    <n v="0.1371571"/>
    <n v="0.13460279999999999"/>
    <n v="0.13460279999999999"/>
    <n v="0.13460279999999999"/>
    <n v="0.13460279999999999"/>
    <n v="0.13460279999999999"/>
    <n v="1.6247192999999998"/>
    <n v="0.13460279999999999"/>
    <n v="0.1429841"/>
    <n v="0.15247849999999999"/>
    <n v="0.16332350000000001"/>
    <n v="0.1758294"/>
    <n v="0.1904091"/>
    <n v="0.20762539999999999"/>
    <n v="0.1288591"/>
    <n v="0.1288591"/>
    <n v="0.1288591"/>
    <n v="0.1288591"/>
    <n v="0.1288591"/>
    <n v="1.8115483000000006"/>
    <n v="0.1288591"/>
    <n v="0.1229734"/>
    <n v="0.11760180000000001"/>
    <n v="0.1126799"/>
    <n v="0.1081534"/>
    <n v="0.1039766"/>
    <n v="0.1001104"/>
    <n v="0.13237199999999999"/>
    <n v="0.13237199999999999"/>
    <n v="0.13237199999999999"/>
    <n v="0.13237199999999999"/>
    <n v="0.13237199999999999"/>
    <n v="1.4562145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Expansion Field Ops HB Capacity-365"/>
    <s v="AFUDC Not Eligible"/>
    <s v="Expansion"/>
    <s v="Other Transmission &amp; Distribution Expansion"/>
    <s v="Distribution Expansion"/>
    <s v="HB - Distribution Substation"/>
    <s v="~"/>
    <s v="PEF Distribution O/H Conduct &amp; Devices 365.0"/>
    <n v="0.125"/>
    <n v="0.1066009"/>
    <n v="9.2923199999999997E-2"/>
    <n v="8.2356299999999993E-2"/>
    <n v="7.3947299999999994E-2"/>
    <n v="6.70964E-2"/>
    <n v="6.1407200000000002E-2"/>
    <n v="0.13477040000000001"/>
    <n v="0.13477040000000001"/>
    <n v="0.13477040000000001"/>
    <n v="0.13477040000000001"/>
    <n v="0.13477040000000001"/>
    <n v="1.2831833000000001"/>
    <n v="0.13477040000000001"/>
    <n v="0.13516239999999999"/>
    <n v="0.1355566"/>
    <n v="0.1359532"/>
    <n v="0.13635220000000001"/>
    <n v="0.1367534"/>
    <n v="0.1371571"/>
    <n v="0.13460279999999999"/>
    <n v="0.13460279999999999"/>
    <n v="0.13460279999999999"/>
    <n v="0.13460279999999999"/>
    <n v="0.13460279999999999"/>
    <n v="1.6247192999999998"/>
    <n v="0.13460279999999999"/>
    <n v="0.1429841"/>
    <n v="0.15247849999999999"/>
    <n v="0.16332350000000001"/>
    <n v="0.1758294"/>
    <n v="0.1904091"/>
    <n v="0.20762539999999999"/>
    <n v="0.1288591"/>
    <n v="0.1288591"/>
    <n v="0.1288591"/>
    <n v="0.1288591"/>
    <n v="0.1288591"/>
    <n v="1.8115483000000006"/>
    <n v="0.1288591"/>
    <n v="0.1229734"/>
    <n v="0.11760180000000001"/>
    <n v="0.1126799"/>
    <n v="0.1081534"/>
    <n v="0.1039766"/>
    <n v="0.1001104"/>
    <n v="0.13237199999999999"/>
    <n v="0.13237199999999999"/>
    <n v="0.13237199999999999"/>
    <n v="0.13237199999999999"/>
    <n v="0.13237199999999999"/>
    <n v="1.4562145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Expansion Field Ops HB Capacity-366 "/>
    <s v="AFUDC Not Eligible"/>
    <s v="Expansion"/>
    <s v="Other Transmission &amp; Distribution Expansion"/>
    <s v="Distribution Expansion"/>
    <s v="HB - Distribution Substation"/>
    <s v="~"/>
    <s v="PEF Distribution U/G Conduit 366.0"/>
    <n v="0.125"/>
    <n v="0.1066009"/>
    <n v="9.2923199999999997E-2"/>
    <n v="8.2356299999999993E-2"/>
    <n v="7.3947299999999994E-2"/>
    <n v="6.70964E-2"/>
    <n v="6.1407200000000002E-2"/>
    <n v="0.13477040000000001"/>
    <n v="0.13477040000000001"/>
    <n v="0.13477040000000001"/>
    <n v="0.13477040000000001"/>
    <n v="0.13477040000000001"/>
    <n v="1.2831833000000001"/>
    <n v="0.13477040000000001"/>
    <n v="0.13516239999999999"/>
    <n v="0.1355566"/>
    <n v="0.1359532"/>
    <n v="0.13635220000000001"/>
    <n v="0.1367534"/>
    <n v="0.1371571"/>
    <n v="0.13460279999999999"/>
    <n v="0.13460279999999999"/>
    <n v="0.13460279999999999"/>
    <n v="0.13460279999999999"/>
    <n v="0.13460279999999999"/>
    <n v="1.6247192999999998"/>
    <n v="0.13460279999999999"/>
    <n v="0.1429841"/>
    <n v="0.15247849999999999"/>
    <n v="0.16332350000000001"/>
    <n v="0.1758294"/>
    <n v="0.1904091"/>
    <n v="0.20762539999999999"/>
    <n v="0.1288591"/>
    <n v="0.1288591"/>
    <n v="0.1288591"/>
    <n v="0.1288591"/>
    <n v="0.1288591"/>
    <n v="1.8115483000000006"/>
    <n v="0.1288591"/>
    <n v="0.1229734"/>
    <n v="0.11760180000000001"/>
    <n v="0.1126799"/>
    <n v="0.1081534"/>
    <n v="0.1039766"/>
    <n v="0.1001104"/>
    <n v="0.13237199999999999"/>
    <n v="0.13237199999999999"/>
    <n v="0.13237199999999999"/>
    <n v="0.13237199999999999"/>
    <n v="0.13237199999999999"/>
    <n v="1.4562145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Expansion Field Ops HB Capacity-367"/>
    <s v="AFUDC Not Eligible"/>
    <s v="Expansion"/>
    <s v="Other Transmission &amp; Distribution Expansion"/>
    <s v="Distribution Expansion"/>
    <s v="HB - Distribution Substation"/>
    <s v="~"/>
    <s v="PEF Distribution U/G Conduct &amp; Devices 367.0"/>
    <n v="0.125"/>
    <n v="0.1066009"/>
    <n v="9.2923199999999997E-2"/>
    <n v="8.2356299999999993E-2"/>
    <n v="7.3947299999999994E-2"/>
    <n v="6.70964E-2"/>
    <n v="6.1407200000000002E-2"/>
    <n v="0.13477040000000001"/>
    <n v="0.13477040000000001"/>
    <n v="0.13477040000000001"/>
    <n v="0.13477040000000001"/>
    <n v="0.13477040000000001"/>
    <n v="1.2831833000000001"/>
    <n v="0.13477040000000001"/>
    <n v="0.13516239999999999"/>
    <n v="0.1355566"/>
    <n v="0.1359532"/>
    <n v="0.13635220000000001"/>
    <n v="0.1367534"/>
    <n v="0.1371571"/>
    <n v="0.13460279999999999"/>
    <n v="0.13460279999999999"/>
    <n v="0.13460279999999999"/>
    <n v="0.13460279999999999"/>
    <n v="0.13460279999999999"/>
    <n v="1.6247192999999998"/>
    <n v="0.13460279999999999"/>
    <n v="0.1429841"/>
    <n v="0.15247849999999999"/>
    <n v="0.16332350000000001"/>
    <n v="0.1758294"/>
    <n v="0.1904091"/>
    <n v="0.20762539999999999"/>
    <n v="0.1288591"/>
    <n v="0.1288591"/>
    <n v="0.1288591"/>
    <n v="0.1288591"/>
    <n v="0.1288591"/>
    <n v="1.8115483000000006"/>
    <n v="0.1288591"/>
    <n v="0.1229734"/>
    <n v="0.11760180000000001"/>
    <n v="0.1126799"/>
    <n v="0.1081534"/>
    <n v="0.1039766"/>
    <n v="0.1001104"/>
    <n v="0.13237199999999999"/>
    <n v="0.13237199999999999"/>
    <n v="0.13237199999999999"/>
    <n v="0.13237199999999999"/>
    <n v="0.13237199999999999"/>
    <n v="1.4562145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Expansion Field Ops HB Capacity-368 "/>
    <s v="AFUDC Not Eligible"/>
    <s v="Expansion"/>
    <s v="Other Transmission &amp; Distribution Expansion"/>
    <s v="Distribution Expansion"/>
    <s v="HB - Distribution Substation"/>
    <s v="~"/>
    <s v="PEF Distribution Line Transformers 368.0"/>
    <n v="0.125"/>
    <n v="0.1066009"/>
    <n v="9.2923199999999997E-2"/>
    <n v="8.2356299999999993E-2"/>
    <n v="7.3947299999999994E-2"/>
    <n v="6.70964E-2"/>
    <n v="6.1407200000000002E-2"/>
    <n v="0.13477040000000001"/>
    <n v="0.13477040000000001"/>
    <n v="0.13477040000000001"/>
    <n v="0.13477040000000001"/>
    <n v="0.13477040000000001"/>
    <n v="1.2831833000000001"/>
    <n v="0.13477040000000001"/>
    <n v="0.13516239999999999"/>
    <n v="0.1355566"/>
    <n v="0.1359532"/>
    <n v="0.13635220000000001"/>
    <n v="0.1367534"/>
    <n v="0.1371571"/>
    <n v="0.13460279999999999"/>
    <n v="0.13460279999999999"/>
    <n v="0.13460279999999999"/>
    <n v="0.13460279999999999"/>
    <n v="0.13460279999999999"/>
    <n v="1.6247192999999998"/>
    <n v="0.13460279999999999"/>
    <n v="0.1429841"/>
    <n v="0.15247849999999999"/>
    <n v="0.16332350000000001"/>
    <n v="0.1758294"/>
    <n v="0.1904091"/>
    <n v="0.20762539999999999"/>
    <n v="0.1288591"/>
    <n v="0.1288591"/>
    <n v="0.1288591"/>
    <n v="0.1288591"/>
    <n v="0.1288591"/>
    <n v="1.8115483000000006"/>
    <n v="0.1288591"/>
    <n v="0.1229734"/>
    <n v="0.11760180000000001"/>
    <n v="0.1126799"/>
    <n v="0.1081534"/>
    <n v="0.1039766"/>
    <n v="0.1001104"/>
    <n v="0.13237199999999999"/>
    <n v="0.13237199999999999"/>
    <n v="0.13237199999999999"/>
    <n v="0.13237199999999999"/>
    <n v="0.13237199999999999"/>
    <n v="1.4562145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Expansion Field Ops HB Capacity-369 "/>
    <s v="AFUDC Not Eligible"/>
    <s v="Expansion"/>
    <s v="Other Transmission &amp; Distribution Expansion"/>
    <s v="Distribution Expansion"/>
    <s v="HB - Distribution Substation"/>
    <s v="~"/>
    <s v="PEF Distribution O/H Services 369.1"/>
    <n v="0.125"/>
    <n v="0.1066009"/>
    <n v="9.2923199999999997E-2"/>
    <n v="8.2356299999999993E-2"/>
    <n v="7.3947299999999994E-2"/>
    <n v="6.70964E-2"/>
    <n v="6.1407200000000002E-2"/>
    <n v="0.13477040000000001"/>
    <n v="0.13477040000000001"/>
    <n v="0.13477040000000001"/>
    <n v="0.13477040000000001"/>
    <n v="0.13477040000000001"/>
    <n v="1.2831833000000001"/>
    <n v="0.13477040000000001"/>
    <n v="0.13516239999999999"/>
    <n v="0.1355566"/>
    <n v="0.1359532"/>
    <n v="0.13635220000000001"/>
    <n v="0.1367534"/>
    <n v="0.1371571"/>
    <n v="0.13460279999999999"/>
    <n v="0.13460279999999999"/>
    <n v="0.13460279999999999"/>
    <n v="0.13460279999999999"/>
    <n v="0.13460279999999999"/>
    <n v="1.6247192999999998"/>
    <n v="0.13460279999999999"/>
    <n v="0.1429841"/>
    <n v="0.15247849999999999"/>
    <n v="0.16332350000000001"/>
    <n v="0.1758294"/>
    <n v="0.1904091"/>
    <n v="0.20762539999999999"/>
    <n v="0.1288591"/>
    <n v="0.1288591"/>
    <n v="0.1288591"/>
    <n v="0.1288591"/>
    <n v="0.1288591"/>
    <n v="1.8115483000000006"/>
    <n v="0.1288591"/>
    <n v="0.1229734"/>
    <n v="0.11760180000000001"/>
    <n v="0.1126799"/>
    <n v="0.1081534"/>
    <n v="0.1039766"/>
    <n v="0.1001104"/>
    <n v="0.13237199999999999"/>
    <n v="0.13237199999999999"/>
    <n v="0.13237199999999999"/>
    <n v="0.13237199999999999"/>
    <n v="0.13237199999999999"/>
    <n v="1.4562145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Expansion Field Ops HB Capacity-370 "/>
    <s v="AFUDC Not Eligible"/>
    <s v="Expansion"/>
    <s v="Other Transmission &amp; Distribution Expansion"/>
    <s v="Distribution Expansion"/>
    <s v="HB - Distribution Substation"/>
    <s v="~"/>
    <s v="PEF Distribution Meters 370.0"/>
    <n v="0.125"/>
    <n v="0.1066009"/>
    <n v="9.2923199999999997E-2"/>
    <n v="8.2356299999999993E-2"/>
    <n v="7.3947299999999994E-2"/>
    <n v="6.70964E-2"/>
    <n v="6.1407200000000002E-2"/>
    <n v="0.13477040000000001"/>
    <n v="0.13477040000000001"/>
    <n v="0.13477040000000001"/>
    <n v="0.13477040000000001"/>
    <n v="0.13477040000000001"/>
    <n v="1.2831833000000001"/>
    <n v="0.13477040000000001"/>
    <n v="0.13516239999999999"/>
    <n v="0.1355566"/>
    <n v="0.1359532"/>
    <n v="0.13635220000000001"/>
    <n v="0.1367534"/>
    <n v="0.1371571"/>
    <n v="0.13460279999999999"/>
    <n v="0.13460279999999999"/>
    <n v="0.13460279999999999"/>
    <n v="0.13460279999999999"/>
    <n v="0.13460279999999999"/>
    <n v="1.6247192999999998"/>
    <n v="0.13460279999999999"/>
    <n v="0.1429841"/>
    <n v="0.15247849999999999"/>
    <n v="0.16332350000000001"/>
    <n v="0.1758294"/>
    <n v="0.1904091"/>
    <n v="0.20762539999999999"/>
    <n v="0.1288591"/>
    <n v="0.1288591"/>
    <n v="0.1288591"/>
    <n v="0.1288591"/>
    <n v="0.1288591"/>
    <n v="1.8115483000000006"/>
    <n v="0.1288591"/>
    <n v="0.1229734"/>
    <n v="0.11760180000000001"/>
    <n v="0.1126799"/>
    <n v="0.1081534"/>
    <n v="0.1039766"/>
    <n v="0.1001104"/>
    <n v="0.13237199999999999"/>
    <n v="0.13237199999999999"/>
    <n v="0.13237199999999999"/>
    <n v="0.13237199999999999"/>
    <n v="0.13237199999999999"/>
    <n v="1.4562145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Expansion Field Ops HB Capacity-373 "/>
    <s v="AFUDC Not Eligible"/>
    <s v="Expansion"/>
    <s v="Other Transmission &amp; Distribution Expansion"/>
    <s v="Distribution Expansion"/>
    <s v="HB - Distribution Substation"/>
    <s v="~"/>
    <s v="PEF Distribution Streetlight &amp; Signal Sys 373.0"/>
    <n v="0.125"/>
    <n v="0.1066009"/>
    <n v="9.2923199999999997E-2"/>
    <n v="8.2356299999999993E-2"/>
    <n v="7.3947299999999994E-2"/>
    <n v="6.70964E-2"/>
    <n v="6.1407200000000002E-2"/>
    <n v="0.13477040000000001"/>
    <n v="0.13477040000000001"/>
    <n v="0.13477040000000001"/>
    <n v="0.13477040000000001"/>
    <n v="0.13477040000000001"/>
    <n v="1.2831833000000001"/>
    <n v="0.13477040000000001"/>
    <n v="0.13516239999999999"/>
    <n v="0.1355566"/>
    <n v="0.1359532"/>
    <n v="0.13635220000000001"/>
    <n v="0.1367534"/>
    <n v="0.1371571"/>
    <n v="0.13460279999999999"/>
    <n v="0.13460279999999999"/>
    <n v="0.13460279999999999"/>
    <n v="0.13460279999999999"/>
    <n v="0.13460279999999999"/>
    <n v="1.6247192999999998"/>
    <n v="0.13460279999999999"/>
    <n v="0.1429841"/>
    <n v="0.15247849999999999"/>
    <n v="0.16332350000000001"/>
    <n v="0.1758294"/>
    <n v="0.1904091"/>
    <n v="0.20762539999999999"/>
    <n v="0.1288591"/>
    <n v="0.1288591"/>
    <n v="0.1288591"/>
    <n v="0.1288591"/>
    <n v="0.1288591"/>
    <n v="1.8115483000000006"/>
    <n v="0.1288591"/>
    <n v="0.1229734"/>
    <n v="0.11760180000000001"/>
    <n v="0.1126799"/>
    <n v="0.1081534"/>
    <n v="0.1039766"/>
    <n v="0.1001104"/>
    <n v="0.13237199999999999"/>
    <n v="0.13237199999999999"/>
    <n v="0.13237199999999999"/>
    <n v="0.13237199999999999"/>
    <n v="0.13237199999999999"/>
    <n v="1.4562145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Expansion Field Ops IK Capacity-364 "/>
    <s v="AFUDC Not Eligible"/>
    <s v="Expansion"/>
    <s v="Other Transmission &amp; Distribution Expansion"/>
    <s v="Distribution Expansion"/>
    <s v="IK - Other - Distrib Lines OH/UG (Line Ext)"/>
    <s v="DEF - ECCR"/>
    <s v="PEF Distribution Poles Towers &amp; Fixtures 364.0"/>
    <n v="6.9706432999999998E-2"/>
    <n v="5.0782672000000001E-2"/>
    <n v="3.9939875E-2"/>
    <n v="3.2912587E-2"/>
    <n v="2.7988163E-2"/>
    <n v="2.4345550000000001E-2"/>
    <n v="2.1541906E-2"/>
    <n v="1.9317316000000001E-2"/>
    <n v="0.111111111"/>
    <n v="0.111111111"/>
    <n v="0.111111111"/>
    <n v="0.111111111"/>
    <n v="0.73097894600000002"/>
    <n v="0.116352969"/>
    <n v="0.122113902"/>
    <n v="0.12847502999999999"/>
    <n v="0.135535301"/>
    <n v="0.14341668299999999"/>
    <n v="0.15227126099999999"/>
    <n v="0.16229115399999999"/>
    <n v="0.173722607"/>
    <n v="0.111111111"/>
    <n v="0.111111111"/>
    <n v="0.111111111"/>
    <n v="0.111111111"/>
    <n v="1.5786233510000001"/>
    <n v="0.11627907"/>
    <n v="0.12195122"/>
    <n v="0.128205128"/>
    <n v="0.13513513499999999"/>
    <n v="0.14285714299999999"/>
    <n v="0.15151515199999999"/>
    <n v="0.16129032300000001"/>
    <n v="0.17241379300000001"/>
    <n v="0.111111111"/>
    <n v="0.111111111"/>
    <n v="0.111111111"/>
    <n v="0.111111111"/>
    <n v="1.5740914080000001"/>
    <n v="0.109756098"/>
    <n v="0.108433736"/>
    <n v="0.10714285899999999"/>
    <n v="0.105882355"/>
    <n v="0.104651165"/>
    <n v="0.103448279"/>
    <n v="0.10227273100000001"/>
    <n v="0.10112359899999999"/>
    <n v="0.111111111"/>
    <n v="0.111111111"/>
    <n v="0.111111111"/>
    <n v="0.111111111"/>
    <n v="1.287155266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Expansion Field Ops IK Capacity-366 "/>
    <s v="AFUDC Not Eligible"/>
    <s v="Expansion"/>
    <s v="Other Transmission &amp; Distribution Expansion"/>
    <s v="Distribution Expansion"/>
    <s v="IK - Other - Distrib Lines OH/UG (Line Ext)"/>
    <s v="~"/>
    <s v="PEF Distribution U/G Conduit 366.0"/>
    <n v="0"/>
    <n v="0"/>
    <n v="0"/>
    <n v="0"/>
    <n v="0"/>
    <n v="0"/>
    <n v="0"/>
    <n v="0"/>
    <n v="0.111111111"/>
    <n v="0.111111111"/>
    <n v="0.111111111"/>
    <n v="0.111111111"/>
    <n v="0.44444444399999999"/>
    <n v="0.111111111"/>
    <n v="0.111111111"/>
    <n v="0.111111111"/>
    <n v="0.111111111"/>
    <n v="0.111111111"/>
    <n v="0.111111111"/>
    <n v="0.111111111"/>
    <n v="0.111111111"/>
    <n v="0.111111111"/>
    <n v="0.111111111"/>
    <n v="0.111111111"/>
    <n v="0.111111111"/>
    <n v="1.3333333320000003"/>
    <n v="0.122448979"/>
    <n v="0.13636363600000001"/>
    <n v="0.15384615300000001"/>
    <n v="0.17647058700000001"/>
    <n v="0.20689654900000001"/>
    <n v="0.249999995"/>
    <n v="0.31578946400000002"/>
    <n v="0.42857140900000001"/>
    <n v="0.111111111"/>
    <n v="0.111111111"/>
    <n v="0.111111111"/>
    <n v="0.111111111"/>
    <n v="2.2348312160000003"/>
    <n v="0.125"/>
    <n v="0.14285714299999999"/>
    <n v="0.16666666699999999"/>
    <n v="0.2"/>
    <n v="0.25"/>
    <n v="0.33333333300000001"/>
    <n v="0.5"/>
    <n v="1"/>
    <n v="0"/>
    <n v="0"/>
    <n v="0"/>
    <n v="0"/>
    <n v="2.717857142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Install - Customer Premises SPP - 371"/>
    <s v="AFUDC Not Eligible"/>
    <s v="Recoverable"/>
    <s v="Florida SPP"/>
    <s v="Distribution Operations"/>
    <s v="TB - Equipment &amp; Tools"/>
    <s v="DEF - SPP"/>
    <s v="PEF Distribution Install - Customer Premises 371.0 SPP"/>
    <n v="0.125"/>
    <n v="7.6359944999999999E-2"/>
    <n v="5.4969996E-2"/>
    <n v="4.2941282999999997E-2"/>
    <n v="3.5231756000000003E-2"/>
    <n v="2.9869152999999999E-2"/>
    <n v="2.5923373E-2"/>
    <n v="2.2898439999999999E-2"/>
    <n v="0.125"/>
    <n v="0.125"/>
    <n v="0.125"/>
    <n v="0.125"/>
    <n v="0.91319394600000003"/>
    <n v="0.125"/>
    <n v="0.122077888"/>
    <n v="0.119289275"/>
    <n v="0.116625217"/>
    <n v="0.114077552"/>
    <n v="0.111638813"/>
    <n v="0.10930216299999999"/>
    <n v="0.107061321"/>
    <n v="0.125"/>
    <n v="0.125"/>
    <n v="0.125"/>
    <n v="0.125"/>
    <n v="1.425072229"/>
    <n v="0.125"/>
    <n v="0.12233039699999999"/>
    <n v="0.11977243799999999"/>
    <n v="0.11731926299999999"/>
    <n v="0.11496456300000001"/>
    <n v="0.112702525"/>
    <n v="0.110527785"/>
    <n v="0.108435385"/>
    <n v="0.125"/>
    <n v="0.125"/>
    <n v="0.125"/>
    <n v="0.125"/>
    <n v="1.4310523559999999"/>
    <n v="0.125"/>
    <n v="0.123330236"/>
    <n v="0.121704493"/>
    <n v="0.120121054"/>
    <n v="0.118578288"/>
    <n v="0.117074649"/>
    <n v="0.115608666"/>
    <n v="0.114178943"/>
    <n v="0.125"/>
    <n v="0.125"/>
    <n v="0.125"/>
    <n v="0.125"/>
    <n v="1.455596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Land &amp; Land Rights SPP - 360"/>
    <s v="AFUDC Not Eligible"/>
    <s v="Recoverable"/>
    <s v="Florida SPP"/>
    <s v="Distribution Operations"/>
    <s v="TB - Equipment &amp; Tools"/>
    <s v="DEF - SPP"/>
    <s v="PEF Distribution Land &amp; Land Rights 360.0 SPP"/>
    <n v="0.125"/>
    <n v="7.6359944999999999E-2"/>
    <n v="5.4969996E-2"/>
    <n v="4.2941282999999997E-2"/>
    <n v="3.5231756000000003E-2"/>
    <n v="2.9869152999999999E-2"/>
    <n v="2.5923373E-2"/>
    <n v="2.2898439999999999E-2"/>
    <n v="0.125"/>
    <n v="0.125"/>
    <n v="0.125"/>
    <n v="0.125"/>
    <n v="0.91319394600000003"/>
    <n v="0.125"/>
    <n v="0.122077888"/>
    <n v="0.119289275"/>
    <n v="0.116625217"/>
    <n v="0.114077552"/>
    <n v="0.111638813"/>
    <n v="0.10930216299999999"/>
    <n v="0.107061321"/>
    <n v="0.125"/>
    <n v="0.125"/>
    <n v="0.125"/>
    <n v="0.125"/>
    <n v="1.425072229"/>
    <n v="0.125"/>
    <n v="0.12233039699999999"/>
    <n v="0.11977243799999999"/>
    <n v="0.11731926299999999"/>
    <n v="0.11496456300000001"/>
    <n v="0.112702525"/>
    <n v="0.110527785"/>
    <n v="0.108435385"/>
    <n v="0.125"/>
    <n v="0.125"/>
    <n v="0.125"/>
    <n v="0.125"/>
    <n v="1.4310523559999999"/>
    <n v="0.125"/>
    <n v="0.123330236"/>
    <n v="0.121704493"/>
    <n v="0.120121054"/>
    <n v="0.118578288"/>
    <n v="0.117074649"/>
    <n v="0.115608666"/>
    <n v="0.114178943"/>
    <n v="0.125"/>
    <n v="0.125"/>
    <n v="0.125"/>
    <n v="0.125"/>
    <n v="1.455596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Line Transformations SPP - 368"/>
    <s v="AFUDC Not Eligible"/>
    <s v="Recoverable"/>
    <s v="Florida SPP"/>
    <s v="Distribution Operations"/>
    <s v="TB - Equipment &amp; Tools"/>
    <s v="DEF - SPP"/>
    <s v="PEF Distribution Line Transformations 368.0 SPP"/>
    <n v="0.76451726399999997"/>
    <n v="0.84789490199999995"/>
    <n v="0.92437269700000002"/>
    <n v="1"/>
    <n v="1"/>
    <n v="1"/>
    <n v="1"/>
    <n v="0.90033209400000003"/>
    <n v="0.76446765999999999"/>
    <n v="0.552130071"/>
    <n v="0.39971966599999997"/>
    <n v="0.35055387700000001"/>
    <n v="9.5039882309999992"/>
    <n v="0.76451726399999997"/>
    <n v="0.84789490199999995"/>
    <n v="0.92437269700000002"/>
    <n v="1"/>
    <n v="1"/>
    <n v="1"/>
    <n v="1"/>
    <n v="0.90033209400000003"/>
    <n v="0.76446765999999999"/>
    <n v="0.552130071"/>
    <n v="0.39971966599999997"/>
    <n v="0.35055387700000001"/>
    <n v="9.5039882309999992"/>
    <n v="0.76451726399999997"/>
    <n v="0.84789490199999995"/>
    <n v="0.92437269700000002"/>
    <n v="1"/>
    <n v="1"/>
    <n v="1"/>
    <n v="1"/>
    <n v="0.90033209400000003"/>
    <n v="0.76446765999999999"/>
    <n v="0.552130071"/>
    <n v="0.39971966599999997"/>
    <n v="0.35055387700000001"/>
    <n v="9.5039882309999992"/>
    <n v="0.76451726399999997"/>
    <n v="0.84789490199999995"/>
    <n v="0.92437269700000002"/>
    <n v="1"/>
    <n v="1"/>
    <n v="1"/>
    <n v="1"/>
    <n v="0.90033209400000003"/>
    <n v="0.76446765999999999"/>
    <n v="0.552130071"/>
    <n v="0.39971966599999997"/>
    <n v="0.35055387700000001"/>
    <n v="9.503988230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HW-360"/>
    <s v="AFUDC Not Eligible"/>
    <s v="Maintenance"/>
    <s v="Maintenance"/>
    <s v="Distribution Operations"/>
    <s v="IK - Distrib Lines OH/UG (Line Ext)"/>
    <s v="~"/>
    <s v="PEF Distribution Station Equip 362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HW-362"/>
    <s v="AFUDC Not Eligible"/>
    <s v="Maintenance"/>
    <s v="Maintenance"/>
    <s v="Distribution Operations"/>
    <s v="HW - Distribution Highway Jobs"/>
    <s v="~"/>
    <s v="PEF Distribution Station Equip 362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HW-364 "/>
    <s v="AFUDC Not Eligible"/>
    <s v="Maintenance"/>
    <s v="Maintenance"/>
    <s v="Distribution Operations"/>
    <s v="HW - Distribution Highway Jobs"/>
    <s v="~"/>
    <s v="PEF Distribution Poles Towers &amp; Fixtures 364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HW-365 "/>
    <s v="AFUDC Not Eligible"/>
    <s v="Maintenance"/>
    <s v="Maintenance"/>
    <s v="Distribution Operations"/>
    <s v="HW - Distribution Highway Jobs"/>
    <s v="~"/>
    <s v="PEF Distribution O/H Conduct &amp; Devices 365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HW-366 "/>
    <s v="AFUDC Not Eligible"/>
    <s v="Maintenance"/>
    <s v="Maintenance"/>
    <s v="Distribution Operations"/>
    <s v="HW - Distribution Highway Jobs"/>
    <s v="~"/>
    <s v="PEF Distribution U/G Conduit 366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HW-367 "/>
    <s v="AFUDC Not Eligible"/>
    <s v="Maintenance"/>
    <s v="Maintenance"/>
    <s v="Distribution Operations"/>
    <s v="HW - Distribution Highway Jobs"/>
    <s v="~"/>
    <s v="PEF Distribution U/G Conduct &amp; Devices 367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HW-368 "/>
    <s v="AFUDC Not Eligible"/>
    <s v="Maintenance"/>
    <s v="Maintenance"/>
    <s v="Distribution Operations"/>
    <s v="HW - Distribution Highway Jobs"/>
    <s v="~"/>
    <s v="PEF Distribution Line Transformers 368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HW-369 "/>
    <s v="AFUDC Not Eligible"/>
    <s v="Maintenance"/>
    <s v="Maintenance"/>
    <s v="Distribution Operations"/>
    <s v="HW - Distribution Highway Jobs"/>
    <s v="~"/>
    <s v="PEF Distribution O/H Services 369.1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HW-370 "/>
    <s v="AFUDC Not Eligible"/>
    <s v="Maintenance"/>
    <s v="Maintenance"/>
    <s v="Distribution Operations"/>
    <s v="HW - Distribution Highway Jobs"/>
    <s v="~"/>
    <s v="PEF Smart Grid - AMI Meters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HW-373 "/>
    <s v="AFUDC Not Eligible"/>
    <s v="Maintenance"/>
    <s v="Maintenance"/>
    <s v="Distribution Operations"/>
    <s v="HW - Distribution Highway Jobs"/>
    <s v="~"/>
    <s v="PEF Distribution Streetlight &amp; Signal Sys 373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IK 70 9 Months/30 Monthly-360"/>
    <s v="AFUDC Not Eligible"/>
    <s v="Maintenance"/>
    <s v="Maintenance"/>
    <s v="Distribution Operations"/>
    <s v="IK - Distrib Lines OH/UG (Line Ext)"/>
    <s v="~"/>
    <s v="PEF Distribution Easements 360.1"/>
    <n v="0.125"/>
    <n v="7.6359944999999999E-2"/>
    <n v="5.4969996E-2"/>
    <n v="4.2941282999999997E-2"/>
    <n v="3.5231756000000003E-2"/>
    <n v="2.9869152999999999E-2"/>
    <n v="2.5923373E-2"/>
    <n v="2.2898439999999999E-2"/>
    <n v="0.125"/>
    <n v="0.125"/>
    <n v="0.125"/>
    <n v="0.125"/>
    <n v="0.91319394600000003"/>
    <n v="0.125"/>
    <n v="0.122077888"/>
    <n v="0.119289275"/>
    <n v="0.116625217"/>
    <n v="0.114077552"/>
    <n v="0.111638813"/>
    <n v="0.10930216299999999"/>
    <n v="0.107061321"/>
    <n v="0.125"/>
    <n v="0.125"/>
    <n v="0.125"/>
    <n v="0.125"/>
    <n v="1.425072229"/>
    <n v="0.125"/>
    <n v="0.12233039699999999"/>
    <n v="0.11977243799999999"/>
    <n v="0.11731926299999999"/>
    <n v="0.11496456300000001"/>
    <n v="0.112702525"/>
    <n v="0.110527785"/>
    <n v="0.108435385"/>
    <n v="0.125"/>
    <n v="0.125"/>
    <n v="0.125"/>
    <n v="0.125"/>
    <n v="1.4310523559999999"/>
    <n v="0.125"/>
    <n v="0.123330236"/>
    <n v="0.121704493"/>
    <n v="0.120121054"/>
    <n v="0.118578288"/>
    <n v="0.117074649"/>
    <n v="0.115608666"/>
    <n v="0.114178943"/>
    <n v="0.125"/>
    <n v="0.125"/>
    <n v="0.125"/>
    <n v="0.125"/>
    <n v="1.455596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IK 70 9 Months/30 Monthly-362"/>
    <s v="AFUDC Not Eligible"/>
    <s v="Maintenance"/>
    <s v="Maintenance"/>
    <s v="Distribution Operations"/>
    <s v="IK - Distrib Lines OH/UG (Line Ext)"/>
    <s v="~"/>
    <s v="PEF Distribution Station Equip 362.0"/>
    <n v="0.125"/>
    <n v="7.6359944999999999E-2"/>
    <n v="5.4969996E-2"/>
    <n v="4.2941282999999997E-2"/>
    <n v="3.5231756000000003E-2"/>
    <n v="2.9869152999999999E-2"/>
    <n v="2.5923373E-2"/>
    <n v="2.2898439999999999E-2"/>
    <n v="0.125"/>
    <n v="0.125"/>
    <n v="0.125"/>
    <n v="0.125"/>
    <n v="0.91319394600000003"/>
    <n v="0.125"/>
    <n v="0.122077888"/>
    <n v="0.119289275"/>
    <n v="0.116625217"/>
    <n v="0.114077552"/>
    <n v="0.111638813"/>
    <n v="0.10930216299999999"/>
    <n v="0.107061321"/>
    <n v="0.125"/>
    <n v="0.125"/>
    <n v="0.125"/>
    <n v="0.125"/>
    <n v="1.425072229"/>
    <n v="0.125"/>
    <n v="0.12233039699999999"/>
    <n v="0.11977243799999999"/>
    <n v="0.11731926299999999"/>
    <n v="0.11496456300000001"/>
    <n v="0.112702525"/>
    <n v="0.110527785"/>
    <n v="0.108435385"/>
    <n v="0.125"/>
    <n v="0.125"/>
    <n v="0.125"/>
    <n v="0.125"/>
    <n v="1.4310523559999999"/>
    <n v="0.125"/>
    <n v="0.123330236"/>
    <n v="0.121704493"/>
    <n v="0.120121054"/>
    <n v="0.118578288"/>
    <n v="0.117074649"/>
    <n v="0.115608666"/>
    <n v="0.114178943"/>
    <n v="0.125"/>
    <n v="0.125"/>
    <n v="0.125"/>
    <n v="0.125"/>
    <n v="1.455596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IK 70 9 Months/30 Monthly-364"/>
    <s v="AFUDC Not Eligible"/>
    <s v="Maintenance"/>
    <s v="Maintenance"/>
    <s v="Distribution Operations"/>
    <s v="IK - Distrib Lines OH/UG (Line Ext)"/>
    <s v="~"/>
    <s v="PEF Distribution Poles Towers &amp; Fixtures 364.0"/>
    <n v="0.125"/>
    <n v="7.6359944999999999E-2"/>
    <n v="5.4969996E-2"/>
    <n v="4.2941282999999997E-2"/>
    <n v="3.5231756000000003E-2"/>
    <n v="2.9869152999999999E-2"/>
    <n v="2.5923373E-2"/>
    <n v="2.2898439999999999E-2"/>
    <n v="0.125"/>
    <n v="0.125"/>
    <n v="0.125"/>
    <n v="0.125"/>
    <n v="0.91319394600000003"/>
    <n v="0.125"/>
    <n v="0.122077888"/>
    <n v="0.119289275"/>
    <n v="0.116625217"/>
    <n v="0.114077552"/>
    <n v="0.111638813"/>
    <n v="0.10930216299999999"/>
    <n v="0.107061321"/>
    <n v="0.125"/>
    <n v="0.125"/>
    <n v="0.125"/>
    <n v="0.125"/>
    <n v="1.425072229"/>
    <n v="0.125"/>
    <n v="0.12233039699999999"/>
    <n v="0.11977243799999999"/>
    <n v="0.11731926299999999"/>
    <n v="0.11496456300000001"/>
    <n v="0.112702525"/>
    <n v="0.110527785"/>
    <n v="0.108435385"/>
    <n v="0.125"/>
    <n v="0.125"/>
    <n v="0.125"/>
    <n v="0.125"/>
    <n v="1.4310523559999999"/>
    <n v="0.125"/>
    <n v="0.123330236"/>
    <n v="0.121704493"/>
    <n v="0.120121054"/>
    <n v="0.118578288"/>
    <n v="0.117074649"/>
    <n v="0.115608666"/>
    <n v="0.114178943"/>
    <n v="0.125"/>
    <n v="0.125"/>
    <n v="0.125"/>
    <n v="0.125"/>
    <n v="1.455596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IK 70 9 Months/30 Monthly-365"/>
    <s v="AFUDC Not Eligible"/>
    <s v="Maintenance"/>
    <s v="Maintenance"/>
    <s v="Distribution Operations"/>
    <s v="IK - Distrib Lines OH/UG (Line Ext)"/>
    <s v="~"/>
    <s v="PEF Distribution O/H Conduct &amp; Devices 365.0"/>
    <n v="0.125"/>
    <n v="7.6359944999999999E-2"/>
    <n v="5.4969996E-2"/>
    <n v="4.2941282999999997E-2"/>
    <n v="3.5231756000000003E-2"/>
    <n v="2.9869152999999999E-2"/>
    <n v="2.5923373E-2"/>
    <n v="2.2898439999999999E-2"/>
    <n v="0.125"/>
    <n v="0.125"/>
    <n v="0.125"/>
    <n v="0.125"/>
    <n v="0.91319394600000003"/>
    <n v="0.125"/>
    <n v="0.122077888"/>
    <n v="0.119289275"/>
    <n v="0.116625217"/>
    <n v="0.114077552"/>
    <n v="0.111638813"/>
    <n v="0.10930216299999999"/>
    <n v="0.107061321"/>
    <n v="0.125"/>
    <n v="0.125"/>
    <n v="0.125"/>
    <n v="0.125"/>
    <n v="1.425072229"/>
    <n v="0.125"/>
    <n v="0.12233039699999999"/>
    <n v="0.11977243799999999"/>
    <n v="0.11731926299999999"/>
    <n v="0.11496456300000001"/>
    <n v="0.112702525"/>
    <n v="0.110527785"/>
    <n v="0.108435385"/>
    <n v="0.125"/>
    <n v="0.125"/>
    <n v="0.125"/>
    <n v="0.125"/>
    <n v="1.4310523559999999"/>
    <n v="0.125"/>
    <n v="0.123330236"/>
    <n v="0.121704493"/>
    <n v="0.120121054"/>
    <n v="0.118578288"/>
    <n v="0.117074649"/>
    <n v="0.115608666"/>
    <n v="0.114178943"/>
    <n v="0.125"/>
    <n v="0.125"/>
    <n v="0.125"/>
    <n v="0.125"/>
    <n v="1.455596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IK 70 9 Months/30 Monthly-366"/>
    <s v="AFUDC Not Eligible"/>
    <s v="Maintenance"/>
    <s v="Maintenance"/>
    <s v="Distribution Operations"/>
    <s v="IK - Distrib Lines OH/UG (Line Ext)"/>
    <s v="~"/>
    <s v="PEF Distribution U/G Conduit 366.0"/>
    <n v="0.125"/>
    <n v="7.6359944999999999E-2"/>
    <n v="5.4969996E-2"/>
    <n v="4.2941282999999997E-2"/>
    <n v="3.5231756000000003E-2"/>
    <n v="2.9869152999999999E-2"/>
    <n v="2.5923373E-2"/>
    <n v="2.2898439999999999E-2"/>
    <n v="0.125"/>
    <n v="0.125"/>
    <n v="0.125"/>
    <n v="0.125"/>
    <n v="0.91319394600000003"/>
    <n v="0.125"/>
    <n v="0.122077888"/>
    <n v="0.119289275"/>
    <n v="0.116625217"/>
    <n v="0.114077552"/>
    <n v="0.111638813"/>
    <n v="0.10930216299999999"/>
    <n v="0.107061321"/>
    <n v="0.125"/>
    <n v="0.125"/>
    <n v="0.125"/>
    <n v="0.125"/>
    <n v="1.425072229"/>
    <n v="0.125"/>
    <n v="0.12233039699999999"/>
    <n v="0.11977243799999999"/>
    <n v="0.11731926299999999"/>
    <n v="0.11496456300000001"/>
    <n v="0.112702525"/>
    <n v="0.110527785"/>
    <n v="0.108435385"/>
    <n v="0.125"/>
    <n v="0.125"/>
    <n v="0.125"/>
    <n v="0.125"/>
    <n v="1.4310523559999999"/>
    <n v="0.125"/>
    <n v="0.123330236"/>
    <n v="0.121704493"/>
    <n v="0.120121054"/>
    <n v="0.118578288"/>
    <n v="0.117074649"/>
    <n v="0.115608666"/>
    <n v="0.114178943"/>
    <n v="0.125"/>
    <n v="0.125"/>
    <n v="0.125"/>
    <n v="0.125"/>
    <n v="1.455596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IK 70 9 Months/30 Monthly-367"/>
    <s v="AFUDC Not Eligible"/>
    <s v="Maintenance"/>
    <s v="Maintenance"/>
    <s v="Distribution Operations"/>
    <s v="IK - Distrib Lines OH/UG (Line Ext)"/>
    <s v="~"/>
    <s v="PEF Distribution U/G Conduct &amp; Devices 367.0"/>
    <n v="0.125"/>
    <n v="7.6359944999999999E-2"/>
    <n v="5.4969996E-2"/>
    <n v="4.2941282999999997E-2"/>
    <n v="3.5231756000000003E-2"/>
    <n v="2.9869152999999999E-2"/>
    <n v="2.5923373E-2"/>
    <n v="2.2898439999999999E-2"/>
    <n v="0.125"/>
    <n v="0.125"/>
    <n v="0.125"/>
    <n v="0.125"/>
    <n v="0.91319394600000003"/>
    <n v="0.125"/>
    <n v="0.122077888"/>
    <n v="0.119289275"/>
    <n v="0.116625217"/>
    <n v="0.114077552"/>
    <n v="0.111638813"/>
    <n v="0.10930216299999999"/>
    <n v="0.107061321"/>
    <n v="0.125"/>
    <n v="0.125"/>
    <n v="0.125"/>
    <n v="0.125"/>
    <n v="1.425072229"/>
    <n v="0.125"/>
    <n v="0.12233039699999999"/>
    <n v="0.11977243799999999"/>
    <n v="0.11731926299999999"/>
    <n v="0.11496456300000001"/>
    <n v="0.112702525"/>
    <n v="0.110527785"/>
    <n v="0.108435385"/>
    <n v="0.125"/>
    <n v="0.125"/>
    <n v="0.125"/>
    <n v="0.125"/>
    <n v="1.4310523559999999"/>
    <n v="0.125"/>
    <n v="0.123330236"/>
    <n v="0.121704493"/>
    <n v="0.120121054"/>
    <n v="0.118578288"/>
    <n v="0.117074649"/>
    <n v="0.115608666"/>
    <n v="0.114178943"/>
    <n v="0.125"/>
    <n v="0.125"/>
    <n v="0.125"/>
    <n v="0.125"/>
    <n v="1.455596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IK 70 9 Months/30 Monthly-368"/>
    <s v="AFUDC Not Eligible"/>
    <s v="Maintenance"/>
    <s v="Maintenance"/>
    <s v="Distribution Operations"/>
    <s v="IK - Distrib Lines OH/UG (Line Ext)"/>
    <s v="~"/>
    <s v="PEF Distribution Line Transformers 368.0"/>
    <n v="0.125"/>
    <n v="7.6359944999999999E-2"/>
    <n v="5.4969996E-2"/>
    <n v="4.2941282999999997E-2"/>
    <n v="3.5231756000000003E-2"/>
    <n v="2.9869152999999999E-2"/>
    <n v="2.5923373E-2"/>
    <n v="2.2898439999999999E-2"/>
    <n v="0.125"/>
    <n v="0.125"/>
    <n v="0.125"/>
    <n v="0.125"/>
    <n v="0.91319394600000003"/>
    <n v="0.125"/>
    <n v="0.122077888"/>
    <n v="0.119289275"/>
    <n v="0.116625217"/>
    <n v="0.114077552"/>
    <n v="0.111638813"/>
    <n v="0.10930216299999999"/>
    <n v="0.107061321"/>
    <n v="0.125"/>
    <n v="0.125"/>
    <n v="0.125"/>
    <n v="0.125"/>
    <n v="1.425072229"/>
    <n v="0.125"/>
    <n v="0.12233039699999999"/>
    <n v="0.11977243799999999"/>
    <n v="0.11731926299999999"/>
    <n v="0.11496456300000001"/>
    <n v="0.112702525"/>
    <n v="0.110527785"/>
    <n v="0.108435385"/>
    <n v="0.125"/>
    <n v="0.125"/>
    <n v="0.125"/>
    <n v="0.125"/>
    <n v="1.4310523559999999"/>
    <n v="0.125"/>
    <n v="0.123330236"/>
    <n v="0.121704493"/>
    <n v="0.120121054"/>
    <n v="0.118578288"/>
    <n v="0.117074649"/>
    <n v="0.115608666"/>
    <n v="0.114178943"/>
    <n v="0.125"/>
    <n v="0.125"/>
    <n v="0.125"/>
    <n v="0.125"/>
    <n v="1.455596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IK 70 9 Months/30 Monthly-369"/>
    <s v="AFUDC Not Eligible"/>
    <s v="Maintenance"/>
    <s v="Maintenance"/>
    <s v="Distribution Operations"/>
    <s v="IK - Distrib Lines OH/UG (Line Ext)"/>
    <s v="~"/>
    <s v="PEF Distribution O/H Services 369.1"/>
    <n v="0.125"/>
    <n v="7.6359944999999999E-2"/>
    <n v="5.4969996E-2"/>
    <n v="4.2941282999999997E-2"/>
    <n v="3.5231756000000003E-2"/>
    <n v="2.9869152999999999E-2"/>
    <n v="2.5923373E-2"/>
    <n v="2.2898439999999999E-2"/>
    <n v="0.125"/>
    <n v="0.125"/>
    <n v="0.125"/>
    <n v="0.125"/>
    <n v="0.91319394600000003"/>
    <n v="0.125"/>
    <n v="0.122077888"/>
    <n v="0.119289275"/>
    <n v="0.116625217"/>
    <n v="0.114077552"/>
    <n v="0.111638813"/>
    <n v="0.10930216299999999"/>
    <n v="0.107061321"/>
    <n v="0.125"/>
    <n v="0.125"/>
    <n v="0.125"/>
    <n v="0.125"/>
    <n v="1.425072229"/>
    <n v="0.125"/>
    <n v="0.12233039699999999"/>
    <n v="0.11977243799999999"/>
    <n v="0.11731926299999999"/>
    <n v="0.11496456300000001"/>
    <n v="0.112702525"/>
    <n v="0.110527785"/>
    <n v="0.108435385"/>
    <n v="0.125"/>
    <n v="0.125"/>
    <n v="0.125"/>
    <n v="0.125"/>
    <n v="1.4310523559999999"/>
    <n v="0.125"/>
    <n v="0.123330236"/>
    <n v="0.121704493"/>
    <n v="0.120121054"/>
    <n v="0.118578288"/>
    <n v="0.117074649"/>
    <n v="0.115608666"/>
    <n v="0.114178943"/>
    <n v="0.125"/>
    <n v="0.125"/>
    <n v="0.125"/>
    <n v="0.125"/>
    <n v="1.455596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IK 70 9 Months/30 Monthly-370"/>
    <s v="AFUDC Not Eligible"/>
    <s v="Maintenance"/>
    <s v="Maintenance"/>
    <s v="Distribution Operations"/>
    <s v="IK - Distrib Lines OH/UG (Line Ext)"/>
    <s v="~"/>
    <s v="PEF Distribution Meters 370.0"/>
    <n v="0.125"/>
    <n v="7.6359944999999999E-2"/>
    <n v="5.4969996E-2"/>
    <n v="4.2941282999999997E-2"/>
    <n v="3.5231756000000003E-2"/>
    <n v="2.9869152999999999E-2"/>
    <n v="2.5923373E-2"/>
    <n v="2.2898439999999999E-2"/>
    <n v="0.125"/>
    <n v="0.125"/>
    <n v="0.125"/>
    <n v="0.125"/>
    <n v="0.91319394600000003"/>
    <n v="0.125"/>
    <n v="0.122077888"/>
    <n v="0.119289275"/>
    <n v="0.116625217"/>
    <n v="0.114077552"/>
    <n v="0.111638813"/>
    <n v="0.10930216299999999"/>
    <n v="0.107061321"/>
    <n v="0.125"/>
    <n v="0.125"/>
    <n v="0.125"/>
    <n v="0.125"/>
    <n v="1.425072229"/>
    <n v="0.125"/>
    <n v="0.12233039699999999"/>
    <n v="0.11977243799999999"/>
    <n v="0.11731926299999999"/>
    <n v="0.11496456300000001"/>
    <n v="0.112702525"/>
    <n v="0.110527785"/>
    <n v="0.108435385"/>
    <n v="0.125"/>
    <n v="0.125"/>
    <n v="0.125"/>
    <n v="0.125"/>
    <n v="1.4310523559999999"/>
    <n v="0.125"/>
    <n v="0.123330236"/>
    <n v="0.121704493"/>
    <n v="0.120121054"/>
    <n v="0.118578288"/>
    <n v="0.117074649"/>
    <n v="0.115608666"/>
    <n v="0.114178943"/>
    <n v="0.125"/>
    <n v="0.125"/>
    <n v="0.125"/>
    <n v="0.125"/>
    <n v="1.455596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IK 70 9 Months/30 Monthly-373"/>
    <s v="AFUDC Not Eligible"/>
    <s v="Maintenance"/>
    <s v="Maintenance"/>
    <s v="Distribution Operations"/>
    <s v="IK - Distrib Lines OH/UG (Line Ext)"/>
    <s v="~"/>
    <s v="PEF Distribution Streetlight &amp; Signal Sys 373.0"/>
    <n v="0.125"/>
    <n v="7.6359944999999999E-2"/>
    <n v="5.4969996E-2"/>
    <n v="4.2941282999999997E-2"/>
    <n v="3.5231756000000003E-2"/>
    <n v="2.9869152999999999E-2"/>
    <n v="2.5923373E-2"/>
    <n v="2.2898439999999999E-2"/>
    <n v="0.125"/>
    <n v="0.125"/>
    <n v="0.125"/>
    <n v="0.125"/>
    <n v="0.91319394600000003"/>
    <n v="0.125"/>
    <n v="0.122077888"/>
    <n v="0.119289275"/>
    <n v="0.116625217"/>
    <n v="0.114077552"/>
    <n v="0.111638813"/>
    <n v="0.10930216299999999"/>
    <n v="0.107061321"/>
    <n v="0.125"/>
    <n v="0.125"/>
    <n v="0.125"/>
    <n v="0.125"/>
    <n v="1.425072229"/>
    <n v="0.125"/>
    <n v="0.12233039699999999"/>
    <n v="0.11977243799999999"/>
    <n v="0.11731926299999999"/>
    <n v="0.11496456300000001"/>
    <n v="0.112702525"/>
    <n v="0.110527785"/>
    <n v="0.108435385"/>
    <n v="0.125"/>
    <n v="0.125"/>
    <n v="0.125"/>
    <n v="0.125"/>
    <n v="1.4310523559999999"/>
    <n v="0.125"/>
    <n v="0.123330236"/>
    <n v="0.121704493"/>
    <n v="0.120121054"/>
    <n v="0.118578288"/>
    <n v="0.117074649"/>
    <n v="0.115608666"/>
    <n v="0.114178943"/>
    <n v="0.125"/>
    <n v="0.125"/>
    <n v="0.125"/>
    <n v="0.125"/>
    <n v="1.455596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IK_Annual-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IK_Annual-364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IK_Annual-365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IK_Annual-366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IK_Annual-367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IK_Annual-368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IK_Annual-369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IK_Annual-370"/>
    <s v="AFUDC Not Eligible"/>
    <s v="Maintenance"/>
    <s v="Maintenance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IK_Annual-373"/>
    <s v="AFUDC Not Eligible"/>
    <s v="Maintenance"/>
    <s v="Maintenance"/>
    <s v="Distribution Operations"/>
    <s v="IK - Distrib Lines OH/UG (Line Ext)"/>
    <s v="~"/>
    <s v="PEF Distribution Streetlight &amp; Signal Sys 373.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LA-360"/>
    <s v="AFUDC Not Eligible"/>
    <s v="Maintenance"/>
    <s v="Maintenance"/>
    <s v="Distribution Operations"/>
    <s v="LA - Distribution R/W Clearing"/>
    <s v="~"/>
    <s v="PEF Distribution Easements 360.1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LA-362"/>
    <s v="AFUDC Not Eligible"/>
    <s v="Maintenance"/>
    <s v="Maintenance"/>
    <s v="Distribution Operations"/>
    <s v="LA - Distribution R/W Clearing"/>
    <s v="~"/>
    <s v="PEF Distribution Station Equip 362.0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LA-364 "/>
    <s v="AFUDC Not Eligible"/>
    <s v="Maintenance"/>
    <s v="Maintenance"/>
    <s v="Distribution Operations"/>
    <s v="LA - Distribution R/W Clearing"/>
    <s v="~"/>
    <s v="PEF Distribution Poles Towers &amp; Fixtures 364.0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LA-365"/>
    <s v="AFUDC Not Eligible"/>
    <s v="Maintenance"/>
    <s v="Maintenance"/>
    <s v="Distribution Operations"/>
    <s v="LA - Distribution R/W Clearing"/>
    <s v="~"/>
    <s v="PEF Distribution O/H Conduct &amp; Devices 365.0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LA-366 "/>
    <s v="AFUDC Not Eligible"/>
    <s v="Maintenance"/>
    <s v="Maintenance"/>
    <s v="Distribution Operations"/>
    <s v="LA - Distribution R/W Clearing"/>
    <s v="~"/>
    <s v="PEF Distribution U/G Conduit 366.0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LA-367 "/>
    <s v="AFUDC Not Eligible"/>
    <s v="Maintenance"/>
    <s v="Maintenance"/>
    <s v="Distribution Operations"/>
    <s v="LA - Distribution R/W Clearing"/>
    <s v="~"/>
    <s v="PEF Distribution U/G Conduct &amp; Devices 367.0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LA-368 "/>
    <s v="AFUDC Not Eligible"/>
    <s v="Maintenance"/>
    <s v="Maintenance"/>
    <s v="Distribution Operations"/>
    <s v="LA - Distribution R/W Clearing"/>
    <s v="~"/>
    <s v="PEF Distribution Line Transformers 368.0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LA-369 "/>
    <s v="AFUDC Not Eligible"/>
    <s v="Maintenance"/>
    <s v="Maintenance"/>
    <s v="Distribution Operations"/>
    <s v="LA - Distribution R/W Clearing"/>
    <s v="~"/>
    <s v="PEF Distribution O/H Services 369.1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LA-370 "/>
    <s v="AFUDC Not Eligible"/>
    <s v="Maintenance"/>
    <s v="Maintenance"/>
    <s v="Distribution Operations"/>
    <s v="LA - Distribution R/W Clearing"/>
    <s v="~"/>
    <s v="PEF Distribution Meters 370.0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aintenance LA-373 "/>
    <s v="AFUDC Not Eligible"/>
    <s v="Maintenance"/>
    <s v="Maintenance"/>
    <s v="Distribution Operations"/>
    <s v="LA - Distribution R/W Clearing"/>
    <s v="~"/>
    <s v="PEF Distribution Streetlight &amp; Signal Sys 373.0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.2"/>
    <n v="0.2"/>
    <n v="0.2"/>
    <n v="0.2"/>
    <n v="0.2"/>
    <n v="0.2"/>
    <n v="0.2"/>
    <n v="0.2"/>
    <n v="0.2"/>
    <n v="0.2"/>
    <n v="0.2"/>
    <n v="0.2"/>
    <n v="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Meters SPP - 370"/>
    <s v="AFUDC Not Eligible"/>
    <s v="Recoverable"/>
    <s v="Florida SPP"/>
    <s v="Distribution Operations"/>
    <s v="TB - Equipment &amp; Tools"/>
    <s v="DEF - SPP"/>
    <s v="PEF Distribution Meters 370.0 SPP"/>
    <n v="0.125"/>
    <n v="7.6359944999999999E-2"/>
    <n v="5.4969996E-2"/>
    <n v="4.2941282999999997E-2"/>
    <n v="3.5231756000000003E-2"/>
    <n v="2.9869152999999999E-2"/>
    <n v="2.5923373E-2"/>
    <n v="2.2898439999999999E-2"/>
    <n v="0.125"/>
    <n v="0.125"/>
    <n v="0.125"/>
    <n v="0.125"/>
    <n v="0.91319394600000003"/>
    <n v="0.125"/>
    <n v="0.122077888"/>
    <n v="0.119289275"/>
    <n v="0.116625217"/>
    <n v="0.114077552"/>
    <n v="0.111638813"/>
    <n v="0.10930216299999999"/>
    <n v="0.107061321"/>
    <n v="0.125"/>
    <n v="0.125"/>
    <n v="0.125"/>
    <n v="0.125"/>
    <n v="1.425072229"/>
    <n v="0.125"/>
    <n v="0.12233039699999999"/>
    <n v="0.11977243799999999"/>
    <n v="0.11731926299999999"/>
    <n v="0.11496456300000001"/>
    <n v="0.112702525"/>
    <n v="0.110527785"/>
    <n v="0.108435385"/>
    <n v="0.125"/>
    <n v="0.125"/>
    <n v="0.125"/>
    <n v="0.125"/>
    <n v="1.4310523559999999"/>
    <n v="0.125"/>
    <n v="0.123330236"/>
    <n v="0.121704493"/>
    <n v="0.120121054"/>
    <n v="0.118578288"/>
    <n v="0.117074649"/>
    <n v="0.115608666"/>
    <n v="0.114178943"/>
    <n v="0.125"/>
    <n v="0.125"/>
    <n v="0.125"/>
    <n v="0.125"/>
    <n v="1.455596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O/H Conduct &amp; Devices SPP - 365"/>
    <s v="AFUDC Not Eligible"/>
    <s v="Recoverable"/>
    <s v="Florida SPP"/>
    <s v="Distribution Operations"/>
    <s v="TB - Equipment &amp; Tools"/>
    <s v="DEF - SPP"/>
    <s v="PEF Distribution O/H Conduct &amp; Devices 365.0 SPP"/>
    <n v="0.80609632499999995"/>
    <n v="0.86946827699999996"/>
    <n v="0.93010350799999997"/>
    <n v="1"/>
    <n v="1"/>
    <n v="1"/>
    <n v="1"/>
    <n v="0.88941059300000003"/>
    <n v="0.76411711599999999"/>
    <n v="0.61191736600000002"/>
    <n v="0.37563206999999998"/>
    <n v="0.366542857"/>
    <n v="9.6132881120000011"/>
    <n v="0.80609632499999995"/>
    <n v="0.86946827699999996"/>
    <n v="0.93010350799999997"/>
    <n v="1"/>
    <n v="1"/>
    <n v="1"/>
    <n v="1"/>
    <n v="0.88941059300000003"/>
    <n v="0.76411711599999999"/>
    <n v="0.61191736600000002"/>
    <n v="0.37563206999999998"/>
    <n v="0.366542857"/>
    <n v="9.6132881120000011"/>
    <n v="0.80609632499999995"/>
    <n v="0.86946827699999996"/>
    <n v="0.93010350799999997"/>
    <n v="1"/>
    <n v="1"/>
    <n v="1"/>
    <n v="1"/>
    <n v="0.88941059300000003"/>
    <n v="0.76411711599999999"/>
    <n v="0.61191736600000002"/>
    <n v="0.37563206999999998"/>
    <n v="0.366542857"/>
    <n v="9.6132881120000011"/>
    <n v="0.80609632499999995"/>
    <n v="0.86946827699999996"/>
    <n v="0.93010350799999997"/>
    <n v="1"/>
    <n v="1"/>
    <n v="1"/>
    <n v="1"/>
    <n v="0.88941059300000003"/>
    <n v="0.76411711599999999"/>
    <n v="0.61191736600000002"/>
    <n v="0.37563206999999998"/>
    <n v="0.366542857"/>
    <n v="9.6132881120000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Poles Towers &amp; Fixtures SPP - 364"/>
    <s v="AFUDC Not Eligible"/>
    <s v="Recoverable"/>
    <s v="Florida SPP"/>
    <s v="Distribution Operations"/>
    <s v="TB - Equipment &amp; Tools"/>
    <s v="DEF - SPP"/>
    <s v="PEF Distribution Poles Towers &amp; Fixtures 364.0 SPP"/>
    <n v="0.76451726399999997"/>
    <n v="0.84789490199999995"/>
    <n v="0.92437269700000002"/>
    <n v="1"/>
    <n v="1"/>
    <n v="1"/>
    <n v="1"/>
    <n v="0.90033209400000003"/>
    <n v="0.76446765999999999"/>
    <n v="0.552130071"/>
    <n v="0.39971966599999997"/>
    <n v="0.35055387700000001"/>
    <n v="9.5039882309999992"/>
    <n v="0.76451726399999997"/>
    <n v="0.84789490199999995"/>
    <n v="0.92437269700000002"/>
    <n v="1"/>
    <n v="1"/>
    <n v="1"/>
    <n v="1"/>
    <n v="0.90033209400000003"/>
    <n v="0.76446765999999999"/>
    <n v="0.552130071"/>
    <n v="0.39971966599999997"/>
    <n v="0.35055387700000001"/>
    <n v="9.5039882309999992"/>
    <n v="0.76451726399999997"/>
    <n v="0.84789490199999995"/>
    <n v="0.92437269700000002"/>
    <n v="1"/>
    <n v="1"/>
    <n v="1"/>
    <n v="1"/>
    <n v="0.90033209400000003"/>
    <n v="0.76446765999999999"/>
    <n v="0.552130071"/>
    <n v="0.39971966599999997"/>
    <n v="0.35055387700000001"/>
    <n v="9.5039882309999992"/>
    <n v="0.76451726399999997"/>
    <n v="0.84789490199999995"/>
    <n v="0.92437269700000002"/>
    <n v="1"/>
    <n v="1"/>
    <n v="1"/>
    <n v="1"/>
    <n v="0.90033209400000003"/>
    <n v="0.76446765999999999"/>
    <n v="0.552130071"/>
    <n v="0.39971966599999997"/>
    <n v="0.35055387700000001"/>
    <n v="9.503988230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Station Equip SPP - 362"/>
    <s v="AFUDC Not Eligible"/>
    <s v="Recoverable"/>
    <s v="Florida SPP"/>
    <s v="Distribution Operations"/>
    <s v="TB - Equipment &amp; Tools"/>
    <s v="DEF - SPP"/>
    <s v="PEF Distribution Station Equip 362.0 SPP"/>
    <n v="0.125"/>
    <n v="7.6359944999999999E-2"/>
    <n v="5.4969996E-2"/>
    <n v="4.2941282999999997E-2"/>
    <n v="3.5231756000000003E-2"/>
    <n v="2.9869152999999999E-2"/>
    <n v="2.5923373E-2"/>
    <n v="2.2898439999999999E-2"/>
    <n v="0.125"/>
    <n v="0.125"/>
    <n v="0.125"/>
    <n v="0.125"/>
    <n v="0.91319394600000003"/>
    <n v="0.125"/>
    <n v="0.122077888"/>
    <n v="0.119289275"/>
    <n v="0.116625217"/>
    <n v="0.114077552"/>
    <n v="0.111638813"/>
    <n v="0.10930216299999999"/>
    <n v="0.107061321"/>
    <n v="0.125"/>
    <n v="0.125"/>
    <n v="0.125"/>
    <n v="0.125"/>
    <n v="1.425072229"/>
    <n v="0.125"/>
    <n v="0.12233039699999999"/>
    <n v="0.11977243799999999"/>
    <n v="0.11731926299999999"/>
    <n v="0.11496456300000001"/>
    <n v="0.112702525"/>
    <n v="0.110527785"/>
    <n v="0.108435385"/>
    <n v="0.125"/>
    <n v="0.125"/>
    <n v="0.125"/>
    <n v="0.125"/>
    <n v="1.4310523559999999"/>
    <n v="0.125"/>
    <n v="0.123330236"/>
    <n v="0.121704493"/>
    <n v="0.120121054"/>
    <n v="0.118578288"/>
    <n v="0.117074649"/>
    <n v="0.115608666"/>
    <n v="0.114178943"/>
    <n v="0.125"/>
    <n v="0.125"/>
    <n v="0.125"/>
    <n v="0.125"/>
    <n v="1.455596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Streetlight &amp; Signal Sys SPP - 373"/>
    <s v="AFUDC Not Eligible"/>
    <s v="Recoverable"/>
    <s v="Florida SPP"/>
    <s v="Distribution Operations"/>
    <s v="TB - Equipment &amp; Tools"/>
    <s v="DEF - SPP"/>
    <s v="PEF Distribution Streetlight &amp; Signal Sys 373.0 SPP"/>
    <n v="0.125"/>
    <n v="7.6359944999999999E-2"/>
    <n v="5.4969996E-2"/>
    <n v="4.2941282999999997E-2"/>
    <n v="3.5231756000000003E-2"/>
    <n v="2.9869152999999999E-2"/>
    <n v="2.5923373E-2"/>
    <n v="2.2898439999999999E-2"/>
    <n v="0.125"/>
    <n v="0.125"/>
    <n v="0.125"/>
    <n v="0.125"/>
    <n v="0.91319394600000003"/>
    <n v="0.125"/>
    <n v="0.122077888"/>
    <n v="0.119289275"/>
    <n v="0.116625217"/>
    <n v="0.114077552"/>
    <n v="0.111638813"/>
    <n v="0.10930216299999999"/>
    <n v="0.107061321"/>
    <n v="0.125"/>
    <n v="0.125"/>
    <n v="0.125"/>
    <n v="0.125"/>
    <n v="1.425072229"/>
    <n v="0.125"/>
    <n v="0.12233039699999999"/>
    <n v="0.11977243799999999"/>
    <n v="0.11731926299999999"/>
    <n v="0.11496456300000001"/>
    <n v="0.112702525"/>
    <n v="0.110527785"/>
    <n v="0.108435385"/>
    <n v="0.125"/>
    <n v="0.125"/>
    <n v="0.125"/>
    <n v="0.125"/>
    <n v="1.4310523559999999"/>
    <n v="0.125"/>
    <n v="0.123330236"/>
    <n v="0.121704493"/>
    <n v="0.120121054"/>
    <n v="0.118578288"/>
    <n v="0.117074649"/>
    <n v="0.115608666"/>
    <n v="0.114178943"/>
    <n v="0.125"/>
    <n v="0.125"/>
    <n v="0.125"/>
    <n v="0.125"/>
    <n v="1.455596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Struct &amp; Improv SPP - 361"/>
    <s v="AFUDC Not Eligible"/>
    <s v="Recoverable"/>
    <s v="Florida SPP"/>
    <s v="Distribution Operations"/>
    <s v="TB - Equipment &amp; Tools"/>
    <s v="DEF - SPP"/>
    <s v="PEF Distribution Struct &amp; Improv 361.0 SPP"/>
    <n v="0.125"/>
    <n v="7.6359944999999999E-2"/>
    <n v="5.4969996E-2"/>
    <n v="4.2941282999999997E-2"/>
    <n v="3.5231756000000003E-2"/>
    <n v="2.9869152999999999E-2"/>
    <n v="2.5923373E-2"/>
    <n v="2.2898439999999999E-2"/>
    <n v="0.125"/>
    <n v="0.125"/>
    <n v="0.125"/>
    <n v="0.125"/>
    <n v="0.91319394600000003"/>
    <n v="0.125"/>
    <n v="0.122077888"/>
    <n v="0.119289275"/>
    <n v="0.116625217"/>
    <n v="0.114077552"/>
    <n v="0.111638813"/>
    <n v="0.10930216299999999"/>
    <n v="0.107061321"/>
    <n v="0.125"/>
    <n v="0.125"/>
    <n v="0.125"/>
    <n v="0.125"/>
    <n v="1.425072229"/>
    <n v="0.125"/>
    <n v="0.12233039699999999"/>
    <n v="0.11977243799999999"/>
    <n v="0.11731926299999999"/>
    <n v="0.11496456300000001"/>
    <n v="0.112702525"/>
    <n v="0.110527785"/>
    <n v="0.108435385"/>
    <n v="0.125"/>
    <n v="0.125"/>
    <n v="0.125"/>
    <n v="0.125"/>
    <n v="1.4310523559999999"/>
    <n v="0.125"/>
    <n v="0.123330236"/>
    <n v="0.121704493"/>
    <n v="0.120121054"/>
    <n v="0.118578288"/>
    <n v="0.117074649"/>
    <n v="0.115608666"/>
    <n v="0.114178943"/>
    <n v="0.125"/>
    <n v="0.125"/>
    <n v="0.125"/>
    <n v="0.125"/>
    <n v="1.455596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U/G Conduct &amp; Devices SPP - 367"/>
    <s v="AFUDC Not Eligible"/>
    <s v="Recoverable"/>
    <s v="Florida SPP"/>
    <s v="Distribution Operations"/>
    <s v="TB - Equipment &amp; Tools"/>
    <s v="DEF - SPP"/>
    <s v="PEF Distribution U/G Conduct &amp; Devices 367.0 SPP"/>
    <n v="0.125"/>
    <n v="7.6359944999999999E-2"/>
    <n v="5.4969996E-2"/>
    <n v="4.2941282999999997E-2"/>
    <n v="3.5231756000000003E-2"/>
    <n v="2.9869152999999999E-2"/>
    <n v="2.5923373E-2"/>
    <n v="2.2898439999999999E-2"/>
    <n v="0.125"/>
    <n v="0.125"/>
    <n v="0.125"/>
    <n v="0.125"/>
    <n v="0.91319394600000003"/>
    <n v="0.125"/>
    <n v="0.122077888"/>
    <n v="0.119289275"/>
    <n v="0.116625217"/>
    <n v="0.114077552"/>
    <n v="0.111638813"/>
    <n v="0.10930216299999999"/>
    <n v="0.107061321"/>
    <n v="0.125"/>
    <n v="0.125"/>
    <n v="0.125"/>
    <n v="0.125"/>
    <n v="1.425072229"/>
    <n v="0.125"/>
    <n v="0.12233039699999999"/>
    <n v="0.11977243799999999"/>
    <n v="0.11731926299999999"/>
    <n v="0.11496456300000001"/>
    <n v="0.112702525"/>
    <n v="0.110527785"/>
    <n v="0.108435385"/>
    <n v="0.125"/>
    <n v="0.125"/>
    <n v="0.125"/>
    <n v="0.125"/>
    <n v="1.4310523559999999"/>
    <n v="0.125"/>
    <n v="0.123330236"/>
    <n v="0.121704493"/>
    <n v="0.120121054"/>
    <n v="0.118578288"/>
    <n v="0.117074649"/>
    <n v="0.115608666"/>
    <n v="0.114178943"/>
    <n v="0.125"/>
    <n v="0.125"/>
    <n v="0.125"/>
    <n v="0.125"/>
    <n v="1.455596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U/G Conduit SPP - 366"/>
    <s v="AFUDC Not Eligible"/>
    <s v="Recoverable"/>
    <s v="Florida SPP"/>
    <s v="Distribution Operations"/>
    <s v="TB - Equipment &amp; Tools"/>
    <s v="DEF - SPP"/>
    <s v="PEF Distribution U/G Conduit 366.0 SPP"/>
    <n v="0.125"/>
    <n v="7.6359944999999999E-2"/>
    <n v="5.4969996E-2"/>
    <n v="4.2941282999999997E-2"/>
    <n v="3.5231756000000003E-2"/>
    <n v="2.9869152999999999E-2"/>
    <n v="2.5923373E-2"/>
    <n v="2.2898439999999999E-2"/>
    <n v="0.125"/>
    <n v="0.125"/>
    <n v="0.125"/>
    <n v="0.125"/>
    <n v="0.91319394600000003"/>
    <n v="0.125"/>
    <n v="0.122077888"/>
    <n v="0.119289275"/>
    <n v="0.116625217"/>
    <n v="0.114077552"/>
    <n v="0.111638813"/>
    <n v="0.10930216299999999"/>
    <n v="0.107061321"/>
    <n v="0.125"/>
    <n v="0.125"/>
    <n v="0.125"/>
    <n v="0.125"/>
    <n v="1.425072229"/>
    <n v="0.125"/>
    <n v="0.12233039699999999"/>
    <n v="0.11977243799999999"/>
    <n v="0.11731926299999999"/>
    <n v="0.11496456300000001"/>
    <n v="0.112702525"/>
    <n v="0.110527785"/>
    <n v="0.108435385"/>
    <n v="0.125"/>
    <n v="0.125"/>
    <n v="0.125"/>
    <n v="0.125"/>
    <n v="1.4310523559999999"/>
    <n v="0.125"/>
    <n v="0.123330236"/>
    <n v="0.121704493"/>
    <n v="0.120121054"/>
    <n v="0.118578288"/>
    <n v="0.117074649"/>
    <n v="0.115608666"/>
    <n v="0.114178943"/>
    <n v="0.125"/>
    <n v="0.125"/>
    <n v="0.125"/>
    <n v="0.125"/>
    <n v="1.455596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 U/G Services SPP - 369"/>
    <s v="AFUDC Not Eligible"/>
    <s v="Recoverable"/>
    <s v="Florida SPP"/>
    <s v="Distribution Operations"/>
    <s v="TB - Equipment &amp; Tools"/>
    <s v="DEF - SPP"/>
    <s v="PEF Distribution U/G Services 369.2 SPP"/>
    <n v="0.125"/>
    <n v="7.6359944999999999E-2"/>
    <n v="5.4969996E-2"/>
    <n v="4.2941282999999997E-2"/>
    <n v="3.5231756000000003E-2"/>
    <n v="2.9869152999999999E-2"/>
    <n v="2.5923373E-2"/>
    <n v="2.2898439999999999E-2"/>
    <n v="0.125"/>
    <n v="0.125"/>
    <n v="0.125"/>
    <n v="0.125"/>
    <n v="0.91319394600000003"/>
    <n v="0.125"/>
    <n v="0.122077888"/>
    <n v="0.119289275"/>
    <n v="0.116625217"/>
    <n v="0.114077552"/>
    <n v="0.111638813"/>
    <n v="0.10930216299999999"/>
    <n v="0.107061321"/>
    <n v="0.125"/>
    <n v="0.125"/>
    <n v="0.125"/>
    <n v="0.125"/>
    <n v="1.425072229"/>
    <n v="0.125"/>
    <n v="0.12233039699999999"/>
    <n v="0.11977243799999999"/>
    <n v="0.11731926299999999"/>
    <n v="0.11496456300000001"/>
    <n v="0.112702525"/>
    <n v="0.110527785"/>
    <n v="0.108435385"/>
    <n v="0.125"/>
    <n v="0.125"/>
    <n v="0.125"/>
    <n v="0.125"/>
    <n v="1.4310523559999999"/>
    <n v="0.125"/>
    <n v="0.123330236"/>
    <n v="0.121704493"/>
    <n v="0.120121054"/>
    <n v="0.118578288"/>
    <n v="0.117074649"/>
    <n v="0.115608666"/>
    <n v="0.114178943"/>
    <n v="0.125"/>
    <n v="0.125"/>
    <n v="0.125"/>
    <n v="0.125"/>
    <n v="1.455596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PP_Annual-364"/>
    <s v="AFUDC Not Eligible"/>
    <s v="Recoverable"/>
    <s v="Maintenance"/>
    <s v="Distribution Operations"/>
    <s v="IK - Distrib Lines OH/UG (Line Ext)"/>
    <s v="DEF - SPP"/>
    <s v="PEF Distribution Poles Towers &amp; Fixtures 364.0 SPP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PP_Annual-365"/>
    <s v="AFUDC Not Eligible"/>
    <s v="Recoverable"/>
    <s v="Maintenance"/>
    <s v="Distribution Operations"/>
    <s v="IK - Distrib Lines OH/UG (Line Ext)"/>
    <s v="DEF - SPP"/>
    <s v="PEF Distribution O/H Conduct &amp; Devices 365.0 SPP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PP_Annual-368"/>
    <s v="AFUDC Not Eligible"/>
    <s v="Recoverable"/>
    <s v="Maintenance"/>
    <s v="Distribution Operations"/>
    <s v="IK - Distrib Lines OH/UG (Line Ext)"/>
    <s v="DEF - SPP"/>
    <s v="PEF Distribution Line Transformations 368.0 SPP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PP_Mthly-364"/>
    <s v="AFUDC Not Eligible"/>
    <s v="Recoverable"/>
    <s v="Florida SPP"/>
    <s v="Distribution Operations"/>
    <s v="IK - Distrib Lines OH/UG (Line Ext)"/>
    <s v="DEF - SPP"/>
    <s v="PEF Distribution Poles Towers &amp; Fixtures 364.0 SPP"/>
    <n v="0.98"/>
    <n v="0"/>
    <n v="0"/>
    <n v="0"/>
    <n v="0"/>
    <n v="0"/>
    <n v="0"/>
    <n v="0"/>
    <n v="0"/>
    <n v="0"/>
    <n v="0"/>
    <n v="0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PP_Mthly-365"/>
    <s v="AFUDC Not Eligible"/>
    <s v="Recoverable"/>
    <s v="Florida SPP"/>
    <s v="Distribution Operations"/>
    <s v="IK - Distrib Lines OH/UG (Line Ext)"/>
    <s v="DEF - SPP"/>
    <s v="PEF Distribution O/H Conduct &amp; Devices 365.0 SPP"/>
    <n v="0.98"/>
    <n v="0"/>
    <n v="0"/>
    <n v="0"/>
    <n v="0"/>
    <n v="0"/>
    <n v="0"/>
    <n v="0"/>
    <n v="0"/>
    <n v="0"/>
    <n v="0"/>
    <n v="0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PP_Mthly-368"/>
    <s v="AFUDC Not Eligible"/>
    <s v="Recoverable"/>
    <s v="Florida SPP"/>
    <s v="Distribution Operations"/>
    <s v="IK - Distrib Lines OH/UG (Line Ext)"/>
    <s v="DEF - SPP"/>
    <s v="PEF Distribution Line Transformations 368.0 SPP"/>
    <n v="0.98"/>
    <n v="0"/>
    <n v="0"/>
    <n v="0"/>
    <n v="0"/>
    <n v="0"/>
    <n v="0"/>
    <n v="0"/>
    <n v="0"/>
    <n v="0"/>
    <n v="0"/>
    <n v="0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2023-364"/>
    <s v="AFUDC Not Eligible"/>
    <s v="Maintenance"/>
    <s v="Maintenance"/>
    <s v="Distribution Operations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2023-365"/>
    <s v="AFUDC Not Eligible"/>
    <s v="Maintenance"/>
    <s v="Maintenance"/>
    <s v="Distribution Operations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2023-368"/>
    <s v="AFUDC Not Eligible"/>
    <s v="Maintenance"/>
    <s v="Maintenance"/>
    <s v="Distribution Operations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2025-364"/>
    <s v="AFUDC Not Eligible"/>
    <s v="Maintenance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2025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2025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Annual-364"/>
    <s v="AFUDC Not Eligible"/>
    <s v="Maintenance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.72087610238433897"/>
    <n v="0.720876102384338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948848246405197"/>
    <n v="0.98948848246405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095876531657099"/>
    <n v="0.84095876531657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Annual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.72087610238433897"/>
    <n v="0.720876102384338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948848246405197"/>
    <n v="0.98948848246405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095876531657099"/>
    <n v="0.84095876531657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Annual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.72087610238433897"/>
    <n v="0.720876102384338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948848246405197"/>
    <n v="0.98948848246405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095876531657099"/>
    <n v="0.840958765316570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GridMod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GridMod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GridMod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SOG_SPP_2023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SOG_SPP_2023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SOG_SPP_2023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SOG_SPP_2025-364"/>
    <s v="AFUDC Not Eligible"/>
    <s v="Recoverable"/>
    <s v="Florida SPP"/>
    <s v="Grid Solutions - Sectionalization/Self-Healing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SOG_SPP_2025-365"/>
    <s v="AFUDC Not Eligible"/>
    <s v="Recoverable"/>
    <s v="Florida SPP"/>
    <s v="Grid Solutions - Sectionalization/Self-Healing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SOG_SPP_2025-368"/>
    <s v="AFUDC Not Eligible"/>
    <s v="Recoverable"/>
    <s v="Florida SPP"/>
    <s v="Grid Solutions - Sectionalization/Self-Healing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SOG_SPP_Annual-364"/>
    <s v="AFUDC Not Eligible"/>
    <s v="Recoverable"/>
    <s v="Florida SPP"/>
    <s v="Grid Solutions - Sectionalization/Self-Healing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SOG_SPP_Annual-365"/>
    <s v="AFUDC Not Eligible"/>
    <s v="Recoverable"/>
    <s v="Florida SPP"/>
    <s v="Grid Solutions - Sectionalization/Self-Healing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SOG_SPP_Annual-368"/>
    <s v="AFUDC Not Eligible"/>
    <s v="Recoverable"/>
    <s v="Florida SPP"/>
    <s v="Grid Solutions - Sectionalization/Self-Healing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SPP_2024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SPP_2024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SPP_2024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399821100012601"/>
    <n v="0"/>
    <n v="0"/>
    <n v="1"/>
    <n v="1.1539982110001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399821100012601"/>
    <n v="0"/>
    <n v="0"/>
    <n v="1"/>
    <n v="1.1539982110001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399821100012601"/>
    <n v="0"/>
    <n v="0"/>
    <n v="1"/>
    <n v="1.15399821100012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SPP_Annual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1494283552801"/>
    <n v="0.2014942835528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SPP_Annual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1494283552801"/>
    <n v="0.2014942835528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SPP_Annual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1494283552801"/>
    <n v="0.2014942835528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SPP_HR_ Annual-364"/>
    <s v="AFUDC Not Eligible"/>
    <s v="Maintenance"/>
    <s v="Maintenance"/>
    <s v="Grid Solutions - H&amp;R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SPP_HR_ Annual-365"/>
    <s v="AFUDC Not Eligible"/>
    <s v="Maintenance"/>
    <s v="Maintenance"/>
    <s v="Grid Solutions - H&amp;R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SPP_HR_ Annual-368"/>
    <s v="AFUDC Not Eligible"/>
    <s v="Maintenance"/>
    <s v="Maintenance"/>
    <s v="Grid Solutions - H&amp;R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TUG_SPP_2023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TUG_SPP_2023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TUG_SPP_2023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TUG_SPP_Annual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TUG_SPP_Annual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IK_SubOpt_TUG_SPP_Annual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LA_Veg Mgmt_SPP-364"/>
    <s v="AFUDC Not Eligible"/>
    <s v="Recoverable"/>
    <s v="Maintenance"/>
    <s v="Distribution Operations"/>
    <s v="LA - Distribution R/W Clearing"/>
    <s v="DEF - SPP"/>
    <s v="PEF Distribution Poles Towers &amp; Fixtures 364.0 SPP"/>
    <n v="0.98"/>
    <n v="0"/>
    <n v="0"/>
    <n v="0"/>
    <n v="0"/>
    <n v="0"/>
    <n v="0"/>
    <n v="0"/>
    <n v="0"/>
    <n v="0"/>
    <n v="0"/>
    <n v="0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LA_Veg Mgmt_SPP-365"/>
    <s v="AFUDC Not Eligible"/>
    <s v="Recoverable"/>
    <s v="Maintenance"/>
    <s v="Distribution Operations"/>
    <s v="LA - Distribution R/W Clearing"/>
    <s v="DEF - SPP"/>
    <s v="PEF Distribution O/H Conduct &amp; Devices 365.0 SPP"/>
    <n v="0.98"/>
    <n v="0"/>
    <n v="0"/>
    <n v="0"/>
    <n v="0"/>
    <n v="0"/>
    <n v="0"/>
    <n v="0"/>
    <n v="0"/>
    <n v="0"/>
    <n v="0"/>
    <n v="0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LA_Veg Mgmt_SPP-368"/>
    <s v="AFUDC Not Eligible"/>
    <s v="Recoverable"/>
    <s v="Maintenance"/>
    <s v="Distribution Operations"/>
    <s v="LA - Distribution R/W Clearing"/>
    <s v="DEF - SPP"/>
    <s v="PEF Distribution Line Transformations 368.0 SPP"/>
    <n v="0.98"/>
    <n v="0"/>
    <n v="0"/>
    <n v="0"/>
    <n v="0"/>
    <n v="0"/>
    <n v="0"/>
    <n v="0"/>
    <n v="0"/>
    <n v="0"/>
    <n v="0"/>
    <n v="0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LA_Veg Mgmt_SPP_2024-364"/>
    <s v="AFUDC Not Eligible"/>
    <s v="Recoverable"/>
    <s v="Maintenance"/>
    <s v="Distribution Operations"/>
    <s v="LA - Distribution R/W Clearing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LA_Veg Mgmt_SPP_2024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LA_Veg Mgmt_SPP_2024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ribution_LA_Veg Mgmt_SPP_Annual-364"/>
    <s v="AFUDC Not Eligible"/>
    <s v="Recoverable"/>
    <s v="Maintenance"/>
    <s v="Distribution Operations"/>
    <s v="LA - Distribution R/W Clearing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s v="DE Florida"/>
    <x v="12"/>
    <s v="Customer Delivery"/>
    <s v="PEF Distribution_LA_Veg Mgmt_SPP_Annual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s v="DE Florida"/>
    <x v="12"/>
    <s v="Customer Delivery"/>
    <s v="PEF Distribution_LA_Veg Mgmt_SPP_Annual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</r>
  <r>
    <s v="DE Florida"/>
    <x v="12"/>
    <s v="Customer Delivery"/>
    <s v="PEF Dist_MajProj_CustomerFleetElec 2025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5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5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5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5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5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52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52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52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52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52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52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6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6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6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6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6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6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7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7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7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7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7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CustomerFleetElec 2027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OthT&amp;D_Annual-360"/>
    <s v="AFUDC Not Eligible"/>
    <s v="Major Projects"/>
    <s v="Other Transmission &amp; Distribution Expansion"/>
    <s v="Operations Support"/>
    <s v="IK - Distrib Lines OH/UG (Line Ext)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827326112364704"/>
    <n v="0"/>
    <n v="0"/>
    <n v="0"/>
    <n v="0"/>
    <n v="0.66827326112364704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OthT&amp;D_Annual-362"/>
    <s v="AFUDC Not Eligible"/>
    <s v="Major Projects"/>
    <s v="Other Transmission &amp; Distribution Expansion"/>
    <s v="Operations Support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827326112364704"/>
    <n v="0"/>
    <n v="0"/>
    <n v="0"/>
    <n v="0"/>
    <n v="0.66827326112364704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OthT&amp;D_Annual-364"/>
    <s v="AFUDC Not Eligible"/>
    <s v="Major Projects"/>
    <s v="Other Transmission &amp; Distribution Expansion"/>
    <s v="Operations Support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827326112364704"/>
    <n v="0"/>
    <n v="0"/>
    <n v="0"/>
    <n v="0"/>
    <n v="0.66827326112364704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OthT&amp;D_Annual-365"/>
    <s v="AFUDC Not Eligible"/>
    <s v="Major Projects"/>
    <s v="Other Transmission &amp; Distribution Expansion"/>
    <s v="Operations Support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827326112364704"/>
    <n v="0"/>
    <n v="0"/>
    <n v="0"/>
    <n v="0"/>
    <n v="0.66827326112364704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OthT&amp;D_Annual-366"/>
    <s v="AFUDC Not Eligible"/>
    <s v="Major Projects"/>
    <s v="Other Transmission &amp; Distribution Expansion"/>
    <s v="Operations Support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827326112364704"/>
    <n v="0"/>
    <n v="0"/>
    <n v="0"/>
    <n v="0"/>
    <n v="0.66827326112364704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OthT&amp;D_Annual-367"/>
    <s v="AFUDC Not Eligible"/>
    <s v="Major Projects"/>
    <s v="Other Transmission &amp; Distribution Expansion"/>
    <s v="Operations Support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827326112364704"/>
    <n v="0"/>
    <n v="0"/>
    <n v="0"/>
    <n v="0"/>
    <n v="0.66827326112364704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OthT&amp;D_Annual-368"/>
    <s v="AFUDC Not Eligible"/>
    <s v="Major Projects"/>
    <s v="Other Transmission &amp; Distribution Expansion"/>
    <s v="Operations Support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827326112364704"/>
    <n v="0"/>
    <n v="0"/>
    <n v="0"/>
    <n v="0"/>
    <n v="0.66827326112364704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OthT&amp;D_Annual-369"/>
    <s v="AFUDC Not Eligible"/>
    <s v="Major Projects"/>
    <s v="Other Transmission &amp; Distribution Expansion"/>
    <s v="Operations Support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827326112364704"/>
    <n v="0"/>
    <n v="0"/>
    <n v="0"/>
    <n v="0"/>
    <n v="0.66827326112364704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OthT&amp;D_Annual-370"/>
    <s v="AFUDC Not Eligible"/>
    <s v="Major Projects"/>
    <s v="Other Transmission &amp; Distribution Expansion"/>
    <s v="Operations Support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827326112364704"/>
    <n v="0"/>
    <n v="0"/>
    <n v="0"/>
    <n v="0"/>
    <n v="0.66827326112364704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OthT&amp;D_SemiAnnual-360"/>
    <s v="AFUDC Not Eligible"/>
    <s v="Major Projects"/>
    <s v="Other Transmission &amp; Distribution Expansion"/>
    <s v="Operations Support"/>
    <s v="IK - Distrib Lines OH/UG (Line Ext)"/>
    <s v="~"/>
    <s v="PEF Distribution Station Equip 362.0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OthT&amp;D_SemiAnnual-362"/>
    <s v="AFUDC Not Eligible"/>
    <s v="Major Projects"/>
    <s v="Other Transmission &amp; Distribution Expansion"/>
    <s v="Operations Support"/>
    <s v="IK - Distrib Lines OH/UG (Line Ext)"/>
    <s v="~"/>
    <s v="PEF Distribution Station Equip 362.0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OthT&amp;D_SemiAnnual-364"/>
    <s v="AFUDC Not Eligible"/>
    <s v="Major Projects"/>
    <s v="Other Transmission &amp; Distribution Expansion"/>
    <s v="Operations Support"/>
    <s v="IK - Distrib Lines OH/UG (Line Ext)"/>
    <s v="~"/>
    <s v="PEF Distribution Poles Towers &amp; Fixtures 364.0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OthT&amp;D_SemiAnnual-365"/>
    <s v="AFUDC Not Eligible"/>
    <s v="Major Projects"/>
    <s v="Other Transmission &amp; Distribution Expansion"/>
    <s v="Operations Support"/>
    <s v="IK - Distrib Lines OH/UG (Line Ext)"/>
    <s v="~"/>
    <s v="PEF Distribution O/H Conduct &amp; Devices 365.0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OthT&amp;D_SemiAnnual-366"/>
    <s v="AFUDC Not Eligible"/>
    <s v="Major Projects"/>
    <s v="Other Transmission &amp; Distribution Expansion"/>
    <s v="Operations Support"/>
    <s v="IK - Distrib Lines OH/UG (Line Ext)"/>
    <s v="~"/>
    <s v="PEF Distribution U/G Conduit 366.0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OthT&amp;D_SemiAnnual-367"/>
    <s v="AFUDC Not Eligible"/>
    <s v="Major Projects"/>
    <s v="Other Transmission &amp; Distribution Expansion"/>
    <s v="Operations Support"/>
    <s v="IK - Distrib Lines OH/UG (Line Ext)"/>
    <s v="~"/>
    <s v="PEF Distribution U/G Conduct &amp; Devices 367.0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OthT&amp;D_SemiAnnual-368"/>
    <s v="AFUDC Not Eligible"/>
    <s v="Major Projects"/>
    <s v="Other Transmission &amp; Distribution Expansion"/>
    <s v="Operations Support"/>
    <s v="IK - Distrib Lines OH/UG (Line Ext)"/>
    <s v="~"/>
    <s v="PEF Distribution Line Transformers 368.0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OthT&amp;D_SemiAnnual-369"/>
    <s v="AFUDC Not Eligible"/>
    <s v="Major Projects"/>
    <s v="Other Transmission &amp; Distribution Expansion"/>
    <s v="Operations Support"/>
    <s v="IK - Distrib Lines OH/UG (Line Ext)"/>
    <s v="~"/>
    <s v="PEF Distribution O/H Services 369.1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Dist_MajProj_OthT&amp;D_SemiAnnual-370"/>
    <s v="AFUDC Not Eligible"/>
    <s v="Major Projects"/>
    <s v="Other Transmission &amp; Distribution Expansion"/>
    <s v="Operations Support"/>
    <s v="IK - Distrib Lines OH/UG (Line Ext)"/>
    <s v="~"/>
    <s v="PEF Smart Grid - AMI Meters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Grid Solutions Tie to ROCR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1"/>
    <n v="1"/>
    <n v="1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Other Yates GMOR IK"/>
    <s v="AFUDC Not Eligible"/>
    <s v="Major Projects"/>
    <s v="Other Transmission &amp; Distribution Expansion"/>
    <s v="Enhanced Basic Services"/>
    <s v="~"/>
    <s v="~"/>
    <s v="PEF RUSD EBS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Other Yates Maintenance SA"/>
    <s v="AFUDC Not Eligible"/>
    <s v="Maintenance"/>
    <s v="Maintenance"/>
    <s v="Distribution Operations"/>
    <s v="SA - Gen. Bldg. &amp; Oper. Centers"/>
    <s v="~"/>
    <s v="PEF Distribution General Plant Struct &amp; Improv 390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Other Yates Maintenance SA-360"/>
    <s v="AFUDC Not Eligible"/>
    <s v="Maintenance"/>
    <s v="Maintenance"/>
    <s v="Distribution Operations"/>
    <s v="SA - Gen. Bldg. &amp; Oper. Centers"/>
    <s v="~"/>
    <s v="PEF Distribution Easements 360.1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Other Yates Maintenance SA-362"/>
    <s v="AFUDC Not Eligible"/>
    <s v="Maintenance"/>
    <s v="Maintenance"/>
    <s v="Distribution Operations"/>
    <s v="SA - Gen. Bldg. &amp; Oper. Centers"/>
    <s v="~"/>
    <s v="PEF Distribution Station Equip 362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Other Yates Maintenance SA-364"/>
    <s v="AFUDC Not Eligible"/>
    <s v="Maintenance"/>
    <s v="Maintenance"/>
    <s v="Distribution Operations"/>
    <s v="SA - Gen. Bldg. &amp; Oper. Centers"/>
    <s v="~"/>
    <s v="PEF Distribution Poles Towers &amp; Fixtures 364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Other Yates Maintenance SA-365"/>
    <s v="AFUDC Not Eligible"/>
    <s v="Maintenance"/>
    <s v="Maintenance"/>
    <s v="Distribution Operations"/>
    <s v="SA - Gen. Bldg. &amp; Oper. Centers"/>
    <s v="~"/>
    <s v="PEF Distribution O/H Conduct &amp; Devices 365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Other Yates Maintenance SA-366"/>
    <s v="AFUDC Not Eligible"/>
    <s v="Maintenance"/>
    <s v="Maintenance"/>
    <s v="Distribution Operations"/>
    <s v="SA - Gen. Bldg. &amp; Oper. Centers"/>
    <s v="~"/>
    <s v="PEF Distribution U/G Conduit 366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Other Yates Maintenance SA-367"/>
    <s v="AFUDC Not Eligible"/>
    <s v="Maintenance"/>
    <s v="Maintenance"/>
    <s v="Distribution Operations"/>
    <s v="SA - Gen. Bldg. &amp; Oper. Centers"/>
    <s v="~"/>
    <s v="PEF Distribution U/G Conduct &amp; Devices 367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Other Yates Maintenance SA-368"/>
    <s v="AFUDC Not Eligible"/>
    <s v="Maintenance"/>
    <s v="Maintenance"/>
    <s v="Distribution Operations"/>
    <s v="SA - Gen. Bldg. &amp; Oper. Centers"/>
    <s v="~"/>
    <s v="PEF Distribution Line Transformers 368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Other Yates Maintenance SA-369"/>
    <s v="AFUDC Not Eligible"/>
    <s v="Maintenance"/>
    <s v="Maintenance"/>
    <s v="Distribution Operations"/>
    <s v="SA - Gen. Bldg. &amp; Oper. Centers"/>
    <s v="~"/>
    <s v="PEF Distribution U/G Services 369.2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Other Yates Maintenance SA-370"/>
    <s v="AFUDC Not Eligible"/>
    <s v="Maintenance"/>
    <s v="Maintenance"/>
    <s v="Distribution Operations"/>
    <s v="SA - Gen. Bldg. &amp; Oper. Centers"/>
    <s v="~"/>
    <s v="PEF Distribution Meters 370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Other Yates Maintenance SA-373"/>
    <s v="AFUDC Not Eligible"/>
    <s v="Maintenance"/>
    <s v="Maintenance"/>
    <s v="Distribution Operations"/>
    <s v="SA - Gen. Bldg. &amp; Oper. Centers"/>
    <s v="~"/>
    <s v="PEF Distribution Streetlight &amp; Signal Sys 373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Other Yates Maintenance VS - 303"/>
    <s v="AFUDC Not Eligible"/>
    <s v="Maintenance"/>
    <s v="Maintenance"/>
    <s v="Operations Support"/>
    <s v="VS - Other - Intangible Plant - Software"/>
    <s v="~"/>
    <s v="PEF Other Yates Maintenance VS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2"/>
    <s v="Customer Delivery"/>
    <s v="PEF Other Yates Major Projects TD"/>
    <s v="AFUDC Not Eligible"/>
    <s v="Major Projects"/>
    <s v="Other Transmission &amp; Distribution Expansion"/>
    <s v="Enable Hardware"/>
    <s v="~"/>
    <s v="~"/>
    <s v="PEF Grid Solutions Major Projects Enable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Services"/>
    <s v="PEF Customer Maintenance Facilities SA"/>
    <s v="AFUDC Not Eligible"/>
    <s v="Maintenance"/>
    <s v="Maintenance"/>
    <s v="Customer Operations"/>
    <s v="SA - Cust - Gen. Bldg. &amp; Oper. Centers"/>
    <s v="~"/>
    <s v="D GEN 390 5Z-STRUCT &amp; IMPROVE-5022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Customer Services"/>
    <s v="PEF Customer Maintenance Facilities VS"/>
    <s v="AFUDC Not Eligible"/>
    <s v="Maintenance"/>
    <s v="Maintenance"/>
    <s v="Customer Operations"/>
    <s v="VS - Intangible Plant - Software"/>
    <s v="~"/>
    <s v="PEF Customer Connect 5 yr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Customer Services"/>
    <s v="PEF Customer Meters IK"/>
    <s v="AFUDC Not Eligible"/>
    <s v="Expansion"/>
    <s v="Customer Adds"/>
    <s v="Customer Operations"/>
    <s v="IK - Cust - Meters"/>
    <s v="~"/>
    <s v="PEF Distribution Meters 370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2"/>
    <s v="Customer Services"/>
    <s v="PEF Customer Operations Tie to ROCR"/>
    <s v="AFUDC Not Eligible"/>
    <s v="Maintenance"/>
    <s v="Maintenance"/>
    <s v="Customer Operations"/>
    <s v="VS - Intangible Plant - Software"/>
    <s v="~"/>
    <s v="PEF Customer Connect 5 yr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Customer Services"/>
    <s v="PEF Customer Services PLUG"/>
    <s v="AFUDC Not Eligible"/>
    <s v="Expansion"/>
    <s v="Customer Adds"/>
    <s v="Customer Operations"/>
    <s v="IK - Cust - Meters"/>
    <s v="~"/>
    <s v="PEF Distribution Meters 370.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2"/>
    <s v="Distributed Energy Solutions"/>
    <s v="PEF DES - Tie to ROCR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0"/>
    <n v="0"/>
    <n v="0"/>
    <n v="0"/>
    <n v="0"/>
    <n v="0"/>
    <n v="0"/>
    <n v="0"/>
    <n v="1"/>
    <n v="1"/>
    <n v="1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EHS and Coal Combustion Products"/>
    <s v="PEF Ash Strategy ABSAT"/>
    <s v="AFUDC Not Eligible"/>
    <s v="Maintenance"/>
    <s v="Environmental"/>
    <s v="Coal Combustion Products"/>
    <s v="B4 - Fossil Ash Basin Initiative"/>
    <s v="~"/>
    <s v="PEF Ash Strategy ECRC Crystal River ABSA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EHS and Coal Combustion Products"/>
    <s v="PEF Ash Strategy ECRC Crystal River ABSAT B2"/>
    <s v="AFUDC Not Eligible"/>
    <s v="Recoverable"/>
    <s v="Environmental"/>
    <s v="Coal Combustion Products"/>
    <s v="B2 - Fossil Env Compliance Water"/>
    <s v="~"/>
    <s v="PEF Ash Strategy ECRC Crystal River ABSAT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2"/>
    <s v="EHS and Coal Combustion Products"/>
    <s v="PEF Ash Strategy Tie to ROCR"/>
    <s v="AFUDC Not Eligible"/>
    <s v="Maintenance"/>
    <s v="Environmental"/>
    <s v="Coal Combustion Products"/>
    <s v="B4 - Fossil Ash Basin Initiative"/>
    <s v="~"/>
    <s v="PEF Ash Strategy ECRC Crystal River ABSAT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EHS and Coal Combustion Products"/>
    <s v="PEF CCP PLUG"/>
    <s v="AFUDC Not Eligible"/>
    <s v="Recoverable"/>
    <s v="Environmental"/>
    <s v="Coal Combustion Products"/>
    <s v="B2 - Fossil Env Compliance Water"/>
    <s v="~"/>
    <s v="PEF Ash Strategy ECRC Crystal River ABSA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2"/>
    <s v="EHS and Coal Combustion Products"/>
    <s v="PEF CCP Removal"/>
    <s v="AFUDC Not Eligible"/>
    <s v="Recoverable"/>
    <s v="Environmental"/>
    <s v="Coal Combustion Products"/>
    <s v="B2 - Fossil Env Compliance Water"/>
    <s v="DEF - ECRC"/>
    <s v="D FOS 311 CRYS RIV 1&amp;2 - FD 50221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2"/>
    <s v="FERC Interconnection"/>
    <s v="PEF FERC Interconnection"/>
    <s v="AFUDC Not Eligible"/>
    <s v="Expansion"/>
    <s v="Other Transmission &amp; Distribution Expansion"/>
    <s v="Transmission Expansion"/>
    <s v="EE - Transmission Right Of Way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FERC Interconnection"/>
    <s v="PEF FERC Removal Costs"/>
    <s v="AFUDC Not Eligible"/>
    <s v="Expansion"/>
    <s v="Other Transmission &amp; Distribution Expansion"/>
    <s v="Transmission Expansion"/>
    <s v="EE - Transmission Right Of Way"/>
    <s v="~"/>
    <s v="PEF Model Depr Group Transmiss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Distribution_IK_SubOpt_HR_ Annual-368"/>
    <s v="AFUDC Not Eligible"/>
    <s v="Major Projects"/>
    <s v="Other Transmission &amp; Distribution Expansion"/>
    <s v="Grid Solutions - H&amp;R"/>
    <s v="IK - Distrib Lines OH/UG (Line Ext)"/>
    <s v="~"/>
    <s v="PEF Model Depr Group Distribution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Distribution_IK_SubOpt_HR_Annual-364"/>
    <s v="AFUDC Not Eligible"/>
    <s v="Major Projects"/>
    <s v="Other Transmission &amp; Distribution Expansion"/>
    <s v="Grid Solutions - H&amp;R"/>
    <s v="IK - Distrib Lines OH/UG (Line Ext)"/>
    <s v="~"/>
    <s v="PEF Model Depr Group Distribution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Distribution_IK_SubOpt_HR_Annual-365"/>
    <s v="AFUDC Not Eligible"/>
    <s v="Major Projects"/>
    <s v="Other Transmission &amp; Distribution Expansion"/>
    <s v="Grid Solutions - H&amp;R"/>
    <s v="IK - Distrib Lines OH/UG (Line Ext)"/>
    <s v="~"/>
    <s v="PEF Model Depr Group Distribution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Dist_MajProj_OthT&amp;D_Mthly-360"/>
    <s v="AFUDC Not Eligible"/>
    <s v="Major Projects"/>
    <s v="Other Transmission &amp; Distribution Expansion"/>
    <s v="~"/>
    <s v="IK - Distrib Lines OH/UG (Line Ext)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Dist_MajProj_OthT&amp;D_Mthly-362"/>
    <s v="AFUDC Not Eligible"/>
    <s v="Major Projects"/>
    <s v="Other Transmission &amp; Distribution Expansion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Dist_MajProj_OthT&amp;D_Mthly-364"/>
    <s v="AFUDC Not Eligible"/>
    <s v="Major Projects"/>
    <s v="Other Transmission &amp; Distribution Expansion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Dist_MajProj_OthT&amp;D_Mthly-365"/>
    <s v="AFUDC Not Eligible"/>
    <s v="Major Projects"/>
    <s v="Other Transmission &amp; Distribution Expansion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Dist_MajProj_OthT&amp;D_Mthly-366"/>
    <s v="AFUDC Not Eligible"/>
    <s v="Major Projects"/>
    <s v="Other Transmission &amp; Distribution Expansion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Dist_MajProj_OthT&amp;D_Mthly-367"/>
    <s v="AFUDC Not Eligible"/>
    <s v="Major Projects"/>
    <s v="Other Transmission &amp; Distribution Expansion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Dist_MajProj_OthT&amp;D_Mthly-368"/>
    <s v="AFUDC Not Eligible"/>
    <s v="Major Projects"/>
    <s v="Other Transmission &amp; Distribution Expansion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Dist_MajProj_OthT&amp;D_Mthly-369"/>
    <s v="AFUDC Not Eligible"/>
    <s v="Major Projects"/>
    <s v="Other Transmission &amp; Distribution Expansion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Dist_MajProj_OthT&amp;D_Mthly-370"/>
    <s v="AFUDC Not Eligible"/>
    <s v="Major Projects"/>
    <s v="Other Transmission &amp; Distribution Expansion"/>
    <s v="~"/>
    <s v="IK - Distrib Lines OH/UG (Line Ext)"/>
    <s v="~"/>
    <s v="PEF Distribution Meters 370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.98"/>
    <n v="0"/>
    <n v="0"/>
    <n v="0"/>
    <n v="0"/>
    <n v="0"/>
    <n v="0.98"/>
    <n v="1.96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- H&amp;R-360"/>
    <s v="AFUDC Not Eligible"/>
    <s v="Major Projects"/>
    <s v="Other Transmission &amp; Distribution Expansion"/>
    <s v="Grid Solutions - H&amp;R"/>
    <s v="IK - Distrib Lines OH/UG (Line Ext)"/>
    <s v="~"/>
    <s v="PEF Distribution Easements 360.1"/>
    <n v="0.125"/>
    <n v="0.13301160000000001"/>
    <n v="0.14212050000000001"/>
    <n v="0.1525687"/>
    <n v="0.16467509999999999"/>
    <n v="0.17886830000000001"/>
    <n v="0.19573889999999999"/>
    <n v="0.1119824"/>
    <n v="0.1119824"/>
    <n v="0.1119824"/>
    <n v="0.1119824"/>
    <n v="0.1119824"/>
    <n v="1.6518951000000002"/>
    <n v="0.1119824"/>
    <n v="0.11115750000000001"/>
    <n v="0.11034480000000001"/>
    <n v="0.1095438"/>
    <n v="0.1087544"/>
    <n v="0.10797619999999999"/>
    <n v="0.1072092"/>
    <n v="0.11350689999999999"/>
    <n v="0.11350689999999999"/>
    <n v="0.11350689999999999"/>
    <n v="0.11350689999999999"/>
    <n v="0.11350689999999999"/>
    <n v="1.3345027999999999"/>
    <n v="0.11350689999999999"/>
    <n v="0.1178686"/>
    <n v="0.1225789"/>
    <n v="0.1276814"/>
    <n v="0.13322700000000001"/>
    <n v="0.13927629999999999"/>
    <n v="0.14590110000000001"/>
    <n v="0.1032464"/>
    <n v="0.1032464"/>
    <n v="0.1032464"/>
    <n v="0.1032464"/>
    <n v="0.1032464"/>
    <n v="1.4162721999999999"/>
    <n v="0.1032464"/>
    <n v="9.8192600000000005E-2"/>
    <n v="9.3610499999999999E-2"/>
    <n v="8.9437000000000003E-2"/>
    <n v="8.5619700000000007E-2"/>
    <n v="8.2114999999999994E-2"/>
    <n v="7.8885899999999995E-2"/>
    <n v="0.11373750000000001"/>
    <n v="0.11373750000000001"/>
    <n v="0.11373750000000001"/>
    <n v="0.11373750000000001"/>
    <n v="0.11373750000000001"/>
    <n v="1.199794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- H&amp;R-362"/>
    <s v="AFUDC Not Eligible"/>
    <s v="Major Projects"/>
    <s v="Other Transmission &amp; Distribution Expansion"/>
    <s v="Grid Solutions - H&amp;R"/>
    <s v="IK - Distrib Lines OH/UG (Line Ext)"/>
    <s v="~"/>
    <s v="PEF Distribution Station Equip 362.0"/>
    <n v="0.125"/>
    <n v="0.13301160000000001"/>
    <n v="0.14212050000000001"/>
    <n v="0.1525687"/>
    <n v="0.16467509999999999"/>
    <n v="0.17886830000000001"/>
    <n v="0.19573889999999999"/>
    <n v="0.1119824"/>
    <n v="0.1119824"/>
    <n v="0.1119824"/>
    <n v="0.1119824"/>
    <n v="0.1119824"/>
    <n v="1.6518951000000002"/>
    <n v="0.1119824"/>
    <n v="0.11115750000000001"/>
    <n v="0.11034480000000001"/>
    <n v="0.1095438"/>
    <n v="0.1087544"/>
    <n v="0.10797619999999999"/>
    <n v="0.1072092"/>
    <n v="0.11350689999999999"/>
    <n v="0.11350689999999999"/>
    <n v="0.11350689999999999"/>
    <n v="0.11350689999999999"/>
    <n v="0.11350689999999999"/>
    <n v="1.3345027999999999"/>
    <n v="0.11350689999999999"/>
    <n v="0.1178686"/>
    <n v="0.1225789"/>
    <n v="0.1276814"/>
    <n v="0.13322700000000001"/>
    <n v="0.13927629999999999"/>
    <n v="0.14590110000000001"/>
    <n v="0.1032464"/>
    <n v="0.1032464"/>
    <n v="0.1032464"/>
    <n v="0.1032464"/>
    <n v="0.1032464"/>
    <n v="1.4162721999999999"/>
    <n v="0.1032464"/>
    <n v="9.8192600000000005E-2"/>
    <n v="9.3610499999999999E-2"/>
    <n v="8.9437000000000003E-2"/>
    <n v="8.5619700000000007E-2"/>
    <n v="8.2114999999999994E-2"/>
    <n v="7.8885899999999995E-2"/>
    <n v="0.11373750000000001"/>
    <n v="0.11373750000000001"/>
    <n v="0.11373750000000001"/>
    <n v="0.11373750000000001"/>
    <n v="0.11373750000000001"/>
    <n v="1.199794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- H&amp;R-364"/>
    <s v="AFUDC Not Eligible"/>
    <s v="Major Projects"/>
    <s v="Other Transmission &amp; Distribution Expansion"/>
    <s v="Grid Solutions - H&amp;R"/>
    <s v="IK - Distrib Lines OH/UG (Line Ext)"/>
    <s v="~"/>
    <s v="PEF Distribution Poles Towers &amp; Fixtures 364.0"/>
    <n v="0.125"/>
    <n v="0.13301160000000001"/>
    <n v="0.14212050000000001"/>
    <n v="0.1525687"/>
    <n v="0.16467509999999999"/>
    <n v="0.17886830000000001"/>
    <n v="0.19573889999999999"/>
    <n v="0.1119824"/>
    <n v="0.1119824"/>
    <n v="0.1119824"/>
    <n v="0.1119824"/>
    <n v="0.1119824"/>
    <n v="1.6518951000000002"/>
    <n v="0.1119824"/>
    <n v="0.11115750000000001"/>
    <n v="0.11034480000000001"/>
    <n v="0.1095438"/>
    <n v="0.1087544"/>
    <n v="0.10797619999999999"/>
    <n v="0.1072092"/>
    <n v="0.11350689999999999"/>
    <n v="0.11350689999999999"/>
    <n v="0.11350689999999999"/>
    <n v="0.11350689999999999"/>
    <n v="0.11350689999999999"/>
    <n v="1.3345027999999999"/>
    <n v="0.11350689999999999"/>
    <n v="0.1178686"/>
    <n v="0.1225789"/>
    <n v="0.1276814"/>
    <n v="0.13322700000000001"/>
    <n v="0.13927629999999999"/>
    <n v="0.14590110000000001"/>
    <n v="0.1032464"/>
    <n v="0.1032464"/>
    <n v="0.1032464"/>
    <n v="0.1032464"/>
    <n v="0.1032464"/>
    <n v="1.4162721999999999"/>
    <n v="0.1032464"/>
    <n v="9.8192600000000005E-2"/>
    <n v="9.3610499999999999E-2"/>
    <n v="8.9437000000000003E-2"/>
    <n v="8.5619700000000007E-2"/>
    <n v="8.2114999999999994E-2"/>
    <n v="7.8885899999999995E-2"/>
    <n v="0.11373750000000001"/>
    <n v="0.11373750000000001"/>
    <n v="0.11373750000000001"/>
    <n v="0.11373750000000001"/>
    <n v="0.11373750000000001"/>
    <n v="1.199794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- H&amp;R-365"/>
    <s v="AFUDC Not Eligible"/>
    <s v="Major Projects"/>
    <s v="Other Transmission &amp; Distribution Expansion"/>
    <s v="Grid Solutions - H&amp;R"/>
    <s v="IK - Distrib Lines OH/UG (Line Ext)"/>
    <s v="~"/>
    <s v="PEF Distribution O/H Conduct &amp; Devices 365.0"/>
    <n v="0.125"/>
    <n v="0.13301160000000001"/>
    <n v="0.14212050000000001"/>
    <n v="0.1525687"/>
    <n v="0.16467509999999999"/>
    <n v="0.17886830000000001"/>
    <n v="0.19573889999999999"/>
    <n v="0.1119824"/>
    <n v="0.1119824"/>
    <n v="0.1119824"/>
    <n v="0.1119824"/>
    <n v="0.1119824"/>
    <n v="1.6518951000000002"/>
    <n v="0.1119824"/>
    <n v="0.11115750000000001"/>
    <n v="0.11034480000000001"/>
    <n v="0.1095438"/>
    <n v="0.1087544"/>
    <n v="0.10797619999999999"/>
    <n v="0.1072092"/>
    <n v="0.11350689999999999"/>
    <n v="0.11350689999999999"/>
    <n v="0.11350689999999999"/>
    <n v="0.11350689999999999"/>
    <n v="0.11350689999999999"/>
    <n v="1.3345027999999999"/>
    <n v="0.11350689999999999"/>
    <n v="0.1178686"/>
    <n v="0.1225789"/>
    <n v="0.1276814"/>
    <n v="0.13322700000000001"/>
    <n v="0.13927629999999999"/>
    <n v="0.14590110000000001"/>
    <n v="0.1032464"/>
    <n v="0.1032464"/>
    <n v="0.1032464"/>
    <n v="0.1032464"/>
    <n v="0.1032464"/>
    <n v="1.4162721999999999"/>
    <n v="0.1032464"/>
    <n v="9.8192600000000005E-2"/>
    <n v="9.3610499999999999E-2"/>
    <n v="8.9437000000000003E-2"/>
    <n v="8.5619700000000007E-2"/>
    <n v="8.2114999999999994E-2"/>
    <n v="7.8885899999999995E-2"/>
    <n v="0.11373750000000001"/>
    <n v="0.11373750000000001"/>
    <n v="0.11373750000000001"/>
    <n v="0.11373750000000001"/>
    <n v="0.11373750000000001"/>
    <n v="1.199794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- H&amp;R-366"/>
    <s v="AFUDC Not Eligible"/>
    <s v="Major Projects"/>
    <s v="Other Transmission &amp; Distribution Expansion"/>
    <s v="Grid Solutions - H&amp;R"/>
    <s v="IK - Distrib Lines OH/UG (Line Ext)"/>
    <s v="~"/>
    <s v="PEF Distribution U/G Conduit 366.0"/>
    <n v="0.125"/>
    <n v="0.13301160000000001"/>
    <n v="0.14212050000000001"/>
    <n v="0.1525687"/>
    <n v="0.16467509999999999"/>
    <n v="0.17886830000000001"/>
    <n v="0.19573889999999999"/>
    <n v="0.1119824"/>
    <n v="0.1119824"/>
    <n v="0.1119824"/>
    <n v="0.1119824"/>
    <n v="0.1119824"/>
    <n v="1.6518951000000002"/>
    <n v="0.1119824"/>
    <n v="0.11115750000000001"/>
    <n v="0.11034480000000001"/>
    <n v="0.1095438"/>
    <n v="0.1087544"/>
    <n v="0.10797619999999999"/>
    <n v="0.1072092"/>
    <n v="0.11350689999999999"/>
    <n v="0.11350689999999999"/>
    <n v="0.11350689999999999"/>
    <n v="0.11350689999999999"/>
    <n v="0.11350689999999999"/>
    <n v="1.3345027999999999"/>
    <n v="0.11350689999999999"/>
    <n v="0.1178686"/>
    <n v="0.1225789"/>
    <n v="0.1276814"/>
    <n v="0.13322700000000001"/>
    <n v="0.13927629999999999"/>
    <n v="0.14590110000000001"/>
    <n v="0.1032464"/>
    <n v="0.1032464"/>
    <n v="0.1032464"/>
    <n v="0.1032464"/>
    <n v="0.1032464"/>
    <n v="1.4162721999999999"/>
    <n v="0.1032464"/>
    <n v="9.8192600000000005E-2"/>
    <n v="9.3610499999999999E-2"/>
    <n v="8.9437000000000003E-2"/>
    <n v="8.5619700000000007E-2"/>
    <n v="8.2114999999999994E-2"/>
    <n v="7.8885899999999995E-2"/>
    <n v="0.11373750000000001"/>
    <n v="0.11373750000000001"/>
    <n v="0.11373750000000001"/>
    <n v="0.11373750000000001"/>
    <n v="0.11373750000000001"/>
    <n v="1.199794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- H&amp;R-367"/>
    <s v="AFUDC Not Eligible"/>
    <s v="Major Projects"/>
    <s v="Other Transmission &amp; Distribution Expansion"/>
    <s v="Grid Solutions - H&amp;R"/>
    <s v="IK - Distrib Lines OH/UG (Line Ext)"/>
    <s v="~"/>
    <s v="PEF Distribution U/G Conduct &amp; Devices 367.0"/>
    <n v="0.125"/>
    <n v="0.13301160000000001"/>
    <n v="0.14212050000000001"/>
    <n v="0.1525687"/>
    <n v="0.16467509999999999"/>
    <n v="0.17886830000000001"/>
    <n v="0.19573889999999999"/>
    <n v="0.1119824"/>
    <n v="0.1119824"/>
    <n v="0.1119824"/>
    <n v="0.1119824"/>
    <n v="0.1119824"/>
    <n v="1.6518951000000002"/>
    <n v="0.1119824"/>
    <n v="0.11115750000000001"/>
    <n v="0.11034480000000001"/>
    <n v="0.1095438"/>
    <n v="0.1087544"/>
    <n v="0.10797619999999999"/>
    <n v="0.1072092"/>
    <n v="0.11350689999999999"/>
    <n v="0.11350689999999999"/>
    <n v="0.11350689999999999"/>
    <n v="0.11350689999999999"/>
    <n v="0.11350689999999999"/>
    <n v="1.3345027999999999"/>
    <n v="0.11350689999999999"/>
    <n v="0.1178686"/>
    <n v="0.1225789"/>
    <n v="0.1276814"/>
    <n v="0.13322700000000001"/>
    <n v="0.13927629999999999"/>
    <n v="0.14590110000000001"/>
    <n v="0.1032464"/>
    <n v="0.1032464"/>
    <n v="0.1032464"/>
    <n v="0.1032464"/>
    <n v="0.1032464"/>
    <n v="1.4162721999999999"/>
    <n v="0.1032464"/>
    <n v="9.8192600000000005E-2"/>
    <n v="9.3610499999999999E-2"/>
    <n v="8.9437000000000003E-2"/>
    <n v="8.5619700000000007E-2"/>
    <n v="8.2114999999999994E-2"/>
    <n v="7.8885899999999995E-2"/>
    <n v="0.11373750000000001"/>
    <n v="0.11373750000000001"/>
    <n v="0.11373750000000001"/>
    <n v="0.11373750000000001"/>
    <n v="0.11373750000000001"/>
    <n v="1.199794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- H&amp;R-368"/>
    <s v="AFUDC Not Eligible"/>
    <s v="Major Projects"/>
    <s v="Other Transmission &amp; Distribution Expansion"/>
    <s v="Grid Solutions - H&amp;R"/>
    <s v="IK - Distrib Lines OH/UG (Line Ext)"/>
    <s v="~"/>
    <s v="PEF Distribution Line Transformers 368.0"/>
    <n v="0.125"/>
    <n v="0.13301160000000001"/>
    <n v="0.14212050000000001"/>
    <n v="0.1525687"/>
    <n v="0.16467509999999999"/>
    <n v="0.17886830000000001"/>
    <n v="0.19573889999999999"/>
    <n v="0.1119824"/>
    <n v="0.1119824"/>
    <n v="0.1119824"/>
    <n v="0.1119824"/>
    <n v="0.1119824"/>
    <n v="1.6518951000000002"/>
    <n v="0.1119824"/>
    <n v="0.11115750000000001"/>
    <n v="0.11034480000000001"/>
    <n v="0.1095438"/>
    <n v="0.1087544"/>
    <n v="0.10797619999999999"/>
    <n v="0.1072092"/>
    <n v="0.11350689999999999"/>
    <n v="0.11350689999999999"/>
    <n v="0.11350689999999999"/>
    <n v="0.11350689999999999"/>
    <n v="0.11350689999999999"/>
    <n v="1.3345027999999999"/>
    <n v="0.11350689999999999"/>
    <n v="0.1178686"/>
    <n v="0.1225789"/>
    <n v="0.1276814"/>
    <n v="0.13322700000000001"/>
    <n v="0.13927629999999999"/>
    <n v="0.14590110000000001"/>
    <n v="0.1032464"/>
    <n v="0.1032464"/>
    <n v="0.1032464"/>
    <n v="0.1032464"/>
    <n v="0.1032464"/>
    <n v="1.4162721999999999"/>
    <n v="0.1032464"/>
    <n v="9.8192600000000005E-2"/>
    <n v="9.3610499999999999E-2"/>
    <n v="8.9437000000000003E-2"/>
    <n v="8.5619700000000007E-2"/>
    <n v="8.2114999999999994E-2"/>
    <n v="7.8885899999999995E-2"/>
    <n v="0.11373750000000001"/>
    <n v="0.11373750000000001"/>
    <n v="0.11373750000000001"/>
    <n v="0.11373750000000001"/>
    <n v="0.11373750000000001"/>
    <n v="1.199794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- H&amp;R-369"/>
    <s v="AFUDC Not Eligible"/>
    <s v="Major Projects"/>
    <s v="Other Transmission &amp; Distribution Expansion"/>
    <s v="Grid Solutions - H&amp;R"/>
    <s v="IK - Distrib Lines OH/UG (Line Ext)"/>
    <s v="~"/>
    <s v="PEF Distribution U/G Services 369.2"/>
    <n v="0.125"/>
    <n v="0.13301160000000001"/>
    <n v="0.14212050000000001"/>
    <n v="0.1525687"/>
    <n v="0.16467509999999999"/>
    <n v="0.17886830000000001"/>
    <n v="0.19573889999999999"/>
    <n v="0.1119824"/>
    <n v="0.1119824"/>
    <n v="0.1119824"/>
    <n v="0.1119824"/>
    <n v="0.1119824"/>
    <n v="1.6518951000000002"/>
    <n v="0.1119824"/>
    <n v="0.11115750000000001"/>
    <n v="0.11034480000000001"/>
    <n v="0.1095438"/>
    <n v="0.1087544"/>
    <n v="0.10797619999999999"/>
    <n v="0.1072092"/>
    <n v="0.11350689999999999"/>
    <n v="0.11350689999999999"/>
    <n v="0.11350689999999999"/>
    <n v="0.11350689999999999"/>
    <n v="0.11350689999999999"/>
    <n v="1.3345027999999999"/>
    <n v="0.11350689999999999"/>
    <n v="0.1178686"/>
    <n v="0.1225789"/>
    <n v="0.1276814"/>
    <n v="0.13322700000000001"/>
    <n v="0.13927629999999999"/>
    <n v="0.14590110000000001"/>
    <n v="0.1032464"/>
    <n v="0.1032464"/>
    <n v="0.1032464"/>
    <n v="0.1032464"/>
    <n v="0.1032464"/>
    <n v="1.4162721999999999"/>
    <n v="0.1032464"/>
    <n v="9.8192600000000005E-2"/>
    <n v="9.3610499999999999E-2"/>
    <n v="8.9437000000000003E-2"/>
    <n v="8.5619700000000007E-2"/>
    <n v="8.2114999999999994E-2"/>
    <n v="7.8885899999999995E-2"/>
    <n v="0.11373750000000001"/>
    <n v="0.11373750000000001"/>
    <n v="0.11373750000000001"/>
    <n v="0.11373750000000001"/>
    <n v="0.11373750000000001"/>
    <n v="1.199794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- H&amp;R-370"/>
    <s v="AFUDC Not Eligible"/>
    <s v="Major Projects"/>
    <s v="Other Transmission &amp; Distribution Expansion"/>
    <s v="Grid Solutions - H&amp;R"/>
    <s v="IK - Distrib Lines OH/UG (Line Ext)"/>
    <s v="~"/>
    <s v="PEF Distribution Meters 370.0"/>
    <n v="0.125"/>
    <n v="0.13301160000000001"/>
    <n v="0.14212050000000001"/>
    <n v="0.1525687"/>
    <n v="0.16467509999999999"/>
    <n v="0.17886830000000001"/>
    <n v="0.19573889999999999"/>
    <n v="0.1119824"/>
    <n v="0.1119824"/>
    <n v="0.1119824"/>
    <n v="0.1119824"/>
    <n v="0.1119824"/>
    <n v="1.6518951000000002"/>
    <n v="0.1119824"/>
    <n v="0.11115750000000001"/>
    <n v="0.11034480000000001"/>
    <n v="0.1095438"/>
    <n v="0.1087544"/>
    <n v="0.10797619999999999"/>
    <n v="0.1072092"/>
    <n v="0.11350689999999999"/>
    <n v="0.11350689999999999"/>
    <n v="0.11350689999999999"/>
    <n v="0.11350689999999999"/>
    <n v="0.11350689999999999"/>
    <n v="1.3345027999999999"/>
    <n v="0.11350689999999999"/>
    <n v="0.1178686"/>
    <n v="0.1225789"/>
    <n v="0.1276814"/>
    <n v="0.13322700000000001"/>
    <n v="0.13927629999999999"/>
    <n v="0.14590110000000001"/>
    <n v="0.1032464"/>
    <n v="0.1032464"/>
    <n v="0.1032464"/>
    <n v="0.1032464"/>
    <n v="0.1032464"/>
    <n v="1.4162721999999999"/>
    <n v="0.1032464"/>
    <n v="9.8192600000000005E-2"/>
    <n v="9.3610499999999999E-2"/>
    <n v="8.9437000000000003E-2"/>
    <n v="8.5619700000000007E-2"/>
    <n v="8.2114999999999994E-2"/>
    <n v="7.8885899999999995E-2"/>
    <n v="0.11373750000000001"/>
    <n v="0.11373750000000001"/>
    <n v="0.11373750000000001"/>
    <n v="0.11373750000000001"/>
    <n v="0.11373750000000001"/>
    <n v="1.199794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- H&amp;R-373"/>
    <s v="AFUDC Not Eligible"/>
    <s v="Major Projects"/>
    <s v="Other Transmission &amp; Distribution Expansion"/>
    <s v="Grid Solutions - H&amp;R"/>
    <s v="IK - Distrib Lines OH/UG (Line Ext)"/>
    <s v="~"/>
    <s v="PEF Distribution Streetlight &amp; Signal Sys 373.0"/>
    <n v="0.125"/>
    <n v="0.13301160000000001"/>
    <n v="0.14212050000000001"/>
    <n v="0.1525687"/>
    <n v="0.16467509999999999"/>
    <n v="0.17886830000000001"/>
    <n v="0.19573889999999999"/>
    <n v="0.1119824"/>
    <n v="0.1119824"/>
    <n v="0.1119824"/>
    <n v="0.1119824"/>
    <n v="0.1119824"/>
    <n v="1.6518951000000002"/>
    <n v="0.1119824"/>
    <n v="0.11115750000000001"/>
    <n v="0.11034480000000001"/>
    <n v="0.1095438"/>
    <n v="0.1087544"/>
    <n v="0.10797619999999999"/>
    <n v="0.1072092"/>
    <n v="0.11350689999999999"/>
    <n v="0.11350689999999999"/>
    <n v="0.11350689999999999"/>
    <n v="0.11350689999999999"/>
    <n v="0.11350689999999999"/>
    <n v="1.3345027999999999"/>
    <n v="0.11350689999999999"/>
    <n v="0.1178686"/>
    <n v="0.1225789"/>
    <n v="0.1276814"/>
    <n v="0.13322700000000001"/>
    <n v="0.13927629999999999"/>
    <n v="0.14590110000000001"/>
    <n v="0.1032464"/>
    <n v="0.1032464"/>
    <n v="0.1032464"/>
    <n v="0.1032464"/>
    <n v="0.1032464"/>
    <n v="1.4162721999999999"/>
    <n v="0.1032464"/>
    <n v="9.8192600000000005E-2"/>
    <n v="9.3610499999999999E-2"/>
    <n v="8.9437000000000003E-2"/>
    <n v="8.5619700000000007E-2"/>
    <n v="8.2114999999999994E-2"/>
    <n v="7.8885899999999995E-2"/>
    <n v="0.11373750000000001"/>
    <n v="0.11373750000000001"/>
    <n v="0.11373750000000001"/>
    <n v="0.11373750000000001"/>
    <n v="0.11373750000000001"/>
    <n v="1.1997946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Advanced DMS Dec 19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Advanced DMS Dec 20 VS - 303.1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Advanced DMS Dec 21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Advanced DMS Dec 23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Advanced DMS Dec 24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Advanced DMS VS"/>
    <s v="AFUDC Not Eligible"/>
    <s v="Major Projects"/>
    <s v="Other Transmission &amp; Distribution Expansion"/>
    <s v="Grid Solutions - Advanced D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AMI - intang Dec 20 VS-303"/>
    <s v="AFUDC Not Eligible"/>
    <s v="Major Projects"/>
    <s v="Other Transmission &amp; Distribution Expansion"/>
    <s v="Grid Solutions - AMI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AMI - intang Dec 21 VS "/>
    <s v="AFUDC Not Eligible"/>
    <s v="Major Projects"/>
    <s v="Other Transmission &amp; Distribution Expansion"/>
    <s v="Grid Solutions - AMI"/>
    <s v="VS - Intangible Plant - Software"/>
    <s v="~"/>
    <s v="PEF RUSD AMI Meters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AMI - intang Feb 20 VS "/>
    <s v="AFUDC Not Eligible"/>
    <s v="Major Projects"/>
    <s v="Grid Solutions - AMI"/>
    <s v="Grid Solutions - AMI"/>
    <s v="VS - Intangible Plant - Software"/>
    <s v="~"/>
    <s v="PEF RUSD AMI Meters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AMI - intang Jun 19 VS"/>
    <s v="AFUDC Not Eligible"/>
    <s v="Major Projects"/>
    <s v="Other Transmission &amp; Distribution Expansion"/>
    <s v="Grid Solutions - AMI"/>
    <s v="VS - Intangible Plant - Software"/>
    <s v="~"/>
    <s v="PEF RUSD AMI Meters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Communication Monthly RR"/>
    <s v="AFUDC Not Eligible"/>
    <s v="Major Projects"/>
    <s v="Other Transmission &amp; Distribution Expansion"/>
    <s v="Grid Solutions - Communication"/>
    <s v="RR - Communication"/>
    <s v="~"/>
    <s v="PEF RUSD Communication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Communication Monthly RR - 360"/>
    <s v="AFUDC Not Eligible"/>
    <s v="Major Projects"/>
    <s v="Other Transmission &amp; Distribution Expansion"/>
    <s v="Grid Solutions - Communication"/>
    <s v="RR - Communication"/>
    <s v="~"/>
    <s v="PEF Distribution Easements 360.1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Communication Monthly RR - 364"/>
    <s v="AFUDC Not Eligible"/>
    <s v="Major Projects"/>
    <s v="Other Transmission &amp; Distribution Expansion"/>
    <s v="Grid Solutions - Communication"/>
    <s v="RR - Communication"/>
    <s v="~"/>
    <s v="PEF Distribution Poles Towers &amp; Fixtures 364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Communication Monthly RR - 365"/>
    <s v="AFUDC Not Eligible"/>
    <s v="Major Projects"/>
    <s v="Other Transmission &amp; Distribution Expansion"/>
    <s v="Grid Solutions - Communication"/>
    <s v="RR - Communication"/>
    <s v="~"/>
    <s v="PEF Distribution O/H Conduct &amp; Devices 365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Communication Monthly RR - 366"/>
    <s v="AFUDC Not Eligible"/>
    <s v="Major Projects"/>
    <s v="Other Transmission &amp; Distribution Expansion"/>
    <s v="Grid Solutions - Communication"/>
    <s v="RR - Communication"/>
    <s v="~"/>
    <s v="PEF Distribution U/G Conduit 366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Communication Monthly RR - 367"/>
    <s v="AFUDC Not Eligible"/>
    <s v="Major Projects"/>
    <s v="Other Transmission &amp; Distribution Expansion"/>
    <s v="Grid Solutions - Communication"/>
    <s v="RR - Communication"/>
    <s v="~"/>
    <s v="PEF Distribution U/G Conduct &amp; Devices 367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Communication Monthly RR - 368"/>
    <s v="AFUDC Not Eligible"/>
    <s v="Major Projects"/>
    <s v="Other Transmission &amp; Distribution Expansion"/>
    <s v="Grid Solutions - Communication"/>
    <s v="RR - Communication"/>
    <s v="~"/>
    <s v="PEF Distribution Line Transformers 368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Communication Monthly RR - 369"/>
    <s v="AFUDC Not Eligible"/>
    <s v="Major Projects"/>
    <s v="Other Transmission &amp; Distribution Expansion"/>
    <s v="Grid Solutions - Communication"/>
    <s v="RR - Communication"/>
    <s v="~"/>
    <s v="PEF Distribution U/G Services 369.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Communication Monthly RR - 370"/>
    <s v="AFUDC Not Eligible"/>
    <s v="Major Projects"/>
    <s v="Other Transmission &amp; Distribution Expansion"/>
    <s v="Grid Solutions - Communication"/>
    <s v="RR - Communication"/>
    <s v="~"/>
    <s v="PEF Distribution Meters 370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Communication Monthly RR - 373"/>
    <s v="AFUDC Not Eligible"/>
    <s v="Major Projects"/>
    <s v="Other Transmission &amp; Distribution Expansion"/>
    <s v="Grid Solutions - Communication"/>
    <s v="RR - Communication"/>
    <s v="~"/>
    <s v="PEF Distribution Streetlight &amp; Signal Sys 373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Communication Monthly RR- 362"/>
    <s v="AFUDC Not Eligible"/>
    <s v="Major Projects"/>
    <s v="Other Transmission &amp; Distribution Expansion"/>
    <s v="Grid Solutions - Communication"/>
    <s v="RR - Communication"/>
    <s v="~"/>
    <s v="PEF Distribution Station Equip 362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Communications Quarterly RR "/>
    <s v="AFUDC Not Eligible"/>
    <s v="Major Projects"/>
    <s v="Other Transmission &amp; Distribution Expansion"/>
    <s v="Grid Solutions - Communication"/>
    <s v="RR - Communication"/>
    <s v="~"/>
    <s v="PEF RUSD Communication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DE Enab Storage IK"/>
    <s v="AFUDC Not Eligible"/>
    <s v="Major Projects"/>
    <s v="Other Transmission &amp; Distribution Expansion"/>
    <s v="Grid Solutions (excl AMI)"/>
    <s v="IK - Distrib Lines OH/UG (Line Ext)"/>
    <s v="~"/>
    <s v="PEF Model Depr Group Distribu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DE Enab Storage VS-303"/>
    <s v="AFUDC Not Eligible"/>
    <s v="Major Projects"/>
    <s v="Other Transmission &amp; Distribution Expansion"/>
    <s v="Grid Solutions (excl AMI)"/>
    <s v="VS - Intangible Plant - Software"/>
    <s v="~"/>
    <s v="PEF Grid Solutions DE Enab Storage VS-303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Dist Energy Enablement &amp; Storage IK-360"/>
    <s v="AFUDC Not Eligible"/>
    <s v="Major Projects"/>
    <s v="Other Transmission &amp; Distribution Expansion"/>
    <s v="GS Distributed Energy Enablement &amp; Storage"/>
    <s v="IK - Distrib Lines OH/UG (Line Ext)"/>
    <s v="~"/>
    <s v="PEF Distribution Easements 360.1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Dist Energy Enablement &amp; Storage IK-362"/>
    <s v="AFUDC Not Eligible"/>
    <s v="Major Projects"/>
    <s v="Other Transmission &amp; Distribution Expansion"/>
    <s v="GS Distributed Energy Enablement &amp; Storage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Dist Energy Enablement &amp; Storage IK-364"/>
    <s v="AFUDC Not Eligible"/>
    <s v="Major Projects"/>
    <s v="Other Transmission &amp; Distribution Expansion"/>
    <s v="GS Distributed Energy Enablement &amp; Storage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Dist Energy Enablement &amp; Storage IK-365"/>
    <s v="AFUDC Not Eligible"/>
    <s v="Major Projects"/>
    <s v="Other Transmission &amp; Distribution Expansion"/>
    <s v="GS Distributed Energy Enablement &amp; Storage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Dist Energy Enablement &amp; Storage IK-366"/>
    <s v="AFUDC Not Eligible"/>
    <s v="Major Projects"/>
    <s v="Other Transmission &amp; Distribution Expansion"/>
    <s v="GS Distributed Energy Enablement &amp; Storage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Dist Energy Enablement &amp; Storage IK-367"/>
    <s v="AFUDC Not Eligible"/>
    <s v="Major Projects"/>
    <s v="Other Transmission &amp; Distribution Expansion"/>
    <s v="GS Distributed Energy Enablement &amp; Storage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Dist Energy Enablement &amp; Storage IK-368"/>
    <s v="AFUDC Not Eligible"/>
    <s v="Major Projects"/>
    <s v="Other Transmission &amp; Distribution Expansion"/>
    <s v="GS Distributed Energy Enablement &amp; Storage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Dist Energy Enablement &amp; Storage IK-369"/>
    <s v="AFUDC Not Eligible"/>
    <s v="Major Projects"/>
    <s v="Other Transmission &amp; Distribution Expansion"/>
    <s v="GS Distributed Energy Enablement &amp; Storage"/>
    <s v="IK - Distrib Lines OH/UG (Line Ext)"/>
    <s v="~"/>
    <s v="PEF Distribution U/G Services 369.2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Dist Energy Enablement &amp; Storage IK-370"/>
    <s v="AFUDC Not Eligible"/>
    <s v="Major Projects"/>
    <s v="Other Transmission &amp; Distribution Expansion"/>
    <s v="GS Distributed Energy Enablement &amp; Storage"/>
    <s v="IK - Distrib Lines OH/UG (Line Ext)"/>
    <s v="~"/>
    <s v="PEF Distribution Meters 370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Dist Energy Enablement &amp; Storage IK-373"/>
    <s v="AFUDC Not Eligible"/>
    <s v="Major Projects"/>
    <s v="Other Transmission &amp; Distribution Expansion"/>
    <s v="GS Distributed Energy Enablement &amp; Storage"/>
    <s v="IK - Distrib Lines OH/UG (Line Ext)"/>
    <s v="~"/>
    <s v="PEF Distribution Streetlight &amp; Signal Sys 373.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Dist Energy Enablement &amp; Storage VS"/>
    <s v="AFUDC Not Eligible"/>
    <s v="Major Projects"/>
    <s v="Other Transmission &amp; Distribution Expansion"/>
    <s v="GS Distributed Energy Enablement &amp; Storage"/>
    <s v="VS - Intangible Plant - Software"/>
    <s v="~"/>
    <s v="PEF Grid Solutions Ent Sys Intang-5 Year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Ent App VS - 303"/>
    <s v="AFUDC Not Eligible"/>
    <s v="Major Projects"/>
    <s v="Other Transmission &amp; Distribution Expansion"/>
    <s v="Grid Solutions - Enterprise Syste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Ent Sys Dec 18 VS "/>
    <s v="AFUDC Not Eligible"/>
    <s v="Major Projects"/>
    <s v="Other Transmission &amp; Distribution Expansion"/>
    <s v="Grid Solutions - Enterprise Systems"/>
    <s v="VS - Intangible Plant - Software"/>
    <s v="~"/>
    <s v="PEF Model Depr Group Elec - Intangible Plant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Ent Sys Dec 19 VS "/>
    <s v="AFUDC Not Eligible"/>
    <s v="Major Projects"/>
    <s v="Other Transmission &amp; Distribution Expansion"/>
    <s v="Grid Solutions - Enterprise Systems"/>
    <s v="VS - Intangible Plant - Software"/>
    <s v="~"/>
    <s v="PEF Model Depr Group Elec - Intangible Plant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Ent Sys Dec 19 VS "/>
    <s v="AFUDC Not Eligible"/>
    <s v="Major Projects"/>
    <s v="Other Transmission &amp; Distribution Expansion"/>
    <s v="Grid Solutions - Enterprise Systems"/>
    <s v="VS - Intangible Plant - Software"/>
    <s v="~"/>
    <s v="PEF Model Depr Group Elec - Intangible Plant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Ent Sys Dec 20 VS-303"/>
    <s v="AFUDC Not Eligible"/>
    <s v="Major Projects"/>
    <s v="Other Transmission &amp; Distribution Expansion"/>
    <s v="Grid Solutions - Enterprise Systems"/>
    <s v="VS - Intangible Plant - Software"/>
    <s v="~"/>
    <s v="PEF Grid Solutions Ent Sys Intang-5 Year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Ent Sys Dec 21 VS "/>
    <s v="AFUDC Not Eligible"/>
    <s v="Major Projects"/>
    <s v="Other Transmission &amp; Distribution Expansion"/>
    <s v="Grid Solutions - Enterprise Systems"/>
    <s v="VS - Intangible Plant - Software"/>
    <s v="~"/>
    <s v="PEF Model Depr Group Elec - Intangible Plant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Ent Sys Dec 22 VS "/>
    <s v="AFUDC Not Eligible"/>
    <s v="Major Projects"/>
    <s v="Other Transmission &amp; Distribution Expansion"/>
    <s v="Grid Solutions - Enterprise Systems"/>
    <s v="VS - Intangible Plant - Software"/>
    <s v="~"/>
    <s v="PEF Model Depr Group Elec - Intangible Plant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Ent Sys Dec 24 VS "/>
    <s v="AFUDC Not Eligible"/>
    <s v="Major Projects"/>
    <s v="Other Transmission &amp; Distribution Expansion"/>
    <s v="Grid Solutions - Enterprise Systems"/>
    <s v="VS - Intangible Plant - Software"/>
    <s v="~"/>
    <s v="PEF Model Depr Group Elec - Intangible Plant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Ent Sys Jun 19 VS "/>
    <s v="AFUDC Not Eligible"/>
    <s v="Major Projects"/>
    <s v="Grid Solutions - Enterprise Systems"/>
    <s v="Grid Solutions - Enterprise Systems"/>
    <s v="VS - Intangible Plant - Software"/>
    <s v="~"/>
    <s v="PEF Model Depr Group Elec - Intangible Plant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Ent Sys June 18 VS "/>
    <s v="AFUDC Not Eligible"/>
    <s v="Major Projects"/>
    <s v="Grid Solutions - Enterprise Systems"/>
    <s v="Grid Solutions - Enterprise Systems"/>
    <s v="VS - Intangible Plant - Software"/>
    <s v="~"/>
    <s v="PEF Model Depr Group Elec - Intangible Plant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Ent Sys Mar 20 VS "/>
    <s v="AFUDC Not Eligible"/>
    <s v="Major Projects"/>
    <s v="Grid Solutions - Enterprise Systems"/>
    <s v="Grid Solutions - Enterprise Systems"/>
    <s v="VS - Intangible Plant - Software"/>
    <s v="~"/>
    <s v="PEF Model Depr Group Elec - Intangible Plant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Ent Sys May 19 VS "/>
    <s v="AFUDC Not Eligible"/>
    <s v="Major Projects"/>
    <s v="Grid Solutions - Enterprise Systems"/>
    <s v="Grid Solutions - Enterprise Systems"/>
    <s v="VS - Intangible Plant - Software"/>
    <s v="~"/>
    <s v="PEF Model Depr Group Elec - Intangible Plant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Ent Sys Nov 19 VS "/>
    <s v="AFUDC Not Eligible"/>
    <s v="Major Projects"/>
    <s v="Grid Solutions - Enterprise Systems"/>
    <s v="Grid Solutions - Enterprise Systems"/>
    <s v="VS - Intangible Plant - Software"/>
    <s v="~"/>
    <s v="PEF Model Depr Group Elec - Intangible Plant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Grid Mod H&amp;R IK"/>
    <s v="AFUDC Not Eligible"/>
    <s v="Major Projects"/>
    <s v="Other Transmission &amp; Distribution Expansion"/>
    <s v="Grid Solutions (excl AMI)"/>
    <s v="IK - Distrib Lines OH/UG (Line Ext)"/>
    <s v="~"/>
    <s v="PEF Distribution U/G Conduct &amp; Devices 367.0"/>
    <n v="0"/>
    <n v="0"/>
    <n v="0"/>
    <n v="0"/>
    <n v="0"/>
    <n v="0"/>
    <n v="0"/>
    <n v="0.98"/>
    <n v="0"/>
    <n v="0"/>
    <n v="0"/>
    <n v="0"/>
    <n v="0.98"/>
    <n v="0"/>
    <n v="0"/>
    <n v="0"/>
    <n v="0"/>
    <n v="0.98"/>
    <n v="0"/>
    <n v="0"/>
    <n v="0"/>
    <n v="0"/>
    <n v="0"/>
    <n v="0"/>
    <n v="0"/>
    <n v="0.98"/>
    <n v="0"/>
    <n v="0.98"/>
    <n v="0"/>
    <n v="0"/>
    <n v="0"/>
    <n v="0"/>
    <n v="0"/>
    <n v="0"/>
    <n v="0"/>
    <n v="0"/>
    <n v="0.98"/>
    <n v="0"/>
    <n v="1.96"/>
    <n v="0"/>
    <n v="0"/>
    <n v="0"/>
    <n v="0"/>
    <n v="0"/>
    <n v="0"/>
    <n v="0"/>
    <n v="0.98"/>
    <n v="0"/>
    <n v="0"/>
    <n v="0"/>
    <n v="0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Self Optimizing 2021 IK"/>
    <s v="AFUDC Not Eligible"/>
    <s v="Major Projects"/>
    <s v="Other Transmission &amp; Distribution Expansion"/>
    <s v="Grid Solutions - Sectionalization/Self-Healing"/>
    <s v="IK - Distrib Lines OH/UG (Line Ext)"/>
    <s v="~"/>
    <s v="PEF Distribution O/H Conduct &amp; Devices 365.0"/>
    <n v="0.125"/>
    <n v="0.14279800000000001"/>
    <n v="0.16650590000000001"/>
    <n v="0.19965289999999999"/>
    <n v="0.24927769999999999"/>
    <n v="0.33173140000000001"/>
    <n v="0.4956913"/>
    <n v="2.8398999999999998E-3"/>
    <n v="2.8398999999999998E-3"/>
    <n v="2.8398999999999998E-3"/>
    <n v="2.8398999999999998E-3"/>
    <n v="2.8398999999999998E-3"/>
    <n v="1.7248566999999995"/>
    <n v="2.8398999999999998E-3"/>
    <n v="2.8398999999999998E-3"/>
    <n v="2.8398999999999998E-3"/>
    <n v="2.8398999999999998E-3"/>
    <n v="2.8398999999999998E-3"/>
    <n v="2.8398999999999998E-3"/>
    <n v="2.8398999999999998E-3"/>
    <n v="2.8398999999999998E-3"/>
    <n v="2.8398999999999998E-3"/>
    <n v="2.8398999999999998E-3"/>
    <n v="2.8398999999999998E-3"/>
    <n v="2.8398999999999998E-3"/>
    <n v="3.4078799999999999E-2"/>
    <n v="2.8398999999999998E-3"/>
    <n v="2.8278000000000001E-3"/>
    <n v="2.8159000000000001E-3"/>
    <n v="2.8040000000000001E-3"/>
    <n v="2.7923000000000002E-3"/>
    <n v="2.7805999999999998E-3"/>
    <n v="2.7691E-3"/>
    <n v="6.8941000000000002E-3"/>
    <n v="6.8941000000000002E-3"/>
    <n v="6.8941000000000002E-3"/>
    <n v="6.8941000000000002E-3"/>
    <n v="6.8941000000000002E-3"/>
    <n v="5.4100099999999998E-2"/>
    <n v="6.8941000000000002E-3"/>
    <n v="6.9036000000000002E-3"/>
    <n v="6.9131000000000001E-3"/>
    <n v="6.9227000000000004E-3"/>
    <n v="6.9322999999999997E-3"/>
    <n v="6.9419E-3"/>
    <n v="6.9515999999999996E-3"/>
    <n v="5.5690000000000002E-3"/>
    <n v="5.5690000000000002E-3"/>
    <n v="5.5690000000000002E-3"/>
    <n v="5.5690000000000002E-3"/>
    <n v="5.5690000000000002E-3"/>
    <n v="7.630430000000000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Targeted Undergrounding Monthly IK"/>
    <s v="AFUDC Not Eligible"/>
    <s v="Major Projects"/>
    <s v="Other Transmission &amp; Distribution Expansion"/>
    <s v="Grid Solutions - Underground"/>
    <s v="IK - Distrib Lines OH/UG (Line Ext)"/>
    <s v="~"/>
    <s v="PEF Model Depr Group Distribution"/>
    <n v="0.125"/>
    <n v="0.14285709999999999"/>
    <n v="0.1666667"/>
    <n v="0.2"/>
    <n v="0.25"/>
    <n v="0.3333333"/>
    <n v="0.5"/>
    <n v="1"/>
    <n v="0"/>
    <n v="0"/>
    <n v="0"/>
    <n v="0"/>
    <n v="2.7178570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Targeted Undergrounding Monthly IK - 366"/>
    <s v="AFUDC Not Eligible"/>
    <s v="Major Projects"/>
    <s v="Other Transmission &amp; Distribution Expansion"/>
    <s v="Grid Solutions - Underground"/>
    <s v="IK - Distrib Lines OH/UG (Line Ext)"/>
    <s v="~"/>
    <s v="PEF Distribution U/G Conduit 366.0"/>
    <n v="0.125"/>
    <n v="0.14285709999999999"/>
    <n v="0.1666667"/>
    <n v="0.2"/>
    <n v="0.25"/>
    <n v="0.3333333"/>
    <n v="0.5"/>
    <n v="1"/>
    <n v="0"/>
    <n v="0"/>
    <n v="0"/>
    <n v="0"/>
    <n v="2.7178570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Targeted Undergrounding Monthly IK - 367"/>
    <s v="AFUDC Not Eligible"/>
    <s v="Major Projects"/>
    <s v="Other Transmission &amp; Distribution Expansion"/>
    <s v="Grid Solutions - Underground"/>
    <s v="IK - Distrib Lines OH/UG (Line Ext)"/>
    <s v="~"/>
    <s v="PEF Distribution U/G Conduct &amp; Devices 367.0"/>
    <n v="0.125"/>
    <n v="0.14285709999999999"/>
    <n v="0.1666667"/>
    <n v="0.2"/>
    <n v="0.25"/>
    <n v="0.3333333"/>
    <n v="0.5"/>
    <n v="1"/>
    <n v="0"/>
    <n v="0"/>
    <n v="0"/>
    <n v="0"/>
    <n v="2.7178570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utions Transmission GG"/>
    <s v="AFUDC Not Eligible"/>
    <s v="Major Projects"/>
    <s v="Other Transmission &amp; Distribution Expansion"/>
    <s v="Grid Solutions - Transmission"/>
    <s v="GG - Transmission Lines"/>
    <s v="~"/>
    <s v="PEF Transmission O/H Conduct.&amp; Devices 356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Grid Solutions"/>
    <s v="PEF Grid Sol_Comm_MajProj_GridMod_VS-303"/>
    <s v="AFUDC Not Eligible"/>
    <s v="Major Projects"/>
    <s v="Other Transmission &amp; Distribution Expansion"/>
    <s v="Grid Solutions - Communication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2"/>
    <s v="Integrated Grid Strategy"/>
    <s v="PEF IGS Exp Development IK"/>
    <s v="AFUDC Not Eligible"/>
    <s v="Expansion"/>
    <s v="Other Transmission &amp; Distribution Expansion"/>
    <s v="Customer Solutions"/>
    <s v="IK - Distrib Lines OH/UG (Line Ext)"/>
    <s v="~"/>
    <s v="PEF Market Solutions Expansion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Integrated Grid Strategy"/>
    <s v="PEF IGS Exp Electrification OU_DCFC"/>
    <s v="AFUDC Not Eligible"/>
    <s v="Expansion"/>
    <s v="Other Transmission &amp; Distribution Expansion"/>
    <s v="Electrification"/>
    <s v="OU - Other Utility "/>
    <s v="~"/>
    <s v="PEF Distribution Install - EV Charging Station 37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Integrated Grid Strategy"/>
    <s v="PEF IGS Exp Electrification OU_L2"/>
    <s v="AFUDC Not Eligible"/>
    <s v="Expansion"/>
    <s v="Other Transmission &amp; Distribution Expansion"/>
    <s v="Electrification"/>
    <s v="OU - Other Utility "/>
    <s v="~"/>
    <s v="PEF Dist Install - L2 Charger 370.X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Integrated Grid Strategy"/>
    <s v="PEF IGS Exp Outdoor Lighting IK"/>
    <s v="AFUDC Not Eligible"/>
    <s v="Expansion"/>
    <s v="Other Transmission &amp; Distribution Expansion"/>
    <s v="Customer Solutions"/>
    <s v="IK - Distrib Lines OH/UG (Line Ext)"/>
    <s v="~"/>
    <s v="D DIS 373-ZZ-STREET LIGHT&amp;SIG-50226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Integrated Grid Strategy"/>
    <s v="PEF IGS Expansion PLUG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Integrated Grid Strategy"/>
    <s v="PEF IGS Maint Outdoor Lighting IK"/>
    <s v="AFUDC Not Eligible"/>
    <s v="Maintenance"/>
    <s v="Maintenance"/>
    <s v="Customer Solutions"/>
    <s v="IK - Distrib Lines OH/UG (Line Ext)"/>
    <s v="~"/>
    <s v="PEF Distribution Poles Towers &amp; Fixtures 364.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Integrated Grid Strategy"/>
    <s v="PEF Market Solutions Tie to ROCR"/>
    <s v="AFUDC Eligible"/>
    <s v="Expansion"/>
    <s v="Other Transmission &amp; Distribution Expansion"/>
    <s v="Customer Solutions"/>
    <s v="IK - Distrib Lines OH/UG (Line Ext)"/>
    <s v="~"/>
    <s v="D DIS 373-ZZ-STREET LIGHT&amp;SIG-50226"/>
    <n v="0"/>
    <n v="0"/>
    <n v="0"/>
    <n v="0"/>
    <n v="0"/>
    <n v="0"/>
    <n v="0"/>
    <n v="0"/>
    <n v="1"/>
    <n v="1"/>
    <n v="1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</r>
  <r>
    <s v="DE Florida"/>
    <x v="12"/>
    <s v="Integrated Grid Strategy"/>
    <s v="PEF Solar Exp Battery BY - St. Marks 2023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Integrated Grid Strategy"/>
    <s v="PEF Solar Growth Battery BY - 2024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Integrated Grid Strategy"/>
    <s v="PEF Solar Growth Battery BY - 2024 Dixie Count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Integrated Grid Strategy"/>
    <s v="PEF Solar Growth Battery BY - 2024 J Hopkins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None Assigned"/>
    <s v="PEF Transmission Expansion GG Bithlo to Lockwood - SPP"/>
    <s v="~"/>
    <s v="z None Assigned - DO NOT USE"/>
    <s v="~"/>
    <s v="~"/>
    <s v="~"/>
    <s v="~"/>
    <s v="ZZZ_DEL_None Assign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Nuclear"/>
    <s v="PEF Fossil Hydro Crystal River Thermal ECRC"/>
    <s v="AFUDC Not Eligible"/>
    <s v="Recoverable"/>
    <s v="Environmental"/>
    <s v="~"/>
    <s v="BB - GO - Nuke Steam Plant"/>
    <s v="DEF - ECRC"/>
    <s v="PEF Fossil Hydro Crystal River Thermal ECRC"/>
    <n v="0"/>
    <n v="0"/>
    <n v="0"/>
    <n v="0"/>
    <n v="0"/>
    <n v="0.49"/>
    <n v="0"/>
    <n v="0"/>
    <n v="0"/>
    <n v="0"/>
    <n v="0"/>
    <n v="0.49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Nuclear"/>
    <s v="PEF Nuclear New Gen COLA"/>
    <s v="AFUDC Not Eligible"/>
    <s v="Expansion"/>
    <s v="New Generation"/>
    <s v="~"/>
    <s v="PN - Nuclear Clause Related"/>
    <s v="~"/>
    <s v="PEF Model Depr Group Nuclear 0%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Nuclear"/>
    <s v="PEF Nuclear New Gen COLA 2019-2021"/>
    <s v="AFUDC Not Eligible"/>
    <s v="Expansion"/>
    <s v="New Generation"/>
    <s v="~"/>
    <s v="PN - Nuclear Clause Related"/>
    <s v="~"/>
    <s v="PEF Model Depr Group Nuclear 0%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Nuclear"/>
    <s v="PEF Nuclear New Gen Levy 1 Retail"/>
    <s v="AFUDC Not Eligible"/>
    <s v="Expansion"/>
    <s v="New Generation"/>
    <s v="~"/>
    <s v="BB - GO - Nuke Steam Plant"/>
    <s v="~"/>
    <s v="PEF Model Depr Group Nuclear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Other Departments (Jamil)"/>
    <s v="PEF FERC Interconnection - Tie to ROCR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Other Departments (Jamil)"/>
    <s v="PEF FERC Solar - Hayfield"/>
    <s v="AFUDC Not Eligible"/>
    <s v="Expansion"/>
    <s v="Other Transmission &amp; Distribution Expansion"/>
    <s v="Renewable Generation - Solar"/>
    <s v="FF - Transmission Stations "/>
    <s v="~"/>
    <s v="PEF Transmission (Excl. ECC) 353.1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Other Departments (Jamil)"/>
    <s v="PEF OthJamil_Network Upgrades_Solar"/>
    <s v="AFUDC Not Eligible"/>
    <s v="Expansion"/>
    <s v="Other Transmission &amp; Distribution Expansion"/>
    <s v="Renewable Generation - Solar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Other Departments (Jamil)"/>
    <s v="PEF OthJamil_PLUG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Other Departments (Savoy)"/>
    <s v="PEF Other (Esamann) Maint - Tie to ROCR"/>
    <s v="AFUDC Not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1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Other Departments (Savoy)"/>
    <s v="PEF Other Savoy Exp Other OU"/>
    <s v="AFUDC Not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Other Departments (Savoy)"/>
    <s v="PEF Other Savoy Exp PLUG"/>
    <s v="AFUDC Not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Other Departments (Savoy)"/>
    <s v="PEF Other Savoy Exp SEEM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Project Management and Construction"/>
    <s v="PEF Fossil Hydro Expansion Citrus CC 2018"/>
    <s v="AFUDC Eligible"/>
    <s v="Expansion"/>
    <s v="New Generation"/>
    <s v="DEF Citrus CC"/>
    <s v="BG - Other Production Plant"/>
    <s v="~"/>
    <s v="PEF Undesig 2018 CC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Project Management and Construction"/>
    <s v="PEF Fossil Hydro Expansion Hines CC Chiller PB4 BG"/>
    <s v="AFUDC Eligible"/>
    <s v="Expansion"/>
    <s v="New Generation"/>
    <s v="~"/>
    <s v="BG - Other Production Plant"/>
    <s v="~"/>
    <s v="PEF Fossil Hydro Expansion Hines CC Chiller PB3"/>
    <n v="8.3333332999999996E-2"/>
    <n v="8.3333332999999996E-2"/>
    <n v="8.3333332999999996E-2"/>
    <n v="8.3333332999999996E-2"/>
    <n v="8.3333332999999996E-2"/>
    <n v="8.3333332999999996E-2"/>
    <n v="8.3333332999999996E-2"/>
    <n v="8.3333332999999996E-2"/>
    <n v="8.3333332999999996E-2"/>
    <n v="8.3333332999999996E-2"/>
    <n v="8.3333332999999996E-2"/>
    <n v="8.3333336999999993E-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Project Management and Construction"/>
    <s v="PEF PMC Fossil Expansion - Tie to ROCR "/>
    <s v="AFUDC Not Eligible"/>
    <s v="Expansion"/>
    <s v="New Generation"/>
    <s v="New Generation (Fossil)"/>
    <s v="BG - Other Production Plant"/>
    <s v="~"/>
    <s v="PEF Transmission Major Projects CC 2018"/>
    <n v="0"/>
    <n v="0"/>
    <n v="0"/>
    <n v="0"/>
    <n v="0"/>
    <n v="0"/>
    <n v="0"/>
    <n v="0"/>
    <n v="1"/>
    <n v="1"/>
    <n v="1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Project Management and Construction"/>
    <s v="PEF Transmission Major Projects CC 2018"/>
    <s v="AFUDC Not Eligible"/>
    <s v="Expansion"/>
    <s v="Other Transmission &amp; Distribution Expansion"/>
    <s v="New Generation (Fossil)"/>
    <s v="GG - Transmission Lines"/>
    <s v="~"/>
    <s v="PEF Transmission Major Projects CC 2018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Anclote Turbogenerator 314"/>
    <s v="AFUDC Not Eligible"/>
    <s v="Maintenance"/>
    <s v="Fossil Hydro"/>
    <s v="Fossil Hydro"/>
    <s v="BA - Fossil Steam Plants "/>
    <s v="~"/>
    <s v="PEF Model Depr Group Fossil Plant"/>
    <n v="0"/>
    <n v="0"/>
    <n v="0"/>
    <n v="0"/>
    <n v="0"/>
    <n v="0.49"/>
    <n v="0"/>
    <n v="0"/>
    <n v="0"/>
    <n v="0"/>
    <n v="0"/>
    <n v="0.49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Avon Park ECRC"/>
    <s v="AFUDC Not Eligible"/>
    <s v="Recoverable"/>
    <s v="Maintenance"/>
    <s v="~"/>
    <s v="BA - Fossil Steam Plants "/>
    <s v="DEF - ECRC"/>
    <s v="PEF Fossil Hydro Avon Park ECRC"/>
    <n v="0"/>
    <n v="0"/>
    <n v="0"/>
    <n v="0"/>
    <n v="0"/>
    <n v="0.49"/>
    <n v="0"/>
    <n v="0"/>
    <n v="0"/>
    <n v="0"/>
    <n v="0"/>
    <n v="0.49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Bayboro Maintenance"/>
    <s v="AFUDC Not Eligible"/>
    <s v="Maintenance"/>
    <s v="Maintenance"/>
    <s v="Fossil Hydro"/>
    <s v="BA - Fossil Steam Plants "/>
    <s v="~"/>
    <s v="PEF Model Depr Group Fossil Plant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Clean Water 316b Anclote"/>
    <s v="AFUDC Not Eligible"/>
    <s v="183 Prelim Survey"/>
    <s v="Environmental"/>
    <s v="~"/>
    <s v="B2 - Fossil Env Compliance Water"/>
    <s v="~"/>
    <s v="PEF Model Depr Group Fossil Plant"/>
    <n v="0"/>
    <n v="0"/>
    <n v="0"/>
    <n v="0"/>
    <n v="0"/>
    <n v="0.49"/>
    <n v="0"/>
    <n v="0"/>
    <n v="0"/>
    <n v="0"/>
    <n v="0"/>
    <n v="0.49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Clean Water 316b Bartow"/>
    <s v="AFUDC Not Eligible"/>
    <s v="183 Prelim Survey"/>
    <s v="Environmental"/>
    <s v="~"/>
    <s v="B2 - Fossil Env Compliance Water"/>
    <s v="~"/>
    <s v="PEF Model Depr Group Fossil Plant"/>
    <n v="0"/>
    <n v="0"/>
    <n v="0"/>
    <n v="0"/>
    <n v="0"/>
    <n v="0.49"/>
    <n v="0"/>
    <n v="0"/>
    <n v="0"/>
    <n v="0"/>
    <n v="0"/>
    <n v="0.49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Clean Water 316b CR4&amp;5"/>
    <s v="AFUDC Not Eligible"/>
    <s v="183 Prelim Survey"/>
    <s v="Environmental"/>
    <s v="~"/>
    <s v="B2 - Fossil Env Compliance Water"/>
    <s v="~"/>
    <s v="PEF Model Depr Group Fossil Plant"/>
    <n v="0"/>
    <n v="0"/>
    <n v="0"/>
    <n v="0"/>
    <n v="0"/>
    <n v="0.49"/>
    <n v="0"/>
    <n v="0"/>
    <n v="0"/>
    <n v="0"/>
    <n v="0"/>
    <n v="0.49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Clean Water 316b Crystal River"/>
    <s v="AFUDC Not Eligible"/>
    <s v="183 Prelim Survey"/>
    <s v="Environmental"/>
    <s v="~"/>
    <s v="B2 - Fossil Env Compliance Water"/>
    <s v="~"/>
    <s v="PEF Model Depr Group Fossil Plant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Clean Water 316b Suwannee"/>
    <s v="AFUDC Not Eligible"/>
    <s v="183 Prelim Survey"/>
    <s v="Environmental"/>
    <s v="~"/>
    <s v="B2 - Fossil Env Compliance Water"/>
    <s v="~"/>
    <s v="PEF Model Depr Group Fossil Plant"/>
    <n v="0"/>
    <n v="0"/>
    <n v="0"/>
    <n v="0"/>
    <n v="0"/>
    <n v="0.49"/>
    <n v="0"/>
    <n v="0"/>
    <n v="0"/>
    <n v="0"/>
    <n v="0"/>
    <n v="0.49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CR 4&amp;5 - ACI"/>
    <s v="AFUDC Not Eligible"/>
    <s v="Maintenance"/>
    <s v="Environmental"/>
    <s v="Fossil Hydro"/>
    <s v="BA - Fossil Steam Plants "/>
    <s v="~"/>
    <s v="PEF Model Depr Group Fossil Plant"/>
    <n v="0"/>
    <n v="0"/>
    <n v="0"/>
    <n v="0"/>
    <n v="0"/>
    <n v="0.49"/>
    <n v="0"/>
    <n v="0"/>
    <n v="0"/>
    <n v="0"/>
    <n v="0"/>
    <n v="0.49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Debary AL"/>
    <s v="AFUDC Not Eligible"/>
    <s v="Maintenance"/>
    <s v="Maintenance"/>
    <s v="Fossil Hydro"/>
    <s v="AL - Combustion Turbine Project"/>
    <s v="~"/>
    <s v="PEF Model Depr Group Fossil Plant"/>
    <n v="0"/>
    <n v="0"/>
    <n v="0"/>
    <n v="0"/>
    <n v="0"/>
    <n v="0.49"/>
    <n v="0"/>
    <n v="0"/>
    <n v="0"/>
    <n v="0"/>
    <n v="0"/>
    <n v="0.49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ECRC Bartow B2"/>
    <s v="AFUDC Not Eligible"/>
    <s v="Recoverable"/>
    <s v="Major Nuclear &amp; Fossil Projects"/>
    <s v="Fossil Hydro ECRC"/>
    <s v="B2 - Fossil Env Compliance Water"/>
    <s v="DEF - ECRC"/>
    <s v="PEF Fossil Hydro ECRC Bartow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ECRC CRN FGD Blowdown Wastewater"/>
    <s v="AFUDC Not Eligible"/>
    <s v="Recoverable"/>
    <s v="Fossil Hydro ECRC"/>
    <s v="~"/>
    <s v="B2 - Fossil Env Compliance Water"/>
    <s v="DEF - ECRC"/>
    <s v="PEF Fossil Hydro ECRC CRN FGD Blowdown Wastewater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ECRC Crystal River BA"/>
    <s v="AFUDC Not Eligible"/>
    <s v="Recoverable"/>
    <s v="Major Nuclear &amp; Fossil Projects"/>
    <s v="Fossil Hydro ECRC"/>
    <s v="BA - Fossil Steam Plants "/>
    <s v="~"/>
    <s v="PEF Fossil Hydro ECRC Crystal River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.73896520891651596"/>
    <n v="0"/>
    <n v="0"/>
    <n v="0.73896520891651596"/>
    <n v="0"/>
    <n v="0"/>
    <n v="0"/>
    <n v="0"/>
    <n v="0"/>
    <n v="0"/>
    <n v="0"/>
    <n v="0"/>
    <n v="0"/>
    <n v="0.73904776420274998"/>
    <n v="0"/>
    <n v="0"/>
    <n v="0.73904776420274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ECRC MATS Anclote Gas Conv"/>
    <s v="AFUDC Not Eligible"/>
    <s v="Recoverable"/>
    <s v="Fossil Hydro ECRC"/>
    <s v="~"/>
    <s v="B1 - Fossil Env Compliance Air"/>
    <s v="DEF - ECRC"/>
    <s v="PEF Fossil Hydro ECRC MATS Anclote Gas Conv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Expansion CC 2018"/>
    <s v="AFUDC Not Eligible"/>
    <s v="Expansion"/>
    <s v="New Generation"/>
    <s v="PMC - Fossil - Citrus CC 2018"/>
    <s v="BG - Other Production Plant"/>
    <s v="~"/>
    <s v="PEF Undesig 2018 CC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Expansion Hines CC Chiller PB1"/>
    <s v="AFUDC Not Eligible"/>
    <s v="Expansion"/>
    <s v="New Generation"/>
    <s v="~"/>
    <s v="BG - Other Production Plant"/>
    <s v="~"/>
    <s v="PEF Fossil Hydro Expansion Hines CC Chiller PB1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Expansion Hines CC Chiller PB2"/>
    <s v="AFUDC Not Eligible"/>
    <s v="Expansion"/>
    <s v="New Generation"/>
    <s v="~"/>
    <s v="BG - Other Production Plant"/>
    <s v="~"/>
    <s v="PEF Fossil Hydro Expansion Hines CC Chiller PB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Expansion Hines CC Chiller PB3"/>
    <s v="AFUDC Not Eligible"/>
    <s v="Expansion"/>
    <s v="New Generation"/>
    <s v="~"/>
    <s v="BG - Other Production Plant"/>
    <s v="~"/>
    <s v="PEF Fossil Hydro Expansion Hines CC Chiller PB3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Expansion Inter City"/>
    <s v="AFUDC Not Eligible"/>
    <s v="Expansion"/>
    <s v="New Generation"/>
    <s v="~"/>
    <s v="BG - Other Production Plant"/>
    <s v="~"/>
    <s v="PEF Fossil Hydro Expansion Inter City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Expansion Osprey BG"/>
    <s v="AFUDC Not Eligible"/>
    <s v="Expansion"/>
    <s v="New Generation"/>
    <s v="New Generation (Fossil)"/>
    <s v="BG - Other Production Plant"/>
    <s v="~"/>
    <s v="PEF Fossil Hydro Expansion Osprey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Hines 1 Prod Equip Blanket"/>
    <s v="AFUDC Not Eligible"/>
    <s v="Maintenance"/>
    <s v="Maintenance"/>
    <s v="Fossil Hydro"/>
    <s v="SA - Gen. Bldg. &amp; Oper. Centers"/>
    <s v="~"/>
    <s v="PEF Model Depr Group Fossil Plant"/>
    <n v="0"/>
    <n v="0"/>
    <n v="0"/>
    <n v="0"/>
    <n v="0"/>
    <n v="0.49"/>
    <n v="0"/>
    <n v="0"/>
    <n v="0"/>
    <n v="0"/>
    <n v="0"/>
    <n v="0.49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Hines 2 Prod Equip Blanket"/>
    <s v="AFUDC Not Eligible"/>
    <s v="Maintenance"/>
    <s v="Maintenance"/>
    <s v="Fossil Hydro"/>
    <s v="SA - Gen. Bldg. &amp; Oper. Centers"/>
    <s v="~"/>
    <s v="PEF Model Depr Group Fossil Plant"/>
    <n v="0"/>
    <n v="0"/>
    <n v="0"/>
    <n v="0"/>
    <n v="0"/>
    <n v="0.49"/>
    <n v="0"/>
    <n v="0"/>
    <n v="0"/>
    <n v="0"/>
    <n v="0"/>
    <n v="0.49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Hines 3 Prod Equip Blanket"/>
    <s v="AFUDC Not Eligible"/>
    <s v="Maintenance"/>
    <s v="Maintenance"/>
    <s v="Fossil Hydro"/>
    <s v="SA - Gen. Bldg. &amp; Oper. Centers"/>
    <s v="~"/>
    <s v="PEF Model Depr Group Fossil Plant"/>
    <n v="0"/>
    <n v="0"/>
    <n v="0"/>
    <n v="0"/>
    <n v="0"/>
    <n v="0.49"/>
    <n v="0"/>
    <n v="0"/>
    <n v="0"/>
    <n v="0"/>
    <n v="0"/>
    <n v="0.49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Hines 4 Prod Equip Blanket"/>
    <s v="AFUDC Not Eligible"/>
    <s v="Maintenance"/>
    <s v="Maintenance"/>
    <s v="Fossil Hydro"/>
    <s v="SA - Gen. Bldg. &amp; Oper. Centers"/>
    <s v="~"/>
    <s v="PEF Model Depr Group Fossil Plant"/>
    <n v="0"/>
    <n v="0"/>
    <n v="0"/>
    <n v="0"/>
    <n v="0"/>
    <n v="0.49"/>
    <n v="0"/>
    <n v="0"/>
    <n v="0"/>
    <n v="0"/>
    <n v="0"/>
    <n v="0.49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Inter City Prod Equip Blanket 7-10"/>
    <s v="AFUDC Not Eligible"/>
    <s v="Maintenance"/>
    <s v="Maintenance"/>
    <s v="Fossil Hydro"/>
    <s v="BA - Fossil Steam Plants "/>
    <s v="~"/>
    <s v="PEF Model Depr Group Fossil Plant"/>
    <n v="0"/>
    <n v="0"/>
    <n v="0"/>
    <n v="0"/>
    <n v="0"/>
    <n v="0.49"/>
    <n v="0"/>
    <n v="0"/>
    <n v="0"/>
    <n v="0"/>
    <n v="0"/>
    <n v="0.49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Inter City Prod Equip Blanket P12-P14"/>
    <s v="AFUDC Not Eligible"/>
    <s v="Maintenance"/>
    <s v="Maintenance"/>
    <s v="Fossil Hydro"/>
    <s v="BA - Fossil Steam Plants "/>
    <s v="~"/>
    <s v="PEF Model Depr Group Fossil Plant"/>
    <n v="0"/>
    <n v="0"/>
    <n v="0"/>
    <n v="0"/>
    <n v="0"/>
    <n v="0.49"/>
    <n v="0"/>
    <n v="0"/>
    <n v="0"/>
    <n v="0"/>
    <n v="0"/>
    <n v="0.49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Inter City Siemens Prod Equip Blanket 11"/>
    <s v="AFUDC Not Eligible"/>
    <s v="Maintenance"/>
    <s v="Maintenance"/>
    <s v="Fossil Hydro"/>
    <s v="BA - Fossil Steam Plants "/>
    <s v="~"/>
    <s v="PEF Model Depr Group Fossil Plant"/>
    <n v="0"/>
    <n v="0"/>
    <n v="0"/>
    <n v="0"/>
    <n v="0"/>
    <n v="0.49"/>
    <n v="0"/>
    <n v="0"/>
    <n v="0"/>
    <n v="0"/>
    <n v="0"/>
    <n v="0.49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 Env Inter City BG"/>
    <s v="AFUDC Not Eligible"/>
    <s v="Maintenance"/>
    <s v="Fossil Hydro"/>
    <s v="Fossil Hydro"/>
    <s v="BG - Other Production Plant"/>
    <s v="~"/>
    <s v="PEF Model Depr Group Fossil Plant"/>
    <n v="0"/>
    <n v="0"/>
    <n v="0"/>
    <n v="0"/>
    <n v="0"/>
    <n v="0.49"/>
    <n v="0"/>
    <n v="0"/>
    <n v="0"/>
    <n v="0"/>
    <n v="0"/>
    <n v="0.49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 Rotables Bartow CC BG"/>
    <s v="AFUDC Not Eligible"/>
    <s v="Maintenance"/>
    <s v="Maintenance"/>
    <s v="Fossil Hydro"/>
    <s v="BG - Cust - Other Production Plant"/>
    <s v="~"/>
    <s v="PEF Bartow 343.1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245721037753597"/>
    <n v="1"/>
    <n v="1.982457210377536"/>
    <n v="0"/>
    <n v="0"/>
    <n v="0"/>
    <n v="0"/>
    <n v="0"/>
    <n v="0"/>
    <n v="0"/>
    <n v="0.98099175389964299"/>
    <n v="0"/>
    <n v="0"/>
    <n v="0.98715007183747105"/>
    <n v="1"/>
    <n v="2.96814182573711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 Rotables Citrus 1&amp;2 BG"/>
    <s v="AFUDC Not Eligible"/>
    <s v="Maintenance"/>
    <s v="Maintenance"/>
    <s v="Fossil Hydro"/>
    <s v="BG - Cust - Other Production Plant"/>
    <s v="~"/>
    <s v="PEF CITRUS CC 343.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637490387783205E-3"/>
    <n v="0"/>
    <n v="0"/>
    <n v="0"/>
    <n v="0"/>
    <n v="0"/>
    <n v="8.71884418075527E-3"/>
    <n v="1.6882593219533591E-2"/>
    <n v="0"/>
    <n v="0"/>
    <n v="0"/>
    <n v="0"/>
    <n v="0"/>
    <n v="0"/>
    <n v="0"/>
    <n v="0"/>
    <n v="0.962537401134685"/>
    <n v="0"/>
    <n v="0"/>
    <n v="0"/>
    <n v="0.962537401134685"/>
    <n v="0"/>
    <n v="0"/>
    <n v="0"/>
    <n v="0"/>
    <n v="0"/>
    <n v="0"/>
    <n v="0"/>
    <n v="0"/>
    <n v="0"/>
    <n v="0"/>
    <n v="0"/>
    <n v="0.73111266327042401"/>
    <n v="0.73111266327042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 Rotables Citrus 2 BG"/>
    <s v="AFUDC Not Eligible"/>
    <s v="Maintenance"/>
    <s v="Maintenance"/>
    <s v="Fossil Hydro"/>
    <s v="BG - Cust - Other Production Plant"/>
    <s v="~"/>
    <s v="PEF CITRUS CC 343.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 Rotables Debary 7-10 BG"/>
    <s v="AFUDC Not Eligible"/>
    <s v="Maintenance"/>
    <s v="Maintenance"/>
    <s v="Fossil Hydro"/>
    <s v="BG - Other Production Plant"/>
    <s v="~"/>
    <s v="D OTH 343.1 DEBARY (NEW)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 Rotables Hines 1 BG"/>
    <s v="AFUDC Not Eligible"/>
    <s v="Maintenance"/>
    <s v="Maintenance"/>
    <s v="Fossil Hydro"/>
    <s v="BG - Other Production Plant"/>
    <s v="~"/>
    <s v="PEF Hines 1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236848736176896"/>
    <n v="0"/>
    <n v="0"/>
    <n v="0"/>
    <n v="0"/>
    <n v="1"/>
    <n v="1.9823684873617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 Rotables Hines 2 BG"/>
    <s v="AFUDC Not Eligible"/>
    <s v="Maintenance"/>
    <s v="Maintenance"/>
    <s v="Fossil Hydro"/>
    <s v="BG - Other Production Plant"/>
    <s v="~"/>
    <s v="PEF Hines 2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529824455205803"/>
    <n v="0"/>
    <n v="0"/>
    <n v="0"/>
    <n v="0"/>
    <n v="0.99933868281528404"/>
    <n v="1.83463692736734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 Rotables Hines 3 BG"/>
    <s v="AFUDC Not Eligible"/>
    <s v="Maintenance"/>
    <s v="Maintenance"/>
    <s v="Fossil Hydro"/>
    <s v="BG - Other Production Plant"/>
    <s v="~"/>
    <s v="PEF Hines 3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 Rotables Hines 4 BG"/>
    <s v="AFUDC Not Eligible"/>
    <s v="Maintenance"/>
    <s v="Maintenance"/>
    <s v="Fossil Hydro"/>
    <s v="BG - Other Production Plant"/>
    <s v="~"/>
    <s v="PEF Hines 4 343.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 Rotables IC 12-14 BG"/>
    <s v="AFUDC Not Eligible"/>
    <s v="Maintenance"/>
    <s v="Maintenance"/>
    <s v="Fossil Hydro"/>
    <s v="BG - Other Production Plant"/>
    <s v="~"/>
    <s v="D OTH 343.1 INTER CITY 12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 Rotables IC 7-10 BG"/>
    <s v="AFUDC Not Eligible"/>
    <s v="Maintenance"/>
    <s v="Maintenance"/>
    <s v="Fossil Hydro"/>
    <s v="BG - Other Production Plant"/>
    <s v="~"/>
    <s v="D OTH 343.1 INTER CITY 7-10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 Rotables Osprey BG"/>
    <s v="AFUDC Not Eligible"/>
    <s v="Maintenance"/>
    <s v="Maintenance"/>
    <s v="Fossil Hydro"/>
    <s v="BG - Other Production Plant"/>
    <s v="~"/>
    <s v="PEF Osprey CC 343.1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 Rotables Tiger Bay BG"/>
    <s v="AFUDC Not Eligible"/>
    <s v="Maintenance"/>
    <s v="Maintenance"/>
    <s v="Fossil Hydro"/>
    <s v="BG - Other Production Plant"/>
    <s v="~"/>
    <s v="PEF Tiger Bay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- Intangible"/>
    <s v="AFUDC Not Eligible"/>
    <s v="Maintenance"/>
    <s v="Fossil Hydro"/>
    <s v="Fossil Hydro"/>
    <s v="SA - Gen. Bldg. &amp; Oper. Centers"/>
    <s v="~"/>
    <s v="PEF Model Depr Group Elec - Intangible Plant"/>
    <n v="0"/>
    <n v="0"/>
    <n v="0"/>
    <n v="0"/>
    <n v="0"/>
    <n v="0.49"/>
    <n v="0"/>
    <n v="0"/>
    <n v="0"/>
    <n v="0"/>
    <n v="0"/>
    <n v="0.49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Anclote BA-311"/>
    <s v="AFUDC Not Eligible"/>
    <s v="Maintenance"/>
    <s v="Maintenance"/>
    <s v="Fossil Hydro"/>
    <s v="BA - Fossil Steam Plants "/>
    <s v="~"/>
    <s v="PEF Anclote Struct &amp; Improv 311"/>
    <n v="0"/>
    <n v="0"/>
    <n v="0"/>
    <n v="8.0891674874707803E-2"/>
    <n v="0.25775757548026101"/>
    <n v="0.199357877761182"/>
    <n v="1.91025462939216E-2"/>
    <n v="0.100871222297312"/>
    <n v="7.5494764593173197E-2"/>
    <n v="0"/>
    <n v="0"/>
    <n v="0.27194976169423202"/>
    <n v="1.0054254229947897"/>
    <n v="0"/>
    <n v="0"/>
    <n v="0"/>
    <n v="0"/>
    <n v="0"/>
    <n v="0"/>
    <n v="0.17533412791571601"/>
    <n v="0"/>
    <n v="0"/>
    <n v="1.30580348668492E-2"/>
    <n v="0"/>
    <n v="0.292589886914221"/>
    <n v="0.48098204969678621"/>
    <n v="0"/>
    <n v="0"/>
    <n v="0"/>
    <n v="0"/>
    <n v="0"/>
    <n v="0.155075181610181"/>
    <n v="0"/>
    <n v="0"/>
    <n v="0"/>
    <n v="0"/>
    <n v="0"/>
    <n v="0.10537445983645299"/>
    <n v="0.26044964144663396"/>
    <n v="0"/>
    <n v="0"/>
    <n v="0"/>
    <n v="0.32033234592197202"/>
    <n v="2.3463632222898399E-2"/>
    <n v="0.97036187285349496"/>
    <n v="0"/>
    <n v="0"/>
    <n v="0"/>
    <n v="0"/>
    <n v="0"/>
    <n v="0.26130714604639099"/>
    <n v="1.5754649970447563"/>
    <n v="0"/>
    <n v="0"/>
    <n v="0.46569061194223099"/>
    <n v="0.41647836943107602"/>
    <n v="0"/>
    <n v="0"/>
    <n v="0"/>
    <n v="0"/>
    <n v="0"/>
    <n v="0"/>
    <n v="0"/>
    <n v="6.2573456465124605E-2"/>
    <n v="0.94474243783843159"/>
    <n v="0"/>
    <n v="0"/>
    <n v="0"/>
    <n v="0"/>
    <n v="0"/>
    <n v="1.99652125254478E-3"/>
    <n v="0"/>
    <n v="0"/>
    <n v="0"/>
    <n v="0.53023453733868298"/>
    <n v="0"/>
    <n v="8.0650023738065998E-2"/>
    <n v="0.6128810823292937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Anclote BA-312"/>
    <s v="AFUDC Not Eligible"/>
    <s v="Maintenance"/>
    <s v="Maintenance"/>
    <s v="Fossil Hydro"/>
    <s v="BA - Fossil Steam Plants "/>
    <s v="~"/>
    <s v="PEF Anclote Boiler 312"/>
    <n v="0"/>
    <n v="0"/>
    <n v="0"/>
    <n v="8.0891674874707803E-2"/>
    <n v="0.25775757548026101"/>
    <n v="0.199357877761182"/>
    <n v="1.91025462939216E-2"/>
    <n v="0.100871222297312"/>
    <n v="7.5494764593173197E-2"/>
    <n v="0"/>
    <n v="0"/>
    <n v="0.27194976169423202"/>
    <n v="1.0054254229947897"/>
    <n v="0"/>
    <n v="0"/>
    <n v="0"/>
    <n v="0"/>
    <n v="0"/>
    <n v="0"/>
    <n v="0.17533412791571601"/>
    <n v="0"/>
    <n v="0"/>
    <n v="1.30580348668492E-2"/>
    <n v="0"/>
    <n v="0.292589886914221"/>
    <n v="0.48098204969678621"/>
    <n v="0"/>
    <n v="0"/>
    <n v="0"/>
    <n v="0"/>
    <n v="0"/>
    <n v="0.155075181610181"/>
    <n v="0"/>
    <n v="0"/>
    <n v="0"/>
    <n v="0"/>
    <n v="0"/>
    <n v="0.10537445983645299"/>
    <n v="0.26044964144663396"/>
    <n v="0"/>
    <n v="0"/>
    <n v="0"/>
    <n v="0.32033234592197202"/>
    <n v="2.3463632222898399E-2"/>
    <n v="0.97036187285349496"/>
    <n v="0"/>
    <n v="0"/>
    <n v="0"/>
    <n v="0"/>
    <n v="0"/>
    <n v="0.26130714604639099"/>
    <n v="1.5754649970447563"/>
    <n v="0"/>
    <n v="0"/>
    <n v="0.46569061194223099"/>
    <n v="0.41647836943107602"/>
    <n v="0"/>
    <n v="0"/>
    <n v="0"/>
    <n v="0"/>
    <n v="0"/>
    <n v="0"/>
    <n v="0"/>
    <n v="6.2573456465124605E-2"/>
    <n v="0.94474243783843159"/>
    <n v="0"/>
    <n v="0"/>
    <n v="0"/>
    <n v="0"/>
    <n v="0"/>
    <n v="1.99652125254478E-3"/>
    <n v="0"/>
    <n v="0"/>
    <n v="0"/>
    <n v="0.53023453733868298"/>
    <n v="0"/>
    <n v="8.0650023738065998E-2"/>
    <n v="0.6128810823292937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Anclote BA-314"/>
    <s v="AFUDC Not Eligible"/>
    <s v="Maintenance"/>
    <s v="Maintenance"/>
    <s v="Fossil Hydro"/>
    <s v="BA - Fossil Steam Plants "/>
    <s v="~"/>
    <s v="PEF Anclote Turbogenerator 314"/>
    <n v="0"/>
    <n v="0"/>
    <n v="0"/>
    <n v="8.0891674874707803E-2"/>
    <n v="0.25775757548026101"/>
    <n v="0.199357877761182"/>
    <n v="1.91025462939216E-2"/>
    <n v="0.100871222297312"/>
    <n v="7.5494764593173197E-2"/>
    <n v="0"/>
    <n v="0"/>
    <n v="0.27194976169423202"/>
    <n v="1.0054254229947897"/>
    <n v="0"/>
    <n v="0"/>
    <n v="0"/>
    <n v="0"/>
    <n v="0"/>
    <n v="0"/>
    <n v="0.17533412791571601"/>
    <n v="0"/>
    <n v="0"/>
    <n v="1.30580348668492E-2"/>
    <n v="0"/>
    <n v="0.292589886914221"/>
    <n v="0.48098204969678621"/>
    <n v="0"/>
    <n v="0"/>
    <n v="0"/>
    <n v="0"/>
    <n v="0"/>
    <n v="0.155075181610181"/>
    <n v="0"/>
    <n v="0"/>
    <n v="0"/>
    <n v="0"/>
    <n v="0"/>
    <n v="0.10537445983645299"/>
    <n v="0.26044964144663396"/>
    <n v="0"/>
    <n v="0"/>
    <n v="0"/>
    <n v="0.32033234592197202"/>
    <n v="2.3463632222898399E-2"/>
    <n v="0.97036187285349496"/>
    <n v="0"/>
    <n v="0"/>
    <n v="0"/>
    <n v="0"/>
    <n v="0"/>
    <n v="0.26130714604639099"/>
    <n v="1.5754649970447563"/>
    <n v="0"/>
    <n v="0"/>
    <n v="0.46569061194223099"/>
    <n v="0.41647836943107602"/>
    <n v="0"/>
    <n v="0"/>
    <n v="0"/>
    <n v="0"/>
    <n v="0"/>
    <n v="0"/>
    <n v="0"/>
    <n v="6.2573456465124605E-2"/>
    <n v="0.94474243783843159"/>
    <n v="0"/>
    <n v="0"/>
    <n v="0"/>
    <n v="0"/>
    <n v="0"/>
    <n v="1.99652125254478E-3"/>
    <n v="0"/>
    <n v="0"/>
    <n v="0"/>
    <n v="0.53023453733868298"/>
    <n v="0"/>
    <n v="8.0650023738065998E-2"/>
    <n v="0.6128810823292937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Anclote BA-315"/>
    <s v="AFUDC Not Eligible"/>
    <s v="Maintenance"/>
    <s v="Maintenance"/>
    <s v="Fossil Hydro"/>
    <s v="BA - Fossil Steam Plants "/>
    <s v="~"/>
    <s v="PEF Anclote Access. Elec Equip 315"/>
    <n v="0"/>
    <n v="0"/>
    <n v="0"/>
    <n v="8.0891674874707803E-2"/>
    <n v="0.25775757548026101"/>
    <n v="0.199357877761182"/>
    <n v="1.91025462939216E-2"/>
    <n v="0.100871222297312"/>
    <n v="7.5494764593173197E-2"/>
    <n v="0"/>
    <n v="0"/>
    <n v="0.27194976169423202"/>
    <n v="1.0054254229947897"/>
    <n v="0"/>
    <n v="0"/>
    <n v="0"/>
    <n v="0"/>
    <n v="0"/>
    <n v="0"/>
    <n v="0.17533412791571601"/>
    <n v="0"/>
    <n v="0"/>
    <n v="1.30580348668492E-2"/>
    <n v="0"/>
    <n v="0.292589886914221"/>
    <n v="0.48098204969678621"/>
    <n v="0"/>
    <n v="0"/>
    <n v="0"/>
    <n v="0"/>
    <n v="0"/>
    <n v="0.155075181610181"/>
    <n v="0"/>
    <n v="0"/>
    <n v="0"/>
    <n v="0"/>
    <n v="0"/>
    <n v="0.10537445983645299"/>
    <n v="0.26044964144663396"/>
    <n v="0"/>
    <n v="0"/>
    <n v="0"/>
    <n v="0.32033234592197202"/>
    <n v="2.3463632222898399E-2"/>
    <n v="0.97036187285349496"/>
    <n v="0"/>
    <n v="0"/>
    <n v="0"/>
    <n v="0"/>
    <n v="0"/>
    <n v="0.26130714604639099"/>
    <n v="1.5754649970447563"/>
    <n v="0"/>
    <n v="0"/>
    <n v="0.46569061194223099"/>
    <n v="0.41647836943107602"/>
    <n v="0"/>
    <n v="0"/>
    <n v="0"/>
    <n v="0"/>
    <n v="0"/>
    <n v="0"/>
    <n v="0"/>
    <n v="6.2573456465124605E-2"/>
    <n v="0.94474243783843159"/>
    <n v="0"/>
    <n v="0"/>
    <n v="0"/>
    <n v="0"/>
    <n v="0"/>
    <n v="1.99652125254478E-3"/>
    <n v="0"/>
    <n v="0"/>
    <n v="0"/>
    <n v="0.53023453733868298"/>
    <n v="0"/>
    <n v="8.0650023738065998E-2"/>
    <n v="0.6128810823292937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Anclote BA-316.1"/>
    <s v="AFUDC Not Eligible"/>
    <s v="Maintenance"/>
    <s v="Maintenance"/>
    <s v="Fossil Hydro"/>
    <s v="BA - Fossil Steam Plants "/>
    <s v="~"/>
    <s v="PEF Anclote Misc 316.1"/>
    <n v="0"/>
    <n v="0"/>
    <n v="0"/>
    <n v="8.0891674874707803E-2"/>
    <n v="0.25775757548026101"/>
    <n v="0.199357877761182"/>
    <n v="1.91025462939216E-2"/>
    <n v="0.100871222297312"/>
    <n v="7.5494764593173197E-2"/>
    <n v="0"/>
    <n v="0"/>
    <n v="0.27194976169423202"/>
    <n v="1.0054254229947897"/>
    <n v="0"/>
    <n v="0"/>
    <n v="0"/>
    <n v="0"/>
    <n v="0"/>
    <n v="0"/>
    <n v="0.17533412791571601"/>
    <n v="0"/>
    <n v="0"/>
    <n v="1.30580348668492E-2"/>
    <n v="0"/>
    <n v="0.292589886914221"/>
    <n v="0.48098204969678621"/>
    <n v="0"/>
    <n v="0"/>
    <n v="0"/>
    <n v="0"/>
    <n v="0"/>
    <n v="0.155075181610181"/>
    <n v="0"/>
    <n v="0"/>
    <n v="0"/>
    <n v="0"/>
    <n v="0"/>
    <n v="0.10537445983645299"/>
    <n v="0.26044964144663396"/>
    <n v="0"/>
    <n v="0"/>
    <n v="0"/>
    <n v="0.32033234592197202"/>
    <n v="2.3463632222898399E-2"/>
    <n v="0.97036187285349496"/>
    <n v="0"/>
    <n v="0"/>
    <n v="0"/>
    <n v="0"/>
    <n v="0"/>
    <n v="0.26130714604639099"/>
    <n v="1.5754649970447563"/>
    <n v="0"/>
    <n v="0"/>
    <n v="0.46569061194223099"/>
    <n v="0.41647836943107602"/>
    <n v="0"/>
    <n v="0"/>
    <n v="0"/>
    <n v="0"/>
    <n v="0"/>
    <n v="0"/>
    <n v="0"/>
    <n v="6.2573456465124605E-2"/>
    <n v="0.94474243783843159"/>
    <n v="0"/>
    <n v="0"/>
    <n v="0"/>
    <n v="0"/>
    <n v="0"/>
    <n v="1.99652125254478E-3"/>
    <n v="0"/>
    <n v="0"/>
    <n v="0"/>
    <n v="0.53023453733868298"/>
    <n v="0"/>
    <n v="8.0650023738065998E-2"/>
    <n v="0.6128810823292937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Anclote BA-316.2"/>
    <s v="AFUDC Not Eligible"/>
    <s v="Maintenance"/>
    <s v="Maintenance"/>
    <s v="Fossil Hydro"/>
    <s v="BA - Fossil Steam Plants "/>
    <s v="~"/>
    <s v="PEF Anclote Misc 316.2"/>
    <n v="0"/>
    <n v="0"/>
    <n v="0"/>
    <n v="8.0891674874707803E-2"/>
    <n v="0.25775757548026101"/>
    <n v="0.199357877761182"/>
    <n v="1.91025462939216E-2"/>
    <n v="0.100871222297312"/>
    <n v="7.5494764593173197E-2"/>
    <n v="0"/>
    <n v="0"/>
    <n v="0.27194976169423202"/>
    <n v="1.0054254229947897"/>
    <n v="0"/>
    <n v="0"/>
    <n v="0"/>
    <n v="0"/>
    <n v="0"/>
    <n v="0"/>
    <n v="0.17533412791571601"/>
    <n v="0"/>
    <n v="0"/>
    <n v="1.30580348668492E-2"/>
    <n v="0"/>
    <n v="0.292589886914221"/>
    <n v="0.48098204969678621"/>
    <n v="0"/>
    <n v="0"/>
    <n v="0"/>
    <n v="0"/>
    <n v="0"/>
    <n v="0.155075181610181"/>
    <n v="0"/>
    <n v="0"/>
    <n v="0"/>
    <n v="0"/>
    <n v="0"/>
    <n v="0.10537445983645299"/>
    <n v="0.26044964144663396"/>
    <n v="0"/>
    <n v="0"/>
    <n v="0"/>
    <n v="2.1443125413099801E-2"/>
    <n v="0"/>
    <n v="0.65135974194902302"/>
    <n v="0"/>
    <n v="0"/>
    <n v="0"/>
    <n v="0"/>
    <n v="0"/>
    <n v="0.35606532597254098"/>
    <n v="1.0288681933346637"/>
    <n v="0"/>
    <n v="0"/>
    <n v="0"/>
    <n v="0.25775399437287999"/>
    <n v="0"/>
    <n v="5.97349395171298E-3"/>
    <n v="0"/>
    <n v="0"/>
    <n v="0"/>
    <n v="0"/>
    <n v="0"/>
    <n v="0.13255818306991399"/>
    <n v="0.39628567139450699"/>
    <n v="0"/>
    <n v="0"/>
    <n v="0"/>
    <n v="7.35791255902635E-2"/>
    <n v="5.8323267025292398E-2"/>
    <n v="2.88129255803794E-2"/>
    <n v="0"/>
    <n v="0"/>
    <n v="0"/>
    <n v="0"/>
    <n v="0"/>
    <n v="0.11312361734823601"/>
    <n v="0.27383893554417127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Anclote BA-316.3"/>
    <s v="AFUDC Not Eligible"/>
    <s v="Maintenance"/>
    <s v="Maintenance"/>
    <s v="Fossil Hydro"/>
    <s v="BA - Fossil Steam Plants "/>
    <s v="~"/>
    <s v="PEF Anclote Misc 316.3"/>
    <n v="0"/>
    <n v="0"/>
    <n v="0"/>
    <n v="8.0891674874707803E-2"/>
    <n v="0.25775757548026101"/>
    <n v="0.199357877761182"/>
    <n v="1.91025462939216E-2"/>
    <n v="0.100871222297312"/>
    <n v="7.5494764593173197E-2"/>
    <n v="0"/>
    <n v="0"/>
    <n v="0.27194976169423202"/>
    <n v="1.0054254229947897"/>
    <n v="0"/>
    <n v="0"/>
    <n v="0"/>
    <n v="0"/>
    <n v="0"/>
    <n v="0"/>
    <n v="0.17533412791571601"/>
    <n v="0"/>
    <n v="0"/>
    <n v="1.30580348668492E-2"/>
    <n v="0"/>
    <n v="0.292589886914221"/>
    <n v="0.48098204969678621"/>
    <n v="0"/>
    <n v="0"/>
    <n v="0"/>
    <n v="0"/>
    <n v="0"/>
    <n v="0.155075181610181"/>
    <n v="0"/>
    <n v="0"/>
    <n v="0"/>
    <n v="0"/>
    <n v="0"/>
    <n v="0.10537445983645299"/>
    <n v="0.26044964144663396"/>
    <n v="0"/>
    <n v="0"/>
    <n v="0"/>
    <n v="2.1443125413099801E-2"/>
    <n v="0"/>
    <n v="0.65135974194902302"/>
    <n v="0"/>
    <n v="0"/>
    <n v="0"/>
    <n v="0"/>
    <n v="0"/>
    <n v="0.35606532597254098"/>
    <n v="1.0288681933346637"/>
    <n v="0"/>
    <n v="0"/>
    <n v="0"/>
    <n v="0.25775399437287999"/>
    <n v="0"/>
    <n v="5.97349395171298E-3"/>
    <n v="0"/>
    <n v="0"/>
    <n v="0"/>
    <n v="0"/>
    <n v="0"/>
    <n v="0.13255818306991399"/>
    <n v="0.39628567139450699"/>
    <n v="0"/>
    <n v="0"/>
    <n v="0"/>
    <n v="7.35791255902635E-2"/>
    <n v="5.8323267025292398E-2"/>
    <n v="2.88129255803794E-2"/>
    <n v="0"/>
    <n v="0"/>
    <n v="0"/>
    <n v="0"/>
    <n v="0"/>
    <n v="0.11312361734823601"/>
    <n v="0.27383893554417127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Anclote BA-317"/>
    <s v="AFUDC Not Eligible"/>
    <s v="Maintenance"/>
    <s v="Maintenance"/>
    <s v="Fossil Hydro"/>
    <s v="BA - Fossil Steam Plants "/>
    <s v="~"/>
    <s v="PEF Model Depr Group Fossil Plant"/>
    <n v="0"/>
    <n v="0"/>
    <n v="0"/>
    <n v="8.0891674874707803E-2"/>
    <n v="0.25775757548026101"/>
    <n v="0.199357877761182"/>
    <n v="1.91025462939216E-2"/>
    <n v="0.100871222297312"/>
    <n v="7.5494764593173197E-2"/>
    <n v="0"/>
    <n v="0"/>
    <n v="0.27194976169423202"/>
    <n v="1.0054254229947897"/>
    <n v="0"/>
    <n v="0"/>
    <n v="0"/>
    <n v="0"/>
    <n v="0"/>
    <n v="0"/>
    <n v="0.17533412791571601"/>
    <n v="0"/>
    <n v="0"/>
    <n v="1.30580348668492E-2"/>
    <n v="0"/>
    <n v="0.292589886914221"/>
    <n v="0.48098204969678621"/>
    <n v="0"/>
    <n v="0"/>
    <n v="0"/>
    <n v="0"/>
    <n v="0"/>
    <n v="0.155075181610181"/>
    <n v="0"/>
    <n v="0"/>
    <n v="0"/>
    <n v="0"/>
    <n v="0"/>
    <n v="0.10537445983645299"/>
    <n v="0.26044964144663396"/>
    <n v="0"/>
    <n v="0"/>
    <n v="0"/>
    <n v="2.1443125413099801E-2"/>
    <n v="0"/>
    <n v="0.65135974194902302"/>
    <n v="0"/>
    <n v="0"/>
    <n v="0"/>
    <n v="0"/>
    <n v="0"/>
    <n v="0.35606532597254098"/>
    <n v="1.0288681933346637"/>
    <n v="0"/>
    <n v="0"/>
    <n v="0"/>
    <n v="0.25775399437287999"/>
    <n v="0"/>
    <n v="5.97349395171298E-3"/>
    <n v="0"/>
    <n v="0"/>
    <n v="0"/>
    <n v="0"/>
    <n v="0"/>
    <n v="0.13255818306991399"/>
    <n v="0.39628567139450699"/>
    <n v="0"/>
    <n v="0"/>
    <n v="0"/>
    <n v="7.35791255902635E-2"/>
    <n v="5.8323267025292398E-2"/>
    <n v="2.88129255803794E-2"/>
    <n v="0"/>
    <n v="0"/>
    <n v="0"/>
    <n v="0"/>
    <n v="0"/>
    <n v="0.11312361734823601"/>
    <n v="0.27383893554417127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Anclote Other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Anclote Other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Anclote Other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Anclote Other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Anclote Other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Bartow CC BG"/>
    <s v="AFUDC Not Eligible"/>
    <s v="Maintenance"/>
    <s v="Maintenance"/>
    <s v="Fossil Hydro"/>
    <s v="BG - Other Production Plant"/>
    <s v="~"/>
    <s v="PEF Bartow 344 CC"/>
    <n v="0"/>
    <n v="0"/>
    <n v="0.133467287184872"/>
    <n v="2.3712924104665099E-2"/>
    <n v="0.18540302634317199"/>
    <n v="3.2708530782660103E-2"/>
    <n v="0"/>
    <n v="4.1981212396501703E-2"/>
    <n v="1.2383755539540599E-2"/>
    <n v="0"/>
    <n v="0.27609488098336199"/>
    <n v="0.481993808440704"/>
    <n v="1.1877454257754776"/>
    <n v="0"/>
    <n v="0"/>
    <n v="0"/>
    <n v="0"/>
    <n v="0"/>
    <n v="0"/>
    <n v="0"/>
    <n v="0"/>
    <n v="0"/>
    <n v="0"/>
    <n v="0.10549021167052"/>
    <n v="0.17603586817181499"/>
    <n v="0.28152607984233502"/>
    <n v="0"/>
    <n v="0"/>
    <n v="0"/>
    <n v="0"/>
    <n v="0.27168344289617102"/>
    <n v="0"/>
    <n v="0"/>
    <n v="0"/>
    <n v="0"/>
    <n v="0.14742206292232601"/>
    <n v="0.13701998088258599"/>
    <n v="0"/>
    <n v="0.55612548670108297"/>
    <n v="0"/>
    <n v="0"/>
    <n v="0"/>
    <n v="0"/>
    <n v="0"/>
    <n v="0"/>
    <n v="0"/>
    <n v="0"/>
    <n v="0"/>
    <n v="0"/>
    <n v="4.5054777751982701E-3"/>
    <n v="0.27"/>
    <n v="0.27450547777519829"/>
    <n v="0"/>
    <n v="0"/>
    <n v="0"/>
    <n v="0"/>
    <n v="0"/>
    <n v="0"/>
    <n v="0"/>
    <n v="0"/>
    <n v="0"/>
    <n v="0"/>
    <n v="0.01"/>
    <n v="0.26"/>
    <n v="0.27"/>
    <n v="0"/>
    <n v="0"/>
    <n v="0"/>
    <n v="0"/>
    <n v="0"/>
    <n v="0"/>
    <n v="0"/>
    <n v="0"/>
    <n v="0"/>
    <n v="0"/>
    <n v="0"/>
    <n v="0.35"/>
    <n v="0.35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Bartow CC BG-341"/>
    <s v="AFUDC Not Eligible"/>
    <s v="Maintenance"/>
    <s v="Maintenance"/>
    <s v="Fossil Hydro"/>
    <s v="BG - Other Production Plant"/>
    <s v="~"/>
    <s v="PEF Bartow 341 CC"/>
    <n v="0"/>
    <n v="0"/>
    <n v="0.133467287184872"/>
    <n v="2.3712924104665099E-2"/>
    <n v="0.18540302634317199"/>
    <n v="3.2708530782660103E-2"/>
    <n v="0"/>
    <n v="4.1981212396501703E-2"/>
    <n v="1.2383755539540599E-2"/>
    <n v="0"/>
    <n v="0.27609488098336199"/>
    <n v="0.481993808440704"/>
    <n v="1.1877454257754776"/>
    <n v="0"/>
    <n v="0"/>
    <n v="0"/>
    <n v="0"/>
    <n v="0"/>
    <n v="0"/>
    <n v="0"/>
    <n v="0"/>
    <n v="0"/>
    <n v="0"/>
    <n v="0.10549021167052"/>
    <n v="0.17603586817181499"/>
    <n v="0.28152607984233502"/>
    <n v="0"/>
    <n v="0"/>
    <n v="0"/>
    <n v="0"/>
    <n v="0.27168344289617102"/>
    <n v="0"/>
    <n v="0"/>
    <n v="0"/>
    <n v="0"/>
    <n v="0.14742206292232601"/>
    <n v="0.13701998088258599"/>
    <n v="0"/>
    <n v="0.55612548670108297"/>
    <n v="0"/>
    <n v="0"/>
    <n v="0"/>
    <n v="0"/>
    <n v="0"/>
    <n v="0"/>
    <n v="0"/>
    <n v="0"/>
    <n v="0"/>
    <n v="0"/>
    <n v="0"/>
    <n v="0.20596324537905"/>
    <n v="0.20596324537905"/>
    <n v="0"/>
    <n v="0"/>
    <n v="0"/>
    <n v="0"/>
    <n v="0"/>
    <n v="0"/>
    <n v="0"/>
    <n v="0"/>
    <n v="0"/>
    <n v="0"/>
    <n v="0"/>
    <n v="0.15830327157923199"/>
    <n v="0.15830327157923199"/>
    <n v="0"/>
    <n v="0"/>
    <n v="0"/>
    <n v="0"/>
    <n v="0"/>
    <n v="0"/>
    <n v="0"/>
    <n v="0"/>
    <n v="0"/>
    <n v="0"/>
    <n v="0"/>
    <n v="0.28151837390308798"/>
    <n v="0.28151837390308798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Bartow CC BG-342"/>
    <s v="AFUDC Not Eligible"/>
    <s v="Maintenance"/>
    <s v="Maintenance"/>
    <s v="Fossil Hydro"/>
    <s v="BG - Other Production Plant"/>
    <s v="~"/>
    <s v="PEF Bartow 342 CC"/>
    <n v="0"/>
    <n v="0"/>
    <n v="0.133467287184872"/>
    <n v="2.3712924104665099E-2"/>
    <n v="0.18540302634317199"/>
    <n v="3.2708530782660103E-2"/>
    <n v="0"/>
    <n v="4.1981212396501703E-2"/>
    <n v="1.2383755539540599E-2"/>
    <n v="0"/>
    <n v="0.27609488098336199"/>
    <n v="0.481993808440704"/>
    <n v="1.1877454257754776"/>
    <n v="0"/>
    <n v="0"/>
    <n v="0"/>
    <n v="0"/>
    <n v="0"/>
    <n v="0"/>
    <n v="0"/>
    <n v="0"/>
    <n v="0"/>
    <n v="0"/>
    <n v="0.10549021167052"/>
    <n v="0.17603586817181499"/>
    <n v="0.28152607984233502"/>
    <n v="0"/>
    <n v="0"/>
    <n v="0"/>
    <n v="0"/>
    <n v="0.27168344289617102"/>
    <n v="0"/>
    <n v="0"/>
    <n v="0"/>
    <n v="0"/>
    <n v="0.14742206292232601"/>
    <n v="0.13701998088258599"/>
    <n v="0"/>
    <n v="0.55612548670108297"/>
    <n v="0"/>
    <n v="0"/>
    <n v="0"/>
    <n v="0"/>
    <n v="0"/>
    <n v="0"/>
    <n v="0"/>
    <n v="0"/>
    <n v="0"/>
    <n v="0"/>
    <n v="0"/>
    <n v="0.20596324537905"/>
    <n v="0.20596324537905"/>
    <n v="0"/>
    <n v="0"/>
    <n v="0"/>
    <n v="0"/>
    <n v="0"/>
    <n v="0"/>
    <n v="0"/>
    <n v="0"/>
    <n v="0"/>
    <n v="0"/>
    <n v="0"/>
    <n v="0.15830327157923199"/>
    <n v="0.15830327157923199"/>
    <n v="0"/>
    <n v="0"/>
    <n v="0"/>
    <n v="0"/>
    <n v="0"/>
    <n v="0"/>
    <n v="0"/>
    <n v="0"/>
    <n v="0"/>
    <n v="0"/>
    <n v="0"/>
    <n v="0.28151837390308798"/>
    <n v="0.28151837390308798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Bartow CC BG-343"/>
    <s v="AFUDC Not Eligible"/>
    <s v="Maintenance"/>
    <s v="Maintenance"/>
    <s v="Fossil Hydro"/>
    <s v="BG - Other Production Plant"/>
    <s v="~"/>
    <s v="PEF Bartow 343 CC"/>
    <n v="0"/>
    <n v="0"/>
    <n v="0.133467287184872"/>
    <n v="2.3712924104665099E-2"/>
    <n v="0.18540302634317199"/>
    <n v="3.2708530782660103E-2"/>
    <n v="0"/>
    <n v="4.1981212396501703E-2"/>
    <n v="1.2383755539540599E-2"/>
    <n v="0"/>
    <n v="0.27609488098336199"/>
    <n v="0.481993808440704"/>
    <n v="1.1877454257754776"/>
    <n v="0"/>
    <n v="0"/>
    <n v="0"/>
    <n v="0"/>
    <n v="0"/>
    <n v="0"/>
    <n v="0"/>
    <n v="0"/>
    <n v="0"/>
    <n v="0"/>
    <n v="0.10549021167052"/>
    <n v="0.17603586817181499"/>
    <n v="0.28152607984233502"/>
    <n v="0"/>
    <n v="0"/>
    <n v="0"/>
    <n v="0"/>
    <n v="0.27168344289617102"/>
    <n v="0"/>
    <n v="0"/>
    <n v="0"/>
    <n v="0"/>
    <n v="0.14742206292232601"/>
    <n v="0.13701998088258599"/>
    <n v="0"/>
    <n v="0.55612548670108297"/>
    <n v="0"/>
    <n v="0"/>
    <n v="0"/>
    <n v="0"/>
    <n v="0"/>
    <n v="0"/>
    <n v="0"/>
    <n v="0"/>
    <n v="0"/>
    <n v="0"/>
    <n v="0"/>
    <n v="0.20596324537905"/>
    <n v="0.20596324537905"/>
    <n v="0"/>
    <n v="0"/>
    <n v="0"/>
    <n v="0"/>
    <n v="0"/>
    <n v="0"/>
    <n v="0"/>
    <n v="0"/>
    <n v="0"/>
    <n v="0"/>
    <n v="0"/>
    <n v="0.15830327157923199"/>
    <n v="0.15830327157923199"/>
    <n v="0"/>
    <n v="0"/>
    <n v="0"/>
    <n v="0"/>
    <n v="0"/>
    <n v="0"/>
    <n v="0"/>
    <n v="0"/>
    <n v="0"/>
    <n v="0"/>
    <n v="0"/>
    <n v="0.28151837390308798"/>
    <n v="0.28151837390308798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Bartow CC BG-343.1"/>
    <s v="AFUDC Not Eligible"/>
    <s v="Maintenance"/>
    <s v="Maintenance"/>
    <s v="Fossil Hydro"/>
    <s v="BG - Other Production Plant"/>
    <s v="~"/>
    <s v="PEF Bartow 343.1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549021167052"/>
    <n v="0.17603586817181499"/>
    <n v="0.28152607984233502"/>
    <n v="0"/>
    <n v="0"/>
    <n v="0"/>
    <n v="0"/>
    <n v="0.27168344289617102"/>
    <n v="0"/>
    <n v="0"/>
    <n v="0"/>
    <n v="0"/>
    <n v="0.14742206292232601"/>
    <n v="0.13701998088258599"/>
    <n v="0"/>
    <n v="0.55612548670108297"/>
    <n v="0"/>
    <n v="0"/>
    <n v="0"/>
    <n v="0"/>
    <n v="0"/>
    <n v="0"/>
    <n v="0"/>
    <n v="0"/>
    <n v="0"/>
    <n v="0"/>
    <n v="4.5054777751982701E-3"/>
    <n v="0.101405334056425"/>
    <n v="0.10591081183162328"/>
    <n v="0"/>
    <n v="0"/>
    <n v="0"/>
    <n v="0"/>
    <n v="0"/>
    <n v="0"/>
    <n v="0"/>
    <n v="0"/>
    <n v="0"/>
    <n v="0"/>
    <n v="0"/>
    <n v="5.22821396870689E-2"/>
    <n v="5.22821396870689E-2"/>
    <n v="0"/>
    <n v="0"/>
    <n v="0"/>
    <n v="0"/>
    <n v="0"/>
    <n v="0"/>
    <n v="0"/>
    <n v="0"/>
    <n v="0"/>
    <n v="0"/>
    <n v="0"/>
    <n v="0.28144035934460998"/>
    <n v="0.28144035934460998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Bartow CC BG-344"/>
    <s v="AFUDC Not Eligible"/>
    <s v="Maintenance"/>
    <s v="Maintenance"/>
    <s v="Fossil Hydro"/>
    <s v="BG - Other Production Plant"/>
    <s v="~"/>
    <s v="PEF Bartow 344 CC"/>
    <n v="0"/>
    <n v="0"/>
    <n v="0.133467287184872"/>
    <n v="2.3712924104665099E-2"/>
    <n v="0.18540302634317199"/>
    <n v="3.2708530782660103E-2"/>
    <n v="0"/>
    <n v="4.1981212396501703E-2"/>
    <n v="1.2383755539540599E-2"/>
    <n v="0"/>
    <n v="0.27609488098336199"/>
    <n v="0.481993808440704"/>
    <n v="1.1877454257754776"/>
    <n v="0"/>
    <n v="0"/>
    <n v="0"/>
    <n v="0"/>
    <n v="0"/>
    <n v="0"/>
    <n v="0"/>
    <n v="0"/>
    <n v="0"/>
    <n v="0"/>
    <n v="0.10549021167052"/>
    <n v="0.17603586817181499"/>
    <n v="0.28152607984233502"/>
    <n v="0"/>
    <n v="0"/>
    <n v="0"/>
    <n v="0"/>
    <n v="0.27168344289617102"/>
    <n v="0"/>
    <n v="0"/>
    <n v="0"/>
    <n v="0"/>
    <n v="0.14742206292232601"/>
    <n v="0.13701998088258599"/>
    <n v="0"/>
    <n v="0.55612548670108297"/>
    <n v="0"/>
    <n v="0"/>
    <n v="0"/>
    <n v="0"/>
    <n v="0"/>
    <n v="0"/>
    <n v="0"/>
    <n v="0"/>
    <n v="0"/>
    <n v="0"/>
    <n v="0"/>
    <n v="0.20596324537905"/>
    <n v="0.20596324537905"/>
    <n v="0"/>
    <n v="0"/>
    <n v="0"/>
    <n v="0"/>
    <n v="0"/>
    <n v="0"/>
    <n v="0"/>
    <n v="0"/>
    <n v="0"/>
    <n v="0"/>
    <n v="0"/>
    <n v="0.15830327157923199"/>
    <n v="0.15830327157923199"/>
    <n v="0"/>
    <n v="0"/>
    <n v="0"/>
    <n v="0"/>
    <n v="0"/>
    <n v="0"/>
    <n v="0"/>
    <n v="0"/>
    <n v="0"/>
    <n v="0"/>
    <n v="0"/>
    <n v="0.28151837390308798"/>
    <n v="0.28151837390308798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Bartow CC BG-345"/>
    <s v="AFUDC Not Eligible"/>
    <s v="Maintenance"/>
    <s v="Maintenance"/>
    <s v="Fossil Hydro"/>
    <s v="BG - Other Production Plant"/>
    <s v="~"/>
    <s v="PEF Bartow 345 CC"/>
    <n v="0"/>
    <n v="0"/>
    <n v="0.133467287184872"/>
    <n v="2.3712924104665099E-2"/>
    <n v="0.18540302634317199"/>
    <n v="3.2708530782660103E-2"/>
    <n v="0"/>
    <n v="4.1981212396501703E-2"/>
    <n v="1.2383755539540599E-2"/>
    <n v="0"/>
    <n v="0.27609488098336199"/>
    <n v="0.481993808440704"/>
    <n v="1.1877454257754776"/>
    <n v="0"/>
    <n v="0"/>
    <n v="0"/>
    <n v="0"/>
    <n v="0"/>
    <n v="0"/>
    <n v="0"/>
    <n v="0"/>
    <n v="0"/>
    <n v="0"/>
    <n v="0.10549021167052"/>
    <n v="0.17603586817181499"/>
    <n v="0.28152607984233502"/>
    <n v="0"/>
    <n v="0"/>
    <n v="0"/>
    <n v="0"/>
    <n v="0.27168344289617102"/>
    <n v="0"/>
    <n v="0"/>
    <n v="0"/>
    <n v="0"/>
    <n v="0.14742206292232601"/>
    <n v="0.13701998088258599"/>
    <n v="0"/>
    <n v="0.55612548670108297"/>
    <n v="0"/>
    <n v="0"/>
    <n v="0"/>
    <n v="0"/>
    <n v="0"/>
    <n v="0"/>
    <n v="0"/>
    <n v="0"/>
    <n v="0"/>
    <n v="0"/>
    <n v="0"/>
    <n v="0.20596324537905"/>
    <n v="0.20596324537905"/>
    <n v="0"/>
    <n v="0"/>
    <n v="0"/>
    <n v="0"/>
    <n v="0"/>
    <n v="0"/>
    <n v="0"/>
    <n v="0"/>
    <n v="0"/>
    <n v="0"/>
    <n v="0"/>
    <n v="0.15830327157923199"/>
    <n v="0.15830327157923199"/>
    <n v="0"/>
    <n v="0"/>
    <n v="0"/>
    <n v="0"/>
    <n v="0"/>
    <n v="0"/>
    <n v="0"/>
    <n v="0"/>
    <n v="0"/>
    <n v="0"/>
    <n v="0"/>
    <n v="0.28151837390308798"/>
    <n v="0.28151837390308798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Bartow CC BG-346"/>
    <s v="AFUDC Not Eligible"/>
    <s v="Maintenance"/>
    <s v="Maintenance"/>
    <s v="Fossil Hydro"/>
    <s v="BG - Other Production Plant"/>
    <s v="~"/>
    <s v="PEF Bartow 346 CC"/>
    <n v="0"/>
    <n v="0"/>
    <n v="0.133467287184872"/>
    <n v="2.3712924104665099E-2"/>
    <n v="0.18540302634317199"/>
    <n v="3.2708530782660103E-2"/>
    <n v="0"/>
    <n v="4.1981212396501703E-2"/>
    <n v="1.2383755539540599E-2"/>
    <n v="0"/>
    <n v="0.27609488098336199"/>
    <n v="0.481993808440704"/>
    <n v="1.1877454257754776"/>
    <n v="0"/>
    <n v="0"/>
    <n v="0"/>
    <n v="0"/>
    <n v="0"/>
    <n v="0"/>
    <n v="0"/>
    <n v="0"/>
    <n v="0"/>
    <n v="0"/>
    <n v="0.10549021167052"/>
    <n v="0.17603586817181499"/>
    <n v="0.28152607984233502"/>
    <n v="0"/>
    <n v="0"/>
    <n v="0"/>
    <n v="0"/>
    <n v="0.27168344289617102"/>
    <n v="0"/>
    <n v="0"/>
    <n v="0"/>
    <n v="0"/>
    <n v="0.14742206292232601"/>
    <n v="0.13701998088258599"/>
    <n v="0"/>
    <n v="0.55612548670108297"/>
    <n v="0"/>
    <n v="0"/>
    <n v="0"/>
    <n v="0"/>
    <n v="0"/>
    <n v="0"/>
    <n v="0"/>
    <n v="0"/>
    <n v="0"/>
    <n v="0"/>
    <n v="0"/>
    <n v="0.20596324537905"/>
    <n v="0.20596324537905"/>
    <n v="0"/>
    <n v="0"/>
    <n v="0"/>
    <n v="0"/>
    <n v="0"/>
    <n v="0"/>
    <n v="0"/>
    <n v="0"/>
    <n v="0"/>
    <n v="0"/>
    <n v="0"/>
    <n v="0.15830327157923199"/>
    <n v="0.15830327157923199"/>
    <n v="0"/>
    <n v="0"/>
    <n v="0"/>
    <n v="0"/>
    <n v="0"/>
    <n v="0"/>
    <n v="0"/>
    <n v="0"/>
    <n v="0"/>
    <n v="0"/>
    <n v="0"/>
    <n v="0.28151837390308798"/>
    <n v="0.28151837390308798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Bartow CT BG"/>
    <s v="AFUDC Not Eligible"/>
    <s v="Maintenance"/>
    <s v="Maintenance"/>
    <s v="Fossil Hydro"/>
    <s v="BG - Other Production Plant"/>
    <s v="~"/>
    <s v="PEF Bartow 34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Bartow CT BG-341"/>
    <s v="AFUDC Not Eligible"/>
    <s v="Maintenance"/>
    <s v="Maintenance"/>
    <s v="Fossil Hydro"/>
    <s v="BG - Other Production Plant"/>
    <s v="~"/>
    <s v="PEF Bartow 341"/>
    <n v="0.98"/>
    <n v="0"/>
    <n v="0"/>
    <n v="0"/>
    <n v="0"/>
    <n v="0"/>
    <n v="0"/>
    <n v="0"/>
    <n v="0"/>
    <n v="0"/>
    <n v="0"/>
    <n v="1"/>
    <n v="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Bartow CT BG-342"/>
    <s v="AFUDC Not Eligible"/>
    <s v="Maintenance"/>
    <s v="Maintenance"/>
    <s v="Fossil Hydro"/>
    <s v="BG - Other Production Plant"/>
    <s v="~"/>
    <s v="PEF Bartow 342"/>
    <n v="0.98"/>
    <n v="0"/>
    <n v="0"/>
    <n v="0"/>
    <n v="0"/>
    <n v="0"/>
    <n v="0"/>
    <n v="0"/>
    <n v="0"/>
    <n v="0"/>
    <n v="0"/>
    <n v="1"/>
    <n v="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Bartow CT BG-343"/>
    <s v="AFUDC Not Eligible"/>
    <s v="Maintenance"/>
    <s v="Maintenance"/>
    <s v="Fossil Hydro"/>
    <s v="BG - Other Production Plant"/>
    <s v="~"/>
    <s v="PEF Bartow 343"/>
    <n v="0.98"/>
    <n v="0"/>
    <n v="0"/>
    <n v="0"/>
    <n v="0"/>
    <n v="0"/>
    <n v="0"/>
    <n v="0"/>
    <n v="0"/>
    <n v="0"/>
    <n v="0"/>
    <n v="1"/>
    <n v="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Bartow CT BG-344"/>
    <s v="AFUDC Not Eligible"/>
    <s v="Maintenance"/>
    <s v="Maintenance"/>
    <s v="Fossil Hydro"/>
    <s v="BG - Other Production Plant"/>
    <s v="~"/>
    <s v="PEF Bartow 344"/>
    <n v="0.98"/>
    <n v="0"/>
    <n v="0"/>
    <n v="0"/>
    <n v="0"/>
    <n v="0"/>
    <n v="0"/>
    <n v="0"/>
    <n v="0"/>
    <n v="0"/>
    <n v="0"/>
    <n v="1"/>
    <n v="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Bartow CT BG-345"/>
    <s v="AFUDC Not Eligible"/>
    <s v="Maintenance"/>
    <s v="Maintenance"/>
    <s v="Fossil Hydro"/>
    <s v="BG - Other Production Plant"/>
    <s v="~"/>
    <s v="PEF Bartow 345"/>
    <n v="0.98"/>
    <n v="0"/>
    <n v="0"/>
    <n v="0"/>
    <n v="0"/>
    <n v="0"/>
    <n v="0"/>
    <n v="0"/>
    <n v="0"/>
    <n v="0"/>
    <n v="0"/>
    <n v="1"/>
    <n v="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Bartow CT BG-346"/>
    <s v="AFUDC Not Eligible"/>
    <s v="Maintenance"/>
    <s v="Maintenance"/>
    <s v="Fossil Hydro"/>
    <s v="BG - Other Production Plant"/>
    <s v="~"/>
    <s v="PEF Bartow 346"/>
    <n v="0.98"/>
    <n v="0"/>
    <n v="0"/>
    <n v="0"/>
    <n v="0"/>
    <n v="0"/>
    <n v="0"/>
    <n v="0"/>
    <n v="0"/>
    <n v="0"/>
    <n v="0"/>
    <n v="1"/>
    <n v="1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Bartow Other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Bartow Other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Bartow Other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Bartow Other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Bartow Other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Bartow Other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itrus CC BA"/>
    <s v="AFUDC Not Eligible"/>
    <s v="Maintenance"/>
    <s v="Maintenance"/>
    <s v="Fossil Hydro"/>
    <s v="BA - Fossil Steam Plants "/>
    <s v="~"/>
    <s v="PEF Citrus CC 342"/>
    <n v="0"/>
    <n v="0.14673379781488399"/>
    <n v="0"/>
    <n v="3.4742720985049297E-2"/>
    <n v="0.23217265172334101"/>
    <n v="0.15681502984326401"/>
    <n v="8.8492744072791191E-3"/>
    <n v="0.240505592159896"/>
    <n v="0"/>
    <n v="0.25174623036486299"/>
    <n v="6.4807465822729907E-2"/>
    <n v="0.52532472735110802"/>
    <n v="1.6616974904724144"/>
    <n v="0"/>
    <n v="0"/>
    <n v="0"/>
    <n v="3.6251756379400298E-3"/>
    <n v="0"/>
    <n v="0"/>
    <n v="0"/>
    <n v="0"/>
    <n v="1.65832455378459E-2"/>
    <n v="3.4708898260441802E-2"/>
    <n v="0"/>
    <n v="0.126914499656094"/>
    <n v="0.18183181909232171"/>
    <n v="0"/>
    <n v="0"/>
    <n v="0"/>
    <n v="0"/>
    <n v="0"/>
    <n v="0"/>
    <n v="0"/>
    <n v="0"/>
    <n v="0"/>
    <n v="0"/>
    <n v="0.14447920629421401"/>
    <n v="0"/>
    <n v="0.14447920629421401"/>
    <n v="0"/>
    <n v="0"/>
    <n v="0"/>
    <n v="0"/>
    <n v="0"/>
    <n v="0.141255269769927"/>
    <n v="0"/>
    <n v="0"/>
    <n v="0"/>
    <n v="0"/>
    <n v="0"/>
    <n v="0.34352310301962002"/>
    <n v="0.48477837278954705"/>
    <n v="0"/>
    <n v="0"/>
    <n v="0"/>
    <n v="0"/>
    <n v="0"/>
    <n v="0.17076934594385701"/>
    <n v="0"/>
    <n v="0"/>
    <n v="0"/>
    <n v="0"/>
    <n v="1.03234046728177E-2"/>
    <n v="0.32468453641942602"/>
    <n v="0.5057772870361007"/>
    <n v="0"/>
    <n v="0"/>
    <n v="0"/>
    <n v="0"/>
    <n v="0"/>
    <n v="3.1616053674977003E-2"/>
    <n v="3.2648262907453797E-2"/>
    <n v="0"/>
    <n v="0"/>
    <n v="0"/>
    <n v="1.87897736231083E-2"/>
    <n v="0.28880635441774499"/>
    <n v="0.371860444623284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itrus CC BA-341"/>
    <s v="AFUDC Not Eligible"/>
    <s v="Maintenance"/>
    <s v="Maintenance"/>
    <s v="Fossil Hydro"/>
    <s v="BA - Fossil Steam Plants "/>
    <s v="~"/>
    <s v="PEF Citrus CC Struct &amp; Improv 341"/>
    <n v="0"/>
    <n v="0.14673379781488399"/>
    <n v="0"/>
    <n v="3.4742720985049297E-2"/>
    <n v="0.23217265172334101"/>
    <n v="0.15681502984326401"/>
    <n v="8.8492744072791191E-3"/>
    <n v="0.240505592159896"/>
    <n v="0"/>
    <n v="0.25174623036486299"/>
    <n v="6.4807465822729907E-2"/>
    <n v="0.52532472735110802"/>
    <n v="1.6616974904724144"/>
    <n v="0"/>
    <n v="0"/>
    <n v="0"/>
    <n v="3.6251756379400298E-3"/>
    <n v="0"/>
    <n v="0"/>
    <n v="0"/>
    <n v="0"/>
    <n v="1.65832455378459E-2"/>
    <n v="3.4708898260441802E-2"/>
    <n v="0"/>
    <n v="0.126914499656094"/>
    <n v="0.18183181909232171"/>
    <n v="0"/>
    <n v="0"/>
    <n v="0"/>
    <n v="0"/>
    <n v="0"/>
    <n v="0"/>
    <n v="0"/>
    <n v="0"/>
    <n v="0"/>
    <n v="0"/>
    <n v="0.14447920629421401"/>
    <n v="0"/>
    <n v="0.14447920629421401"/>
    <n v="0"/>
    <n v="0"/>
    <n v="0"/>
    <n v="0"/>
    <n v="0"/>
    <n v="0.141255269769927"/>
    <n v="0"/>
    <n v="0"/>
    <n v="0"/>
    <n v="0"/>
    <n v="0"/>
    <n v="0.34352310301962002"/>
    <n v="0.48477837278954705"/>
    <n v="0"/>
    <n v="0"/>
    <n v="0"/>
    <n v="0"/>
    <n v="0"/>
    <n v="0.17076934594385701"/>
    <n v="0"/>
    <n v="0"/>
    <n v="0"/>
    <n v="0"/>
    <n v="1.03234046728177E-2"/>
    <n v="0.32468453641942602"/>
    <n v="0.5057772870361007"/>
    <n v="0"/>
    <n v="0"/>
    <n v="0"/>
    <n v="0"/>
    <n v="0"/>
    <n v="3.1616053674977003E-2"/>
    <n v="3.2648262907453797E-2"/>
    <n v="0"/>
    <n v="0"/>
    <n v="0"/>
    <n v="1.87897736231083E-2"/>
    <n v="0.28880635441774499"/>
    <n v="0.371860444623284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itrus CC BA-342"/>
    <s v="AFUDC Not Eligible"/>
    <s v="Maintenance"/>
    <s v="Maintenance"/>
    <s v="Fossil Hydro"/>
    <s v="BA - Fossil Steam Plants "/>
    <s v="~"/>
    <s v="PEF Citrus CC 342"/>
    <n v="0"/>
    <n v="0.14673379781488399"/>
    <n v="0"/>
    <n v="3.4742720985049297E-2"/>
    <n v="0.23217265172334101"/>
    <n v="0.15681502984326401"/>
    <n v="8.8492744072791191E-3"/>
    <n v="0.240505592159896"/>
    <n v="0"/>
    <n v="0.25174623036486299"/>
    <n v="6.4807465822729907E-2"/>
    <n v="0.52532472735110802"/>
    <n v="1.6616974904724144"/>
    <n v="0"/>
    <n v="0"/>
    <n v="0"/>
    <n v="3.6251756379400298E-3"/>
    <n v="0"/>
    <n v="0"/>
    <n v="0"/>
    <n v="0"/>
    <n v="1.65832455378459E-2"/>
    <n v="3.4708898260441802E-2"/>
    <n v="0"/>
    <n v="0.126914499656094"/>
    <n v="0.18183181909232171"/>
    <n v="0"/>
    <n v="0"/>
    <n v="0"/>
    <n v="0"/>
    <n v="0"/>
    <n v="0"/>
    <n v="0"/>
    <n v="0"/>
    <n v="0"/>
    <n v="0"/>
    <n v="0.14447920629421401"/>
    <n v="0"/>
    <n v="0.14447920629421401"/>
    <n v="0"/>
    <n v="0"/>
    <n v="0"/>
    <n v="0"/>
    <n v="0"/>
    <n v="0.141255269769927"/>
    <n v="0"/>
    <n v="0"/>
    <n v="0"/>
    <n v="0"/>
    <n v="0"/>
    <n v="0.34352310301962002"/>
    <n v="0.48477837278954705"/>
    <n v="0"/>
    <n v="0"/>
    <n v="0"/>
    <n v="0"/>
    <n v="0"/>
    <n v="0.17076934594385701"/>
    <n v="0"/>
    <n v="0"/>
    <n v="0"/>
    <n v="0"/>
    <n v="1.03234046728177E-2"/>
    <n v="0.32468453641942602"/>
    <n v="0.5057772870361007"/>
    <n v="0"/>
    <n v="0"/>
    <n v="0"/>
    <n v="0"/>
    <n v="0"/>
    <n v="3.1616053674977003E-2"/>
    <n v="3.2648262907453797E-2"/>
    <n v="0"/>
    <n v="0"/>
    <n v="0"/>
    <n v="1.87897736231083E-2"/>
    <n v="0.28880635441774499"/>
    <n v="0.371860444623284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itrus CC BA-343"/>
    <s v="AFUDC Not Eligible"/>
    <s v="Maintenance"/>
    <s v="Maintenance"/>
    <s v="Fossil Hydro"/>
    <s v="BA - Fossil Steam Plants "/>
    <s v="~"/>
    <s v="PEF Citrus CC 343"/>
    <n v="0"/>
    <n v="0.14673379781488399"/>
    <n v="0"/>
    <n v="3.4742720985049297E-2"/>
    <n v="0.23217265172334101"/>
    <n v="0.15681502984326401"/>
    <n v="8.8492744072791191E-3"/>
    <n v="0.240505592159896"/>
    <n v="0"/>
    <n v="0.25174623036486299"/>
    <n v="6.4807465822729907E-2"/>
    <n v="0.52532472735110802"/>
    <n v="1.6616974904724144"/>
    <n v="0"/>
    <n v="0"/>
    <n v="0"/>
    <n v="3.6251756379400298E-3"/>
    <n v="0"/>
    <n v="0"/>
    <n v="0"/>
    <n v="0"/>
    <n v="1.65832455378459E-2"/>
    <n v="3.4708898260441802E-2"/>
    <n v="0"/>
    <n v="0.126914499656094"/>
    <n v="0.18183181909232171"/>
    <n v="0"/>
    <n v="0"/>
    <n v="0"/>
    <n v="0"/>
    <n v="0"/>
    <n v="0"/>
    <n v="0"/>
    <n v="0"/>
    <n v="0"/>
    <n v="0"/>
    <n v="0.14447920629421401"/>
    <n v="0"/>
    <n v="0.14447920629421401"/>
    <n v="0"/>
    <n v="0"/>
    <n v="0"/>
    <n v="0"/>
    <n v="0"/>
    <n v="0.141255269769927"/>
    <n v="0"/>
    <n v="0"/>
    <n v="0"/>
    <n v="0"/>
    <n v="0"/>
    <n v="0.34352310301962002"/>
    <n v="0.48477837278954705"/>
    <n v="0"/>
    <n v="0"/>
    <n v="0"/>
    <n v="0"/>
    <n v="0"/>
    <n v="0.17076934594385701"/>
    <n v="0"/>
    <n v="0"/>
    <n v="0"/>
    <n v="0"/>
    <n v="1.03234046728177E-2"/>
    <n v="0.32468453641942602"/>
    <n v="0.5057772870361007"/>
    <n v="0"/>
    <n v="0"/>
    <n v="0"/>
    <n v="0"/>
    <n v="0"/>
    <n v="3.1616053674977003E-2"/>
    <n v="3.2648262907453797E-2"/>
    <n v="0"/>
    <n v="0"/>
    <n v="0"/>
    <n v="1.87897736231083E-2"/>
    <n v="0.28880635441774499"/>
    <n v="0.371860444623284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itrus CC BA-343.1"/>
    <s v="AFUDC Not Eligible"/>
    <s v="Maintenance"/>
    <s v="Maintenance"/>
    <s v="Fossil Hydro"/>
    <s v="BA - Fossil Steam Plants "/>
    <s v="~"/>
    <s v="PEF CITRUS CC 343.1"/>
    <n v="0"/>
    <n v="0"/>
    <n v="0"/>
    <n v="0"/>
    <n v="0"/>
    <n v="0"/>
    <n v="0"/>
    <n v="0"/>
    <n v="0"/>
    <n v="0"/>
    <n v="0"/>
    <n v="0"/>
    <n v="0"/>
    <n v="0"/>
    <n v="0"/>
    <n v="0"/>
    <n v="3.6251756379400298E-3"/>
    <n v="0"/>
    <n v="0"/>
    <n v="0"/>
    <n v="0"/>
    <n v="1.65832455378459E-2"/>
    <n v="3.4708898260441802E-2"/>
    <n v="0"/>
    <n v="0.126914499656094"/>
    <n v="0.18183181909232171"/>
    <n v="0"/>
    <n v="0"/>
    <n v="0"/>
    <n v="0"/>
    <n v="0"/>
    <n v="0"/>
    <n v="0"/>
    <n v="0"/>
    <n v="0"/>
    <n v="0"/>
    <n v="0.14447920629421401"/>
    <n v="0"/>
    <n v="0.1444792062942140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8.5726286638908897E-2"/>
    <n v="0.91218421895083002"/>
    <n v="0.99791050558973893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itrus CC BA-344"/>
    <s v="AFUDC Not Eligible"/>
    <s v="Maintenance"/>
    <s v="Maintenance"/>
    <s v="Fossil Hydro"/>
    <s v="BA - Fossil Steam Plants "/>
    <s v="~"/>
    <s v="PEF Citrus CC 344"/>
    <n v="0"/>
    <n v="0.14673379781488399"/>
    <n v="0"/>
    <n v="3.4742720985049297E-2"/>
    <n v="0.23217265172334101"/>
    <n v="0.15681502984326401"/>
    <n v="8.8492744072791191E-3"/>
    <n v="0.240505592159896"/>
    <n v="0"/>
    <n v="0.25174623036486299"/>
    <n v="6.4807465822729907E-2"/>
    <n v="0.52532472735110802"/>
    <n v="1.6616974904724144"/>
    <n v="0"/>
    <n v="0"/>
    <n v="0"/>
    <n v="3.6251756379400298E-3"/>
    <n v="0"/>
    <n v="0"/>
    <n v="0"/>
    <n v="0"/>
    <n v="1.65832455378459E-2"/>
    <n v="3.4708898260441802E-2"/>
    <n v="0"/>
    <n v="0.126914499656094"/>
    <n v="0.18183181909232171"/>
    <n v="0"/>
    <n v="0"/>
    <n v="0"/>
    <n v="0"/>
    <n v="0"/>
    <n v="0"/>
    <n v="0"/>
    <n v="0"/>
    <n v="0"/>
    <n v="0"/>
    <n v="0.14447920629421401"/>
    <n v="0"/>
    <n v="0.14447920629421401"/>
    <n v="0"/>
    <n v="0"/>
    <n v="0"/>
    <n v="0"/>
    <n v="0"/>
    <n v="0.141255269769927"/>
    <n v="0"/>
    <n v="0"/>
    <n v="0"/>
    <n v="0"/>
    <n v="0"/>
    <n v="0.34352310301962002"/>
    <n v="0.48477837278954705"/>
    <n v="0"/>
    <n v="0"/>
    <n v="0"/>
    <n v="0"/>
    <n v="0"/>
    <n v="0.17076934594385701"/>
    <n v="0"/>
    <n v="0"/>
    <n v="0"/>
    <n v="0"/>
    <n v="1.03234046728177E-2"/>
    <n v="0.32468453641942602"/>
    <n v="0.5057772870361007"/>
    <n v="0"/>
    <n v="0"/>
    <n v="0"/>
    <n v="0"/>
    <n v="0"/>
    <n v="3.1616053674977003E-2"/>
    <n v="3.2648262907453797E-2"/>
    <n v="0"/>
    <n v="0"/>
    <n v="0"/>
    <n v="1.87897736231083E-2"/>
    <n v="0.28880635441774499"/>
    <n v="0.371860444623284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itrus CC BA-345"/>
    <s v="AFUDC Not Eligible"/>
    <s v="Maintenance"/>
    <s v="Maintenance"/>
    <s v="Fossil Hydro"/>
    <s v="BA - Fossil Steam Plants "/>
    <s v="~"/>
    <s v="PEF Citrus CC 345"/>
    <n v="0"/>
    <n v="0.14673379781488399"/>
    <n v="0"/>
    <n v="3.4742720985049297E-2"/>
    <n v="0.23217265172334101"/>
    <n v="0.15681502984326401"/>
    <n v="8.8492744072791191E-3"/>
    <n v="0.240505592159896"/>
    <n v="0"/>
    <n v="0.25174623036486299"/>
    <n v="6.4807465822729907E-2"/>
    <n v="0.52532472735110802"/>
    <n v="1.6616974904724144"/>
    <n v="0"/>
    <n v="0"/>
    <n v="0"/>
    <n v="3.6251756379400298E-3"/>
    <n v="0"/>
    <n v="0"/>
    <n v="0"/>
    <n v="0"/>
    <n v="1.65832455378459E-2"/>
    <n v="3.4708898260441802E-2"/>
    <n v="0"/>
    <n v="0.126914499656094"/>
    <n v="0.18183181909232171"/>
    <n v="0"/>
    <n v="0"/>
    <n v="0"/>
    <n v="0"/>
    <n v="0"/>
    <n v="0"/>
    <n v="0"/>
    <n v="0"/>
    <n v="0"/>
    <n v="0"/>
    <n v="0.14447920629421401"/>
    <n v="0"/>
    <n v="0.14447920629421401"/>
    <n v="0"/>
    <n v="0"/>
    <n v="0"/>
    <n v="0"/>
    <n v="0"/>
    <n v="0.141255269769927"/>
    <n v="0"/>
    <n v="0"/>
    <n v="0"/>
    <n v="0"/>
    <n v="0"/>
    <n v="0.34352310301962002"/>
    <n v="0.48477837278954705"/>
    <n v="0"/>
    <n v="0"/>
    <n v="0"/>
    <n v="0"/>
    <n v="0"/>
    <n v="0.17076934594385701"/>
    <n v="0"/>
    <n v="0"/>
    <n v="0"/>
    <n v="0"/>
    <n v="1.03234046728177E-2"/>
    <n v="0.32468453641942602"/>
    <n v="0.5057772870361007"/>
    <n v="0"/>
    <n v="0"/>
    <n v="0"/>
    <n v="0"/>
    <n v="0"/>
    <n v="3.1616053674977003E-2"/>
    <n v="3.2648262907453797E-2"/>
    <n v="0"/>
    <n v="0"/>
    <n v="0"/>
    <n v="1.87897736231083E-2"/>
    <n v="0.28880635441774499"/>
    <n v="0.371860444623284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itrus CC BA-346"/>
    <s v="AFUDC Not Eligible"/>
    <s v="Maintenance"/>
    <s v="Maintenance"/>
    <s v="Fossil Hydro"/>
    <s v="BA - Fossil Steam Plants "/>
    <s v="~"/>
    <s v="PEF Citrus CC 346"/>
    <n v="0"/>
    <n v="0.14673379781488399"/>
    <n v="0"/>
    <n v="3.4742720985049297E-2"/>
    <n v="0.23217265172334101"/>
    <n v="0.15681502984326401"/>
    <n v="8.8492744072791191E-3"/>
    <n v="0.240505592159896"/>
    <n v="0"/>
    <n v="0.25174623036486299"/>
    <n v="6.4807465822729907E-2"/>
    <n v="0.52532472735110802"/>
    <n v="1.6616974904724144"/>
    <n v="0"/>
    <n v="0"/>
    <n v="0"/>
    <n v="3.6251756379400298E-3"/>
    <n v="0"/>
    <n v="0"/>
    <n v="0"/>
    <n v="0"/>
    <n v="1.65832455378459E-2"/>
    <n v="3.4708898260441802E-2"/>
    <n v="0"/>
    <n v="0.126914499656094"/>
    <n v="0.18183181909232171"/>
    <n v="0"/>
    <n v="0"/>
    <n v="0"/>
    <n v="0"/>
    <n v="0"/>
    <n v="0"/>
    <n v="0"/>
    <n v="0"/>
    <n v="0"/>
    <n v="0"/>
    <n v="0.14447920629421401"/>
    <n v="0"/>
    <n v="0.14447920629421401"/>
    <n v="0"/>
    <n v="0"/>
    <n v="0"/>
    <n v="0"/>
    <n v="0"/>
    <n v="0.141255269769927"/>
    <n v="0"/>
    <n v="0"/>
    <n v="0"/>
    <n v="0"/>
    <n v="0"/>
    <n v="0.34352310301962002"/>
    <n v="0.48477837278954705"/>
    <n v="0"/>
    <n v="0"/>
    <n v="0"/>
    <n v="0"/>
    <n v="0"/>
    <n v="0.17076934594385701"/>
    <n v="0"/>
    <n v="0"/>
    <n v="0"/>
    <n v="0"/>
    <n v="1.03234046728177E-2"/>
    <n v="0.32468453641942602"/>
    <n v="0.5057772870361007"/>
    <n v="0"/>
    <n v="0"/>
    <n v="0"/>
    <n v="0"/>
    <n v="0"/>
    <n v="3.1616053674977003E-2"/>
    <n v="3.2648262907453797E-2"/>
    <n v="0"/>
    <n v="0"/>
    <n v="0"/>
    <n v="1.87897736231083E-2"/>
    <n v="0.28880635441774499"/>
    <n v="0.371860444623284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itrus Other BG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itrus Other BG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itrus Other BG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itrus Other BG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itrus Other BG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itrus Other BG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R 1&amp;2 "/>
    <s v="AFUDC Not Eligible"/>
    <s v="Maintenance"/>
    <s v="Fossil Hydro"/>
    <s v="Fossil Hydro"/>
    <s v="BA - Fossil Steam Plants "/>
    <s v="~"/>
    <s v="PEF CR4&amp;5 Access. Elec Equip 315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R 4&amp;5-311"/>
    <s v="AFUDC Not Eligible"/>
    <s v="Maintenance"/>
    <s v="Maintenance"/>
    <s v="Fossil Hydro"/>
    <s v="BA - Fossil Steam Plants "/>
    <s v="~"/>
    <s v="PEF CR4&amp;5 Struct &amp; Improv 311"/>
    <n v="0"/>
    <n v="1.1484022787718E-2"/>
    <n v="7.6306841295158606E-2"/>
    <n v="0"/>
    <n v="0.58113102490407498"/>
    <n v="0"/>
    <n v="0"/>
    <n v="0"/>
    <n v="0"/>
    <n v="0"/>
    <n v="3.0002196802146601E-2"/>
    <n v="0.340896640547386"/>
    <n v="1.039820726336484"/>
    <n v="0"/>
    <n v="0"/>
    <n v="0"/>
    <n v="0"/>
    <n v="0"/>
    <n v="0"/>
    <n v="0"/>
    <n v="0"/>
    <n v="0"/>
    <n v="0"/>
    <n v="0"/>
    <n v="0.50691867149395797"/>
    <n v="0.50691867149395797"/>
    <n v="0"/>
    <n v="0"/>
    <n v="4.80568634068885E-2"/>
    <n v="0.109659407676395"/>
    <n v="0.124636010862786"/>
    <n v="0"/>
    <n v="0"/>
    <n v="0"/>
    <n v="0"/>
    <n v="2.40944121400468E-2"/>
    <n v="0.175074497600783"/>
    <n v="0"/>
    <n v="0.48152119168689933"/>
    <n v="0"/>
    <n v="0"/>
    <n v="0.30170552987760502"/>
    <n v="0.19127451297261699"/>
    <n v="0"/>
    <n v="0"/>
    <n v="0"/>
    <n v="0"/>
    <n v="0"/>
    <n v="0"/>
    <n v="0"/>
    <n v="0.24407427550741101"/>
    <n v="0.73705431835763302"/>
    <n v="0"/>
    <n v="0"/>
    <n v="2.5526970163437502E-3"/>
    <n v="0"/>
    <n v="0"/>
    <n v="0"/>
    <n v="0"/>
    <n v="0"/>
    <n v="0"/>
    <n v="0"/>
    <n v="0"/>
    <n v="0.38678619296538802"/>
    <n v="0.38933888998173177"/>
    <n v="0"/>
    <n v="0"/>
    <n v="0"/>
    <n v="0"/>
    <n v="0"/>
    <n v="0"/>
    <n v="0"/>
    <n v="0"/>
    <n v="0"/>
    <n v="0"/>
    <n v="0"/>
    <n v="0.293334152653835"/>
    <n v="0.293334152653835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R 4&amp;5-312"/>
    <s v="AFUDC Not Eligible"/>
    <s v="Maintenance"/>
    <s v="Maintenance"/>
    <s v="Fossil Hydro"/>
    <s v="BA - Fossil Steam Plants "/>
    <s v="~"/>
    <s v="PEF CR4&amp;5 Boiler 312"/>
    <n v="0"/>
    <n v="1.1484022787718E-2"/>
    <n v="7.6306841295158606E-2"/>
    <n v="0"/>
    <n v="0.58113102490407498"/>
    <n v="0"/>
    <n v="0"/>
    <n v="0"/>
    <n v="0"/>
    <n v="0"/>
    <n v="3.0002196802146601E-2"/>
    <n v="0.340896640547386"/>
    <n v="1.039820726336484"/>
    <n v="0"/>
    <n v="0"/>
    <n v="0"/>
    <n v="0"/>
    <n v="0"/>
    <n v="0"/>
    <n v="0"/>
    <n v="0"/>
    <n v="0"/>
    <n v="0"/>
    <n v="0"/>
    <n v="0.50691867149395797"/>
    <n v="0.50691867149395797"/>
    <n v="0"/>
    <n v="0"/>
    <n v="4.80568634068885E-2"/>
    <n v="0.109659407676395"/>
    <n v="0.124636010862786"/>
    <n v="0"/>
    <n v="0"/>
    <n v="0"/>
    <n v="0"/>
    <n v="2.40944121400468E-2"/>
    <n v="0.175074497600783"/>
    <n v="0"/>
    <n v="0.48152119168689933"/>
    <n v="0"/>
    <n v="0"/>
    <n v="0.30170552987760502"/>
    <n v="0.19127451297261699"/>
    <n v="0"/>
    <n v="0"/>
    <n v="0"/>
    <n v="0"/>
    <n v="0"/>
    <n v="0"/>
    <n v="0"/>
    <n v="0.24407427550741101"/>
    <n v="0.73705431835763302"/>
    <n v="0"/>
    <n v="0"/>
    <n v="2.5526970163437502E-3"/>
    <n v="0"/>
    <n v="0"/>
    <n v="0"/>
    <n v="0"/>
    <n v="0"/>
    <n v="0"/>
    <n v="0"/>
    <n v="0"/>
    <n v="0.38678619296538802"/>
    <n v="0.38933888998173177"/>
    <n v="0"/>
    <n v="0"/>
    <n v="0"/>
    <n v="0"/>
    <n v="0"/>
    <n v="0"/>
    <n v="0"/>
    <n v="0"/>
    <n v="0"/>
    <n v="0"/>
    <n v="0"/>
    <n v="0.293334152653835"/>
    <n v="0.293334152653835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R 4&amp;5-314"/>
    <s v="AFUDC Not Eligible"/>
    <s v="Maintenance"/>
    <s v="Maintenance"/>
    <s v="Fossil Hydro"/>
    <s v="BA - Fossil Steam Plants "/>
    <s v="~"/>
    <s v="PEF CR4&amp;5 Turbogenerator 314"/>
    <n v="0"/>
    <n v="1.1484022787718E-2"/>
    <n v="7.6306841295158606E-2"/>
    <n v="0"/>
    <n v="0.58113102490407498"/>
    <n v="0"/>
    <n v="0"/>
    <n v="0"/>
    <n v="0"/>
    <n v="0"/>
    <n v="3.0002196802146601E-2"/>
    <n v="0.340896640547386"/>
    <n v="1.039820726336484"/>
    <n v="0"/>
    <n v="0"/>
    <n v="0"/>
    <n v="0"/>
    <n v="0"/>
    <n v="0"/>
    <n v="0"/>
    <n v="0"/>
    <n v="0"/>
    <n v="0"/>
    <n v="0"/>
    <n v="0.50691867149395797"/>
    <n v="0.50691867149395797"/>
    <n v="0"/>
    <n v="0"/>
    <n v="4.80568634068885E-2"/>
    <n v="0.109659407676395"/>
    <n v="0.124636010862786"/>
    <n v="0"/>
    <n v="0"/>
    <n v="0"/>
    <n v="0"/>
    <n v="2.40944121400468E-2"/>
    <n v="0.175074497600783"/>
    <n v="0"/>
    <n v="0.48152119168689933"/>
    <n v="0"/>
    <n v="0"/>
    <n v="0.30170552987760502"/>
    <n v="0.19127451297261699"/>
    <n v="0"/>
    <n v="0"/>
    <n v="0"/>
    <n v="0"/>
    <n v="0"/>
    <n v="0"/>
    <n v="0"/>
    <n v="0.24407427550741101"/>
    <n v="0.73705431835763302"/>
    <n v="0"/>
    <n v="0"/>
    <n v="2.5526970163437502E-3"/>
    <n v="0"/>
    <n v="0"/>
    <n v="0"/>
    <n v="0"/>
    <n v="0"/>
    <n v="0"/>
    <n v="0"/>
    <n v="0"/>
    <n v="0.38678619296538802"/>
    <n v="0.38933888998173177"/>
    <n v="0"/>
    <n v="0"/>
    <n v="0"/>
    <n v="0"/>
    <n v="0"/>
    <n v="0"/>
    <n v="0"/>
    <n v="0"/>
    <n v="0"/>
    <n v="0"/>
    <n v="0"/>
    <n v="0.293334152653835"/>
    <n v="0.293334152653835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R 4&amp;5-315"/>
    <s v="AFUDC Not Eligible"/>
    <s v="Maintenance"/>
    <s v="Maintenance"/>
    <s v="Fossil Hydro"/>
    <s v="BA - Fossil Steam Plants "/>
    <s v="~"/>
    <s v="PEF CR4&amp;5 Access. Elec Equip 315"/>
    <n v="0"/>
    <n v="1.1484022787718E-2"/>
    <n v="7.6306841295158606E-2"/>
    <n v="0"/>
    <n v="0.58113102490407498"/>
    <n v="0"/>
    <n v="0"/>
    <n v="0"/>
    <n v="0"/>
    <n v="0"/>
    <n v="3.0002196802146601E-2"/>
    <n v="0.340896640547386"/>
    <n v="1.039820726336484"/>
    <n v="0"/>
    <n v="0"/>
    <n v="0"/>
    <n v="0"/>
    <n v="0"/>
    <n v="0"/>
    <n v="0"/>
    <n v="0"/>
    <n v="0"/>
    <n v="0"/>
    <n v="0"/>
    <n v="0.50691867149395797"/>
    <n v="0.50691867149395797"/>
    <n v="0"/>
    <n v="0"/>
    <n v="4.80568634068885E-2"/>
    <n v="0.109659407676395"/>
    <n v="0.124636010862786"/>
    <n v="0"/>
    <n v="0"/>
    <n v="0"/>
    <n v="0"/>
    <n v="2.40944121400468E-2"/>
    <n v="0.175074497600783"/>
    <n v="0"/>
    <n v="0.48152119168689933"/>
    <n v="0"/>
    <n v="0"/>
    <n v="0.30170552987760502"/>
    <n v="0.19127451297261699"/>
    <n v="0"/>
    <n v="0"/>
    <n v="0"/>
    <n v="0"/>
    <n v="0"/>
    <n v="0"/>
    <n v="0"/>
    <n v="0.24407427550741101"/>
    <n v="0.73705431835763302"/>
    <n v="0"/>
    <n v="0"/>
    <n v="2.5526970163437502E-3"/>
    <n v="0"/>
    <n v="0"/>
    <n v="0"/>
    <n v="0"/>
    <n v="0"/>
    <n v="0"/>
    <n v="0"/>
    <n v="0"/>
    <n v="0.38678619296538802"/>
    <n v="0.38933888998173177"/>
    <n v="0"/>
    <n v="0"/>
    <n v="0"/>
    <n v="0"/>
    <n v="0"/>
    <n v="0"/>
    <n v="0"/>
    <n v="0"/>
    <n v="0"/>
    <n v="0"/>
    <n v="0"/>
    <n v="0.293334152653835"/>
    <n v="0.293334152653835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R 4&amp;5-316.1"/>
    <s v="AFUDC Not Eligible"/>
    <s v="Maintenance"/>
    <s v="Maintenance"/>
    <s v="Fossil Hydro"/>
    <s v="BA - Fossil Steam Plants "/>
    <s v="~"/>
    <s v="PEF CR4&amp;5 Misc 316.1"/>
    <n v="0"/>
    <n v="1.1484022787718E-2"/>
    <n v="7.6306841295158606E-2"/>
    <n v="0"/>
    <n v="0.58113102490407498"/>
    <n v="0"/>
    <n v="0"/>
    <n v="0"/>
    <n v="0"/>
    <n v="0"/>
    <n v="3.0002196802146601E-2"/>
    <n v="0.340896640547386"/>
    <n v="1.039820726336484"/>
    <n v="0"/>
    <n v="0"/>
    <n v="0"/>
    <n v="0"/>
    <n v="0"/>
    <n v="0"/>
    <n v="0"/>
    <n v="0"/>
    <n v="0"/>
    <n v="0"/>
    <n v="0"/>
    <n v="0.50691867149395797"/>
    <n v="0.50691867149395797"/>
    <n v="0"/>
    <n v="0"/>
    <n v="4.80568634068885E-2"/>
    <n v="0.109659407676395"/>
    <n v="0.124636010862786"/>
    <n v="0"/>
    <n v="0"/>
    <n v="0"/>
    <n v="0"/>
    <n v="2.40944121400468E-2"/>
    <n v="0.175074497600783"/>
    <n v="0"/>
    <n v="0.48152119168689933"/>
    <n v="0"/>
    <n v="0"/>
    <n v="0.30170552987760502"/>
    <n v="0.19127451297261699"/>
    <n v="0"/>
    <n v="0"/>
    <n v="0"/>
    <n v="0"/>
    <n v="0"/>
    <n v="0"/>
    <n v="0"/>
    <n v="0.24407427550741101"/>
    <n v="0.73705431835763302"/>
    <n v="0"/>
    <n v="0"/>
    <n v="2.5526970163437502E-3"/>
    <n v="0"/>
    <n v="0"/>
    <n v="0"/>
    <n v="0"/>
    <n v="0"/>
    <n v="0"/>
    <n v="0"/>
    <n v="0"/>
    <n v="0.38678619296538802"/>
    <n v="0.38933888998173177"/>
    <n v="0"/>
    <n v="0"/>
    <n v="0"/>
    <n v="0"/>
    <n v="0"/>
    <n v="0"/>
    <n v="0"/>
    <n v="0"/>
    <n v="0"/>
    <n v="0"/>
    <n v="0"/>
    <n v="0.293334152653835"/>
    <n v="0.293334152653835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R 4&amp;5-316.2"/>
    <s v="AFUDC Not Eligible"/>
    <s v="Maintenance"/>
    <s v="Maintenance"/>
    <s v="Fossil Hydro"/>
    <s v="BA - Fossil Steam Plants "/>
    <s v="~"/>
    <s v="PEF CR4&amp;5 Misc 316.2"/>
    <n v="0"/>
    <n v="1.1484022787718E-2"/>
    <n v="7.6306841295158606E-2"/>
    <n v="0"/>
    <n v="0.58113102490407498"/>
    <n v="0"/>
    <n v="0"/>
    <n v="0"/>
    <n v="0"/>
    <n v="0"/>
    <n v="3.0002196802146601E-2"/>
    <n v="0.340896640547386"/>
    <n v="1.039820726336484"/>
    <n v="0"/>
    <n v="0"/>
    <n v="0"/>
    <n v="0"/>
    <n v="0"/>
    <n v="0"/>
    <n v="0"/>
    <n v="0"/>
    <n v="0"/>
    <n v="0"/>
    <n v="0"/>
    <n v="0.50691867149395797"/>
    <n v="0.50691867149395797"/>
    <n v="0"/>
    <n v="0"/>
    <n v="4.80568634068885E-2"/>
    <n v="0.109659407676395"/>
    <n v="0.124636010862786"/>
    <n v="0"/>
    <n v="0"/>
    <n v="0"/>
    <n v="0"/>
    <n v="2.40944121400468E-2"/>
    <n v="0.175074497600783"/>
    <n v="0"/>
    <n v="0.48152119168689933"/>
    <n v="0"/>
    <n v="0"/>
    <n v="0"/>
    <n v="0.174169641271439"/>
    <n v="0"/>
    <n v="0"/>
    <n v="0"/>
    <n v="0"/>
    <n v="0"/>
    <n v="0"/>
    <n v="0"/>
    <n v="0.279245771473842"/>
    <n v="0.45341541274528097"/>
    <n v="0"/>
    <n v="0"/>
    <n v="2.6592372633858399E-2"/>
    <n v="3.7500114394008598E-2"/>
    <n v="0"/>
    <n v="0"/>
    <n v="0"/>
    <n v="0"/>
    <n v="0"/>
    <n v="0"/>
    <n v="8.2522726644916593E-3"/>
    <n v="0.170131540266279"/>
    <n v="0.24247629995863765"/>
    <n v="0"/>
    <n v="0"/>
    <n v="0"/>
    <n v="0"/>
    <n v="0"/>
    <n v="0"/>
    <n v="0"/>
    <n v="0"/>
    <n v="0"/>
    <n v="0"/>
    <n v="0"/>
    <n v="0.29362281542949997"/>
    <n v="0.29362281542949997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R 4&amp;5-316.3"/>
    <s v="AFUDC Not Eligible"/>
    <s v="Maintenance"/>
    <s v="Maintenance"/>
    <s v="Fossil Hydro"/>
    <s v="BA - Fossil Steam Plants "/>
    <s v="~"/>
    <s v="PEF CR4&amp;5 Misc 316.3"/>
    <n v="0"/>
    <n v="1.1484022787718E-2"/>
    <n v="7.6306841295158606E-2"/>
    <n v="0"/>
    <n v="0.58113102490407498"/>
    <n v="0"/>
    <n v="0"/>
    <n v="0"/>
    <n v="0"/>
    <n v="0"/>
    <n v="3.0002196802146601E-2"/>
    <n v="0.340896640547386"/>
    <n v="1.039820726336484"/>
    <n v="0"/>
    <n v="0"/>
    <n v="0"/>
    <n v="0"/>
    <n v="0"/>
    <n v="0"/>
    <n v="0"/>
    <n v="0"/>
    <n v="0"/>
    <n v="0"/>
    <n v="0"/>
    <n v="0.50691867149395797"/>
    <n v="0.50691867149395797"/>
    <n v="0"/>
    <n v="0"/>
    <n v="4.80568634068885E-2"/>
    <n v="0.109659407676395"/>
    <n v="0.124636010862786"/>
    <n v="0"/>
    <n v="0"/>
    <n v="0"/>
    <n v="0"/>
    <n v="2.40944121400468E-2"/>
    <n v="0.175074497600783"/>
    <n v="0"/>
    <n v="0.48152119168689933"/>
    <n v="0"/>
    <n v="0"/>
    <n v="0"/>
    <n v="0.174169641271439"/>
    <n v="0"/>
    <n v="0"/>
    <n v="0"/>
    <n v="0"/>
    <n v="0"/>
    <n v="0"/>
    <n v="0"/>
    <n v="0.279245771473842"/>
    <n v="0.45341541274528097"/>
    <n v="0"/>
    <n v="0"/>
    <n v="2.6592372633858399E-2"/>
    <n v="3.7500114394008598E-2"/>
    <n v="0"/>
    <n v="0"/>
    <n v="0"/>
    <n v="0"/>
    <n v="0"/>
    <n v="0"/>
    <n v="8.2522726644916593E-3"/>
    <n v="0.170131540266279"/>
    <n v="0.24247629995863765"/>
    <n v="0"/>
    <n v="0"/>
    <n v="0"/>
    <n v="0"/>
    <n v="0"/>
    <n v="0"/>
    <n v="0"/>
    <n v="0"/>
    <n v="0"/>
    <n v="0"/>
    <n v="0"/>
    <n v="0.29362281542949997"/>
    <n v="0.29362281542949997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R Common BA"/>
    <s v="AFUDC Not Eligible"/>
    <s v="Maintenance"/>
    <s v="Maintenance"/>
    <s v="Fossil Hydro"/>
    <s v="BA - Fossil Steam Plants "/>
    <s v="~"/>
    <s v="PEF CR1&amp;2 Turbogenerator 314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rystal River Other BA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rystal River Other BA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rystal River Other BA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rystal River Other BA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Crystal River Other BA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Debary 7-10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8325863372476E-2"/>
    <n v="0.462887513122692"/>
    <n v="0.78454309778562203"/>
    <n v="1"/>
    <n v="2.3092631972455617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2194149305556"/>
    <n v="0.68161978363692999"/>
    <n v="0"/>
    <n v="0.933813932942485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Debary 7-10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8325863372476E-2"/>
    <n v="0.462887513122692"/>
    <n v="0.78454309778562203"/>
    <n v="1"/>
    <n v="2.3092631972455617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2194149305556"/>
    <n v="0.68161978363692999"/>
    <n v="0"/>
    <n v="0.933813932942485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Debary 7-10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8325863372476E-2"/>
    <n v="0.462887513122692"/>
    <n v="0.78454309778562203"/>
    <n v="1"/>
    <n v="2.3092631972455617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2194149305556"/>
    <n v="0.68161978363692999"/>
    <n v="0"/>
    <n v="0.933813932942485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Debary 7-10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8325863372476E-2"/>
    <n v="0.462887513122692"/>
    <n v="0.78454309778562203"/>
    <n v="1"/>
    <n v="2.3092631972455617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2194149305556"/>
    <n v="0.68161978363692999"/>
    <n v="0"/>
    <n v="0.933813932942485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Debary 7-10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8325863372476E-2"/>
    <n v="0.462887513122692"/>
    <n v="0.78454309778562203"/>
    <n v="1"/>
    <n v="2.3092631972455617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2194149305556"/>
    <n v="0.68161978363692999"/>
    <n v="0"/>
    <n v="0.933813932942485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Debary 7-10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8325863372476E-2"/>
    <n v="0.462887513122692"/>
    <n v="0.78454309778562203"/>
    <n v="1"/>
    <n v="2.3092631972455617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2194149305556"/>
    <n v="0.68161978363692999"/>
    <n v="0"/>
    <n v="0.933813932942485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Debary AL"/>
    <s v="AFUDC Not Eligible"/>
    <s v="Maintenance"/>
    <s v="Fossil Hydro"/>
    <s v="Fossil Hydro"/>
    <s v="BG - Other Production Plant"/>
    <s v="~"/>
    <s v="PEF Model Depr Group Fossil Plant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Debary BG-341"/>
    <s v="AFUDC Not Eligible"/>
    <s v="Maintenance"/>
    <s v="Maintenance"/>
    <s v="Fossil Hydro"/>
    <s v="BG - Other Production Plant"/>
    <s v="~"/>
    <s v="PEF Debary new 341"/>
    <n v="0.27470894803431101"/>
    <n v="0"/>
    <n v="0"/>
    <n v="0"/>
    <n v="0"/>
    <n v="0"/>
    <n v="0"/>
    <n v="0"/>
    <n v="0"/>
    <n v="0.17870167078381199"/>
    <n v="0"/>
    <n v="1"/>
    <n v="1.4534106188181231"/>
    <n v="0"/>
    <n v="0"/>
    <n v="0"/>
    <n v="1.42476228882639E-2"/>
    <n v="0"/>
    <n v="0"/>
    <n v="0"/>
    <n v="0"/>
    <n v="0"/>
    <n v="0"/>
    <n v="0"/>
    <n v="0.1446130284206"/>
    <n v="0.1588606513088639"/>
    <n v="0"/>
    <n v="0"/>
    <n v="0"/>
    <n v="0"/>
    <n v="0"/>
    <n v="0"/>
    <n v="0"/>
    <n v="0"/>
    <n v="0"/>
    <n v="0"/>
    <n v="1.3159499414229701E-2"/>
    <n v="2.60288934692386E-2"/>
    <n v="3.9188392883468301E-2"/>
    <n v="0"/>
    <n v="0"/>
    <n v="0"/>
    <n v="0"/>
    <n v="0"/>
    <n v="0"/>
    <n v="0"/>
    <n v="0"/>
    <n v="0"/>
    <n v="0"/>
    <n v="0"/>
    <n v="2.6033867252926099E-2"/>
    <n v="2.6033867252926099E-2"/>
    <n v="0"/>
    <n v="0"/>
    <n v="0"/>
    <n v="0"/>
    <n v="0"/>
    <n v="0"/>
    <n v="0"/>
    <n v="0"/>
    <n v="0"/>
    <n v="0"/>
    <n v="0"/>
    <n v="2.6033867252926099E-2"/>
    <n v="2.6033867252926099E-2"/>
    <n v="0"/>
    <n v="0"/>
    <n v="0"/>
    <n v="0"/>
    <n v="0"/>
    <n v="0"/>
    <n v="0"/>
    <n v="0"/>
    <n v="0"/>
    <n v="0"/>
    <n v="0"/>
    <n v="2.60338672529262E-2"/>
    <n v="2.60338672529262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Debary BG-342"/>
    <s v="AFUDC Not Eligible"/>
    <s v="Maintenance"/>
    <s v="Maintenance"/>
    <s v="Fossil Hydro"/>
    <s v="BG - Other Production Plant"/>
    <s v="~"/>
    <s v="PEF Debary new 342"/>
    <n v="0.27470894803431101"/>
    <n v="0"/>
    <n v="0"/>
    <n v="0"/>
    <n v="0"/>
    <n v="0"/>
    <n v="0"/>
    <n v="0"/>
    <n v="0"/>
    <n v="0.17870167078381199"/>
    <n v="0"/>
    <n v="1"/>
    <n v="1.4534106188181231"/>
    <n v="0"/>
    <n v="0"/>
    <n v="0"/>
    <n v="1.42476228882639E-2"/>
    <n v="0"/>
    <n v="0"/>
    <n v="0"/>
    <n v="0"/>
    <n v="0"/>
    <n v="0"/>
    <n v="0"/>
    <n v="0.1446130284206"/>
    <n v="0.1588606513088639"/>
    <n v="0"/>
    <n v="0"/>
    <n v="0"/>
    <n v="0"/>
    <n v="0"/>
    <n v="0"/>
    <n v="0"/>
    <n v="0"/>
    <n v="0"/>
    <n v="0"/>
    <n v="1.3159499414229701E-2"/>
    <n v="2.60288934692386E-2"/>
    <n v="3.9188392883468301E-2"/>
    <n v="0"/>
    <n v="0"/>
    <n v="0"/>
    <n v="0"/>
    <n v="0"/>
    <n v="0"/>
    <n v="0"/>
    <n v="0"/>
    <n v="0"/>
    <n v="0"/>
    <n v="0"/>
    <n v="2.6033867252926099E-2"/>
    <n v="2.6033867252926099E-2"/>
    <n v="0"/>
    <n v="0"/>
    <n v="0"/>
    <n v="0"/>
    <n v="0"/>
    <n v="0"/>
    <n v="0"/>
    <n v="0"/>
    <n v="0"/>
    <n v="0"/>
    <n v="0"/>
    <n v="2.6033867252926099E-2"/>
    <n v="2.6033867252926099E-2"/>
    <n v="0"/>
    <n v="0"/>
    <n v="0"/>
    <n v="0"/>
    <n v="0"/>
    <n v="0"/>
    <n v="0"/>
    <n v="0"/>
    <n v="0"/>
    <n v="0"/>
    <n v="0"/>
    <n v="2.60338672529262E-2"/>
    <n v="2.60338672529262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Debary BG-343"/>
    <s v="AFUDC Not Eligible"/>
    <s v="Maintenance"/>
    <s v="Maintenance"/>
    <s v="Fossil Hydro"/>
    <s v="BG - Other Production Plant"/>
    <s v="~"/>
    <s v="PEF Debary new 343"/>
    <n v="0.27470894803431101"/>
    <n v="0"/>
    <n v="0"/>
    <n v="0"/>
    <n v="0"/>
    <n v="0"/>
    <n v="0"/>
    <n v="0"/>
    <n v="0"/>
    <n v="0.17870167078381199"/>
    <n v="0"/>
    <n v="1"/>
    <n v="1.4534106188181231"/>
    <n v="0"/>
    <n v="0"/>
    <n v="0"/>
    <n v="1.42476228882639E-2"/>
    <n v="0"/>
    <n v="0"/>
    <n v="0"/>
    <n v="0"/>
    <n v="0"/>
    <n v="0"/>
    <n v="0"/>
    <n v="0.1446130284206"/>
    <n v="0.1588606513088639"/>
    <n v="0"/>
    <n v="0"/>
    <n v="0"/>
    <n v="0"/>
    <n v="0"/>
    <n v="0"/>
    <n v="0"/>
    <n v="0"/>
    <n v="0"/>
    <n v="0"/>
    <n v="1.3159499414229701E-2"/>
    <n v="2.60288934692386E-2"/>
    <n v="3.9188392883468301E-2"/>
    <n v="0"/>
    <n v="0"/>
    <n v="0"/>
    <n v="0"/>
    <n v="0"/>
    <n v="0"/>
    <n v="0"/>
    <n v="0"/>
    <n v="0"/>
    <n v="0"/>
    <n v="0"/>
    <n v="2.6033867252926099E-2"/>
    <n v="2.6033867252926099E-2"/>
    <n v="0"/>
    <n v="0"/>
    <n v="0"/>
    <n v="0"/>
    <n v="0"/>
    <n v="0"/>
    <n v="0"/>
    <n v="0"/>
    <n v="0"/>
    <n v="0"/>
    <n v="0"/>
    <n v="2.6033867252926099E-2"/>
    <n v="2.6033867252926099E-2"/>
    <n v="0"/>
    <n v="0"/>
    <n v="0"/>
    <n v="0"/>
    <n v="0"/>
    <n v="0"/>
    <n v="0"/>
    <n v="0"/>
    <n v="0"/>
    <n v="0"/>
    <n v="0"/>
    <n v="2.60338672529262E-2"/>
    <n v="2.60338672529262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Debary BG-344"/>
    <s v="AFUDC Not Eligible"/>
    <s v="Maintenance"/>
    <s v="Maintenance"/>
    <s v="Fossil Hydro"/>
    <s v="BG - Other Production Plant"/>
    <s v="~"/>
    <s v="PEF Debary new 344"/>
    <n v="0.27470894803431101"/>
    <n v="0"/>
    <n v="0"/>
    <n v="0"/>
    <n v="0"/>
    <n v="0"/>
    <n v="0"/>
    <n v="0"/>
    <n v="0"/>
    <n v="0.17870167078381199"/>
    <n v="0"/>
    <n v="1"/>
    <n v="1.4534106188181231"/>
    <n v="0"/>
    <n v="0"/>
    <n v="0"/>
    <n v="1.42476228882639E-2"/>
    <n v="0"/>
    <n v="0"/>
    <n v="0"/>
    <n v="0"/>
    <n v="0"/>
    <n v="0"/>
    <n v="0"/>
    <n v="0.1446130284206"/>
    <n v="0.1588606513088639"/>
    <n v="0"/>
    <n v="0"/>
    <n v="0"/>
    <n v="0"/>
    <n v="0"/>
    <n v="0"/>
    <n v="0"/>
    <n v="0"/>
    <n v="0"/>
    <n v="0"/>
    <n v="1.3159499414229701E-2"/>
    <n v="2.60288934692386E-2"/>
    <n v="3.9188392883468301E-2"/>
    <n v="0"/>
    <n v="0"/>
    <n v="0"/>
    <n v="0"/>
    <n v="0"/>
    <n v="0"/>
    <n v="0"/>
    <n v="0"/>
    <n v="0"/>
    <n v="0"/>
    <n v="0"/>
    <n v="2.6033867252926099E-2"/>
    <n v="2.6033867252926099E-2"/>
    <n v="0"/>
    <n v="0"/>
    <n v="0"/>
    <n v="0"/>
    <n v="0"/>
    <n v="0"/>
    <n v="0"/>
    <n v="0"/>
    <n v="0"/>
    <n v="0"/>
    <n v="0"/>
    <n v="2.6033867252926099E-2"/>
    <n v="2.6033867252926099E-2"/>
    <n v="0"/>
    <n v="0"/>
    <n v="0"/>
    <n v="0"/>
    <n v="0"/>
    <n v="0"/>
    <n v="0"/>
    <n v="0"/>
    <n v="0"/>
    <n v="0"/>
    <n v="0"/>
    <n v="2.60338672529262E-2"/>
    <n v="2.60338672529262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Debary BG-345"/>
    <s v="AFUDC Not Eligible"/>
    <s v="Maintenance"/>
    <s v="Maintenance"/>
    <s v="Fossil Hydro"/>
    <s v="BG - Other Production Plant"/>
    <s v="~"/>
    <s v="PEF Debary new 345"/>
    <n v="0.27470894803431101"/>
    <n v="0"/>
    <n v="0"/>
    <n v="0"/>
    <n v="0"/>
    <n v="0"/>
    <n v="0"/>
    <n v="0"/>
    <n v="0"/>
    <n v="0.17870167078381199"/>
    <n v="0"/>
    <n v="1"/>
    <n v="1.4534106188181231"/>
    <n v="0"/>
    <n v="0"/>
    <n v="0"/>
    <n v="1.42476228882639E-2"/>
    <n v="0"/>
    <n v="0"/>
    <n v="0"/>
    <n v="0"/>
    <n v="0"/>
    <n v="0"/>
    <n v="0"/>
    <n v="0.1446130284206"/>
    <n v="0.1588606513088639"/>
    <n v="0"/>
    <n v="0"/>
    <n v="0"/>
    <n v="0"/>
    <n v="0"/>
    <n v="0"/>
    <n v="0"/>
    <n v="0"/>
    <n v="0"/>
    <n v="0"/>
    <n v="1.3159499414229701E-2"/>
    <n v="2.60288934692386E-2"/>
    <n v="3.9188392883468301E-2"/>
    <n v="0"/>
    <n v="0"/>
    <n v="0"/>
    <n v="0"/>
    <n v="0"/>
    <n v="0"/>
    <n v="0"/>
    <n v="0"/>
    <n v="0"/>
    <n v="0"/>
    <n v="0"/>
    <n v="2.6033867252926099E-2"/>
    <n v="2.6033867252926099E-2"/>
    <n v="0"/>
    <n v="0"/>
    <n v="0"/>
    <n v="0"/>
    <n v="0"/>
    <n v="0"/>
    <n v="0"/>
    <n v="0"/>
    <n v="0"/>
    <n v="0"/>
    <n v="0"/>
    <n v="2.6033867252926099E-2"/>
    <n v="2.6033867252926099E-2"/>
    <n v="0"/>
    <n v="0"/>
    <n v="0"/>
    <n v="0"/>
    <n v="0"/>
    <n v="0"/>
    <n v="0"/>
    <n v="0"/>
    <n v="0"/>
    <n v="0"/>
    <n v="0"/>
    <n v="2.60338672529262E-2"/>
    <n v="2.60338672529262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Debary BG-346"/>
    <s v="AFUDC Not Eligible"/>
    <s v="Maintenance"/>
    <s v="Maintenance"/>
    <s v="Fossil Hydro"/>
    <s v="BG - Other Production Plant"/>
    <s v="~"/>
    <s v="PEF Debary new 346"/>
    <n v="0.27470894803431101"/>
    <n v="0"/>
    <n v="0"/>
    <n v="0"/>
    <n v="0"/>
    <n v="0"/>
    <n v="0"/>
    <n v="0"/>
    <n v="0"/>
    <n v="0.17870167078381199"/>
    <n v="0"/>
    <n v="1"/>
    <n v="1.4534106188181231"/>
    <n v="0"/>
    <n v="0"/>
    <n v="0"/>
    <n v="1.42476228882639E-2"/>
    <n v="0"/>
    <n v="0"/>
    <n v="0"/>
    <n v="0"/>
    <n v="0"/>
    <n v="0"/>
    <n v="0"/>
    <n v="0.1446130284206"/>
    <n v="0.1588606513088639"/>
    <n v="0"/>
    <n v="0"/>
    <n v="0"/>
    <n v="0"/>
    <n v="0"/>
    <n v="0"/>
    <n v="0"/>
    <n v="0"/>
    <n v="0"/>
    <n v="0"/>
    <n v="1.3159499414229701E-2"/>
    <n v="2.60288934692386E-2"/>
    <n v="3.9188392883468301E-2"/>
    <n v="0"/>
    <n v="0"/>
    <n v="0"/>
    <n v="0"/>
    <n v="0"/>
    <n v="0"/>
    <n v="0"/>
    <n v="0"/>
    <n v="0"/>
    <n v="0"/>
    <n v="0"/>
    <n v="2.6033867252926099E-2"/>
    <n v="2.6033867252926099E-2"/>
    <n v="0"/>
    <n v="0"/>
    <n v="0"/>
    <n v="0"/>
    <n v="0"/>
    <n v="0"/>
    <n v="0"/>
    <n v="0"/>
    <n v="0"/>
    <n v="0"/>
    <n v="0"/>
    <n v="2.6033867252926099E-2"/>
    <n v="2.6033867252926099E-2"/>
    <n v="0"/>
    <n v="0"/>
    <n v="0"/>
    <n v="0"/>
    <n v="0"/>
    <n v="0"/>
    <n v="0"/>
    <n v="0"/>
    <n v="0"/>
    <n v="0"/>
    <n v="0"/>
    <n v="2.60338672529262E-2"/>
    <n v="2.60338672529262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1 BG"/>
    <s v="AFUDC Not Eligible"/>
    <s v="Maintenance"/>
    <s v="Maintenance"/>
    <s v="Fossil Hydro"/>
    <s v="BG - Other Production Plant"/>
    <s v="~"/>
    <s v="PEF Hines 1 345"/>
    <n v="0"/>
    <n v="0"/>
    <n v="0"/>
    <n v="0"/>
    <n v="0.46355196507549301"/>
    <n v="9.29759617428631E-2"/>
    <n v="0.211486106460755"/>
    <n v="0"/>
    <n v="0"/>
    <n v="0"/>
    <n v="0"/>
    <n v="0"/>
    <n v="0.768014033279111"/>
    <n v="0"/>
    <n v="0"/>
    <n v="0.28624106679007699"/>
    <n v="0"/>
    <n v="0"/>
    <n v="0"/>
    <n v="0"/>
    <n v="0"/>
    <n v="0"/>
    <n v="0"/>
    <n v="0"/>
    <n v="0"/>
    <n v="0.28624106679007699"/>
    <n v="0"/>
    <n v="0"/>
    <n v="0"/>
    <n v="0"/>
    <n v="0"/>
    <n v="2.1987772252351798E-2"/>
    <n v="0"/>
    <n v="0"/>
    <n v="0"/>
    <n v="0"/>
    <n v="0.706601875537191"/>
    <n v="0"/>
    <n v="0.72858964778954283"/>
    <n v="0"/>
    <n v="0"/>
    <n v="0"/>
    <n v="0"/>
    <n v="4.0518747541809098E-2"/>
    <n v="3.32109941611205E-2"/>
    <n v="0"/>
    <n v="0"/>
    <n v="0"/>
    <n v="0"/>
    <n v="0"/>
    <n v="0.106442926495023"/>
    <n v="0.18017266819795258"/>
    <n v="0"/>
    <n v="0"/>
    <n v="0"/>
    <n v="0"/>
    <n v="0.08"/>
    <n v="0.3"/>
    <n v="0"/>
    <n v="0"/>
    <n v="0"/>
    <n v="0"/>
    <n v="0"/>
    <n v="0.14000000000000001"/>
    <n v="0.52"/>
    <n v="0"/>
    <n v="0"/>
    <n v="0"/>
    <n v="0"/>
    <n v="0"/>
    <n v="0.14000000000000001"/>
    <n v="0"/>
    <n v="0"/>
    <n v="0"/>
    <n v="0"/>
    <n v="0"/>
    <n v="0.35"/>
    <n v="0.49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1 BG-341"/>
    <s v="AFUDC Not Eligible"/>
    <s v="Maintenance"/>
    <s v="Maintenance"/>
    <s v="Fossil Hydro"/>
    <s v="BG - Other Production Plant"/>
    <s v="~"/>
    <s v="PEF Hines 1 341"/>
    <n v="0"/>
    <n v="0"/>
    <n v="0"/>
    <n v="0"/>
    <n v="0.46355196507549301"/>
    <n v="9.29759617428631E-2"/>
    <n v="0.211486106460755"/>
    <n v="0"/>
    <n v="0"/>
    <n v="0"/>
    <n v="0"/>
    <n v="0"/>
    <n v="0.768014033279111"/>
    <n v="0"/>
    <n v="0"/>
    <n v="0.28624106679007699"/>
    <n v="0"/>
    <n v="0"/>
    <n v="0"/>
    <n v="0"/>
    <n v="0"/>
    <n v="0"/>
    <n v="0"/>
    <n v="0"/>
    <n v="0"/>
    <n v="0.28624106679007699"/>
    <n v="0"/>
    <n v="0"/>
    <n v="0"/>
    <n v="0"/>
    <n v="0"/>
    <n v="2.1987772252351798E-2"/>
    <n v="0"/>
    <n v="0"/>
    <n v="0"/>
    <n v="0"/>
    <n v="0.706601875537191"/>
    <n v="0"/>
    <n v="0.72858964778954283"/>
    <n v="0"/>
    <n v="0"/>
    <n v="0"/>
    <n v="0"/>
    <n v="7.8877480181409304E-2"/>
    <n v="3.08673160278604E-2"/>
    <n v="0"/>
    <n v="0"/>
    <n v="0"/>
    <n v="0"/>
    <n v="0"/>
    <n v="0.107319364029928"/>
    <n v="0.21706416023919772"/>
    <n v="0"/>
    <n v="0"/>
    <n v="0"/>
    <n v="0"/>
    <n v="0.121266437905095"/>
    <n v="0.33321485792393801"/>
    <n v="0"/>
    <n v="0"/>
    <n v="0"/>
    <n v="0"/>
    <n v="0"/>
    <n v="0.10928391020823899"/>
    <n v="0.56376520603727198"/>
    <n v="0"/>
    <n v="0"/>
    <n v="0"/>
    <n v="0"/>
    <n v="0"/>
    <n v="0.15227767093413699"/>
    <n v="0"/>
    <n v="0"/>
    <n v="0"/>
    <n v="0"/>
    <n v="0"/>
    <n v="0.38431810294255098"/>
    <n v="0.536595773876688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1 BG-342"/>
    <s v="AFUDC Not Eligible"/>
    <s v="Maintenance"/>
    <s v="Maintenance"/>
    <s v="Fossil Hydro"/>
    <s v="BG - Other Production Plant"/>
    <s v="~"/>
    <s v="PEF Hines 1 342"/>
    <n v="0"/>
    <n v="0"/>
    <n v="0"/>
    <n v="0"/>
    <n v="0.46355196507549301"/>
    <n v="9.29759617428631E-2"/>
    <n v="0.211486106460755"/>
    <n v="0"/>
    <n v="0"/>
    <n v="0"/>
    <n v="0"/>
    <n v="0"/>
    <n v="0.768014033279111"/>
    <n v="0"/>
    <n v="0"/>
    <n v="0.28624106679007699"/>
    <n v="0"/>
    <n v="0"/>
    <n v="0"/>
    <n v="0"/>
    <n v="0"/>
    <n v="0"/>
    <n v="0"/>
    <n v="0"/>
    <n v="0"/>
    <n v="0.28624106679007699"/>
    <n v="0"/>
    <n v="0"/>
    <n v="0"/>
    <n v="0"/>
    <n v="0"/>
    <n v="2.1987772252351798E-2"/>
    <n v="0"/>
    <n v="0"/>
    <n v="0"/>
    <n v="0"/>
    <n v="0.706601875537191"/>
    <n v="0"/>
    <n v="0.72858964778954283"/>
    <n v="0"/>
    <n v="0"/>
    <n v="0"/>
    <n v="0"/>
    <n v="7.8877480181409304E-2"/>
    <n v="3.08673160278604E-2"/>
    <n v="0"/>
    <n v="0"/>
    <n v="0"/>
    <n v="0"/>
    <n v="0"/>
    <n v="0.107319364029928"/>
    <n v="0.21706416023919772"/>
    <n v="0"/>
    <n v="0"/>
    <n v="0"/>
    <n v="0"/>
    <n v="0.121266437905095"/>
    <n v="0.33321485792393801"/>
    <n v="0"/>
    <n v="0"/>
    <n v="0"/>
    <n v="0"/>
    <n v="0"/>
    <n v="0.10928391020823899"/>
    <n v="0.56376520603727198"/>
    <n v="0"/>
    <n v="0"/>
    <n v="0"/>
    <n v="0"/>
    <n v="0"/>
    <n v="0.15227767093413699"/>
    <n v="0"/>
    <n v="0"/>
    <n v="0"/>
    <n v="0"/>
    <n v="0"/>
    <n v="0.38431810294255098"/>
    <n v="0.536595773876688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1 BG-343"/>
    <s v="AFUDC Not Eligible"/>
    <s v="Maintenance"/>
    <s v="Maintenance"/>
    <s v="Fossil Hydro"/>
    <s v="BG - Other Production Plant"/>
    <s v="~"/>
    <s v="PEF Hines 1 343"/>
    <n v="0"/>
    <n v="0"/>
    <n v="0"/>
    <n v="0"/>
    <n v="0.46355196507549301"/>
    <n v="9.29759617428631E-2"/>
    <n v="0.211486106460755"/>
    <n v="0"/>
    <n v="0"/>
    <n v="0"/>
    <n v="0"/>
    <n v="0"/>
    <n v="0.768014033279111"/>
    <n v="0"/>
    <n v="0"/>
    <n v="0.28624106679007699"/>
    <n v="0"/>
    <n v="0"/>
    <n v="0"/>
    <n v="0"/>
    <n v="0"/>
    <n v="0"/>
    <n v="0"/>
    <n v="0"/>
    <n v="0"/>
    <n v="0.28624106679007699"/>
    <n v="0"/>
    <n v="0"/>
    <n v="0"/>
    <n v="0"/>
    <n v="0"/>
    <n v="2.1987772252351798E-2"/>
    <n v="0"/>
    <n v="0"/>
    <n v="0"/>
    <n v="0"/>
    <n v="0.706601875537191"/>
    <n v="0"/>
    <n v="0.72858964778954283"/>
    <n v="0"/>
    <n v="0"/>
    <n v="0"/>
    <n v="0"/>
    <n v="7.8877480181409304E-2"/>
    <n v="3.08673160278604E-2"/>
    <n v="0"/>
    <n v="0"/>
    <n v="0"/>
    <n v="0"/>
    <n v="0"/>
    <n v="0.107319364029928"/>
    <n v="0.21706416023919772"/>
    <n v="0"/>
    <n v="0"/>
    <n v="0"/>
    <n v="0"/>
    <n v="0.121266437905095"/>
    <n v="0.33321485792393801"/>
    <n v="0"/>
    <n v="0"/>
    <n v="0"/>
    <n v="0"/>
    <n v="0"/>
    <n v="0.10928391020823899"/>
    <n v="0.56376520603727198"/>
    <n v="0"/>
    <n v="0"/>
    <n v="0"/>
    <n v="0"/>
    <n v="0"/>
    <n v="0.15227767093413699"/>
    <n v="0"/>
    <n v="0"/>
    <n v="0"/>
    <n v="0"/>
    <n v="0"/>
    <n v="0.38431810294255098"/>
    <n v="0.536595773876688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1 BG-343.1"/>
    <s v="AFUDC Not Eligible"/>
    <s v="Maintenance"/>
    <s v="Maintenance"/>
    <s v="Fossil Hydro"/>
    <s v="BG - Other Production Plant"/>
    <s v="~"/>
    <s v="PEF Hines 1 343.1"/>
    <n v="0"/>
    <n v="0"/>
    <n v="0"/>
    <n v="0"/>
    <n v="0"/>
    <n v="0"/>
    <n v="0"/>
    <n v="0"/>
    <n v="0"/>
    <n v="0"/>
    <n v="0"/>
    <n v="0"/>
    <n v="0"/>
    <n v="0"/>
    <n v="0"/>
    <n v="0"/>
    <n v="0"/>
    <n v="2.71362353335949E-2"/>
    <n v="0.36747675068511199"/>
    <n v="0"/>
    <n v="0"/>
    <n v="0"/>
    <n v="0"/>
    <n v="0"/>
    <n v="0"/>
    <n v="0.39461298601870687"/>
    <n v="0"/>
    <n v="0"/>
    <n v="0"/>
    <n v="0"/>
    <n v="9.7318898910767004E-2"/>
    <n v="0.100824951897626"/>
    <n v="0"/>
    <n v="0"/>
    <n v="0"/>
    <n v="0"/>
    <n v="0"/>
    <n v="0"/>
    <n v="0.198143850808393"/>
    <n v="0"/>
    <n v="0"/>
    <n v="0"/>
    <n v="0"/>
    <n v="5.7869686444038497E-2"/>
    <n v="3.5246365166968101E-2"/>
    <n v="0"/>
    <n v="0"/>
    <n v="0"/>
    <n v="0"/>
    <n v="0"/>
    <n v="0"/>
    <n v="9.3116051611006598E-2"/>
    <n v="0"/>
    <n v="0"/>
    <n v="0"/>
    <n v="0"/>
    <n v="0"/>
    <n v="0.25722474007566598"/>
    <n v="0"/>
    <n v="0"/>
    <n v="0"/>
    <n v="0"/>
    <n v="0"/>
    <n v="0"/>
    <n v="0.25722474007566598"/>
    <n v="0"/>
    <n v="0"/>
    <n v="0"/>
    <n v="0"/>
    <n v="0"/>
    <n v="0.1154528331737"/>
    <n v="0"/>
    <n v="0"/>
    <n v="0"/>
    <n v="0"/>
    <n v="0"/>
    <n v="0.21222045496319999"/>
    <n v="0.3276732881369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1 BG-344"/>
    <s v="AFUDC Not Eligible"/>
    <s v="Maintenance"/>
    <s v="Maintenance"/>
    <s v="Fossil Hydro"/>
    <s v="BG - Other Production Plant"/>
    <s v="~"/>
    <s v="PEF Hines 1 344"/>
    <n v="0"/>
    <n v="0"/>
    <n v="0"/>
    <n v="0"/>
    <n v="0.46355196507549301"/>
    <n v="9.29759617428631E-2"/>
    <n v="0.211486106460755"/>
    <n v="0"/>
    <n v="0"/>
    <n v="0"/>
    <n v="0"/>
    <n v="0"/>
    <n v="0.768014033279111"/>
    <n v="0"/>
    <n v="0"/>
    <n v="0.28624106679007699"/>
    <n v="0"/>
    <n v="0"/>
    <n v="0"/>
    <n v="0"/>
    <n v="0"/>
    <n v="0"/>
    <n v="0"/>
    <n v="0"/>
    <n v="0"/>
    <n v="0.28624106679007699"/>
    <n v="0"/>
    <n v="0"/>
    <n v="0"/>
    <n v="0"/>
    <n v="0"/>
    <n v="2.1987772252351798E-2"/>
    <n v="0"/>
    <n v="0"/>
    <n v="0"/>
    <n v="0"/>
    <n v="0.706601875537191"/>
    <n v="0"/>
    <n v="0.72858964778954283"/>
    <n v="0"/>
    <n v="0"/>
    <n v="0"/>
    <n v="0"/>
    <n v="7.8877480181409304E-2"/>
    <n v="3.08673160278604E-2"/>
    <n v="0"/>
    <n v="0"/>
    <n v="0"/>
    <n v="0"/>
    <n v="0"/>
    <n v="0.107319364029928"/>
    <n v="0.21706416023919772"/>
    <n v="0"/>
    <n v="0"/>
    <n v="0"/>
    <n v="0"/>
    <n v="0.121266437905095"/>
    <n v="0.33321485792393801"/>
    <n v="0"/>
    <n v="0"/>
    <n v="0"/>
    <n v="0"/>
    <n v="0"/>
    <n v="0.10928391020823899"/>
    <n v="0.56376520603727198"/>
    <n v="0"/>
    <n v="0"/>
    <n v="0"/>
    <n v="0"/>
    <n v="0"/>
    <n v="0.15227767093413699"/>
    <n v="0"/>
    <n v="0"/>
    <n v="0"/>
    <n v="0"/>
    <n v="0"/>
    <n v="0.38431810294255098"/>
    <n v="0.536595773876688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1 BG-345"/>
    <s v="AFUDC Not Eligible"/>
    <s v="Maintenance"/>
    <s v="Maintenance"/>
    <s v="Fossil Hydro"/>
    <s v="BG - Other Production Plant"/>
    <s v="~"/>
    <s v="PEF Hines 1 345"/>
    <n v="0"/>
    <n v="0"/>
    <n v="0"/>
    <n v="0"/>
    <n v="0.46355196507549301"/>
    <n v="9.29759617428631E-2"/>
    <n v="0.211486106460755"/>
    <n v="0"/>
    <n v="0"/>
    <n v="0"/>
    <n v="0"/>
    <n v="0"/>
    <n v="0.768014033279111"/>
    <n v="0"/>
    <n v="0"/>
    <n v="0.28624106679007699"/>
    <n v="0"/>
    <n v="0"/>
    <n v="0"/>
    <n v="0"/>
    <n v="0"/>
    <n v="0"/>
    <n v="0"/>
    <n v="0"/>
    <n v="0"/>
    <n v="0.28624106679007699"/>
    <n v="0"/>
    <n v="0"/>
    <n v="0"/>
    <n v="0"/>
    <n v="0"/>
    <n v="2.1987772252351798E-2"/>
    <n v="0"/>
    <n v="0"/>
    <n v="0"/>
    <n v="0"/>
    <n v="0.706601875537191"/>
    <n v="0"/>
    <n v="0.72858964778954283"/>
    <n v="0"/>
    <n v="0"/>
    <n v="0"/>
    <n v="0"/>
    <n v="7.8877480181409304E-2"/>
    <n v="3.08673160278604E-2"/>
    <n v="0"/>
    <n v="0"/>
    <n v="0"/>
    <n v="0"/>
    <n v="0"/>
    <n v="0.107319364029928"/>
    <n v="0.21706416023919772"/>
    <n v="0"/>
    <n v="0"/>
    <n v="0"/>
    <n v="0"/>
    <n v="0.121266437905095"/>
    <n v="0.33321485792393801"/>
    <n v="0"/>
    <n v="0"/>
    <n v="0"/>
    <n v="0"/>
    <n v="0"/>
    <n v="0.10928391020823899"/>
    <n v="0.56376520603727198"/>
    <n v="0"/>
    <n v="0"/>
    <n v="0"/>
    <n v="0"/>
    <n v="0"/>
    <n v="0.15227767093413699"/>
    <n v="0"/>
    <n v="0"/>
    <n v="0"/>
    <n v="0"/>
    <n v="0"/>
    <n v="0.38431810294255098"/>
    <n v="0.536595773876688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1 BG-346"/>
    <s v="AFUDC Not Eligible"/>
    <s v="Maintenance"/>
    <s v="Maintenance"/>
    <s v="Fossil Hydro"/>
    <s v="BG - Other Production Plant"/>
    <s v="~"/>
    <s v="PEF Hines 1 346"/>
    <n v="0"/>
    <n v="0"/>
    <n v="0"/>
    <n v="0"/>
    <n v="0.46355196507549301"/>
    <n v="9.29759617428631E-2"/>
    <n v="0.211486106460755"/>
    <n v="0"/>
    <n v="0"/>
    <n v="0"/>
    <n v="0"/>
    <n v="0"/>
    <n v="0.768014033279111"/>
    <n v="0"/>
    <n v="0"/>
    <n v="0.28624106679007699"/>
    <n v="0"/>
    <n v="0"/>
    <n v="0"/>
    <n v="0"/>
    <n v="0"/>
    <n v="0"/>
    <n v="0"/>
    <n v="0"/>
    <n v="0"/>
    <n v="0.28624106679007699"/>
    <n v="0"/>
    <n v="0"/>
    <n v="0"/>
    <n v="0"/>
    <n v="0"/>
    <n v="2.1987772252351798E-2"/>
    <n v="0"/>
    <n v="0"/>
    <n v="0"/>
    <n v="0"/>
    <n v="0.706601875537191"/>
    <n v="0"/>
    <n v="0.72858964778954283"/>
    <n v="0"/>
    <n v="0"/>
    <n v="0"/>
    <n v="0"/>
    <n v="7.8877480181409304E-2"/>
    <n v="3.08673160278604E-2"/>
    <n v="0"/>
    <n v="0"/>
    <n v="0"/>
    <n v="0"/>
    <n v="0"/>
    <n v="0.107319364029928"/>
    <n v="0.21706416023919772"/>
    <n v="0"/>
    <n v="0"/>
    <n v="0"/>
    <n v="0"/>
    <n v="0.121266437905095"/>
    <n v="0.33321485792393801"/>
    <n v="0"/>
    <n v="0"/>
    <n v="0"/>
    <n v="0"/>
    <n v="0"/>
    <n v="0.10928391020823899"/>
    <n v="0.56376520603727198"/>
    <n v="0"/>
    <n v="0"/>
    <n v="0"/>
    <n v="0"/>
    <n v="0"/>
    <n v="0.15227767093413699"/>
    <n v="0"/>
    <n v="0"/>
    <n v="0"/>
    <n v="0"/>
    <n v="0"/>
    <n v="0.38431810294255098"/>
    <n v="0.536595773876688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1 BG-346.2"/>
    <s v="AFUDC Not Eligible"/>
    <s v="Maintenance"/>
    <s v="Maintenance"/>
    <s v="Fossil Hydro"/>
    <s v="BG - Other Production Plant"/>
    <s v="~"/>
    <s v="PEF Hines 1 346.2"/>
    <n v="0"/>
    <n v="0"/>
    <n v="0"/>
    <n v="0"/>
    <n v="0.46355196507549301"/>
    <n v="9.29759617428631E-2"/>
    <n v="0.211486106460755"/>
    <n v="0"/>
    <n v="0"/>
    <n v="0"/>
    <n v="0"/>
    <n v="0"/>
    <n v="0.768014033279111"/>
    <n v="0"/>
    <n v="0"/>
    <n v="0.28624106679007699"/>
    <n v="0"/>
    <n v="0"/>
    <n v="0"/>
    <n v="0"/>
    <n v="0"/>
    <n v="0"/>
    <n v="0"/>
    <n v="0"/>
    <n v="0"/>
    <n v="0.28624106679007699"/>
    <n v="0"/>
    <n v="0"/>
    <n v="0"/>
    <n v="0"/>
    <n v="0"/>
    <n v="2.1987772252351798E-2"/>
    <n v="0"/>
    <n v="0"/>
    <n v="0"/>
    <n v="0"/>
    <n v="0.706601875537191"/>
    <n v="0"/>
    <n v="0.72858964778954283"/>
    <n v="0"/>
    <n v="0"/>
    <n v="0"/>
    <n v="0"/>
    <n v="4.0518747541809098E-2"/>
    <n v="3.32109941611205E-2"/>
    <n v="0"/>
    <n v="0"/>
    <n v="0"/>
    <n v="0"/>
    <n v="0"/>
    <n v="0.106442926495023"/>
    <n v="0.18017266819795258"/>
    <n v="0"/>
    <n v="0"/>
    <n v="0"/>
    <n v="0"/>
    <n v="0"/>
    <n v="0.26361501273587401"/>
    <n v="0"/>
    <n v="0"/>
    <n v="0"/>
    <n v="0"/>
    <n v="0"/>
    <n v="0.11430988159402999"/>
    <n v="0.377924894329904"/>
    <n v="0"/>
    <n v="0"/>
    <n v="0"/>
    <n v="0"/>
    <n v="0"/>
    <n v="0.122851039341557"/>
    <n v="0"/>
    <n v="0"/>
    <n v="0"/>
    <n v="0"/>
    <n v="0"/>
    <n v="0.30422782136013099"/>
    <n v="0.42707886070168799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1 BG-346.3"/>
    <s v="AFUDC Not Eligible"/>
    <s v="Maintenance"/>
    <s v="Maintenance"/>
    <s v="Fossil Hydro"/>
    <s v="BG - Other Production Plant"/>
    <s v="~"/>
    <s v="PEF Hines 1 346.3"/>
    <n v="0"/>
    <n v="0"/>
    <n v="0"/>
    <n v="0"/>
    <n v="0.46355196507549301"/>
    <n v="9.29759617428631E-2"/>
    <n v="0.211486106460755"/>
    <n v="0"/>
    <n v="0"/>
    <n v="0"/>
    <n v="0"/>
    <n v="0"/>
    <n v="0.768014033279111"/>
    <n v="0"/>
    <n v="0"/>
    <n v="0.28624106679007699"/>
    <n v="0"/>
    <n v="0"/>
    <n v="0"/>
    <n v="0"/>
    <n v="0"/>
    <n v="0"/>
    <n v="0"/>
    <n v="0"/>
    <n v="0"/>
    <n v="0.28624106679007699"/>
    <n v="0"/>
    <n v="0"/>
    <n v="0"/>
    <n v="0"/>
    <n v="0"/>
    <n v="2.1987772252351798E-2"/>
    <n v="0"/>
    <n v="0"/>
    <n v="0"/>
    <n v="0"/>
    <n v="0.706601875537191"/>
    <n v="0"/>
    <n v="0.72858964778954283"/>
    <n v="0"/>
    <n v="0"/>
    <n v="0"/>
    <n v="0"/>
    <n v="4.0518747541809098E-2"/>
    <n v="3.32109941611205E-2"/>
    <n v="0"/>
    <n v="0"/>
    <n v="0"/>
    <n v="0"/>
    <n v="0"/>
    <n v="0.106442926495023"/>
    <n v="0.18017266819795258"/>
    <n v="0"/>
    <n v="0"/>
    <n v="0"/>
    <n v="0"/>
    <n v="0"/>
    <n v="0.26361501273587401"/>
    <n v="0"/>
    <n v="0"/>
    <n v="0"/>
    <n v="0"/>
    <n v="0"/>
    <n v="0.11430988159402999"/>
    <n v="0.377924894329904"/>
    <n v="0"/>
    <n v="0"/>
    <n v="0"/>
    <n v="0"/>
    <n v="0"/>
    <n v="0.122851039341557"/>
    <n v="0"/>
    <n v="0"/>
    <n v="0"/>
    <n v="0"/>
    <n v="0"/>
    <n v="0.30422782136013099"/>
    <n v="0.42707886070168799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1 Other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1 Other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1 Other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1 Other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1 Other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1 Other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2 BG-341"/>
    <s v="AFUDC Not Eligible"/>
    <s v="Maintenance"/>
    <s v="Maintenance"/>
    <s v="Fossil Hydro"/>
    <s v="BG - Other Production Plant"/>
    <s v="~"/>
    <s v="PEF Hines 2 341"/>
    <n v="0"/>
    <n v="0"/>
    <n v="0"/>
    <n v="0"/>
    <n v="0.61446140606389199"/>
    <n v="0.112282612411855"/>
    <n v="0"/>
    <n v="0"/>
    <n v="0"/>
    <n v="0"/>
    <n v="0"/>
    <n v="1"/>
    <n v="1.726744018475747"/>
    <n v="0"/>
    <n v="0"/>
    <n v="0"/>
    <n v="0"/>
    <n v="0"/>
    <n v="0"/>
    <n v="0"/>
    <n v="0"/>
    <n v="0"/>
    <n v="0.31178782924193399"/>
    <n v="4.5281881909421097E-2"/>
    <n v="0"/>
    <n v="0.35706971115135511"/>
    <n v="0"/>
    <n v="0"/>
    <n v="0"/>
    <n v="0"/>
    <n v="5.5904087686735403E-2"/>
    <n v="0"/>
    <n v="0"/>
    <n v="0"/>
    <n v="0"/>
    <n v="0"/>
    <n v="8.5720132270133698E-2"/>
    <n v="0"/>
    <n v="0.14162421995686911"/>
    <n v="0"/>
    <n v="0"/>
    <n v="0"/>
    <n v="0"/>
    <n v="0"/>
    <n v="0"/>
    <n v="0"/>
    <n v="0.93764190263744496"/>
    <n v="0.926484617526104"/>
    <n v="0"/>
    <n v="0"/>
    <n v="0"/>
    <n v="1.8641265201635489"/>
    <n v="0"/>
    <n v="0"/>
    <n v="0"/>
    <n v="0"/>
    <n v="0"/>
    <n v="0.20453206196075199"/>
    <n v="0"/>
    <n v="0"/>
    <n v="0"/>
    <n v="0"/>
    <n v="0"/>
    <n v="0"/>
    <n v="0.20453206196075199"/>
    <n v="0"/>
    <n v="0"/>
    <n v="0"/>
    <n v="0"/>
    <n v="0.17839603318136199"/>
    <n v="0.39923968625801098"/>
    <n v="0"/>
    <n v="0"/>
    <n v="0"/>
    <n v="0"/>
    <n v="0"/>
    <n v="0.376626997459654"/>
    <n v="0.95426271689902697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2 BG-342"/>
    <s v="AFUDC Not Eligible"/>
    <s v="Maintenance"/>
    <s v="Maintenance"/>
    <s v="Fossil Hydro"/>
    <s v="BG - Other Production Plant"/>
    <s v="~"/>
    <s v="PEF Hines 2 342"/>
    <n v="0"/>
    <n v="0"/>
    <n v="0"/>
    <n v="0"/>
    <n v="0.61446140606389199"/>
    <n v="0.112282612411855"/>
    <n v="0"/>
    <n v="0"/>
    <n v="0"/>
    <n v="0"/>
    <n v="0"/>
    <n v="1"/>
    <n v="1.726744018475747"/>
    <n v="0"/>
    <n v="0"/>
    <n v="0"/>
    <n v="0"/>
    <n v="0"/>
    <n v="0"/>
    <n v="0"/>
    <n v="0"/>
    <n v="0"/>
    <n v="0.31178782924193399"/>
    <n v="4.5281881909421097E-2"/>
    <n v="0"/>
    <n v="0.35706971115135511"/>
    <n v="0"/>
    <n v="0"/>
    <n v="0"/>
    <n v="0"/>
    <n v="5.5904087686735403E-2"/>
    <n v="0"/>
    <n v="0"/>
    <n v="0"/>
    <n v="0"/>
    <n v="0"/>
    <n v="8.5720132270133698E-2"/>
    <n v="0"/>
    <n v="0.14162421995686911"/>
    <n v="0"/>
    <n v="0"/>
    <n v="0"/>
    <n v="0"/>
    <n v="0"/>
    <n v="0"/>
    <n v="0"/>
    <n v="0.93764190263744496"/>
    <n v="0.926484617526104"/>
    <n v="0"/>
    <n v="0"/>
    <n v="0"/>
    <n v="1.8641265201635489"/>
    <n v="0"/>
    <n v="0"/>
    <n v="0"/>
    <n v="0"/>
    <n v="0"/>
    <n v="0.20453206196075199"/>
    <n v="0"/>
    <n v="0"/>
    <n v="0"/>
    <n v="0"/>
    <n v="0"/>
    <n v="0"/>
    <n v="0.20453206196075199"/>
    <n v="0"/>
    <n v="0"/>
    <n v="0"/>
    <n v="0"/>
    <n v="0.17839603318136199"/>
    <n v="0.39923968625801098"/>
    <n v="0"/>
    <n v="0"/>
    <n v="0"/>
    <n v="0"/>
    <n v="0"/>
    <n v="0.376626997459654"/>
    <n v="0.95426271689902697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2 BG-343"/>
    <s v="AFUDC Not Eligible"/>
    <s v="Maintenance"/>
    <s v="Maintenance"/>
    <s v="Fossil Hydro"/>
    <s v="BG - Other Production Plant"/>
    <s v="~"/>
    <s v="PEF Hines 2 343"/>
    <n v="0"/>
    <n v="0"/>
    <n v="0"/>
    <n v="0"/>
    <n v="0.61446140606389199"/>
    <n v="0.112282612411855"/>
    <n v="0"/>
    <n v="0"/>
    <n v="0"/>
    <n v="0"/>
    <n v="0"/>
    <n v="1"/>
    <n v="1.726744018475747"/>
    <n v="0"/>
    <n v="0"/>
    <n v="0"/>
    <n v="0"/>
    <n v="0"/>
    <n v="0"/>
    <n v="0"/>
    <n v="0"/>
    <n v="0"/>
    <n v="0.31178782924193399"/>
    <n v="4.5281881909421097E-2"/>
    <n v="0"/>
    <n v="0.35706971115135511"/>
    <n v="0"/>
    <n v="0"/>
    <n v="0"/>
    <n v="0"/>
    <n v="5.5904087686735403E-2"/>
    <n v="0"/>
    <n v="0"/>
    <n v="0"/>
    <n v="0"/>
    <n v="0"/>
    <n v="8.5720132270133698E-2"/>
    <n v="0"/>
    <n v="0.14162421995686911"/>
    <n v="0"/>
    <n v="0"/>
    <n v="0"/>
    <n v="0"/>
    <n v="0"/>
    <n v="0"/>
    <n v="0"/>
    <n v="0.93764190263744496"/>
    <n v="0.926484617526104"/>
    <n v="0"/>
    <n v="0"/>
    <n v="0"/>
    <n v="1.8641265201635489"/>
    <n v="0"/>
    <n v="0"/>
    <n v="0"/>
    <n v="0"/>
    <n v="0"/>
    <n v="0.20453206196075199"/>
    <n v="0"/>
    <n v="0"/>
    <n v="0"/>
    <n v="0"/>
    <n v="0"/>
    <n v="0"/>
    <n v="0.20453206196075199"/>
    <n v="0"/>
    <n v="0"/>
    <n v="0"/>
    <n v="0"/>
    <n v="0.17839603318136199"/>
    <n v="0.39923968625801098"/>
    <n v="0"/>
    <n v="0"/>
    <n v="0"/>
    <n v="0"/>
    <n v="0"/>
    <n v="0.376626997459654"/>
    <n v="0.95426271689902697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2 BG-343.1"/>
    <s v="AFUDC Not Eligible"/>
    <s v="Maintenance"/>
    <s v="Maintenance"/>
    <s v="Fossil Hydro"/>
    <s v="BG - Other Production Plant"/>
    <s v="~"/>
    <s v="PEF Hines 2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037447906380899E-2"/>
    <n v="0"/>
    <n v="0"/>
    <n v="0.47617078519930101"/>
    <n v="0"/>
    <n v="0"/>
    <n v="0"/>
    <n v="0.54120823310568189"/>
    <n v="0"/>
    <n v="0"/>
    <n v="0"/>
    <n v="0"/>
    <n v="1.9680650958802001E-2"/>
    <n v="0"/>
    <n v="0"/>
    <n v="0"/>
    <n v="0"/>
    <n v="0"/>
    <n v="0"/>
    <n v="6.0411373828735397E-2"/>
    <n v="8.0092024787537394E-2"/>
    <n v="0"/>
    <n v="0"/>
    <n v="0"/>
    <n v="0"/>
    <n v="0.70921784761069795"/>
    <n v="0.43511675062563698"/>
    <n v="0"/>
    <n v="0"/>
    <n v="0"/>
    <n v="0"/>
    <n v="0"/>
    <n v="0.19199378435866499"/>
    <n v="1.3363283825949999"/>
    <n v="0"/>
    <n v="0"/>
    <n v="0"/>
    <n v="0"/>
    <n v="0"/>
    <n v="0.156528912934743"/>
    <n v="0"/>
    <n v="0"/>
    <n v="0"/>
    <n v="0"/>
    <n v="0"/>
    <n v="0.27659352140652699"/>
    <n v="0.43312243434126996"/>
    <n v="0"/>
    <n v="0"/>
    <n v="0.27223595010669499"/>
    <n v="0"/>
    <n v="0"/>
    <n v="0"/>
    <n v="0.72554123196706399"/>
    <n v="0"/>
    <n v="0"/>
    <n v="0"/>
    <n v="0"/>
    <n v="1"/>
    <n v="1.9977771820737589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2 BG-344"/>
    <s v="AFUDC Not Eligible"/>
    <s v="Maintenance"/>
    <s v="Maintenance"/>
    <s v="Fossil Hydro"/>
    <s v="BG - Other Production Plant"/>
    <s v="~"/>
    <s v="PEF Hines 2 344"/>
    <n v="0"/>
    <n v="0"/>
    <n v="0"/>
    <n v="0"/>
    <n v="0.61446140606389199"/>
    <n v="0.112282612411855"/>
    <n v="0"/>
    <n v="0"/>
    <n v="0"/>
    <n v="0"/>
    <n v="0"/>
    <n v="1"/>
    <n v="1.726744018475747"/>
    <n v="0"/>
    <n v="0"/>
    <n v="0"/>
    <n v="0"/>
    <n v="0"/>
    <n v="0"/>
    <n v="0"/>
    <n v="0"/>
    <n v="0"/>
    <n v="0.31178782924193399"/>
    <n v="4.5281881909421097E-2"/>
    <n v="0"/>
    <n v="0.35706971115135511"/>
    <n v="0"/>
    <n v="0"/>
    <n v="0"/>
    <n v="0"/>
    <n v="5.5904087686735403E-2"/>
    <n v="0"/>
    <n v="0"/>
    <n v="0"/>
    <n v="0"/>
    <n v="0"/>
    <n v="8.5720132270133698E-2"/>
    <n v="0"/>
    <n v="0.14162421995686911"/>
    <n v="0"/>
    <n v="0"/>
    <n v="0"/>
    <n v="0"/>
    <n v="0"/>
    <n v="0"/>
    <n v="0"/>
    <n v="0.93764190263744496"/>
    <n v="0.926484617526104"/>
    <n v="0"/>
    <n v="0"/>
    <n v="0"/>
    <n v="1.8641265201635489"/>
    <n v="0"/>
    <n v="0"/>
    <n v="0"/>
    <n v="0"/>
    <n v="0"/>
    <n v="0.20453206196075199"/>
    <n v="0"/>
    <n v="0"/>
    <n v="0"/>
    <n v="0"/>
    <n v="0"/>
    <n v="0"/>
    <n v="0.20453206196075199"/>
    <n v="0"/>
    <n v="0"/>
    <n v="0"/>
    <n v="0"/>
    <n v="0.17839603318136199"/>
    <n v="0.39923968625801098"/>
    <n v="0"/>
    <n v="0"/>
    <n v="0"/>
    <n v="0"/>
    <n v="0"/>
    <n v="0.376626997459654"/>
    <n v="0.95426271689902697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2 BG-345"/>
    <s v="AFUDC Not Eligible"/>
    <s v="Maintenance"/>
    <s v="Maintenance"/>
    <s v="Fossil Hydro"/>
    <s v="BG - Other Production Plant"/>
    <s v="~"/>
    <s v="PEF Hines 2 345"/>
    <n v="0"/>
    <n v="0"/>
    <n v="0"/>
    <n v="0"/>
    <n v="0.61446140606389199"/>
    <n v="0.112282612411855"/>
    <n v="0"/>
    <n v="0"/>
    <n v="0"/>
    <n v="0"/>
    <n v="0"/>
    <n v="1"/>
    <n v="1.726744018475747"/>
    <n v="0"/>
    <n v="0"/>
    <n v="0"/>
    <n v="0"/>
    <n v="0"/>
    <n v="0"/>
    <n v="0"/>
    <n v="0"/>
    <n v="0"/>
    <n v="0.31178782924193399"/>
    <n v="4.5281881909421097E-2"/>
    <n v="0"/>
    <n v="0.35706971115135511"/>
    <n v="0"/>
    <n v="0"/>
    <n v="0"/>
    <n v="0"/>
    <n v="5.5904087686735403E-2"/>
    <n v="0"/>
    <n v="0"/>
    <n v="0"/>
    <n v="0"/>
    <n v="0"/>
    <n v="8.5720132270133698E-2"/>
    <n v="0"/>
    <n v="0.14162421995686911"/>
    <n v="0"/>
    <n v="0"/>
    <n v="0"/>
    <n v="0"/>
    <n v="0"/>
    <n v="0"/>
    <n v="0"/>
    <n v="0.93764190263744496"/>
    <n v="0.926484617526104"/>
    <n v="0"/>
    <n v="0"/>
    <n v="0"/>
    <n v="1.8641265201635489"/>
    <n v="0"/>
    <n v="0"/>
    <n v="0"/>
    <n v="0"/>
    <n v="0"/>
    <n v="0.20453206196075199"/>
    <n v="0"/>
    <n v="0"/>
    <n v="0"/>
    <n v="0"/>
    <n v="0"/>
    <n v="0"/>
    <n v="0.20453206196075199"/>
    <n v="0"/>
    <n v="0"/>
    <n v="0"/>
    <n v="0"/>
    <n v="0.17839603318136199"/>
    <n v="0.39923968625801098"/>
    <n v="0"/>
    <n v="0"/>
    <n v="0"/>
    <n v="0"/>
    <n v="0"/>
    <n v="0.376626997459654"/>
    <n v="0.95426271689902697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2 BG-346"/>
    <s v="AFUDC Not Eligible"/>
    <s v="Maintenance"/>
    <s v="Maintenance"/>
    <s v="Fossil Hydro"/>
    <s v="BG - Other Production Plant"/>
    <s v="~"/>
    <s v="PEF Hines 2 346"/>
    <n v="0"/>
    <n v="0"/>
    <n v="0"/>
    <n v="0"/>
    <n v="0.61446140606389199"/>
    <n v="0.112282612411855"/>
    <n v="0"/>
    <n v="0"/>
    <n v="0"/>
    <n v="0"/>
    <n v="0"/>
    <n v="1"/>
    <n v="1.726744018475747"/>
    <n v="0"/>
    <n v="0"/>
    <n v="0"/>
    <n v="0"/>
    <n v="0"/>
    <n v="0"/>
    <n v="0"/>
    <n v="0"/>
    <n v="0"/>
    <n v="0.31178782924193399"/>
    <n v="4.5281881909421097E-2"/>
    <n v="0"/>
    <n v="0.35706971115135511"/>
    <n v="0"/>
    <n v="0"/>
    <n v="0"/>
    <n v="0"/>
    <n v="5.5904087686735403E-2"/>
    <n v="0"/>
    <n v="0"/>
    <n v="0"/>
    <n v="0"/>
    <n v="0"/>
    <n v="8.5720132270133698E-2"/>
    <n v="0"/>
    <n v="0.14162421995686911"/>
    <n v="0"/>
    <n v="0"/>
    <n v="0"/>
    <n v="0"/>
    <n v="0"/>
    <n v="0"/>
    <n v="0"/>
    <n v="0.93764190263744496"/>
    <n v="0.926484617526104"/>
    <n v="0"/>
    <n v="0"/>
    <n v="0"/>
    <n v="1.8641265201635489"/>
    <n v="0"/>
    <n v="0"/>
    <n v="0"/>
    <n v="0"/>
    <n v="0"/>
    <n v="0.20453206196075199"/>
    <n v="0"/>
    <n v="0"/>
    <n v="0"/>
    <n v="0"/>
    <n v="0"/>
    <n v="0"/>
    <n v="0.20453206196075199"/>
    <n v="0"/>
    <n v="0"/>
    <n v="0"/>
    <n v="0"/>
    <n v="0.17839603318136199"/>
    <n v="0.39923968625801098"/>
    <n v="0"/>
    <n v="0"/>
    <n v="0"/>
    <n v="0"/>
    <n v="0"/>
    <n v="0.376626997459654"/>
    <n v="0.95426271689902697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2 Other BG-341"/>
    <s v="AFUDC Not Eligible"/>
    <s v="Maintenance"/>
    <s v="Maintenance"/>
    <s v="Fossil Hydro"/>
    <s v="BG - Other Production Plant"/>
    <s v="~"/>
    <s v="PEF Hines 2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2 Other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2 Other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2 Other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2 Other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2 Other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3 BG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1"/>
    <n v="1"/>
    <n v="0"/>
    <n v="0"/>
    <n v="0"/>
    <n v="0.78125509253104797"/>
    <n v="0"/>
    <n v="0"/>
    <n v="0"/>
    <n v="0"/>
    <n v="0"/>
    <n v="0"/>
    <n v="0"/>
    <n v="0"/>
    <n v="0.78125509253104797"/>
    <n v="0"/>
    <n v="0"/>
    <n v="0"/>
    <n v="0"/>
    <n v="0"/>
    <n v="0"/>
    <n v="0"/>
    <n v="0"/>
    <n v="0"/>
    <n v="0"/>
    <n v="0"/>
    <n v="0.28307186368674803"/>
    <n v="0.28307186368674803"/>
    <n v="0"/>
    <n v="0"/>
    <n v="0"/>
    <n v="0"/>
    <n v="0"/>
    <n v="0"/>
    <n v="0"/>
    <n v="0"/>
    <n v="0"/>
    <n v="0"/>
    <n v="0"/>
    <n v="0.68"/>
    <n v="0.68"/>
    <n v="0"/>
    <n v="0"/>
    <n v="0"/>
    <n v="0"/>
    <n v="0"/>
    <n v="1.08"/>
    <n v="0"/>
    <n v="0"/>
    <n v="0"/>
    <n v="0"/>
    <n v="0"/>
    <n v="-32.630000000000003"/>
    <n v="-31.550000000000004"/>
    <n v="0"/>
    <n v="0"/>
    <n v="0"/>
    <n v="0"/>
    <n v="0"/>
    <n v="0.31365322773256399"/>
    <n v="0"/>
    <n v="6.26640293351617E-2"/>
    <n v="0.99980837187328897"/>
    <n v="0"/>
    <n v="0"/>
    <n v="0"/>
    <n v="1.3761256289410146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3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1"/>
    <n v="1"/>
    <n v="0"/>
    <n v="0"/>
    <n v="0"/>
    <n v="0.78125509253104797"/>
    <n v="0"/>
    <n v="0"/>
    <n v="0"/>
    <n v="0"/>
    <n v="0"/>
    <n v="0"/>
    <n v="0"/>
    <n v="0"/>
    <n v="0.78125509253104797"/>
    <n v="0"/>
    <n v="0"/>
    <n v="0"/>
    <n v="0"/>
    <n v="0"/>
    <n v="0"/>
    <n v="0"/>
    <n v="0"/>
    <n v="0"/>
    <n v="0"/>
    <n v="0"/>
    <n v="0.28307186368674803"/>
    <n v="0.28307186368674803"/>
    <n v="0"/>
    <n v="0"/>
    <n v="0"/>
    <n v="0"/>
    <n v="0"/>
    <n v="0"/>
    <n v="0"/>
    <n v="0"/>
    <n v="0"/>
    <n v="0"/>
    <n v="0"/>
    <n v="0.65252668452418405"/>
    <n v="0.65252668452418405"/>
    <n v="0"/>
    <n v="0"/>
    <n v="0"/>
    <n v="0"/>
    <n v="0"/>
    <n v="0"/>
    <n v="0"/>
    <n v="0.96794135545636595"/>
    <n v="0"/>
    <n v="0"/>
    <n v="0"/>
    <n v="0.67588847108922101"/>
    <n v="1.6438298265455868"/>
    <n v="0"/>
    <n v="0"/>
    <n v="0"/>
    <n v="0"/>
    <n v="0"/>
    <n v="0.25529495002592101"/>
    <n v="0"/>
    <n v="4.7382320915870503E-2"/>
    <n v="0.74422875524591403"/>
    <n v="0"/>
    <n v="0"/>
    <n v="0"/>
    <n v="1.0469060261877057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3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1"/>
    <n v="1"/>
    <n v="0"/>
    <n v="0"/>
    <n v="0"/>
    <n v="0.78125509253104797"/>
    <n v="0"/>
    <n v="0"/>
    <n v="0"/>
    <n v="0"/>
    <n v="0"/>
    <n v="0"/>
    <n v="0"/>
    <n v="0"/>
    <n v="0.78125509253104797"/>
    <n v="0"/>
    <n v="0"/>
    <n v="0"/>
    <n v="0"/>
    <n v="0"/>
    <n v="0"/>
    <n v="0"/>
    <n v="0"/>
    <n v="0"/>
    <n v="0"/>
    <n v="0"/>
    <n v="0.28307186368674803"/>
    <n v="0.28307186368674803"/>
    <n v="0"/>
    <n v="0"/>
    <n v="0"/>
    <n v="0"/>
    <n v="0"/>
    <n v="0"/>
    <n v="0"/>
    <n v="0"/>
    <n v="0"/>
    <n v="0"/>
    <n v="0"/>
    <n v="0.65252668452418405"/>
    <n v="0.65252668452418405"/>
    <n v="0"/>
    <n v="0"/>
    <n v="0"/>
    <n v="0"/>
    <n v="0"/>
    <n v="0"/>
    <n v="0"/>
    <n v="0.96794135545636595"/>
    <n v="0"/>
    <n v="0"/>
    <n v="0"/>
    <n v="0.67588847108922101"/>
    <n v="1.6438298265455868"/>
    <n v="0"/>
    <n v="0"/>
    <n v="0"/>
    <n v="0"/>
    <n v="0"/>
    <n v="0.25529495002592101"/>
    <n v="0"/>
    <n v="4.7382320915870503E-2"/>
    <n v="0.74422875524591403"/>
    <n v="0"/>
    <n v="0"/>
    <n v="0"/>
    <n v="1.0469060261877057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3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1"/>
    <n v="1"/>
    <n v="0"/>
    <n v="0"/>
    <n v="0"/>
    <n v="0.78125509253104797"/>
    <n v="0"/>
    <n v="0"/>
    <n v="0"/>
    <n v="0"/>
    <n v="0"/>
    <n v="0"/>
    <n v="0"/>
    <n v="0"/>
    <n v="0.78125509253104797"/>
    <n v="0"/>
    <n v="0"/>
    <n v="0"/>
    <n v="0"/>
    <n v="0"/>
    <n v="0"/>
    <n v="0"/>
    <n v="0"/>
    <n v="0"/>
    <n v="0"/>
    <n v="0"/>
    <n v="0.28307186368674803"/>
    <n v="0.28307186368674803"/>
    <n v="0"/>
    <n v="0"/>
    <n v="0"/>
    <n v="0"/>
    <n v="0"/>
    <n v="0"/>
    <n v="0"/>
    <n v="0"/>
    <n v="0"/>
    <n v="0"/>
    <n v="0"/>
    <n v="0.65252668452418405"/>
    <n v="0.65252668452418405"/>
    <n v="0"/>
    <n v="0"/>
    <n v="0"/>
    <n v="0"/>
    <n v="0"/>
    <n v="0"/>
    <n v="0"/>
    <n v="0.96794135545636595"/>
    <n v="0"/>
    <n v="0"/>
    <n v="0"/>
    <n v="0.67588847108922101"/>
    <n v="1.6438298265455868"/>
    <n v="0"/>
    <n v="0"/>
    <n v="0"/>
    <n v="0"/>
    <n v="0"/>
    <n v="0.25529495002592101"/>
    <n v="0"/>
    <n v="4.7382320915870503E-2"/>
    <n v="0.74422875524591403"/>
    <n v="0"/>
    <n v="0"/>
    <n v="0"/>
    <n v="1.0469060261877057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3 BG-343.1"/>
    <s v="AFUDC Not Eligible"/>
    <s v="Maintenance"/>
    <s v="Maintenance"/>
    <s v="Fossil Hydro"/>
    <s v="BG - Other Production Plant"/>
    <s v="~"/>
    <s v="PEF Hines 3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251088148519"/>
    <n v="0.41251088148519"/>
    <n v="0"/>
    <n v="0"/>
    <n v="0"/>
    <n v="0"/>
    <n v="0"/>
    <n v="0"/>
    <n v="0"/>
    <n v="0"/>
    <n v="0"/>
    <n v="0"/>
    <n v="0"/>
    <n v="9.4438771561893398E-2"/>
    <n v="9.4438771561893398E-2"/>
    <n v="0"/>
    <n v="0"/>
    <n v="0"/>
    <n v="0"/>
    <n v="0"/>
    <n v="0"/>
    <n v="0"/>
    <n v="0"/>
    <n v="0"/>
    <n v="0"/>
    <n v="0"/>
    <n v="0.16720469579885"/>
    <n v="0.16720469579885"/>
    <n v="0"/>
    <n v="0"/>
    <n v="0"/>
    <n v="0"/>
    <n v="0.82582814474491295"/>
    <n v="0"/>
    <n v="0"/>
    <n v="0"/>
    <n v="0"/>
    <n v="0"/>
    <n v="0"/>
    <n v="6.8770963176246896E-2"/>
    <n v="0.89459910792115982"/>
    <n v="0"/>
    <n v="0"/>
    <n v="0"/>
    <n v="0"/>
    <n v="0"/>
    <n v="0.13950249504708601"/>
    <n v="0"/>
    <n v="0"/>
    <n v="0"/>
    <n v="0"/>
    <n v="0"/>
    <n v="0.26920944860688001"/>
    <n v="0.4087119436539660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3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1"/>
    <n v="1"/>
    <n v="0"/>
    <n v="0"/>
    <n v="0"/>
    <n v="0.78125509253104797"/>
    <n v="0"/>
    <n v="0"/>
    <n v="0"/>
    <n v="0"/>
    <n v="0"/>
    <n v="0"/>
    <n v="0"/>
    <n v="0"/>
    <n v="0.78125509253104797"/>
    <n v="0"/>
    <n v="0"/>
    <n v="0"/>
    <n v="0"/>
    <n v="0"/>
    <n v="0"/>
    <n v="0"/>
    <n v="0"/>
    <n v="0"/>
    <n v="0"/>
    <n v="0"/>
    <n v="0.28307186368674803"/>
    <n v="0.28307186368674803"/>
    <n v="0"/>
    <n v="0"/>
    <n v="0"/>
    <n v="0"/>
    <n v="0"/>
    <n v="0"/>
    <n v="0"/>
    <n v="0"/>
    <n v="0"/>
    <n v="0"/>
    <n v="0"/>
    <n v="0.65252668452418405"/>
    <n v="0.65252668452418405"/>
    <n v="0"/>
    <n v="0"/>
    <n v="0"/>
    <n v="0"/>
    <n v="0"/>
    <n v="0"/>
    <n v="0"/>
    <n v="0.96794135545636595"/>
    <n v="0"/>
    <n v="0"/>
    <n v="0"/>
    <n v="0.67588847108922101"/>
    <n v="1.6438298265455868"/>
    <n v="0"/>
    <n v="0"/>
    <n v="0"/>
    <n v="0"/>
    <n v="0"/>
    <n v="0.25529495002592101"/>
    <n v="0"/>
    <n v="4.7382320915870503E-2"/>
    <n v="0.74422875524591403"/>
    <n v="0"/>
    <n v="0"/>
    <n v="0"/>
    <n v="1.0469060261877057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3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1"/>
    <n v="1"/>
    <n v="0"/>
    <n v="0"/>
    <n v="0"/>
    <n v="0.78125509253104797"/>
    <n v="0"/>
    <n v="0"/>
    <n v="0"/>
    <n v="0"/>
    <n v="0"/>
    <n v="0"/>
    <n v="0"/>
    <n v="0"/>
    <n v="0.78125509253104797"/>
    <n v="0"/>
    <n v="0"/>
    <n v="0"/>
    <n v="0"/>
    <n v="0"/>
    <n v="0"/>
    <n v="0"/>
    <n v="0"/>
    <n v="0"/>
    <n v="0"/>
    <n v="0"/>
    <n v="0.28307186368674803"/>
    <n v="0.28307186368674803"/>
    <n v="0"/>
    <n v="0"/>
    <n v="0"/>
    <n v="0"/>
    <n v="0"/>
    <n v="0"/>
    <n v="0"/>
    <n v="0"/>
    <n v="0"/>
    <n v="0"/>
    <n v="0"/>
    <n v="0.65252668452418405"/>
    <n v="0.65252668452418405"/>
    <n v="0"/>
    <n v="0"/>
    <n v="0"/>
    <n v="0"/>
    <n v="0"/>
    <n v="0"/>
    <n v="0"/>
    <n v="0.96794135545636595"/>
    <n v="0"/>
    <n v="0"/>
    <n v="0"/>
    <n v="0.67588847108922101"/>
    <n v="1.6438298265455868"/>
    <n v="0"/>
    <n v="0"/>
    <n v="0"/>
    <n v="0"/>
    <n v="0"/>
    <n v="0.25529495002592101"/>
    <n v="0"/>
    <n v="4.7382320915870503E-2"/>
    <n v="0.74422875524591403"/>
    <n v="0"/>
    <n v="0"/>
    <n v="0"/>
    <n v="1.0469060261877057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3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1"/>
    <n v="1"/>
    <n v="0"/>
    <n v="0"/>
    <n v="0"/>
    <n v="0.78125509253104797"/>
    <n v="0"/>
    <n v="0"/>
    <n v="0"/>
    <n v="0"/>
    <n v="0"/>
    <n v="0"/>
    <n v="0"/>
    <n v="0"/>
    <n v="0.78125509253104797"/>
    <n v="0"/>
    <n v="0"/>
    <n v="0"/>
    <n v="0"/>
    <n v="0"/>
    <n v="0"/>
    <n v="0"/>
    <n v="0"/>
    <n v="0"/>
    <n v="0"/>
    <n v="0"/>
    <n v="0.28307186368674803"/>
    <n v="0.28307186368674803"/>
    <n v="0"/>
    <n v="0"/>
    <n v="0"/>
    <n v="0"/>
    <n v="0"/>
    <n v="0"/>
    <n v="0"/>
    <n v="0"/>
    <n v="0"/>
    <n v="0"/>
    <n v="0"/>
    <n v="0.65252668452418405"/>
    <n v="0.65252668452418405"/>
    <n v="0"/>
    <n v="0"/>
    <n v="0"/>
    <n v="0"/>
    <n v="0"/>
    <n v="0"/>
    <n v="0"/>
    <n v="0.96794135545636595"/>
    <n v="0"/>
    <n v="0"/>
    <n v="0"/>
    <n v="0.67588847108922101"/>
    <n v="1.6438298265455868"/>
    <n v="0"/>
    <n v="0"/>
    <n v="0"/>
    <n v="0"/>
    <n v="0"/>
    <n v="0.25529495002592101"/>
    <n v="0"/>
    <n v="4.7382320915870503E-2"/>
    <n v="0.74422875524591403"/>
    <n v="0"/>
    <n v="0"/>
    <n v="0"/>
    <n v="1.0469060261877057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3 Other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3 Other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3 Other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3 Other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3 Other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3 Other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4 BG-341"/>
    <s v="AFUDC Not Eligible"/>
    <s v="Maintenance"/>
    <s v="Maintenance"/>
    <s v="Fossil Hydro"/>
    <s v="BG - Other Production Plant"/>
    <s v="~"/>
    <s v="PEF Hines 4 341"/>
    <n v="0"/>
    <n v="0"/>
    <n v="0"/>
    <n v="0"/>
    <n v="1"/>
    <n v="0.144554130069737"/>
    <n v="0"/>
    <n v="0"/>
    <n v="0"/>
    <n v="1.31459801188476E-2"/>
    <n v="5.7672395330401499E-2"/>
    <n v="0.63436710889234404"/>
    <n v="1.8497396144113303"/>
    <n v="0"/>
    <n v="0"/>
    <n v="0"/>
    <n v="0"/>
    <n v="3.2310165387808898E-2"/>
    <n v="0"/>
    <n v="0"/>
    <n v="0"/>
    <n v="0"/>
    <n v="0"/>
    <n v="0.59136861331439305"/>
    <n v="0.24986746752841399"/>
    <n v="0.87354624623061605"/>
    <n v="0"/>
    <n v="0"/>
    <n v="0"/>
    <n v="0"/>
    <n v="0"/>
    <n v="0"/>
    <n v="0"/>
    <n v="0"/>
    <n v="0"/>
    <n v="0"/>
    <n v="0"/>
    <n v="8.6970091330234298E-2"/>
    <n v="8.6970091330234298E-2"/>
    <n v="0"/>
    <n v="0"/>
    <n v="0"/>
    <n v="0"/>
    <n v="0"/>
    <n v="0"/>
    <n v="0"/>
    <n v="0"/>
    <n v="0"/>
    <n v="0"/>
    <n v="0.65497365850543998"/>
    <n v="0"/>
    <n v="0.65497365850543998"/>
    <n v="0"/>
    <n v="0"/>
    <n v="0"/>
    <n v="0"/>
    <n v="0"/>
    <n v="0"/>
    <n v="0"/>
    <n v="0"/>
    <n v="0"/>
    <n v="0"/>
    <n v="0"/>
    <n v="0.68250593485935995"/>
    <n v="0.68250593485935995"/>
    <n v="0"/>
    <n v="0"/>
    <n v="0"/>
    <n v="0"/>
    <n v="0"/>
    <n v="0"/>
    <n v="0"/>
    <n v="0"/>
    <n v="0"/>
    <n v="0"/>
    <n v="1.2066186778502999E-2"/>
    <n v="0.85507714333261298"/>
    <n v="0.867143330111116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4 BG-342"/>
    <s v="AFUDC Not Eligible"/>
    <s v="Maintenance"/>
    <s v="Maintenance"/>
    <s v="Fossil Hydro"/>
    <s v="BG - Other Production Plant"/>
    <s v="~"/>
    <s v="PEF Hines 4 342"/>
    <n v="0"/>
    <n v="0"/>
    <n v="0"/>
    <n v="0"/>
    <n v="1"/>
    <n v="0.144554130069737"/>
    <n v="0"/>
    <n v="0"/>
    <n v="0"/>
    <n v="1.31459801188476E-2"/>
    <n v="5.7672395330401499E-2"/>
    <n v="0.63436710889234404"/>
    <n v="1.8497396144113303"/>
    <n v="0"/>
    <n v="0"/>
    <n v="0"/>
    <n v="0"/>
    <n v="3.2310165387808898E-2"/>
    <n v="0"/>
    <n v="0"/>
    <n v="0"/>
    <n v="0"/>
    <n v="0"/>
    <n v="0.59136861331439305"/>
    <n v="0.24986746752841399"/>
    <n v="0.87354624623061605"/>
    <n v="0"/>
    <n v="0"/>
    <n v="0"/>
    <n v="0"/>
    <n v="0"/>
    <n v="0"/>
    <n v="0"/>
    <n v="0"/>
    <n v="0"/>
    <n v="0"/>
    <n v="0"/>
    <n v="8.6970091330234298E-2"/>
    <n v="8.6970091330234298E-2"/>
    <n v="0"/>
    <n v="0"/>
    <n v="0"/>
    <n v="0"/>
    <n v="0"/>
    <n v="0"/>
    <n v="0"/>
    <n v="0"/>
    <n v="0"/>
    <n v="0"/>
    <n v="0.65497365850543998"/>
    <n v="0"/>
    <n v="0.65497365850543998"/>
    <n v="0"/>
    <n v="0"/>
    <n v="0"/>
    <n v="0"/>
    <n v="0"/>
    <n v="0"/>
    <n v="0"/>
    <n v="0"/>
    <n v="0"/>
    <n v="0"/>
    <n v="0"/>
    <n v="0.68250593485935995"/>
    <n v="0.68250593485935995"/>
    <n v="0"/>
    <n v="0"/>
    <n v="0"/>
    <n v="0"/>
    <n v="0"/>
    <n v="0"/>
    <n v="0"/>
    <n v="0"/>
    <n v="0"/>
    <n v="0"/>
    <n v="1.2066186778502999E-2"/>
    <n v="0.85507714333261298"/>
    <n v="0.867143330111116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4 BG-343"/>
    <s v="AFUDC Not Eligible"/>
    <s v="Maintenance"/>
    <s v="Maintenance"/>
    <s v="Fossil Hydro"/>
    <s v="BG - Other Production Plant"/>
    <s v="~"/>
    <s v="PEF Hines 4 343"/>
    <n v="0"/>
    <n v="0"/>
    <n v="0"/>
    <n v="0"/>
    <n v="1"/>
    <n v="0.144554130069737"/>
    <n v="0"/>
    <n v="0"/>
    <n v="0"/>
    <n v="1.31459801188476E-2"/>
    <n v="5.7672395330401499E-2"/>
    <n v="0.63436710889234404"/>
    <n v="1.8497396144113303"/>
    <n v="0"/>
    <n v="0"/>
    <n v="0"/>
    <n v="0"/>
    <n v="3.2310165387808898E-2"/>
    <n v="0"/>
    <n v="0"/>
    <n v="0"/>
    <n v="0"/>
    <n v="0"/>
    <n v="0.59136861331439305"/>
    <n v="0.24986746752841399"/>
    <n v="0.87354624623061605"/>
    <n v="0"/>
    <n v="0"/>
    <n v="0"/>
    <n v="0"/>
    <n v="0"/>
    <n v="0"/>
    <n v="0"/>
    <n v="0"/>
    <n v="0"/>
    <n v="0"/>
    <n v="0"/>
    <n v="8.6970091330234298E-2"/>
    <n v="8.6970091330234298E-2"/>
    <n v="0"/>
    <n v="0"/>
    <n v="0"/>
    <n v="0"/>
    <n v="0"/>
    <n v="0"/>
    <n v="0"/>
    <n v="0"/>
    <n v="0"/>
    <n v="0"/>
    <n v="0.65497365850543998"/>
    <n v="0"/>
    <n v="0.65497365850543998"/>
    <n v="0"/>
    <n v="0"/>
    <n v="0"/>
    <n v="0"/>
    <n v="0"/>
    <n v="0"/>
    <n v="0"/>
    <n v="0"/>
    <n v="0"/>
    <n v="0"/>
    <n v="0"/>
    <n v="0.68250593485935995"/>
    <n v="0.68250593485935995"/>
    <n v="0"/>
    <n v="0"/>
    <n v="0"/>
    <n v="0"/>
    <n v="0"/>
    <n v="0"/>
    <n v="0"/>
    <n v="0"/>
    <n v="0"/>
    <n v="0"/>
    <n v="1.2066186778502999E-2"/>
    <n v="0.85507714333261298"/>
    <n v="0.867143330111116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4 BG-343.1"/>
    <s v="AFUDC Not Eligible"/>
    <s v="Maintenance"/>
    <s v="Maintenance"/>
    <s v="Fossil Hydro"/>
    <s v="BG - Other Production Plant"/>
    <s v="~"/>
    <s v="PEF Hines 4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3398435037688403"/>
    <n v="1"/>
    <n v="1.7339843503768839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4 BG-344"/>
    <s v="AFUDC Not Eligible"/>
    <s v="Maintenance"/>
    <s v="Maintenance"/>
    <s v="Fossil Hydro"/>
    <s v="BG - Other Production Plant"/>
    <s v="~"/>
    <s v="PEF Hines 4 344"/>
    <n v="0"/>
    <n v="0"/>
    <n v="0"/>
    <n v="0"/>
    <n v="1"/>
    <n v="0.144554130069737"/>
    <n v="0"/>
    <n v="0"/>
    <n v="0"/>
    <n v="1.31459801188476E-2"/>
    <n v="5.7672395330401499E-2"/>
    <n v="0.63436710889234404"/>
    <n v="1.8497396144113303"/>
    <n v="0"/>
    <n v="0"/>
    <n v="0"/>
    <n v="0"/>
    <n v="3.2310165387808898E-2"/>
    <n v="0"/>
    <n v="0"/>
    <n v="0"/>
    <n v="0"/>
    <n v="0"/>
    <n v="0.59136861331439305"/>
    <n v="0.24986746752841399"/>
    <n v="0.87354624623061605"/>
    <n v="0"/>
    <n v="0"/>
    <n v="0"/>
    <n v="0"/>
    <n v="0"/>
    <n v="0"/>
    <n v="0"/>
    <n v="0"/>
    <n v="0"/>
    <n v="0"/>
    <n v="0"/>
    <n v="8.6970091330234298E-2"/>
    <n v="8.6970091330234298E-2"/>
    <n v="0"/>
    <n v="0"/>
    <n v="0"/>
    <n v="0"/>
    <n v="0"/>
    <n v="0"/>
    <n v="0"/>
    <n v="0"/>
    <n v="0"/>
    <n v="0"/>
    <n v="0.65497365850543998"/>
    <n v="0"/>
    <n v="0.65497365850543998"/>
    <n v="0"/>
    <n v="0"/>
    <n v="0"/>
    <n v="0"/>
    <n v="0"/>
    <n v="0"/>
    <n v="0"/>
    <n v="0"/>
    <n v="0"/>
    <n v="0"/>
    <n v="0"/>
    <n v="0.68250593485935995"/>
    <n v="0.68250593485935995"/>
    <n v="0"/>
    <n v="0"/>
    <n v="0"/>
    <n v="0"/>
    <n v="0"/>
    <n v="0"/>
    <n v="0"/>
    <n v="0"/>
    <n v="0"/>
    <n v="0"/>
    <n v="1.2066186778502999E-2"/>
    <n v="0.85507714333261298"/>
    <n v="0.867143330111116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4 BG-345"/>
    <s v="AFUDC Not Eligible"/>
    <s v="Maintenance"/>
    <s v="Maintenance"/>
    <s v="Fossil Hydro"/>
    <s v="BG - Other Production Plant"/>
    <s v="~"/>
    <s v="PEF Hines 4 345"/>
    <n v="0"/>
    <n v="0"/>
    <n v="0"/>
    <n v="0"/>
    <n v="1"/>
    <n v="0.144554130069737"/>
    <n v="0"/>
    <n v="0"/>
    <n v="0"/>
    <n v="1.31459801188476E-2"/>
    <n v="5.7672395330401499E-2"/>
    <n v="0.63436710889234404"/>
    <n v="1.8497396144113303"/>
    <n v="0"/>
    <n v="0"/>
    <n v="0"/>
    <n v="0"/>
    <n v="3.2310165387808898E-2"/>
    <n v="0"/>
    <n v="0"/>
    <n v="0"/>
    <n v="0"/>
    <n v="0"/>
    <n v="0.59136861331439305"/>
    <n v="0.24986746752841399"/>
    <n v="0.87354624623061605"/>
    <n v="0"/>
    <n v="0"/>
    <n v="0"/>
    <n v="0"/>
    <n v="0"/>
    <n v="0"/>
    <n v="0"/>
    <n v="0"/>
    <n v="0"/>
    <n v="0"/>
    <n v="0"/>
    <n v="8.6970091330234298E-2"/>
    <n v="8.6970091330234298E-2"/>
    <n v="0"/>
    <n v="0"/>
    <n v="0"/>
    <n v="0"/>
    <n v="0"/>
    <n v="0"/>
    <n v="0"/>
    <n v="0"/>
    <n v="0"/>
    <n v="0"/>
    <n v="0.65497365850543998"/>
    <n v="0"/>
    <n v="0.65497365850543998"/>
    <n v="0"/>
    <n v="0"/>
    <n v="0"/>
    <n v="0"/>
    <n v="0"/>
    <n v="0"/>
    <n v="0"/>
    <n v="0"/>
    <n v="0"/>
    <n v="0"/>
    <n v="0"/>
    <n v="0.68250593485935995"/>
    <n v="0.68250593485935995"/>
    <n v="0"/>
    <n v="0"/>
    <n v="0"/>
    <n v="0"/>
    <n v="0"/>
    <n v="0"/>
    <n v="0"/>
    <n v="0"/>
    <n v="0"/>
    <n v="0"/>
    <n v="1.2066186778502999E-2"/>
    <n v="0.85507714333261298"/>
    <n v="0.867143330111116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4 BG-346"/>
    <s v="AFUDC Not Eligible"/>
    <s v="Maintenance"/>
    <s v="Maintenance"/>
    <s v="Fossil Hydro"/>
    <s v="BG - Other Production Plant"/>
    <s v="~"/>
    <s v="PEF Hines 4 346"/>
    <n v="0"/>
    <n v="0"/>
    <n v="0"/>
    <n v="0"/>
    <n v="1"/>
    <n v="0.144554130069737"/>
    <n v="0"/>
    <n v="0"/>
    <n v="0"/>
    <n v="1.31459801188476E-2"/>
    <n v="5.7672395330401499E-2"/>
    <n v="0.63436710889234404"/>
    <n v="1.8497396144113303"/>
    <n v="0"/>
    <n v="0"/>
    <n v="0"/>
    <n v="0"/>
    <n v="3.2310165387808898E-2"/>
    <n v="0"/>
    <n v="0"/>
    <n v="0"/>
    <n v="0"/>
    <n v="0"/>
    <n v="0.59136861331439305"/>
    <n v="0.24986746752841399"/>
    <n v="0.87354624623061605"/>
    <n v="0"/>
    <n v="0"/>
    <n v="0"/>
    <n v="0"/>
    <n v="0"/>
    <n v="0"/>
    <n v="0"/>
    <n v="0"/>
    <n v="0"/>
    <n v="0"/>
    <n v="0"/>
    <n v="8.6970091330234298E-2"/>
    <n v="8.6970091330234298E-2"/>
    <n v="0"/>
    <n v="0"/>
    <n v="0"/>
    <n v="0"/>
    <n v="0"/>
    <n v="0"/>
    <n v="0"/>
    <n v="0"/>
    <n v="0"/>
    <n v="0"/>
    <n v="0.65497365850543998"/>
    <n v="0"/>
    <n v="0.65497365850543998"/>
    <n v="0"/>
    <n v="0"/>
    <n v="0"/>
    <n v="0"/>
    <n v="0"/>
    <n v="0"/>
    <n v="0"/>
    <n v="0"/>
    <n v="0"/>
    <n v="0"/>
    <n v="0"/>
    <n v="0.68250593485935995"/>
    <n v="0.68250593485935995"/>
    <n v="0"/>
    <n v="0"/>
    <n v="0"/>
    <n v="0"/>
    <n v="0"/>
    <n v="0"/>
    <n v="0"/>
    <n v="0"/>
    <n v="0"/>
    <n v="0"/>
    <n v="1.2066186778502999E-2"/>
    <n v="0.85507714333261298"/>
    <n v="0.867143330111116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4 Other BG-341"/>
    <s v="AFUDC Not Eligible"/>
    <s v="Maintenance"/>
    <s v="Maintenance"/>
    <s v="Fossil Hydro"/>
    <s v="BG - Other Production Plant"/>
    <s v="~"/>
    <s v="PEF Hines 4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4 Other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4 Other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4 Other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4 Other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Hines 4 Other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1-6 341"/>
    <s v="AFUDC Not Eligible"/>
    <s v="Maintenance"/>
    <s v="Maintenance"/>
    <s v="Fossil Hydro"/>
    <s v="BG - Other Production Plant"/>
    <s v="~"/>
    <s v="PEF Inter City old P1-6 341"/>
    <n v="0"/>
    <n v="0"/>
    <n v="0"/>
    <n v="0"/>
    <n v="0"/>
    <n v="0"/>
    <n v="0"/>
    <n v="0"/>
    <n v="0"/>
    <n v="0.23732948961671399"/>
    <n v="0.137415657109869"/>
    <n v="0"/>
    <n v="0.37474514672658299"/>
    <n v="0"/>
    <n v="0"/>
    <n v="0"/>
    <n v="0"/>
    <n v="9.7567435254103094E-2"/>
    <n v="8.9854634482238294E-2"/>
    <n v="0"/>
    <n v="0"/>
    <n v="0"/>
    <n v="0"/>
    <n v="0"/>
    <n v="0.31062966897991001"/>
    <n v="0.49805173871625141"/>
    <n v="0"/>
    <n v="0"/>
    <n v="0"/>
    <n v="4.00009606369785E-2"/>
    <n v="0"/>
    <n v="0"/>
    <n v="0"/>
    <n v="0"/>
    <n v="0"/>
    <n v="0"/>
    <n v="0"/>
    <n v="0.24138216531850601"/>
    <n v="0.28138312595548454"/>
    <n v="0"/>
    <n v="0"/>
    <n v="0"/>
    <n v="0.109404936042778"/>
    <n v="0"/>
    <n v="0"/>
    <n v="0"/>
    <n v="0"/>
    <n v="0"/>
    <n v="0"/>
    <n v="0"/>
    <n v="0.17142117125435499"/>
    <n v="0.28082610729713298"/>
    <n v="0"/>
    <n v="0"/>
    <n v="0"/>
    <n v="0"/>
    <n v="0"/>
    <n v="0"/>
    <n v="0"/>
    <n v="0"/>
    <n v="0"/>
    <n v="0"/>
    <n v="0"/>
    <n v="7.2238758524983196E-2"/>
    <n v="7.2238758524983196E-2"/>
    <n v="0"/>
    <n v="0"/>
    <n v="0"/>
    <n v="0"/>
    <n v="0"/>
    <n v="0"/>
    <n v="0"/>
    <n v="0"/>
    <n v="0"/>
    <n v="0"/>
    <n v="0"/>
    <n v="7.0124352294018893E-2"/>
    <n v="7.0124352294018893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1-6 342"/>
    <s v="AFUDC Not Eligible"/>
    <s v="Maintenance"/>
    <s v="Maintenance"/>
    <s v="Fossil Hydro"/>
    <s v="BG - Other Production Plant"/>
    <s v="~"/>
    <s v="PEF Inter City old P1-6 342"/>
    <n v="0"/>
    <n v="0"/>
    <n v="0"/>
    <n v="0"/>
    <n v="0"/>
    <n v="0"/>
    <n v="0"/>
    <n v="0"/>
    <n v="0"/>
    <n v="0.23732948961671399"/>
    <n v="0.137415657109869"/>
    <n v="0"/>
    <n v="0.37474514672658299"/>
    <n v="0"/>
    <n v="0"/>
    <n v="0"/>
    <n v="0"/>
    <n v="9.7567435254103094E-2"/>
    <n v="8.9854634482238294E-2"/>
    <n v="0"/>
    <n v="0"/>
    <n v="0"/>
    <n v="0"/>
    <n v="0"/>
    <n v="0.31062966897991001"/>
    <n v="0.49805173871625141"/>
    <n v="0"/>
    <n v="0"/>
    <n v="0"/>
    <n v="4.00009606369785E-2"/>
    <n v="0"/>
    <n v="0"/>
    <n v="0"/>
    <n v="0"/>
    <n v="0"/>
    <n v="0"/>
    <n v="0"/>
    <n v="0.24138216531850601"/>
    <n v="0.28138312595548454"/>
    <n v="0"/>
    <n v="0"/>
    <n v="0"/>
    <n v="0.109404936042778"/>
    <n v="0"/>
    <n v="0"/>
    <n v="0"/>
    <n v="0"/>
    <n v="0"/>
    <n v="0"/>
    <n v="0"/>
    <n v="0.17142117125435499"/>
    <n v="0.28082610729713298"/>
    <n v="0"/>
    <n v="0"/>
    <n v="0"/>
    <n v="0"/>
    <n v="0"/>
    <n v="0"/>
    <n v="0"/>
    <n v="0"/>
    <n v="0"/>
    <n v="0"/>
    <n v="0"/>
    <n v="7.2238758524983196E-2"/>
    <n v="7.2238758524983196E-2"/>
    <n v="0"/>
    <n v="0"/>
    <n v="0"/>
    <n v="0"/>
    <n v="0"/>
    <n v="0"/>
    <n v="0"/>
    <n v="0"/>
    <n v="0"/>
    <n v="0"/>
    <n v="0"/>
    <n v="7.0124352294018893E-2"/>
    <n v="7.0124352294018893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1-6 343"/>
    <s v="AFUDC Not Eligible"/>
    <s v="Maintenance"/>
    <s v="Maintenance"/>
    <s v="Fossil Hydro"/>
    <s v="BG - Other Production Plant"/>
    <s v="~"/>
    <s v="PEF Inter City old P1-6 343"/>
    <n v="0"/>
    <n v="0"/>
    <n v="0"/>
    <n v="0"/>
    <n v="0"/>
    <n v="0"/>
    <n v="0"/>
    <n v="0"/>
    <n v="0"/>
    <n v="0.23732948961671399"/>
    <n v="0.137415657109869"/>
    <n v="0"/>
    <n v="0.37474514672658299"/>
    <n v="0"/>
    <n v="0"/>
    <n v="0"/>
    <n v="0"/>
    <n v="9.7567435254103094E-2"/>
    <n v="8.9854634482238294E-2"/>
    <n v="0"/>
    <n v="0"/>
    <n v="0"/>
    <n v="0"/>
    <n v="0"/>
    <n v="0.31062966897991001"/>
    <n v="0.49805173871625141"/>
    <n v="0"/>
    <n v="0"/>
    <n v="0"/>
    <n v="4.00009606369785E-2"/>
    <n v="0"/>
    <n v="0"/>
    <n v="0"/>
    <n v="0"/>
    <n v="0"/>
    <n v="0"/>
    <n v="0"/>
    <n v="0.24138216531850601"/>
    <n v="0.28138312595548454"/>
    <n v="0"/>
    <n v="0"/>
    <n v="0"/>
    <n v="0.109404936042778"/>
    <n v="0"/>
    <n v="0"/>
    <n v="0"/>
    <n v="0"/>
    <n v="0"/>
    <n v="0"/>
    <n v="0"/>
    <n v="0.17142117125435499"/>
    <n v="0.28082610729713298"/>
    <n v="0"/>
    <n v="0"/>
    <n v="0"/>
    <n v="0"/>
    <n v="0"/>
    <n v="0"/>
    <n v="0"/>
    <n v="0"/>
    <n v="0"/>
    <n v="0"/>
    <n v="0"/>
    <n v="7.2238758524983196E-2"/>
    <n v="7.2238758524983196E-2"/>
    <n v="0"/>
    <n v="0"/>
    <n v="0"/>
    <n v="0"/>
    <n v="0"/>
    <n v="0"/>
    <n v="0"/>
    <n v="0"/>
    <n v="0"/>
    <n v="0"/>
    <n v="0"/>
    <n v="7.0124352294018893E-2"/>
    <n v="7.0124352294018893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1-6 344"/>
    <s v="AFUDC Not Eligible"/>
    <s v="Maintenance"/>
    <s v="Maintenance"/>
    <s v="Fossil Hydro"/>
    <s v="BG - Other Production Plant"/>
    <s v="~"/>
    <s v="PEF Inter City old P1-6 344"/>
    <n v="0"/>
    <n v="0"/>
    <n v="0"/>
    <n v="0"/>
    <n v="0"/>
    <n v="0"/>
    <n v="0"/>
    <n v="0"/>
    <n v="0"/>
    <n v="0.23732948961671399"/>
    <n v="0.137415657109869"/>
    <n v="0"/>
    <n v="0.37474514672658299"/>
    <n v="0"/>
    <n v="0"/>
    <n v="0"/>
    <n v="0"/>
    <n v="9.7567435254103094E-2"/>
    <n v="8.9854634482238294E-2"/>
    <n v="0"/>
    <n v="0"/>
    <n v="0"/>
    <n v="0"/>
    <n v="0"/>
    <n v="0.31062966897991001"/>
    <n v="0.49805173871625141"/>
    <n v="0"/>
    <n v="0"/>
    <n v="0"/>
    <n v="4.00009606369785E-2"/>
    <n v="0"/>
    <n v="0"/>
    <n v="0"/>
    <n v="0"/>
    <n v="0"/>
    <n v="0"/>
    <n v="0"/>
    <n v="0.24138216531850601"/>
    <n v="0.28138312595548454"/>
    <n v="0"/>
    <n v="0"/>
    <n v="0"/>
    <n v="0.109404936042778"/>
    <n v="0"/>
    <n v="0"/>
    <n v="0"/>
    <n v="0"/>
    <n v="0"/>
    <n v="0"/>
    <n v="0"/>
    <n v="0.17142117125435499"/>
    <n v="0.28082610729713298"/>
    <n v="0"/>
    <n v="0"/>
    <n v="0"/>
    <n v="0"/>
    <n v="0"/>
    <n v="0"/>
    <n v="0"/>
    <n v="0"/>
    <n v="0"/>
    <n v="0"/>
    <n v="0"/>
    <n v="7.2238758524983196E-2"/>
    <n v="7.2238758524983196E-2"/>
    <n v="0"/>
    <n v="0"/>
    <n v="0"/>
    <n v="0"/>
    <n v="0"/>
    <n v="0"/>
    <n v="0"/>
    <n v="0"/>
    <n v="0"/>
    <n v="0"/>
    <n v="0"/>
    <n v="7.0124352294018893E-2"/>
    <n v="7.0124352294018893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1-6 345"/>
    <s v="AFUDC Not Eligible"/>
    <s v="Maintenance"/>
    <s v="Maintenance"/>
    <s v="Fossil Hydro"/>
    <s v="BG - Other Production Plant"/>
    <s v="~"/>
    <s v="PEF Inter City old P1-6 345"/>
    <n v="0"/>
    <n v="0"/>
    <n v="0"/>
    <n v="0"/>
    <n v="0"/>
    <n v="0"/>
    <n v="0"/>
    <n v="0"/>
    <n v="0"/>
    <n v="0.23732948961671399"/>
    <n v="0.137415657109869"/>
    <n v="0"/>
    <n v="0.37474514672658299"/>
    <n v="0"/>
    <n v="0"/>
    <n v="0"/>
    <n v="0"/>
    <n v="9.7567435254103094E-2"/>
    <n v="8.9854634482238294E-2"/>
    <n v="0"/>
    <n v="0"/>
    <n v="0"/>
    <n v="0"/>
    <n v="0"/>
    <n v="0.31062966897991001"/>
    <n v="0.49805173871625141"/>
    <n v="0"/>
    <n v="0"/>
    <n v="0"/>
    <n v="4.00009606369785E-2"/>
    <n v="0"/>
    <n v="0"/>
    <n v="0"/>
    <n v="0"/>
    <n v="0"/>
    <n v="0"/>
    <n v="0"/>
    <n v="0.24138216531850601"/>
    <n v="0.28138312595548454"/>
    <n v="0"/>
    <n v="0"/>
    <n v="0"/>
    <n v="0.109404936042778"/>
    <n v="0"/>
    <n v="0"/>
    <n v="0"/>
    <n v="0"/>
    <n v="0"/>
    <n v="0"/>
    <n v="0"/>
    <n v="0.17142117125435499"/>
    <n v="0.28082610729713298"/>
    <n v="0"/>
    <n v="0"/>
    <n v="0"/>
    <n v="0"/>
    <n v="0"/>
    <n v="0"/>
    <n v="0"/>
    <n v="0"/>
    <n v="0"/>
    <n v="0"/>
    <n v="0"/>
    <n v="7.2238758524983196E-2"/>
    <n v="7.2238758524983196E-2"/>
    <n v="0"/>
    <n v="0"/>
    <n v="0"/>
    <n v="0"/>
    <n v="0"/>
    <n v="0"/>
    <n v="0"/>
    <n v="0"/>
    <n v="0"/>
    <n v="0"/>
    <n v="0"/>
    <n v="7.0124352294018893E-2"/>
    <n v="7.0124352294018893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1-6 346"/>
    <s v="AFUDC Not Eligible"/>
    <s v="Maintenance"/>
    <s v="Maintenance"/>
    <s v="Fossil Hydro"/>
    <s v="BG - Other Production Plant"/>
    <s v="~"/>
    <s v="PEF Inter City old P1-6 346"/>
    <n v="0"/>
    <n v="0"/>
    <n v="0"/>
    <n v="0"/>
    <n v="0"/>
    <n v="0"/>
    <n v="0"/>
    <n v="0"/>
    <n v="0"/>
    <n v="0.23732948961671399"/>
    <n v="0.137415657109869"/>
    <n v="0"/>
    <n v="0.37474514672658299"/>
    <n v="0"/>
    <n v="0"/>
    <n v="0"/>
    <n v="0"/>
    <n v="9.7567435254103094E-2"/>
    <n v="8.9854634482238294E-2"/>
    <n v="0"/>
    <n v="0"/>
    <n v="0"/>
    <n v="0"/>
    <n v="0"/>
    <n v="0.31062966897991001"/>
    <n v="0.49805173871625141"/>
    <n v="0"/>
    <n v="0"/>
    <n v="0"/>
    <n v="4.00009606369785E-2"/>
    <n v="0"/>
    <n v="0"/>
    <n v="0"/>
    <n v="0"/>
    <n v="0"/>
    <n v="0"/>
    <n v="0"/>
    <n v="0.24138216531850601"/>
    <n v="0.28138312595548454"/>
    <n v="0"/>
    <n v="0"/>
    <n v="0"/>
    <n v="0.109404936042778"/>
    <n v="0"/>
    <n v="0"/>
    <n v="0"/>
    <n v="0"/>
    <n v="0"/>
    <n v="0"/>
    <n v="0"/>
    <n v="0.17142117125435499"/>
    <n v="0.28082610729713298"/>
    <n v="0"/>
    <n v="0"/>
    <n v="0"/>
    <n v="0"/>
    <n v="0"/>
    <n v="0"/>
    <n v="0"/>
    <n v="0"/>
    <n v="0"/>
    <n v="0"/>
    <n v="0"/>
    <n v="7.2238758524983196E-2"/>
    <n v="7.2238758524983196E-2"/>
    <n v="0"/>
    <n v="0"/>
    <n v="0"/>
    <n v="0"/>
    <n v="0"/>
    <n v="0"/>
    <n v="0"/>
    <n v="0"/>
    <n v="0"/>
    <n v="0"/>
    <n v="0"/>
    <n v="7.0124352294018893E-2"/>
    <n v="7.0124352294018893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1-6 346.3"/>
    <s v="AFUDC Not Eligible"/>
    <s v="Maintenance"/>
    <s v="Maintenance"/>
    <s v="Fossil Hydro"/>
    <s v="BG - Other Production Plant"/>
    <s v="~"/>
    <s v="PEF Inter City old P1-6 346.3"/>
    <n v="0"/>
    <n v="0"/>
    <n v="0"/>
    <n v="0"/>
    <n v="0"/>
    <n v="0"/>
    <n v="0"/>
    <n v="0"/>
    <n v="0"/>
    <n v="0.23732948961671399"/>
    <n v="0.137415657109869"/>
    <n v="0"/>
    <n v="0.37474514672658299"/>
    <n v="0"/>
    <n v="0"/>
    <n v="0"/>
    <n v="0"/>
    <n v="9.7567435254103094E-2"/>
    <n v="8.9854634482238294E-2"/>
    <n v="0"/>
    <n v="0"/>
    <n v="0"/>
    <n v="0"/>
    <n v="0"/>
    <n v="0.31062966897991001"/>
    <n v="0.49805173871625141"/>
    <n v="0"/>
    <n v="0"/>
    <n v="0"/>
    <n v="4.00009606369785E-2"/>
    <n v="0"/>
    <n v="0"/>
    <n v="0"/>
    <n v="0"/>
    <n v="0"/>
    <n v="0"/>
    <n v="0"/>
    <n v="0.24138216531850601"/>
    <n v="0.28138312595548454"/>
    <n v="0"/>
    <n v="0"/>
    <n v="0"/>
    <n v="0.109404936042778"/>
    <n v="0"/>
    <n v="0"/>
    <n v="0"/>
    <n v="0"/>
    <n v="0"/>
    <n v="0"/>
    <n v="0"/>
    <n v="0.17142117125435499"/>
    <n v="0.28082610729713298"/>
    <n v="0"/>
    <n v="0"/>
    <n v="0"/>
    <n v="0"/>
    <n v="0"/>
    <n v="0"/>
    <n v="0"/>
    <n v="0"/>
    <n v="0"/>
    <n v="0"/>
    <n v="0"/>
    <n v="7.2238758524983196E-2"/>
    <n v="7.2238758524983196E-2"/>
    <n v="0"/>
    <n v="0"/>
    <n v="0"/>
    <n v="0"/>
    <n v="0"/>
    <n v="0"/>
    <n v="0"/>
    <n v="0"/>
    <n v="0"/>
    <n v="0"/>
    <n v="0"/>
    <n v="7.0124352294018893E-2"/>
    <n v="7.0124352294018893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11 341"/>
    <s v="AFUDC Not Eligible"/>
    <s v="Maintenance"/>
    <s v="Maintenance"/>
    <s v="Fossil Hydro"/>
    <s v="BG - Other Production Plant"/>
    <s v="~"/>
    <s v="PEF Inter City Siemens P1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1272211596931"/>
    <n v="0"/>
    <n v="0"/>
    <n v="0"/>
    <n v="1"/>
    <n v="1.8412722115969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11 342"/>
    <s v="AFUDC Not Eligible"/>
    <s v="Maintenance"/>
    <s v="Maintenance"/>
    <s v="Fossil Hydro"/>
    <s v="BG - Other Production Plant"/>
    <s v="~"/>
    <s v="PEF Inter City Siemens P1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1272211596931"/>
    <n v="0"/>
    <n v="0"/>
    <n v="0"/>
    <n v="1"/>
    <n v="1.8412722115969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11 343"/>
    <s v="AFUDC Not Eligible"/>
    <s v="Maintenance"/>
    <s v="Maintenance"/>
    <s v="Fossil Hydro"/>
    <s v="BG - Other Production Plant"/>
    <s v="~"/>
    <s v="PEF Inter City Siemens P1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1272211596931"/>
    <n v="0"/>
    <n v="0"/>
    <n v="0"/>
    <n v="1"/>
    <n v="1.8412722115969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11 344"/>
    <s v="AFUDC Not Eligible"/>
    <s v="Maintenance"/>
    <s v="Maintenance"/>
    <s v="Fossil Hydro"/>
    <s v="BG - Other Production Plant"/>
    <s v="~"/>
    <s v="PEF Inter City Siemens P1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1272211596931"/>
    <n v="0"/>
    <n v="0"/>
    <n v="0"/>
    <n v="1"/>
    <n v="1.8412722115969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11 345"/>
    <s v="AFUDC Not Eligible"/>
    <s v="Maintenance"/>
    <s v="Maintenance"/>
    <s v="Fossil Hydro"/>
    <s v="BG - Other Production Plant"/>
    <s v="~"/>
    <s v="PEF Inter City Siemens P1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1272211596931"/>
    <n v="0"/>
    <n v="0"/>
    <n v="0"/>
    <n v="1"/>
    <n v="1.8412722115969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11 346"/>
    <s v="AFUDC Not Eligible"/>
    <s v="Maintenance"/>
    <s v="Maintenance"/>
    <s v="Fossil Hydro"/>
    <s v="BG - Other Production Plant"/>
    <s v="~"/>
    <s v="PEF Inter City Siemens P1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1272211596931"/>
    <n v="0"/>
    <n v="0"/>
    <n v="0"/>
    <n v="1"/>
    <n v="1.8412722115969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12-14 341"/>
    <s v="AFUDC Not Eligible"/>
    <s v="Maintenance"/>
    <s v="Maintenance"/>
    <s v="Fossil Hydro"/>
    <s v="BG - Other Production Plant"/>
    <s v="~"/>
    <s v="PEF Inter City P12-14 341"/>
    <n v="0"/>
    <n v="0"/>
    <n v="0"/>
    <n v="0"/>
    <n v="0"/>
    <n v="0"/>
    <n v="0"/>
    <n v="0"/>
    <n v="0.33250540706093901"/>
    <n v="0.85158998093789795"/>
    <n v="0.66919370819040702"/>
    <n v="0.96966735488167999"/>
    <n v="2.8229564510709237"/>
    <n v="0"/>
    <n v="0"/>
    <n v="0"/>
    <n v="0.20910017279277801"/>
    <n v="0"/>
    <n v="0"/>
    <n v="0"/>
    <n v="0"/>
    <n v="0"/>
    <n v="0"/>
    <n v="0"/>
    <n v="0"/>
    <n v="0.20910017279277801"/>
    <n v="0"/>
    <n v="0"/>
    <n v="0"/>
    <n v="0"/>
    <n v="0"/>
    <n v="0"/>
    <n v="0"/>
    <n v="0"/>
    <n v="0"/>
    <n v="0"/>
    <n v="0"/>
    <n v="0.18415939368083301"/>
    <n v="0.18415939368083301"/>
    <n v="0"/>
    <n v="0"/>
    <n v="0"/>
    <n v="0"/>
    <n v="0.104015732727526"/>
    <n v="0"/>
    <n v="0"/>
    <n v="0"/>
    <n v="0"/>
    <n v="0"/>
    <n v="0"/>
    <n v="0.91283327172342699"/>
    <n v="1.016849004450953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.98668233637382197"/>
    <n v="0"/>
    <n v="0"/>
    <n v="0"/>
    <n v="0.331105775581086"/>
    <n v="0.97492469535135295"/>
    <n v="2.2927128073062608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12-14 342"/>
    <s v="AFUDC Not Eligible"/>
    <s v="Maintenance"/>
    <s v="Maintenance"/>
    <s v="Fossil Hydro"/>
    <s v="BG - Other Production Plant"/>
    <s v="~"/>
    <s v="PEF Inter City P12-14 342"/>
    <n v="0"/>
    <n v="0"/>
    <n v="0"/>
    <n v="0"/>
    <n v="0"/>
    <n v="0"/>
    <n v="0"/>
    <n v="0"/>
    <n v="0.33250540706093901"/>
    <n v="0.85158998093789795"/>
    <n v="0.66919370819040702"/>
    <n v="0.96966735488167999"/>
    <n v="2.8229564510709237"/>
    <n v="0"/>
    <n v="0"/>
    <n v="0"/>
    <n v="0.20910017279277801"/>
    <n v="0"/>
    <n v="0"/>
    <n v="0"/>
    <n v="0"/>
    <n v="0"/>
    <n v="0"/>
    <n v="0"/>
    <n v="0"/>
    <n v="0.20910017279277801"/>
    <n v="0"/>
    <n v="0"/>
    <n v="0"/>
    <n v="0"/>
    <n v="0"/>
    <n v="0"/>
    <n v="0"/>
    <n v="0"/>
    <n v="0"/>
    <n v="0"/>
    <n v="0"/>
    <n v="0.18415939368083301"/>
    <n v="0.18415939368083301"/>
    <n v="0"/>
    <n v="0"/>
    <n v="0"/>
    <n v="0"/>
    <n v="0.104150641708005"/>
    <n v="0"/>
    <n v="0"/>
    <n v="0"/>
    <n v="0"/>
    <n v="0"/>
    <n v="0"/>
    <n v="0.91329032181958802"/>
    <n v="1.0174409635275929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.98668233637382197"/>
    <n v="0"/>
    <n v="0"/>
    <n v="0"/>
    <n v="0.331105775581086"/>
    <n v="0.97492469535135295"/>
    <n v="2.2927128073062608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12-14 343"/>
    <s v="AFUDC Not Eligible"/>
    <s v="Maintenance"/>
    <s v="Maintenance"/>
    <s v="Fossil Hydro"/>
    <s v="BG - Other Production Plant"/>
    <s v="~"/>
    <s v="PEF Inter City P12-14 343"/>
    <n v="0"/>
    <n v="0"/>
    <n v="0"/>
    <n v="0"/>
    <n v="0"/>
    <n v="0"/>
    <n v="0"/>
    <n v="0"/>
    <n v="0.33250540706093901"/>
    <n v="0.85158998093789795"/>
    <n v="0.66919370819040702"/>
    <n v="0.96966735488167999"/>
    <n v="2.8229564510709237"/>
    <n v="0"/>
    <n v="0"/>
    <n v="0"/>
    <n v="0.20910017279277801"/>
    <n v="0"/>
    <n v="0"/>
    <n v="0"/>
    <n v="0"/>
    <n v="0"/>
    <n v="0"/>
    <n v="0"/>
    <n v="0"/>
    <n v="0.20910017279277801"/>
    <n v="0"/>
    <n v="0"/>
    <n v="0"/>
    <n v="0"/>
    <n v="0"/>
    <n v="0"/>
    <n v="0"/>
    <n v="0"/>
    <n v="0"/>
    <n v="0"/>
    <n v="0"/>
    <n v="0.18415939368083301"/>
    <n v="0.18415939368083301"/>
    <n v="0"/>
    <n v="0"/>
    <n v="0"/>
    <n v="0"/>
    <n v="0.104150641708005"/>
    <n v="0"/>
    <n v="0"/>
    <n v="0"/>
    <n v="0"/>
    <n v="0"/>
    <n v="0"/>
    <n v="0.91329032181958802"/>
    <n v="1.0174409635275929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.98668233637382197"/>
    <n v="0"/>
    <n v="0"/>
    <n v="0"/>
    <n v="0.331105775581086"/>
    <n v="0.97492469535135295"/>
    <n v="2.2927128073062608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12-14 344"/>
    <s v="AFUDC Not Eligible"/>
    <s v="Maintenance"/>
    <s v="Maintenance"/>
    <s v="Fossil Hydro"/>
    <s v="BG - Other Production Plant"/>
    <s v="~"/>
    <s v="PEF Inter City P12-14 344"/>
    <n v="0"/>
    <n v="0"/>
    <n v="0"/>
    <n v="0"/>
    <n v="0"/>
    <n v="0"/>
    <n v="0"/>
    <n v="0"/>
    <n v="0.33250540706093901"/>
    <n v="0.85158998093789795"/>
    <n v="0.66919370819040702"/>
    <n v="0.96966735488167999"/>
    <n v="2.8229564510709237"/>
    <n v="0"/>
    <n v="0"/>
    <n v="0"/>
    <n v="0.20910017279277801"/>
    <n v="0"/>
    <n v="0"/>
    <n v="0"/>
    <n v="0"/>
    <n v="0"/>
    <n v="0"/>
    <n v="0"/>
    <n v="0"/>
    <n v="0.20910017279277801"/>
    <n v="0"/>
    <n v="0"/>
    <n v="0"/>
    <n v="0"/>
    <n v="0"/>
    <n v="0"/>
    <n v="0"/>
    <n v="0"/>
    <n v="0"/>
    <n v="0"/>
    <n v="0"/>
    <n v="0.18415939368083301"/>
    <n v="0.18415939368083301"/>
    <n v="0"/>
    <n v="0"/>
    <n v="0"/>
    <n v="0"/>
    <n v="0.104150641708005"/>
    <n v="0"/>
    <n v="0"/>
    <n v="0"/>
    <n v="0"/>
    <n v="0"/>
    <n v="0"/>
    <n v="0.91329032181958802"/>
    <n v="1.0174409635275929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.98668233637382197"/>
    <n v="0"/>
    <n v="0"/>
    <n v="0"/>
    <n v="0.331105775581086"/>
    <n v="0.97492469535135295"/>
    <n v="2.2927128073062608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12-14 345"/>
    <s v="AFUDC Not Eligible"/>
    <s v="Maintenance"/>
    <s v="Maintenance"/>
    <s v="Fossil Hydro"/>
    <s v="BG - Other Production Plant"/>
    <s v="~"/>
    <s v="PEF Inter City P12-14 345"/>
    <n v="0"/>
    <n v="0"/>
    <n v="0"/>
    <n v="0"/>
    <n v="0"/>
    <n v="0"/>
    <n v="0"/>
    <n v="0"/>
    <n v="0.33250540706093901"/>
    <n v="0.85158998093789795"/>
    <n v="0.66919370819040702"/>
    <n v="0.96966735488167999"/>
    <n v="2.8229564510709237"/>
    <n v="0"/>
    <n v="0"/>
    <n v="0"/>
    <n v="0.20910017279277801"/>
    <n v="0"/>
    <n v="0"/>
    <n v="0"/>
    <n v="0"/>
    <n v="0"/>
    <n v="0"/>
    <n v="0"/>
    <n v="0"/>
    <n v="0.20910017279277801"/>
    <n v="0"/>
    <n v="0"/>
    <n v="0"/>
    <n v="0"/>
    <n v="0"/>
    <n v="0"/>
    <n v="0"/>
    <n v="0"/>
    <n v="0"/>
    <n v="0"/>
    <n v="0"/>
    <n v="0.18415939368083301"/>
    <n v="0.18415939368083301"/>
    <n v="0"/>
    <n v="0"/>
    <n v="0"/>
    <n v="0"/>
    <n v="0.104150641708005"/>
    <n v="0"/>
    <n v="0"/>
    <n v="0"/>
    <n v="0"/>
    <n v="0"/>
    <n v="0"/>
    <n v="0.91329032181958802"/>
    <n v="1.0174409635275929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.98668233637382197"/>
    <n v="0"/>
    <n v="0"/>
    <n v="0"/>
    <n v="0.331105775581086"/>
    <n v="0.97492469535135295"/>
    <n v="2.2927128073062608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12-14 346"/>
    <s v="AFUDC Not Eligible"/>
    <s v="Maintenance"/>
    <s v="Maintenance"/>
    <s v="Fossil Hydro"/>
    <s v="BG - Other Production Plant"/>
    <s v="~"/>
    <s v="PEF Inter City P12-14 346"/>
    <n v="0"/>
    <n v="0"/>
    <n v="0"/>
    <n v="0"/>
    <n v="0"/>
    <n v="0"/>
    <n v="0"/>
    <n v="0"/>
    <n v="0.33250540706093901"/>
    <n v="0.85158998093789795"/>
    <n v="0.66919370819040702"/>
    <n v="0.96966735488167999"/>
    <n v="2.8229564510709237"/>
    <n v="0"/>
    <n v="0"/>
    <n v="0"/>
    <n v="0.20910017279277801"/>
    <n v="0"/>
    <n v="0"/>
    <n v="0"/>
    <n v="0"/>
    <n v="0"/>
    <n v="0"/>
    <n v="0"/>
    <n v="0"/>
    <n v="0.20910017279277801"/>
    <n v="0"/>
    <n v="0"/>
    <n v="0"/>
    <n v="0"/>
    <n v="0"/>
    <n v="0"/>
    <n v="0"/>
    <n v="0"/>
    <n v="0"/>
    <n v="0"/>
    <n v="0"/>
    <n v="0.18415939368083301"/>
    <n v="0.18415939368083301"/>
    <n v="0"/>
    <n v="0"/>
    <n v="0"/>
    <n v="0"/>
    <n v="0.104150641708005"/>
    <n v="0"/>
    <n v="0"/>
    <n v="0"/>
    <n v="0"/>
    <n v="0"/>
    <n v="0"/>
    <n v="0.91329032181958802"/>
    <n v="1.0174409635275929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.98668233637382197"/>
    <n v="0"/>
    <n v="0"/>
    <n v="0"/>
    <n v="0.331105775581086"/>
    <n v="0.97492469535135295"/>
    <n v="2.2927128073062608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7-10 341"/>
    <s v="AFUDC Not Eligible"/>
    <s v="Maintenance"/>
    <s v="Maintenance"/>
    <s v="Fossil Hydro"/>
    <s v="BG - Other Production Plant"/>
    <s v="~"/>
    <s v="PEF Inter City new P7-10 341"/>
    <n v="0"/>
    <n v="0"/>
    <n v="0"/>
    <n v="0"/>
    <n v="0"/>
    <n v="0"/>
    <n v="0"/>
    <n v="0"/>
    <n v="0"/>
    <n v="0"/>
    <n v="0"/>
    <n v="1"/>
    <n v="1"/>
    <n v="0"/>
    <n v="0"/>
    <n v="0"/>
    <n v="0"/>
    <n v="0.85988814523525303"/>
    <n v="0"/>
    <n v="0.79869155367771405"/>
    <n v="0.98561294903704899"/>
    <n v="0"/>
    <n v="0"/>
    <n v="0"/>
    <n v="0"/>
    <n v="2.6441926479500162"/>
    <n v="0"/>
    <n v="0"/>
    <n v="0"/>
    <n v="0"/>
    <n v="0.39755437721749198"/>
    <n v="0"/>
    <n v="0"/>
    <n v="0"/>
    <n v="0"/>
    <n v="0"/>
    <n v="0"/>
    <n v="0.99172435901217404"/>
    <n v="1.389278736229666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.98473244211720201"/>
    <n v="0.98473244211720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7-10 342"/>
    <s v="AFUDC Not Eligible"/>
    <s v="Maintenance"/>
    <s v="Maintenance"/>
    <s v="Fossil Hydro"/>
    <s v="BG - Other Production Plant"/>
    <s v="~"/>
    <s v="PEF Inter City new P7-10 342"/>
    <n v="0"/>
    <n v="0"/>
    <n v="0"/>
    <n v="0"/>
    <n v="0"/>
    <n v="0"/>
    <n v="0"/>
    <n v="0"/>
    <n v="0"/>
    <n v="0"/>
    <n v="0"/>
    <n v="1"/>
    <n v="1"/>
    <n v="0"/>
    <n v="0"/>
    <n v="0"/>
    <n v="0"/>
    <n v="0.85988814523525303"/>
    <n v="0"/>
    <n v="0.79869155367771405"/>
    <n v="0.98561294903704899"/>
    <n v="0"/>
    <n v="0"/>
    <n v="0"/>
    <n v="0"/>
    <n v="2.6441926479500162"/>
    <n v="0"/>
    <n v="0"/>
    <n v="0"/>
    <n v="0"/>
    <n v="0.39755437721749198"/>
    <n v="0"/>
    <n v="0"/>
    <n v="0"/>
    <n v="0"/>
    <n v="0"/>
    <n v="0"/>
    <n v="0.99172435901217404"/>
    <n v="1.389278736229666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.98473244211720201"/>
    <n v="0.98473244211720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7-10 343"/>
    <s v="AFUDC Not Eligible"/>
    <s v="Maintenance"/>
    <s v="Maintenance"/>
    <s v="Fossil Hydro"/>
    <s v="BG - Other Production Plant"/>
    <s v="~"/>
    <s v="PEF Inter City new P7-10 343"/>
    <n v="0"/>
    <n v="0"/>
    <n v="0"/>
    <n v="0"/>
    <n v="0"/>
    <n v="0"/>
    <n v="0"/>
    <n v="0"/>
    <n v="0"/>
    <n v="0"/>
    <n v="0"/>
    <n v="1"/>
    <n v="1"/>
    <n v="0"/>
    <n v="0"/>
    <n v="0"/>
    <n v="0"/>
    <n v="0.85988814523525303"/>
    <n v="0"/>
    <n v="0.79869155367771405"/>
    <n v="0.98561294903704899"/>
    <n v="0"/>
    <n v="0"/>
    <n v="0"/>
    <n v="0"/>
    <n v="2.6441926479500162"/>
    <n v="0"/>
    <n v="0"/>
    <n v="0"/>
    <n v="0"/>
    <n v="0.39755437721749198"/>
    <n v="0"/>
    <n v="0"/>
    <n v="0"/>
    <n v="0"/>
    <n v="0"/>
    <n v="0"/>
    <n v="0.99172435901217404"/>
    <n v="1.389278736229666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.98473244211720201"/>
    <n v="0.98473244211720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7-10 344"/>
    <s v="AFUDC Not Eligible"/>
    <s v="Maintenance"/>
    <s v="Maintenance"/>
    <s v="Fossil Hydro"/>
    <s v="BG - Other Production Plant"/>
    <s v="~"/>
    <s v="PEF Inter City new P7-10 344"/>
    <n v="0"/>
    <n v="0"/>
    <n v="0"/>
    <n v="0"/>
    <n v="0"/>
    <n v="0"/>
    <n v="0"/>
    <n v="0"/>
    <n v="0"/>
    <n v="0"/>
    <n v="0"/>
    <n v="1"/>
    <n v="1"/>
    <n v="0"/>
    <n v="0"/>
    <n v="0"/>
    <n v="0"/>
    <n v="0.85988814523525303"/>
    <n v="0"/>
    <n v="0.79869155367771405"/>
    <n v="0.98561294903704899"/>
    <n v="0"/>
    <n v="0"/>
    <n v="0"/>
    <n v="0"/>
    <n v="2.6441926479500162"/>
    <n v="0"/>
    <n v="0"/>
    <n v="0"/>
    <n v="0"/>
    <n v="0.39755437721749198"/>
    <n v="0"/>
    <n v="0"/>
    <n v="0"/>
    <n v="0"/>
    <n v="0"/>
    <n v="0"/>
    <n v="0.99172435901217404"/>
    <n v="1.389278736229666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.98473244211720201"/>
    <n v="0.98473244211720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7-10 345"/>
    <s v="AFUDC Not Eligible"/>
    <s v="Maintenance"/>
    <s v="Maintenance"/>
    <s v="Fossil Hydro"/>
    <s v="BG - Other Production Plant"/>
    <s v="~"/>
    <s v="PEF Inter City new P7-10 345"/>
    <n v="0"/>
    <n v="0"/>
    <n v="0"/>
    <n v="0"/>
    <n v="0"/>
    <n v="0"/>
    <n v="0"/>
    <n v="0"/>
    <n v="0"/>
    <n v="0"/>
    <n v="0"/>
    <n v="1"/>
    <n v="1"/>
    <n v="0"/>
    <n v="0"/>
    <n v="0"/>
    <n v="0"/>
    <n v="0.85988814523525303"/>
    <n v="0"/>
    <n v="0.79869155367771405"/>
    <n v="0.98561294903704899"/>
    <n v="0"/>
    <n v="0"/>
    <n v="0"/>
    <n v="0"/>
    <n v="2.6441926479500162"/>
    <n v="0"/>
    <n v="0"/>
    <n v="0"/>
    <n v="0"/>
    <n v="0.39755437721749198"/>
    <n v="0"/>
    <n v="0"/>
    <n v="0"/>
    <n v="0"/>
    <n v="0"/>
    <n v="0"/>
    <n v="0.99172435901217404"/>
    <n v="1.389278736229666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.98473244211720201"/>
    <n v="0.98473244211720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7-10 346"/>
    <s v="AFUDC Not Eligible"/>
    <s v="Maintenance"/>
    <s v="Maintenance"/>
    <s v="Fossil Hydro"/>
    <s v="BG - Other Production Plant"/>
    <s v="~"/>
    <s v="PEF Inter City new P7-10 346"/>
    <n v="0"/>
    <n v="0"/>
    <n v="0"/>
    <n v="0"/>
    <n v="0"/>
    <n v="0"/>
    <n v="0"/>
    <n v="0"/>
    <n v="0"/>
    <n v="0"/>
    <n v="0"/>
    <n v="1"/>
    <n v="1"/>
    <n v="0"/>
    <n v="0"/>
    <n v="0"/>
    <n v="0"/>
    <n v="0.85988814523525303"/>
    <n v="0"/>
    <n v="0.79869155367771405"/>
    <n v="0.98561294903704899"/>
    <n v="0"/>
    <n v="0"/>
    <n v="0"/>
    <n v="0"/>
    <n v="2.6441926479500162"/>
    <n v="0"/>
    <n v="0"/>
    <n v="0"/>
    <n v="0"/>
    <n v="0.39755437721749198"/>
    <n v="0"/>
    <n v="0"/>
    <n v="0"/>
    <n v="0"/>
    <n v="0"/>
    <n v="0"/>
    <n v="0.99172435901217404"/>
    <n v="1.389278736229666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.98473244211720201"/>
    <n v="0.984732442117202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Inter City BG P7-10 346.2"/>
    <s v="AFUDC Not Eligible"/>
    <s v="Maintenance"/>
    <s v="Maintenance"/>
    <s v="Fossil Hydro"/>
    <s v="BG - Other Production Plant"/>
    <s v="~"/>
    <s v="PEF Inter City new P7-10 346.2"/>
    <n v="0"/>
    <n v="0"/>
    <n v="0"/>
    <n v="0"/>
    <n v="0"/>
    <n v="0"/>
    <n v="0"/>
    <n v="0"/>
    <n v="0"/>
    <n v="0"/>
    <n v="0"/>
    <n v="1"/>
    <n v="1"/>
    <n v="0"/>
    <n v="0"/>
    <n v="0"/>
    <n v="0"/>
    <n v="0.85988814523525303"/>
    <n v="0"/>
    <n v="0.79869155367771405"/>
    <n v="0.98561294903704899"/>
    <n v="0"/>
    <n v="0"/>
    <n v="0"/>
    <n v="0"/>
    <n v="2.6441926479500162"/>
    <n v="0"/>
    <n v="0"/>
    <n v="0"/>
    <n v="0"/>
    <n v="0.39755437721749198"/>
    <n v="0"/>
    <n v="0"/>
    <n v="0"/>
    <n v="0"/>
    <n v="0"/>
    <n v="0"/>
    <n v="0.99172435901217404"/>
    <n v="1.389278736229666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Osprey BG"/>
    <s v="AFUDC Not Eligible"/>
    <s v="Maintenance"/>
    <s v="Maintenance"/>
    <s v="Fossil Hydro"/>
    <s v="BG - Other Production Plant"/>
    <s v="~"/>
    <s v="PEF Osprey CC 346"/>
    <n v="0"/>
    <n v="0"/>
    <n v="0"/>
    <n v="9.1500036539611196E-2"/>
    <n v="0.38495342768121099"/>
    <n v="2.5139204844214998E-2"/>
    <n v="0"/>
    <n v="0"/>
    <n v="1.9753233189077901E-2"/>
    <n v="7.6134094633937303E-3"/>
    <n v="0"/>
    <n v="8.4357239676360898E-2"/>
    <n v="0.61331655139386976"/>
    <n v="0"/>
    <n v="0"/>
    <n v="0"/>
    <n v="0"/>
    <n v="0.19545322652734701"/>
    <n v="0.16221657631171599"/>
    <n v="0"/>
    <n v="0"/>
    <n v="2.58204800418875E-3"/>
    <n v="0"/>
    <n v="0"/>
    <n v="6.5156984201264895E-2"/>
    <n v="0.42540883504451665"/>
    <n v="0"/>
    <n v="0"/>
    <n v="0"/>
    <n v="0"/>
    <n v="3.1620439140908299E-2"/>
    <n v="5.7598743033998603E-2"/>
    <n v="0"/>
    <n v="0"/>
    <n v="0"/>
    <n v="0"/>
    <n v="2.5425661435934301E-2"/>
    <n v="0"/>
    <n v="0.11464484361084121"/>
    <n v="0"/>
    <n v="0"/>
    <n v="0"/>
    <n v="0"/>
    <n v="0"/>
    <n v="5.2921575514024701E-3"/>
    <n v="0"/>
    <n v="0"/>
    <n v="0"/>
    <n v="0"/>
    <n v="0"/>
    <n v="4.6612003641742998E-2"/>
    <n v="5.1904161193145469E-2"/>
    <n v="0"/>
    <n v="0"/>
    <n v="0"/>
    <n v="0"/>
    <n v="0"/>
    <n v="5.6308996643809296E-3"/>
    <n v="0"/>
    <n v="0"/>
    <n v="0"/>
    <n v="0"/>
    <n v="0"/>
    <n v="1.7794503041169901E-2"/>
    <n v="2.3425402705550831E-2"/>
    <n v="0"/>
    <n v="0"/>
    <n v="0"/>
    <n v="0"/>
    <n v="4.67416714321153E-2"/>
    <n v="0"/>
    <n v="2.1935948424946401E-3"/>
    <n v="0"/>
    <n v="0.107519151689172"/>
    <n v="0"/>
    <n v="0"/>
    <n v="0"/>
    <n v="0.15645441796378196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Osprey BG-341"/>
    <s v="AFUDC Not Eligible"/>
    <s v="Maintenance"/>
    <s v="Maintenance"/>
    <s v="Fossil Hydro"/>
    <s v="BG - Other Production Plant"/>
    <s v="~"/>
    <s v="PEF Osprey CC 341"/>
    <n v="0"/>
    <n v="0"/>
    <n v="0"/>
    <n v="9.1500036539611196E-2"/>
    <n v="0.38495342768121099"/>
    <n v="2.5139204844214998E-2"/>
    <n v="0"/>
    <n v="0"/>
    <n v="1.9753233189077901E-2"/>
    <n v="7.6134094633937303E-3"/>
    <n v="0"/>
    <n v="8.4357239676360898E-2"/>
    <n v="0.61331655139386976"/>
    <n v="0"/>
    <n v="0"/>
    <n v="0"/>
    <n v="0"/>
    <n v="0.19545322652734701"/>
    <n v="0.16221657631171599"/>
    <n v="0"/>
    <n v="0"/>
    <n v="2.58204800418875E-3"/>
    <n v="0"/>
    <n v="0"/>
    <n v="6.5156984201264895E-2"/>
    <n v="0.42540883504451665"/>
    <n v="0"/>
    <n v="0"/>
    <n v="0"/>
    <n v="0"/>
    <n v="3.1620439140908299E-2"/>
    <n v="5.7598743033998603E-2"/>
    <n v="0"/>
    <n v="0"/>
    <n v="0"/>
    <n v="0"/>
    <n v="2.5425661435934301E-2"/>
    <n v="0"/>
    <n v="0.11464484361084121"/>
    <n v="0"/>
    <n v="0"/>
    <n v="0"/>
    <n v="0"/>
    <n v="0"/>
    <n v="6.3590136709544706E-2"/>
    <n v="0"/>
    <n v="0"/>
    <n v="0"/>
    <n v="0"/>
    <n v="0"/>
    <n v="4.6419494936649201E-2"/>
    <n v="0.1100096316461939"/>
    <n v="0"/>
    <n v="0"/>
    <n v="0"/>
    <n v="0"/>
    <n v="0"/>
    <n v="7.8704017802433399E-2"/>
    <n v="0"/>
    <n v="0"/>
    <n v="0"/>
    <n v="0"/>
    <n v="0"/>
    <n v="1.7545074310386599E-2"/>
    <n v="9.6249092112819998E-2"/>
    <n v="0"/>
    <n v="0"/>
    <n v="0"/>
    <n v="0"/>
    <n v="3.3867722544687701E-2"/>
    <n v="0.11373654658952"/>
    <n v="0"/>
    <n v="0"/>
    <n v="1.7979547216847201E-3"/>
    <n v="0"/>
    <n v="0"/>
    <n v="0.106228293236818"/>
    <n v="0.25563051709271045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Osprey BG-342"/>
    <s v="AFUDC Not Eligible"/>
    <s v="Maintenance"/>
    <s v="Maintenance"/>
    <s v="Fossil Hydro"/>
    <s v="BG - Other Production Plant"/>
    <s v="~"/>
    <s v="PEF Osprey CC 342"/>
    <n v="0"/>
    <n v="0"/>
    <n v="0"/>
    <n v="9.1500036539611196E-2"/>
    <n v="0.38495342768121099"/>
    <n v="2.5139204844214998E-2"/>
    <n v="0"/>
    <n v="0"/>
    <n v="1.9753233189077901E-2"/>
    <n v="7.6134094633937303E-3"/>
    <n v="0"/>
    <n v="8.4357239676360898E-2"/>
    <n v="0.61331655139386976"/>
    <n v="0"/>
    <n v="0"/>
    <n v="0"/>
    <n v="0"/>
    <n v="0.19545322652734701"/>
    <n v="0.16221657631171599"/>
    <n v="0"/>
    <n v="0"/>
    <n v="2.58204800418875E-3"/>
    <n v="0"/>
    <n v="0"/>
    <n v="6.5156984201264895E-2"/>
    <n v="0.42540883504451665"/>
    <n v="0"/>
    <n v="0"/>
    <n v="0"/>
    <n v="0"/>
    <n v="3.1620439140908299E-2"/>
    <n v="5.7598743033998603E-2"/>
    <n v="0"/>
    <n v="0"/>
    <n v="0"/>
    <n v="0"/>
    <n v="2.5425661435934301E-2"/>
    <n v="0"/>
    <n v="0.11464484361084121"/>
    <n v="0"/>
    <n v="0"/>
    <n v="0"/>
    <n v="0"/>
    <n v="0"/>
    <n v="6.3590136709544706E-2"/>
    <n v="0"/>
    <n v="0"/>
    <n v="0"/>
    <n v="0"/>
    <n v="0"/>
    <n v="4.6419494936649201E-2"/>
    <n v="0.1100096316461939"/>
    <n v="0"/>
    <n v="0"/>
    <n v="0"/>
    <n v="0"/>
    <n v="0"/>
    <n v="7.8704017802433399E-2"/>
    <n v="0"/>
    <n v="0"/>
    <n v="0"/>
    <n v="0"/>
    <n v="0"/>
    <n v="1.7545074310386599E-2"/>
    <n v="9.6249092112819998E-2"/>
    <n v="0"/>
    <n v="0"/>
    <n v="0"/>
    <n v="0"/>
    <n v="3.3867722544687701E-2"/>
    <n v="0.11373654658952"/>
    <n v="0"/>
    <n v="0"/>
    <n v="1.7979547216847201E-3"/>
    <n v="0"/>
    <n v="0"/>
    <n v="0.106228293236818"/>
    <n v="0.25563051709271045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Osprey BG-343"/>
    <s v="AFUDC Not Eligible"/>
    <s v="Maintenance"/>
    <s v="Maintenance"/>
    <s v="Fossil Hydro"/>
    <s v="BG - Other Production Plant"/>
    <s v="~"/>
    <s v="PEF Osprey CC 343"/>
    <n v="0"/>
    <n v="0"/>
    <n v="0"/>
    <n v="9.1500036539611196E-2"/>
    <n v="0.38495342768121099"/>
    <n v="2.5139204844214998E-2"/>
    <n v="0"/>
    <n v="0"/>
    <n v="1.9753233189077901E-2"/>
    <n v="7.6134094633937303E-3"/>
    <n v="0"/>
    <n v="8.4357239676360898E-2"/>
    <n v="0.61331655139386976"/>
    <n v="0"/>
    <n v="0"/>
    <n v="0"/>
    <n v="0"/>
    <n v="0.19545322652734701"/>
    <n v="0.16221657631171599"/>
    <n v="0"/>
    <n v="0"/>
    <n v="2.58204800418875E-3"/>
    <n v="0"/>
    <n v="0"/>
    <n v="6.5156984201264895E-2"/>
    <n v="0.42540883504451665"/>
    <n v="0"/>
    <n v="0"/>
    <n v="0"/>
    <n v="0"/>
    <n v="3.1620439140908299E-2"/>
    <n v="5.7598743033998603E-2"/>
    <n v="0"/>
    <n v="0"/>
    <n v="0"/>
    <n v="0"/>
    <n v="2.5425661435934301E-2"/>
    <n v="0"/>
    <n v="0.11464484361084121"/>
    <n v="0"/>
    <n v="0"/>
    <n v="0"/>
    <n v="0"/>
    <n v="0"/>
    <n v="6.3590136709544706E-2"/>
    <n v="0"/>
    <n v="0"/>
    <n v="0"/>
    <n v="0"/>
    <n v="0"/>
    <n v="4.6419494936649201E-2"/>
    <n v="0.1100096316461939"/>
    <n v="0"/>
    <n v="0"/>
    <n v="0"/>
    <n v="0"/>
    <n v="0"/>
    <n v="7.8704017802433399E-2"/>
    <n v="0"/>
    <n v="0"/>
    <n v="0"/>
    <n v="0"/>
    <n v="0"/>
    <n v="1.7545074310386599E-2"/>
    <n v="9.6249092112819998E-2"/>
    <n v="0"/>
    <n v="0"/>
    <n v="0"/>
    <n v="0"/>
    <n v="3.3867722544687701E-2"/>
    <n v="0.11373654658952"/>
    <n v="0"/>
    <n v="0"/>
    <n v="1.7979547216847201E-3"/>
    <n v="0"/>
    <n v="0"/>
    <n v="0.106228293236818"/>
    <n v="0.25563051709271045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Osprey BG-343.1"/>
    <s v="AFUDC Not Eligible"/>
    <s v="Maintenance"/>
    <s v="Maintenance"/>
    <s v="Fossil Hydro"/>
    <s v="BG - Other Production Plant"/>
    <s v="~"/>
    <s v="PEF Osprey CC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980203728240101"/>
    <n v="6.3437723911551294E-2"/>
    <n v="0.657671512430824"/>
    <n v="0"/>
    <n v="0"/>
    <n v="1.7377815947000701E-2"/>
    <n v="7.1074711537126703E-2"/>
    <n v="0.97936380110890375"/>
    <n v="0"/>
    <n v="0"/>
    <n v="0"/>
    <n v="0"/>
    <n v="6.8955165865375395E-2"/>
    <n v="0.131309383771925"/>
    <n v="0"/>
    <n v="0"/>
    <n v="0"/>
    <n v="0"/>
    <n v="0"/>
    <n v="7.18743078159296E-2"/>
    <n v="0.27213885745322997"/>
    <n v="0"/>
    <n v="0"/>
    <n v="0"/>
    <n v="0"/>
    <n v="0"/>
    <n v="1.24974123589812E-2"/>
    <n v="0"/>
    <n v="0"/>
    <n v="0"/>
    <n v="0"/>
    <n v="0"/>
    <n v="0.11007891989283"/>
    <n v="0.12257633225181121"/>
    <n v="0"/>
    <n v="0"/>
    <n v="0"/>
    <n v="0"/>
    <n v="0"/>
    <n v="1.41179550398808E-2"/>
    <n v="0"/>
    <n v="0"/>
    <n v="0"/>
    <n v="0"/>
    <n v="0"/>
    <n v="4.4262704285772399E-2"/>
    <n v="5.83806593256532E-2"/>
    <n v="0"/>
    <n v="0"/>
    <n v="0"/>
    <n v="0"/>
    <n v="9.9600215870932804E-2"/>
    <n v="0"/>
    <n v="0"/>
    <n v="0"/>
    <n v="5.1636264056539299E-3"/>
    <n v="0"/>
    <n v="0"/>
    <n v="0.23402546096430599"/>
    <n v="0.33878930324089274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Osprey BG-344"/>
    <s v="AFUDC Not Eligible"/>
    <s v="Maintenance"/>
    <s v="Maintenance"/>
    <s v="Fossil Hydro"/>
    <s v="BG - Other Production Plant"/>
    <s v="~"/>
    <s v="PEF Osprey CC 344"/>
    <n v="0"/>
    <n v="0"/>
    <n v="0"/>
    <n v="9.1500036539611196E-2"/>
    <n v="0.38495342768121099"/>
    <n v="2.5139204844214998E-2"/>
    <n v="0"/>
    <n v="0"/>
    <n v="1.9753233189077901E-2"/>
    <n v="7.6134094633937303E-3"/>
    <n v="0"/>
    <n v="8.4357239676360898E-2"/>
    <n v="0.61331655139386976"/>
    <n v="0"/>
    <n v="0"/>
    <n v="0"/>
    <n v="0"/>
    <n v="0.19545322652734701"/>
    <n v="0.16221657631171599"/>
    <n v="0"/>
    <n v="0"/>
    <n v="2.58204800418875E-3"/>
    <n v="0"/>
    <n v="0"/>
    <n v="6.5156984201264895E-2"/>
    <n v="0.42540883504451665"/>
    <n v="0"/>
    <n v="0"/>
    <n v="0"/>
    <n v="0"/>
    <n v="3.1620439140908299E-2"/>
    <n v="5.7598743033998603E-2"/>
    <n v="0"/>
    <n v="0"/>
    <n v="0"/>
    <n v="0"/>
    <n v="2.5425661435934301E-2"/>
    <n v="0"/>
    <n v="0.11464484361084121"/>
    <n v="0"/>
    <n v="0"/>
    <n v="0"/>
    <n v="0"/>
    <n v="0"/>
    <n v="6.3590136709544706E-2"/>
    <n v="0"/>
    <n v="0"/>
    <n v="0"/>
    <n v="0"/>
    <n v="0"/>
    <n v="4.6419494936649201E-2"/>
    <n v="0.1100096316461939"/>
    <n v="0"/>
    <n v="0"/>
    <n v="0"/>
    <n v="0"/>
    <n v="0"/>
    <n v="7.8704017802433399E-2"/>
    <n v="0"/>
    <n v="0"/>
    <n v="0"/>
    <n v="0"/>
    <n v="0"/>
    <n v="1.7545074310386599E-2"/>
    <n v="9.6249092112819998E-2"/>
    <n v="0"/>
    <n v="0"/>
    <n v="0"/>
    <n v="0"/>
    <n v="3.3867722544687701E-2"/>
    <n v="0.11373654658952"/>
    <n v="0"/>
    <n v="0"/>
    <n v="1.7979547216847201E-3"/>
    <n v="0"/>
    <n v="0"/>
    <n v="0.106228293236818"/>
    <n v="0.25563051709271045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Osprey BG-345"/>
    <s v="AFUDC Not Eligible"/>
    <s v="Maintenance"/>
    <s v="Maintenance"/>
    <s v="Fossil Hydro"/>
    <s v="BG - Other Production Plant"/>
    <s v="~"/>
    <s v="PEF Osprey CC 345"/>
    <n v="0"/>
    <n v="0"/>
    <n v="0"/>
    <n v="9.1500036539611196E-2"/>
    <n v="0.38495342768121099"/>
    <n v="2.5139204844214998E-2"/>
    <n v="0"/>
    <n v="0"/>
    <n v="1.9753233189077901E-2"/>
    <n v="7.6134094633937303E-3"/>
    <n v="0"/>
    <n v="8.4357239676360898E-2"/>
    <n v="0.61331655139386976"/>
    <n v="0"/>
    <n v="0"/>
    <n v="0"/>
    <n v="0"/>
    <n v="0.19545322652734701"/>
    <n v="0.16221657631171599"/>
    <n v="0"/>
    <n v="0"/>
    <n v="2.58204800418875E-3"/>
    <n v="0"/>
    <n v="0"/>
    <n v="6.5156984201264895E-2"/>
    <n v="0.42540883504451665"/>
    <n v="0"/>
    <n v="0"/>
    <n v="0"/>
    <n v="0"/>
    <n v="3.1620439140908299E-2"/>
    <n v="5.7598743033998603E-2"/>
    <n v="0"/>
    <n v="0"/>
    <n v="0"/>
    <n v="0"/>
    <n v="2.5425661435934301E-2"/>
    <n v="0"/>
    <n v="0.11464484361084121"/>
    <n v="0"/>
    <n v="0"/>
    <n v="0"/>
    <n v="0"/>
    <n v="0"/>
    <n v="6.3590136709544706E-2"/>
    <n v="0"/>
    <n v="0"/>
    <n v="0"/>
    <n v="0"/>
    <n v="0"/>
    <n v="4.6419494936649201E-2"/>
    <n v="0.1100096316461939"/>
    <n v="0"/>
    <n v="0"/>
    <n v="0"/>
    <n v="0"/>
    <n v="0"/>
    <n v="7.8704017802433399E-2"/>
    <n v="0"/>
    <n v="0"/>
    <n v="0"/>
    <n v="0"/>
    <n v="0"/>
    <n v="1.7545074310386599E-2"/>
    <n v="9.6249092112819998E-2"/>
    <n v="0"/>
    <n v="0"/>
    <n v="0"/>
    <n v="0"/>
    <n v="3.3867722544687701E-2"/>
    <n v="0.11373654658952"/>
    <n v="0"/>
    <n v="0"/>
    <n v="1.7979547216847201E-3"/>
    <n v="0"/>
    <n v="0"/>
    <n v="0.106228293236818"/>
    <n v="0.25563051709271045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Osprey BG-346"/>
    <s v="AFUDC Not Eligible"/>
    <s v="Maintenance"/>
    <s v="Maintenance"/>
    <s v="Fossil Hydro"/>
    <s v="BG - Other Production Plant"/>
    <s v="~"/>
    <s v="PEF Osprey CC 346"/>
    <n v="0"/>
    <n v="0"/>
    <n v="0"/>
    <n v="9.1500036539611196E-2"/>
    <n v="0.38495342768121099"/>
    <n v="2.5139204844214998E-2"/>
    <n v="0"/>
    <n v="0"/>
    <n v="1.9753233189077901E-2"/>
    <n v="7.6134094633937303E-3"/>
    <n v="0"/>
    <n v="8.4357239676360898E-2"/>
    <n v="0.61331655139386976"/>
    <n v="0"/>
    <n v="0"/>
    <n v="0"/>
    <n v="0"/>
    <n v="0.19545322652734701"/>
    <n v="0.16221657631171599"/>
    <n v="0"/>
    <n v="0"/>
    <n v="2.58204800418875E-3"/>
    <n v="0"/>
    <n v="0"/>
    <n v="6.5156984201264895E-2"/>
    <n v="0.42540883504451665"/>
    <n v="0"/>
    <n v="0"/>
    <n v="0"/>
    <n v="0"/>
    <n v="3.1620439140908299E-2"/>
    <n v="5.7598743033998603E-2"/>
    <n v="0"/>
    <n v="0"/>
    <n v="0"/>
    <n v="0"/>
    <n v="2.5425661435934301E-2"/>
    <n v="0"/>
    <n v="0.11464484361084121"/>
    <n v="0"/>
    <n v="0"/>
    <n v="0"/>
    <n v="0"/>
    <n v="0"/>
    <n v="6.3590136709544706E-2"/>
    <n v="0"/>
    <n v="0"/>
    <n v="0"/>
    <n v="0"/>
    <n v="0"/>
    <n v="4.6419494936649201E-2"/>
    <n v="0.1100096316461939"/>
    <n v="0"/>
    <n v="0"/>
    <n v="0"/>
    <n v="0"/>
    <n v="0"/>
    <n v="7.8704017802433399E-2"/>
    <n v="0"/>
    <n v="0"/>
    <n v="0"/>
    <n v="0"/>
    <n v="0"/>
    <n v="1.7545074310386599E-2"/>
    <n v="9.6249092112819998E-2"/>
    <n v="0"/>
    <n v="0"/>
    <n v="0"/>
    <n v="0"/>
    <n v="3.3867722544687701E-2"/>
    <n v="0.11373654658952"/>
    <n v="0"/>
    <n v="0"/>
    <n v="1.7979547216847201E-3"/>
    <n v="0"/>
    <n v="0"/>
    <n v="0.106228293236818"/>
    <n v="0.25563051709271045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Other BA"/>
    <s v="AFUDC Not Eligible"/>
    <s v="Maintenance"/>
    <s v="Maintenance"/>
    <s v="Fossil Hydro"/>
    <s v="BA - Fossil Steam Plants "/>
    <s v="~"/>
    <s v="PEF CR1&amp;2 Turbogenerator 314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Suwannee BG-341"/>
    <s v="AFUDC Not Eligible"/>
    <s v="Maintenance"/>
    <s v="Maintenance"/>
    <s v="Fossil Hydro"/>
    <s v="BG - Other Production Plant"/>
    <s v="~"/>
    <s v="PEF Suwannee 341"/>
    <n v="0"/>
    <n v="0"/>
    <n v="0.327840465478486"/>
    <n v="4.8089040711506797E-2"/>
    <n v="0"/>
    <n v="0"/>
    <n v="0"/>
    <n v="0"/>
    <n v="1.12137835723576E-2"/>
    <n v="0"/>
    <n v="0"/>
    <n v="4.2814145419616902E-2"/>
    <n v="0.42995743518196727"/>
    <n v="0"/>
    <n v="0"/>
    <n v="0"/>
    <n v="6.9971159425948795E-2"/>
    <n v="0"/>
    <n v="0"/>
    <n v="0"/>
    <n v="0"/>
    <n v="0.13131935408843301"/>
    <n v="0"/>
    <n v="0"/>
    <n v="2.9341172609859301E-2"/>
    <n v="0.23063168612424112"/>
    <n v="0"/>
    <n v="0"/>
    <n v="0"/>
    <n v="0"/>
    <n v="0"/>
    <n v="0"/>
    <n v="0"/>
    <n v="0"/>
    <n v="0"/>
    <n v="0"/>
    <n v="4.09890240524491E-2"/>
    <n v="6.5361356262369205E-2"/>
    <n v="0.1063503803148183"/>
    <n v="0"/>
    <n v="0"/>
    <n v="0"/>
    <n v="0"/>
    <n v="0"/>
    <n v="0"/>
    <n v="0"/>
    <n v="0"/>
    <n v="0"/>
    <n v="0"/>
    <n v="0"/>
    <n v="2.0430647361794001E-2"/>
    <n v="2.0430647361794001E-2"/>
    <n v="0"/>
    <n v="0"/>
    <n v="0"/>
    <n v="0"/>
    <n v="0.25863531614652402"/>
    <n v="0"/>
    <n v="0"/>
    <n v="0"/>
    <n v="0"/>
    <n v="0"/>
    <n v="0"/>
    <n v="1.2027838005683999E-2"/>
    <n v="0.27066315415220804"/>
    <n v="0"/>
    <n v="0"/>
    <n v="0"/>
    <n v="0"/>
    <n v="0"/>
    <n v="0"/>
    <n v="0"/>
    <n v="0"/>
    <n v="0"/>
    <n v="0"/>
    <n v="0"/>
    <n v="1.98002853174424E-2"/>
    <n v="1.98002853174424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Suwannee BG-342"/>
    <s v="AFUDC Not Eligible"/>
    <s v="Maintenance"/>
    <s v="Maintenance"/>
    <s v="Fossil Hydro"/>
    <s v="BG - Other Production Plant"/>
    <s v="~"/>
    <s v="PEF Suwannee 342"/>
    <n v="0"/>
    <n v="0"/>
    <n v="0.327840465478486"/>
    <n v="4.8089040711506797E-2"/>
    <n v="0"/>
    <n v="0"/>
    <n v="0"/>
    <n v="0"/>
    <n v="1.12137835723576E-2"/>
    <n v="0"/>
    <n v="0"/>
    <n v="4.2814145419616902E-2"/>
    <n v="0.42995743518196727"/>
    <n v="0"/>
    <n v="0"/>
    <n v="0"/>
    <n v="6.9971159425948795E-2"/>
    <n v="0"/>
    <n v="0"/>
    <n v="0"/>
    <n v="0"/>
    <n v="0.13131935408843301"/>
    <n v="0"/>
    <n v="0"/>
    <n v="2.9341172609859301E-2"/>
    <n v="0.23063168612424112"/>
    <n v="0"/>
    <n v="0"/>
    <n v="0"/>
    <n v="0"/>
    <n v="0"/>
    <n v="0"/>
    <n v="0"/>
    <n v="0"/>
    <n v="0"/>
    <n v="0"/>
    <n v="4.09890240524491E-2"/>
    <n v="6.5361356262369205E-2"/>
    <n v="0.1063503803148183"/>
    <n v="0"/>
    <n v="0"/>
    <n v="0"/>
    <n v="0"/>
    <n v="0"/>
    <n v="0"/>
    <n v="0"/>
    <n v="0"/>
    <n v="0"/>
    <n v="0"/>
    <n v="0"/>
    <n v="2.0430647361794001E-2"/>
    <n v="2.0430647361794001E-2"/>
    <n v="0"/>
    <n v="0"/>
    <n v="0"/>
    <n v="0"/>
    <n v="0.25863531614652402"/>
    <n v="0"/>
    <n v="0"/>
    <n v="0"/>
    <n v="0"/>
    <n v="0"/>
    <n v="0"/>
    <n v="1.2027838005683999E-2"/>
    <n v="0.27066315415220804"/>
    <n v="0"/>
    <n v="0"/>
    <n v="0"/>
    <n v="0"/>
    <n v="0"/>
    <n v="0"/>
    <n v="0"/>
    <n v="0"/>
    <n v="0"/>
    <n v="0"/>
    <n v="0"/>
    <n v="1.98002853174424E-2"/>
    <n v="1.98002853174424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Suwannee BG-343"/>
    <s v="AFUDC Not Eligible"/>
    <s v="Maintenance"/>
    <s v="Maintenance"/>
    <s v="Fossil Hydro"/>
    <s v="BG - Other Production Plant"/>
    <s v="~"/>
    <s v="PEF Suwannee 343"/>
    <n v="0"/>
    <n v="0"/>
    <n v="0.327840465478486"/>
    <n v="4.8089040711506797E-2"/>
    <n v="0"/>
    <n v="0"/>
    <n v="0"/>
    <n v="0"/>
    <n v="1.12137835723576E-2"/>
    <n v="0"/>
    <n v="0"/>
    <n v="4.2814145419616902E-2"/>
    <n v="0.42995743518196727"/>
    <n v="0"/>
    <n v="0"/>
    <n v="0"/>
    <n v="6.9971159425948795E-2"/>
    <n v="0"/>
    <n v="0"/>
    <n v="0"/>
    <n v="0"/>
    <n v="0.13131935408843301"/>
    <n v="0"/>
    <n v="0"/>
    <n v="2.9341172609859301E-2"/>
    <n v="0.23063168612424112"/>
    <n v="0"/>
    <n v="0"/>
    <n v="0"/>
    <n v="0"/>
    <n v="0"/>
    <n v="0"/>
    <n v="0"/>
    <n v="0"/>
    <n v="0"/>
    <n v="0"/>
    <n v="4.09890240524491E-2"/>
    <n v="6.5361356262369205E-2"/>
    <n v="0.1063503803148183"/>
    <n v="0"/>
    <n v="0"/>
    <n v="0"/>
    <n v="0"/>
    <n v="0"/>
    <n v="0"/>
    <n v="0"/>
    <n v="0"/>
    <n v="0"/>
    <n v="0"/>
    <n v="0"/>
    <n v="2.0430647361794001E-2"/>
    <n v="2.0430647361794001E-2"/>
    <n v="0"/>
    <n v="0"/>
    <n v="0"/>
    <n v="0"/>
    <n v="0.25863531614652402"/>
    <n v="0"/>
    <n v="0"/>
    <n v="0"/>
    <n v="0"/>
    <n v="0"/>
    <n v="0"/>
    <n v="1.2027838005683999E-2"/>
    <n v="0.27066315415220804"/>
    <n v="0"/>
    <n v="0"/>
    <n v="0"/>
    <n v="0"/>
    <n v="0"/>
    <n v="0"/>
    <n v="0"/>
    <n v="0"/>
    <n v="0"/>
    <n v="0"/>
    <n v="0"/>
    <n v="1.98002853174424E-2"/>
    <n v="1.98002853174424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Suwannee BG-344"/>
    <s v="AFUDC Not Eligible"/>
    <s v="Maintenance"/>
    <s v="Maintenance"/>
    <s v="Fossil Hydro"/>
    <s v="BG - Other Production Plant"/>
    <s v="~"/>
    <s v="PEF Suwannee 344"/>
    <n v="0"/>
    <n v="0"/>
    <n v="0.327840465478486"/>
    <n v="4.8089040711506797E-2"/>
    <n v="0"/>
    <n v="0"/>
    <n v="0"/>
    <n v="0"/>
    <n v="1.12137835723576E-2"/>
    <n v="0"/>
    <n v="0"/>
    <n v="4.2814145419616902E-2"/>
    <n v="0.42995743518196727"/>
    <n v="0"/>
    <n v="0"/>
    <n v="0"/>
    <n v="6.9971159425948795E-2"/>
    <n v="0"/>
    <n v="0"/>
    <n v="0"/>
    <n v="0"/>
    <n v="0.13131935408843301"/>
    <n v="0"/>
    <n v="0"/>
    <n v="2.9341172609859301E-2"/>
    <n v="0.23063168612424112"/>
    <n v="0"/>
    <n v="0"/>
    <n v="0"/>
    <n v="0"/>
    <n v="0"/>
    <n v="0"/>
    <n v="0"/>
    <n v="0"/>
    <n v="0"/>
    <n v="0"/>
    <n v="4.09890240524491E-2"/>
    <n v="6.5361356262369205E-2"/>
    <n v="0.1063503803148183"/>
    <n v="0"/>
    <n v="0"/>
    <n v="0"/>
    <n v="0"/>
    <n v="0"/>
    <n v="0"/>
    <n v="0"/>
    <n v="0"/>
    <n v="0"/>
    <n v="0"/>
    <n v="0"/>
    <n v="2.0430647361794001E-2"/>
    <n v="2.0430647361794001E-2"/>
    <n v="0"/>
    <n v="0"/>
    <n v="0"/>
    <n v="0"/>
    <n v="0.25863531614652402"/>
    <n v="0"/>
    <n v="0"/>
    <n v="0"/>
    <n v="0"/>
    <n v="0"/>
    <n v="0"/>
    <n v="1.2027838005683999E-2"/>
    <n v="0.27066315415220804"/>
    <n v="0"/>
    <n v="0"/>
    <n v="0"/>
    <n v="0"/>
    <n v="0"/>
    <n v="0"/>
    <n v="0"/>
    <n v="0"/>
    <n v="0"/>
    <n v="0"/>
    <n v="0"/>
    <n v="1.98002853174424E-2"/>
    <n v="1.98002853174424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Suwannee BG-345"/>
    <s v="AFUDC Not Eligible"/>
    <s v="Maintenance"/>
    <s v="Maintenance"/>
    <s v="Fossil Hydro"/>
    <s v="BG - Other Production Plant"/>
    <s v="~"/>
    <s v="PEF Suwannee 345"/>
    <n v="0"/>
    <n v="0"/>
    <n v="0.327840465478486"/>
    <n v="4.8089040711506797E-2"/>
    <n v="0"/>
    <n v="0"/>
    <n v="0"/>
    <n v="0"/>
    <n v="1.12137835723576E-2"/>
    <n v="0"/>
    <n v="0"/>
    <n v="4.2814145419616902E-2"/>
    <n v="0.42995743518196727"/>
    <n v="0"/>
    <n v="0"/>
    <n v="0"/>
    <n v="6.9971159425948795E-2"/>
    <n v="0"/>
    <n v="0"/>
    <n v="0"/>
    <n v="0"/>
    <n v="0.13131935408843301"/>
    <n v="0"/>
    <n v="0"/>
    <n v="2.9341172609859301E-2"/>
    <n v="0.23063168612424112"/>
    <n v="0"/>
    <n v="0"/>
    <n v="0"/>
    <n v="0"/>
    <n v="0"/>
    <n v="0"/>
    <n v="0"/>
    <n v="0"/>
    <n v="0"/>
    <n v="0"/>
    <n v="4.09890240524491E-2"/>
    <n v="6.5361356262369205E-2"/>
    <n v="0.1063503803148183"/>
    <n v="0"/>
    <n v="0"/>
    <n v="0"/>
    <n v="0"/>
    <n v="0"/>
    <n v="0"/>
    <n v="0"/>
    <n v="0"/>
    <n v="0"/>
    <n v="0"/>
    <n v="0"/>
    <n v="2.0430647361794001E-2"/>
    <n v="2.0430647361794001E-2"/>
    <n v="0"/>
    <n v="0"/>
    <n v="0"/>
    <n v="0"/>
    <n v="0.25863531614652402"/>
    <n v="0"/>
    <n v="0"/>
    <n v="0"/>
    <n v="0"/>
    <n v="0"/>
    <n v="0"/>
    <n v="1.2027838005683999E-2"/>
    <n v="0.27066315415220804"/>
    <n v="0"/>
    <n v="0"/>
    <n v="0"/>
    <n v="0"/>
    <n v="0"/>
    <n v="0"/>
    <n v="0"/>
    <n v="0"/>
    <n v="0"/>
    <n v="0"/>
    <n v="0"/>
    <n v="1.98002853174424E-2"/>
    <n v="1.98002853174424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Suwannee BG-346"/>
    <s v="AFUDC Not Eligible"/>
    <s v="Maintenance"/>
    <s v="Maintenance"/>
    <s v="Fossil Hydro"/>
    <s v="BG - Other Production Plant"/>
    <s v="~"/>
    <s v="PEF Suwannee 346"/>
    <n v="0"/>
    <n v="0"/>
    <n v="0.327840465478486"/>
    <n v="4.8089040711506797E-2"/>
    <n v="0"/>
    <n v="0"/>
    <n v="0"/>
    <n v="0"/>
    <n v="1.12137835723576E-2"/>
    <n v="0"/>
    <n v="0"/>
    <n v="4.2814145419616902E-2"/>
    <n v="0.42995743518196727"/>
    <n v="0"/>
    <n v="0"/>
    <n v="0"/>
    <n v="6.9971159425948795E-2"/>
    <n v="0"/>
    <n v="0"/>
    <n v="0"/>
    <n v="0"/>
    <n v="0.13131935408843301"/>
    <n v="0"/>
    <n v="0"/>
    <n v="2.9341172609859301E-2"/>
    <n v="0.23063168612424112"/>
    <n v="0"/>
    <n v="0"/>
    <n v="0"/>
    <n v="0"/>
    <n v="0"/>
    <n v="0"/>
    <n v="0"/>
    <n v="0"/>
    <n v="0"/>
    <n v="0"/>
    <n v="4.09890240524491E-2"/>
    <n v="6.5361356262369205E-2"/>
    <n v="0.1063503803148183"/>
    <n v="0"/>
    <n v="0"/>
    <n v="0"/>
    <n v="0"/>
    <n v="0"/>
    <n v="0"/>
    <n v="0"/>
    <n v="0"/>
    <n v="0"/>
    <n v="0"/>
    <n v="0"/>
    <n v="2.0430647361794001E-2"/>
    <n v="2.0430647361794001E-2"/>
    <n v="0"/>
    <n v="0"/>
    <n v="0"/>
    <n v="0"/>
    <n v="0.25863531614652402"/>
    <n v="0"/>
    <n v="0"/>
    <n v="0"/>
    <n v="0"/>
    <n v="0"/>
    <n v="0"/>
    <n v="1.2027838005683999E-2"/>
    <n v="0.27066315415220804"/>
    <n v="0"/>
    <n v="0"/>
    <n v="0"/>
    <n v="0"/>
    <n v="0"/>
    <n v="0"/>
    <n v="0"/>
    <n v="0"/>
    <n v="0"/>
    <n v="0"/>
    <n v="0"/>
    <n v="1.98002853174424E-2"/>
    <n v="1.98002853174424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Tiger Bay BG-341"/>
    <s v="AFUDC Not Eligible"/>
    <s v="Maintenance"/>
    <s v="Maintenance"/>
    <s v="Fossil Hydro"/>
    <s v="BG - Other Production Plant"/>
    <s v="~"/>
    <s v="PEF Tiger Bay 341"/>
    <n v="0"/>
    <n v="0.45021144132950303"/>
    <n v="0"/>
    <n v="0.16841667681186201"/>
    <n v="8.5771294573545404E-2"/>
    <n v="0.34727182208849799"/>
    <n v="0"/>
    <n v="0"/>
    <n v="0"/>
    <n v="0"/>
    <n v="0"/>
    <n v="0"/>
    <n v="1.0516712348034085"/>
    <n v="0"/>
    <n v="0"/>
    <n v="0"/>
    <n v="0"/>
    <n v="0.15478287849151301"/>
    <n v="0"/>
    <n v="0"/>
    <n v="0"/>
    <n v="0"/>
    <n v="0"/>
    <n v="0"/>
    <n v="0"/>
    <n v="0.15478287849151301"/>
    <n v="0"/>
    <n v="0"/>
    <n v="0"/>
    <n v="0"/>
    <n v="0"/>
    <n v="0"/>
    <n v="0"/>
    <n v="0"/>
    <n v="0"/>
    <n v="0"/>
    <n v="0"/>
    <n v="0.22513298940321999"/>
    <n v="0.22513298940321999"/>
    <n v="0"/>
    <n v="0"/>
    <n v="0"/>
    <n v="0"/>
    <n v="0.90928740801319796"/>
    <n v="0"/>
    <n v="0"/>
    <n v="0"/>
    <n v="0"/>
    <n v="0"/>
    <n v="0"/>
    <n v="0.83696643319095898"/>
    <n v="1.7462538412041568"/>
    <n v="0"/>
    <n v="0"/>
    <n v="0"/>
    <n v="0"/>
    <n v="0"/>
    <n v="0"/>
    <n v="0"/>
    <n v="0"/>
    <n v="0"/>
    <n v="0"/>
    <n v="0"/>
    <n v="0"/>
    <n v="0"/>
    <n v="0"/>
    <n v="0"/>
    <n v="0"/>
    <n v="0.520608834934571"/>
    <n v="0"/>
    <n v="0.37285050373811102"/>
    <n v="0"/>
    <n v="0"/>
    <n v="0"/>
    <n v="0"/>
    <n v="0"/>
    <n v="0.50919662654090403"/>
    <n v="1.402655965213586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Tiger Bay BG-342"/>
    <s v="AFUDC Not Eligible"/>
    <s v="Maintenance"/>
    <s v="Maintenance"/>
    <s v="Fossil Hydro"/>
    <s v="BG - Other Production Plant"/>
    <s v="~"/>
    <s v="PEF Tiger Bay 342"/>
    <n v="0"/>
    <n v="0.45021144132950303"/>
    <n v="0"/>
    <n v="0.16841667681186201"/>
    <n v="8.5771294573545404E-2"/>
    <n v="0.34727182208849799"/>
    <n v="0"/>
    <n v="0"/>
    <n v="0"/>
    <n v="0"/>
    <n v="0"/>
    <n v="0"/>
    <n v="1.0516712348034085"/>
    <n v="0"/>
    <n v="0"/>
    <n v="0"/>
    <n v="0"/>
    <n v="0.15478287849151301"/>
    <n v="0"/>
    <n v="0"/>
    <n v="0"/>
    <n v="0"/>
    <n v="0"/>
    <n v="0"/>
    <n v="0"/>
    <n v="0.15478287849151301"/>
    <n v="0"/>
    <n v="0"/>
    <n v="0"/>
    <n v="0"/>
    <n v="0"/>
    <n v="0"/>
    <n v="0"/>
    <n v="0"/>
    <n v="0"/>
    <n v="0"/>
    <n v="0"/>
    <n v="0.22513298940321999"/>
    <n v="0.22513298940321999"/>
    <n v="0"/>
    <n v="0"/>
    <n v="0"/>
    <n v="0"/>
    <n v="0.90928740801319796"/>
    <n v="0"/>
    <n v="0"/>
    <n v="0"/>
    <n v="0"/>
    <n v="0"/>
    <n v="0"/>
    <n v="0.83696643319095898"/>
    <n v="1.7462538412041568"/>
    <n v="0"/>
    <n v="0"/>
    <n v="0"/>
    <n v="0"/>
    <n v="0"/>
    <n v="0"/>
    <n v="0"/>
    <n v="0"/>
    <n v="0"/>
    <n v="0"/>
    <n v="0"/>
    <n v="0"/>
    <n v="0"/>
    <n v="0"/>
    <n v="0"/>
    <n v="0"/>
    <n v="0.520608834934571"/>
    <n v="0"/>
    <n v="0.37285050373811102"/>
    <n v="0"/>
    <n v="0"/>
    <n v="0"/>
    <n v="0"/>
    <n v="0"/>
    <n v="0.50919662654090403"/>
    <n v="1.402655965213586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Tiger Bay BG-343"/>
    <s v="AFUDC Not Eligible"/>
    <s v="Maintenance"/>
    <s v="Maintenance"/>
    <s v="Fossil Hydro"/>
    <s v="BG - Other Production Plant"/>
    <s v="~"/>
    <s v="PEF Tiger Bay 343"/>
    <n v="0"/>
    <n v="0.45021144132950303"/>
    <n v="0"/>
    <n v="0.16841667681186201"/>
    <n v="8.5771294573545404E-2"/>
    <n v="0.34727182208849799"/>
    <n v="0"/>
    <n v="0"/>
    <n v="0"/>
    <n v="0"/>
    <n v="0"/>
    <n v="0"/>
    <n v="1.0516712348034085"/>
    <n v="0"/>
    <n v="0"/>
    <n v="0"/>
    <n v="0"/>
    <n v="0.15478287849151301"/>
    <n v="0"/>
    <n v="0"/>
    <n v="0"/>
    <n v="0"/>
    <n v="0"/>
    <n v="0"/>
    <n v="0"/>
    <n v="0.15478287849151301"/>
    <n v="0"/>
    <n v="0"/>
    <n v="0"/>
    <n v="0"/>
    <n v="0"/>
    <n v="0"/>
    <n v="0"/>
    <n v="0"/>
    <n v="0"/>
    <n v="0"/>
    <n v="0"/>
    <n v="0.22513298940321999"/>
    <n v="0.22513298940321999"/>
    <n v="0"/>
    <n v="0"/>
    <n v="0"/>
    <n v="0"/>
    <n v="0.90928740801319796"/>
    <n v="0"/>
    <n v="0"/>
    <n v="0"/>
    <n v="0"/>
    <n v="0"/>
    <n v="0"/>
    <n v="0.83696643319095898"/>
    <n v="1.7462538412041568"/>
    <n v="0"/>
    <n v="0"/>
    <n v="0"/>
    <n v="0"/>
    <n v="0"/>
    <n v="0"/>
    <n v="0"/>
    <n v="0"/>
    <n v="0"/>
    <n v="0"/>
    <n v="0"/>
    <n v="0"/>
    <n v="0"/>
    <n v="0"/>
    <n v="0"/>
    <n v="0"/>
    <n v="0.520608834934571"/>
    <n v="0"/>
    <n v="0.37285050373811102"/>
    <n v="0"/>
    <n v="0"/>
    <n v="0"/>
    <n v="0"/>
    <n v="0"/>
    <n v="0.50919662654090403"/>
    <n v="1.402655965213586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Tiger Bay BG-343.1"/>
    <s v="AFUDC Not Eligible"/>
    <s v="Maintenance"/>
    <s v="Maintenance"/>
    <s v="Fossil Hydro"/>
    <s v="BG - Other Production Plant"/>
    <s v="~"/>
    <s v="PEF Tiger Bay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9146697413155E-2"/>
    <n v="0"/>
    <n v="0"/>
    <n v="0"/>
    <n v="0"/>
    <n v="0"/>
    <n v="0"/>
    <n v="0"/>
    <n v="0"/>
    <n v="0.237474718403997"/>
    <n v="0.29838938814531252"/>
    <n v="0"/>
    <n v="0"/>
    <n v="0"/>
    <n v="0"/>
    <n v="1"/>
    <n v="0"/>
    <n v="0"/>
    <n v="0.63783964309241103"/>
    <n v="0"/>
    <n v="0"/>
    <n v="0"/>
    <n v="0.56602511462681404"/>
    <n v="2.203864757719225"/>
    <n v="0"/>
    <n v="0"/>
    <n v="0"/>
    <n v="0"/>
    <n v="0"/>
    <n v="0"/>
    <n v="0"/>
    <n v="0"/>
    <n v="0"/>
    <n v="0"/>
    <n v="0"/>
    <n v="0"/>
    <n v="0"/>
    <n v="0"/>
    <n v="0"/>
    <n v="0"/>
    <n v="0.38140040936540998"/>
    <n v="0"/>
    <n v="0"/>
    <n v="0.87999060296692"/>
    <n v="0"/>
    <n v="0"/>
    <n v="0"/>
    <n v="0"/>
    <n v="0"/>
    <n v="1.26139101233233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Tiger Bay BG-344"/>
    <s v="AFUDC Not Eligible"/>
    <s v="Maintenance"/>
    <s v="Maintenance"/>
    <s v="Fossil Hydro"/>
    <s v="BG - Other Production Plant"/>
    <s v="~"/>
    <s v="PEF Tiger Bay 344"/>
    <n v="0"/>
    <n v="0.45021144132950303"/>
    <n v="0"/>
    <n v="0.16841667681186201"/>
    <n v="8.5771294573545404E-2"/>
    <n v="0.34727182208849799"/>
    <n v="0"/>
    <n v="0"/>
    <n v="0"/>
    <n v="0"/>
    <n v="0"/>
    <n v="0"/>
    <n v="1.0516712348034085"/>
    <n v="0"/>
    <n v="0"/>
    <n v="0"/>
    <n v="0"/>
    <n v="0.15478287849151301"/>
    <n v="0"/>
    <n v="0"/>
    <n v="0"/>
    <n v="0"/>
    <n v="0"/>
    <n v="0"/>
    <n v="0"/>
    <n v="0.15478287849151301"/>
    <n v="0"/>
    <n v="0"/>
    <n v="0"/>
    <n v="0"/>
    <n v="0"/>
    <n v="0"/>
    <n v="0"/>
    <n v="0"/>
    <n v="0"/>
    <n v="0"/>
    <n v="0"/>
    <n v="0.22513298940321999"/>
    <n v="0.22513298940321999"/>
    <n v="0"/>
    <n v="0"/>
    <n v="0"/>
    <n v="0"/>
    <n v="0.90928740801319796"/>
    <n v="0"/>
    <n v="0"/>
    <n v="0"/>
    <n v="0"/>
    <n v="0"/>
    <n v="0"/>
    <n v="0.83696643319095898"/>
    <n v="1.7462538412041568"/>
    <n v="0"/>
    <n v="0"/>
    <n v="0"/>
    <n v="0"/>
    <n v="0"/>
    <n v="0"/>
    <n v="0"/>
    <n v="0"/>
    <n v="0"/>
    <n v="0"/>
    <n v="0"/>
    <n v="0"/>
    <n v="0"/>
    <n v="0"/>
    <n v="0"/>
    <n v="0"/>
    <n v="0.520608834934571"/>
    <n v="0"/>
    <n v="0.37285050373811102"/>
    <n v="0"/>
    <n v="0"/>
    <n v="0"/>
    <n v="0"/>
    <n v="0"/>
    <n v="0.50919662654090403"/>
    <n v="1.402655965213586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Tiger Bay BG-345"/>
    <s v="AFUDC Not Eligible"/>
    <s v="Maintenance"/>
    <s v="Maintenance"/>
    <s v="Fossil Hydro"/>
    <s v="BG - Other Production Plant"/>
    <s v="~"/>
    <s v="PEF Tiger Bay 345"/>
    <n v="0"/>
    <n v="0.45021144132950303"/>
    <n v="0"/>
    <n v="0.16841667681186201"/>
    <n v="8.5771294573545404E-2"/>
    <n v="0.34727182208849799"/>
    <n v="0"/>
    <n v="0"/>
    <n v="0"/>
    <n v="0"/>
    <n v="0"/>
    <n v="0"/>
    <n v="1.0516712348034085"/>
    <n v="0"/>
    <n v="0"/>
    <n v="0"/>
    <n v="0"/>
    <n v="0.15478287849151301"/>
    <n v="0"/>
    <n v="0"/>
    <n v="0"/>
    <n v="0"/>
    <n v="0"/>
    <n v="0"/>
    <n v="0"/>
    <n v="0.15478287849151301"/>
    <n v="0"/>
    <n v="0"/>
    <n v="0"/>
    <n v="0"/>
    <n v="0"/>
    <n v="0"/>
    <n v="0"/>
    <n v="0"/>
    <n v="0"/>
    <n v="0"/>
    <n v="0"/>
    <n v="0.22513298940321999"/>
    <n v="0.22513298940321999"/>
    <n v="0"/>
    <n v="0"/>
    <n v="0"/>
    <n v="0"/>
    <n v="0.90928740801319796"/>
    <n v="0"/>
    <n v="0"/>
    <n v="0"/>
    <n v="0"/>
    <n v="0"/>
    <n v="0"/>
    <n v="0.83696643319095898"/>
    <n v="1.7462538412041568"/>
    <n v="0"/>
    <n v="0"/>
    <n v="0"/>
    <n v="0"/>
    <n v="0"/>
    <n v="0"/>
    <n v="0"/>
    <n v="0"/>
    <n v="0"/>
    <n v="0"/>
    <n v="0"/>
    <n v="0"/>
    <n v="0"/>
    <n v="0"/>
    <n v="0"/>
    <n v="0"/>
    <n v="0.520608834934571"/>
    <n v="0"/>
    <n v="0.37285050373811102"/>
    <n v="0"/>
    <n v="0"/>
    <n v="0"/>
    <n v="0"/>
    <n v="0"/>
    <n v="0.50919662654090403"/>
    <n v="1.402655965213586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Tiger Bay BG-346"/>
    <s v="AFUDC Not Eligible"/>
    <s v="Maintenance"/>
    <s v="Maintenance"/>
    <s v="Fossil Hydro"/>
    <s v="BG - Other Production Plant"/>
    <s v="~"/>
    <s v="PEF Tiger Bay 346"/>
    <n v="0"/>
    <n v="0.45021144132950303"/>
    <n v="0"/>
    <n v="0.16841667681186201"/>
    <n v="8.5771294573545404E-2"/>
    <n v="0.34727182208849799"/>
    <n v="0"/>
    <n v="0"/>
    <n v="0"/>
    <n v="0"/>
    <n v="0"/>
    <n v="0"/>
    <n v="1.0516712348034085"/>
    <n v="0"/>
    <n v="0"/>
    <n v="0"/>
    <n v="0"/>
    <n v="0.15478287849151301"/>
    <n v="0"/>
    <n v="0"/>
    <n v="0"/>
    <n v="0"/>
    <n v="0"/>
    <n v="0"/>
    <n v="0"/>
    <n v="0.15478287849151301"/>
    <n v="0"/>
    <n v="0"/>
    <n v="0"/>
    <n v="0"/>
    <n v="0"/>
    <n v="0"/>
    <n v="0"/>
    <n v="0"/>
    <n v="0"/>
    <n v="0"/>
    <n v="0"/>
    <n v="0.22513298940321999"/>
    <n v="0.22513298940321999"/>
    <n v="0"/>
    <n v="0"/>
    <n v="0"/>
    <n v="0"/>
    <n v="0.90928740801319796"/>
    <n v="0"/>
    <n v="0"/>
    <n v="0"/>
    <n v="0"/>
    <n v="0"/>
    <n v="0"/>
    <n v="0.83696643319095898"/>
    <n v="1.7462538412041568"/>
    <n v="0"/>
    <n v="0"/>
    <n v="0"/>
    <n v="0"/>
    <n v="0"/>
    <n v="0"/>
    <n v="0"/>
    <n v="0"/>
    <n v="0"/>
    <n v="0"/>
    <n v="0"/>
    <n v="0"/>
    <n v="0"/>
    <n v="0"/>
    <n v="0"/>
    <n v="0"/>
    <n v="0.520608834934571"/>
    <n v="0"/>
    <n v="0.37285050373811102"/>
    <n v="0"/>
    <n v="0"/>
    <n v="0"/>
    <n v="0"/>
    <n v="0"/>
    <n v="0.50919662654090403"/>
    <n v="1.402655965213586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Tiger Bay BG-346.2"/>
    <s v="AFUDC Not Eligible"/>
    <s v="Maintenance"/>
    <s v="Maintenance"/>
    <s v="Fossil Hydro"/>
    <s v="BG - Other Production Plant"/>
    <s v="~"/>
    <s v="PEF Tiger Bay Misc 346.2"/>
    <n v="0"/>
    <n v="0.45021144132950303"/>
    <n v="0"/>
    <n v="0.16841667681186201"/>
    <n v="8.5771294573545404E-2"/>
    <n v="0.34727182208849799"/>
    <n v="0"/>
    <n v="0"/>
    <n v="0"/>
    <n v="0"/>
    <n v="0"/>
    <n v="0"/>
    <n v="1.0516712348034085"/>
    <n v="0"/>
    <n v="0"/>
    <n v="0"/>
    <n v="0"/>
    <n v="0.15478287849151301"/>
    <n v="0"/>
    <n v="0"/>
    <n v="0"/>
    <n v="0"/>
    <n v="0"/>
    <n v="0"/>
    <n v="0"/>
    <n v="0.15478287849151301"/>
    <n v="0"/>
    <n v="0"/>
    <n v="0"/>
    <n v="0"/>
    <n v="0"/>
    <n v="0"/>
    <n v="0"/>
    <n v="0"/>
    <n v="0"/>
    <n v="0"/>
    <n v="0"/>
    <n v="0.22513298940321999"/>
    <n v="0.22513298940321999"/>
    <n v="0"/>
    <n v="0"/>
    <n v="0"/>
    <n v="0"/>
    <n v="0"/>
    <n v="0"/>
    <n v="0.98733963474197795"/>
    <n v="0"/>
    <n v="0"/>
    <n v="0"/>
    <n v="0"/>
    <n v="0.52231749357796997"/>
    <n v="1.50965712831994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783572767991999"/>
    <n v="0"/>
    <n v="0"/>
    <n v="0.68504924197613604"/>
    <n v="0"/>
    <n v="0"/>
    <n v="0"/>
    <n v="0.97288496965605598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Univ of Florida BG-341"/>
    <s v="AFUDC Not Eligible"/>
    <s v="Maintenance"/>
    <s v="Maintenance"/>
    <s v="Fossil Hydro"/>
    <s v="BG - Other Production Plant"/>
    <s v="~"/>
    <s v="PEF Univ of Florida 341"/>
    <n v="0"/>
    <n v="0"/>
    <n v="0"/>
    <n v="0.41091089002542702"/>
    <n v="0"/>
    <n v="0.15906629040930301"/>
    <n v="0"/>
    <n v="0"/>
    <n v="0"/>
    <n v="0.25813337656864299"/>
    <n v="0"/>
    <n v="0.30733899318614399"/>
    <n v="1.135449550189517"/>
    <n v="0"/>
    <n v="0"/>
    <n v="0"/>
    <n v="0"/>
    <n v="0"/>
    <n v="1.6225772786604201E-2"/>
    <n v="0"/>
    <n v="0"/>
    <n v="0"/>
    <n v="0"/>
    <n v="0"/>
    <n v="7.1283016530250501E-2"/>
    <n v="8.7508789316854699E-2"/>
    <n v="0"/>
    <n v="0"/>
    <n v="0"/>
    <n v="0"/>
    <n v="0"/>
    <n v="1.6575277805876001E-2"/>
    <n v="0"/>
    <n v="0"/>
    <n v="0.458615602623894"/>
    <n v="6.6144127404944202E-3"/>
    <n v="4.1630354076757997E-2"/>
    <n v="0"/>
    <n v="0.52343564724702241"/>
    <n v="0"/>
    <n v="0"/>
    <n v="0"/>
    <n v="0"/>
    <n v="0"/>
    <n v="0"/>
    <n v="0"/>
    <n v="0"/>
    <n v="0"/>
    <n v="0"/>
    <n v="0"/>
    <n v="6.4899977830047098E-2"/>
    <n v="6.4899977830047098E-2"/>
    <n v="0"/>
    <n v="0"/>
    <n v="0"/>
    <n v="0"/>
    <n v="0"/>
    <n v="0"/>
    <n v="0"/>
    <n v="0.48682907670310099"/>
    <n v="0"/>
    <n v="0"/>
    <n v="6.4711463298241303E-2"/>
    <n v="6.1703423647735199E-2"/>
    <n v="0.61324396364907752"/>
    <n v="0"/>
    <n v="0"/>
    <n v="0"/>
    <n v="0"/>
    <n v="0"/>
    <n v="0"/>
    <n v="0"/>
    <n v="0"/>
    <n v="0"/>
    <n v="0"/>
    <n v="0"/>
    <n v="6.1705982994768697E-2"/>
    <n v="6.1705982994768697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Univ of Florida BG-342"/>
    <s v="AFUDC Not Eligible"/>
    <s v="Maintenance"/>
    <s v="Maintenance"/>
    <s v="Fossil Hydro"/>
    <s v="BG - Other Production Plant"/>
    <s v="~"/>
    <s v="PEF Univ of Florida 342"/>
    <n v="0"/>
    <n v="0"/>
    <n v="0"/>
    <n v="0.41091089002542702"/>
    <n v="0"/>
    <n v="0.15906629040930301"/>
    <n v="0"/>
    <n v="0"/>
    <n v="0"/>
    <n v="0.25813337656864299"/>
    <n v="0"/>
    <n v="0.30733899318614399"/>
    <n v="1.135449550189517"/>
    <n v="0"/>
    <n v="0"/>
    <n v="0"/>
    <n v="0"/>
    <n v="0"/>
    <n v="1.6225772786604201E-2"/>
    <n v="0"/>
    <n v="0"/>
    <n v="0"/>
    <n v="0"/>
    <n v="0"/>
    <n v="7.1283016530250501E-2"/>
    <n v="8.7508789316854699E-2"/>
    <n v="0"/>
    <n v="0"/>
    <n v="0"/>
    <n v="0"/>
    <n v="0"/>
    <n v="1.6575277805876001E-2"/>
    <n v="0"/>
    <n v="0"/>
    <n v="0.458615602623894"/>
    <n v="6.6144127404944202E-3"/>
    <n v="4.1630354076757997E-2"/>
    <n v="0"/>
    <n v="0.52343564724702241"/>
    <n v="0"/>
    <n v="0"/>
    <n v="0"/>
    <n v="0"/>
    <n v="0"/>
    <n v="0"/>
    <n v="0"/>
    <n v="0"/>
    <n v="0"/>
    <n v="0"/>
    <n v="0"/>
    <n v="6.4899977830047098E-2"/>
    <n v="6.4899977830047098E-2"/>
    <n v="0"/>
    <n v="0"/>
    <n v="0"/>
    <n v="0"/>
    <n v="0"/>
    <n v="0"/>
    <n v="0"/>
    <n v="0.48682907670310099"/>
    <n v="0"/>
    <n v="0"/>
    <n v="6.4711463298241303E-2"/>
    <n v="6.1703423647735199E-2"/>
    <n v="0.61324396364907752"/>
    <n v="0"/>
    <n v="0"/>
    <n v="0"/>
    <n v="0"/>
    <n v="0"/>
    <n v="0"/>
    <n v="0"/>
    <n v="0"/>
    <n v="0"/>
    <n v="0"/>
    <n v="0"/>
    <n v="6.1705982994768697E-2"/>
    <n v="6.1705982994768697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Univ of Florida BG-343"/>
    <s v="AFUDC Not Eligible"/>
    <s v="Maintenance"/>
    <s v="Maintenance"/>
    <s v="Fossil Hydro"/>
    <s v="BG - Other Production Plant"/>
    <s v="~"/>
    <s v="PEF Univ of Florida 343"/>
    <n v="0"/>
    <n v="0"/>
    <n v="0"/>
    <n v="0.41091089002542702"/>
    <n v="0"/>
    <n v="0.15906629040930301"/>
    <n v="0"/>
    <n v="0"/>
    <n v="0"/>
    <n v="0.25813337656864299"/>
    <n v="0"/>
    <n v="0.30733899318614399"/>
    <n v="1.135449550189517"/>
    <n v="0"/>
    <n v="0"/>
    <n v="0"/>
    <n v="0"/>
    <n v="0"/>
    <n v="1.6225772786604201E-2"/>
    <n v="0"/>
    <n v="0"/>
    <n v="0"/>
    <n v="0"/>
    <n v="0"/>
    <n v="7.1283016530250501E-2"/>
    <n v="8.7508789316854699E-2"/>
    <n v="0"/>
    <n v="0"/>
    <n v="0"/>
    <n v="0"/>
    <n v="0"/>
    <n v="1.6575277805876001E-2"/>
    <n v="0"/>
    <n v="0"/>
    <n v="0.458615602623894"/>
    <n v="6.6144127404944202E-3"/>
    <n v="4.1630354076757997E-2"/>
    <n v="0"/>
    <n v="0.52343564724702241"/>
    <n v="0"/>
    <n v="0"/>
    <n v="0"/>
    <n v="0"/>
    <n v="0"/>
    <n v="0"/>
    <n v="0"/>
    <n v="0"/>
    <n v="0"/>
    <n v="0"/>
    <n v="0"/>
    <n v="6.4899977830047098E-2"/>
    <n v="6.4899977830047098E-2"/>
    <n v="0"/>
    <n v="0"/>
    <n v="0"/>
    <n v="0"/>
    <n v="0"/>
    <n v="0"/>
    <n v="0"/>
    <n v="0.48682907670310099"/>
    <n v="0"/>
    <n v="0"/>
    <n v="6.4711463298241303E-2"/>
    <n v="6.1703423647735199E-2"/>
    <n v="0.61324396364907752"/>
    <n v="0"/>
    <n v="0"/>
    <n v="0"/>
    <n v="0"/>
    <n v="0"/>
    <n v="0"/>
    <n v="0"/>
    <n v="0"/>
    <n v="0"/>
    <n v="0"/>
    <n v="0"/>
    <n v="6.1705982994768697E-2"/>
    <n v="6.1705982994768697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Univ of Florida BG-344"/>
    <s v="AFUDC Not Eligible"/>
    <s v="Maintenance"/>
    <s v="Maintenance"/>
    <s v="Fossil Hydro"/>
    <s v="BG - Other Production Plant"/>
    <s v="~"/>
    <s v="PEF Univ of Florida 344"/>
    <n v="0"/>
    <n v="0"/>
    <n v="0"/>
    <n v="0.41091089002542702"/>
    <n v="0"/>
    <n v="0.15906629040930301"/>
    <n v="0"/>
    <n v="0"/>
    <n v="0"/>
    <n v="0.25813337656864299"/>
    <n v="0"/>
    <n v="0.30733899318614399"/>
    <n v="1.135449550189517"/>
    <n v="0"/>
    <n v="0"/>
    <n v="0"/>
    <n v="0"/>
    <n v="0"/>
    <n v="1.6225772786604201E-2"/>
    <n v="0"/>
    <n v="0"/>
    <n v="0"/>
    <n v="0"/>
    <n v="0"/>
    <n v="7.1283016530250501E-2"/>
    <n v="8.7508789316854699E-2"/>
    <n v="0"/>
    <n v="0"/>
    <n v="0"/>
    <n v="0"/>
    <n v="0"/>
    <n v="1.6575277805876001E-2"/>
    <n v="0"/>
    <n v="0"/>
    <n v="0.458615602623894"/>
    <n v="6.6144127404944202E-3"/>
    <n v="4.1630354076757997E-2"/>
    <n v="0"/>
    <n v="0.52343564724702241"/>
    <n v="0"/>
    <n v="0"/>
    <n v="0"/>
    <n v="0"/>
    <n v="0"/>
    <n v="0"/>
    <n v="0"/>
    <n v="0"/>
    <n v="0"/>
    <n v="0"/>
    <n v="0"/>
    <n v="6.4899977830047098E-2"/>
    <n v="6.4899977830047098E-2"/>
    <n v="0"/>
    <n v="0"/>
    <n v="0"/>
    <n v="0"/>
    <n v="0"/>
    <n v="0"/>
    <n v="0"/>
    <n v="0.48682907670310099"/>
    <n v="0"/>
    <n v="0"/>
    <n v="6.4711463298241303E-2"/>
    <n v="6.1703423647735199E-2"/>
    <n v="0.61324396364907752"/>
    <n v="0"/>
    <n v="0"/>
    <n v="0"/>
    <n v="0"/>
    <n v="0"/>
    <n v="0"/>
    <n v="0"/>
    <n v="0"/>
    <n v="0"/>
    <n v="0"/>
    <n v="0"/>
    <n v="6.1705982994768697E-2"/>
    <n v="6.1705982994768697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Univ of Florida BG-345"/>
    <s v="AFUDC Not Eligible"/>
    <s v="Maintenance"/>
    <s v="Maintenance"/>
    <s v="Fossil Hydro"/>
    <s v="BG - Other Production Plant"/>
    <s v="~"/>
    <s v="PEF Univ of Florida 345"/>
    <n v="0"/>
    <n v="0"/>
    <n v="0"/>
    <n v="0.41091089002542702"/>
    <n v="0"/>
    <n v="0.15906629040930301"/>
    <n v="0"/>
    <n v="0"/>
    <n v="0"/>
    <n v="0.25813337656864299"/>
    <n v="0"/>
    <n v="0.30733899318614399"/>
    <n v="1.135449550189517"/>
    <n v="0"/>
    <n v="0"/>
    <n v="0"/>
    <n v="0"/>
    <n v="0"/>
    <n v="1.6225772786604201E-2"/>
    <n v="0"/>
    <n v="0"/>
    <n v="0"/>
    <n v="0"/>
    <n v="0"/>
    <n v="7.1283016530250501E-2"/>
    <n v="8.7508789316854699E-2"/>
    <n v="0"/>
    <n v="0"/>
    <n v="0"/>
    <n v="0"/>
    <n v="0"/>
    <n v="1.6575277805876001E-2"/>
    <n v="0"/>
    <n v="0"/>
    <n v="0.458615602623894"/>
    <n v="6.6144127404944202E-3"/>
    <n v="4.1630354076757997E-2"/>
    <n v="0"/>
    <n v="0.52343564724702241"/>
    <n v="0"/>
    <n v="0"/>
    <n v="0"/>
    <n v="0"/>
    <n v="0"/>
    <n v="0"/>
    <n v="0"/>
    <n v="0"/>
    <n v="0"/>
    <n v="0"/>
    <n v="0"/>
    <n v="6.4899977830047098E-2"/>
    <n v="6.4899977830047098E-2"/>
    <n v="0"/>
    <n v="0"/>
    <n v="0"/>
    <n v="0"/>
    <n v="0"/>
    <n v="0"/>
    <n v="0"/>
    <n v="0.48682907670310099"/>
    <n v="0"/>
    <n v="0"/>
    <n v="6.4711463298241303E-2"/>
    <n v="6.1703423647735199E-2"/>
    <n v="0.61324396364907752"/>
    <n v="0"/>
    <n v="0"/>
    <n v="0"/>
    <n v="0"/>
    <n v="0"/>
    <n v="0"/>
    <n v="0"/>
    <n v="0"/>
    <n v="0"/>
    <n v="0"/>
    <n v="0"/>
    <n v="6.1705982994768697E-2"/>
    <n v="6.1705982994768697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Univ of Florida BG-346"/>
    <s v="AFUDC Not Eligible"/>
    <s v="Maintenance"/>
    <s v="Maintenance"/>
    <s v="Fossil Hydro"/>
    <s v="BG - Other Production Plant"/>
    <s v="~"/>
    <s v="PEF Univ of Florida 346"/>
    <n v="0"/>
    <n v="0"/>
    <n v="0"/>
    <n v="0.41091089002542702"/>
    <n v="0"/>
    <n v="0.15906629040930301"/>
    <n v="0"/>
    <n v="0"/>
    <n v="0"/>
    <n v="0.25813337656864299"/>
    <n v="0"/>
    <n v="0.30733899318614399"/>
    <n v="1.135449550189517"/>
    <n v="0"/>
    <n v="0"/>
    <n v="0"/>
    <n v="0"/>
    <n v="0"/>
    <n v="1.6225772786604201E-2"/>
    <n v="0"/>
    <n v="0"/>
    <n v="0"/>
    <n v="0"/>
    <n v="0"/>
    <n v="7.1283016530250501E-2"/>
    <n v="8.7508789316854699E-2"/>
    <n v="0"/>
    <n v="0"/>
    <n v="0"/>
    <n v="0"/>
    <n v="0"/>
    <n v="1.6575277805876001E-2"/>
    <n v="0"/>
    <n v="0"/>
    <n v="0.458615602623894"/>
    <n v="6.6144127404944202E-3"/>
    <n v="4.1630354076757997E-2"/>
    <n v="0"/>
    <n v="0.52343564724702241"/>
    <n v="0"/>
    <n v="0"/>
    <n v="0"/>
    <n v="0"/>
    <n v="0"/>
    <n v="0"/>
    <n v="0"/>
    <n v="0"/>
    <n v="0"/>
    <n v="0"/>
    <n v="0"/>
    <n v="6.4899977830047098E-2"/>
    <n v="6.4899977830047098E-2"/>
    <n v="0"/>
    <n v="0"/>
    <n v="0"/>
    <n v="0"/>
    <n v="0"/>
    <n v="0"/>
    <n v="0"/>
    <n v="0.48682907670310099"/>
    <n v="0"/>
    <n v="0"/>
    <n v="6.4711463298241303E-2"/>
    <n v="6.1703423647735199E-2"/>
    <n v="0.61324396364907752"/>
    <n v="0"/>
    <n v="0"/>
    <n v="0"/>
    <n v="0"/>
    <n v="0"/>
    <n v="0"/>
    <n v="0"/>
    <n v="0"/>
    <n v="0"/>
    <n v="0"/>
    <n v="0"/>
    <n v="6.1705982994768697E-2"/>
    <n v="6.1705982994768697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Univ of Florida BG-346.2"/>
    <s v="AFUDC Not Eligible"/>
    <s v="Maintenance"/>
    <s v="Maintenance"/>
    <s v="Fossil Hydro"/>
    <s v="BG - Other Production Plant"/>
    <s v="~"/>
    <s v="PEF Univ. of Fla. Misc 346.2"/>
    <n v="0"/>
    <n v="0"/>
    <n v="0"/>
    <n v="0.41091089002542702"/>
    <n v="0"/>
    <n v="0.15906629040930301"/>
    <n v="0"/>
    <n v="0"/>
    <n v="0"/>
    <n v="0.25813337656864299"/>
    <n v="0"/>
    <n v="0.30733899318614399"/>
    <n v="1.135449550189517"/>
    <n v="0"/>
    <n v="0"/>
    <n v="0"/>
    <n v="0"/>
    <n v="0"/>
    <n v="1.6225772786604201E-2"/>
    <n v="0"/>
    <n v="0"/>
    <n v="0"/>
    <n v="0"/>
    <n v="0"/>
    <n v="7.1283016530250501E-2"/>
    <n v="8.7508789316854699E-2"/>
    <n v="0"/>
    <n v="0"/>
    <n v="0"/>
    <n v="0"/>
    <n v="0"/>
    <n v="1.6575277805876001E-2"/>
    <n v="0"/>
    <n v="0"/>
    <n v="0.458615602623894"/>
    <n v="6.6144127404944202E-3"/>
    <n v="4.1630354076757997E-2"/>
    <n v="0"/>
    <n v="0.52343564724702241"/>
    <n v="0"/>
    <n v="0"/>
    <n v="0"/>
    <n v="0"/>
    <n v="0"/>
    <n v="0"/>
    <n v="0"/>
    <n v="0"/>
    <n v="0"/>
    <n v="0"/>
    <n v="0"/>
    <n v="6.4899977830047098E-2"/>
    <n v="6.4899977830047098E-2"/>
    <n v="0"/>
    <n v="0"/>
    <n v="0"/>
    <n v="0"/>
    <n v="0"/>
    <n v="0"/>
    <n v="0"/>
    <n v="0.48682907670310099"/>
    <n v="0"/>
    <n v="0"/>
    <n v="6.4711463298241303E-2"/>
    <n v="6.1703423647735199E-2"/>
    <n v="0.61324396364907752"/>
    <n v="0"/>
    <n v="0"/>
    <n v="0"/>
    <n v="0"/>
    <n v="0"/>
    <n v="0"/>
    <n v="0"/>
    <n v="0"/>
    <n v="0"/>
    <n v="0"/>
    <n v="0"/>
    <n v="6.1705982994768697E-2"/>
    <n v="6.1705982994768697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Univ of Florida BG-346.3"/>
    <s v="AFUDC Not Eligible"/>
    <s v="Maintenance"/>
    <s v="Maintenance"/>
    <s v="Fossil Hydro"/>
    <s v="BG - Other Production Plant"/>
    <s v="~"/>
    <s v="PEF Univ. of Fla. Misc 346.3"/>
    <n v="0"/>
    <n v="0"/>
    <n v="0"/>
    <n v="0.41091089002542702"/>
    <n v="0"/>
    <n v="0.15906629040930301"/>
    <n v="0"/>
    <n v="0"/>
    <n v="0"/>
    <n v="0.25813337656864299"/>
    <n v="0"/>
    <n v="0.30733899318614399"/>
    <n v="1.135449550189517"/>
    <n v="0"/>
    <n v="0"/>
    <n v="0"/>
    <n v="0"/>
    <n v="0"/>
    <n v="1.6225772786604201E-2"/>
    <n v="0"/>
    <n v="0"/>
    <n v="0"/>
    <n v="0"/>
    <n v="0"/>
    <n v="7.1283016530250501E-2"/>
    <n v="8.7508789316854699E-2"/>
    <n v="0"/>
    <n v="0"/>
    <n v="0"/>
    <n v="0"/>
    <n v="0"/>
    <n v="1.6575277805876001E-2"/>
    <n v="0"/>
    <n v="0"/>
    <n v="0.458615602623894"/>
    <n v="6.6144127404944202E-3"/>
    <n v="4.1630354076757997E-2"/>
    <n v="0"/>
    <n v="0.52343564724702241"/>
    <n v="0"/>
    <n v="0"/>
    <n v="0"/>
    <n v="0"/>
    <n v="0"/>
    <n v="0"/>
    <n v="0"/>
    <n v="0"/>
    <n v="0"/>
    <n v="0"/>
    <n v="0"/>
    <n v="6.4899977830047098E-2"/>
    <n v="6.4899977830047098E-2"/>
    <n v="0"/>
    <n v="0"/>
    <n v="0"/>
    <n v="0"/>
    <n v="0"/>
    <n v="0"/>
    <n v="0"/>
    <n v="0.48682907670310099"/>
    <n v="0"/>
    <n v="0"/>
    <n v="6.4711463298241303E-2"/>
    <n v="6.1703423647735199E-2"/>
    <n v="0.61324396364907752"/>
    <n v="0"/>
    <n v="0"/>
    <n v="0"/>
    <n v="0"/>
    <n v="0"/>
    <n v="0"/>
    <n v="0"/>
    <n v="0"/>
    <n v="0"/>
    <n v="0"/>
    <n v="0"/>
    <n v="6.1705982994768697E-2"/>
    <n v="6.1705982994768697E-2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Univ of Florida Other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Univ of Florida Other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Univ of Florida Other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Univ of Florida Other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Univ of Florida Other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Maintenance Univ of Florida Other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Plug to Guidance - BG"/>
    <s v="AFUDC Not Eligible"/>
    <s v="Maintenance"/>
    <s v="Maintenance"/>
    <s v="Fossil Hydro"/>
    <s v="BG - Other Production Plant"/>
    <s v="~"/>
    <s v="PEF Hines 1 343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POG ECRC Projects"/>
    <s v="AFUDC Not Eligible"/>
    <s v="Recoverable"/>
    <s v="New Generation"/>
    <s v="~"/>
    <s v="B1 - Fossil Env Compliance Air"/>
    <s v="DEF - ECRC"/>
    <s v="PEF Fossil Hydro POG ECRC Projects"/>
    <n v="0"/>
    <n v="0"/>
    <n v="0"/>
    <n v="0"/>
    <n v="0"/>
    <n v="0.49"/>
    <n v="0"/>
    <n v="0"/>
    <n v="0"/>
    <n v="0"/>
    <n v="0"/>
    <n v="0.49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0"/>
    <n v="0"/>
    <n v="0.72426020069896502"/>
    <n v="0"/>
    <n v="0"/>
    <n v="0.56771282069389695"/>
    <n v="0"/>
    <n v="0"/>
    <n v="0"/>
    <n v="0"/>
    <n v="0"/>
    <n v="1.291973021392862"/>
    <n v="0"/>
    <n v="0"/>
    <n v="0"/>
    <n v="0.566549603368799"/>
    <n v="0"/>
    <n v="0"/>
    <n v="0"/>
    <n v="0"/>
    <n v="0"/>
    <n v="0"/>
    <n v="0"/>
    <n v="0"/>
    <n v="0.566549603368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Suwannee 350MW CT 2016"/>
    <s v="AFUDC Not Eligible"/>
    <s v="Expansion"/>
    <s v="New Generation"/>
    <s v="~"/>
    <s v="BA - Fossil Steam Plants "/>
    <s v="~"/>
    <s v="PEF Model Depr Group Energy Supply 0%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Suwannee 350MW CT 2016 - GE Turbines"/>
    <s v="AFUDC Not Eligible"/>
    <s v="Expansion"/>
    <s v="New Generation"/>
    <s v="~"/>
    <s v="BA - Fossil Steam Plants "/>
    <s v="~"/>
    <s v="PEF Model Depr Group Energy Supply 0%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Tie to ROCR"/>
    <s v="AFUDC Eligible"/>
    <s v="Maintenance"/>
    <s v="Maintenance"/>
    <s v="Fossil Hydro"/>
    <s v="BG - Cust - Other Production Plant"/>
    <s v="~"/>
    <s v="PEF CITRUS CC 343.1"/>
    <n v="0"/>
    <n v="0"/>
    <n v="1"/>
    <n v="0"/>
    <n v="0"/>
    <n v="1"/>
    <n v="0"/>
    <n v="0"/>
    <n v="0"/>
    <n v="0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Fossil Hydro Tiger Bay Major (20064331)"/>
    <s v="AFUDC Not Eligible"/>
    <s v="Maintenance"/>
    <s v="Maintenance"/>
    <s v="Fossil Hydro"/>
    <s v="SA - Gen. Bldg. &amp; Oper. Centers"/>
    <s v="~"/>
    <s v="PEF Model Depr Group Fossil Plant"/>
    <n v="0"/>
    <n v="0"/>
    <n v="0"/>
    <n v="0"/>
    <n v="0"/>
    <n v="0.49"/>
    <n v="0"/>
    <n v="0"/>
    <n v="0"/>
    <n v="0"/>
    <n v="0"/>
    <n v="0.49"/>
    <n v="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RRE Maint Bartow CT 1&amp;3 BG"/>
    <s v="AFUDC Not Eligible"/>
    <s v="Maintenance"/>
    <s v="Maintenance"/>
    <s v="Fossil Hydro"/>
    <s v="BG - Other Production Plant"/>
    <s v="~"/>
    <s v="PEF Model Depr Group Fossil Plant - Bartow CT 1&amp;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.93162493839773397"/>
    <n v="0"/>
    <n v="0"/>
    <n v="0"/>
    <n v="1"/>
    <n v="1.931624938397734"/>
    <n v="0"/>
    <n v="0"/>
    <n v="0"/>
    <n v="0"/>
    <n v="0"/>
    <n v="0"/>
    <n v="0"/>
    <n v="0"/>
    <n v="0.46798845023771202"/>
    <n v="0"/>
    <n v="0"/>
    <n v="1"/>
    <n v="1.467988450237712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RRE Maint Bartow CT 1&amp;3 BG-341"/>
    <s v="AFUDC Not Eligible"/>
    <s v="Maintenance"/>
    <s v="Maintenance"/>
    <s v="Fossil Hydro"/>
    <s v="BG - Other Production Plant"/>
    <s v="~"/>
    <s v="PEF Bartow CT 1&amp;3-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.93162493839773397"/>
    <n v="0"/>
    <n v="0"/>
    <n v="0"/>
    <n v="1"/>
    <n v="1.931624938397734"/>
    <n v="0"/>
    <n v="0"/>
    <n v="0"/>
    <n v="0"/>
    <n v="0"/>
    <n v="0"/>
    <n v="0"/>
    <n v="0"/>
    <n v="0.46798845023771202"/>
    <n v="0"/>
    <n v="0"/>
    <n v="1"/>
    <n v="1.467988450237712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RRE Maint Bartow CT 1&amp;3 BG-342"/>
    <s v="AFUDC Not Eligible"/>
    <s v="Maintenance"/>
    <s v="Maintenance"/>
    <s v="Fossil Hydro"/>
    <s v="BG - Other Production Plant"/>
    <s v="~"/>
    <s v="PEF Bartow CT 1&amp;3-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.93162493839773397"/>
    <n v="0"/>
    <n v="0"/>
    <n v="0"/>
    <n v="1"/>
    <n v="1.931624938397734"/>
    <n v="0"/>
    <n v="0"/>
    <n v="0"/>
    <n v="0"/>
    <n v="0"/>
    <n v="0"/>
    <n v="0"/>
    <n v="0"/>
    <n v="0.46798845023771202"/>
    <n v="0"/>
    <n v="0"/>
    <n v="1"/>
    <n v="1.467988450237712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RRE Maint Bartow CT 1&amp;3 BG-343"/>
    <s v="AFUDC Not Eligible"/>
    <s v="Maintenance"/>
    <s v="Maintenance"/>
    <s v="Fossil Hydro"/>
    <s v="BG - Other Production Plant"/>
    <s v="~"/>
    <s v="PEF Bartow CT 1&amp;3-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.93162493839773397"/>
    <n v="0"/>
    <n v="0"/>
    <n v="0"/>
    <n v="1"/>
    <n v="1.931624938397734"/>
    <n v="0"/>
    <n v="0"/>
    <n v="0"/>
    <n v="0"/>
    <n v="0"/>
    <n v="0"/>
    <n v="0"/>
    <n v="0"/>
    <n v="0.46798845023771202"/>
    <n v="0"/>
    <n v="0"/>
    <n v="1"/>
    <n v="1.467988450237712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RRE Maint Bartow CT 1&amp;3 BG-344"/>
    <s v="AFUDC Not Eligible"/>
    <s v="Maintenance"/>
    <s v="Maintenance"/>
    <s v="Fossil Hydro"/>
    <s v="BG - Other Production Plant"/>
    <s v="~"/>
    <s v="PEF Bartow CT 1&amp;3-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.93162493839773397"/>
    <n v="0"/>
    <n v="0"/>
    <n v="0"/>
    <n v="1"/>
    <n v="1.931624938397734"/>
    <n v="0"/>
    <n v="0"/>
    <n v="0"/>
    <n v="0"/>
    <n v="0"/>
    <n v="0"/>
    <n v="0"/>
    <n v="0"/>
    <n v="0.46798845023771202"/>
    <n v="0"/>
    <n v="0"/>
    <n v="1"/>
    <n v="1.467988450237712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RRE Maint Bartow CT 1&amp;3 BG-345"/>
    <s v="AFUDC Not Eligible"/>
    <s v="Maintenance"/>
    <s v="Maintenance"/>
    <s v="Fossil Hydro"/>
    <s v="BG - Other Production Plant"/>
    <s v="~"/>
    <s v="PEF Bartow CT 1&amp;3-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.93162493839773397"/>
    <n v="0"/>
    <n v="0"/>
    <n v="0"/>
    <n v="1"/>
    <n v="1.931624938397734"/>
    <n v="0"/>
    <n v="0"/>
    <n v="0"/>
    <n v="0"/>
    <n v="0"/>
    <n v="0"/>
    <n v="0"/>
    <n v="0"/>
    <n v="0.46798845023771202"/>
    <n v="0"/>
    <n v="0"/>
    <n v="1"/>
    <n v="1.467988450237712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RRE Maint Bartow CT 1&amp;3 BG-346"/>
    <s v="AFUDC Not Eligible"/>
    <s v="Maintenance"/>
    <s v="Maintenance"/>
    <s v="Fossil Hydro"/>
    <s v="BG - Other Production Plant"/>
    <s v="~"/>
    <s v="PEF Bartow CT 1&amp;3-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.93162493839773397"/>
    <n v="0"/>
    <n v="0"/>
    <n v="0"/>
    <n v="1"/>
    <n v="1.931624938397734"/>
    <n v="0"/>
    <n v="0"/>
    <n v="0"/>
    <n v="0"/>
    <n v="0"/>
    <n v="0"/>
    <n v="0"/>
    <n v="0"/>
    <n v="0.46798845023771202"/>
    <n v="0"/>
    <n v="0"/>
    <n v="1"/>
    <n v="1.467988450237712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RRE Maint Bartow CT 2&amp;4 BG"/>
    <s v="AFUDC Not Eligible"/>
    <s v="Maintenance"/>
    <s v="Maintenance"/>
    <s v="Fossil Hydro"/>
    <s v="BG - Other Production Plant"/>
    <s v="~"/>
    <s v="PEF Bartow CT 2&amp;4-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RRE Maint Bartow CT 2&amp;4 BG-341"/>
    <s v="AFUDC Not Eligible"/>
    <s v="Maintenance"/>
    <s v="Maintenance"/>
    <s v="Fossil Hydro"/>
    <s v="BG - Other Production Plant"/>
    <s v="~"/>
    <s v="PEF Bartow CT 2&amp;4-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RRE Maint Bartow CT 2&amp;4 BG-342"/>
    <s v="AFUDC Not Eligible"/>
    <s v="Maintenance"/>
    <s v="Maintenance"/>
    <s v="Fossil Hydro"/>
    <s v="BG - Other Production Plant"/>
    <s v="~"/>
    <s v="PEF Bartow CT 2&amp;4-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RRE Maint Bartow CT 2&amp;4 BG-343"/>
    <s v="AFUDC Not Eligible"/>
    <s v="Maintenance"/>
    <s v="Maintenance"/>
    <s v="Fossil Hydro"/>
    <s v="BG - Other Production Plant"/>
    <s v="~"/>
    <s v="PEF Bartow CT 2&amp;4-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RRE Maint Bartow CT 2&amp;4 BG-344"/>
    <s v="AFUDC Not Eligible"/>
    <s v="Maintenance"/>
    <s v="Maintenance"/>
    <s v="Fossil Hydro"/>
    <s v="BG - Other Production Plant"/>
    <s v="~"/>
    <s v="PEF Bartow CT 2&amp;4-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RRE Maint Bartow CT 2&amp;4 BG-345"/>
    <s v="AFUDC Not Eligible"/>
    <s v="Maintenance"/>
    <s v="Maintenance"/>
    <s v="Fossil Hydro"/>
    <s v="BG - Other Production Plant"/>
    <s v="~"/>
    <s v="PEF Bartow CT 2&amp;4-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RRE Maint Bartow CT 2&amp;4 BG-346"/>
    <s v="AFUDC Not Eligible"/>
    <s v="Maintenance"/>
    <s v="Maintenance"/>
    <s v="Fossil Hydro"/>
    <s v="BG - Other Production Plant"/>
    <s v="~"/>
    <s v="PEF Bartow CT 2&amp;4-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RRE Maint Maint VS-343"/>
    <s v="AFUDC Not Eligible"/>
    <s v="Maintenance"/>
    <s v="Maintenance"/>
    <s v="Fossil Hydro"/>
    <s v="VS - Other - Intangible Plant - Software"/>
    <s v="~"/>
    <s v="PEF RUSD Communication"/>
    <n v="0"/>
    <n v="0"/>
    <n v="0"/>
    <n v="0"/>
    <n v="0.780914994646149"/>
    <n v="0"/>
    <n v="0"/>
    <n v="0"/>
    <n v="0"/>
    <n v="0"/>
    <n v="0"/>
    <n v="0"/>
    <n v="0.780914994646149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RRE Maintenance Anclote BA"/>
    <s v="AFUDC Not Eligible"/>
    <s v="Maintenance"/>
    <s v="Maintenance"/>
    <s v="Fossil Hydro"/>
    <s v="BA - Fossil Steam Plants "/>
    <s v="~"/>
    <s v="PEF Model Depr Group Fossil Plant - Anclote"/>
    <n v="0"/>
    <n v="0"/>
    <n v="0"/>
    <n v="8.0891674874707803E-2"/>
    <n v="0.25775757548026101"/>
    <n v="0.199357877761182"/>
    <n v="1.91025462939216E-2"/>
    <n v="0.100871222297312"/>
    <n v="7.5494764593173197E-2"/>
    <n v="0"/>
    <n v="0"/>
    <n v="0.27194976169423202"/>
    <n v="1.0054254229947897"/>
    <n v="0"/>
    <n v="0"/>
    <n v="0"/>
    <n v="0"/>
    <n v="0.14040101988456499"/>
    <n v="0"/>
    <n v="0"/>
    <n v="0"/>
    <n v="0"/>
    <n v="0"/>
    <n v="0"/>
    <n v="0.34606554051517202"/>
    <n v="0.48646656039973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RRE PLUG"/>
    <s v="AFUDC Not Eligible"/>
    <s v="Maintenance"/>
    <s v="Maintenance"/>
    <s v="Fossil Hydro"/>
    <s v="BA - Fossil Steam Plants "/>
    <s v="~"/>
    <s v="PEF CR1&amp;2 Turbogenerator 314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RRE Recv-Env Anclote BA"/>
    <s v="AFUDC Not Eligible"/>
    <s v="Recoverable"/>
    <s v="Environmental"/>
    <s v="Fossil Hydro"/>
    <s v="BA - Fossil Steam Plants "/>
    <s v="~"/>
    <s v="PEF Model Depr Group Fossil Plant - Anclote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.98"/>
    <n v="0.98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Solar Lake Placid Maint - 344"/>
    <s v="AFUDC Not Eligible"/>
    <s v="Maintenance"/>
    <s v="Maintenance"/>
    <s v="Renewable Generation - Solar"/>
    <s v="BY - Solar Energy Production"/>
    <s v="~"/>
    <s v="PEF Solar Growth Lake Placid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&amp; Renewable Energy"/>
    <s v="PEF Solar Perry Maint - 344"/>
    <s v="AFUDC Not Eligible"/>
    <s v="Maintenance"/>
    <s v="Maintenance"/>
    <s v="Renewable Generation - Solar"/>
    <s v="BY - Solar Energy Production"/>
    <s v="~"/>
    <s v="PEF Perry Solar 344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Utility Other"/>
    <s v="PEF Other Expansion Osprey"/>
    <s v="AFUDC Not Eligible"/>
    <s v="Major Projects"/>
    <s v="Other Transmission &amp; Distribution Expansion"/>
    <s v="~"/>
    <s v="BG - Other Production Plant"/>
    <s v="~"/>
    <s v="PEF Fossil Hydro Expansion Osprey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Utility Other"/>
    <s v="PEF Other RUSD Solar - Canoe Creek"/>
    <s v="AFUDC Not Eligible"/>
    <s v="Expansion"/>
    <s v="Regulated Renewables"/>
    <s v="Renewable Generation - Solar"/>
    <s v="~"/>
    <s v="~"/>
    <s v="PEF Other Solar Growth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Utility Other"/>
    <s v="PEF Other RUSD Solar - Perry"/>
    <s v="AFUDC Not Eligible"/>
    <s v="Expansion"/>
    <s v="Regulated Renewables"/>
    <s v="Renewable Generation - Solar"/>
    <s v="~"/>
    <s v="~"/>
    <s v="PEF Other Solar Growth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Utility Other"/>
    <s v="PEF Reg Oth Capital Challenge CC"/>
    <s v="AFUDC Not Eligible"/>
    <s v="Maintenance"/>
    <s v="Maintenance"/>
    <s v="Capital Challenge"/>
    <s v="CC - Capital Challenge"/>
    <s v="~"/>
    <s v="PEF Model Depr Group Other Capital Challenge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0"/>
    <n v="0"/>
    <n v="0"/>
    <n v="0"/>
    <n v="0"/>
    <n v="1"/>
    <n v="0"/>
    <n v="0"/>
    <n v="1"/>
    <n v="0"/>
    <n v="0"/>
    <n v="1"/>
    <n v="3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2"/>
    <s v="Regulated Utility Other"/>
    <s v="PEF Reg Other Facilities Maint SA"/>
    <s v="AFUDC Not Eligible"/>
    <s v="Maintenance"/>
    <s v="Maintenance"/>
    <s v="Regulated Utility Other"/>
    <s v="SA - Gen. Bldg. &amp; Oper. Centers"/>
    <s v="~"/>
    <s v="D GEN 390 5Z-STRUCT &amp; IMPROVE-5022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2"/>
    <s v="Regulated Utility Other"/>
    <s v="PEF Reg Other IT Spend TD"/>
    <s v="AFUDC Not Eligible"/>
    <s v="Maintenance"/>
    <s v="Maintenance"/>
    <s v="Regulated Utility Other"/>
    <s v="TD - PD - Office Equipment"/>
    <s v="~"/>
    <s v="PEF Reg Other IT-Office Equip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2"/>
    <s v="Regulated Utility Other"/>
    <s v="PEF Reg Other Plug"/>
    <s v="AFUDC Not Eligible"/>
    <s v="Maintenance"/>
    <s v="Maintenance"/>
    <s v="Plug"/>
    <s v="FF - Transmission Stations "/>
    <s v="~"/>
    <s v="PEF Transmission (Excl. ECC) 353.1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Utility Other"/>
    <s v="PEF Reg Other Plug2"/>
    <s v="AFUDC Not Eligible"/>
    <s v="Maintenance"/>
    <s v="Maintenance"/>
    <s v="Transmis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Utility Other"/>
    <s v="PEF Reg Other UofF Land Purchase"/>
    <s v="AFUDC Not Eligible"/>
    <s v="Expansion"/>
    <s v="Maintenance"/>
    <s v="~"/>
    <s v="SA - Gen. Bldg. &amp; Oper. Centers"/>
    <s v="~"/>
    <s v="PEF Transmission Easements 350.1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Utility Other"/>
    <s v="PEF Reg Other Workstation Refresh TD"/>
    <s v="AFUDC Not Eligible"/>
    <s v="Maintenance"/>
    <s v="Maintenance"/>
    <s v="Regulated Utility Other"/>
    <s v="TD - Office Equipment"/>
    <s v="~"/>
    <s v="PEF Model Depr Group General Plant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Utility Other"/>
    <s v="PEF Regulated Utility Other Tie to ROCR"/>
    <s v="AFUDC Not Eligible"/>
    <s v="Maintenance"/>
    <s v="Maintenance"/>
    <s v="Regulated Utility Other"/>
    <s v="SA - Cust - Gen. Bldg. &amp; Oper. Centers"/>
    <s v="~"/>
    <s v="PEF Other Solar Growth"/>
    <n v="0"/>
    <n v="0"/>
    <n v="0"/>
    <n v="0"/>
    <n v="0"/>
    <n v="0"/>
    <n v="0"/>
    <n v="0"/>
    <n v="1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Utility Other"/>
    <s v="PEF Solar Exp Battery BY - Vision FL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Regulated Utility Other"/>
    <s v="PEF Solar Exp Battery BY - Vision FL 2025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Utility Other"/>
    <s v="PEF Vision FL 2023 - DeBary Hydrogen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Utility Other"/>
    <s v="PEF Vision FL 2023 - Hines Floating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gulated Utility Other"/>
    <s v="PEF Vision FL 2024 - UCF Research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Fossil Hydro Expansion Regulated Solar"/>
    <s v="AFUDC Not Eligible"/>
    <s v="Expansion"/>
    <s v="Regulated Renewables"/>
    <s v="Renewable Generation - Solar"/>
    <s v="BY - Solar Energy Production"/>
    <s v="~"/>
    <s v="PEF Other Solar Growth 341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Other RUSD Solar"/>
    <s v="AFUDC Not Eligible"/>
    <s v="Expansion"/>
    <s v="Regulated Renewables"/>
    <s v="Renewable Generation - Solar"/>
    <s v="BY - Solar Energy Production"/>
    <s v="~"/>
    <s v="PEF Other Solar Growth"/>
    <n v="0"/>
    <n v="0"/>
    <n v="0"/>
    <n v="0"/>
    <n v="1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Other RUSD Solar ECRC"/>
    <s v="AFUDC Not Eligible"/>
    <s v="Expansion"/>
    <s v="Regulated Renewables"/>
    <s v="Renewable Generation - Solar"/>
    <s v="~"/>
    <s v="~"/>
    <s v="PEF Solar Growth Battery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Other Solar ECRC V2"/>
    <s v="AFUDC Not Eligible"/>
    <s v="Expansion"/>
    <s v="Regulated Renewables"/>
    <s v="Renewable Generation - Solar"/>
    <s v="BY - Solar Energy Production"/>
    <s v="~"/>
    <s v="PEF Solar Growth Battery-DO NOT USE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Renewable Generation Tie to ROCR"/>
    <s v="AFUDC Not Eligible"/>
    <s v="Expansion"/>
    <s v="Other Transmission &amp; Distribution Expansion"/>
    <s v="Renewable Generation - Solar"/>
    <s v="BY - Solar Energy Production"/>
    <s v="~"/>
    <s v="PEF Other Solar Growth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Renewable Generation Tie to ROCR 2021"/>
    <s v="AFUDC Not Eligible"/>
    <s v="Expansion"/>
    <s v="Other Transmission &amp; Distribution Expansion"/>
    <s v="Renewable Generation - Solar"/>
    <s v="BY - Solar Energy Production"/>
    <s v="~"/>
    <s v="PEF Other Solar Growth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- Transmission 341"/>
    <s v="AFUDC Not Eligible"/>
    <s v="Expansion"/>
    <s v="Regulated Renewables"/>
    <s v="Renewable Generation - Solar"/>
    <s v="BY - Solar Energy Production"/>
    <s v="~"/>
    <s v="PEF Other Solar Growth 341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- Transmission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- Transmission 345"/>
    <s v="AFUDC Not Eligible"/>
    <s v="Expansion"/>
    <s v="Regulated Renewables"/>
    <s v="Renewable Generation - Solar"/>
    <s v="BY - Solar Energy Production"/>
    <s v="~"/>
    <s v="PEF Other Solar Growth 345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1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2018 - Hamilton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0"/>
    <n v="0"/>
    <n v="0"/>
    <n v="0"/>
    <n v="0.156112410153078"/>
    <n v="0"/>
    <n v="0"/>
    <n v="0"/>
    <n v="0"/>
    <n v="0"/>
    <n v="0"/>
    <n v="0"/>
    <n v="0"/>
    <n v="0"/>
    <n v="0.156112410153078"/>
    <n v="0"/>
    <n v="0"/>
    <n v="0"/>
    <n v="0"/>
    <n v="0"/>
    <n v="0"/>
    <n v="0"/>
    <n v="0"/>
    <n v="0"/>
    <n v="0"/>
    <n v="0"/>
    <n v="0.18499194920190301"/>
    <n v="0.18499194920190301"/>
    <n v="0"/>
    <n v="0"/>
    <n v="0"/>
    <n v="0"/>
    <n v="0"/>
    <n v="0"/>
    <n v="0"/>
    <n v="0"/>
    <n v="0"/>
    <n v="0"/>
    <n v="0"/>
    <n v="0.23753222923143499"/>
    <n v="0.23753222923143499"/>
    <n v="0"/>
    <n v="0"/>
    <n v="0"/>
    <n v="0"/>
    <n v="0"/>
    <n v="0"/>
    <n v="0"/>
    <n v="0"/>
    <n v="0"/>
    <n v="0"/>
    <n v="0"/>
    <n v="0.29328376762717001"/>
    <n v="0.29328376762717001"/>
    <n v="0"/>
    <n v="0"/>
    <n v="0"/>
    <n v="0"/>
    <n v="0"/>
    <n v="0"/>
    <n v="0"/>
    <n v="0"/>
    <n v="0"/>
    <n v="0"/>
    <n v="0"/>
    <n v="0.29328376762717001"/>
    <n v="0.29328376762717001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2018 - Hamilton 341"/>
    <s v="AFUDC Not Eligible"/>
    <s v="Expansion"/>
    <s v="Regulated Renewables"/>
    <s v="Renewable Generation - Solar"/>
    <s v="BY - Solar Energy Production"/>
    <s v="~"/>
    <s v="PEF Other Solar Growth 341"/>
    <n v="0"/>
    <n v="0"/>
    <n v="0"/>
    <n v="0"/>
    <n v="0"/>
    <n v="0"/>
    <n v="0"/>
    <n v="0"/>
    <n v="0"/>
    <n v="0"/>
    <n v="0"/>
    <n v="0"/>
    <n v="0"/>
    <n v="0"/>
    <n v="0"/>
    <n v="0.156112410153078"/>
    <n v="0"/>
    <n v="0"/>
    <n v="0"/>
    <n v="0"/>
    <n v="0"/>
    <n v="0"/>
    <n v="0"/>
    <n v="0"/>
    <n v="0"/>
    <n v="0.156112410153078"/>
    <n v="0"/>
    <n v="0"/>
    <n v="0"/>
    <n v="0"/>
    <n v="0"/>
    <n v="0"/>
    <n v="0"/>
    <n v="0"/>
    <n v="0"/>
    <n v="0"/>
    <n v="0"/>
    <n v="0.18499194920190301"/>
    <n v="0.18499194920190301"/>
    <n v="0"/>
    <n v="0"/>
    <n v="0"/>
    <n v="0"/>
    <n v="0"/>
    <n v="0"/>
    <n v="0"/>
    <n v="0"/>
    <n v="0"/>
    <n v="0"/>
    <n v="0"/>
    <n v="0.23753222923143499"/>
    <n v="0.23753222923143499"/>
    <n v="0"/>
    <n v="0"/>
    <n v="0"/>
    <n v="0"/>
    <n v="0"/>
    <n v="0"/>
    <n v="0"/>
    <n v="0"/>
    <n v="0"/>
    <n v="0"/>
    <n v="0"/>
    <n v="0.29328376762717001"/>
    <n v="0.29328376762717001"/>
    <n v="0"/>
    <n v="0"/>
    <n v="0"/>
    <n v="0"/>
    <n v="0"/>
    <n v="0"/>
    <n v="0"/>
    <n v="0"/>
    <n v="0"/>
    <n v="0"/>
    <n v="0"/>
    <n v="0.29328376762717001"/>
    <n v="0.29328376762717001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2018 - Hamilton 344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1"/>
    <n v="1"/>
    <n v="0"/>
    <n v="0"/>
    <n v="0.156112410153078"/>
    <n v="0"/>
    <n v="0"/>
    <n v="0"/>
    <n v="0"/>
    <n v="0"/>
    <n v="0"/>
    <n v="0"/>
    <n v="0"/>
    <n v="0"/>
    <n v="0.156112410153078"/>
    <n v="0"/>
    <n v="0"/>
    <n v="0"/>
    <n v="0"/>
    <n v="0"/>
    <n v="0"/>
    <n v="0"/>
    <n v="0"/>
    <n v="0"/>
    <n v="0"/>
    <n v="0"/>
    <n v="0.18499194920190301"/>
    <n v="0.18499194920190301"/>
    <n v="0"/>
    <n v="0"/>
    <n v="0"/>
    <n v="0"/>
    <n v="0"/>
    <n v="0"/>
    <n v="0"/>
    <n v="0"/>
    <n v="0"/>
    <n v="0"/>
    <n v="0"/>
    <n v="0.23753222923143499"/>
    <n v="0.23753222923143499"/>
    <n v="0"/>
    <n v="0"/>
    <n v="0"/>
    <n v="0"/>
    <n v="0"/>
    <n v="0"/>
    <n v="0"/>
    <n v="0"/>
    <n v="0"/>
    <n v="0"/>
    <n v="0"/>
    <n v="0.29328376762717001"/>
    <n v="0.29328376762717001"/>
    <n v="0"/>
    <n v="0"/>
    <n v="0"/>
    <n v="0"/>
    <n v="0"/>
    <n v="0"/>
    <n v="0"/>
    <n v="0"/>
    <n v="0"/>
    <n v="0"/>
    <n v="0"/>
    <n v="0.29328376762717001"/>
    <n v="0.29328376762717001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2018 - Hamilton 345"/>
    <s v="AFUDC Not Eligible"/>
    <s v="Expansion"/>
    <s v="Regulated Renewables"/>
    <s v="Renewable Generation - Solar"/>
    <s v="BY - Solar Energy Production"/>
    <s v="~"/>
    <s v="PEF Other Solar Growth 345"/>
    <n v="0"/>
    <n v="0"/>
    <n v="0"/>
    <n v="0"/>
    <n v="0"/>
    <n v="0"/>
    <n v="0"/>
    <n v="0"/>
    <n v="0"/>
    <n v="0"/>
    <n v="0"/>
    <n v="0"/>
    <n v="0"/>
    <n v="0"/>
    <n v="0"/>
    <n v="0.156112410153078"/>
    <n v="0"/>
    <n v="0"/>
    <n v="0"/>
    <n v="0"/>
    <n v="0"/>
    <n v="0"/>
    <n v="0"/>
    <n v="0"/>
    <n v="0"/>
    <n v="0.156112410153078"/>
    <n v="0"/>
    <n v="0"/>
    <n v="0"/>
    <n v="0"/>
    <n v="0"/>
    <n v="0"/>
    <n v="0"/>
    <n v="0"/>
    <n v="0"/>
    <n v="0"/>
    <n v="0"/>
    <n v="0.18499194920190301"/>
    <n v="0.18499194920190301"/>
    <n v="0"/>
    <n v="0"/>
    <n v="0"/>
    <n v="0"/>
    <n v="0"/>
    <n v="0"/>
    <n v="0"/>
    <n v="0"/>
    <n v="0"/>
    <n v="0"/>
    <n v="0"/>
    <n v="0.23753222923143499"/>
    <n v="0.23753222923143499"/>
    <n v="0"/>
    <n v="0"/>
    <n v="0"/>
    <n v="0"/>
    <n v="0"/>
    <n v="0"/>
    <n v="0"/>
    <n v="0"/>
    <n v="0"/>
    <n v="0"/>
    <n v="0"/>
    <n v="0.29328376762717001"/>
    <n v="0.29328376762717001"/>
    <n v="0"/>
    <n v="0"/>
    <n v="0"/>
    <n v="0"/>
    <n v="0"/>
    <n v="0"/>
    <n v="0"/>
    <n v="0"/>
    <n v="0"/>
    <n v="0"/>
    <n v="0"/>
    <n v="0.29328376762717001"/>
    <n v="0.29328376762717001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19 BY"/>
    <s v="AFUDC Not Eligible"/>
    <s v="Expansion"/>
    <s v="Regulated Renewables"/>
    <s v="Renewable Generation - Solar"/>
    <s v="BY - Solar Energy Production"/>
    <s v="~"/>
    <s v="PEF Other Solar Growth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19 Lake Placid"/>
    <s v="AFUDC Not Eligible"/>
    <s v="Expansion"/>
    <s v="Regulated Renewables"/>
    <s v="Renewable Generation - Solar"/>
    <s v="BY - Solar Energy Production"/>
    <s v="~"/>
    <s v="PEF Solar Growth Lake Placid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0 BY"/>
    <s v="AFUDC Not Eligible"/>
    <s v="Expansion"/>
    <s v="Regulated Renewables"/>
    <s v="Renewable Generation - Solar"/>
    <s v="BY - Solar Energy Production"/>
    <s v="~"/>
    <s v="PEF Other Solar Growth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1 BY - Charlie Creek 341"/>
    <s v="AFUDC Eligible"/>
    <s v="Expansion"/>
    <s v="Regulated Renewables"/>
    <s v="Renewable Generation - Solar"/>
    <s v="BY - Solar Energy Production"/>
    <s v="~"/>
    <s v="PEF Solar Growth Charlie Creek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1 BY - Charlie Creek 345"/>
    <s v="AFUDC Eligible"/>
    <s v="Expansion"/>
    <s v="Regulated Renewables"/>
    <s v="Renewable Generation - Solar"/>
    <s v="BY - Solar Energy Production"/>
    <s v="~"/>
    <s v="PEF Solar Growth Charlie Creek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1 BY - Clearwater 341"/>
    <s v="AFUDC Eligible"/>
    <s v="Expansion"/>
    <s v="Regulated Renewables"/>
    <s v="Renewable Generation - Solar"/>
    <s v="BY - Solar Energy Production"/>
    <s v="~"/>
    <s v="PEF Other Solar Growth 341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1 BY - Clearwater 344"/>
    <s v="AFUDC Eligible"/>
    <s v="Expansion"/>
    <s v="Regulated Renewables"/>
    <s v="Renewable Generation - Solar"/>
    <s v="BY - Solar Energy Production"/>
    <s v="~"/>
    <s v="PEF Solar Growth Clearwater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1 BY - Clearwater 345"/>
    <s v="AFUDC Eligible"/>
    <s v="Expansion"/>
    <s v="Regulated Renewables"/>
    <s v="Renewable Generation - Solar"/>
    <s v="BY - Solar Energy Production"/>
    <s v="~"/>
    <s v="PEF Other Solar Growth 345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1 BY - Sandy Creek 341"/>
    <s v="AFUDC Eligible"/>
    <s v="Expansion"/>
    <s v="Regulated Renewables"/>
    <s v="Renewable Generation - Solar"/>
    <s v="BY - Solar Energy Production"/>
    <s v="~"/>
    <s v="PEF Solar Growth Sandy Creek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1 BY - Sandy Creek 345"/>
    <s v="AFUDC Eligible"/>
    <s v="Expansion"/>
    <s v="Regulated Renewables"/>
    <s v="Renewable Generation - Solar"/>
    <s v="BY - Solar Energy Production"/>
    <s v="~"/>
    <s v="PEF Solar Growth Sandy Creek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1 Charlie Creek"/>
    <s v="AFUDC Eligible"/>
    <s v="Expansion"/>
    <s v="Regulated Renewables"/>
    <s v="Renewable Generation - Solar"/>
    <s v="BY - Solar Energy Production"/>
    <s v="~"/>
    <s v="PEF Solar Growth Charlie Creek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1 Sandy Creek"/>
    <s v="AFUDC Eligible"/>
    <s v="Expansion"/>
    <s v="Regulated Renewables"/>
    <s v="Renewable Generation - Solar"/>
    <s v="BY - Solar Energy Production"/>
    <s v="~"/>
    <s v="PEF Solar Growth Sandy Creek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2 BY"/>
    <s v="AFUDC Not Eligible"/>
    <s v="Expansion"/>
    <s v="Regulated Renewables"/>
    <s v="Renewable Generation - Solar"/>
    <s v="BY - Solar Energy Production"/>
    <s v="~"/>
    <s v="PEF Other Solar Growth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2 BY - Bay Trail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2 BY - Dolphin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2 BY - Fort Green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2 BY - Hardeetown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2 BY 341"/>
    <s v="AFUDC Not Eligible"/>
    <s v="Expansion"/>
    <s v="Regulated Renewables"/>
    <s v="Renewable Generation - Solar"/>
    <s v="BY - Solar Energy Production"/>
    <s v="~"/>
    <s v="PEF Other Solar Growth 34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2 BY 344"/>
    <s v="AFUDC Not Eligible"/>
    <s v="Expansion"/>
    <s v="Regulated Renewables"/>
    <s v="Renewable Generation - Solar"/>
    <s v="BY - Solar Energy Production"/>
    <s v="~"/>
    <s v="PEF Other Solar Growth 344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2 BY 345"/>
    <s v="AFUDC Not Eligible"/>
    <s v="Expansion"/>
    <s v="Regulated Renewables"/>
    <s v="Renewable Generation - Solar"/>
    <s v="BY - Solar Energy Production"/>
    <s v="~"/>
    <s v="PEF Other Solar Growth 345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3 BY"/>
    <s v="AFUDC Not Eligible"/>
    <s v="Expansion"/>
    <s v="Regulated Renewables"/>
    <s v="Renewable Generation - Solar"/>
    <s v="BY - Solar Energy Production"/>
    <s v="~"/>
    <s v="PEF Other Solar Growth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3 BY - Bay Ranch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3 BY - Hildreth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3 BY 341"/>
    <s v="AFUDC Not Eligible"/>
    <s v="Expansion"/>
    <s v="Regulated Renewables"/>
    <s v="Renewable Generation - Solar"/>
    <s v="BY - Solar Energy Production"/>
    <s v="~"/>
    <s v="PEF Other Solar Growth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3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3 BY 345"/>
    <s v="AFUDC Not Eligible"/>
    <s v="Expansion"/>
    <s v="Regulated Renewables"/>
    <s v="Renewable Generation - Solar"/>
    <s v="BY - Solar Energy Production"/>
    <s v="~"/>
    <s v="PEF Other Solar Growth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3 BY- High Springs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4 BY"/>
    <s v="AFUDC Not Eligible"/>
    <s v="Expansion"/>
    <s v="Regulated Renewables"/>
    <s v="Renewable Generation - Solar"/>
    <s v="BY - Solar Energy Production"/>
    <s v="~"/>
    <s v="PEF Other Solar Growth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4 BY - Falmouth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4 BY - Mule Creek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4 BY - Spring Ridge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4 BY - Winquepin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4 BY 341"/>
    <s v="AFUDC Not Eligible"/>
    <s v="Expansion"/>
    <s v="Regulated Renewables"/>
    <s v="Renewable Generation - Solar"/>
    <s v="BY - Solar Energy Production"/>
    <s v="~"/>
    <s v="PEF Other Solar Growth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4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4 BY 345"/>
    <s v="AFUDC Not Eligible"/>
    <s v="Expansion"/>
    <s v="Regulated Renewables"/>
    <s v="Renewable Generation - Solar"/>
    <s v="BY - Solar Energy Production"/>
    <s v="~"/>
    <s v="PEF Other Solar Growth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5 BY"/>
    <s v="AFUDC Eligible"/>
    <s v="Expansion"/>
    <s v="Regulated Renewables"/>
    <s v="Renewable Generation - Solar"/>
    <s v="BY - Solar Energy Production"/>
    <s v="~"/>
    <s v="PEF Other Solar Growth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5 BY 341"/>
    <s v="AFUDC Eligible"/>
    <s v="Expansion"/>
    <s v="Regulated Renewables"/>
    <s v="Renewable Generation - Solar"/>
    <s v="BY - Solar Energy Production"/>
    <s v="~"/>
    <s v="PEF Other Solar Growth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5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5 BY 345"/>
    <s v="AFUDC Eligible"/>
    <s v="Expansion"/>
    <s v="Regulated Renewables"/>
    <s v="Renewable Generation - Solar"/>
    <s v="BY - Solar Energy Production"/>
    <s v="~"/>
    <s v="PEF Other Solar Growth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6 BY"/>
    <s v="AFUDC Eligible"/>
    <s v="Expansion"/>
    <s v="Regulated Renewables"/>
    <s v="Renewable Generation - Solar"/>
    <s v="BY - Solar Energy Production"/>
    <s v="~"/>
    <s v="PEF Other Solar Growth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6 BY 341"/>
    <s v="AFUDC Eligible"/>
    <s v="Expansion"/>
    <s v="Regulated Renewables"/>
    <s v="Renewable Generation - Solar"/>
    <s v="BY - Solar Energy Production"/>
    <s v="~"/>
    <s v="PEF Other Solar Growth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6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6 BY 345"/>
    <s v="AFUDC Eligible"/>
    <s v="Expansion"/>
    <s v="Regulated Renewables"/>
    <s v="Renewable Generation - Solar"/>
    <s v="BY - Solar Energy Production"/>
    <s v="~"/>
    <s v="PEF Other Solar Growth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7 BY 341"/>
    <s v="AFUDC Eligible"/>
    <s v="Expansion"/>
    <s v="Regulated Renewables"/>
    <s v="Renewable Generation - Solar"/>
    <s v="BY - Solar Energy Production"/>
    <s v="~"/>
    <s v="PEF Other Solar Growth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7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7 BY 345"/>
    <s v="AFUDC Eligible"/>
    <s v="Expansion"/>
    <s v="Regulated Renewables"/>
    <s v="Renewable Generation - Solar"/>
    <s v="BY - Solar Energy Production"/>
    <s v="~"/>
    <s v="PEF Other Solar Growth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2028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</r>
  <r>
    <s v="DE Florida"/>
    <x v="12"/>
    <s v="Renewable Generation"/>
    <s v="PEF Solar Growth Battery B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2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Battery BY - Jennings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Battery BY - John Hopkins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Battery BY - Micanop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Battery BY - Trenton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Renewable Generation"/>
    <s v="PEF Solar Growth PLUG"/>
    <s v="AFUDC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</r>
  <r>
    <s v="DE Florida"/>
    <x v="12"/>
    <s v="Transmission"/>
    <s v="PEF Transmission 2020 AFUDC Earning "/>
    <s v="AFUDC Eligible"/>
    <s v="Expansion"/>
    <s v="Other Transmission &amp; Distribution Expansion"/>
    <s v="~"/>
    <s v="GG - Transmission Lines"/>
    <s v="~"/>
    <s v="PEF Model Depr Group Transmission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2021 Qtrly Closing "/>
    <s v="AFUDC Not Eligible"/>
    <s v="Expansion"/>
    <s v="Other Transmission &amp; Distribution Expansion"/>
    <s v="~"/>
    <s v="GG - Transmission Lines"/>
    <s v="~"/>
    <s v="PEF Model Depr Group Transmission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2022 Qtrly Closing "/>
    <s v="AFUDC Not Eligible"/>
    <s v="Expansion"/>
    <s v="Other Transmission &amp; Distribution Expansion"/>
    <s v="~"/>
    <s v="GG - Transmission Lines"/>
    <s v="~"/>
    <s v="PEF Model Depr Group Transmission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EE 2023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EE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EE 2025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EE 2026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EE 2028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</r>
  <r>
    <s v="DE Florida"/>
    <x v="12"/>
    <s v="Transmission"/>
    <s v="PEF Transmission Expansion EE DEC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EE JUL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EE MAR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EE_DeLand West to Dona Vista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EE_Ross Prairie-Shaw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FF  Plug to Guidance"/>
    <s v="AFUDC Not Eligible"/>
    <s v="Expansion"/>
    <s v="Other Transmission &amp; Distribution Expansion"/>
    <s v="Plug"/>
    <s v="FF - Transmission Stations "/>
    <s v="~"/>
    <s v="PEF Transmission (Excl. ECC) 353.1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2"/>
    <s v="Transmission"/>
    <s v="PEF Transmission Expansion FF  Plug to Guidance2"/>
    <s v="AFUDC Not Eligible"/>
    <s v="Expansion"/>
    <s v="Other Transmission &amp; Distribution Expansion"/>
    <s v="Plug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2"/>
    <s v="Transmission"/>
    <s v="PEF Transmission Expansion FF  Tallahasse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</r>
  <r>
    <s v="DE Florida"/>
    <x v="12"/>
    <s v="Transmission"/>
    <s v="PEF Transmission Expansion FF - New County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</r>
  <r>
    <s v="DE Florida"/>
    <x v="12"/>
    <s v="Transmission"/>
    <s v="PEF Transmission Expansion FF Bartow Plant-Northeast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FF Brookridge Bank &amp; Spar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FF New Cust"/>
    <s v="AFUDC Not Eligible"/>
    <s v="Expansion"/>
    <s v="Customer Adds"/>
    <s v="Transmission - Customer Additions"/>
    <s v="FF - Transmission Stations "/>
    <s v="~"/>
    <s v="PEF Transmission (Excl. ECC) 353.1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FF Stations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FF Stations - Keystone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FF Stations - Osprey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FF Stations - UF Easement"/>
    <s v="AFUDC Eligible"/>
    <s v="Expansion"/>
    <s v="Other Transmission &amp; Distribution Expansion"/>
    <s v="Transmission Expansion"/>
    <s v="FF - Transmission Stations "/>
    <s v="~"/>
    <s v="PEF Transmission Easements 350.1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FF Sumter County Industrial Park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</r>
  <r>
    <s v="DE Florida"/>
    <x v="12"/>
    <s v="Transmission"/>
    <s v="PEF Transmission Expansion FF Voltage"/>
    <s v="AFUDC Not Eligible"/>
    <s v="Expansion"/>
    <s v="Other Transmission &amp; Distribution Expansion"/>
    <s v="Voltage Control"/>
    <s v="FF - Transmission Stations "/>
    <s v="~"/>
    <s v="PEF Transmission (Excl. ECC) 353.1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 Plug to Guidance2"/>
    <s v="AFUDC Eligible"/>
    <s v="Expansion"/>
    <s v="Other Transmission &amp; Distribution Expansion"/>
    <s v="Plug"/>
    <s v="GG - Transmission Lines"/>
    <s v="~"/>
    <s v="PEF Transmission Poles &amp; Fixtures 355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- Disston to Largo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- Disston to Largo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40th Street to 16th Stree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40th Street to 16th Stree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Archer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Archer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Archer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Archer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Baker Tap to Miccosuke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Baker Tap to Miccosuke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Bithlo to Lockwood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Bithlo to Lockwoo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Bithlo to Lockwoo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Brookridge-Twin County Ranc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</r>
  <r>
    <s v="DE Florida"/>
    <x v="12"/>
    <s v="Transmission"/>
    <s v="PEF Transmission Expansion GG Brookridge-Twin County Ranc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</r>
  <r>
    <s v="DE Florida"/>
    <x v="12"/>
    <s v="Transmission"/>
    <s v="PEF Transmission Expansion GG Burnham Tap to Jasper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</r>
  <r>
    <s v="DE Florida"/>
    <x v="12"/>
    <s v="Transmission"/>
    <s v="PEF Transmission Expansion GG Burnham Tap to Jasper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</r>
  <r>
    <s v="DE Florida"/>
    <x v="12"/>
    <s v="Transmission"/>
    <s v="PEF Transmission Expansion GG Capacit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Capacit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Capacit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.98"/>
    <n v="0"/>
    <n v="0"/>
    <n v="0.98"/>
    <n v="0"/>
    <n v="0"/>
    <n v="0.98"/>
    <n v="0"/>
    <n v="0"/>
    <n v="0.98"/>
    <n v="3.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Disston to 40th Stree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Disston to 40th Stree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Disston to 40th Stree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Eustis to Eustis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Eustis to Eustis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Ft White-Perr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Ft White-P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Ft White-P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Ginnie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</r>
  <r>
    <s v="DE Florida"/>
    <x v="12"/>
    <s v="Transmission"/>
    <s v="PEF Transmission Expansion GG Ginnie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</r>
  <r>
    <s v="DE Florida"/>
    <x v="12"/>
    <s v="Transmission"/>
    <s v="PEF Transmission Expansion GG Haines City East-Green Island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Haines City East-Green Islan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Haines City East-Green Islan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Idylwild - Wacahoota "/>
    <s v="AFUDC Not Eligible"/>
    <s v="Expansion"/>
    <s v="Other Transmission &amp; Distribution Expansion"/>
    <s v="Voltage Control"/>
    <s v="GG - Transmission Lines"/>
    <s v="~"/>
    <s v="PEF Transmission O/H Conduct.&amp; Devices 356.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Idylwild - Wacahoota  355"/>
    <s v="AFUDC Not Eligible"/>
    <s v="Expansion"/>
    <s v="Other Transmission &amp; Distribution Expansion"/>
    <s v="Voltage Control"/>
    <s v="GG - Transmission Lines"/>
    <s v="~"/>
    <s v="PEF Transmission Poles &amp; Fixtures 355.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Idylwild - Wacahoota  356"/>
    <s v="AFUDC Not Eligible"/>
    <s v="Expansion"/>
    <s v="Other Transmission &amp; Distribution Expansion"/>
    <s v="Voltage Control"/>
    <s v="GG - Transmission Lines"/>
    <s v="~"/>
    <s v="PEF Transmission O/H Conduct.&amp; Devices 356.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Lake Talquin-Brickyar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Lake Talquin-Brickyard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Lake Talquin-Brickyard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Lines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Lines - Crystal River to Branson (Shady Hills)"/>
    <s v="AFUDC Not Eligible"/>
    <s v="Expansion"/>
    <s v="Other Transmission &amp; Distribution Expansion"/>
    <s v="Transmission Expansion"/>
    <s v="GG - Transmission Lines"/>
    <s v="~"/>
    <s v="PEF Model Depr Group Transmission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Lines - Deland W - Dona Vist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Lines - Deland W - Dona Vist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Lines - New River - Wire Rd 355"/>
    <s v="AFUDC Eligible"/>
    <s v="Expansion"/>
    <s v="Other Transmission &amp; Distribution Expansion"/>
    <s v="Voltage Control"/>
    <s v="GG - Transmission Lines"/>
    <s v="~"/>
    <s v="PEF Transmission Poles &amp; Fixtures 355.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Lines - New River - Wire Rd 356"/>
    <s v="AFUDC Eligible"/>
    <s v="Expansion"/>
    <s v="Other Transmission &amp; Distribution Expansion"/>
    <s v="Voltage Control"/>
    <s v="GG - Transmission Lines"/>
    <s v="~"/>
    <s v="PEF Transmission O/H Conduct.&amp; Devices 356.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Lines - Powerline to Williston"/>
    <s v="AFUDC Eligible"/>
    <s v="Expansion"/>
    <s v="Other Transmission &amp; Distribution Expansion"/>
    <s v="Transmission Expansion"/>
    <s v="GG - Transmission Lines"/>
    <s v="~"/>
    <s v="PEF Model Depr Group Transmiss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Lines - Powerline to Williston 355"/>
    <s v="AFUDC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Lines - Powerline to Willist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Lin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2"/>
    <s v="Transmission"/>
    <s v="PEF Transmission Expansion GG Lin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2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Martin West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Martin West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New Cust"/>
    <s v="AFUDC Not Eligible"/>
    <s v="Expansion"/>
    <s v="Customer Adds"/>
    <s v="Transmission - Customer Additions"/>
    <s v="GG - Transmission Lines"/>
    <s v="~"/>
    <s v="PEF Model Depr Group Transmission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2"/>
    <s v="Transmission"/>
    <s v="PEF Transmission Expansion GG New Cust 355"/>
    <s v="AFUDC Not Eligible"/>
    <s v="Expansion"/>
    <s v="Customer Adds"/>
    <s v="Transmission - Customer Additions"/>
    <s v="GG - Transmission Lines"/>
    <s v="~"/>
    <s v="PEF Transmission Poles &amp; Fixtures 355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2"/>
    <s v="Transmission"/>
    <s v="PEF Transmission Expansion GG New Cust 356"/>
    <s v="AFUDC Not Eligible"/>
    <s v="Expansion"/>
    <s v="Customer Adds"/>
    <s v="Transmission - Customer Additions"/>
    <s v="GG - Transmission Lines"/>
    <s v="~"/>
    <s v="PEF Transmission O/H Conduct.&amp; Devices 356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2"/>
    <s v="Transmission"/>
    <s v="PEF Transmission Expansion GG New Source to Alachu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New Source to Alachu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Plug to Guidance"/>
    <s v="AFUDC Not Eligible"/>
    <s v="Expansion"/>
    <s v="Other Transmission &amp; Distribution Expansion"/>
    <s v="Plug"/>
    <s v="GG - Transmission Lines"/>
    <s v="~"/>
    <s v="PEF Transmission Poles &amp; Fixtures 355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Powerline to Holder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Powerline to Holder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Rio Pinar to Econ to Winter Park Eas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Rio Pinar to Econ to Winter Park Eas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Rio Pinar to Econ to Winter Park Eas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Ross Prairie-Shaw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Ross Prairie-Shaw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Ross Prairie-Shaw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Silver Springs to Martin Wes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Silver Springs to Martin Wes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Stations - Morgan Rd 355"/>
    <s v="AFUDC Eligible"/>
    <s v="Expansion"/>
    <s v="Other Transmission &amp; Distribution Expansion"/>
    <s v="Voltage Control"/>
    <s v="GG - Transmission Lines"/>
    <s v="~"/>
    <s v="PEF Transmission Poles &amp; Fixtures 355.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Stations - Morgan Rd 356"/>
    <s v="AFUDC Eligible"/>
    <s v="Expansion"/>
    <s v="Other Transmission &amp; Distribution Expansion"/>
    <s v="Voltage Control"/>
    <s v="GG - Transmission Lines"/>
    <s v="~"/>
    <s v="PEF Transmission O/H Conduct.&amp; Devices 356.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GG Tarpon Spring to Odess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</r>
  <r>
    <s v="DE Florida"/>
    <x v="12"/>
    <s v="Transmission"/>
    <s v="PEF Transmission Expansion GG Tarpon Spring to Odess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</r>
  <r>
    <s v="DE Florida"/>
    <x v="12"/>
    <s v="Transmission"/>
    <s v="PEF Transmission Expansion GG Waukeena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</r>
  <r>
    <s v="DE Florida"/>
    <x v="12"/>
    <s v="Transmission"/>
    <s v="PEF Transmission Expansion GG Waukeena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</r>
  <r>
    <s v="DE Florida"/>
    <x v="12"/>
    <s v="Transmission"/>
    <s v="PEF Transmission Expansion HB Capacity"/>
    <s v="AFUDC Not Eligible"/>
    <s v="Expansion"/>
    <s v="Other Transmission &amp; Distribution Expansion"/>
    <s v="Transmission Expansion"/>
    <s v="HB - Distribution Substation"/>
    <s v="~"/>
    <s v="PEF Distribution Station Equip 362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2"/>
    <s v="Transmission"/>
    <s v="PEF Transmission Expansion HB Cust Adds"/>
    <s v="AFUDC Not Eligible"/>
    <s v="Expansion"/>
    <s v="Customer Adds"/>
    <s v="Transmission Expansion"/>
    <s v="HB - Distribution Substation"/>
    <s v="~"/>
    <s v="PEF Distribution Station Equip 362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2"/>
    <s v="Transmission"/>
    <s v="PEF Transmission Expansion HB Plug to Guidance"/>
    <s v="AFUDC Not Eligible"/>
    <s v="Expansion"/>
    <s v="Other Transmission &amp; Distribution Expansion"/>
    <s v="Plug"/>
    <s v="HB - Distribution Substation"/>
    <s v="~"/>
    <s v="PEF Distribution Station Equip 362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HB Voltage"/>
    <s v="AFUDC Not Eligible"/>
    <s v="Expansion"/>
    <s v="Other Transmission &amp; Distribution Expansion"/>
    <s v="Voltage Control"/>
    <s v="HB - Distribution Substation"/>
    <s v="~"/>
    <s v="PEF Distribution Station Equip 362.0"/>
    <n v="0"/>
    <n v="0"/>
    <n v="1"/>
    <n v="0"/>
    <n v="0"/>
    <n v="1"/>
    <n v="0"/>
    <n v="0"/>
    <n v="1"/>
    <n v="0"/>
    <n v="0"/>
    <n v="1"/>
    <n v="4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SB APR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SB DEC 2024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SB DEC 2025"/>
    <s v="AFUDC Not Eligible"/>
    <s v="Expansion"/>
    <s v="Other Transmission &amp; Distribution Expansion"/>
    <s v="Transmission"/>
    <s v="SB - General Land"/>
    <s v="~"/>
    <s v="PEF Distribution Easements 360.1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SB DEC 2026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SB MAR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SB MAY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SB NOV 2024B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SB NOV 2026A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Expansion Tie to ROCR"/>
    <s v="AFUDC Not Eligible"/>
    <s v="Expansion"/>
    <s v="Other Transmission &amp; Distribution Expansion"/>
    <s v="Transmission Expansion"/>
    <s v="HB - Distribution Substation"/>
    <s v="~"/>
    <s v="PEF Distribution Station Equip 362.0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 FF  Plug to Filing SPP"/>
    <s v="AFUDC Not Eligible"/>
    <s v="Recoverable"/>
    <s v="Florida SPP"/>
    <s v="Transmission Expansion"/>
    <s v="FF - Transmission Stations "/>
    <s v="DEF - SPP"/>
    <s v="PEF Transmission Poles &amp; Fixtures 355.0 SPP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 FF Plug"/>
    <s v="AFUDC Not Eligible"/>
    <s v="Maintenance"/>
    <s v="Maintenance"/>
    <s v="Plug"/>
    <s v="FF - Transmission Stations "/>
    <s v="~"/>
    <s v="PEF Transmission (Excl. ECC) 353.1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2"/>
    <s v="Transmission"/>
    <s v="PEF Transmission Maint GG  Plug to Filing SPP"/>
    <s v="AFUDC Not Eligible"/>
    <s v="Recoverable"/>
    <s v="Florida SPP"/>
    <s v="Transmission Expansion"/>
    <s v="GG - Transmission Lines"/>
    <s v="DEF - SPP"/>
    <s v="PEF Transmission Poles &amp; Fixtures 355.0 SPP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 GG Plug"/>
    <s v="AFUDC Not Eligible"/>
    <s v="Maintenance"/>
    <s v="Maintenance"/>
    <s v="Plug"/>
    <s v="GG - Transmission Lines"/>
    <s v="~"/>
    <s v="PEF Transmission O/H Conduct.&amp; Devices 356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 HB  Plug to Filing SPP"/>
    <s v="AFUDC Not Eligible"/>
    <s v="Recoverable"/>
    <s v="Florida SPP"/>
    <s v="Transmission Expansion"/>
    <s v="HB - Distribution Substation"/>
    <s v="DEF - SPP"/>
    <s v="PEF Distribution Station Equip 362.0 SPP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 HB Plug to Guidance"/>
    <s v="AFUDC Not Eligible"/>
    <s v="Maintenance"/>
    <s v="Maintenance"/>
    <s v="Plug"/>
    <s v="HB - Distribution Substation"/>
    <s v="~"/>
    <s v="PEF Distribution Station Equip 362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FF"/>
    <s v="AFUDC Not Eligible"/>
    <s v="Maintenance"/>
    <s v="Maintenance"/>
    <s v="Transmission"/>
    <s v="FF - Transmission Stations "/>
    <s v="~"/>
    <s v="PEF Transmission (Excl. ECC) 353.1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2"/>
    <s v="Transmission"/>
    <s v="PEF Transmission Maintenance FF SPP"/>
    <s v="AFUDC Not Eligible"/>
    <s v="Recoverable"/>
    <s v="Florida SPP"/>
    <s v="Transmission"/>
    <s v="FF - Transmission Stations "/>
    <s v="DEF - SPP"/>
    <s v="PEF Transmission (Excl. ECC) 353.1 SPP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FF_PS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FF_PS NOV 2024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FF_PS NOV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FF_STIP"/>
    <s v="AFUDC Not Eligible"/>
    <s v="Maintenance"/>
    <s v="Maintenance"/>
    <s v="Transmission"/>
    <s v="FF - Transmission Stations "/>
    <s v="~"/>
    <s v="PEF Transmission (Excl. ECC) 353.1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2"/>
    <s v="Transmission"/>
    <s v="PEF Transmission Maintenance GG"/>
    <s v="AFUDC Not Eligible"/>
    <s v="Maintenance"/>
    <s v="Maintenance"/>
    <s v="Transmission"/>
    <s v="GG - Transmission Lines"/>
    <s v="~"/>
    <s v="PEF Transmission O/H Conduct.&amp; Devices 356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GG 355"/>
    <s v="AFUDC Not Eligible"/>
    <s v="Maintenance"/>
    <s v="Maintenance"/>
    <s v="Transmission"/>
    <s v="GG - Transmission Lines"/>
    <s v="~"/>
    <s v="PEF Transmission Poles &amp; Fixtures 355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2"/>
    <s v="Transmission"/>
    <s v="PEF Transmission Maintenance GG 356"/>
    <s v="AFUDC Not Eligible"/>
    <s v="Maintenance"/>
    <s v="Maintenance"/>
    <s v="Transmission"/>
    <s v="GG - Transmission Lines"/>
    <s v="~"/>
    <s v="PEF Transmission O/H Conduct.&amp; Devices 356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2"/>
    <s v="Transmission"/>
    <s v="PEF Transmission Maintenance GG Bartow to Northeast HPFF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</r>
  <r>
    <s v="DE Florida"/>
    <x v="12"/>
    <s v="Transmission"/>
    <s v="PEF Transmission Maintenance GG Bartow to Northeast HPFF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</r>
  <r>
    <s v="DE Florida"/>
    <x v="12"/>
    <s v="Transmission"/>
    <s v="PEF Transmission Maintenance GG CFK Anchor_Guy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GG CFK Anchor_Guy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GG Veg 355"/>
    <s v="AFUDC Not Eligible"/>
    <s v="Maintenance"/>
    <s v="Maintenance"/>
    <s v="Transmission"/>
    <s v="GG - Transmission Lines"/>
    <s v="~"/>
    <s v="PEF Transmission Poles &amp; Fixtures 355.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GG Veg 356"/>
    <s v="AFUDC Not Eligible"/>
    <s v="Maintenance"/>
    <s v="Maintenance"/>
    <s v="Transmission"/>
    <s v="GG - Transmission Lines"/>
    <s v="~"/>
    <s v="PEF Transmission O/H Conduct.&amp; Devices 356.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GG_SPP"/>
    <s v="AFUDC Not Eligible"/>
    <s v="Recoverable"/>
    <s v="Florida SPP"/>
    <s v="Transmission"/>
    <s v="GG - Transmission Lines"/>
    <s v="DEF - SPP"/>
    <s v="PEF Transmission Poles &amp; Fixtures 355.0 SPP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GG_SPP 353"/>
    <s v="AFUDC Not Eligible"/>
    <s v="Recoverable"/>
    <s v="Florida SPP"/>
    <s v="Transmission"/>
    <s v="GG - Transmission Lines"/>
    <s v="DEF - SPP"/>
    <s v="PEF Transmission (Excl. ECC) 353.1 SPP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GG_SPP 354"/>
    <s v="AFUDC Not Eligible"/>
    <s v="Recoverable"/>
    <s v="Florida SPP"/>
    <s v="Transmission"/>
    <s v="GG - Transmission Lines"/>
    <s v="DEF - SPP"/>
    <s v="PEF Transmission Towers &amp; Fixtures 354 SPP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GG_SPP 355"/>
    <s v="AFUDC Not Eligible"/>
    <s v="Recoverable"/>
    <s v="Florida SPP"/>
    <s v="Transmission"/>
    <s v="GG - Transmission Lines"/>
    <s v="DEF - SPP"/>
    <s v="PEF Transmission Poles &amp; Fixtures 355.0 SPP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GG_SPP 356"/>
    <s v="AFUDC Not Eligible"/>
    <s v="Recoverable"/>
    <s v="Florida SPP"/>
    <s v="Transmission"/>
    <s v="GG - Transmission Lines"/>
    <s v="DEF - SPP"/>
    <s v="PEF Transmission O/H Conduct.&amp; Devices 356.0 SPP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GG_SPP Veg"/>
    <s v="AFUDC Not Eligible"/>
    <s v="Recoverable"/>
    <s v="Florida SPP"/>
    <s v="Transmission"/>
    <s v="GG - Transmission Lines"/>
    <s v="DEF - SPP"/>
    <s v="PEF Transmission  Maintenance Veg - SPP"/>
    <n v="1"/>
    <n v="1"/>
    <n v="1"/>
    <n v="1"/>
    <n v="1"/>
    <n v="1"/>
    <n v="1"/>
    <n v="1"/>
    <n v="1"/>
    <n v="1"/>
    <n v="1"/>
    <n v="1"/>
    <n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GG_SPP Veg 356"/>
    <s v="AFUDC Not Eligible"/>
    <s v="Recoverable"/>
    <s v="Florida SPP"/>
    <s v="Transmission"/>
    <s v="GG - Transmission Lines"/>
    <s v="DEF - SPP"/>
    <s v="PEF Transmission O/H Conduct.&amp; Devices 356.0 Veg SPP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HB"/>
    <s v="AFUDC Not Eligible"/>
    <s v="Maintenance"/>
    <s v="Maintenance"/>
    <s v="Transmission"/>
    <s v="HB - Distribution Substation"/>
    <s v="~"/>
    <s v="PEF Distribution Station Equip 362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2"/>
    <s v="Transmission"/>
    <s v="PEF Transmission Maintenance HB - PS"/>
    <s v="AFUDC Not Eligible"/>
    <s v="Maintenance"/>
    <s v="Maintenance"/>
    <s v="Physical Security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HB - STIP"/>
    <s v="AFUDC Not Eligible"/>
    <s v="Maintenance"/>
    <s v="Maintenance"/>
    <s v="Transmission"/>
    <s v="HB - Distribution Substation"/>
    <s v="~"/>
    <s v="PEF Distribution Station Equip 362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</r>
  <r>
    <s v="DE Florida"/>
    <x v="12"/>
    <s v="Transmission"/>
    <s v="PEF Transmission Maintenance HB SPP"/>
    <s v="AFUDC Not Eligible"/>
    <s v="Recoverable"/>
    <s v="Florida SPP"/>
    <s v="Transmission"/>
    <s v="HB - Distribution Substation"/>
    <s v="DEF - SPP"/>
    <s v="PEF Distribution Station Equip 362.0 SPP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SA 2023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SA 2024-2025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SA System Control Center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SB"/>
    <s v="AFUDC Not Eligible"/>
    <s v="Maintenance"/>
    <s v="Maintenance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TB Matting"/>
    <s v="AFUDC Not Eligible"/>
    <s v="Maintenance"/>
    <s v="Maintenance"/>
    <s v="Transmission"/>
    <s v="TB - Equipment &amp; Tools"/>
    <s v="~"/>
    <s v="PEF Distribution Gen. Plant Tool Shop/Gar. Eq. -New- 394.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Maintenance TC"/>
    <s v="AFUDC Not Eligible"/>
    <s v="Maintenance"/>
    <s v="Maintenance"/>
    <s v="Transmission"/>
    <s v="TC - Automotive Equipment"/>
    <s v="~"/>
    <s v="PEF Model Depr Group General Plan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Removal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Removal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Removal_SPP 355"/>
    <s v="AFUDC Not Eligible"/>
    <s v="Recoverable"/>
    <s v="Maintenance"/>
    <s v="Transmission"/>
    <s v="GG - Transmission Lines"/>
    <s v="DEF - SPP"/>
    <s v="PEF Transmission Poles &amp; Fixtures 355.0 SPP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2"/>
    <s v="Transmission"/>
    <s v="PEF Transmission Removal_SPP 356"/>
    <s v="AFUDC Not Eligible"/>
    <s v="Recoverable"/>
    <s v="Maintenance"/>
    <s v="Transmission"/>
    <s v="GG - Transmission Lines"/>
    <s v="DEF - SPP"/>
    <s v="PEF Transmission O/H Conduct.&amp; Devices 356.0 SPP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1"/>
    <n v="0"/>
    <n v="0"/>
    <n v="1"/>
    <n v="0"/>
    <n v="0"/>
    <n v="1"/>
    <n v="0"/>
    <n v="0"/>
    <n v="1"/>
    <n v="4"/>
    <n v="0"/>
    <n v="0"/>
    <n v="0"/>
    <n v="0"/>
    <n v="0"/>
    <n v="0"/>
    <n v="0"/>
    <n v="0"/>
    <n v="0"/>
    <n v="0"/>
    <n v="0"/>
    <n v="0"/>
    <n v="0"/>
  </r>
  <r>
    <s v="DE Florida"/>
    <x v="12"/>
    <s v="~"/>
    <s v="PEF Transmission Expansion GG Waukeenah"/>
    <s v="~"/>
    <s v="~"/>
    <s v="~"/>
    <s v="~"/>
    <s v="~"/>
    <s v="~"/>
    <s v="ZZZ_DEL_None Assign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</r>
  <r>
    <s v="DE Florida"/>
    <x v="12"/>
    <s v="~"/>
    <s v="PEF Transmission Maintenance GG Bartow to Northeast HPFF"/>
    <s v="~"/>
    <s v="~"/>
    <s v="~"/>
    <s v="~"/>
    <s v="~"/>
    <s v="~"/>
    <s v="ZZZ_DEL_None Assigned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</r>
  <r>
    <s v="DE Florida"/>
    <x v="13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0"/>
    <n v="0"/>
    <n v="0"/>
    <n v="0"/>
    <n v="0"/>
    <n v="0"/>
    <n v="0"/>
    <n v="0"/>
    <n v="0"/>
    <n v="0"/>
    <n v="0"/>
    <n v="0"/>
    <n v="0"/>
    <n v="3.5391682256045205"/>
    <n v="3.9509450732698292"/>
    <n v="3.9565940523988088"/>
    <n v="3.9622511083218184"/>
    <n v="3.9679162525859235"/>
    <n v="3.9735894967546934"/>
    <n v="3.9792708524101008"/>
    <n v="3.9849603311506767"/>
    <n v="3.9906579445883867"/>
    <n v="3.9963637043566953"/>
    <n v="4.0020776221006553"/>
    <n v="4.0077997094856004"/>
    <n v="47.311594373027717"/>
    <n v="3.9453041594007252"/>
    <n v="3.9509450732698292"/>
    <n v="3.9565940523988088"/>
    <n v="3.9622511083218184"/>
    <n v="3.9679162525859235"/>
    <n v="3.9735894967546934"/>
    <n v="3.9792708524101008"/>
    <n v="3.9849603311506767"/>
    <n v="3.9906579445883867"/>
    <n v="3.9963637043566953"/>
    <n v="4.0020776221006553"/>
    <n v="4.0077997094856004"/>
    <n v="47.717730306823917"/>
    <n v="3.9453041594007252"/>
    <n v="3.9509450732698292"/>
    <n v="3.9565940523988088"/>
    <n v="3.9622511083218184"/>
    <n v="3.9679162525859235"/>
    <n v="3.9735894967546934"/>
    <n v="3.9792708524101008"/>
    <n v="3.9849603311506767"/>
    <n v="3.9906579445883867"/>
    <n v="3.9963637043566953"/>
    <n v="4.0020776221006553"/>
    <n v="4.0077997094856004"/>
    <n v="47.717730306823917"/>
    <n v="3.9453041594007252"/>
    <n v="3.9509450732698292"/>
    <n v="3.9565940523988088"/>
    <n v="3.9622511083218184"/>
    <n v="3.9679162525859235"/>
    <n v="3.9735894967546934"/>
    <n v="3.9792708524101008"/>
    <n v="3.9849603311506767"/>
    <n v="3.9906579445883867"/>
    <n v="3.9963637043566953"/>
    <n v="4.0020776221006553"/>
    <n v="4.0077997094856004"/>
    <n v="47.717730306823917"/>
    <n v="3.9453041594007252"/>
    <n v="3.9509450732698292"/>
    <n v="3.9565940523988088"/>
    <n v="3.9622511083218184"/>
    <n v="3.9679162525859235"/>
    <n v="3.9735894967546934"/>
    <n v="3.9792708524101008"/>
    <n v="3.9849603311506767"/>
    <n v="3.9906579445883867"/>
    <n v="3.9963637043566953"/>
    <n v="4.0020776221006553"/>
    <n v="4.0077997094856004"/>
    <n v="47.717730306823917"/>
    <n v="0"/>
    <n v="0"/>
    <n v="0"/>
    <n v="0"/>
    <n v="0"/>
    <n v="0"/>
    <n v="0"/>
    <n v="0"/>
    <n v="0"/>
    <n v="0"/>
    <n v="0"/>
    <n v="0"/>
    <n v="0"/>
  </r>
  <r>
    <s v="DE Florida"/>
    <x v="13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2.31"/>
    <n v="0"/>
    <n v="0"/>
    <n v="0"/>
    <n v="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3"/>
    <s v="Customer Delivery"/>
    <s v="PEF Distribution Maintenance LA-364 "/>
    <s v="AFUDC Not Eligible"/>
    <s v="Maintenance"/>
    <s v="Maintenance"/>
    <s v="Distribution Operations"/>
    <s v="LA - Distribution R/W Clearing"/>
    <s v="~"/>
    <s v="PEF Distribution Poles Towers &amp; Fixtures 364.0"/>
    <n v="0"/>
    <n v="4.8499999999999996"/>
    <n v="-4.8499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3"/>
    <s v="Customer Services"/>
    <s v="PEF Customer Meters IK"/>
    <s v="AFUDC Not Eligible"/>
    <s v="Expansion"/>
    <s v="Customer Adds"/>
    <s v="Customer Operations"/>
    <s v="IK - Cust - Meters"/>
    <s v="~"/>
    <s v="PEF Distribution Meters 370.0"/>
    <n v="0.05"/>
    <n v="0"/>
    <n v="0"/>
    <n v="0"/>
    <n v="0"/>
    <n v="0"/>
    <n v="0"/>
    <n v="0"/>
    <n v="0"/>
    <n v="0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3"/>
    <s v="Grid Solutions"/>
    <s v="PEF Grid Solutions Dist Energy Enablement &amp; Storage VS"/>
    <s v="AFUDC Not Eligible"/>
    <s v="Major Projects"/>
    <s v="Other Transmission &amp; Distribution Expansion"/>
    <s v="GS Distributed Energy Enablement &amp; Storage"/>
    <s v="VS - Intangible Plant - Software"/>
    <s v="~"/>
    <s v="PEF Grid Solutions Ent Sys Intang-5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365999999999998"/>
    <n v="1.6365999999999998"/>
    <n v="0"/>
    <n v="0"/>
    <n v="0"/>
    <n v="0"/>
    <n v="0"/>
    <n v="0"/>
    <n v="0"/>
    <n v="0"/>
    <n v="0"/>
    <n v="0"/>
    <n v="0"/>
    <n v="3.2732000000000094E-2"/>
    <n v="3.2732000000000094E-2"/>
    <n v="0"/>
    <n v="0"/>
    <n v="0"/>
    <n v="0"/>
    <n v="0"/>
    <n v="0"/>
    <n v="0"/>
    <n v="0"/>
    <n v="0"/>
    <n v="0"/>
    <n v="0"/>
    <n v="6.546400000000019E-4"/>
    <n v="6.546400000000019E-4"/>
    <n v="0"/>
    <n v="0"/>
    <n v="0"/>
    <n v="0"/>
    <n v="0"/>
    <n v="0"/>
    <n v="0"/>
    <n v="0"/>
    <n v="0"/>
    <n v="0"/>
    <n v="0"/>
    <n v="1.309280000000002E-5"/>
    <n v="1.309280000000002E-5"/>
    <n v="0"/>
    <n v="0"/>
    <n v="0"/>
    <n v="0"/>
    <n v="0"/>
    <n v="0"/>
    <n v="0"/>
    <n v="0"/>
    <n v="0"/>
    <n v="0"/>
    <n v="0"/>
    <n v="2.6185600000000142E-7"/>
    <n v="2.6185600000000142E-7"/>
    <n v="0"/>
    <n v="0"/>
    <n v="0"/>
    <n v="0"/>
    <n v="0"/>
    <n v="0"/>
    <n v="0"/>
    <n v="0"/>
    <n v="0"/>
    <n v="0"/>
    <n v="0"/>
    <n v="0"/>
    <n v="0"/>
  </r>
  <r>
    <s v="DE Florida"/>
    <x v="13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8.8901600256911"/>
    <n v="0"/>
    <n v="0"/>
    <n v="0"/>
    <n v="0"/>
    <n v="0"/>
    <n v="0"/>
    <n v="0"/>
    <n v="0"/>
    <n v="0"/>
    <n v="0"/>
    <n v="428.8901600256911"/>
  </r>
  <r>
    <s v="DE Florida"/>
    <x v="13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5.415434615009"/>
    <n v="0"/>
    <n v="0"/>
    <n v="0"/>
    <n v="0"/>
    <n v="0"/>
    <n v="0"/>
    <n v="0"/>
    <n v="0"/>
    <n v="0"/>
    <n v="1225.415434615009"/>
    <n v="0"/>
    <n v="0"/>
    <n v="0"/>
    <n v="0"/>
    <n v="0"/>
    <n v="0"/>
    <n v="0"/>
    <n v="0"/>
    <n v="0"/>
    <n v="0"/>
    <n v="0"/>
    <n v="0"/>
    <n v="0"/>
  </r>
  <r>
    <s v="DE Florida"/>
    <x v="13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3.8385018309596"/>
    <n v="2723.83850183095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3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2.7158064549749"/>
    <n v="1112.71580645497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3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.22810904425376"/>
    <n v="521.22810904425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3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0"/>
    <n v="1.4345217438358185E-2"/>
    <n v="0"/>
    <n v="0"/>
    <n v="1.4911093452807478E-2"/>
    <n v="0"/>
    <n v="0"/>
    <n v="1.4975143657529012E-2"/>
    <n v="0"/>
    <n v="0"/>
    <n v="1.5039468988197895E-2"/>
    <n v="5.927092353689257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3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0"/>
    <n v="0"/>
    <n v="0.34743321475520433"/>
    <n v="0"/>
    <n v="0"/>
    <n v="0.25451494053235596"/>
    <n v="0"/>
    <n v="0"/>
    <n v="0"/>
    <n v="0"/>
    <n v="0"/>
    <n v="0.60194815528756029"/>
    <n v="0"/>
    <n v="0"/>
    <n v="0"/>
    <n v="1.6668448394786006"/>
    <n v="0"/>
    <n v="0"/>
    <n v="0"/>
    <n v="0"/>
    <n v="0"/>
    <n v="0"/>
    <n v="0"/>
    <n v="0"/>
    <n v="1.6668448394786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3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7.0000000000000007E-2"/>
    <n v="0"/>
    <n v="0"/>
    <n v="0"/>
    <n v="0"/>
    <n v="0"/>
    <n v="0"/>
    <n v="0"/>
    <n v="0"/>
    <n v="0"/>
    <n v="0"/>
    <n v="0"/>
    <n v="7.000000000000000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3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0"/>
    <n v="0"/>
    <n v="0"/>
    <n v="0"/>
    <n v="0"/>
    <n v="0"/>
    <n v="0"/>
    <n v="1224.23"/>
    <n v="0"/>
    <n v="0"/>
    <n v="0"/>
    <n v="0"/>
    <n v="1224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3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0"/>
    <n v="0"/>
    <n v="0"/>
    <n v="0"/>
    <n v="0"/>
    <n v="965.78"/>
    <n v="0"/>
    <n v="0"/>
    <n v="0"/>
    <n v="0"/>
    <n v="0"/>
    <n v="0"/>
    <n v="965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3"/>
    <s v="Renewable Generation"/>
    <s v="PEF Solar Growth 2022 BY - Bay Trail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603.46"/>
    <n v="0"/>
    <n v="0"/>
    <n v="676.83"/>
    <n v="0"/>
    <n v="0"/>
    <n v="0"/>
    <n v="1280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3"/>
    <s v="Renewable Generation"/>
    <s v="PEF Solar Growth 2022 BY - Fort Green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804.4"/>
    <n v="0"/>
    <n v="0"/>
    <n v="0"/>
    <n v="0"/>
    <n v="0"/>
    <n v="0"/>
    <n v="804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3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13.866449455217939"/>
    <n v="14.008317492781178"/>
    <n v="14.029789395556486"/>
    <n v="14.051298642597834"/>
    <n v="14.072845319841779"/>
    <n v="14.094429513515628"/>
    <n v="14.116051310145439"/>
    <n v="14.137710796550728"/>
    <n v="14.159408059834641"/>
    <n v="14.181143187413824"/>
    <n v="14.202916266984522"/>
    <n v="14.224727386554722"/>
    <n v="169.14508682699471"/>
    <n v="14.004399707597706"/>
    <n v="14.025861196035271"/>
    <n v="14.04735998974097"/>
    <n v="14.068896174481837"/>
    <n v="14.090469836302043"/>
    <n v="14.112081061536886"/>
    <n v="14.133729936820796"/>
    <n v="14.155416549082018"/>
    <n v="14.17714098553278"/>
    <n v="14.198903333699203"/>
    <n v="14.220703681387372"/>
    <n v="14.24254211671548"/>
    <n v="169.47750456893235"/>
    <n v="14.021938504305341"/>
    <n v="14.043426870630611"/>
    <n v="14.064952588944301"/>
    <n v="14.086515745120851"/>
    <n v="14.108116425312199"/>
    <n v="14.129754715961763"/>
    <n v="14.151430703812473"/>
    <n v="14.173144475901438"/>
    <n v="14.194896119550112"/>
    <n v="14.216685722394233"/>
    <n v="14.238513372349846"/>
    <n v="14.260379157645513"/>
    <n v="169.68975440192867"/>
    <n v="14.039499266209367"/>
    <n v="14.061014544083609"/>
    <n v="14.082567220725066"/>
    <n v="14.104157382115725"/>
    <n v="14.125785114515413"/>
    <n v="14.14745050447582"/>
    <n v="14.169153638848499"/>
    <n v="14.190894604779569"/>
    <n v="14.212673489699842"/>
    <n v="14.234490381354808"/>
    <n v="14.256345367770619"/>
    <n v="14.278238537286326"/>
    <n v="169.90227005186466"/>
    <n v="14.057082020818504"/>
    <n v="14.078624243945143"/>
    <n v="14.100203912676372"/>
    <n v="14.121821113101863"/>
    <n v="14.143475931589476"/>
    <n v="14.165168454799293"/>
    <n v="14.18689876969164"/>
    <n v="14.208666963521773"/>
    <n v="14.230473123830004"/>
    <n v="14.252317338471713"/>
    <n v="14.27419969558329"/>
    <n v="14.296120283614423"/>
    <n v="170.11505185164347"/>
    <n v="0"/>
    <n v="0"/>
    <n v="0"/>
    <n v="0"/>
    <n v="0"/>
    <n v="0"/>
    <n v="0"/>
    <n v="0"/>
    <n v="0"/>
    <n v="0"/>
    <n v="0"/>
    <n v="0"/>
    <n v="0"/>
  </r>
  <r>
    <s v="DE Florida"/>
    <x v="13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75.1864587709042"/>
    <n v="3675.18645877090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3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1.22"/>
    <n v="0"/>
    <n v="0"/>
    <n v="688.7"/>
    <n v="0"/>
    <n v="67.45"/>
    <n v="0"/>
    <n v="0"/>
    <n v="0"/>
    <n v="0"/>
    <n v="26.75"/>
    <n v="0"/>
    <n v="784.12000000000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3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2099.2209185197312"/>
    <n v="0"/>
    <n v="0"/>
    <n v="0"/>
    <n v="0"/>
    <n v="0"/>
    <n v="0"/>
    <n v="0"/>
    <n v="2099.2209185197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3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3.4051491701302"/>
    <n v="0"/>
    <n v="0"/>
    <n v="2723.4051491701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3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.0215012929865"/>
    <n v="0"/>
    <n v="0"/>
    <n v="457.02150129298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3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.15"/>
    <n v="0"/>
    <n v="0"/>
    <n v="0"/>
    <n v="53.15"/>
    <n v="0"/>
    <n v="0"/>
    <n v="0"/>
    <n v="0"/>
    <n v="0"/>
    <n v="0"/>
    <n v="0"/>
    <n v="0"/>
    <n v="0"/>
    <n v="0"/>
    <n v="0"/>
    <n v="0"/>
    <n v="0"/>
  </r>
  <r>
    <s v="DE Florida"/>
    <x v="13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0"/>
    <n v="0"/>
    <n v="0"/>
    <n v="282.07"/>
    <n v="0"/>
    <n v="24.97"/>
    <n v="0"/>
    <n v="0"/>
    <n v="0"/>
    <n v="0"/>
    <n v="0"/>
    <n v="0"/>
    <n v="307.03999999999996"/>
    <n v="2.3515083980613243"/>
    <n v="2.4090786144191787"/>
    <n v="2.4127712421607712"/>
    <n v="2.4164702921777548"/>
    <n v="2.420175779249055"/>
    <n v="2.4238877182036047"/>
    <n v="0"/>
    <n v="0"/>
    <n v="0"/>
    <n v="0"/>
    <n v="0"/>
    <n v="0"/>
    <n v="14.4338920442716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3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341.61"/>
    <n v="341.61"/>
    <n v="0"/>
    <n v="0"/>
    <n v="0"/>
    <n v="0"/>
    <n v="0"/>
    <n v="0"/>
    <n v="0"/>
    <n v="0"/>
    <n v="0"/>
    <n v="0"/>
    <n v="0"/>
    <n v="0"/>
    <n v="0"/>
    <n v="0"/>
    <n v="4383.653599586467"/>
    <n v="0"/>
    <n v="0"/>
    <n v="0"/>
    <n v="0"/>
    <n v="0"/>
    <n v="0"/>
    <n v="0"/>
    <n v="0"/>
    <n v="0"/>
    <n v="0"/>
    <n v="4383.6535995864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3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.42398679586884"/>
    <n v="0"/>
    <n v="0"/>
    <n v="0"/>
    <n v="0"/>
    <n v="0"/>
    <n v="0"/>
    <n v="0"/>
    <n v="0"/>
    <n v="0"/>
    <n v="0"/>
    <n v="145.423986795868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4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0"/>
    <n v="0"/>
    <n v="0"/>
    <n v="0"/>
    <n v="0"/>
    <n v="0"/>
    <n v="0"/>
    <n v="0"/>
    <n v="0"/>
    <n v="0"/>
    <n v="0"/>
    <n v="0"/>
    <n v="0"/>
    <n v="9.1538046699771254"/>
    <n v="10.241981641215482"/>
    <n v="10.279856707873696"/>
    <n v="10.317871837337371"/>
    <n v="10.356027547560673"/>
    <n v="10.394324358415016"/>
    <n v="10.432762791692618"/>
    <n v="10.471343371116903"/>
    <n v="10.510066622347473"/>
    <n v="10.548933072986863"/>
    <n v="10.587943252589618"/>
    <n v="10.627097692670356"/>
    <n v="123.9220135657832"/>
    <n v="10.204246121313959"/>
    <n v="10.241981641215482"/>
    <n v="10.279856707873696"/>
    <n v="10.317871837337371"/>
    <n v="10.356027547560673"/>
    <n v="10.394324358415016"/>
    <n v="10.432762791692618"/>
    <n v="10.471343371116903"/>
    <n v="10.510066622347473"/>
    <n v="10.548933072986863"/>
    <n v="10.587943252589618"/>
    <n v="10.627097692670356"/>
    <n v="124.97245501712004"/>
    <n v="10.204246121313959"/>
    <n v="10.241981641215482"/>
    <n v="10.279856707873696"/>
    <n v="10.317871837337371"/>
    <n v="10.356027547560673"/>
    <n v="10.394324358415016"/>
    <n v="10.432762791692618"/>
    <n v="10.471343371116903"/>
    <n v="10.510066622347473"/>
    <n v="10.548933072986863"/>
    <n v="10.587943252589618"/>
    <n v="10.627097692670356"/>
    <n v="124.97245501712004"/>
    <n v="10.204246121313959"/>
    <n v="10.241981641215482"/>
    <n v="10.279856707873696"/>
    <n v="10.317871837337371"/>
    <n v="10.356027547560673"/>
    <n v="10.394324358415016"/>
    <n v="10.432762791692618"/>
    <n v="10.471343371116903"/>
    <n v="10.510066622347473"/>
    <n v="10.548933072986863"/>
    <n v="10.587943252589618"/>
    <n v="10.627097692670356"/>
    <n v="124.97245501712004"/>
    <n v="10.204246121313959"/>
    <n v="10.241981641215482"/>
    <n v="10.279856707873696"/>
    <n v="10.317871837337371"/>
    <n v="10.356027547560673"/>
    <n v="10.394324358415016"/>
    <n v="10.432762791692618"/>
    <n v="10.471343371116903"/>
    <n v="10.510066622347473"/>
    <n v="10.548933072986863"/>
    <n v="10.587943252589618"/>
    <n v="10.627097692670356"/>
    <n v="124.97245501712004"/>
    <n v="0"/>
    <n v="0"/>
    <n v="0"/>
    <n v="0"/>
    <n v="0"/>
    <n v="0"/>
    <n v="0"/>
    <n v="0"/>
    <n v="0"/>
    <n v="0"/>
    <n v="0"/>
    <n v="0"/>
    <n v="0"/>
  </r>
  <r>
    <s v="DE Florida"/>
    <x v="14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5.42"/>
    <n v="0"/>
    <n v="0"/>
    <n v="0"/>
    <n v="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4"/>
    <s v="Customer Delivery"/>
    <s v="PEF Distribution Maintenance LA-364 "/>
    <s v="AFUDC Not Eligible"/>
    <s v="Maintenance"/>
    <s v="Maintenance"/>
    <s v="Distribution Operations"/>
    <s v="LA - Distribution R/W Clearing"/>
    <s v="~"/>
    <s v="PEF Distribution Poles Towers &amp; Fixtures 364.0"/>
    <n v="0"/>
    <n v="8.94"/>
    <n v="-8.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4"/>
    <s v="Customer Services"/>
    <s v="PEF Customer Meters IK"/>
    <s v="AFUDC Not Eligible"/>
    <s v="Expansion"/>
    <s v="Customer Adds"/>
    <s v="Customer Operations"/>
    <s v="IK - Cust - Meters"/>
    <s v="~"/>
    <s v="PEF Distribution Meters 370.0"/>
    <n v="0.1"/>
    <n v="0"/>
    <n v="0"/>
    <n v="0"/>
    <n v="0"/>
    <n v="0"/>
    <n v="0"/>
    <n v="0"/>
    <n v="0"/>
    <n v="0"/>
    <n v="0"/>
    <n v="0"/>
    <n v="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4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30.4833729282109"/>
    <n v="0"/>
    <n v="0"/>
    <n v="0"/>
    <n v="0"/>
    <n v="0"/>
    <n v="0"/>
    <n v="0"/>
    <n v="0"/>
    <n v="0"/>
    <n v="0"/>
    <n v="1130.4833729282109"/>
  </r>
  <r>
    <s v="DE Florida"/>
    <x v="14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1.0480502405289"/>
    <n v="0"/>
    <n v="0"/>
    <n v="0"/>
    <n v="0"/>
    <n v="0"/>
    <n v="0"/>
    <n v="0"/>
    <n v="0"/>
    <n v="0"/>
    <n v="3211.0480502405289"/>
    <n v="0"/>
    <n v="0"/>
    <n v="0"/>
    <n v="0"/>
    <n v="0"/>
    <n v="0"/>
    <n v="0"/>
    <n v="0"/>
    <n v="0"/>
    <n v="0"/>
    <n v="0"/>
    <n v="0"/>
    <n v="0"/>
  </r>
  <r>
    <s v="DE Florida"/>
    <x v="14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83.3919086126889"/>
    <n v="6883.39190861268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4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7.8853999725857"/>
    <n v="2917.88539997258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4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6.8215016024292"/>
    <n v="1366.82150160242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4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0"/>
    <n v="3.7186913742972852E-2"/>
    <n v="0"/>
    <n v="0"/>
    <n v="3.8917075041815526E-2"/>
    <n v="0"/>
    <n v="0"/>
    <n v="3.9350422146990388E-2"/>
    <n v="0"/>
    <n v="0"/>
    <n v="3.9788594633139218E-2"/>
    <n v="0.15524300556491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4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0"/>
    <n v="0"/>
    <n v="0.9020542729738148"/>
    <n v="0"/>
    <n v="0"/>
    <n v="0.66430818465636732"/>
    <n v="0"/>
    <n v="0"/>
    <n v="0"/>
    <n v="0"/>
    <n v="0"/>
    <n v="1.566362457630182"/>
    <n v="0"/>
    <n v="0"/>
    <n v="0"/>
    <n v="4.3614102644814796"/>
    <n v="0"/>
    <n v="0"/>
    <n v="0"/>
    <n v="0"/>
    <n v="0"/>
    <n v="0"/>
    <n v="0"/>
    <n v="0"/>
    <n v="4.36141026448147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4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0.13"/>
    <n v="0"/>
    <n v="0"/>
    <n v="0"/>
    <n v="0"/>
    <n v="0"/>
    <n v="0"/>
    <n v="0"/>
    <n v="0"/>
    <n v="0"/>
    <n v="0"/>
    <n v="0"/>
    <n v="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4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0"/>
    <n v="0"/>
    <n v="0"/>
    <n v="0"/>
    <n v="0"/>
    <n v="0"/>
    <n v="0"/>
    <n v="3044.09"/>
    <n v="0"/>
    <n v="0"/>
    <n v="0"/>
    <n v="0"/>
    <n v="3044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4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0"/>
    <n v="0"/>
    <n v="0"/>
    <n v="0"/>
    <n v="0"/>
    <n v="2411.66"/>
    <n v="0"/>
    <n v="0"/>
    <n v="0"/>
    <n v="0"/>
    <n v="0"/>
    <n v="0"/>
    <n v="241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4"/>
    <s v="Renewable Generation"/>
    <s v="PEF Solar Growth 2022 BY - Bay Trail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1507.22"/>
    <n v="0"/>
    <n v="0"/>
    <n v="1677.12"/>
    <n v="0"/>
    <n v="0"/>
    <n v="0"/>
    <n v="3184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4"/>
    <s v="Renewable Generation"/>
    <s v="PEF Solar Growth 2022 BY - Fort Green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2002.14"/>
    <n v="0"/>
    <n v="0"/>
    <n v="0"/>
    <n v="0"/>
    <n v="0"/>
    <n v="0"/>
    <n v="2002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4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35.864576558096466"/>
    <n v="36.313572556614496"/>
    <n v="36.451610328971242"/>
    <n v="36.590184362111778"/>
    <n v="36.729296821691385"/>
    <n v="36.868949882706815"/>
    <n v="37.009145729528157"/>
    <n v="37.149886555955206"/>
    <n v="37.29117456525465"/>
    <n v="37.433011970203758"/>
    <n v="37.575400993142431"/>
    <n v="37.718343866021883"/>
    <n v="442.99515419029825"/>
    <n v="36.221374987547428"/>
    <n v="36.359050862011095"/>
    <n v="36.497261509783989"/>
    <n v="36.63600908994168"/>
    <n v="36.775295770851656"/>
    <n v="36.915123730234583"/>
    <n v="37.055495155196226"/>
    <n v="37.196412242283841"/>
    <n v="37.337877197523426"/>
    <n v="37.479892236463478"/>
    <n v="37.622459584227137"/>
    <n v="37.765581475560822"/>
    <n v="443.86183384162541"/>
    <n v="36.266737826772371"/>
    <n v="36.404586123419364"/>
    <n v="36.542969863113704"/>
    <n v="36.681891207634933"/>
    <n v="36.821352328066183"/>
    <n v="36.961355404855418"/>
    <n v="37.101902627847494"/>
    <n v="37.242996196340563"/>
    <n v="37.384638319123418"/>
    <n v="37.526831214519255"/>
    <n v="37.669577110437899"/>
    <n v="37.812878244424546"/>
    <n v="444.41771646655519"/>
    <n v="36.312157477401712"/>
    <n v="36.450178412169706"/>
    <n v="36.588735460561956"/>
    <n v="36.727830787065336"/>
    <n v="36.867466565481983"/>
    <n v="37.007644978990648"/>
    <n v="37.148368220178668"/>
    <n v="37.289638491098572"/>
    <n v="37.431458003305359"/>
    <n v="37.573828977900426"/>
    <n v="37.716753645583786"/>
    <n v="37.860234246702852"/>
    <n v="444.97429526644095"/>
    <n v="36.357634010584782"/>
    <n v="36.495827799681912"/>
    <n v="36.634558373819985"/>
    <n v="36.773827900196657"/>
    <n v="36.913638555336476"/>
    <n v="37.053992525152346"/>
    <n v="37.194892004977561"/>
    <n v="37.336339199622451"/>
    <n v="37.478336323411725"/>
    <n v="37.620885600228426"/>
    <n v="37.763989263566238"/>
    <n v="37.907649556578356"/>
    <n v="445.53157111315693"/>
    <n v="0"/>
    <n v="0"/>
    <n v="0"/>
    <n v="0"/>
    <n v="0"/>
    <n v="0"/>
    <n v="0"/>
    <n v="0"/>
    <n v="0"/>
    <n v="0"/>
    <n v="0"/>
    <n v="0"/>
    <n v="0"/>
  </r>
  <r>
    <s v="DE Florida"/>
    <x v="14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42.6284973912316"/>
    <n v="9542.62849739123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4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2.96"/>
    <n v="0"/>
    <n v="0"/>
    <n v="1713.53"/>
    <n v="0"/>
    <n v="166.97"/>
    <n v="0"/>
    <n v="0"/>
    <n v="0"/>
    <n v="0"/>
    <n v="66.66"/>
    <n v="0"/>
    <n v="1950.1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4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5274.1221731890391"/>
    <n v="0"/>
    <n v="0"/>
    <n v="0"/>
    <n v="0"/>
    <n v="0"/>
    <n v="0"/>
    <n v="0"/>
    <n v="5274.12217318903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4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1.4382979240527"/>
    <n v="0"/>
    <n v="0"/>
    <n v="7081.43829792405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4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96.8032078293868"/>
    <n v="0"/>
    <n v="0"/>
    <n v="1196.80320782938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4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.22"/>
    <n v="0"/>
    <n v="0"/>
    <n v="0"/>
    <n v="123.22"/>
    <n v="0"/>
    <n v="0"/>
    <n v="0"/>
    <n v="0"/>
    <n v="0"/>
    <n v="0"/>
    <n v="0"/>
    <n v="0"/>
    <n v="0"/>
    <n v="0"/>
    <n v="0"/>
    <n v="0"/>
    <n v="0"/>
  </r>
  <r>
    <s v="DE Florida"/>
    <x v="14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0"/>
    <n v="0"/>
    <n v="0"/>
    <n v="711.07"/>
    <n v="0"/>
    <n v="60.36"/>
    <n v="0"/>
    <n v="0"/>
    <n v="0"/>
    <n v="0"/>
    <n v="0"/>
    <n v="0"/>
    <n v="771.43000000000006"/>
    <n v="6.0820077440618077"/>
    <n v="6.2450220095583102"/>
    <n v="6.2687610378561827"/>
    <n v="6.2925922895339612"/>
    <n v="6.316516137029935"/>
    <n v="6.3405329543888946"/>
    <n v="0"/>
    <n v="0"/>
    <n v="0"/>
    <n v="0"/>
    <n v="0"/>
    <n v="0"/>
    <n v="37.5454321724290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4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847.48"/>
    <n v="847.48"/>
    <n v="0"/>
    <n v="0"/>
    <n v="0"/>
    <n v="0"/>
    <n v="0"/>
    <n v="0"/>
    <n v="0"/>
    <n v="0"/>
    <n v="0"/>
    <n v="0"/>
    <n v="0"/>
    <n v="0"/>
    <n v="0"/>
    <n v="0"/>
    <n v="11256.452638249701"/>
    <n v="0"/>
    <n v="0"/>
    <n v="0"/>
    <n v="0"/>
    <n v="0"/>
    <n v="0"/>
    <n v="0"/>
    <n v="0"/>
    <n v="0"/>
    <n v="0"/>
    <n v="11256.452638249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4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1.7985830800219"/>
    <n v="0"/>
    <n v="0"/>
    <n v="0"/>
    <n v="0"/>
    <n v="0"/>
    <n v="0"/>
    <n v="0"/>
    <n v="0"/>
    <n v="0"/>
    <n v="0"/>
    <n v="381.7985830800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Connect"/>
    <s v="PEF Customer Connect 5 year VS"/>
    <s v="AFUDC Not Eligible"/>
    <s v="Major Projects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8.3758299999997"/>
    <n v="1018.37582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Connect"/>
    <s v="PEF Customer Connect Dec 2024 5 year VS"/>
    <s v="AFUDC Not Eligible"/>
    <s v="Maintenance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3"/>
    <n v="15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-502.39"/>
    <n v="0.06"/>
    <n v="0"/>
    <n v="0"/>
    <n v="0"/>
    <n v="117.08"/>
    <n v="0"/>
    <n v="0"/>
    <n v="0"/>
    <n v="0"/>
    <n v="0"/>
    <n v="0"/>
    <n v="-38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Customer Fleet Electrification Clusters"/>
    <s v="AFUDC Not Eligible"/>
    <s v="Expansion"/>
    <s v="Other Transmission &amp; Distribution Expansion"/>
    <s v="Electrification"/>
    <s v="HB - Distribution Substation"/>
    <s v="~"/>
    <s v="PEF Distribution Install - EV Charging Station 370.7"/>
    <n v="0"/>
    <n v="0"/>
    <n v="0"/>
    <n v="0"/>
    <n v="0"/>
    <n v="0"/>
    <n v="0"/>
    <n v="0"/>
    <n v="0"/>
    <n v="0"/>
    <n v="0"/>
    <n v="4654.83"/>
    <n v="4654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 Maint_Cust Adds_Mthly_IK-362"/>
    <s v="AFUDC Not Eligible"/>
    <s v="Maintenance"/>
    <s v="Customer Adds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47566666666666"/>
    <n v="4.447566666666666"/>
    <n v="4.447566666666666"/>
    <n v="4.447566666666666"/>
    <n v="4.447566666666666"/>
    <n v="4.447566666666666"/>
    <n v="4.447566666666666"/>
    <n v="4.447566666666666"/>
    <n v="4.447566666666666"/>
    <n v="4.447566666666666"/>
    <n v="4.447566666666666"/>
    <n v="4.4475666666666669"/>
    <n v="53.370799999999996"/>
    <n v="4.5586333333333329"/>
    <n v="4.5586333333333329"/>
    <n v="4.5586333333333329"/>
    <n v="4.5586333333333329"/>
    <n v="4.5586333333333329"/>
    <n v="4.5586333333333329"/>
    <n v="4.5586333333333329"/>
    <n v="4.5586333333333329"/>
    <n v="4.5586333333333329"/>
    <n v="4.5586333333333329"/>
    <n v="4.5586333333333329"/>
    <n v="4.5586333333333444"/>
    <n v="54.703600000000009"/>
    <n v="4.6721500000000002"/>
    <n v="4.6721500000000002"/>
    <n v="4.6721500000000002"/>
    <n v="4.6721500000000002"/>
    <n v="4.6721500000000002"/>
    <n v="4.6721500000000002"/>
    <n v="4.6721500000000002"/>
    <n v="4.6721500000000002"/>
    <n v="4.6721500000000002"/>
    <n v="4.6721500000000002"/>
    <n v="4.6721500000000002"/>
    <n v="4.6721500000000118"/>
    <n v="56.065800000000024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 Maint_Cust Adds_Mthly_IK-364"/>
    <s v="AFUDC Not Eligible"/>
    <s v="Maintenance"/>
    <s v="Customer Adds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184000000000002"/>
    <n v="3.0184000000000002"/>
    <n v="3.0184000000000002"/>
    <n v="3.0184000000000002"/>
    <n v="3.0184000000000002"/>
    <n v="3.0184000000000002"/>
    <n v="3.0184000000000002"/>
    <n v="3.0184000000000002"/>
    <n v="3.0184000000000002"/>
    <n v="3.0184000000000002"/>
    <n v="3.0184000000000002"/>
    <n v="3.0184000000000051"/>
    <n v="36.220800000000011"/>
    <n v="3.0935333333333332"/>
    <n v="3.0935333333333332"/>
    <n v="3.0935333333333332"/>
    <n v="3.0935333333333332"/>
    <n v="3.0935333333333332"/>
    <n v="3.0935333333333332"/>
    <n v="3.0935333333333332"/>
    <n v="3.0935333333333332"/>
    <n v="3.0935333333333332"/>
    <n v="3.0935333333333332"/>
    <n v="3.0935333333333332"/>
    <n v="3.0935333333333328"/>
    <n v="37.122399999999999"/>
    <n v="3.1711166666666668"/>
    <n v="3.1711166666666668"/>
    <n v="3.1711166666666668"/>
    <n v="3.1711166666666668"/>
    <n v="3.1711166666666668"/>
    <n v="3.1711166666666668"/>
    <n v="3.1711166666666668"/>
    <n v="3.1711166666666668"/>
    <n v="3.1711166666666668"/>
    <n v="3.1711166666666668"/>
    <n v="3.1711166666666668"/>
    <n v="3.1711166666666721"/>
    <n v="38.053400000000003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 Maint_Cust Adds_Mthly_IK-365"/>
    <s v="AFUDC Not Eligible"/>
    <s v="Maintenance"/>
    <s v="Customer Adds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979499999999994"/>
    <n v="3.8979499999999994"/>
    <n v="3.8979499999999994"/>
    <n v="3.8979499999999994"/>
    <n v="3.8979499999999994"/>
    <n v="3.8979499999999994"/>
    <n v="3.8979499999999994"/>
    <n v="3.8979499999999994"/>
    <n v="3.8979499999999994"/>
    <n v="3.8979499999999994"/>
    <n v="3.8979499999999994"/>
    <n v="3.8979499999999989"/>
    <n v="46.775399999999998"/>
    <n v="3.9951333333333339"/>
    <n v="3.9951333333333339"/>
    <n v="3.9951333333333339"/>
    <n v="3.9951333333333339"/>
    <n v="3.9951333333333339"/>
    <n v="3.9951333333333339"/>
    <n v="3.9951333333333339"/>
    <n v="3.9951333333333339"/>
    <n v="3.9951333333333339"/>
    <n v="3.9951333333333339"/>
    <n v="3.9951333333333339"/>
    <n v="3.9951333333333277"/>
    <n v="47.941600000000008"/>
    <n v="4.0955833333333329"/>
    <n v="4.0955833333333329"/>
    <n v="4.0955833333333329"/>
    <n v="4.0955833333333329"/>
    <n v="4.0955833333333329"/>
    <n v="4.0955833333333329"/>
    <n v="4.0955833333333329"/>
    <n v="4.0955833333333329"/>
    <n v="4.0955833333333329"/>
    <n v="4.0955833333333329"/>
    <n v="4.0955833333333329"/>
    <n v="4.0955833333333338"/>
    <n v="49.146999999999991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 Maint_Cust Adds_Mthly_IK-366"/>
    <s v="AFUDC Not Eligible"/>
    <s v="Maintenance"/>
    <s v="Customer Adds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75333333333333"/>
    <n v="1.4275333333333333"/>
    <n v="1.4275333333333333"/>
    <n v="1.4275333333333333"/>
    <n v="1.4275333333333333"/>
    <n v="1.4275333333333333"/>
    <n v="1.4275333333333333"/>
    <n v="1.4275333333333333"/>
    <n v="1.4275333333333333"/>
    <n v="1.4275333333333333"/>
    <n v="1.4275333333333333"/>
    <n v="1.4275333333333335"/>
    <n v="17.130399999999998"/>
    <n v="1.4634666666666667"/>
    <n v="1.4634666666666667"/>
    <n v="1.4634666666666667"/>
    <n v="1.4634666666666667"/>
    <n v="1.4634666666666667"/>
    <n v="1.4634666666666667"/>
    <n v="1.4634666666666667"/>
    <n v="1.4634666666666667"/>
    <n v="1.4634666666666667"/>
    <n v="1.4634666666666667"/>
    <n v="1.4634666666666667"/>
    <n v="1.4634666666666656"/>
    <n v="17.561600000000002"/>
    <n v="1.5002166666666668"/>
    <n v="1.5002166666666668"/>
    <n v="1.5002166666666668"/>
    <n v="1.5002166666666668"/>
    <n v="1.5002166666666668"/>
    <n v="1.5002166666666668"/>
    <n v="1.5002166666666668"/>
    <n v="1.5002166666666668"/>
    <n v="1.5002166666666668"/>
    <n v="1.5002166666666668"/>
    <n v="1.5002166666666668"/>
    <n v="1.500216666666667"/>
    <n v="18.002600000000001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 Maint_Cust Adds_Mthly_IK-367"/>
    <s v="AFUDC Not Eligible"/>
    <s v="Maintenance"/>
    <s v="Customer Adds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103666666666669"/>
    <n v="4.3103666666666669"/>
    <n v="4.3103666666666669"/>
    <n v="4.3103666666666669"/>
    <n v="4.3103666666666669"/>
    <n v="4.3103666666666669"/>
    <n v="4.3103666666666669"/>
    <n v="4.3103666666666669"/>
    <n v="4.3103666666666669"/>
    <n v="4.3103666666666669"/>
    <n v="4.3103666666666669"/>
    <n v="4.3103666666666669"/>
    <n v="51.724400000000003"/>
    <n v="4.418166666666667"/>
    <n v="4.418166666666667"/>
    <n v="4.418166666666667"/>
    <n v="4.418166666666667"/>
    <n v="4.418166666666667"/>
    <n v="4.418166666666667"/>
    <n v="4.418166666666667"/>
    <n v="4.418166666666667"/>
    <n v="4.418166666666667"/>
    <n v="4.418166666666667"/>
    <n v="4.418166666666667"/>
    <n v="4.4181666666666661"/>
    <n v="53.017999999999994"/>
    <n v="4.5284166666666668"/>
    <n v="4.5284166666666668"/>
    <n v="4.5284166666666668"/>
    <n v="4.5284166666666668"/>
    <n v="4.5284166666666668"/>
    <n v="4.5284166666666668"/>
    <n v="4.5284166666666668"/>
    <n v="4.5284166666666668"/>
    <n v="4.5284166666666668"/>
    <n v="4.5284166666666668"/>
    <n v="4.5284166666666668"/>
    <n v="4.5284166666666561"/>
    <n v="54.34099999999998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 Maint_Cust Adds_Mthly_IK-368"/>
    <s v="AFUDC Not Eligible"/>
    <s v="Maintenance"/>
    <s v="Customer Adds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552333333333334"/>
    <n v="3.2552333333333334"/>
    <n v="3.2552333333333334"/>
    <n v="3.2552333333333334"/>
    <n v="3.2552333333333334"/>
    <n v="3.2552333333333334"/>
    <n v="3.2552333333333334"/>
    <n v="3.2552333333333334"/>
    <n v="3.2552333333333334"/>
    <n v="3.2552333333333334"/>
    <n v="3.2552333333333334"/>
    <n v="3.2552333333333392"/>
    <n v="39.06280000000001"/>
    <n v="3.3368999999999995"/>
    <n v="3.3368999999999995"/>
    <n v="3.3368999999999995"/>
    <n v="3.3368999999999995"/>
    <n v="3.3368999999999995"/>
    <n v="3.3368999999999995"/>
    <n v="3.3368999999999995"/>
    <n v="3.3368999999999995"/>
    <n v="3.3368999999999995"/>
    <n v="3.3368999999999995"/>
    <n v="3.3368999999999995"/>
    <n v="3.3368999999999942"/>
    <n v="40.042799999999986"/>
    <n v="3.4202000000000004"/>
    <n v="3.4202000000000004"/>
    <n v="3.4202000000000004"/>
    <n v="3.4202000000000004"/>
    <n v="3.4202000000000004"/>
    <n v="3.4202000000000004"/>
    <n v="3.4202000000000004"/>
    <n v="3.4202000000000004"/>
    <n v="3.4202000000000004"/>
    <n v="3.4202000000000004"/>
    <n v="3.4202000000000004"/>
    <n v="3.4201999999999879"/>
    <n v="41.042399999999994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 Maint_Cust Adds_Mthly_IK-369"/>
    <s v="AFUDC Not Eligible"/>
    <s v="Maintenance"/>
    <s v="Customer Adds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73666666666665"/>
    <n v="2.0073666666666665"/>
    <n v="2.0073666666666665"/>
    <n v="2.0073666666666665"/>
    <n v="2.0073666666666665"/>
    <n v="2.0073666666666665"/>
    <n v="2.0073666666666665"/>
    <n v="2.0073666666666665"/>
    <n v="2.0073666666666665"/>
    <n v="2.0073666666666665"/>
    <n v="2.0073666666666665"/>
    <n v="2.0073666666666687"/>
    <n v="24.0884"/>
    <n v="2.0571833333333331"/>
    <n v="2.0571833333333331"/>
    <n v="2.0571833333333331"/>
    <n v="2.0571833333333331"/>
    <n v="2.0571833333333331"/>
    <n v="2.0571833333333331"/>
    <n v="2.0571833333333331"/>
    <n v="2.0571833333333331"/>
    <n v="2.0571833333333331"/>
    <n v="2.0571833333333331"/>
    <n v="2.0571833333333331"/>
    <n v="2.0571833333333389"/>
    <n v="24.686200000000007"/>
    <n v="2.1086333333333336"/>
    <n v="2.1086333333333336"/>
    <n v="2.1086333333333336"/>
    <n v="2.1086333333333336"/>
    <n v="2.1086333333333336"/>
    <n v="2.1086333333333336"/>
    <n v="2.1086333333333336"/>
    <n v="2.1086333333333336"/>
    <n v="2.1086333333333336"/>
    <n v="2.1086333333333336"/>
    <n v="2.1086333333333336"/>
    <n v="2.1086333333333305"/>
    <n v="25.303599999999999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 Maint_Cust Adds_Mthly_IK-370"/>
    <s v="AFUDC Not Eligible"/>
    <s v="Maintenance"/>
    <s v="Customer Adds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711"/>
    <n v="1.1711"/>
    <n v="1.1711"/>
    <n v="1.1711"/>
    <n v="1.1711"/>
    <n v="1.1711"/>
    <n v="1.1711"/>
    <n v="1.1711"/>
    <n v="1.1711"/>
    <n v="1.1711"/>
    <n v="1.1711"/>
    <n v="1.1710999999999985"/>
    <n v="14.053199999999997"/>
    <n v="1.2004999999999999"/>
    <n v="1.2004999999999999"/>
    <n v="1.2004999999999999"/>
    <n v="1.2004999999999999"/>
    <n v="1.2004999999999999"/>
    <n v="1.2004999999999999"/>
    <n v="1.2004999999999999"/>
    <n v="1.2004999999999999"/>
    <n v="1.2004999999999999"/>
    <n v="1.2004999999999999"/>
    <n v="1.2004999999999999"/>
    <n v="1.2005000000000015"/>
    <n v="14.406000000000001"/>
    <n v="1.2307166666666667"/>
    <n v="1.2307166666666667"/>
    <n v="1.2307166666666667"/>
    <n v="1.2307166666666667"/>
    <n v="1.2307166666666667"/>
    <n v="1.2307166666666667"/>
    <n v="1.2307166666666667"/>
    <n v="1.2307166666666667"/>
    <n v="1.2307166666666667"/>
    <n v="1.2307166666666667"/>
    <n v="1.2307166666666667"/>
    <n v="1.2307166666666667"/>
    <n v="14.768599999999998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 Maint_OthT&amp;D_IK-362"/>
    <s v="AFUDC Not Eligible"/>
    <s v="Maintenance"/>
    <s v="Maintenance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179.42310086406272"/>
    <n v="179.41044560819074"/>
    <n v="175.94944793692673"/>
    <n v="175.22972053603073"/>
    <n v="175.11856576083071"/>
    <n v="268.13648845166847"/>
    <n v="173.47591021539071"/>
    <n v="175.7523544560627"/>
    <n v="175.58284365535872"/>
    <n v="176.3535402196467"/>
    <n v="178.88880796086272"/>
    <n v="272.16922334313375"/>
    <n v="2305.4904490081653"/>
    <n v="205.81371377140223"/>
    <n v="205.86802359642624"/>
    <n v="203.72399844221823"/>
    <n v="203.48873549485825"/>
    <n v="204.52679348713696"/>
    <n v="294.73868131163903"/>
    <n v="202.30888750839424"/>
    <n v="204.32666935581824"/>
    <n v="203.19169808442624"/>
    <n v="203.63373576487425"/>
    <n v="206.71691940150498"/>
    <n v="294.41591356607131"/>
    <n v="2632.7537697847702"/>
    <n v="85.492318482852937"/>
    <n v="85.514878072166113"/>
    <n v="84.62427813127789"/>
    <n v="84.526552987241772"/>
    <n v="84.957748668294073"/>
    <n v="122.43058419274286"/>
    <n v="84.036459601471734"/>
    <n v="84.874619727771645"/>
    <n v="84.403167541108772"/>
    <n v="84.586784198452875"/>
    <n v="85.867498260571807"/>
    <n v="122.2965101360476"/>
    <n v="1093.6114"/>
    <n v="87.629760378198512"/>
    <n v="87.652883992586624"/>
    <n v="86.74001765795181"/>
    <n v="86.639849232217429"/>
    <n v="87.081825480812284"/>
    <n v="125.49154059875831"/>
    <n v="86.13750274401707"/>
    <n v="86.996618186546016"/>
    <n v="86.513378956634014"/>
    <n v="86.701586318067754"/>
    <n v="88.0143202381214"/>
    <n v="125.3541162160887"/>
    <n v="1120.9533999999999"/>
    <n v="89.820063879416537"/>
    <n v="89.843765467923674"/>
    <n v="88.908082063833646"/>
    <n v="88.805409930995083"/>
    <n v="89.258433364023318"/>
    <n v="128.62819827715916"/>
    <n v="88.290507305847839"/>
    <n v="89.171096315731077"/>
    <n v="88.675778534278678"/>
    <n v="88.868690133643938"/>
    <n v="90.214235802683916"/>
    <n v="128.48733892446322"/>
    <n v="1148.9716000000003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 Maint_OthT&amp;D_IK-364"/>
    <s v="AFUDC Not Eligible"/>
    <s v="Maintenance"/>
    <s v="Maintenance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121.76766752120767"/>
    <n v="121.75907887803969"/>
    <n v="119.41023075482367"/>
    <n v="118.92177900899968"/>
    <n v="118.84634247019967"/>
    <n v="181.97408593904512"/>
    <n v="117.73153432483967"/>
    <n v="119.27647086920767"/>
    <n v="119.16143030463168"/>
    <n v="119.68447289250368"/>
    <n v="121.40506315040768"/>
    <n v="184.71095047376943"/>
    <n v="1564.6491065876751"/>
    <n v="139.67797763571457"/>
    <n v="139.71483565837056"/>
    <n v="138.25976693601856"/>
    <n v="138.10010287817855"/>
    <n v="138.80459354779026"/>
    <n v="200.02798735925376"/>
    <n v="137.29938470616256"/>
    <n v="138.66877687441854"/>
    <n v="137.89851483037057"/>
    <n v="138.19850907328257"/>
    <n v="140.29094911118224"/>
    <n v="199.80893710686382"/>
    <n v="1786.7503357176065"/>
    <n v="58.020442495304337"/>
    <n v="58.035752845727508"/>
    <n v="57.431335939347889"/>
    <n v="57.365013535177404"/>
    <n v="57.657649934104121"/>
    <n v="83.089063390487951"/>
    <n v="57.032405464522455"/>
    <n v="57.601233427932932"/>
    <n v="57.281276442662438"/>
    <n v="57.405890207941837"/>
    <n v="58.275062993436038"/>
    <n v="82.998073323355129"/>
    <n v="742.19320000000005"/>
    <n v="59.470685414381322"/>
    <n v="59.486378452807813"/>
    <n v="58.866853917100507"/>
    <n v="58.798873759336836"/>
    <n v="59.098824715808377"/>
    <n v="85.165905976522126"/>
    <n v="58.457952024074217"/>
    <n v="59.040998057713566"/>
    <n v="58.713043626502618"/>
    <n v="58.840772160007546"/>
    <n v="59.731670248229662"/>
    <n v="85.07264164751534"/>
    <n v="760.74459999999988"/>
    <n v="60.957701633986431"/>
    <n v="60.973787064101572"/>
    <n v="60.3387718202139"/>
    <n v="60.269091873781214"/>
    <n v="60.576542860465146"/>
    <n v="87.295410330844334"/>
    <n v="59.919645667236324"/>
    <n v="60.517270293719491"/>
    <n v="60.181115628139217"/>
    <n v="60.312037909954014"/>
    <n v="61.225212181777671"/>
    <n v="87.19981273578064"/>
    <n v="779.76639999999998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 Maint_OthT&amp;D_IK-365"/>
    <s v="AFUDC Not Eligible"/>
    <s v="Maintenance"/>
    <s v="Maintenance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157.26108152575185"/>
    <n v="157.24998942436784"/>
    <n v="154.21648797265982"/>
    <n v="153.58566000834784"/>
    <n v="153.48823487144784"/>
    <n v="235.01675072695457"/>
    <n v="152.04847719026785"/>
    <n v="154.04373912475185"/>
    <n v="153.89516599386383"/>
    <n v="154.57066750199985"/>
    <n v="156.79278352285183"/>
    <n v="238.55136944374371"/>
    <n v="2020.7204073070088"/>
    <n v="180.39197330027326"/>
    <n v="180.43957487320128"/>
    <n v="178.56037585732525"/>
    <n v="178.35417216690527"/>
    <n v="179.26401109938413"/>
    <n v="258.33308847816289"/>
    <n v="177.32005688579727"/>
    <n v="179.08860594152529"/>
    <n v="178.09382428420128"/>
    <n v="178.48126226385727"/>
    <n v="181.18361659228012"/>
    <n v="258.05018842513095"/>
    <n v="2307.5607501680443"/>
    <n v="74.932282182109986"/>
    <n v="74.952055204322107"/>
    <n v="74.17146242983334"/>
    <n v="74.085808324304892"/>
    <n v="74.463742588127658"/>
    <n v="107.30792245728131"/>
    <n v="73.65625141755811"/>
    <n v="74.390881758765829"/>
    <n v="73.977663484734805"/>
    <n v="74.138599758608393"/>
    <n v="75.261119643439201"/>
    <n v="107.1904107509144"/>
    <n v="958.52819999999997"/>
    <n v="76.805416872132241"/>
    <n v="76.825684174416367"/>
    <n v="76.025578376140032"/>
    <n v="75.937783115001011"/>
    <n v="76.325164866068249"/>
    <n v="109.99037368144731"/>
    <n v="75.497488273682691"/>
    <n v="76.250482683571988"/>
    <n v="75.826934903204062"/>
    <n v="75.991894213727505"/>
    <n v="77.142474513579543"/>
    <n v="109.86992432702901"/>
    <n v="982.4892000000001"/>
    <n v="78.726050392252233"/>
    <n v="78.746824508530906"/>
    <n v="77.926710876453356"/>
    <n v="77.836720164416235"/>
    <n v="78.233788971507408"/>
    <n v="112.74084633280739"/>
    <n v="77.385415096665838"/>
    <n v="78.157239250120014"/>
    <n v="77.723100028451796"/>
    <n v="77.892184391532055"/>
    <n v="79.071536660621163"/>
    <n v="112.61738332664143"/>
    <n v="1007.0577999999998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 Maint_OthT&amp;D_IK-366"/>
    <s v="AFUDC Not Eligible"/>
    <s v="Maintenance"/>
    <s v="Maintenance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57.607956866123445"/>
    <n v="57.603893602079438"/>
    <n v="56.49265985570144"/>
    <n v="56.261574645009439"/>
    <n v="56.225885820859439"/>
    <n v="86.091451917668962"/>
    <n v="55.698473077729439"/>
    <n v="56.429378412623443"/>
    <n v="56.374953030115442"/>
    <n v="56.622403075391439"/>
    <n v="57.436409710973436"/>
    <n v="87.386255187489013"/>
    <n v="740.23129520176428"/>
    <n v="66.081276537420479"/>
    <n v="66.09871396906847"/>
    <n v="65.410324859702484"/>
    <n v="65.334788222232476"/>
    <n v="65.668080868250414"/>
    <n v="94.632704250514081"/>
    <n v="64.95597060295448"/>
    <n v="65.603826364402479"/>
    <n v="65.239417457568479"/>
    <n v="65.381343929164473"/>
    <n v="66.371271698186419"/>
    <n v="94.529072163704214"/>
    <n v="845.30679092316893"/>
    <n v="27.448892654078353"/>
    <n v="27.45613582815956"/>
    <n v="27.17019221814888"/>
    <n v="27.138815750229256"/>
    <n v="27.277259111833501"/>
    <n v="39.308607167516783"/>
    <n v="26.981462189404095"/>
    <n v="27.250569025456851"/>
    <n v="27.099200566946333"/>
    <n v="27.158154096414012"/>
    <n v="27.569351072183501"/>
    <n v="39.265560319628868"/>
    <n v="351.12420000000003"/>
    <n v="28.135325659016328"/>
    <n v="28.142749968045763"/>
    <n v="27.849655572976612"/>
    <n v="27.817494452523647"/>
    <n v="27.959399960813272"/>
    <n v="40.291624066521486"/>
    <n v="27.65620584488417"/>
    <n v="27.932042417412966"/>
    <n v="27.776888585585656"/>
    <n v="27.837316405797747"/>
    <n v="28.258796462172924"/>
    <n v="40.24750060424941"/>
    <n v="359.90500000000003"/>
    <n v="28.838613023941555"/>
    <n v="28.846222915423347"/>
    <n v="28.545802158211433"/>
    <n v="28.51283711922806"/>
    <n v="28.658289782158896"/>
    <n v="41.298777509908803"/>
    <n v="28.347516845446386"/>
    <n v="28.630248393302452"/>
    <n v="28.471216243844623"/>
    <n v="28.533154553857333"/>
    <n v="28.965170176865332"/>
    <n v="41.253551277811745"/>
    <n v="368.90140000000002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 Maint_OthT&amp;D_IK-367"/>
    <s v="AFUDC Not Eligible"/>
    <s v="Maintenance"/>
    <s v="Maintenance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173.89683897250447"/>
    <n v="173.88457350065647"/>
    <n v="170.5301751437805"/>
    <n v="169.83261546871648"/>
    <n v="169.7248842794165"/>
    <n v="259.87783919897635"/>
    <n v="168.13282280295647"/>
    <n v="170.33915217550447"/>
    <n v="170.17486233616847"/>
    <n v="170.92182131576047"/>
    <n v="173.37900238120449"/>
    <n v="263.78636517284883"/>
    <n v="2234.480952748494"/>
    <n v="199.47461653310015"/>
    <n v="199.52725360631615"/>
    <n v="197.44926478994415"/>
    <n v="197.22124798120416"/>
    <n v="198.22733361152763"/>
    <n v="285.66068001383132"/>
    <n v="196.07773951252815"/>
    <n v="198.03337333734416"/>
    <n v="196.93335937331616"/>
    <n v="197.36178221834814"/>
    <n v="200.35000327683963"/>
    <n v="285.3478535694872"/>
    <n v="2551.6645078237871"/>
    <n v="82.859204427504338"/>
    <n v="82.881069194490109"/>
    <n v="82.017899217646146"/>
    <n v="81.923183951630534"/>
    <n v="82.341099054631698"/>
    <n v="118.65979287764817"/>
    <n v="81.448185159215839"/>
    <n v="82.260530437487773"/>
    <n v="81.803598706009154"/>
    <n v="81.981560076307247"/>
    <n v="83.222828884657275"/>
    <n v="118.52984801277174"/>
    <n v="1059.9287999999999"/>
    <n v="84.930761086576041"/>
    <n v="84.953172492935934"/>
    <n v="84.068422469242662"/>
    <n v="83.971339234075202"/>
    <n v="84.399702600736759"/>
    <n v="121.62639732187533"/>
    <n v="83.484465033028769"/>
    <n v="84.317119693731996"/>
    <n v="83.848764246836026"/>
    <n v="84.031174815798863"/>
    <n v="85.303476491087466"/>
    <n v="121.49320451407492"/>
    <n v="1086.4279999999999"/>
    <n v="87.0536471523979"/>
    <n v="87.076618742861484"/>
    <n v="86.169753958002715"/>
    <n v="86.070244079714143"/>
    <n v="86.509314599008732"/>
    <n v="124.66650882926569"/>
    <n v="85.571200219006272"/>
    <n v="86.424667491703488"/>
    <n v="85.944605270496936"/>
    <n v="86.131575281176239"/>
    <n v="87.43567876141087"/>
    <n v="124.52998561495549"/>
    <n v="1113.5837999999999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 Maint_OthT&amp;D_IK-368"/>
    <s v="AFUDC Not Eligible"/>
    <s v="Maintenance"/>
    <s v="Maintenance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131.33892523029823"/>
    <n v="131.32966149727423"/>
    <n v="128.79618775738624"/>
    <n v="128.26934242455425"/>
    <n v="128.18797637615424"/>
    <n v="196.27772588185218"/>
    <n v="126.98554138967424"/>
    <n v="128.65191399429824"/>
    <n v="128.52783093993025"/>
    <n v="129.09198604562624"/>
    <n v="130.94781920589824"/>
    <n v="199.22971513982992"/>
    <n v="1687.6346258827766"/>
    <n v="150.65703264638208"/>
    <n v="150.69678780619009"/>
    <n v="149.12734686985408"/>
    <n v="148.9551327987341"/>
    <n v="149.71499828080431"/>
    <n v="215.75071125648768"/>
    <n v="148.09147608044609"/>
    <n v="149.56850606105408"/>
    <n v="148.73769940219009"/>
    <n v="149.0612739786061"/>
    <n v="151.3181852858603"/>
    <n v="215.5144430803291"/>
    <n v="1927.193593546938"/>
    <n v="62.581084908715006"/>
    <n v="62.597598714860005"/>
    <n v="61.94567218497415"/>
    <n v="61.874136570486549"/>
    <n v="62.189775378827179"/>
    <n v="89.620201215227823"/>
    <n v="61.515384154686458"/>
    <n v="62.128924306151582"/>
    <n v="61.783817402425889"/>
    <n v="61.918226315739084"/>
    <n v="62.85571961206751"/>
    <n v="89.52205923583864"/>
    <n v="800.5326"/>
    <n v="64.145478006936628"/>
    <n v="64.162404622869076"/>
    <n v="63.494181325910716"/>
    <n v="63.420857474262583"/>
    <n v="63.744386576835396"/>
    <n v="91.860514313775781"/>
    <n v="63.053137016376503"/>
    <n v="63.682014357662375"/>
    <n v="63.328280520429146"/>
    <n v="63.466049368723233"/>
    <n v="64.426977989711574"/>
    <n v="91.759918426506943"/>
    <n v="820.54419999999993"/>
    <n v="65.748942650661817"/>
    <n v="65.766292386524583"/>
    <n v="65.081365302111877"/>
    <n v="65.006208551133767"/>
    <n v="65.337825012212747"/>
    <n v="94.156780417531706"/>
    <n v="64.629296069564717"/>
    <n v="65.273893655103549"/>
    <n v="64.911317422133067"/>
    <n v="65.052530121562256"/>
    <n v="66.037479376845837"/>
    <n v="94.053669034614103"/>
    <n v="841.05559999999991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 Maint_OthT&amp;D_IK-369"/>
    <s v="AFUDC Not Eligible"/>
    <s v="Maintenance"/>
    <s v="Maintenance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80.975878713416961"/>
    <n v="80.970167238920951"/>
    <n v="79.408175910568957"/>
    <n v="79.083353976040954"/>
    <n v="79.033188442440945"/>
    <n v="121.01333475422463"/>
    <n v="78.291837548520959"/>
    <n v="79.319225169416967"/>
    <n v="79.24272283514496"/>
    <n v="79.590547787528962"/>
    <n v="80.734745675816953"/>
    <n v="122.83335820651168"/>
    <n v="1040.496536258554"/>
    <n v="92.886290804536316"/>
    <n v="92.910801504568312"/>
    <n v="91.943176265624331"/>
    <n v="91.83699916914432"/>
    <n v="92.30548766184927"/>
    <n v="133.0192355115187"/>
    <n v="91.304519087192318"/>
    <n v="92.21516915042433"/>
    <n v="91.702942488568326"/>
    <n v="91.90243959583232"/>
    <n v="93.293918747673288"/>
    <n v="132.87356641042848"/>
    <n v="1188.1945463973605"/>
    <n v="38.583510043572637"/>
    <n v="38.59369140438131"/>
    <n v="38.191755038940961"/>
    <n v="38.147650736433562"/>
    <n v="38.342253516962479"/>
    <n v="55.254106552141351"/>
    <n v="37.926466852223669"/>
    <n v="38.304736622246352"/>
    <n v="38.091965691454256"/>
    <n v="38.174833664490038"/>
    <n v="38.752832305252376"/>
    <n v="55.19359757190103"/>
    <n v="493.55740000000003"/>
    <n v="39.54804026553775"/>
    <n v="39.558476145185928"/>
    <n v="39.146491969908269"/>
    <n v="39.10128512559897"/>
    <n v="39.300752685482763"/>
    <n v="56.63537683048137"/>
    <n v="38.874571974075366"/>
    <n v="39.262297924337496"/>
    <n v="39.044208037523184"/>
    <n v="39.129147586326326"/>
    <n v="39.721595331295113"/>
    <n v="56.57335612424756"/>
    <n v="505.89560000000006"/>
    <n v="40.537086059121187"/>
    <n v="40.547782926742457"/>
    <n v="40.125495555330531"/>
    <n v="40.079158145792086"/>
    <n v="40.283614133667115"/>
    <n v="58.051755008669183"/>
    <n v="39.846775188954261"/>
    <n v="40.244197668237682"/>
    <n v="40.020653632906054"/>
    <n v="40.107717410947579"/>
    <n v="40.714981514606841"/>
    <n v="57.988182755025008"/>
    <n v="518.54740000000004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 Maint_OthT&amp;D_IK-370"/>
    <s v="AFUDC Not Eligible"/>
    <s v="Maintenance"/>
    <s v="Maintenance"/>
    <s v="~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47.258084938634639"/>
    <n v="47.254751682470641"/>
    <n v="46.343162700152639"/>
    <n v="46.153594364300638"/>
    <n v="46.12431741065064"/>
    <n v="70.624222217609756"/>
    <n v="45.691659882620634"/>
    <n v="46.291250430134639"/>
    <n v="46.246603136786639"/>
    <n v="46.449596193542639"/>
    <n v="47.117358023984643"/>
    <n v="71.686400538673624"/>
    <n v="607.24100151956168"/>
    <n v="54.209084115170882"/>
    <n v="54.223388729858883"/>
    <n v="53.658675923312884"/>
    <n v="53.596710232742879"/>
    <n v="53.870123369257023"/>
    <n v="77.630949242592479"/>
    <n v="53.285951160524874"/>
    <n v="53.817412859012876"/>
    <n v="53.518473823358882"/>
    <n v="53.634901720034883"/>
    <n v="54.446978612473018"/>
    <n v="77.545935743984828"/>
    <n v="693.43858553232428"/>
    <n v="22.517453817512731"/>
    <n v="22.523395690648421"/>
    <n v="22.288824405242792"/>
    <n v="22.263085000151282"/>
    <n v="22.376655774774193"/>
    <n v="32.246464645406988"/>
    <n v="22.134001412570733"/>
    <n v="22.354760800906003"/>
    <n v="22.230587038529027"/>
    <n v="22.278949039644971"/>
    <n v="22.616270804441719"/>
    <n v="32.211151570171168"/>
    <n v="288.04160000000002"/>
    <n v="23.080543360532715"/>
    <n v="23.086633820922351"/>
    <n v="22.846196657474955"/>
    <n v="22.819813592138015"/>
    <n v="22.936224408805693"/>
    <n v="33.052845650486262"/>
    <n v="22.687502036647281"/>
    <n v="22.913781911628266"/>
    <n v="22.786502960375202"/>
    <n v="22.836074340550098"/>
    <n v="23.181831444436671"/>
    <n v="33.01664981600247"/>
    <n v="295.24459999999999"/>
    <n v="23.657422881415332"/>
    <n v="23.663665567938327"/>
    <n v="23.41721887198187"/>
    <n v="23.390176383257309"/>
    <n v="23.509496794170481"/>
    <n v="33.878974804588623"/>
    <n v="23.254557807409793"/>
    <n v="23.486493364920666"/>
    <n v="23.356033179184934"/>
    <n v="23.406843555929278"/>
    <n v="23.761242579085955"/>
    <n v="33.841874210117389"/>
    <n v="302.62399999999997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Expansion Field Ops HB Capacity-360"/>
    <s v="AFUDC Not Eligible"/>
    <s v="Expansion"/>
    <s v="Other Transmission &amp; Distribution Expansion"/>
    <s v="Distribution Expansion"/>
    <s v="HB - Distribution Substation"/>
    <s v="~"/>
    <s v="PEF Distribution Easements 360.1"/>
    <n v="0"/>
    <n v="0"/>
    <n v="0"/>
    <n v="0"/>
    <n v="0"/>
    <n v="0"/>
    <n v="0"/>
    <n v="0"/>
    <n v="0"/>
    <n v="266.02999999999997"/>
    <n v="51.54"/>
    <n v="37.86"/>
    <n v="355.43"/>
    <n v="32.485057216000008"/>
    <n v="28.188786598548123"/>
    <n v="24.449822887568828"/>
    <n v="21.197324444113754"/>
    <n v="18.369233239030926"/>
    <n v="15.911227404552562"/>
    <n v="13.775860000719277"/>
    <n v="11.665040488521182"/>
    <n v="10.094893376652863"/>
    <n v="8.7360924624539322"/>
    <n v="7.5601899559487382"/>
    <n v="6.5425672193461617"/>
    <n v="198.97609529345638"/>
    <n v="5.6619193524339551"/>
    <n v="5.2049051140705576"/>
    <n v="4.7568839993808094"/>
    <n v="4.3183053907111626"/>
    <n v="3.8896787950117018"/>
    <n v="3.4715790883894142"/>
    <n v="3.064682323932312"/>
    <n v="1.5071296734516291"/>
    <n v="1.3129223001473582"/>
    <n v="1.1437403141804399"/>
    <n v="0.99635896666143109"/>
    <n v="0.86796904694050914"/>
    <n v="36.196074365311283"/>
    <n v="0.75612333672389742"/>
    <n v="0.62860399014822343"/>
    <n v="0.52722098407419227"/>
    <n v="0.44574839158443091"/>
    <n v="0.37963288747995344"/>
    <n v="0.32549882440947631"/>
    <n v="0.28080986489394061"/>
    <n v="0.33413235162024452"/>
    <n v="0.28990258397156954"/>
    <n v="0.25152759912608497"/>
    <n v="0.21823238777456685"/>
    <n v="0.18934453014007188"/>
    <n v="4.6267777319466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Expansion Field Ops HB Capacity-362"/>
    <s v="AFUDC Not Eligible"/>
    <s v="Expansion"/>
    <s v="Other Transmission &amp; Distribution Expansion"/>
    <s v="Distribution Expansion"/>
    <s v="HB - Distribution Substation"/>
    <s v="~"/>
    <s v="PEF Distribution Station Equip 362.0"/>
    <n v="224.79999999999998"/>
    <n v="524.06000000000006"/>
    <n v="141.58000000000001"/>
    <n v="490.53"/>
    <n v="720.86999999999989"/>
    <n v="23.79"/>
    <n v="139.25"/>
    <n v="14.059999999999999"/>
    <n v="1461.2499999999998"/>
    <n v="105.88000000000001"/>
    <n v="-632.38"/>
    <n v="2.85"/>
    <n v="3216.5399999999995"/>
    <n v="779.26132065600007"/>
    <n v="676.20108920896541"/>
    <n v="586.50970341489881"/>
    <n v="508.48779273683994"/>
    <n v="440.64669051082922"/>
    <n v="381.68330743843165"/>
    <n v="330.4594720567498"/>
    <n v="279.82449888108977"/>
    <n v="242.15933782309821"/>
    <n v="209.56401290596327"/>
    <n v="181.3561099895845"/>
    <n v="156.94506978787848"/>
    <n v="4773.0984054103283"/>
    <n v="135.81982394823461"/>
    <n v="124.85682897557226"/>
    <n v="114.1095637577985"/>
    <n v="103.58880821376802"/>
    <n v="93.306784549406586"/>
    <n v="83.277283065632119"/>
    <n v="73.516521127207014"/>
    <n v="36.153479796098594"/>
    <n v="31.494774927705141"/>
    <n v="27.436386575818492"/>
    <n v="23.900958494406439"/>
    <n v="20.82110249367987"/>
    <n v="868.28231592532768"/>
    <n v="18.13811396533653"/>
    <n v="15.079141534996884"/>
    <n v="12.647135499729302"/>
    <n v="10.692746452522412"/>
    <n v="9.1067478593318061"/>
    <n v="7.8081636764479345"/>
    <n v="6.7361514777541087"/>
    <n v="8.015267323255399"/>
    <n v="6.9542703571414357"/>
    <n v="6.0337196814259091"/>
    <n v="5.2350241397561987"/>
    <n v="4.5420535243283915"/>
    <n v="110.988535492026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Expansion Field Ops IK Capacity-362"/>
    <s v="AFUDC Not Eligible"/>
    <s v="Expansion"/>
    <s v="Other Transmission &amp; Distribution Expansion"/>
    <s v="Distribution Expansion"/>
    <s v="IK - Other - Distrib Lines OH/UG (Line Ext)"/>
    <s v="~"/>
    <s v="PEF Distribution Station Equip 362.0"/>
    <n v="1817.7900000000002"/>
    <n v="2388.8199999999997"/>
    <n v="3182.56"/>
    <n v="2318.29"/>
    <n v="2760.75"/>
    <n v="946.74"/>
    <n v="3197.4"/>
    <n v="2393.84"/>
    <n v="2544"/>
    <n v="3031.13"/>
    <n v="1718.5"/>
    <n v="5771.75"/>
    <n v="32071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Expansion Field Ops IK New Cust-360"/>
    <s v="AFUDC Not Eligible"/>
    <s v="Expansion"/>
    <s v="Other Transmission &amp; Distribution Expansion"/>
    <s v="Distribution - Customer Additions"/>
    <s v="IK - Other - Distrib Lines OH/UG (Line Ext)"/>
    <s v="~"/>
    <s v="PEF Distribution Easements 360.1"/>
    <n v="0"/>
    <n v="0"/>
    <n v="0"/>
    <n v="0"/>
    <n v="0"/>
    <n v="0"/>
    <n v="0"/>
    <n v="0"/>
    <n v="0"/>
    <n v="0"/>
    <n v="20.43"/>
    <n v="0.11"/>
    <n v="2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Expansion Field Ops IK New Cust-362"/>
    <s v="AFUDC Not Eligible"/>
    <s v="Expansion"/>
    <s v="Other Transmission &amp; Distribution Expansion"/>
    <s v="Distribution - Customer Additions"/>
    <s v="IK - Other - Distrib Lines OH/UG (Line Ext)"/>
    <s v="~"/>
    <s v="PEF Distribution Station Equip 362.0"/>
    <n v="4863.09"/>
    <n v="5257.55"/>
    <n v="6141.61"/>
    <n v="6335.13"/>
    <n v="13883.98"/>
    <n v="837.4"/>
    <n v="11253.09"/>
    <n v="19915.93"/>
    <n v="7818.65"/>
    <n v="8056.62"/>
    <n v="8471.7999999999993"/>
    <n v="8740.7199999999993"/>
    <n v="101575.56999999999"/>
    <n v="1550.6530036673396"/>
    <n v="1559.1629536284338"/>
    <n v="1549.5053712328022"/>
    <n v="1539.5743162205686"/>
    <n v="1538.4858799583126"/>
    <n v="2290.7377955444608"/>
    <n v="1530.1291152585941"/>
    <n v="1542.9487561267542"/>
    <n v="1545.3295063974067"/>
    <n v="1545.1425056405044"/>
    <n v="1556.3506098744533"/>
    <n v="2309.2381630379755"/>
    <n v="20057.257976587607"/>
    <n v="1601.2521727284125"/>
    <n v="1569.581988622057"/>
    <n v="1567.1887410177305"/>
    <n v="1559.9022921760361"/>
    <n v="1600.9699706703766"/>
    <n v="2275.3932520044473"/>
    <n v="1553.5571300811828"/>
    <n v="1564.1469737521907"/>
    <n v="1562.0999306162012"/>
    <n v="1560.094569956118"/>
    <n v="1608.0585477348266"/>
    <n v="2275.636374636058"/>
    <n v="20297.881943995639"/>
    <n v="2793.587657459243"/>
    <n v="2738.3350014842486"/>
    <n v="2734.1596772707621"/>
    <n v="2721.4475424193342"/>
    <n v="2793.0953201499392"/>
    <n v="3969.7123369610554"/>
    <n v="2710.3776017724731"/>
    <n v="2728.8529281936344"/>
    <n v="2725.2816016178563"/>
    <n v="2721.7829954119288"/>
    <n v="2805.4622425706934"/>
    <n v="3970.136494688832"/>
    <n v="35412.231400000004"/>
    <n v="2863.4270972189142"/>
    <n v="2806.7931298223057"/>
    <n v="2802.513422879641"/>
    <n v="2789.4834858021745"/>
    <n v="2862.9224515212322"/>
    <n v="4068.9547877501473"/>
    <n v="2778.1367976364431"/>
    <n v="2797.0740055536744"/>
    <n v="2793.4133961352463"/>
    <n v="2789.8273250893631"/>
    <n v="2875.5985458883583"/>
    <n v="4069.3895547024949"/>
    <n v="36297.533999999992"/>
    <n v="2935.012968280806"/>
    <n v="2876.9631478695655"/>
    <n v="2872.5764479639306"/>
    <n v="2859.2207615784137"/>
    <n v="2934.495706406557"/>
    <n v="4170.6789325958307"/>
    <n v="2847.5904054412504"/>
    <n v="2867.001044836989"/>
    <n v="2863.2489199355614"/>
    <n v="2859.5731968710329"/>
    <n v="2947.4887039900473"/>
    <n v="4171.1245642300128"/>
    <n v="37204.974799999996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Expansion Field Ops IK New Cust-364 "/>
    <s v="AFUDC Not Eligible"/>
    <s v="Expansion"/>
    <s v="Other Transmission &amp; Distribution Expansion"/>
    <s v="Distribution - Customer Additions"/>
    <s v="IK - Other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1052.369502488878"/>
    <n v="1058.1448834319917"/>
    <n v="1051.5906477926289"/>
    <n v="1044.8508166391107"/>
    <n v="1044.1121361444466"/>
    <n v="1554.6370390591683"/>
    <n v="1038.440716240277"/>
    <n v="1047.1409212833169"/>
    <n v="1048.7566463823148"/>
    <n v="1048.6297360464491"/>
    <n v="1056.2362521713617"/>
    <n v="1567.1925382514253"/>
    <n v="13612.101835931369"/>
    <n v="1086.70924338851"/>
    <n v="1065.2158881292012"/>
    <n v="1063.5916815628343"/>
    <n v="1058.6466445208207"/>
    <n v="1086.5177235328624"/>
    <n v="1544.2232781384932"/>
    <n v="1054.3404231668587"/>
    <n v="1061.5273492484109"/>
    <n v="1060.1380985511371"/>
    <n v="1058.7771361725963"/>
    <n v="1091.3284724889581"/>
    <n v="1544.3882762665476"/>
    <n v="13775.404215167229"/>
    <n v="1895.9022610841444"/>
    <n v="1858.4043736940025"/>
    <n v="1855.5707391037224"/>
    <n v="1846.9434940829062"/>
    <n v="1895.5681303775423"/>
    <n v="2694.0935880075667"/>
    <n v="1839.4307441441572"/>
    <n v="1851.9692492605509"/>
    <n v="1849.5455250176603"/>
    <n v="1847.171153338737"/>
    <n v="1903.9610927811104"/>
    <n v="2694.3814491078997"/>
    <n v="24032.941800000001"/>
    <n v="1943.2994118340162"/>
    <n v="1904.86408528474"/>
    <n v="1901.9596104361815"/>
    <n v="1893.1166861363217"/>
    <n v="1942.9569279312627"/>
    <n v="2761.4453510947837"/>
    <n v="1885.4161190570471"/>
    <n v="1898.2680841177523"/>
    <n v="1895.783767287536"/>
    <n v="1893.3500368248228"/>
    <n v="1951.5597125985864"/>
    <n v="2761.7404073969465"/>
    <n v="24633.760199999997"/>
    <n v="1991.8824959881629"/>
    <n v="1952.486274430704"/>
    <n v="1949.509186815872"/>
    <n v="1940.4451866834295"/>
    <n v="1991.5314498822986"/>
    <n v="2830.4823358549961"/>
    <n v="1932.552103054122"/>
    <n v="1945.7253712018801"/>
    <n v="1943.1789456853271"/>
    <n v="1940.6843712110538"/>
    <n v="2000.3493068173891"/>
    <n v="2830.7847723747632"/>
    <n v="25249.611799999995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Expansion Field Ops IK New Cust-365 "/>
    <s v="AFUDC Not Eligible"/>
    <s v="Expansion"/>
    <s v="Other Transmission &amp; Distribution Expansion"/>
    <s v="Distribution - Customer Additions"/>
    <s v="IK - Other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1359.1191282143509"/>
    <n v="1366.5779444323678"/>
    <n v="1358.1132492780287"/>
    <n v="1349.4088603537793"/>
    <n v="1348.4548657847974"/>
    <n v="2007.7899751168111"/>
    <n v="1341.1303136596528"/>
    <n v="1352.3664955001725"/>
    <n v="1354.4531797710495"/>
    <n v="1354.2892770119565"/>
    <n v="1364.112976330475"/>
    <n v="2024.0052104273384"/>
    <n v="17579.821475880781"/>
    <n v="1403.4683787430181"/>
    <n v="1375.7100389266836"/>
    <n v="1373.6124009703481"/>
    <n v="1367.2259612097562"/>
    <n v="1403.2210337766053"/>
    <n v="1994.3407620500475"/>
    <n v="1361.6645421467213"/>
    <n v="1370.9463473371975"/>
    <n v="1369.1521512947515"/>
    <n v="1367.3944891836011"/>
    <n v="1409.4340425266851"/>
    <n v="1994.5538546106209"/>
    <n v="17790.724002776038"/>
    <n v="2448.5288552706629"/>
    <n v="2400.1009055967438"/>
    <n v="2396.4413097399433"/>
    <n v="2385.2993543720122"/>
    <n v="2448.0973305589982"/>
    <n v="3479.3807805599035"/>
    <n v="2375.5967524050989"/>
    <n v="2391.79004053478"/>
    <n v="2388.6598376399515"/>
    <n v="2385.5933728288087"/>
    <n v="2458.9367134998838"/>
    <n v="3479.7525469932134"/>
    <n v="31038.177799999998"/>
    <n v="2509.7420577056059"/>
    <n v="2460.1034096645772"/>
    <n v="2456.3523239396741"/>
    <n v="2444.9318197737625"/>
    <n v="2509.2997448794895"/>
    <n v="3566.3652731503012"/>
    <n v="2434.9866528327548"/>
    <n v="2451.5847730403734"/>
    <n v="2448.3763150973959"/>
    <n v="2445.2331886897032"/>
    <n v="2520.4101123100213"/>
    <n v="3566.7463289163438"/>
    <n v="31814.132000000009"/>
    <n v="2572.4852217208004"/>
    <n v="2521.605615141435"/>
    <n v="2517.7607528524632"/>
    <n v="2506.0547378453798"/>
    <n v="2572.0318511423102"/>
    <n v="3655.523854441291"/>
    <n v="2495.8609432660774"/>
    <n v="2512.8740139166434"/>
    <n v="2509.5853450203799"/>
    <n v="2506.3636409376968"/>
    <n v="2583.419976043504"/>
    <n v="3655.9144476720271"/>
    <n v="32609.480400000008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Expansion Field Ops IK New Cust-366 "/>
    <s v="AFUDC Not Eligible"/>
    <s v="Expansion"/>
    <s v="Other Transmission &amp; Distribution Expansion"/>
    <s v="Distribution - Customer Additions"/>
    <s v="IK - Other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497.87318867748331"/>
    <n v="500.6055059093822"/>
    <n v="497.50471460993981"/>
    <n v="494.31611857060761"/>
    <n v="493.96665081007063"/>
    <n v="735.49461291110401"/>
    <n v="491.28351726682382"/>
    <n v="495.39956093464383"/>
    <n v="496.1639561448477"/>
    <n v="496.10391520538298"/>
    <n v="499.70253757982221"/>
    <n v="741.43458589920533"/>
    <n v="6439.8488645193129"/>
    <n v="514.11922798175806"/>
    <n v="503.95077926386773"/>
    <n v="503.18237149420827"/>
    <n v="500.84288773454699"/>
    <n v="514.02862045179859"/>
    <n v="730.56789055413685"/>
    <n v="498.80562596329975"/>
    <n v="502.20574141376574"/>
    <n v="501.54849063550574"/>
    <n v="500.9046229849593"/>
    <n v="516.30457287823776"/>
    <n v="730.6459507259176"/>
    <n v="6517.1067820820026"/>
    <n v="896.94631360444987"/>
    <n v="879.206162884175"/>
    <n v="877.86557790149175"/>
    <n v="873.78405124433255"/>
    <n v="896.78823725647692"/>
    <n v="1274.5685059138905"/>
    <n v="870.22978924417203"/>
    <n v="876.16172264237821"/>
    <n v="875.01506515402048"/>
    <n v="873.89175623232563"/>
    <n v="900.75892543098371"/>
    <n v="1274.7046924913022"/>
    <n v="11369.9208"/>
    <n v="919.37004890947583"/>
    <n v="901.18639288906309"/>
    <n v="899.81229316603287"/>
    <n v="895.62872798994294"/>
    <n v="919.20802063915119"/>
    <n v="1306.4328286400544"/>
    <n v="891.98560913281392"/>
    <n v="898.06584137828781"/>
    <n v="896.8905173536898"/>
    <n v="895.73912561193788"/>
    <n v="923.27797636094976"/>
    <n v="1306.572417928601"/>
    <n v="11654.1698"/>
    <n v="942.35428059568198"/>
    <n v="923.71603356116009"/>
    <n v="922.30758137425357"/>
    <n v="918.01942715766177"/>
    <n v="942.18820162204247"/>
    <n v="1339.093621594476"/>
    <n v="914.28523040652055"/>
    <n v="920.51746832892684"/>
    <n v="919.3127612286894"/>
    <n v="918.13258471786071"/>
    <n v="946.35990615039975"/>
    <n v="1339.236703262326"/>
    <n v="11945.523799999999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Expansion Field Ops IK New Cust-367 "/>
    <s v="AFUDC Not Eligible"/>
    <s v="Expansion"/>
    <s v="Other Transmission &amp; Distribution Expansion"/>
    <s v="Distribution - Customer Additions"/>
    <s v="IK - Other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1502.8926285543771"/>
    <n v="1511.1404706155267"/>
    <n v="1501.7803433931842"/>
    <n v="1492.1551665571321"/>
    <n v="1491.100254316078"/>
    <n v="2220.1826835097968"/>
    <n v="1483.0008793843124"/>
    <n v="1495.4256731427524"/>
    <n v="1497.7330959018821"/>
    <n v="1497.5518547999604"/>
    <n v="1508.4147475254451"/>
    <n v="2238.1132365515141"/>
    <n v="19439.491034251962"/>
    <n v="1551.9333346395158"/>
    <n v="1521.238597566919"/>
    <n v="1518.9190623940858"/>
    <n v="1511.8570374106612"/>
    <n v="1551.659824452654"/>
    <n v="2205.3107545093872"/>
    <n v="1505.707307382866"/>
    <n v="1515.9709820754379"/>
    <n v="1513.986988214715"/>
    <n v="1512.0433930025663"/>
    <n v="1558.5300721430749"/>
    <n v="2205.5463889227681"/>
    <n v="19672.70374271465"/>
    <n v="2707.5448366104679"/>
    <n v="2653.9939687883461"/>
    <n v="2649.9472450403832"/>
    <n v="2637.6266454030751"/>
    <n v="2707.0676633468561"/>
    <n v="3847.444740840217"/>
    <n v="2626.8976602001298"/>
    <n v="2644.8039444445994"/>
    <n v="2641.3426151377485"/>
    <n v="2637.9517664049731"/>
    <n v="2719.0536831360077"/>
    <n v="3847.8558306471978"/>
    <n v="34321.530600000006"/>
    <n v="2775.2335155292376"/>
    <n v="2720.3438748643475"/>
    <n v="2716.195982935993"/>
    <n v="2703.5673680438094"/>
    <n v="2774.7444129238133"/>
    <n v="3943.6309417847119"/>
    <n v="2692.5701579809438"/>
    <n v="2710.9240997151301"/>
    <n v="2707.3762371014554"/>
    <n v="2703.9006170777188"/>
    <n v="2787.0300834644695"/>
    <n v="3944.052308578373"/>
    <n v="35179.569600000003"/>
    <n v="2844.6137350496315"/>
    <n v="2788.3518655984367"/>
    <n v="2784.1002772960924"/>
    <n v="2771.1559498454676"/>
    <n v="2844.1124049880518"/>
    <n v="4042.2208366232599"/>
    <n v="2759.8838119813909"/>
    <n v="2778.6965981693706"/>
    <n v="2775.0600397808762"/>
    <n v="2771.497530030972"/>
    <n v="2856.7052145547741"/>
    <n v="4042.6527360816749"/>
    <n v="36059.050999999999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Expansion Field Ops IK New Cust-368 "/>
    <s v="AFUDC Not Eligible"/>
    <s v="Expansion"/>
    <s v="Other Transmission &amp; Distribution Expansion"/>
    <s v="Distribution - Customer Additions"/>
    <s v="IK - Other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1135.0885026845126"/>
    <n v="1141.3178437017573"/>
    <n v="1134.2484279684627"/>
    <n v="1126.9788284273316"/>
    <n v="1126.1820857103796"/>
    <n v="1676.8355836140399"/>
    <n v="1120.0648773421267"/>
    <n v="1129.4489412968467"/>
    <n v="1131.1916666219749"/>
    <n v="1131.0547808011941"/>
    <n v="1139.2591890232532"/>
    <n v="1690.3779779393165"/>
    <n v="14682.048705131196"/>
    <n v="1172.1274371919715"/>
    <n v="1148.944647894813"/>
    <n v="1147.1927744367747"/>
    <n v="1141.8590445268301"/>
    <n v="1171.9208633738676"/>
    <n v="1665.6032738000404"/>
    <n v="1137.214342891767"/>
    <n v="1144.9661801937029"/>
    <n v="1143.4677307516611"/>
    <n v="1141.9997931643265"/>
    <n v="1177.1097498025069"/>
    <n v="1665.7812412132655"/>
    <n v="14858.187079241528"/>
    <n v="2044.9248156949218"/>
    <n v="2004.4795026457216"/>
    <n v="2001.4231374463182"/>
    <n v="1992.1177698668423"/>
    <n v="2044.5644214975762"/>
    <n v="2905.8559330853413"/>
    <n v="1984.0144994086459"/>
    <n v="1997.5385616931483"/>
    <n v="1994.9243267969525"/>
    <n v="1992.3633236969629"/>
    <n v="2053.617091273115"/>
    <n v="2906.1664168944562"/>
    <n v="25921.989799999999"/>
    <n v="2096.0483025529379"/>
    <n v="2054.5918494294092"/>
    <n v="2051.4590745522969"/>
    <n v="2041.9210711157434"/>
    <n v="2095.6788984360737"/>
    <n v="2978.502852163338"/>
    <n v="2033.6152174439262"/>
    <n v="2047.4773837091534"/>
    <n v="2044.7977924720624"/>
    <n v="2042.1727638356224"/>
    <n v="2104.957886578306"/>
    <n v="2978.8211077111296"/>
    <n v="26570.044199999993"/>
    <n v="2148.4489500156656"/>
    <n v="2105.956096641944"/>
    <n v="2102.7450032300371"/>
    <n v="2092.9685522562927"/>
    <n v="2148.0703108945909"/>
    <n v="3052.9646275588971"/>
    <n v="2084.4550544621507"/>
    <n v="2098.663771179793"/>
    <n v="2095.9171908778085"/>
    <n v="2093.2265372269117"/>
    <n v="2157.5812712608695"/>
    <n v="3053.2908343950362"/>
    <n v="27234.288199999992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Expansion Field Ops IK New Cust-369 "/>
    <s v="AFUDC Not Eligible"/>
    <s v="Expansion"/>
    <s v="Other Transmission &amp; Distribution Expansion"/>
    <s v="Distribution - Customer Additions"/>
    <s v="IK - Other - Distrib Lines OH/UG (Line Ext)"/>
    <s v="~"/>
    <s v="PEF Distribution U/G Services 369.2"/>
    <n v="0"/>
    <n v="0"/>
    <n v="0"/>
    <n v="0"/>
    <n v="0"/>
    <n v="0"/>
    <n v="0"/>
    <n v="0"/>
    <n v="0"/>
    <n v="0"/>
    <n v="0"/>
    <n v="0"/>
    <n v="0"/>
    <n v="699.82900165511421"/>
    <n v="703.66964799657342"/>
    <n v="699.31106085273893"/>
    <n v="694.82905211309412"/>
    <n v="694.337827280086"/>
    <n v="1033.8384801229449"/>
    <n v="690.56631535379483"/>
    <n v="696.35197884467482"/>
    <n v="697.4264410752038"/>
    <n v="697.34204530600061"/>
    <n v="702.40040225494056"/>
    <n v="1042.1879262482939"/>
    <n v="9052.0901791034612"/>
    <n v="722.66503646422177"/>
    <n v="708.37188817574815"/>
    <n v="707.29178574297146"/>
    <n v="704.00332068571231"/>
    <n v="722.53767516283813"/>
    <n v="1026.9132966285902"/>
    <n v="701.13967005357176"/>
    <n v="705.91899831491583"/>
    <n v="704.9951422679402"/>
    <n v="704.09009804116249"/>
    <n v="725.73683822409953"/>
    <n v="1027.0230208984074"/>
    <n v="9160.6867706601788"/>
    <n v="1260.7805970868937"/>
    <n v="1235.8443913427191"/>
    <n v="1233.9600159801391"/>
    <n v="1228.2228725884015"/>
    <n v="1260.5583991812223"/>
    <n v="1791.5801843887375"/>
    <n v="1223.2268717143268"/>
    <n v="1231.5650146089843"/>
    <n v="1229.9532308367584"/>
    <n v="1228.3742666651835"/>
    <n v="1266.1397439412926"/>
    <n v="1791.7716116653412"/>
    <n v="15981.977199999999"/>
    <n v="1292.3006147540652"/>
    <n v="1266.7409939229003"/>
    <n v="1264.8095084248557"/>
    <n v="1258.9289341606216"/>
    <n v="1292.07286181215"/>
    <n v="1836.3704033963636"/>
    <n v="1253.8080312725249"/>
    <n v="1262.3546310644081"/>
    <n v="1260.7025520551726"/>
    <n v="1259.084113149692"/>
    <n v="1297.7937424167999"/>
    <n v="1836.5666135704441"/>
    <n v="16381.532999999999"/>
    <n v="1324.6076464432081"/>
    <n v="1298.4090446576681"/>
    <n v="1296.429272745085"/>
    <n v="1290.4016863252145"/>
    <n v="1324.3741997629879"/>
    <n v="1882.2789761682031"/>
    <n v="1285.1527627815572"/>
    <n v="1293.9130243694328"/>
    <n v="1292.2196440033033"/>
    <n v="1290.5607447309319"/>
    <n v="1330.2381002415541"/>
    <n v="1882.4800977708544"/>
    <n v="16791.065200000001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Expansion Field Ops IK New Cust-370 "/>
    <s v="AFUDC Not Eligible"/>
    <s v="Expansion"/>
    <s v="Other Transmission &amp; Distribution Expansion"/>
    <s v="Distribution - Customer Additions"/>
    <s v="IK - Other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408.42506346593615"/>
    <n v="410.66649133195892"/>
    <n v="408.1227896182084"/>
    <n v="405.5070582043702"/>
    <n v="405.22037598182322"/>
    <n v="603.35531373966785"/>
    <n v="403.01929544041241"/>
    <n v="406.39584881683243"/>
    <n v="407.02291243331251"/>
    <n v="406.97365847654379"/>
    <n v="409.92575070624281"/>
    <n v="608.22810845893275"/>
    <n v="5282.8626666742421"/>
    <n v="421.75233190460034"/>
    <n v="413.4107513427179"/>
    <n v="412.78039606505268"/>
    <n v="410.86122502964236"/>
    <n v="421.67800296499121"/>
    <n v="599.31372857885924"/>
    <n v="409.18997864172457"/>
    <n v="411.97922779237052"/>
    <n v="411.44005899009591"/>
    <n v="410.9118688966775"/>
    <n v="423.54505673561715"/>
    <n v="599.37776442440941"/>
    <n v="5346.2403913667595"/>
    <n v="735.80079445407443"/>
    <n v="721.24784206915672"/>
    <n v="720.148106800356"/>
    <n v="716.79986787972905"/>
    <n v="735.67111812823566"/>
    <n v="1045.5793228792536"/>
    <n v="713.88416516291136"/>
    <n v="718.750366451491"/>
    <n v="717.8097176321545"/>
    <n v="716.88822257223399"/>
    <n v="738.92843182585341"/>
    <n v="1045.6910441445496"/>
    <n v="9327.1989999999987"/>
    <n v="754.19513819371934"/>
    <n v="739.27837537177481"/>
    <n v="738.15114773179243"/>
    <n v="734.7192059148208"/>
    <n v="754.06222007889323"/>
    <n v="1071.7178451764137"/>
    <n v="731.73061330929966"/>
    <n v="736.71846515857885"/>
    <n v="735.75430098311381"/>
    <n v="734.80976939344998"/>
    <n v="757.40096362583063"/>
    <n v="1071.8323550623111"/>
    <n v="9560.370399999998"/>
    <n v="773.05024846473145"/>
    <n v="757.76056198728872"/>
    <n v="756.60515330983196"/>
    <n v="753.08741189256375"/>
    <n v="772.91400735617981"/>
    <n v="1098.5111207186151"/>
    <n v="750.02410355330392"/>
    <n v="755.13665323192583"/>
    <n v="754.14838465572006"/>
    <n v="753.18023948599512"/>
    <n v="776.33622051801683"/>
    <n v="1098.628494825829"/>
    <n v="9799.3826000000026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HW-362"/>
    <s v="AFUDC Not Eligible"/>
    <s v="Maintenance"/>
    <s v="Maintenance"/>
    <s v="Distribution Operations"/>
    <s v="HW - Distribution Highway Jobs"/>
    <s v="~"/>
    <s v="PEF Distribution Station Equip 362.0"/>
    <n v="5620.8199999999988"/>
    <n v="3828.5999999999995"/>
    <n v="8862.470000000003"/>
    <n v="4199.5800000000008"/>
    <n v="4778.130000000001"/>
    <n v="6529.2499999999982"/>
    <n v="4583.6399999999994"/>
    <n v="4788.8799999999992"/>
    <n v="3123.5400000000004"/>
    <n v="5807.7400000000007"/>
    <n v="2882.46"/>
    <n v="3904.0400000000004"/>
    <n v="58909.149999999994"/>
    <n v="0"/>
    <n v="0"/>
    <n v="32984.861389057718"/>
    <n v="0"/>
    <n v="0"/>
    <n v="1383.6465200337325"/>
    <n v="0"/>
    <n v="0"/>
    <n v="737.0314277270146"/>
    <n v="0"/>
    <n v="0"/>
    <n v="694.16028373833933"/>
    <n v="35799.699620556807"/>
    <n v="0"/>
    <n v="0"/>
    <n v="963.18502989746503"/>
    <n v="0"/>
    <n v="0"/>
    <n v="1018.0706460671715"/>
    <n v="0"/>
    <n v="0"/>
    <n v="997.25957342510173"/>
    <n v="0"/>
    <n v="0"/>
    <n v="948.47193499009427"/>
    <n v="3926.9871843798328"/>
    <n v="0"/>
    <n v="0"/>
    <n v="1032.9152939348785"/>
    <n v="0"/>
    <n v="0"/>
    <n v="1042.6968220469698"/>
    <n v="0"/>
    <n v="0"/>
    <n v="1007.1081845840436"/>
    <n v="0"/>
    <n v="0"/>
    <n v="1018.7788831180283"/>
    <n v="4101.4991836839199"/>
    <n v="0"/>
    <n v="0"/>
    <n v="1357.9003982783672"/>
    <n v="0"/>
    <n v="0"/>
    <n v="1412.8086062299383"/>
    <n v="0"/>
    <n v="0"/>
    <n v="1201.1152126603326"/>
    <n v="0"/>
    <n v="0"/>
    <n v="1270.5142150770953"/>
    <n v="5242.3384322457332"/>
    <n v="0"/>
    <n v="0"/>
    <n v="1425.9468061396683"/>
    <n v="0"/>
    <n v="0"/>
    <n v="1440.2336359053088"/>
    <n v="0"/>
    <n v="0"/>
    <n v="1391.0915120110958"/>
    <n v="0"/>
    <n v="0"/>
    <n v="1407.2122491857906"/>
    <n v="5664.4842032418637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HW-364 "/>
    <s v="AFUDC Not Eligible"/>
    <s v="Maintenance"/>
    <s v="Maintenance"/>
    <s v="Distribution Operations"/>
    <s v="HW - Distribution Highway Jobs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558.56737885669054"/>
    <n v="0"/>
    <n v="0"/>
    <n v="502.48833126929441"/>
    <n v="0"/>
    <n v="0"/>
    <n v="491.46453005219485"/>
    <n v="0"/>
    <n v="0"/>
    <n v="470.92569502933759"/>
    <n v="2023.4459352075173"/>
    <n v="0"/>
    <n v="0"/>
    <n v="653.67373160972534"/>
    <n v="0"/>
    <n v="0"/>
    <n v="690.92594439814002"/>
    <n v="0"/>
    <n v="0"/>
    <n v="676.80232552959046"/>
    <n v="0"/>
    <n v="0"/>
    <n v="643.69200326974192"/>
    <n v="2665.094004807198"/>
    <n v="0"/>
    <n v="0"/>
    <n v="701.00051489258658"/>
    <n v="0"/>
    <n v="0"/>
    <n v="707.63886779901236"/>
    <n v="0"/>
    <n v="0"/>
    <n v="683.48620655724926"/>
    <n v="0"/>
    <n v="0"/>
    <n v="691.40666792472325"/>
    <n v="2783.5322571735715"/>
    <n v="0"/>
    <n v="0"/>
    <n v="921.55560475877337"/>
    <n v="0"/>
    <n v="0"/>
    <n v="958.81972725935259"/>
    <n v="0"/>
    <n v="0"/>
    <n v="815.15143348624611"/>
    <n v="0"/>
    <n v="0"/>
    <n v="862.2499097242096"/>
    <n v="3557.7766752285816"/>
    <n v="0"/>
    <n v="0"/>
    <n v="967.73612626667557"/>
    <n v="0"/>
    <n v="0"/>
    <n v="977.43205688239254"/>
    <n v="0"/>
    <n v="0"/>
    <n v="944.08115738941069"/>
    <n v="0"/>
    <n v="0"/>
    <n v="955.0216915515756"/>
    <n v="3844.2710320900546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HW-365 "/>
    <s v="AFUDC Not Eligible"/>
    <s v="Maintenance"/>
    <s v="Maintenance"/>
    <s v="Distribution Operations"/>
    <s v="HW - Distribution Highway Jobs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589.47466636186118"/>
    <n v="0"/>
    <n v="0"/>
    <n v="646.31786855412167"/>
    <n v="0"/>
    <n v="0"/>
    <n v="634.66616646924297"/>
    <n v="0"/>
    <n v="0"/>
    <n v="608.19228232356772"/>
    <n v="2478.6509837087933"/>
    <n v="0"/>
    <n v="0"/>
    <n v="844.20961262235664"/>
    <n v="0"/>
    <n v="0"/>
    <n v="892.32029676457989"/>
    <n v="0"/>
    <n v="0"/>
    <n v="874.07985927267748"/>
    <n v="0"/>
    <n v="0"/>
    <n v="831.31838413531659"/>
    <n v="3441.9281527949306"/>
    <n v="0"/>
    <n v="0"/>
    <n v="905.33145100210436"/>
    <n v="0"/>
    <n v="0"/>
    <n v="913.90478232121404"/>
    <n v="0"/>
    <n v="0"/>
    <n v="882.71198947295443"/>
    <n v="0"/>
    <n v="0"/>
    <n v="892.94114427395846"/>
    <n v="3594.8893670702309"/>
    <n v="0"/>
    <n v="0"/>
    <n v="1190.174978634966"/>
    <n v="0"/>
    <n v="0"/>
    <n v="1238.301023305474"/>
    <n v="0"/>
    <n v="0"/>
    <n v="1052.7556177011238"/>
    <n v="0"/>
    <n v="0"/>
    <n v="1113.5825799167465"/>
    <n v="4594.8141995583101"/>
    <n v="0"/>
    <n v="0"/>
    <n v="1249.8164163465915"/>
    <n v="0"/>
    <n v="0"/>
    <n v="1262.3385625457108"/>
    <n v="0"/>
    <n v="0"/>
    <n v="1219.2663855804296"/>
    <n v="0"/>
    <n v="0"/>
    <n v="1233.3959182374574"/>
    <n v="4964.8172827101889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HW-366 "/>
    <s v="AFUDC Not Eligible"/>
    <s v="Maintenance"/>
    <s v="Maintenance"/>
    <s v="Distribution Operations"/>
    <s v="HW - Distribution Highway Jobs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215.93665021237848"/>
    <n v="0"/>
    <n v="0"/>
    <n v="236.75948004575866"/>
    <n v="0"/>
    <n v="0"/>
    <n v="232.49122279730085"/>
    <n v="0"/>
    <n v="0"/>
    <n v="222.79329651353009"/>
    <n v="907.98064956896815"/>
    <n v="0"/>
    <n v="0"/>
    <n v="309.25128123293308"/>
    <n v="0"/>
    <n v="0"/>
    <n v="326.87521075176346"/>
    <n v="0"/>
    <n v="0"/>
    <n v="320.19336470277347"/>
    <n v="0"/>
    <n v="0"/>
    <n v="304.52896006212814"/>
    <n v="1260.848816749598"/>
    <n v="0"/>
    <n v="0"/>
    <n v="331.64146318257258"/>
    <n v="0"/>
    <n v="0"/>
    <n v="334.78205013541884"/>
    <n v="0"/>
    <n v="0"/>
    <n v="323.35549089073851"/>
    <n v="0"/>
    <n v="0"/>
    <n v="327.10263991728749"/>
    <n v="1316.8816441260174"/>
    <n v="0"/>
    <n v="0"/>
    <n v="435.98548456577339"/>
    <n v="0"/>
    <n v="0"/>
    <n v="453.615040960893"/>
    <n v="0"/>
    <n v="0"/>
    <n v="385.64595656277743"/>
    <n v="0"/>
    <n v="0"/>
    <n v="407.92811933069083"/>
    <n v="1683.1746014201346"/>
    <n v="0"/>
    <n v="0"/>
    <n v="457.83336541328174"/>
    <n v="0"/>
    <n v="0"/>
    <n v="462.4204841785309"/>
    <n v="0"/>
    <n v="0"/>
    <n v="446.64226309120045"/>
    <n v="0"/>
    <n v="0"/>
    <n v="451.8182004556611"/>
    <n v="1818.7143131386742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HW-367 "/>
    <s v="AFUDC Not Eligible"/>
    <s v="Maintenance"/>
    <s v="Maintenance"/>
    <s v="Distribution Operations"/>
    <s v="HW - Distribution Highway Jobs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651.83184638033617"/>
    <n v="0"/>
    <n v="0"/>
    <n v="714.68816837943382"/>
    <n v="0"/>
    <n v="0"/>
    <n v="701.80389884782721"/>
    <n v="0"/>
    <n v="0"/>
    <n v="672.52949272272804"/>
    <n v="2740.853406330325"/>
    <n v="0"/>
    <n v="0"/>
    <n v="933.51375712871857"/>
    <n v="0"/>
    <n v="0"/>
    <n v="986.71379754537588"/>
    <n v="0"/>
    <n v="0"/>
    <n v="966.54380767539033"/>
    <n v="0"/>
    <n v="0"/>
    <n v="919.2588387304786"/>
    <n v="3806.0302010799633"/>
    <n v="0"/>
    <n v="0"/>
    <n v="1001.1013279587326"/>
    <n v="0"/>
    <n v="0"/>
    <n v="1010.581583349275"/>
    <n v="0"/>
    <n v="0"/>
    <n v="976.08908194708829"/>
    <n v="0"/>
    <n v="0"/>
    <n v="987.40032098981601"/>
    <n v="3975.1723142449118"/>
    <n v="0"/>
    <n v="0"/>
    <n v="1316.0768360536631"/>
    <n v="0"/>
    <n v="0"/>
    <n v="1369.2938619017298"/>
    <n v="0"/>
    <n v="0"/>
    <n v="1164.1206607039235"/>
    <n v="0"/>
    <n v="0"/>
    <n v="1231.3821620936658"/>
    <n v="5080.8735207529817"/>
    <n v="0"/>
    <n v="0"/>
    <n v="1382.0274030293119"/>
    <n v="0"/>
    <n v="0"/>
    <n v="1395.8741960187247"/>
    <n v="0"/>
    <n v="0"/>
    <n v="1348.2456578625752"/>
    <n v="0"/>
    <n v="0"/>
    <n v="1363.8698736022736"/>
    <n v="5490.0171305128852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HW-368 "/>
    <s v="AFUDC Not Eligible"/>
    <s v="Maintenance"/>
    <s v="Maintenance"/>
    <s v="Distribution Operations"/>
    <s v="HW - Distribution Highway Jobs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492.30851256595008"/>
    <n v="0"/>
    <n v="0"/>
    <n v="539.78195615509048"/>
    <n v="0"/>
    <n v="0"/>
    <n v="530.05086430398308"/>
    <n v="0"/>
    <n v="0"/>
    <n v="507.94080721528724"/>
    <n v="2070.0821402403108"/>
    <n v="0"/>
    <n v="0"/>
    <n v="705.05418197031986"/>
    <n v="0"/>
    <n v="0"/>
    <n v="745.23453356162713"/>
    <n v="0"/>
    <n v="0"/>
    <n v="730.00076159036792"/>
    <n v="0"/>
    <n v="0"/>
    <n v="694.2878812558688"/>
    <n v="2874.5773583781838"/>
    <n v="0"/>
    <n v="0"/>
    <n v="756.10099204571372"/>
    <n v="0"/>
    <n v="0"/>
    <n v="763.26113688365058"/>
    <n v="0"/>
    <n v="0"/>
    <n v="737.21001318620335"/>
    <n v="0"/>
    <n v="0"/>
    <n v="745.75304356946128"/>
    <n v="3002.3251856850288"/>
    <n v="0"/>
    <n v="0"/>
    <n v="993.99228984898264"/>
    <n v="0"/>
    <n v="0"/>
    <n v="1034.1854700133629"/>
    <n v="0"/>
    <n v="0"/>
    <n v="879.22447192621314"/>
    <n v="0"/>
    <n v="0"/>
    <n v="930.0250117986011"/>
    <n v="3837.4272435871599"/>
    <n v="0"/>
    <n v="0"/>
    <n v="1043.8027213444063"/>
    <n v="0"/>
    <n v="0"/>
    <n v="1054.2607775107026"/>
    <n v="0"/>
    <n v="0"/>
    <n v="1018.2884099353032"/>
    <n v="0"/>
    <n v="0"/>
    <n v="1030.0888987477679"/>
    <n v="4146.4408075381798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HW-369 "/>
    <s v="AFUDC Not Eligible"/>
    <s v="Maintenance"/>
    <s v="Maintenance"/>
    <s v="Distribution Operations"/>
    <s v="HW - Distribution Highway Jobs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303.52855661960831"/>
    <n v="0"/>
    <n v="0"/>
    <n v="332.79789777983024"/>
    <n v="0"/>
    <n v="0"/>
    <n v="326.79827724004974"/>
    <n v="0"/>
    <n v="0"/>
    <n v="313.16651271919972"/>
    <n v="1276.2912443586879"/>
    <n v="0"/>
    <n v="0"/>
    <n v="434.69505956064836"/>
    <n v="0"/>
    <n v="0"/>
    <n v="459.46790791017611"/>
    <n v="0"/>
    <n v="0"/>
    <n v="450.07565752188094"/>
    <n v="0"/>
    <n v="0"/>
    <n v="428.05718994722736"/>
    <n v="1772.2958149399328"/>
    <n v="0"/>
    <n v="0"/>
    <n v="466.16752893043997"/>
    <n v="0"/>
    <n v="0"/>
    <n v="470.5820543192433"/>
    <n v="0"/>
    <n v="0"/>
    <n v="454.5204592576589"/>
    <n v="0"/>
    <n v="0"/>
    <n v="459.7875907721492"/>
    <n v="1851.0576332794913"/>
    <n v="0"/>
    <n v="0"/>
    <n v="612.83735163621498"/>
    <n v="0"/>
    <n v="0"/>
    <n v="637.61810933154698"/>
    <n v="0"/>
    <n v="0"/>
    <n v="542.07824584924435"/>
    <n v="0"/>
    <n v="0"/>
    <n v="573.39887945477744"/>
    <n v="2365.9325862717842"/>
    <n v="0"/>
    <n v="0"/>
    <n v="643.54754248301742"/>
    <n v="0"/>
    <n v="0"/>
    <n v="649.99536658554609"/>
    <n v="0"/>
    <n v="0"/>
    <n v="627.8169143962017"/>
    <n v="0"/>
    <n v="0"/>
    <n v="635.09240373922535"/>
    <n v="2556.4522272039903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HW-370 "/>
    <s v="AFUDC Not Eligible"/>
    <s v="Maintenance"/>
    <s v="Maintenance"/>
    <s v="Distribution Operations"/>
    <s v="HW - Distribution Highway Jobs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"/>
    <n v="177.14137268946888"/>
    <n v="0"/>
    <n v="0"/>
    <n v="194.22316337361809"/>
    <n v="0"/>
    <n v="0"/>
    <n v="190.72174317820446"/>
    <n v="0"/>
    <n v="0"/>
    <n v="182.76615077432655"/>
    <n v="744.85243001561798"/>
    <n v="0"/>
    <n v="0"/>
    <n v="253.69105434255943"/>
    <n v="0"/>
    <n v="0"/>
    <n v="268.14866060845998"/>
    <n v="0"/>
    <n v="0"/>
    <n v="262.66727808236419"/>
    <n v="0"/>
    <n v="0"/>
    <n v="249.81714755714717"/>
    <n v="1034.3241405905308"/>
    <n v="0"/>
    <n v="0"/>
    <n v="272.05860594357409"/>
    <n v="0"/>
    <n v="0"/>
    <n v="274.6349536054027"/>
    <n v="0"/>
    <n v="0"/>
    <n v="265.26129523046075"/>
    <n v="0"/>
    <n v="0"/>
    <n v="268.33522974589425"/>
    <n v="1080.2900845253316"/>
    <n v="0"/>
    <n v="0"/>
    <n v="357.65613263290822"/>
    <n v="0"/>
    <n v="0"/>
    <n v="372.11835484792556"/>
    <n v="0"/>
    <n v="0"/>
    <n v="316.3606272973368"/>
    <n v="0"/>
    <n v="0"/>
    <n v="334.63956649231068"/>
    <n v="1380.7746812704813"/>
    <n v="0"/>
    <n v="0"/>
    <n v="375.57881319629189"/>
    <n v="0"/>
    <n v="0"/>
    <n v="379.3418081022823"/>
    <n v="0"/>
    <n v="0"/>
    <n v="366.39830944534435"/>
    <n v="0"/>
    <n v="0"/>
    <n v="370.64433553120608"/>
    <n v="1491.9632662751244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12267.74"/>
    <n v="15088.02"/>
    <n v="14911.410000000002"/>
    <n v="15475.370000000003"/>
    <n v="22314.190000000002"/>
    <n v="13417.109999999999"/>
    <n v="20795.099999999995"/>
    <n v="32265.86"/>
    <n v="12693.720000000001"/>
    <n v="14503.09"/>
    <n v="17238.479999999996"/>
    <n v="21659.48"/>
    <n v="212629.56999999998"/>
    <n v="1337.5214181316849"/>
    <n v="1662.6092100556625"/>
    <n v="2062.9819695782835"/>
    <n v="2237.9138473155454"/>
    <n v="2483.9841804357688"/>
    <n v="3145.0022770825003"/>
    <n v="2112.755490950422"/>
    <n v="1978.4602960989075"/>
    <n v="1356.0885202300772"/>
    <n v="1460.3152883780581"/>
    <n v="1162.9489664385628"/>
    <n v="1151.2305303451121"/>
    <n v="22151.811995040582"/>
    <n v="1450.6844035353965"/>
    <n v="1773.8206494323433"/>
    <n v="2084.7481420505192"/>
    <n v="2245.4634994614744"/>
    <n v="2612.2729977809358"/>
    <n v="3005.4317119510056"/>
    <n v="2037.4368576675192"/>
    <n v="1870.0199039170882"/>
    <n v="1403.9123967708922"/>
    <n v="1532.7788180677014"/>
    <n v="1215.6603831471093"/>
    <n v="1180.7855719281133"/>
    <n v="22413.015335710101"/>
    <n v="1500.1451434251637"/>
    <n v="1878.3985088023996"/>
    <n v="2010.5080775675292"/>
    <n v="2194.7642084454656"/>
    <n v="2317.7993231483192"/>
    <n v="2513.3698652939556"/>
    <n v="2117.893758830573"/>
    <n v="1941.8205024010595"/>
    <n v="1680.7604743205727"/>
    <n v="1591.4040573895909"/>
    <n v="1321.6179853687404"/>
    <n v="1308.0578430346652"/>
    <n v="22376.539748028034"/>
    <n v="1606.9370238288998"/>
    <n v="2012.1173757945448"/>
    <n v="2153.6315207299131"/>
    <n v="2351.0044215274879"/>
    <n v="2482.7981228993672"/>
    <n v="2692.2908818643878"/>
    <n v="2268.6617415102014"/>
    <n v="2080.0542351613867"/>
    <n v="1800.4099444719411"/>
    <n v="1704.6924498598939"/>
    <n v="1415.7009282436384"/>
    <n v="1401.1754675943853"/>
    <n v="23969.474113486041"/>
    <n v="1736.346874131174"/>
    <n v="2174.1572096716327"/>
    <n v="2327.067771541937"/>
    <n v="2540.3355065285209"/>
    <n v="2682.7428180869897"/>
    <n v="2909.1064476431152"/>
    <n v="2451.3616059117271"/>
    <n v="2247.5651601081927"/>
    <n v="1945.4005557665175"/>
    <n v="1841.9747400035026"/>
    <n v="1529.7101535462391"/>
    <n v="1514.0149208426585"/>
    <n v="25899.783763782209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IK-364 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907.72516226295113"/>
    <n v="1128.3499423028056"/>
    <n v="1400.0677803700141"/>
    <n v="1518.7874247446277"/>
    <n v="1685.7860462483293"/>
    <n v="2134.3940093832553"/>
    <n v="1433.847185433327"/>
    <n v="1342.70611966407"/>
    <n v="920.32595170567629"/>
    <n v="991.06071433954764"/>
    <n v="789.24944674048368"/>
    <n v="781.296587698228"/>
    <n v="15033.596370893316"/>
    <n v="984.52459731890599"/>
    <n v="1203.8249369348173"/>
    <n v="1414.8396577929614"/>
    <n v="1523.9110879071702"/>
    <n v="1772.8508109410839"/>
    <n v="2039.6727494739496"/>
    <n v="1382.7312797802881"/>
    <n v="1269.1117298810721"/>
    <n v="952.78220661462615"/>
    <n v="1040.2389692474737"/>
    <n v="825.02269017138428"/>
    <n v="801.35447578356127"/>
    <n v="15210.865191847293"/>
    <n v="1018.0917294286739"/>
    <n v="1274.7979718925721"/>
    <n v="1364.4557359613689"/>
    <n v="1489.5033980262806"/>
    <n v="1573.0026735845711"/>
    <n v="1705.7289983345518"/>
    <n v="1437.3343333638479"/>
    <n v="1317.8400784711639"/>
    <n v="1140.6685183471152"/>
    <n v="1080.0257002521232"/>
    <n v="896.93210438022254"/>
    <n v="887.72934901971314"/>
    <n v="15186.110591062205"/>
    <n v="1090.5673366628773"/>
    <n v="1365.547905757267"/>
    <n v="1461.5881997163651"/>
    <n v="1595.5377170654344"/>
    <n v="1684.981113889791"/>
    <n v="1827.1559202492012"/>
    <n v="1539.6548567488796"/>
    <n v="1411.6540808483035"/>
    <n v="1221.8700850925193"/>
    <n v="1156.9102443376"/>
    <n v="960.782636737742"/>
    <n v="950.92475637333484"/>
    <n v="16267.174853479317"/>
    <n v="1178.3929039933364"/>
    <n v="1475.5182079185595"/>
    <n v="1579.2928187052198"/>
    <n v="1724.0295584103353"/>
    <n v="1820.6760107508235"/>
    <n v="1974.3004384301075"/>
    <n v="1663.6463396598219"/>
    <n v="1525.3374054417534"/>
    <n v="1320.2697251878649"/>
    <n v="1250.0785386221914"/>
    <n v="1038.1563827834948"/>
    <n v="1027.504622400842"/>
    <n v="17577.202952304346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IK-365 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1172.3131735339205"/>
    <n v="1457.2467049609377"/>
    <n v="1808.166139932019"/>
    <n v="1961.4907461494547"/>
    <n v="2177.1669134407975"/>
    <n v="2756.5372413759728"/>
    <n v="1851.7917252921743"/>
    <n v="1734.084431836897"/>
    <n v="1188.5869005107131"/>
    <n v="1279.9397653533706"/>
    <n v="1019.3035977008668"/>
    <n v="1009.032601798039"/>
    <n v="19415.659941885162"/>
    <n v="1271.4984701181909"/>
    <n v="1554.7215069802346"/>
    <n v="1827.2437938527064"/>
    <n v="1968.107878814616"/>
    <n v="2289.609726357317"/>
    <n v="2634.206181907944"/>
    <n v="1785.7763143887282"/>
    <n v="1639.0384022372359"/>
    <n v="1230.503657669328"/>
    <n v="1343.452729934231"/>
    <n v="1065.5041948392422"/>
    <n v="1034.9370576986405"/>
    <n v="19644.599914798415"/>
    <n v="1314.8499082031985"/>
    <n v="1646.3820968874602"/>
    <n v="1762.1737288671306"/>
    <n v="1923.6708732151665"/>
    <n v="2031.5089114088951"/>
    <n v="2202.9229312552138"/>
    <n v="1856.295323547414"/>
    <n v="1701.9703196849289"/>
    <n v="1473.1559576469785"/>
    <n v="1394.8366849325996"/>
    <n v="1158.3741042377817"/>
    <n v="1146.4888863431329"/>
    <n v="19612.629726229901"/>
    <n v="1408.4510472403852"/>
    <n v="1763.5842494659908"/>
    <n v="1887.6188212494012"/>
    <n v="2060.6125756423708"/>
    <n v="2176.1273556022088"/>
    <n v="2359.7439450379984"/>
    <n v="1988.4407156483878"/>
    <n v="1823.1296699165409"/>
    <n v="1578.0265400266865"/>
    <n v="1494.1318985277078"/>
    <n v="1240.8360908960194"/>
    <n v="1228.1047890716611"/>
    <n v="21008.80769832536"/>
    <n v="1521.8764251355096"/>
    <n v="1905.6092139384896"/>
    <n v="2039.6325376946138"/>
    <n v="2226.5578248902066"/>
    <n v="2351.3752409587605"/>
    <n v="2549.7788413349554"/>
    <n v="2148.5738207615368"/>
    <n v="1969.949946110921"/>
    <n v="1705.1081712851949"/>
    <n v="1614.4573266266941"/>
    <n v="1340.763101345939"/>
    <n v="1327.0065156115577"/>
    <n v="22700.688965694379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IK-366 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429.44233932075213"/>
    <n v="533.81933093817224"/>
    <n v="662.36831125272136"/>
    <n v="718.53425654442208"/>
    <n v="797.54085640896665"/>
    <n v="1009.7760803905391"/>
    <n v="678.34925717592068"/>
    <n v="635.23066344369431"/>
    <n v="435.40373900486105"/>
    <n v="468.86816546304266"/>
    <n v="373.39179611466892"/>
    <n v="369.62931983508651"/>
    <n v="7112.3541158928483"/>
    <n v="465.77594603351361"/>
    <n v="569.52634843914143"/>
    <n v="669.35684683639329"/>
    <n v="720.95824784254626"/>
    <n v="838.73096303645946"/>
    <n v="964.96370641441365"/>
    <n v="654.16645932836843"/>
    <n v="600.41335505212601"/>
    <n v="450.75870613934313"/>
    <n v="492.13426594076822"/>
    <n v="390.31602162116252"/>
    <n v="379.11865288356728"/>
    <n v="7196.2195195678032"/>
    <n v="481.65646619181132"/>
    <n v="603.10350089459052"/>
    <n v="645.52034857124147"/>
    <n v="704.68006205750589"/>
    <n v="744.18334533979976"/>
    <n v="806.97581354458123"/>
    <n v="679.99901750768004"/>
    <n v="623.466606057749"/>
    <n v="539.64721622051809"/>
    <n v="510.95726165234151"/>
    <n v="424.33617258849137"/>
    <n v="419.98237371355322"/>
    <n v="7184.5081843398639"/>
    <n v="515.94448156064425"/>
    <n v="646.0370511719691"/>
    <n v="691.47345661877421"/>
    <n v="754.84461396101074"/>
    <n v="797.16004506935133"/>
    <n v="864.42256457828182"/>
    <n v="728.40658264936644"/>
    <n v="667.84975892909245"/>
    <n v="578.06345962697196"/>
    <n v="547.33113321866927"/>
    <n v="454.54368816967286"/>
    <n v="449.87995141274195"/>
    <n v="7695.956786966547"/>
    <n v="557.49452187520274"/>
    <n v="698.0637061323996"/>
    <n v="747.15919612324865"/>
    <n v="815.63375942572645"/>
    <n v="861.35693677676591"/>
    <n v="934.03624141885871"/>
    <n v="787.06662061105465"/>
    <n v="721.63303484210417"/>
    <n v="624.61606540196124"/>
    <n v="591.40880332352071"/>
    <n v="491.14899987113751"/>
    <n v="486.10968060713486"/>
    <n v="8315.7275664091158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IK-367 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3.12"/>
    <n v="0"/>
    <n v="0"/>
    <n v="0"/>
    <n v="0"/>
    <n v="0"/>
    <n v="3.12"/>
    <n v="1296.325531946638"/>
    <n v="1611.4005648263865"/>
    <n v="1999.4417755533732"/>
    <n v="2168.9857218319653"/>
    <n v="2407.4770470205772"/>
    <n v="3048.1356743484821"/>
    <n v="2047.6822640382065"/>
    <n v="1917.5233839307391"/>
    <n v="1314.3207641560907"/>
    <n v="1415.3373301945178"/>
    <n v="1127.1299413291695"/>
    <n v="1115.7724350518829"/>
    <n v="21469.532434228029"/>
    <n v="1406.0030782359968"/>
    <n v="1719.1866730368261"/>
    <n v="2020.5375462274101"/>
    <n v="2176.3028434132821"/>
    <n v="2531.8145470660488"/>
    <n v="2912.8639062590382"/>
    <n v="1974.6834574154855"/>
    <n v="1812.4229741922918"/>
    <n v="1360.6716572005857"/>
    <n v="1485.5689708981772"/>
    <n v="1178.2178374765035"/>
    <n v="1144.4171763490478"/>
    <n v="21722.690667770694"/>
    <n v="1453.9404189610732"/>
    <n v="1820.5435166282412"/>
    <n v="1948.584088302903"/>
    <n v="2127.1650991463966"/>
    <n v="2246.410711480652"/>
    <n v="2435.9576478087097"/>
    <n v="2052.6622723975029"/>
    <n v="1882.0121020836684"/>
    <n v="1628.9927670780603"/>
    <n v="1542.3885429208806"/>
    <n v="1280.9119276060007"/>
    <n v="1267.7694399522015"/>
    <n v="21687.338534366292"/>
    <n v="1557.4430913633817"/>
    <n v="1950.1438198720045"/>
    <n v="2087.2993051782141"/>
    <n v="2278.5930872065237"/>
    <n v="2406.3275202571494"/>
    <n v="2609.3678667688532"/>
    <n v="2198.7865756783408"/>
    <n v="2015.9882124653702"/>
    <n v="1744.9570132863669"/>
    <n v="1652.1876337179351"/>
    <n v="1372.0970999075921"/>
    <n v="1358.0190259061997"/>
    <n v="23231.210251607929"/>
    <n v="1682.867096361045"/>
    <n v="2107.1927994245552"/>
    <n v="2255.3936900941439"/>
    <n v="2462.0927427266829"/>
    <n v="2600.1138849727572"/>
    <n v="2819.5054764043111"/>
    <n v="2375.8592533164419"/>
    <n v="2178.3397725561726"/>
    <n v="1885.4818891991993"/>
    <n v="1785.2416060766375"/>
    <n v="1482.5948217636367"/>
    <n v="1467.3830048852899"/>
    <n v="25102.066037780874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IK-368 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979.0747383360216"/>
    <n v="1217.0412041432007"/>
    <n v="1510.1167762069606"/>
    <n v="1638.1680956852597"/>
    <n v="1818.2932463901168"/>
    <n v="2302.1629708194932"/>
    <n v="1546.5513310132451"/>
    <n v="1448.2463386769684"/>
    <n v="992.6659828441118"/>
    <n v="1068.9606831522653"/>
    <n v="851.28652115676618"/>
    <n v="842.70854655660401"/>
    <n v="16215.276434981013"/>
    <n v="1061.9108102085995"/>
    <n v="1298.4487311043724"/>
    <n v="1526.0497618989643"/>
    <n v="1643.6944921968229"/>
    <n v="1912.201529705012"/>
    <n v="2199.996371703337"/>
    <n v="1491.4175812477285"/>
    <n v="1368.8672370332959"/>
    <n v="1027.6733844271314"/>
    <n v="1122.0044777472692"/>
    <n v="889.87163525035771"/>
    <n v="864.34303719886304"/>
    <n v="16406.479049721751"/>
    <n v="1098.1164068510182"/>
    <n v="1375.0004325653485"/>
    <n v="1471.7055318011205"/>
    <n v="1606.5822677401411"/>
    <n v="1696.6448051327022"/>
    <n v="1839.8037667625904"/>
    <n v="1550.3125779077332"/>
    <n v="1421.4257614950986"/>
    <n v="1230.328052540337"/>
    <n v="1164.9185500536037"/>
    <n v="967.4333178249567"/>
    <n v="957.50720178109282"/>
    <n v="16379.778672455743"/>
    <n v="1176.2887867062507"/>
    <n v="1472.8835490045608"/>
    <n v="1576.4728617027972"/>
    <n v="1720.9511620749493"/>
    <n v="1817.425044239206"/>
    <n v="1970.7751628888711"/>
    <n v="1660.6757625195357"/>
    <n v="1522.613790259961"/>
    <n v="1317.9122751871262"/>
    <n v="1247.8464207484196"/>
    <n v="1036.3026693197485"/>
    <n v="1025.6699337301909"/>
    <n v="17545.817418381615"/>
    <n v="1271.0176737395409"/>
    <n v="1591.4978050475265"/>
    <n v="1703.429372140557"/>
    <n v="1859.5427988094061"/>
    <n v="1963.7859155259964"/>
    <n v="2129.4856257302854"/>
    <n v="1794.4133008557924"/>
    <n v="1645.2329220266954"/>
    <n v="1424.0463848096169"/>
    <n v="1348.3379870728481"/>
    <n v="1119.7581945306697"/>
    <n v="1108.2691778734054"/>
    <n v="18958.817158162339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IK-369 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2266.34"/>
    <n v="0"/>
    <n v="0"/>
    <n v="2.14"/>
    <n v="0.64"/>
    <n v="0"/>
    <n v="112.39"/>
    <n v="2381.5099999999998"/>
    <n v="603.64006423724641"/>
    <n v="750.35623112588314"/>
    <n v="931.04944096970632"/>
    <n v="1009.9983747833869"/>
    <n v="1121.0529789773623"/>
    <n v="1419.3786737383343"/>
    <n v="953.51285069989319"/>
    <n v="892.90375768053821"/>
    <n v="612.01962852043107"/>
    <n v="659.05846630440544"/>
    <n v="524.85334387108901"/>
    <n v="519.56466780181597"/>
    <n v="9997.3884787100924"/>
    <n v="654.7119280985338"/>
    <n v="800.54733797412189"/>
    <n v="940.87278553168983"/>
    <n v="1013.4056267679596"/>
    <n v="1178.9513190662478"/>
    <n v="1356.3887404486804"/>
    <n v="919.5206140023613"/>
    <n v="843.96325892278389"/>
    <n v="633.60313927086179"/>
    <n v="691.7621592126045"/>
    <n v="548.64266233480703"/>
    <n v="532.90322594215615"/>
    <n v="10115.272797572808"/>
    <n v="677.03417565250777"/>
    <n v="847.74462759668188"/>
    <n v="907.36732035858677"/>
    <n v="990.52440567436736"/>
    <n v="1046.0516843675302"/>
    <n v="1134.3151043197968"/>
    <n v="955.83181495063286"/>
    <n v="876.367762726303"/>
    <n v="758.54812261885286"/>
    <n v="718.22045943154251"/>
    <n v="596.46264708004821"/>
    <n v="590.34278606052669"/>
    <n v="10098.810910837377"/>
    <n v="725.23068052565884"/>
    <n v="908.09361667950441"/>
    <n v="971.96071172653785"/>
    <n v="1061.0375585725194"/>
    <n v="1120.5176964482316"/>
    <n v="1215.0643861420153"/>
    <n v="1023.8752821549022"/>
    <n v="938.75436692719575"/>
    <n v="812.5474177845424"/>
    <n v="769.34892106293262"/>
    <n v="638.92345025728832"/>
    <n v="632.36792906673372"/>
    <n v="10817.722017348062"/>
    <n v="783.63495674167245"/>
    <n v="981.22421063080662"/>
    <n v="1050.2346504926757"/>
    <n v="1146.4850338524095"/>
    <n v="1210.7552261137716"/>
    <n v="1312.9159496983762"/>
    <n v="1106.33000503891"/>
    <n v="1014.3541323773628"/>
    <n v="877.98348537134109"/>
    <n v="831.30612736821911"/>
    <n v="690.37723271815719"/>
    <n v="683.29377883924246"/>
    <n v="11688.894789242946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IK-370 "/>
    <s v="AFUDC Not Eligible"/>
    <s v="Maintenance"/>
    <s v="Maintenance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352.2885318607851"/>
    <n v="437.91310533695128"/>
    <n v="543.36691694491424"/>
    <n v="589.4420627693404"/>
    <n v="654.2543007000869"/>
    <n v="828.35924709142705"/>
    <n v="556.47671880081703"/>
    <n v="521.10483137617723"/>
    <n v="357.17890374603485"/>
    <n v="384.63109601278444"/>
    <n v="306.30805493039514"/>
    <n v="303.22154686323148"/>
    <n v="5834.5453164329456"/>
    <n v="382.09442614287082"/>
    <n v="467.20498371214876"/>
    <n v="549.09988902336079"/>
    <n v="591.43055868013062"/>
    <n v="688.04417389689445"/>
    <n v="791.59788475762923"/>
    <n v="536.63861349551496"/>
    <n v="492.54281656410598"/>
    <n v="369.77519044923537"/>
    <n v="403.71719821776884"/>
    <n v="320.19166632743139"/>
    <n v="311.00602198805245"/>
    <n v="5903.3434232551435"/>
    <n v="395.12184477281073"/>
    <n v="494.74964957184415"/>
    <n v="529.54586695880505"/>
    <n v="578.07691921216519"/>
    <n v="610.48302451890368"/>
    <n v="661.9941691134635"/>
    <n v="557.83008243542429"/>
    <n v="511.45430993067629"/>
    <n v="442.69395007903768"/>
    <n v="419.15844589479246"/>
    <n v="348.09974138337282"/>
    <n v="344.52814800928837"/>
    <n v="5893.7361518805847"/>
    <n v="423.24965958914191"/>
    <n v="529.96973853352426"/>
    <n v="567.24301855804197"/>
    <n v="619.22888473445698"/>
    <n v="653.94190610024191"/>
    <n v="709.12001053339577"/>
    <n v="597.54072224260631"/>
    <n v="547.86356522005735"/>
    <n v="474.20831359212826"/>
    <n v="448.99737102840277"/>
    <n v="372.88016087365469"/>
    <n v="369.05431319947411"/>
    <n v="6313.2976642051271"/>
    <n v="457.33480062186931"/>
    <n v="572.64926082428781"/>
    <n v="612.92423258701342"/>
    <n v="669.09662447038738"/>
    <n v="706.6051548274221"/>
    <n v="766.22686229465353"/>
    <n v="645.66187090509538"/>
    <n v="591.98411313814859"/>
    <n v="512.39725688240708"/>
    <n v="485.15602672509732"/>
    <n v="402.90894550167343"/>
    <n v="398.77499264574146"/>
    <n v="6821.720141423797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IK_Annual-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.022405271872"/>
    <n v="399.022405271872"/>
    <n v="0"/>
    <n v="0"/>
    <n v="0"/>
    <n v="0"/>
    <n v="0"/>
    <n v="0"/>
    <n v="0"/>
    <n v="0"/>
    <n v="0"/>
    <n v="0"/>
    <n v="0"/>
    <n v="418.51407748499207"/>
    <n v="418.51407748499207"/>
    <n v="0"/>
    <n v="0"/>
    <n v="0"/>
    <n v="0"/>
    <n v="0"/>
    <n v="0"/>
    <n v="0"/>
    <n v="0"/>
    <n v="0"/>
    <n v="0"/>
    <n v="0"/>
    <n v="421.09547040000001"/>
    <n v="421.09547040000001"/>
    <n v="0"/>
    <n v="0"/>
    <n v="0"/>
    <n v="0"/>
    <n v="0"/>
    <n v="0"/>
    <n v="0"/>
    <n v="0"/>
    <n v="0"/>
    <n v="0"/>
    <n v="0"/>
    <n v="431.62285716000002"/>
    <n v="431.62285716000002"/>
    <n v="0"/>
    <n v="0"/>
    <n v="0"/>
    <n v="0"/>
    <n v="0"/>
    <n v="0"/>
    <n v="0"/>
    <n v="0"/>
    <n v="0"/>
    <n v="0"/>
    <n v="0"/>
    <n v="444.57154334720002"/>
    <n v="444.57154334720002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IK_Annual-364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.80140374716797"/>
    <n v="270.80140374716797"/>
    <n v="0"/>
    <n v="0"/>
    <n v="0"/>
    <n v="0"/>
    <n v="0"/>
    <n v="0"/>
    <n v="0"/>
    <n v="0"/>
    <n v="0"/>
    <n v="0"/>
    <n v="0"/>
    <n v="284.02966393244799"/>
    <n v="284.02966393244799"/>
    <n v="0"/>
    <n v="0"/>
    <n v="0"/>
    <n v="0"/>
    <n v="0"/>
    <n v="0"/>
    <n v="0"/>
    <n v="0"/>
    <n v="0"/>
    <n v="0"/>
    <n v="0"/>
    <n v="285.78155759999999"/>
    <n v="285.78155759999999"/>
    <n v="0"/>
    <n v="0"/>
    <n v="0"/>
    <n v="0"/>
    <n v="0"/>
    <n v="0"/>
    <n v="0"/>
    <n v="0"/>
    <n v="0"/>
    <n v="0"/>
    <n v="0"/>
    <n v="292.92609654"/>
    <n v="292.92609654"/>
    <n v="0"/>
    <n v="0"/>
    <n v="0"/>
    <n v="0"/>
    <n v="0"/>
    <n v="0"/>
    <n v="0"/>
    <n v="0"/>
    <n v="0"/>
    <n v="0"/>
    <n v="0"/>
    <n v="301.7138797568"/>
    <n v="301.7138797568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IK_Annual-365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.73587405338407"/>
    <n v="349.73587405338407"/>
    <n v="0"/>
    <n v="0"/>
    <n v="0"/>
    <n v="0"/>
    <n v="0"/>
    <n v="0"/>
    <n v="0"/>
    <n v="0"/>
    <n v="0"/>
    <n v="0"/>
    <n v="0"/>
    <n v="366.81996990402405"/>
    <n v="366.81996990402405"/>
    <n v="0"/>
    <n v="0"/>
    <n v="0"/>
    <n v="0"/>
    <n v="0"/>
    <n v="0"/>
    <n v="0"/>
    <n v="0"/>
    <n v="0"/>
    <n v="0"/>
    <n v="0"/>
    <n v="369.08251380000002"/>
    <n v="369.08251380000002"/>
    <n v="0"/>
    <n v="0"/>
    <n v="0"/>
    <n v="0"/>
    <n v="0"/>
    <n v="0"/>
    <n v="0"/>
    <n v="0"/>
    <n v="0"/>
    <n v="0"/>
    <n v="0"/>
    <n v="378.30957664499999"/>
    <n v="378.30957664499999"/>
    <n v="0"/>
    <n v="0"/>
    <n v="0"/>
    <n v="0"/>
    <n v="0"/>
    <n v="0"/>
    <n v="0"/>
    <n v="0"/>
    <n v="0"/>
    <n v="0"/>
    <n v="0"/>
    <n v="389.65886435840002"/>
    <n v="389.65886435840002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IK_Annual-366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.11541769604401"/>
    <n v="128.11541769604401"/>
    <n v="0"/>
    <n v="0"/>
    <n v="0"/>
    <n v="0"/>
    <n v="0"/>
    <n v="0"/>
    <n v="0"/>
    <n v="0"/>
    <n v="0"/>
    <n v="0"/>
    <n v="0"/>
    <n v="134.37367210528402"/>
    <n v="134.37367210528402"/>
    <n v="0"/>
    <n v="0"/>
    <n v="0"/>
    <n v="0"/>
    <n v="0"/>
    <n v="0"/>
    <n v="0"/>
    <n v="0"/>
    <n v="0"/>
    <n v="0"/>
    <n v="0"/>
    <n v="135.2024883"/>
    <n v="135.2024883"/>
    <n v="0"/>
    <n v="0"/>
    <n v="0"/>
    <n v="0"/>
    <n v="0"/>
    <n v="0"/>
    <n v="0"/>
    <n v="0"/>
    <n v="0"/>
    <n v="0"/>
    <n v="0"/>
    <n v="138.5825505075"/>
    <n v="138.5825505075"/>
    <n v="0"/>
    <n v="0"/>
    <n v="0"/>
    <n v="0"/>
    <n v="0"/>
    <n v="0"/>
    <n v="0"/>
    <n v="0"/>
    <n v="0"/>
    <n v="0"/>
    <n v="0"/>
    <n v="142.74002717440001"/>
    <n v="142.74002717440001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IK_Annual-367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.732447615848"/>
    <n v="386.732447615848"/>
    <n v="0"/>
    <n v="0"/>
    <n v="0"/>
    <n v="0"/>
    <n v="0"/>
    <n v="0"/>
    <n v="0"/>
    <n v="0"/>
    <n v="0"/>
    <n v="0"/>
    <n v="0"/>
    <n v="405.62377302392798"/>
    <n v="405.62377302392798"/>
    <n v="0"/>
    <n v="0"/>
    <n v="0"/>
    <n v="0"/>
    <n v="0"/>
    <n v="0"/>
    <n v="0"/>
    <n v="0"/>
    <n v="0"/>
    <n v="0"/>
    <n v="0"/>
    <n v="408.12565860000001"/>
    <n v="408.12565860000001"/>
    <n v="0"/>
    <n v="0"/>
    <n v="0"/>
    <n v="0"/>
    <n v="0"/>
    <n v="0"/>
    <n v="0"/>
    <n v="0"/>
    <n v="0"/>
    <n v="0"/>
    <n v="0"/>
    <n v="418.328800065"/>
    <n v="418.328800065"/>
    <n v="0"/>
    <n v="0"/>
    <n v="0"/>
    <n v="0"/>
    <n v="0"/>
    <n v="0"/>
    <n v="0"/>
    <n v="0"/>
    <n v="0"/>
    <n v="0"/>
    <n v="0"/>
    <n v="430.8786645248"/>
    <n v="430.8786645248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IK_Annual-368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.08710360502397"/>
    <n v="292.08710360502397"/>
    <n v="0"/>
    <n v="0"/>
    <n v="0"/>
    <n v="0"/>
    <n v="0"/>
    <n v="0"/>
    <n v="0"/>
    <n v="0"/>
    <n v="0"/>
    <n v="0"/>
    <n v="0"/>
    <n v="306.355139700064"/>
    <n v="306.355139700064"/>
    <n v="0"/>
    <n v="0"/>
    <n v="0"/>
    <n v="0"/>
    <n v="0"/>
    <n v="0"/>
    <n v="0"/>
    <n v="0"/>
    <n v="0"/>
    <n v="0"/>
    <n v="0"/>
    <n v="308.2447368"/>
    <n v="308.2447368"/>
    <n v="0"/>
    <n v="0"/>
    <n v="0"/>
    <n v="0"/>
    <n v="0"/>
    <n v="0"/>
    <n v="0"/>
    <n v="0"/>
    <n v="0"/>
    <n v="0"/>
    <n v="0"/>
    <n v="315.95085521999999"/>
    <n v="315.95085521999999"/>
    <n v="0"/>
    <n v="0"/>
    <n v="0"/>
    <n v="0"/>
    <n v="0"/>
    <n v="0"/>
    <n v="0"/>
    <n v="0"/>
    <n v="0"/>
    <n v="0"/>
    <n v="0"/>
    <n v="325.42938122240002"/>
    <n v="325.42938122240002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IK_Annual-369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.083778162496"/>
    <n v="180.083778162496"/>
    <n v="0"/>
    <n v="0"/>
    <n v="0"/>
    <n v="0"/>
    <n v="0"/>
    <n v="0"/>
    <n v="0"/>
    <n v="0"/>
    <n v="0"/>
    <n v="0"/>
    <n v="0"/>
    <n v="188.88061244665602"/>
    <n v="188.88061244665602"/>
    <n v="0"/>
    <n v="0"/>
    <n v="0"/>
    <n v="0"/>
    <n v="0"/>
    <n v="0"/>
    <n v="0"/>
    <n v="0"/>
    <n v="0"/>
    <n v="0"/>
    <n v="0"/>
    <n v="190.04562720000001"/>
    <n v="190.04562720000001"/>
    <n v="0"/>
    <n v="0"/>
    <n v="0"/>
    <n v="0"/>
    <n v="0"/>
    <n v="0"/>
    <n v="0"/>
    <n v="0"/>
    <n v="0"/>
    <n v="0"/>
    <n v="0"/>
    <n v="194.79676788"/>
    <n v="194.79676788"/>
    <n v="0"/>
    <n v="0"/>
    <n v="0"/>
    <n v="0"/>
    <n v="0"/>
    <n v="0"/>
    <n v="0"/>
    <n v="0"/>
    <n v="0"/>
    <n v="0"/>
    <n v="0"/>
    <n v="200.64067112960001"/>
    <n v="200.64067112960001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IK_Annual-370"/>
    <s v="AFUDC Not Eligible"/>
    <s v="Maintenance"/>
    <s v="Maintenance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.09814304816399"/>
    <n v="105.09814304816399"/>
    <n v="0"/>
    <n v="0"/>
    <n v="0"/>
    <n v="0"/>
    <n v="0"/>
    <n v="0"/>
    <n v="0"/>
    <n v="0"/>
    <n v="0"/>
    <n v="0"/>
    <n v="0"/>
    <n v="110.23203660260401"/>
    <n v="110.23203660260401"/>
    <n v="0"/>
    <n v="0"/>
    <n v="0"/>
    <n v="0"/>
    <n v="0"/>
    <n v="0"/>
    <n v="0"/>
    <n v="0"/>
    <n v="0"/>
    <n v="0"/>
    <n v="0"/>
    <n v="110.91194729999999"/>
    <n v="110.91194729999999"/>
    <n v="0"/>
    <n v="0"/>
    <n v="0"/>
    <n v="0"/>
    <n v="0"/>
    <n v="0"/>
    <n v="0"/>
    <n v="0"/>
    <n v="0"/>
    <n v="0"/>
    <n v="0"/>
    <n v="113.6847459825"/>
    <n v="113.6847459825"/>
    <n v="0"/>
    <n v="0"/>
    <n v="0"/>
    <n v="0"/>
    <n v="0"/>
    <n v="0"/>
    <n v="0"/>
    <n v="0"/>
    <n v="0"/>
    <n v="0"/>
    <n v="0"/>
    <n v="117.09528848639999"/>
    <n v="117.09528848639999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LA-364 "/>
    <s v="AFUDC Not Eligible"/>
    <s v="Maintenance"/>
    <s v="Maintenance"/>
    <s v="Distribution Operations"/>
    <s v="LA - Distribution R/W Clearing"/>
    <s v="~"/>
    <s v="PEF Distribution Poles Towers &amp; Fixtures 364.0"/>
    <n v="0"/>
    <n v="0"/>
    <n v="-3.08"/>
    <n v="-1.17"/>
    <n v="0"/>
    <n v="0"/>
    <n v="0"/>
    <n v="0"/>
    <n v="0"/>
    <n v="0"/>
    <n v="0"/>
    <n v="0"/>
    <n v="-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Maintenance TB"/>
    <s v="AFUDC Not Eligible"/>
    <s v="Maintenance"/>
    <s v="Maintenance"/>
    <s v="Operations Support"/>
    <s v="TB - Equipment &amp; Tools"/>
    <s v="~"/>
    <s v="PEF Distribution Gen. Plant Tool Shop/Gar. Eq. -New- 394.1"/>
    <n v="118.64"/>
    <n v="900.53"/>
    <n v="429.36"/>
    <n v="583.35"/>
    <n v="1102.23"/>
    <n v="225.59"/>
    <n v="681.73"/>
    <n v="122.81"/>
    <n v="292.52999999999997"/>
    <n v="1254.25"/>
    <n v="489.2"/>
    <n v="314.35000000000002"/>
    <n v="6514.5700000000006"/>
    <n v="377.52457679999998"/>
    <n v="377.52457679999998"/>
    <n v="377.52457679999998"/>
    <n v="377.52457679999998"/>
    <n v="377.52457679999998"/>
    <n v="377.52457679999998"/>
    <n v="377.52457679999998"/>
    <n v="377.52457679999998"/>
    <n v="377.52457679999998"/>
    <n v="377.52457679999998"/>
    <n v="377.52457679999998"/>
    <n v="377.52457679999998"/>
    <n v="4530.2949215999997"/>
    <n v="393.08771767999997"/>
    <n v="393.08771767999997"/>
    <n v="393.08771767999997"/>
    <n v="393.08771767999997"/>
    <n v="393.08771767999997"/>
    <n v="393.08771767999997"/>
    <n v="393.08771767999997"/>
    <n v="393.08771767999997"/>
    <n v="393.08771767999997"/>
    <n v="393.08771767999997"/>
    <n v="393.08771767999997"/>
    <n v="393.08771767999997"/>
    <n v="4717.0526121599996"/>
    <n v="402.76169985772862"/>
    <n v="402.76169985772862"/>
    <n v="402.76169985772862"/>
    <n v="402.76169985772862"/>
    <n v="402.76169985772862"/>
    <n v="402.76169985772862"/>
    <n v="402.76169985772862"/>
    <n v="402.76169985772862"/>
    <n v="402.76169985772862"/>
    <n v="402.76169985772862"/>
    <n v="402.76169985772862"/>
    <n v="402.76276156498392"/>
    <n v="4833.141459999998"/>
    <n v="412.67761796997701"/>
    <n v="412.67761796997701"/>
    <n v="412.67761796997701"/>
    <n v="412.67761796997701"/>
    <n v="412.67761796997701"/>
    <n v="412.67761796997701"/>
    <n v="412.67761796997701"/>
    <n v="412.67761796997701"/>
    <n v="412.67761796997701"/>
    <n v="412.67761796997701"/>
    <n v="412.67761796997701"/>
    <n v="412.67870373025232"/>
    <n v="4952.1325013999985"/>
    <n v="422.84152617678825"/>
    <n v="422.84152617678825"/>
    <n v="422.84152617678825"/>
    <n v="422.84152617678825"/>
    <n v="422.84152617678825"/>
    <n v="422.84152617678825"/>
    <n v="422.84152617678825"/>
    <n v="422.84152617678825"/>
    <n v="422.84152617678825"/>
    <n v="422.84152617678825"/>
    <n v="422.84152617678825"/>
    <n v="422.84152525532915"/>
    <n v="5074.098313200001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Poles Towers &amp; Fixtures SPP - 364"/>
    <s v="AFUDC Not Eligible"/>
    <s v="Recoverable"/>
    <s v="Florida SPP"/>
    <s v="Distribution Operations"/>
    <s v="TB - Equipment &amp; Tools"/>
    <s v="DEF - SPP"/>
    <s v="PEF Distribution Poles Towers &amp; Fixtures 364.0 SPP"/>
    <n v="17632.579999999998"/>
    <n v="14788.269999999999"/>
    <n v="3001.9400000000005"/>
    <n v="5242.5400000000009"/>
    <n v="5301.2099999999991"/>
    <n v="10226.130000000005"/>
    <n v="8443.0600000000031"/>
    <n v="5650.3999999999987"/>
    <n v="6913.6799999999994"/>
    <n v="13805.570000000002"/>
    <n v="4451.2100000000009"/>
    <n v="10589.019999999999"/>
    <n v="106045.61000000002"/>
    <n v="31316.095006586878"/>
    <n v="8178.6458374991671"/>
    <n v="1356.2203533343641"/>
    <n v="110.95880257958879"/>
    <n v="0"/>
    <n v="0"/>
    <n v="0"/>
    <n v="0"/>
    <n v="0"/>
    <n v="0"/>
    <n v="0"/>
    <n v="0"/>
    <n v="40961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 Smart Grid - Infrastructure"/>
    <s v="AFUDC Not Eligible"/>
    <s v="Expansion"/>
    <s v="Other Transmission &amp; Distribution Expansion"/>
    <s v="Distribution Expansion"/>
    <s v="SG - Smart Grid - General"/>
    <s v="~"/>
    <s v="PEF Distribution Gen. Plant Commun Equip-New 397.0"/>
    <n v="10.1"/>
    <n v="2.85"/>
    <n v="0"/>
    <n v="0"/>
    <n v="0"/>
    <n v="0"/>
    <n v="0"/>
    <n v="0"/>
    <n v="0"/>
    <n v="0"/>
    <n v="0"/>
    <n v="0"/>
    <n v="12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PP_Annual-368"/>
    <s v="AFUDC Not Eligible"/>
    <s v="Recoverable"/>
    <s v="Maintenance"/>
    <s v="Distribution Operations"/>
    <s v="IK - Distrib Lines OH/UG (Line Ext)"/>
    <s v="DEF - SPP"/>
    <s v="PEF Distribution Line Transformations 368.0 SPP"/>
    <n v="0"/>
    <n v="0"/>
    <n v="0"/>
    <n v="0"/>
    <n v="0"/>
    <n v="0"/>
    <n v="0"/>
    <n v="359.06"/>
    <n v="1096.6599999999999"/>
    <n v="3295.5699999999997"/>
    <n v="275.01000000000005"/>
    <n v="2240.13"/>
    <n v="7266.42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PP_Mthly-364"/>
    <s v="AFUDC Not Eligible"/>
    <s v="Recoverable"/>
    <s v="Florida SPP"/>
    <s v="Distribution Operations"/>
    <s v="IK - Distrib Lines OH/UG (Line Ext)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-625.74512194050624"/>
    <n v="-305.17441998060963"/>
    <n v="855.31013994709576"/>
    <n v="1780.009071331295"/>
    <n v="2244.0645273332807"/>
    <n v="2335.7079374366026"/>
    <n v="2511.0302051941426"/>
    <n v="2638.9997324458459"/>
    <n v="2567.9013573634747"/>
    <n v="2481.5408697503449"/>
    <n v="1296.4675621308502"/>
    <n v="1498.0492224743975"/>
    <n v="19278.161083486215"/>
    <n v="-69.285638854634584"/>
    <n v="-67.182258170842502"/>
    <n v="1458.2999277787276"/>
    <n v="1533.9438238573609"/>
    <n v="1568.9959606189232"/>
    <n v="1580.9622178077195"/>
    <n v="1658.468325572429"/>
    <n v="1655.0129912497623"/>
    <n v="1582.890795457062"/>
    <n v="1526.9105134222757"/>
    <n v="428.85147901572412"/>
    <n v="379.5986085976354"/>
    <n v="13237.466746352142"/>
    <n v="153.32536900411901"/>
    <n v="143.99253210446727"/>
    <n v="1668.7099639677842"/>
    <n v="1672.7894875525947"/>
    <n v="1683.049006492849"/>
    <n v="1693.3989719358651"/>
    <n v="1693.7244659041451"/>
    <n v="1696.0820782762712"/>
    <n v="1678.3117534381543"/>
    <n v="1649.0298483279885"/>
    <n v="541.95760324856099"/>
    <n v="581.57603220343788"/>
    <n v="14855.947112456235"/>
    <n v="147.78013749128345"/>
    <n v="138.78483600156579"/>
    <n v="1608.358678736387"/>
    <n v="1612.2906605093838"/>
    <n v="1622.1791292568125"/>
    <n v="1632.1547733797227"/>
    <n v="1632.468495392573"/>
    <n v="1634.7408413374544"/>
    <n v="1617.6132057419961"/>
    <n v="1589.3903226581747"/>
    <n v="522.3569305113964"/>
    <n v="560.54250122120732"/>
    <n v="14318.660512237957"/>
    <n v="141.16301255058036"/>
    <n v="132.57049207627671"/>
    <n v="1536.3414881495225"/>
    <n v="1540.0974082737878"/>
    <n v="1549.5431028143119"/>
    <n v="1559.0720692940292"/>
    <n v="1559.3717438320909"/>
    <n v="1561.5423413466283"/>
    <n v="1545.1816268448838"/>
    <n v="1518.2224747787948"/>
    <n v="498.96744711048973"/>
    <n v="535.44318764444267"/>
    <n v="13677.51639471584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PP_Mthly-365"/>
    <s v="AFUDC Not Eligible"/>
    <s v="Recoverable"/>
    <s v="Florida SPP"/>
    <s v="Distribution Operations"/>
    <s v="IK - Distrib Lines OH/UG (Line Ext)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-746.34459739713407"/>
    <n v="-363.99049969419843"/>
    <n v="1020.15354121961"/>
    <n v="2123.0691333017066"/>
    <n v="2676.5617141239018"/>
    <n v="2785.8675027260656"/>
    <n v="2994.9795241485672"/>
    <n v="3147.6125402871353"/>
    <n v="3062.8114187667838"/>
    <n v="2959.8067270821562"/>
    <n v="1546.3349641405384"/>
    <n v="1786.7673348559342"/>
    <n v="22993.629303561065"/>
    <n v="-82.639017745761961"/>
    <n v="-80.130253786485"/>
    <n v="1739.3571828527483"/>
    <n v="1829.5798808568049"/>
    <n v="1871.3875945439584"/>
    <n v="1885.660101177692"/>
    <n v="1978.1039137895812"/>
    <n v="1973.98263499171"/>
    <n v="1887.9603724203671"/>
    <n v="1821.1910447940397"/>
    <n v="511.50376283650417"/>
    <n v="452.75841676197803"/>
    <n v="15788.715633493137"/>
    <n v="182.87567379714349"/>
    <n v="171.74412493769339"/>
    <n v="1990.3194169023543"/>
    <n v="1995.1851845779131"/>
    <n v="2007.4220143421055"/>
    <n v="2019.7667223083231"/>
    <n v="2020.1549485304431"/>
    <n v="2022.9669420962052"/>
    <n v="2001.7717533973409"/>
    <n v="1966.8463645861664"/>
    <n v="646.40876136357599"/>
    <n v="693.6628259516159"/>
    <n v="17719.124732790879"/>
    <n v="176.26171319911805"/>
    <n v="165.53275274315928"/>
    <n v="1918.3366653009616"/>
    <n v="1923.0264555213614"/>
    <n v="1934.8207228155181"/>
    <n v="1946.718966742055"/>
    <n v="1947.0931522069607"/>
    <n v="1949.8034459989929"/>
    <n v="1929.3748116482898"/>
    <n v="1895.7125495322712"/>
    <n v="623.03046293215334"/>
    <n v="668.57551538003247"/>
    <n v="17078.287214020871"/>
    <n v="168.36927380705339"/>
    <n v="158.12072210579029"/>
    <n v="1832.4396455246949"/>
    <n v="1836.9194418422544"/>
    <n v="1848.1855993268364"/>
    <n v="1859.5510777006175"/>
    <n v="1859.9085083294924"/>
    <n v="1862.4974437782971"/>
    <n v="1842.9835387556436"/>
    <n v="1810.8285657651447"/>
    <n v="595.13313867009333"/>
    <n v="638.63882641583837"/>
    <n v="16313.575782021755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PP_Mthly-368"/>
    <s v="AFUDC Not Eligible"/>
    <s v="Recoverable"/>
    <s v="Florida SPP"/>
    <s v="Distribution Operations"/>
    <s v="IK - Distrib Lines OH/UG (Line Ext)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-651.73097971635957"/>
    <n v="-317.84766152319196"/>
    <n v="890.82934236929805"/>
    <n v="1853.9290444089982"/>
    <n v="2337.2557318708177"/>
    <n v="2432.704896965332"/>
    <n v="2615.30792386128"/>
    <n v="2748.5917521250185"/>
    <n v="2674.5408134537315"/>
    <n v="2584.5939593314893"/>
    <n v="1350.3070895986209"/>
    <n v="1560.2600055416683"/>
    <n v="20078.741918286705"/>
    <n v="-72.162923381603463"/>
    <n v="-69.972193792672499"/>
    <n v="1518.8600075765244"/>
    <n v="1597.6452330178338"/>
    <n v="1634.1530101171184"/>
    <n v="1646.6162003965885"/>
    <n v="1727.3409711959898"/>
    <n v="1723.7421442225179"/>
    <n v="1648.6248677545709"/>
    <n v="1590.3198442296843"/>
    <n v="446.66076453777168"/>
    <n v="395.36252765838651"/>
    <n v="13787.190453532712"/>
    <n v="159.69264394190105"/>
    <n v="149.97223426890162"/>
    <n v="1738.0079229488192"/>
    <n v="1742.2568604306773"/>
    <n v="1752.9424352692354"/>
    <n v="1763.7222126605204"/>
    <n v="1764.0612236977629"/>
    <n v="1766.5167426737853"/>
    <n v="1748.0084542180816"/>
    <n v="1717.5105341604301"/>
    <n v="564.4639444164884"/>
    <n v="605.7276420662771"/>
    <n v="15472.88285075288"/>
    <n v="153.9171308137972"/>
    <n v="144.54827367503586"/>
    <n v="1675.1503778048402"/>
    <n v="1679.2456463787184"/>
    <n v="1689.5447621028297"/>
    <n v="1699.9346734094627"/>
    <n v="1700.2614236271218"/>
    <n v="1702.6281352433793"/>
    <n v="1684.7892255412364"/>
    <n v="1655.394306431687"/>
    <n v="544.04929762471272"/>
    <n v="583.82063348835243"/>
    <n v="14913.283886141175"/>
    <n v="147.02521081426744"/>
    <n v="138.07586132579797"/>
    <n v="1600.1424671845487"/>
    <n v="1604.0543626456451"/>
    <n v="1613.8923166961913"/>
    <n v="1623.8170007916037"/>
    <n v="1624.1291201728638"/>
    <n v="1626.3898579638887"/>
    <n v="1609.3497179496678"/>
    <n v="1581.2710099065835"/>
    <n v="519.68849895853987"/>
    <n v="557.6789990528116"/>
    <n v="14245.514423462408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2023-364"/>
    <s v="AFUDC Not Eligible"/>
    <s v="Maintenance"/>
    <s v="Maintenance"/>
    <s v="Distribution Operations"/>
    <s v="IKSO-Distrib Line OH/UG SubOp"/>
    <s v="~"/>
    <s v="PEF Distribution Poles Towers &amp; Fixtures 364.0"/>
    <n v="50.66"/>
    <n v="54.58"/>
    <n v="35.68"/>
    <n v="51.51"/>
    <n v="7.1"/>
    <n v="31.23"/>
    <n v="10.26"/>
    <n v="7.54"/>
    <n v="1.28"/>
    <n v="1.03"/>
    <n v="2.41"/>
    <n v="1"/>
    <n v="254.27999999999994"/>
    <n v="0"/>
    <n v="0"/>
    <n v="0"/>
    <n v="0"/>
    <n v="0"/>
    <n v="0"/>
    <n v="0"/>
    <n v="0"/>
    <n v="0"/>
    <n v="0"/>
    <n v="0"/>
    <n v="127891.00598859393"/>
    <n v="127891.00598859393"/>
    <n v="32.555505752713998"/>
    <n v="32.724869336739999"/>
    <n v="33.074919753728999"/>
    <n v="34.264220974788003"/>
    <n v="34.401114847288"/>
    <n v="0"/>
    <n v="0"/>
    <n v="0"/>
    <n v="0"/>
    <n v="0"/>
    <n v="0"/>
    <n v="0"/>
    <n v="167.02063066525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2023-365"/>
    <s v="AFUDC Not Eligible"/>
    <s v="Maintenance"/>
    <s v="Maintenance"/>
    <s v="Distribution Operations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33.33445478071"/>
    <n v="18133.33445478071"/>
    <n v="38.829908507668002"/>
    <n v="39.03191343188"/>
    <n v="39.449428852098002"/>
    <n v="40.867943371655997"/>
    <n v="41.031220716656001"/>
    <n v="0"/>
    <n v="0"/>
    <n v="0"/>
    <n v="0"/>
    <n v="0"/>
    <n v="0"/>
    <n v="0"/>
    <n v="199.210414879958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2023-368"/>
    <s v="AFUDC Not Eligible"/>
    <s v="Maintenance"/>
    <s v="Maintenance"/>
    <s v="Distribution Operations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34.583476525388"/>
    <n v="15834.583476525388"/>
    <n v="33.907466339617997"/>
    <n v="34.083863231380001"/>
    <n v="34.448450494173002"/>
    <n v="35.687140853556002"/>
    <n v="35.829719636055998"/>
    <n v="0"/>
    <n v="0"/>
    <n v="0"/>
    <n v="0"/>
    <n v="0"/>
    <n v="0"/>
    <n v="0"/>
    <n v="173.95664055478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2025-364"/>
    <s v="AFUDC Not Eligible"/>
    <s v="Maintenance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95.564140348186"/>
    <n v="26095.564140348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2025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24.94629088138"/>
    <n v="31124.94629088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2025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79.257156170417"/>
    <n v="27179.2571561704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Annual-364"/>
    <s v="AFUDC Not Eligible"/>
    <s v="Maintenance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77.084768063021"/>
    <n v="27277.084768063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9.6446584666555"/>
    <n v="1249.64465846665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Annual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53.24995815615"/>
    <n v="31653.249958156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2.6179761557062"/>
    <n v="1482.61797615570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Annual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65.609981980793"/>
    <n v="27765.6099819807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.7843653776583"/>
    <n v="1295.78436537765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GridMod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88.737292953272"/>
    <n v="43488.737292953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GridMod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70.295090058935"/>
    <n v="51870.2950900589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GridMod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94.731622787767"/>
    <n v="45294.7316227877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SOG_SPP_2023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30.185739705514"/>
    <n v="64830.1857397055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SOG_SPP_2023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169.999866388302"/>
    <n v="59169.999866388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SOG_SPP_2023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69.057587106203"/>
    <n v="51669.057587106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SPP_2024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436.70115391142"/>
    <n v="114436.70115391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SPP_2024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548.77054283602"/>
    <n v="135548.770542836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SPP_2024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365.34133605257"/>
    <n v="118365.341336052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98.816661499492"/>
    <n v="0"/>
    <n v="0"/>
    <n v="143002.44553650229"/>
    <n v="172601.26219800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03.378532383911"/>
    <n v="0"/>
    <n v="0"/>
    <n v="170563.21958973873"/>
    <n v="205866.59812212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27.992268516711"/>
    <n v="0"/>
    <n v="0"/>
    <n v="148941.03152145876"/>
    <n v="179769.023789975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SPP_Annual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738.456385935169"/>
    <n v="56738.456385935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SPP_Annual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76.451897519437"/>
    <n v="61276.451897519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IK_SubOpt_SPP_Annual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08.47606854546"/>
    <n v="53508.476068545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LA_Veg Mgmt_SPP-364"/>
    <s v="AFUDC Not Eligible"/>
    <s v="Recoverable"/>
    <s v="Maintenance"/>
    <s v="Distribution Operations"/>
    <s v="LA - Distribution R/W Clearing"/>
    <s v="DEF - SPP"/>
    <s v="PEF Distribution Poles Towers &amp; Fixtures 364.0 SPP"/>
    <n v="550.91"/>
    <n v="945.68999999999994"/>
    <n v="1074.96"/>
    <n v="1382.4"/>
    <n v="1192.28"/>
    <n v="1274.8799999999999"/>
    <n v="1089.5899999999999"/>
    <n v="1117.8799999999999"/>
    <n v="838.93"/>
    <n v="1142.3499999999999"/>
    <n v="2407.1799999999998"/>
    <n v="1043.96"/>
    <n v="14061.010000000002"/>
    <n v="36.422432335343736"/>
    <n v="36.424513987937736"/>
    <n v="63.184744885614656"/>
    <n v="55.872135667728664"/>
    <n v="63.19231398049066"/>
    <n v="43.858605724153783"/>
    <n v="43.860508603089777"/>
    <n v="61.283338893053475"/>
    <n v="50.002998081521518"/>
    <n v="50.002834458173524"/>
    <n v="61.284369114133483"/>
    <n v="34.115318282035339"/>
    <n v="599.50411401327642"/>
    <n v="45.703483758760939"/>
    <n v="37.584980677074881"/>
    <n v="57.685969202114819"/>
    <n v="57.687881171236818"/>
    <n v="65.218859170203473"/>
    <n v="45.249373457325099"/>
    <n v="55.262955307607044"/>
    <n v="51.575431272963783"/>
    <n v="51.57527673980178"/>
    <n v="63.174884791161077"/>
    <n v="51.57612818722378"/>
    <n v="35.225913544321919"/>
    <n v="617.52113727979531"/>
    <n v="42.599694875205095"/>
    <n v="42.599706654195579"/>
    <n v="52.197441819571239"/>
    <n v="50.2514304960754"/>
    <n v="52.198296189008545"/>
    <n v="43.569499682690207"/>
    <n v="43.569534627028396"/>
    <n v="46.981667305780171"/>
    <n v="44.365716939283686"/>
    <n v="44.365247350199596"/>
    <n v="46.981478841933772"/>
    <n v="41.152453391678343"/>
    <n v="550.83216817264997"/>
    <n v="43.87768588937849"/>
    <n v="43.877698021738745"/>
    <n v="53.763365279907518"/>
    <n v="51.758973609036126"/>
    <n v="53.764245280431304"/>
    <n v="44.876584844910887"/>
    <n v="44.87662083757936"/>
    <n v="48.391117510143452"/>
    <n v="45.696688622340659"/>
    <n v="45.696204945582188"/>
    <n v="48.390923392380905"/>
    <n v="42.387027256946489"/>
    <n v="567.35713549037609"/>
    <n v="45.19401633950153"/>
    <n v="45.194028835832547"/>
    <n v="55.376266083232736"/>
    <n v="53.311742668016549"/>
    <n v="55.377172483769698"/>
    <n v="46.222882260818736"/>
    <n v="46.22291933326715"/>
    <n v="49.842850895871152"/>
    <n v="47.067589149205929"/>
    <n v="47.067090962146104"/>
    <n v="49.842650954576293"/>
    <n v="43.658638255621618"/>
    <n v="584.37784822186006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LA_Veg Mgmt_SPP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43.442105490565879"/>
    <n v="43.444588338793878"/>
    <n v="75.362302205494913"/>
    <n v="66.640338275962918"/>
    <n v="75.371330087406918"/>
    <n v="52.31144803827236"/>
    <n v="52.313717657904355"/>
    <n v="73.094439396423766"/>
    <n v="59.640045384726236"/>
    <n v="59.639850226350241"/>
    <n v="73.09566817138375"/>
    <n v="40.690342753805083"/>
    <n v="715.04617602709038"/>
    <n v="54.511888290552278"/>
    <n v="44.828711064690559"/>
    <n v="68.803750840440841"/>
    <n v="68.806031302204829"/>
    <n v="77.788450094723757"/>
    <n v="53.9702575878662"/>
    <n v="65.913750956820479"/>
    <n v="61.515532665492358"/>
    <n v="61.515348349248363"/>
    <n v="75.350541781054957"/>
    <n v="61.516363895612358"/>
    <n v="42.014982363191038"/>
    <n v="736.53560919189806"/>
    <n v="50.809908069724614"/>
    <n v="50.809922118872649"/>
    <n v="62.257422925131763"/>
    <n v="59.936358026917681"/>
    <n v="62.258441956669238"/>
    <n v="51.966622765880167"/>
    <n v="51.966664445019426"/>
    <n v="56.036415372507591"/>
    <n v="52.916294488402059"/>
    <n v="52.915734395700461"/>
    <n v="56.036190586139014"/>
    <n v="49.083740618335185"/>
    <n v="656.9937157692998"/>
    <n v="52.334205512096183"/>
    <n v="52.334219982718722"/>
    <n v="64.125145858288761"/>
    <n v="61.734449003979208"/>
    <n v="64.126195460776387"/>
    <n v="53.525621653695886"/>
    <n v="53.525664583209483"/>
    <n v="57.71750805456422"/>
    <n v="54.503783531636799"/>
    <n v="54.503206636151937"/>
    <n v="57.717276524603705"/>
    <n v="50.556253151190596"/>
    <n v="676.70352995291194"/>
    <n v="53.904231526509243"/>
    <n v="53.904246431250414"/>
    <n v="66.048900049078483"/>
    <n v="63.586482296035229"/>
    <n v="66.049981139637694"/>
    <n v="55.131390148920481"/>
    <n v="55.131434366319368"/>
    <n v="59.449033129724029"/>
    <n v="56.138896880378269"/>
    <n v="56.138302678030527"/>
    <n v="59.44879465386537"/>
    <n v="52.072940961570836"/>
    <n v="697.00463426131989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LA_Veg Mgmt_SPP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37.934978120090378"/>
    <n v="37.937146219268378"/>
    <n v="65.808672322890416"/>
    <n v="58.192386070308423"/>
    <n v="65.816555746102409"/>
    <n v="45.679959899573859"/>
    <n v="45.681941801005856"/>
    <n v="63.828305002522768"/>
    <n v="52.079515741752239"/>
    <n v="52.07934532347624"/>
    <n v="63.829378006482756"/>
    <n v="35.532054550159579"/>
    <n v="624.40023880363344"/>
    <n v="47.60145177668678"/>
    <n v="39.145804610234556"/>
    <n v="60.081544235444341"/>
    <n v="60.083535604558342"/>
    <n v="67.927259027072765"/>
    <n v="47.128483244808699"/>
    <n v="57.557907751572479"/>
    <n v="53.717248723543861"/>
    <n v="53.71708777294986"/>
    <n v="65.798402759783968"/>
    <n v="53.717974579163865"/>
    <n v="36.688770460487035"/>
    <n v="643.16547054630655"/>
    <n v="44.36876917320199"/>
    <n v="44.368781441348624"/>
    <n v="54.365090038993962"/>
    <n v="52.338265023613801"/>
    <n v="54.365979888568248"/>
    <n v="45.37884790199147"/>
    <n v="45.378884297493357"/>
    <n v="48.932715555096799"/>
    <n v="46.208130359835486"/>
    <n v="46.207641269720206"/>
    <n v="48.932519264749509"/>
    <n v="42.861426843436469"/>
    <n v="573.70705105804996"/>
    <n v="45.699832423288534"/>
    <n v="45.699845059479621"/>
    <n v="55.996042954457238"/>
    <n v="53.908413180626439"/>
    <n v="55.996959499522269"/>
    <n v="46.740213517923181"/>
    <n v="46.740251005290268"/>
    <n v="50.400697214630114"/>
    <n v="47.594374452771348"/>
    <n v="47.59387068995067"/>
    <n v="50.400495035571637"/>
    <n v="44.147269923200646"/>
    <n v="590.91826495671194"/>
    <n v="47.070827264173182"/>
    <n v="47.070840279449961"/>
    <n v="57.67592408157914"/>
    <n v="55.525665420554851"/>
    <n v="57.676868122993476"/>
    <n v="48.142419788646045"/>
    <n v="48.142458400634034"/>
    <n v="51.912717985696098"/>
    <n v="49.022205549075956"/>
    <n v="49.021686673372116"/>
    <n v="51.912509741266447"/>
    <n v="45.471688209378719"/>
    <n v="608.64581151682012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ribution_LA_Veg Mgmt_SPP_Annual-364"/>
    <s v="AFUDC Not Eligible"/>
    <s v="Recoverable"/>
    <s v="Maintenance"/>
    <s v="Distribution Operations"/>
    <s v="LA - Distribution R/W Clearing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.36234114779995"/>
    <n v="271.36234114779995"/>
  </r>
  <r>
    <s v="DE Florida"/>
    <x v="15"/>
    <s v="Customer Delivery"/>
    <s v="PEF Distribution_LA_Veg Mgmt_SPP_Annual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.66183954359997"/>
    <n v="323.66183954359997"/>
  </r>
  <r>
    <s v="DE Florida"/>
    <x v="15"/>
    <s v="Customer Delivery"/>
    <s v="PEF Distribution_LA_Veg Mgmt_SPP_Annual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.63143930859997"/>
    <n v="282.63143930859997"/>
  </r>
  <r>
    <s v="DE Florida"/>
    <x v="15"/>
    <s v="Customer Delivery"/>
    <s v="PEF Dist_MajProj_CustomerFleetElec 2025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62.5"/>
    <n v="62.5"/>
    <n v="62.5"/>
    <n v="62.5"/>
    <n v="62.5"/>
    <n v="62.5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5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.6666666666666667"/>
    <n v="1.6666666666666667"/>
    <n v="1.6666666666666667"/>
    <n v="1.6666666666666667"/>
    <n v="1.6666666666666667"/>
    <n v="1.6666666666666679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5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5.833333333333333"/>
    <n v="5.833333333333333"/>
    <n v="5.833333333333333"/>
    <n v="5.833333333333333"/>
    <n v="5.833333333333333"/>
    <n v="5.8333333333333286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5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2.5"/>
    <n v="2.5"/>
    <n v="2.5"/>
    <n v="2.5"/>
    <n v="2.5"/>
    <n v="2.5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5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.83333333333333337"/>
    <n v="0.83333333333333337"/>
    <n v="0.83333333333333337"/>
    <n v="0.83333333333333337"/>
    <n v="0.83333333333333337"/>
    <n v="0.83333333333333393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5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10"/>
    <n v="10"/>
    <n v="10"/>
    <n v="10"/>
    <n v="10"/>
    <n v="1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52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75"/>
    <n v="6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52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52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3"/>
    <n v="6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52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"/>
    <n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52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52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8"/>
    <n v="10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6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58.88"/>
    <n v="1235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6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9.57"/>
    <n v="329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6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.5"/>
    <n v="115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6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.36"/>
    <n v="49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6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.79"/>
    <n v="164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6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7.42"/>
    <n v="197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7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25"/>
    <n v="58125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7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.0000000000005"/>
    <n v="1550.0000000000005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7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5"/>
    <n v="5425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7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5"/>
    <n v="2325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7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.00000000000023"/>
    <n v="775.00000000000023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Dist_MajProj_CustomerFleetElec 2027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00"/>
    <n v="9300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Other Yates Maintenance SA"/>
    <s v="AFUDC Not Eligible"/>
    <s v="Maintenance"/>
    <s v="Maintenance"/>
    <s v="Distribution Operations"/>
    <s v="SA - Gen. Bldg. &amp; Oper. Centers"/>
    <s v="~"/>
    <s v="PEF Distribution General Plant Struct &amp; Improv 390.0"/>
    <n v="14.86"/>
    <n v="3199.8"/>
    <n v="436.49"/>
    <n v="1909.55"/>
    <n v="115.72"/>
    <n v="176.06"/>
    <n v="54.29"/>
    <n v="383.95"/>
    <n v="511.55"/>
    <n v="85.72"/>
    <n v="111.33"/>
    <n v="1512.4"/>
    <n v="8511.7200000000012"/>
    <n v="0"/>
    <n v="0"/>
    <n v="0"/>
    <n v="0"/>
    <n v="0"/>
    <n v="0"/>
    <n v="0"/>
    <n v="0"/>
    <n v="0"/>
    <n v="0"/>
    <n v="0"/>
    <n v="24961.795864599997"/>
    <n v="24961.795864599997"/>
    <n v="0"/>
    <n v="0"/>
    <n v="0"/>
    <n v="0"/>
    <n v="0"/>
    <n v="0"/>
    <n v="0"/>
    <n v="0"/>
    <n v="0"/>
    <n v="0"/>
    <n v="0"/>
    <n v="39017.825570891997"/>
    <n v="39017.825570891997"/>
    <n v="0"/>
    <n v="0"/>
    <n v="0"/>
    <n v="0"/>
    <n v="0"/>
    <n v="0"/>
    <n v="0"/>
    <n v="0"/>
    <n v="0"/>
    <n v="0"/>
    <n v="0"/>
    <n v="23558.531791417838"/>
    <n v="23558.531791417838"/>
    <n v="0"/>
    <n v="0"/>
    <n v="0"/>
    <n v="0"/>
    <n v="0"/>
    <n v="0"/>
    <n v="0"/>
    <n v="0"/>
    <n v="0"/>
    <n v="0"/>
    <n v="0"/>
    <n v="3018.5767558283565"/>
    <n v="3018.5767558283565"/>
    <n v="0"/>
    <n v="0"/>
    <n v="0"/>
    <n v="0"/>
    <n v="0"/>
    <n v="0"/>
    <n v="0"/>
    <n v="0"/>
    <n v="0"/>
    <n v="0"/>
    <n v="0"/>
    <n v="60.371535116567003"/>
    <n v="60.371535116567003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Other Yates Maintenance TC-392.1"/>
    <s v="AFUDC Not Eligible"/>
    <s v="Maintenance"/>
    <s v="Maintenance"/>
    <s v="Operations Support"/>
    <s v="TC - Automotive Equipment"/>
    <s v="~"/>
    <s v="PEF Distribution General Plant Cars 392.1"/>
    <n v="0"/>
    <n v="0"/>
    <n v="0"/>
    <n v="0"/>
    <n v="0"/>
    <n v="0"/>
    <n v="0"/>
    <n v="0"/>
    <n v="0"/>
    <n v="0"/>
    <n v="0"/>
    <n v="0"/>
    <n v="0"/>
    <n v="20.329897747980237"/>
    <n v="18.135113190168241"/>
    <n v="18.153650438166601"/>
    <n v="20.348440303854602"/>
    <n v="18.153688529982599"/>
    <n v="18.18611030423628"/>
    <n v="20.3484577886226"/>
    <n v="18.153637949046598"/>
    <n v="18.153626396610601"/>
    <n v="20.348427190278599"/>
    <n v="18.153643256922599"/>
    <n v="18.186097190660277"/>
    <n v="226.65079028652985"/>
    <n v="20.350232492574598"/>
    <n v="18.155434508958599"/>
    <n v="18.174715824381479"/>
    <n v="20.36952910716948"/>
    <n v="18.208447067255761"/>
    <n v="18.174729250185479"/>
    <n v="20.369500694421479"/>
    <n v="18.174693968421479"/>
    <n v="18.17469303173748"/>
    <n v="20.369491015353479"/>
    <n v="18.208410536579759"/>
    <n v="18.174685226037479"/>
    <n v="226.90456272307654"/>
    <n v="12.696932716779727"/>
    <n v="12.696932716779727"/>
    <n v="12.696932716779727"/>
    <n v="12.696932716779727"/>
    <n v="12.696932716779727"/>
    <n v="12.696932716779727"/>
    <n v="12.696932716779727"/>
    <n v="12.696932716779727"/>
    <n v="12.696932716779727"/>
    <n v="12.696932716779727"/>
    <n v="12.696932716779727"/>
    <n v="12.696932662302997"/>
    <n v="152.36319254688001"/>
    <n v="11.928751995109861"/>
    <n v="11.928751995109861"/>
    <n v="11.928751995109861"/>
    <n v="11.928751995109861"/>
    <n v="11.928751995109861"/>
    <n v="11.928751995109861"/>
    <n v="11.928751995109861"/>
    <n v="11.928751995109861"/>
    <n v="11.928751995109861"/>
    <n v="11.928751995109861"/>
    <n v="11.928751995109861"/>
    <n v="11.928752021835523"/>
    <n v="143.145023968044"/>
    <n v="11.713661411028003"/>
    <n v="11.713661411028003"/>
    <n v="11.713661411028003"/>
    <n v="11.713661411028003"/>
    <n v="11.713661411028003"/>
    <n v="11.713661411028003"/>
    <n v="11.713661411028003"/>
    <n v="11.713661411028003"/>
    <n v="11.713661411028003"/>
    <n v="11.713661411028003"/>
    <n v="11.713661411028003"/>
    <n v="11.713661357063984"/>
    <n v="140.563936878372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Other Yates Maintenance TC-392.2"/>
    <s v="AFUDC Not Eligible"/>
    <s v="Maintenance"/>
    <s v="Maintenance"/>
    <s v="Operations Support"/>
    <s v="TC - Automotive Equipment"/>
    <s v="~"/>
    <s v="PEF Distribution General Plant Light Trucks 392.2"/>
    <n v="0"/>
    <n v="0"/>
    <n v="0"/>
    <n v="0"/>
    <n v="0"/>
    <n v="0"/>
    <n v="0"/>
    <n v="0"/>
    <n v="0"/>
    <n v="0"/>
    <n v="0"/>
    <n v="0"/>
    <n v="0"/>
    <n v="137.40866858286455"/>
    <n v="122.57423962243655"/>
    <n v="122.6995318692654"/>
    <n v="137.53399670533742"/>
    <n v="122.6997893297694"/>
    <n v="122.91892633126932"/>
    <n v="137.53411488392939"/>
    <n v="122.69944745598541"/>
    <n v="122.69936937370139"/>
    <n v="137.5339080713934"/>
    <n v="122.69948333162939"/>
    <n v="122.91883769732532"/>
    <n v="1531.9203132549067"/>
    <n v="137.54611001101739"/>
    <n v="122.7115903063134"/>
    <n v="122.84191166422812"/>
    <n v="137.67653477520014"/>
    <n v="123.06989929261944"/>
    <n v="122.84200240850411"/>
    <n v="137.67634273498811"/>
    <n v="122.84176394098812"/>
    <n v="122.84175760999213"/>
    <n v="137.67627731469611"/>
    <n v="123.06965238377545"/>
    <n v="122.84170485169213"/>
    <n v="1533.6355472940147"/>
    <n v="85.817874803243782"/>
    <n v="85.817874803243782"/>
    <n v="85.817874803243782"/>
    <n v="85.817874803243782"/>
    <n v="85.817874803243782"/>
    <n v="85.817874803243782"/>
    <n v="85.817874803243782"/>
    <n v="85.817874803243782"/>
    <n v="85.817874803243782"/>
    <n v="85.817874803243782"/>
    <n v="85.817874803243782"/>
    <n v="85.817874435038405"/>
    <n v="1029.8144972707198"/>
    <n v="80.625783258849893"/>
    <n v="80.625783258849893"/>
    <n v="80.625783258849893"/>
    <n v="80.625783258849893"/>
    <n v="80.625783258849893"/>
    <n v="80.625783258849893"/>
    <n v="80.625783258849893"/>
    <n v="80.625783258849893"/>
    <n v="80.625783258849893"/>
    <n v="80.625783258849893"/>
    <n v="80.625783258849893"/>
    <n v="80.625783439487165"/>
    <n v="967.5093992868359"/>
    <n v="79.171997747983994"/>
    <n v="79.171997747983994"/>
    <n v="79.171997747983994"/>
    <n v="79.171997747983994"/>
    <n v="79.171997747983994"/>
    <n v="79.171997747983994"/>
    <n v="79.171997747983994"/>
    <n v="79.171997747983994"/>
    <n v="79.171997747983994"/>
    <n v="79.171997747983994"/>
    <n v="79.171997747983994"/>
    <n v="79.171997383243834"/>
    <n v="950.06397261106792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Other Yates Maintenance TC-392.3"/>
    <s v="AFUDC Not Eligible"/>
    <s v="Maintenance"/>
    <s v="Maintenance"/>
    <s v="Operations Support"/>
    <s v="TC - Automotive Equipment"/>
    <s v="~"/>
    <s v="PEF Distribution General Plant Heavy Trucks 392.3"/>
    <n v="0"/>
    <n v="0"/>
    <n v="0"/>
    <n v="0"/>
    <n v="0"/>
    <n v="0"/>
    <n v="0"/>
    <n v="0"/>
    <n v="0"/>
    <n v="0"/>
    <n v="0"/>
    <n v="0"/>
    <n v="0"/>
    <n v="67.785468856495328"/>
    <n v="60.467453678329321"/>
    <n v="60.529261960026304"/>
    <n v="67.847294836110294"/>
    <n v="60.529388968614299"/>
    <n v="60.637492078437539"/>
    <n v="67.847353135134298"/>
    <n v="60.529220317866297"/>
    <n v="60.529181798868301"/>
    <n v="67.847251111842297"/>
    <n v="60.529238015784294"/>
    <n v="60.637448354169535"/>
    <n v="755.71605311167809"/>
    <n v="67.853270486070301"/>
    <n v="60.535210542582298"/>
    <n v="60.59949974965614"/>
    <n v="67.91761070479015"/>
    <n v="60.711968987902679"/>
    <n v="60.599544514978142"/>
    <n v="67.917515968876145"/>
    <n v="60.599426875876134"/>
    <n v="60.599423752714138"/>
    <n v="67.91748369620214"/>
    <n v="60.711847184584684"/>
    <n v="60.599397726364138"/>
    <n v="756.56220019059708"/>
    <n v="42.335064736456701"/>
    <n v="42.335064736456701"/>
    <n v="42.335064736456701"/>
    <n v="42.335064736456701"/>
    <n v="42.335064736456701"/>
    <n v="42.335064736456701"/>
    <n v="42.335064736456701"/>
    <n v="42.335064736456701"/>
    <n v="42.335064736456701"/>
    <n v="42.335064736456701"/>
    <n v="42.335064736456701"/>
    <n v="42.335064554816199"/>
    <n v="508.02077665584"/>
    <n v="39.773738996877604"/>
    <n v="39.773738996877604"/>
    <n v="39.773738996877604"/>
    <n v="39.773738996877604"/>
    <n v="39.773738996877604"/>
    <n v="39.773738996877604"/>
    <n v="39.773738996877604"/>
    <n v="39.773738996877604"/>
    <n v="39.773738996877604"/>
    <n v="39.773738996877604"/>
    <n v="39.773738996877604"/>
    <n v="39.77373908598836"/>
    <n v="477.28486805164209"/>
    <n v="39.056567849764747"/>
    <n v="39.056567849764747"/>
    <n v="39.056567849764747"/>
    <n v="39.056567849764747"/>
    <n v="39.056567849764747"/>
    <n v="39.056567849764747"/>
    <n v="39.056567849764747"/>
    <n v="39.056567849764747"/>
    <n v="39.056567849764747"/>
    <n v="39.056567849764747"/>
    <n v="39.056567849764747"/>
    <n v="39.056567669833768"/>
    <n v="468.678814017246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Other Yates Maintenance TC-392.4"/>
    <s v="AFUDC Not Eligible"/>
    <s v="Maintenance"/>
    <s v="Maintenance"/>
    <s v="Operations Support"/>
    <s v="TC - Automotive Equipment"/>
    <s v="~"/>
    <s v="PEF Distribution General Plant Special Equip 392.4"/>
    <n v="0"/>
    <n v="0"/>
    <n v="0"/>
    <n v="0"/>
    <n v="0"/>
    <n v="0"/>
    <n v="0"/>
    <n v="0"/>
    <n v="0"/>
    <n v="0"/>
    <n v="0"/>
    <n v="0"/>
    <n v="0"/>
    <n v="141.42232385074894"/>
    <n v="126.15458682790292"/>
    <n v="126.28353881390028"/>
    <n v="141.55131276030431"/>
    <n v="126.28380379472829"/>
    <n v="126.50934170520674"/>
    <n v="141.5514343908483"/>
    <n v="126.2834519349403"/>
    <n v="126.28337157190229"/>
    <n v="141.55122153739629"/>
    <n v="126.2834888584983"/>
    <n v="126.50925048229874"/>
    <n v="1576.6671265286757"/>
    <n v="141.56377989106431"/>
    <n v="126.29594947333629"/>
    <n v="126.43007746885333"/>
    <n v="141.69801431330734"/>
    <n v="126.66472452968907"/>
    <n v="126.43017086373533"/>
    <n v="141.69781666367334"/>
    <n v="126.42992543067334"/>
    <n v="126.42991891475133"/>
    <n v="141.69774933247933"/>
    <n v="126.66447040873109"/>
    <n v="126.42986461540134"/>
    <n v="1578.4324619056958"/>
    <n v="88.324582486500034"/>
    <n v="88.324582486500034"/>
    <n v="88.324582486500034"/>
    <n v="88.324582486500034"/>
    <n v="88.324582486500034"/>
    <n v="88.324582486500034"/>
    <n v="88.324582486500034"/>
    <n v="88.324582486500034"/>
    <n v="88.324582486500034"/>
    <n v="88.324582486500034"/>
    <n v="88.324582486500034"/>
    <n v="88.324582107539413"/>
    <n v="1059.8949894590398"/>
    <n v="82.98083191074069"/>
    <n v="82.98083191074069"/>
    <n v="82.98083191074069"/>
    <n v="82.98083191074069"/>
    <n v="82.98083191074069"/>
    <n v="82.98083191074069"/>
    <n v="82.98083191074069"/>
    <n v="82.98083191074069"/>
    <n v="82.98083191074069"/>
    <n v="82.98083191074069"/>
    <n v="82.98083191074069"/>
    <n v="82.980832096654197"/>
    <n v="995.76998311480179"/>
    <n v="81.484581874643325"/>
    <n v="81.484581874643325"/>
    <n v="81.484581874643325"/>
    <n v="81.484581874643325"/>
    <n v="81.484581874643325"/>
    <n v="81.484581874643325"/>
    <n v="81.484581874643325"/>
    <n v="81.484581874643325"/>
    <n v="81.484581874643325"/>
    <n v="81.484581874643325"/>
    <n v="81.484581874643325"/>
    <n v="81.484581499249288"/>
    <n v="977.81498212032602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Other Yates Maintenance TC-392.5"/>
    <s v="AFUDC Not Eligible"/>
    <s v="Maintenance"/>
    <s v="Maintenance"/>
    <s v="Operations Support"/>
    <s v="TC - Automotive Equipment"/>
    <s v="~"/>
    <s v="PEF Distribution General Plant Trailers 392.5"/>
    <n v="0"/>
    <n v="0"/>
    <n v="0"/>
    <n v="0"/>
    <n v="0"/>
    <n v="0"/>
    <n v="0"/>
    <n v="0"/>
    <n v="0"/>
    <n v="0"/>
    <n v="0"/>
    <n v="0"/>
    <n v="0"/>
    <n v="146.55903687244512"/>
    <n v="130.73674819578912"/>
    <n v="130.8703839497208"/>
    <n v="146.69271089106479"/>
    <n v="130.87065855512878"/>
    <n v="131.10438840794063"/>
    <n v="146.6928369394488"/>
    <n v="130.8702939151608"/>
    <n v="130.87021063319278"/>
    <n v="146.69261635477679"/>
    <n v="130.87033217984879"/>
    <n v="131.10429387165263"/>
    <n v="1633.93451076617"/>
    <n v="146.7056308504248"/>
    <n v="130.88324538661681"/>
    <n v="131.02224515203824"/>
    <n v="146.84474090818225"/>
    <n v="131.26541501592285"/>
    <n v="131.02234193919023"/>
    <n v="146.84453607955825"/>
    <n v="131.02208759155823"/>
    <n v="131.02208083896625"/>
    <n v="146.84446630277424"/>
    <n v="131.26515166483486"/>
    <n v="131.02202456736623"/>
    <n v="1635.7639662974332"/>
    <n v="91.532690093847066"/>
    <n v="91.532690093847066"/>
    <n v="91.532690093847066"/>
    <n v="91.532690093847066"/>
    <n v="91.532690093847066"/>
    <n v="91.532690093847066"/>
    <n v="91.532690093847066"/>
    <n v="91.532690093847066"/>
    <n v="91.532690093847066"/>
    <n v="91.532690093847066"/>
    <n v="91.532690093847066"/>
    <n v="91.532689701121967"/>
    <n v="1098.3922807334397"/>
    <n v="85.994844891300474"/>
    <n v="85.994844891300474"/>
    <n v="85.994844891300474"/>
    <n v="85.994844891300474"/>
    <n v="85.994844891300474"/>
    <n v="85.994844891300474"/>
    <n v="85.994844891300474"/>
    <n v="85.994844891300474"/>
    <n v="85.994844891300474"/>
    <n v="85.994844891300474"/>
    <n v="85.994844891300474"/>
    <n v="85.994845083966524"/>
    <n v="1031.9381388882714"/>
    <n v="84.444248364247073"/>
    <n v="84.444248364247073"/>
    <n v="84.444248364247073"/>
    <n v="84.444248364247073"/>
    <n v="84.444248364247073"/>
    <n v="84.444248364247073"/>
    <n v="84.444248364247073"/>
    <n v="84.444248364247073"/>
    <n v="84.444248364247073"/>
    <n v="84.444248364247073"/>
    <n v="84.444248364247073"/>
    <n v="84.444247975218147"/>
    <n v="1013.3309799819359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Other Yates Maintenance TC-396"/>
    <s v="AFUDC Not Eligible"/>
    <s v="Maintenance"/>
    <s v="Maintenance"/>
    <s v="Operations Support"/>
    <s v="TC - Automotive Equipment"/>
    <s v="~"/>
    <s v="PEF Distribution Gen. Plant Power Oper Equip 396.0"/>
    <n v="0"/>
    <n v="0"/>
    <n v="0"/>
    <n v="0"/>
    <n v="0"/>
    <n v="0"/>
    <n v="0"/>
    <n v="0"/>
    <n v="0"/>
    <n v="0"/>
    <n v="0"/>
    <n v="0"/>
    <n v="0"/>
    <n v="124.59560057346583"/>
    <n v="111.14445076937383"/>
    <n v="111.2580597789206"/>
    <n v="124.7092421133286"/>
    <n v="111.25829323177659"/>
    <n v="111.45699617090948"/>
    <n v="124.7093492720166"/>
    <n v="111.2579832370006"/>
    <n v="111.25791243572459"/>
    <n v="124.7091617443126"/>
    <n v="111.25801576731661"/>
    <n v="111.45691580189347"/>
    <n v="1389.0719808960396"/>
    <n v="124.72022587884861"/>
    <n v="111.2689937921926"/>
    <n v="111.38716295884268"/>
    <n v="124.83848880935068"/>
    <n v="111.59389122261017"/>
    <n v="111.38724524140667"/>
    <n v="124.83831467648267"/>
    <n v="111.38702901048268"/>
    <n v="111.38702326983868"/>
    <n v="124.83825535649467"/>
    <n v="111.59366733749417"/>
    <n v="111.38697543113868"/>
    <n v="1390.6272729851833"/>
    <n v="77.815539305662583"/>
    <n v="77.815539305662583"/>
    <n v="77.815539305662583"/>
    <n v="77.815539305662583"/>
    <n v="77.815539305662583"/>
    <n v="77.815539305662583"/>
    <n v="77.815539305662583"/>
    <n v="77.815539305662583"/>
    <n v="77.815539305662583"/>
    <n v="77.815539305662583"/>
    <n v="77.815539305662583"/>
    <n v="77.81553897179171"/>
    <n v="933.78647133408015"/>
    <n v="73.107599327217557"/>
    <n v="73.107599327217557"/>
    <n v="73.107599327217557"/>
    <n v="73.107599327217557"/>
    <n v="73.107599327217557"/>
    <n v="73.107599327217557"/>
    <n v="73.107599327217557"/>
    <n v="73.107599327217557"/>
    <n v="73.107599327217557"/>
    <n v="73.107599327217557"/>
    <n v="73.107599327217557"/>
    <n v="73.107599491011044"/>
    <n v="877.29119209040425"/>
    <n v="71.789376243481726"/>
    <n v="71.789376243481726"/>
    <n v="71.789376243481726"/>
    <n v="71.789376243481726"/>
    <n v="71.789376243481726"/>
    <n v="71.789376243481726"/>
    <n v="71.789376243481726"/>
    <n v="71.789376243481726"/>
    <n v="71.789376243481726"/>
    <n v="71.789376243481726"/>
    <n v="71.789376243481726"/>
    <n v="71.789375912752874"/>
    <n v="861.47251459105178"/>
    <n v="0"/>
    <n v="0"/>
    <n v="0"/>
    <n v="0"/>
    <n v="0"/>
    <n v="0"/>
    <n v="0"/>
    <n v="0"/>
    <n v="0"/>
    <n v="0"/>
    <n v="0"/>
    <n v="0"/>
    <n v="0"/>
  </r>
  <r>
    <s v="DE Florida"/>
    <x v="15"/>
    <s v="Customer Delivery"/>
    <s v="PEF Other Yates Maintenance VS - 303"/>
    <s v="AFUDC Not Eligible"/>
    <s v="Maintenance"/>
    <s v="Maintenance"/>
    <s v="Operations Support"/>
    <s v="VS - Other - Intangible Plant - Software"/>
    <s v="~"/>
    <s v="PEF Other Yates Maintenance V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1.8514216"/>
    <n v="12951.8514216"/>
    <n v="0"/>
    <n v="0"/>
    <n v="0"/>
    <n v="0"/>
    <n v="0"/>
    <n v="0"/>
    <n v="0"/>
    <n v="0"/>
    <n v="0"/>
    <n v="0"/>
    <n v="0"/>
    <n v="8859.173136632"/>
    <n v="8859.173136632"/>
    <n v="0"/>
    <n v="0"/>
    <n v="0"/>
    <n v="0"/>
    <n v="0"/>
    <n v="0"/>
    <n v="0"/>
    <n v="0"/>
    <n v="0"/>
    <n v="0"/>
    <n v="0"/>
    <n v="11357.023462732639"/>
    <n v="11357.023462732639"/>
    <n v="0"/>
    <n v="0"/>
    <n v="0"/>
    <n v="0"/>
    <n v="0"/>
    <n v="0"/>
    <n v="0"/>
    <n v="0"/>
    <n v="0"/>
    <n v="0"/>
    <n v="0"/>
    <n v="12060.640469254657"/>
    <n v="12060.640469254657"/>
    <n v="0"/>
    <n v="0"/>
    <n v="0"/>
    <n v="0"/>
    <n v="0"/>
    <n v="0"/>
    <n v="0"/>
    <n v="0"/>
    <n v="0"/>
    <n v="0"/>
    <n v="0"/>
    <n v="12074.712809385092"/>
    <n v="12074.712809385092"/>
    <n v="0"/>
    <n v="0"/>
    <n v="0"/>
    <n v="0"/>
    <n v="0"/>
    <n v="0"/>
    <n v="0"/>
    <n v="0"/>
    <n v="0"/>
    <n v="0"/>
    <n v="0"/>
    <n v="0"/>
    <n v="0"/>
  </r>
  <r>
    <s v="DE Florida"/>
    <x v="15"/>
    <s v="Customer Services"/>
    <s v="PEF Customer Maintenance - Intangible VS"/>
    <s v="AFUDC Not Eligible"/>
    <s v="Maintenance"/>
    <s v="Maintenance"/>
    <s v="Customer Operations"/>
    <s v="VS - Cust - Intangible Plant - Software"/>
    <s v="~"/>
    <s v="PEF Corporate 2008 Misc Intangible 303"/>
    <n v="0"/>
    <n v="0"/>
    <n v="0"/>
    <n v="0"/>
    <n v="0"/>
    <n v="0"/>
    <n v="551.98"/>
    <n v="0"/>
    <n v="0"/>
    <n v="0"/>
    <n v="0"/>
    <n v="0"/>
    <n v="551.98"/>
    <n v="5258.7199999999993"/>
    <n v="0"/>
    <n v="0"/>
    <n v="0"/>
    <n v="0"/>
    <n v="0"/>
    <n v="0"/>
    <n v="0"/>
    <n v="0"/>
    <n v="0"/>
    <n v="0"/>
    <n v="0"/>
    <n v="5258.71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Services"/>
    <s v="PEF Customer Maintenance Facilities SA"/>
    <s v="AFUDC Not Eligible"/>
    <s v="Maintenance"/>
    <s v="Maintenance"/>
    <s v="Customer Operations"/>
    <s v="SA - Cust - Gen. Bldg. &amp; Oper. Centers"/>
    <s v="~"/>
    <s v="D GEN 390 5Z-STRUCT &amp; IMPROVE-50220"/>
    <n v="5.6999999999999993"/>
    <n v="380.75"/>
    <n v="200.45999999999998"/>
    <n v="65.98"/>
    <n v="33.85"/>
    <n v="3083.63"/>
    <n v="14.23"/>
    <n v="4.5199999999999996"/>
    <n v="3.7"/>
    <n v="1.29"/>
    <n v="0"/>
    <n v="2758.67"/>
    <n v="6552.78"/>
    <n v="3894.3800000000006"/>
    <n v="0"/>
    <n v="0"/>
    <n v="0"/>
    <n v="0"/>
    <n v="0"/>
    <n v="0"/>
    <n v="0"/>
    <n v="0"/>
    <n v="0"/>
    <n v="0"/>
    <n v="0"/>
    <n v="3894.38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Services"/>
    <s v="PEF Customer Maintenance Facilities VS"/>
    <s v="AFUDC Not Eligible"/>
    <s v="Maintenance"/>
    <s v="Maintenance"/>
    <s v="Customer Operations"/>
    <s v="VS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889"/>
    <n v="923"/>
    <n v="1149"/>
    <n v="934"/>
    <n v="934"/>
    <n v="1156"/>
    <n v="1115"/>
    <n v="927"/>
    <n v="1149"/>
    <n v="927"/>
    <n v="948"/>
    <n v="11051"/>
    <n v="0"/>
    <n v="495"/>
    <n v="528"/>
    <n v="533"/>
    <n v="540"/>
    <n v="540"/>
    <n v="540"/>
    <n v="721"/>
    <n v="533"/>
    <n v="533"/>
    <n v="533"/>
    <n v="1010"/>
    <n v="6506"/>
    <n v="0"/>
    <n v="491"/>
    <n v="525"/>
    <n v="527"/>
    <n v="534"/>
    <n v="534"/>
    <n v="534"/>
    <n v="715"/>
    <n v="527"/>
    <n v="527"/>
    <n v="527"/>
    <n v="998"/>
    <n v="6439"/>
    <n v="0"/>
    <n v="491"/>
    <n v="525"/>
    <n v="527"/>
    <n v="534"/>
    <n v="534"/>
    <n v="534"/>
    <n v="715"/>
    <n v="527"/>
    <n v="527"/>
    <n v="527"/>
    <n v="998"/>
    <n v="6439"/>
    <n v="0"/>
    <n v="491"/>
    <n v="525"/>
    <n v="527"/>
    <n v="534"/>
    <n v="534"/>
    <n v="534"/>
    <n v="715"/>
    <n v="527"/>
    <n v="527"/>
    <n v="527"/>
    <n v="998"/>
    <n v="6439"/>
    <n v="0"/>
    <n v="0"/>
    <n v="0"/>
    <n v="0"/>
    <n v="0"/>
    <n v="0"/>
    <n v="0"/>
    <n v="0"/>
    <n v="0"/>
    <n v="0"/>
    <n v="0"/>
    <n v="0"/>
    <n v="0"/>
  </r>
  <r>
    <s v="DE Florida"/>
    <x v="15"/>
    <s v="Customer Services"/>
    <s v="PEF Customer Maintenance TB"/>
    <s v="AFUDC Not Eligible"/>
    <s v="Maintenance"/>
    <s v="Maintenance"/>
    <s v="Customer Operations"/>
    <s v="TB - Cust - Equipment and Tools"/>
    <s v="~"/>
    <s v="PEF Corporate - Office Furn &amp; Equip 391.1"/>
    <n v="0"/>
    <n v="0"/>
    <n v="2.11"/>
    <n v="0"/>
    <n v="0"/>
    <n v="0"/>
    <n v="0"/>
    <n v="0"/>
    <n v="0"/>
    <n v="0"/>
    <n v="0"/>
    <n v="0"/>
    <n v="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Customer Services"/>
    <s v="PEF Customer Meters IK"/>
    <s v="AFUDC Not Eligible"/>
    <s v="Expansion"/>
    <s v="Customer Adds"/>
    <s v="Customer Operations"/>
    <s v="IK - Cust - Meters"/>
    <s v="~"/>
    <s v="PEF Distribution Meters 370.0"/>
    <n v="0"/>
    <n v="0"/>
    <n v="0"/>
    <n v="0"/>
    <n v="0"/>
    <n v="0"/>
    <n v="0"/>
    <n v="0"/>
    <n v="0"/>
    <n v="0"/>
    <n v="0"/>
    <n v="0"/>
    <n v="0"/>
    <n v="0"/>
    <n v="0"/>
    <n v="5977.6399999999994"/>
    <n v="0"/>
    <n v="0"/>
    <n v="5064"/>
    <n v="0"/>
    <n v="0"/>
    <n v="5022"/>
    <n v="0"/>
    <n v="0"/>
    <n v="5068"/>
    <n v="21131.64"/>
    <n v="0"/>
    <n v="0"/>
    <n v="2341"/>
    <n v="0"/>
    <n v="0"/>
    <n v="2387"/>
    <n v="0"/>
    <n v="0"/>
    <n v="2340"/>
    <n v="0"/>
    <n v="0"/>
    <n v="2369"/>
    <n v="9437"/>
    <n v="0"/>
    <n v="0"/>
    <n v="4765"/>
    <n v="0"/>
    <n v="0"/>
    <n v="4799"/>
    <n v="0"/>
    <n v="0"/>
    <n v="4767"/>
    <n v="0"/>
    <n v="0"/>
    <n v="4801"/>
    <n v="19132"/>
    <n v="0"/>
    <n v="0"/>
    <n v="4765"/>
    <n v="0"/>
    <n v="0"/>
    <n v="4799"/>
    <n v="0"/>
    <n v="0"/>
    <n v="4767"/>
    <n v="0"/>
    <n v="0"/>
    <n v="4801"/>
    <n v="19132"/>
    <n v="0"/>
    <n v="0"/>
    <n v="4765"/>
    <n v="0"/>
    <n v="0"/>
    <n v="4799"/>
    <n v="0"/>
    <n v="0"/>
    <n v="4767"/>
    <n v="0"/>
    <n v="0"/>
    <n v="4801"/>
    <n v="19132"/>
    <n v="0"/>
    <n v="0"/>
    <n v="0"/>
    <n v="0"/>
    <n v="0"/>
    <n v="0"/>
    <n v="0"/>
    <n v="0"/>
    <n v="0"/>
    <n v="0"/>
    <n v="0"/>
    <n v="0"/>
    <n v="0"/>
  </r>
  <r>
    <s v="DE Florida"/>
    <x v="15"/>
    <s v="Distributed Energy Solutions"/>
    <s v="PEF DES Exp Cust Sol TA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0"/>
    <n v="0"/>
    <n v="0"/>
    <n v="0"/>
    <n v="0"/>
    <n v="0"/>
    <n v="490.29"/>
    <n v="0"/>
    <n v="0"/>
    <n v="0"/>
    <n v="0"/>
    <n v="0"/>
    <n v="490.29"/>
    <n v="401.27502750000002"/>
    <n v="401.27502750000002"/>
    <n v="403.33109789999997"/>
    <n v="403.33109789999997"/>
    <n v="403.33109789999997"/>
    <n v="403.33109789999997"/>
    <n v="819.74116479999998"/>
    <n v="819.74116479999998"/>
    <n v="819.74116479999998"/>
    <n v="819.74116479999998"/>
    <n v="819.74116479999998"/>
    <n v="819.74116479999998"/>
    <n v="7334.3214353999983"/>
    <n v="402.50748270000003"/>
    <n v="402.50748270000003"/>
    <n v="404.60632850000002"/>
    <n v="404.60632850000002"/>
    <n v="404.60632850000002"/>
    <n v="404.60632850000002"/>
    <n v="821.01639539999996"/>
    <n v="821.01639539999996"/>
    <n v="821.01639539999996"/>
    <n v="821.01639539999996"/>
    <n v="821.01639539999996"/>
    <n v="821.01639539999996"/>
    <n v="7349.5386517999996"/>
    <n v="470.38434579"/>
    <n v="470.38434579"/>
    <n v="470.38434579"/>
    <n v="470.38434579"/>
    <n v="470.38434579"/>
    <n v="470.38434579"/>
    <n v="957.44898752999995"/>
    <n v="957.44898752999995"/>
    <n v="957.44898752999995"/>
    <n v="957.44898752999995"/>
    <n v="957.44898752999995"/>
    <n v="957.44898761000059"/>
    <n v="8567"/>
    <n v="552.41471977200001"/>
    <n v="552.41471977200001"/>
    <n v="552.41471977200001"/>
    <n v="552.41471977200001"/>
    <n v="552.41471977200001"/>
    <n v="552.41471977200001"/>
    <n v="1124.4186140039999"/>
    <n v="1124.4186140039999"/>
    <n v="1124.4186140039999"/>
    <n v="1124.4186140039999"/>
    <n v="1124.4186140039999"/>
    <n v="1124.4186113480009"/>
    <n v="10061"/>
    <n v="624.39719616900004"/>
    <n v="624.39719616900004"/>
    <n v="624.39719616900004"/>
    <n v="624.39719616900004"/>
    <n v="624.39719616900004"/>
    <n v="624.39719616900004"/>
    <n v="1270.936136883"/>
    <n v="1270.936136883"/>
    <n v="1270.936136883"/>
    <n v="1270.936136883"/>
    <n v="1270.936136883"/>
    <n v="1270.9361385710017"/>
    <n v="11372"/>
    <n v="0"/>
    <n v="0"/>
    <n v="0"/>
    <n v="0"/>
    <n v="0"/>
    <n v="0"/>
    <n v="0"/>
    <n v="0"/>
    <n v="0"/>
    <n v="0"/>
    <n v="0"/>
    <n v="0"/>
    <n v="0"/>
  </r>
  <r>
    <s v="DE Florida"/>
    <x v="15"/>
    <s v="EHS and Coal Combustion Products"/>
    <s v="PEF Ash Strategy ABSAT"/>
    <s v="AFUDC Not Eligible"/>
    <s v="Maintenance"/>
    <s v="Environmental"/>
    <s v="Coal Combustion Products"/>
    <s v="B4 - Fossil Ash Basin Initiative"/>
    <s v="~"/>
    <s v="PEF Ash Strategy ECRC Crystal River ABSAT"/>
    <n v="0"/>
    <n v="0"/>
    <n v="0"/>
    <n v="0"/>
    <n v="0"/>
    <n v="0"/>
    <n v="0"/>
    <n v="0"/>
    <n v="0"/>
    <n v="422.69"/>
    <n v="0"/>
    <n v="0.05"/>
    <n v="42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999999999999996"/>
    <n v="0.57999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EHS and Coal Combustion Products"/>
    <s v="PEF Ash Strategy ECRC Crystal River ABSAT B2"/>
    <s v="AFUDC Not Eligible"/>
    <s v="Recoverable"/>
    <s v="Environmental"/>
    <s v="Coal Combustion Products"/>
    <s v="B2 - Fossil Env Compliance Water"/>
    <s v="~"/>
    <s v="PEF Ash Strategy ECRC Crystal River ABSAT"/>
    <n v="0"/>
    <n v="0"/>
    <n v="0"/>
    <n v="0"/>
    <n v="0"/>
    <n v="0"/>
    <n v="89.5"/>
    <n v="2.4300000000000002"/>
    <n v="0"/>
    <n v="0"/>
    <n v="0"/>
    <n v="0"/>
    <n v="91.93"/>
    <n v="0"/>
    <n v="0"/>
    <n v="-1.9919551999999998"/>
    <n v="0"/>
    <n v="0"/>
    <n v="309.91937000000001"/>
    <n v="0"/>
    <n v="0"/>
    <n v="51.651736799999995"/>
    <n v="0"/>
    <n v="0"/>
    <n v="-1.0000000000000001E-5"/>
    <n v="359.57914160000001"/>
    <n v="0"/>
    <n v="0"/>
    <n v="5.3999999999999991E-6"/>
    <n v="0"/>
    <n v="0"/>
    <n v="5.6999999999999996E-6"/>
    <n v="0"/>
    <n v="0"/>
    <n v="3.5999999999999998E-6"/>
    <n v="0"/>
    <n v="0"/>
    <n v="5.6999999999999996E-6"/>
    <n v="2.0399999999999998E-5"/>
    <n v="0"/>
    <n v="0"/>
    <n v="7.4738874999999894"/>
    <n v="0"/>
    <n v="0"/>
    <n v="7.4738874999999894"/>
    <n v="0"/>
    <n v="0"/>
    <n v="7.4738874999999894"/>
    <n v="0"/>
    <n v="0"/>
    <n v="7.4738875000000302"/>
    <n v="29.89555"/>
    <n v="0"/>
    <n v="0"/>
    <n v="7.4738874999999894"/>
    <n v="0"/>
    <n v="0"/>
    <n v="7.4738874999999894"/>
    <n v="0"/>
    <n v="0"/>
    <n v="7.4738874999999894"/>
    <n v="0"/>
    <n v="0"/>
    <n v="7.4738875000000302"/>
    <n v="29.89555"/>
    <n v="0"/>
    <n v="0"/>
    <n v="7.4738874999999894"/>
    <n v="0"/>
    <n v="0"/>
    <n v="7.4738874999999894"/>
    <n v="0"/>
    <n v="0"/>
    <n v="7.4738874999999894"/>
    <n v="0"/>
    <n v="0"/>
    <n v="7.4738875000000302"/>
    <n v="29.89555"/>
    <n v="0"/>
    <n v="0"/>
    <n v="0"/>
    <n v="0"/>
    <n v="0"/>
    <n v="0"/>
    <n v="0"/>
    <n v="0"/>
    <n v="0"/>
    <n v="0"/>
    <n v="0"/>
    <n v="0"/>
    <n v="0"/>
  </r>
  <r>
    <s v="DE Florida"/>
    <x v="15"/>
    <s v="FERC Interconnection"/>
    <s v="PEF FERC Interconnection"/>
    <s v="AFUDC Not Eligible"/>
    <s v="Expansion"/>
    <s v="Other Transmission &amp; Distribution Expansion"/>
    <s v="Transmission Expansion"/>
    <s v="EE - Transmission Right Of Way"/>
    <s v="~"/>
    <s v="PEF Distribution Easements 360.1"/>
    <n v="5.87"/>
    <n v="0"/>
    <n v="11.11"/>
    <n v="0"/>
    <n v="0"/>
    <n v="0"/>
    <n v="0"/>
    <n v="0"/>
    <n v="0"/>
    <n v="0"/>
    <n v="0"/>
    <n v="0"/>
    <n v="16.98"/>
    <n v="0"/>
    <n v="0"/>
    <n v="0"/>
    <n v="0"/>
    <n v="0"/>
    <n v="5714.7913900000003"/>
    <n v="1311.5505000000001"/>
    <n v="658.89362000000006"/>
    <n v="634.88454999999999"/>
    <n v="654.06408999999996"/>
    <n v="628.49959999999999"/>
    <n v="646.21241999999995"/>
    <n v="10248.896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Dist_MajProj_OthT&amp;D_Mthly-360"/>
    <s v="AFUDC Not Eligible"/>
    <s v="Major Projects"/>
    <s v="Other Transmission &amp; Distribution Expansion"/>
    <s v="~"/>
    <s v="IK - Distrib Lines OH/UG (Line Ext)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.133200000000002"/>
    <n v="0"/>
    <n v="0"/>
    <n v="0"/>
    <n v="0"/>
    <n v="0"/>
    <n v="1.1826640000000013"/>
    <n v="60.315864000000005"/>
    <n v="0"/>
    <n v="0"/>
    <n v="0"/>
    <n v="0"/>
    <n v="0"/>
    <n v="2.3653279999999936E-2"/>
    <n v="0"/>
    <n v="0"/>
    <n v="0"/>
    <n v="0"/>
    <n v="0"/>
    <n v="4.7306559999999901E-4"/>
    <n v="2.4126345599999936E-2"/>
    <n v="0"/>
    <n v="0"/>
    <n v="0"/>
    <n v="0"/>
    <n v="0"/>
    <n v="9.4613119999999727E-6"/>
    <n v="0"/>
    <n v="0"/>
    <n v="0"/>
    <n v="0"/>
    <n v="0"/>
    <n v="1.892262400000004E-7"/>
    <n v="9.6505382399999729E-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Dist_MajProj_OthT&amp;D_Mthly-362"/>
    <s v="AFUDC Not Eligible"/>
    <s v="Major Projects"/>
    <s v="Other Transmission &amp; Distribution Expansion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3.134592172114"/>
    <n v="0"/>
    <n v="0"/>
    <n v="0"/>
    <n v="0"/>
    <n v="0"/>
    <n v="2948.4730113849764"/>
    <n v="5961.6076035570904"/>
    <n v="0"/>
    <n v="0"/>
    <n v="0"/>
    <n v="0"/>
    <n v="0"/>
    <n v="8643.1595979212398"/>
    <n v="0"/>
    <n v="0"/>
    <n v="0"/>
    <n v="0"/>
    <n v="0"/>
    <n v="8730.1138285388952"/>
    <n v="17373.273426460135"/>
    <n v="0"/>
    <n v="0"/>
    <n v="0"/>
    <n v="0"/>
    <n v="0"/>
    <n v="7661.8022765707765"/>
    <n v="0"/>
    <n v="0"/>
    <n v="0"/>
    <n v="0"/>
    <n v="0"/>
    <n v="7640.4360455314127"/>
    <n v="15302.238322102188"/>
    <n v="0"/>
    <n v="0"/>
    <n v="0"/>
    <n v="0"/>
    <n v="0"/>
    <n v="8342.6687209106276"/>
    <n v="0"/>
    <n v="0"/>
    <n v="0"/>
    <n v="0"/>
    <n v="0"/>
    <n v="8356.7133744182102"/>
    <n v="16699.382095328838"/>
    <n v="0"/>
    <n v="0"/>
    <n v="0"/>
    <n v="0"/>
    <n v="0"/>
    <n v="9977.9142674883642"/>
    <n v="0"/>
    <n v="0"/>
    <n v="0"/>
    <n v="0"/>
    <n v="0"/>
    <n v="10010.338285349766"/>
    <n v="19988.25255283813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Dist_MajProj_OthT&amp;D_Mthly-364"/>
    <s v="AFUDC Not Eligible"/>
    <s v="Major Projects"/>
    <s v="Other Transmission &amp; Distribution Expansion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4.9004027315405"/>
    <n v="0"/>
    <n v="0"/>
    <n v="0"/>
    <n v="0"/>
    <n v="0"/>
    <n v="2001.0170352456043"/>
    <n v="4045.9174379771448"/>
    <n v="0"/>
    <n v="0"/>
    <n v="0"/>
    <n v="0"/>
    <n v="0"/>
    <n v="5865.7852817390976"/>
    <n v="0"/>
    <n v="0"/>
    <n v="0"/>
    <n v="0"/>
    <n v="0"/>
    <n v="5924.7978269042596"/>
    <n v="11790.583108643357"/>
    <n v="0"/>
    <n v="0"/>
    <n v="0"/>
    <n v="0"/>
    <n v="0"/>
    <n v="5199.7959565380843"/>
    <n v="0"/>
    <n v="0"/>
    <n v="0"/>
    <n v="0"/>
    <n v="0"/>
    <n v="5185.2959191307618"/>
    <n v="10385.091875668846"/>
    <n v="0"/>
    <n v="0"/>
    <n v="0"/>
    <n v="0"/>
    <n v="0"/>
    <n v="5661.7759183826147"/>
    <n v="0"/>
    <n v="0"/>
    <n v="0"/>
    <n v="0"/>
    <n v="0"/>
    <n v="5671.3055183676524"/>
    <n v="11333.081436750268"/>
    <n v="0"/>
    <n v="0"/>
    <n v="0"/>
    <n v="0"/>
    <n v="0"/>
    <n v="6771.5461103673524"/>
    <n v="0"/>
    <n v="0"/>
    <n v="0"/>
    <n v="0"/>
    <n v="0"/>
    <n v="6793.5509222073451"/>
    <n v="13565.097032574697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Dist_MajProj_OthT&amp;D_Mthly-365"/>
    <s v="AFUDC Not Eligible"/>
    <s v="Major Projects"/>
    <s v="Other Transmission &amp; Distribution Expansion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0.9576161914974"/>
    <n v="0"/>
    <n v="0"/>
    <n v="0"/>
    <n v="0"/>
    <n v="0"/>
    <n v="2584.2829177899025"/>
    <n v="5225.2405339813995"/>
    <n v="0"/>
    <n v="0"/>
    <n v="0"/>
    <n v="0"/>
    <n v="0"/>
    <n v="7575.572039625913"/>
    <n v="0"/>
    <n v="0"/>
    <n v="0"/>
    <n v="0"/>
    <n v="0"/>
    <n v="7651.7858397682567"/>
    <n v="15227.357879394171"/>
    <n v="0"/>
    <n v="0"/>
    <n v="0"/>
    <n v="0"/>
    <n v="0"/>
    <n v="6715.605716795365"/>
    <n v="0"/>
    <n v="0"/>
    <n v="0"/>
    <n v="0"/>
    <n v="0"/>
    <n v="6696.8821143359055"/>
    <n v="13412.487831131271"/>
    <n v="0"/>
    <n v="0"/>
    <n v="0"/>
    <n v="0"/>
    <n v="0"/>
    <n v="7312.4376422867172"/>
    <n v="0"/>
    <n v="0"/>
    <n v="0"/>
    <n v="0"/>
    <n v="0"/>
    <n v="7324.7487528457323"/>
    <n v="14637.186395132449"/>
    <n v="0"/>
    <n v="0"/>
    <n v="0"/>
    <n v="0"/>
    <n v="0"/>
    <n v="8745.504975056916"/>
    <n v="0"/>
    <n v="0"/>
    <n v="0"/>
    <n v="0"/>
    <n v="0"/>
    <n v="8773.9200995011415"/>
    <n v="17519.425074558058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Dist_MajProj_OthT&amp;D_Mthly-366"/>
    <s v="AFUDC Not Eligible"/>
    <s v="Major Projects"/>
    <s v="Other Transmission &amp; Distribution Expansion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7.4368951475559"/>
    <n v="0"/>
    <n v="0"/>
    <n v="0"/>
    <n v="0"/>
    <n v="0"/>
    <n v="946.67579170579245"/>
    <n v="1914.1126868533484"/>
    <n v="0"/>
    <n v="0"/>
    <n v="0"/>
    <n v="0"/>
    <n v="0"/>
    <n v="2775.0872819955612"/>
    <n v="0"/>
    <n v="0"/>
    <n v="0"/>
    <n v="0"/>
    <n v="0"/>
    <n v="2803.0059588137965"/>
    <n v="5578.0932408093577"/>
    <n v="0"/>
    <n v="0"/>
    <n v="0"/>
    <n v="0"/>
    <n v="0"/>
    <n v="2460.0001191762763"/>
    <n v="0"/>
    <n v="0"/>
    <n v="0"/>
    <n v="0"/>
    <n v="0"/>
    <n v="2453.1400023835249"/>
    <n v="4913.1401215598016"/>
    <n v="0"/>
    <n v="0"/>
    <n v="0"/>
    <n v="0"/>
    <n v="0"/>
    <n v="2678.8928000476703"/>
    <n v="0"/>
    <n v="0"/>
    <n v="0"/>
    <n v="0"/>
    <n v="0"/>
    <n v="2683.4078560009534"/>
    <n v="5362.3006560486238"/>
    <n v="0"/>
    <n v="0"/>
    <n v="0"/>
    <n v="0"/>
    <n v="0"/>
    <n v="3203.8781571200193"/>
    <n v="0"/>
    <n v="0"/>
    <n v="0"/>
    <n v="0"/>
    <n v="0"/>
    <n v="3214.2875631424004"/>
    <n v="6418.1657202624192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Dist_MajProj_OthT&amp;D_Mthly-367"/>
    <s v="AFUDC Not Eligible"/>
    <s v="Major Projects"/>
    <s v="Other Transmission &amp; Distribution Expansion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0.3295364648657"/>
    <n v="0"/>
    <n v="0"/>
    <n v="0"/>
    <n v="0"/>
    <n v="0"/>
    <n v="2857.6595433162811"/>
    <n v="5777.9890797811468"/>
    <n v="0"/>
    <n v="0"/>
    <n v="0"/>
    <n v="0"/>
    <n v="0"/>
    <n v="8376.9488186033777"/>
    <n v="0"/>
    <n v="0"/>
    <n v="0"/>
    <n v="0"/>
    <n v="0"/>
    <n v="8461.2248441924967"/>
    <n v="16838.173662795874"/>
    <n v="0"/>
    <n v="0"/>
    <n v="0"/>
    <n v="0"/>
    <n v="0"/>
    <n v="7425.6344968838494"/>
    <n v="0"/>
    <n v="0"/>
    <n v="0"/>
    <n v="0"/>
    <n v="0"/>
    <n v="7404.9226899376754"/>
    <n v="14830.557186821525"/>
    <n v="0"/>
    <n v="0"/>
    <n v="0"/>
    <n v="0"/>
    <n v="0"/>
    <n v="8085.6084537987535"/>
    <n v="0"/>
    <n v="0"/>
    <n v="0"/>
    <n v="0"/>
    <n v="0"/>
    <n v="8099.2221690759761"/>
    <n v="16184.83062287473"/>
    <n v="0"/>
    <n v="0"/>
    <n v="0"/>
    <n v="0"/>
    <n v="0"/>
    <n v="9670.9244433815202"/>
    <n v="0"/>
    <n v="0"/>
    <n v="0"/>
    <n v="0"/>
    <n v="0"/>
    <n v="9702.3584888676323"/>
    <n v="19373.282932249153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Dist_MajProj_OthT&amp;D_Mthly-368"/>
    <s v="AFUDC Not Eligible"/>
    <s v="Major Projects"/>
    <s v="Other Transmission &amp; Distribution Expansion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5.6349322038886"/>
    <n v="0"/>
    <n v="0"/>
    <n v="0"/>
    <n v="0"/>
    <n v="0"/>
    <n v="2158.3022170553027"/>
    <n v="4363.9371492591908"/>
    <n v="0"/>
    <n v="0"/>
    <n v="0"/>
    <n v="0"/>
    <n v="0"/>
    <n v="6326.8513737535086"/>
    <n v="0"/>
    <n v="0"/>
    <n v="0"/>
    <n v="0"/>
    <n v="0"/>
    <n v="6390.5024595866744"/>
    <n v="12717.353833340183"/>
    <n v="0"/>
    <n v="0"/>
    <n v="0"/>
    <n v="0"/>
    <n v="0"/>
    <n v="5608.4600491917345"/>
    <n v="0"/>
    <n v="0"/>
    <n v="0"/>
    <n v="0"/>
    <n v="0"/>
    <n v="5592.819200983834"/>
    <n v="11201.279250175568"/>
    <n v="0"/>
    <n v="0"/>
    <n v="0"/>
    <n v="0"/>
    <n v="0"/>
    <n v="6107.0063840196763"/>
    <n v="0"/>
    <n v="0"/>
    <n v="0"/>
    <n v="0"/>
    <n v="0"/>
    <n v="6117.2901276803932"/>
    <n v="12224.296511700069"/>
    <n v="0"/>
    <n v="0"/>
    <n v="0"/>
    <n v="0"/>
    <n v="0"/>
    <n v="7304.2758025536086"/>
    <n v="0"/>
    <n v="0"/>
    <n v="0"/>
    <n v="0"/>
    <n v="0"/>
    <n v="7328.015516051074"/>
    <n v="14632.291318604683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Dist_MajProj_OthT&amp;D_Mthly-369"/>
    <s v="AFUDC Not Eligible"/>
    <s v="Major Projects"/>
    <s v="Other Transmission &amp; Distribution Expansion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9.8651461708184"/>
    <n v="0"/>
    <n v="0"/>
    <n v="0"/>
    <n v="0"/>
    <n v="0"/>
    <n v="1330.6825699137955"/>
    <n v="2690.547716084614"/>
    <n v="0"/>
    <n v="0"/>
    <n v="0"/>
    <n v="0"/>
    <n v="0"/>
    <n v="3900.7655086299901"/>
    <n v="0"/>
    <n v="0"/>
    <n v="0"/>
    <n v="0"/>
    <n v="0"/>
    <n v="3940.0090352338971"/>
    <n v="7840.7745438638867"/>
    <n v="0"/>
    <n v="0"/>
    <n v="0"/>
    <n v="0"/>
    <n v="0"/>
    <n v="3457.8401807046776"/>
    <n v="0"/>
    <n v="0"/>
    <n v="0"/>
    <n v="0"/>
    <n v="0"/>
    <n v="3448.1968036140929"/>
    <n v="6906.0369843187709"/>
    <n v="0"/>
    <n v="0"/>
    <n v="0"/>
    <n v="0"/>
    <n v="0"/>
    <n v="3765.0339360722819"/>
    <n v="0"/>
    <n v="0"/>
    <n v="0"/>
    <n v="0"/>
    <n v="0"/>
    <n v="3771.3706787214469"/>
    <n v="7536.4046147937288"/>
    <n v="0"/>
    <n v="0"/>
    <n v="0"/>
    <n v="0"/>
    <n v="0"/>
    <n v="4503.0674135744284"/>
    <n v="0"/>
    <n v="0"/>
    <n v="0"/>
    <n v="0"/>
    <n v="0"/>
    <n v="4517.7013482714883"/>
    <n v="9020.7687618459167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Dist_MajProj_OthT&amp;D_Mthly-370"/>
    <s v="AFUDC Not Eligible"/>
    <s v="Major Projects"/>
    <s v="Other Transmission &amp; Distribution Expansion"/>
    <s v="~"/>
    <s v="IK - Distrib Lines OH/UG (Line Ext)"/>
    <s v="~"/>
    <s v="PEF Distribution Meters 370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.62673926971911"/>
    <n v="0"/>
    <n v="0"/>
    <n v="0"/>
    <n v="0"/>
    <n v="0"/>
    <n v="776.59558518538461"/>
    <n v="1570.2223244551037"/>
    <n v="0"/>
    <n v="0"/>
    <n v="0"/>
    <n v="0"/>
    <n v="0"/>
    <n v="2276.5138293212317"/>
    <n v="0"/>
    <n v="0"/>
    <n v="0"/>
    <n v="0"/>
    <n v="0"/>
    <n v="2299.4166238695011"/>
    <n v="4575.9304531907328"/>
    <n v="0"/>
    <n v="0"/>
    <n v="0"/>
    <n v="0"/>
    <n v="0"/>
    <n v="2018.2383324773905"/>
    <n v="0"/>
    <n v="0"/>
    <n v="0"/>
    <n v="0"/>
    <n v="0"/>
    <n v="2012.6147666495476"/>
    <n v="4030.8530991269381"/>
    <n v="0"/>
    <n v="0"/>
    <n v="0"/>
    <n v="0"/>
    <n v="0"/>
    <n v="2197.2322953329913"/>
    <n v="0"/>
    <n v="0"/>
    <n v="0"/>
    <n v="0"/>
    <n v="0"/>
    <n v="2200.924645906659"/>
    <n v="4398.1569412396502"/>
    <n v="0"/>
    <n v="0"/>
    <n v="0"/>
    <n v="0"/>
    <n v="0"/>
    <n v="2628.278492918133"/>
    <n v="0"/>
    <n v="0"/>
    <n v="0"/>
    <n v="0"/>
    <n v="0"/>
    <n v="2636.8255698583625"/>
    <n v="5265.104062776496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Grid Solutions - H&amp;R_Mthly-364"/>
    <s v="AFUDC Not Eligible"/>
    <s v="Major Projects"/>
    <s v="Other Transmission &amp; Distribution Expansion"/>
    <s v="Grid Solutions - H&amp;R"/>
    <s v="IK - Distrib Lines OH/UG (Line Ext)"/>
    <s v="~"/>
    <s v="PEF Distribution Poles Towers &amp; Fixtures 364.0 SPP"/>
    <n v="0"/>
    <n v="0"/>
    <n v="0"/>
    <n v="0"/>
    <n v="0"/>
    <n v="0"/>
    <n v="0"/>
    <n v="0"/>
    <n v="0"/>
    <n v="0"/>
    <n v="0"/>
    <n v="0"/>
    <n v="0"/>
    <n v="2.467985499E-2"/>
    <n v="2.467985499E-2"/>
    <n v="2.467985499E-2"/>
    <n v="2.467985499E-2"/>
    <n v="5.2830161191079998"/>
    <n v="-1.702894844E-2"/>
    <n v="2.5949784274820002"/>
    <n v="3.1541218284659998"/>
    <n v="9.3149772095939998"/>
    <n v="39.523219709400003"/>
    <n v="2.581952190944"/>
    <n v="3.0680741277900001"/>
    <n v="65.602030084304005"/>
    <n v="76.414803301242003"/>
    <n v="155.469520849426"/>
    <n v="2.8857189365060001"/>
    <n v="2.9298063386059998"/>
    <n v="2.9140409260200002"/>
    <n v="2.914786321272"/>
    <n v="2.8787164632239999"/>
    <n v="2.8663325998299998"/>
    <n v="2.8577393439979999"/>
    <n v="2.8559091865499999"/>
    <n v="2.8484037229759998"/>
    <n v="2.8085977984820003"/>
    <n v="260.64437578813204"/>
    <n v="36.059319361550493"/>
    <n v="31.616150922623234"/>
    <n v="38.448395218482204"/>
    <n v="39.701161919173344"/>
    <n v="42.216759821695582"/>
    <n v="37.524083300855523"/>
    <n v="49.109976188810151"/>
    <n v="57.389523144524688"/>
    <n v="60.514336673596006"/>
    <n v="59.151943328151198"/>
    <n v="73.584834495565531"/>
    <n v="55.402594282452093"/>
    <n v="580.71907865748005"/>
    <n v="37.950215292813738"/>
    <n v="33.274053850362314"/>
    <n v="40.464570658547501"/>
    <n v="41.783030542002514"/>
    <n v="44.430542577203738"/>
    <n v="39.491789228040282"/>
    <n v="51.6852287394413"/>
    <n v="60.398942560433866"/>
    <n v="63.68761656420893"/>
    <n v="62.253781381278166"/>
    <n v="77.443511437169377"/>
    <n v="58.307821963994137"/>
    <n v="611.171104795495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Grid Solutions - H&amp;R_Mthly-365"/>
    <s v="AFUDC Not Eligible"/>
    <s v="Major Projects"/>
    <s v="Other Transmission &amp; Distribution Expansion"/>
    <s v="Grid Solutions - H&amp;R"/>
    <s v="IK - Distrib Lines OH/UG (Line Ext)"/>
    <s v="~"/>
    <s v="PEF Distribution O/H Conduct &amp; Devices 365.0 SPP"/>
    <n v="0"/>
    <n v="0"/>
    <n v="0"/>
    <n v="0"/>
    <n v="0"/>
    <n v="0"/>
    <n v="0"/>
    <n v="0"/>
    <n v="0"/>
    <n v="0"/>
    <n v="0"/>
    <n v="0"/>
    <n v="0"/>
    <n v="2.9436388380000001E-2"/>
    <n v="2.9436388380000001E-2"/>
    <n v="2.9436388380000001E-2"/>
    <n v="2.9436388380000001E-2"/>
    <n v="6.3012085914959997"/>
    <n v="-2.0310927279999998E-2"/>
    <n v="3.0951070360839998"/>
    <n v="3.7620138034920001"/>
    <n v="11.110247082228"/>
    <n v="47.1405057228"/>
    <n v="3.079570260928"/>
    <n v="3.6593821819799999"/>
    <n v="78.24546930524798"/>
    <n v="91.142181705203996"/>
    <n v="185.433066719012"/>
    <n v="3.4418817859719999"/>
    <n v="3.4944661261719996"/>
    <n v="3.4756622552400001"/>
    <n v="3.476551310064"/>
    <n v="3.4335297302879999"/>
    <n v="3.41875913246"/>
    <n v="3.4085097036760001"/>
    <n v="3.4063268211"/>
    <n v="3.397374834112"/>
    <n v="3.3498971380839997"/>
    <n v="310.87820726138392"/>
    <n v="43.009009974942842"/>
    <n v="37.709512394466152"/>
    <n v="45.858530963717541"/>
    <n v="47.352742626064"/>
    <n v="50.353170177059013"/>
    <n v="44.756076974318425"/>
    <n v="58.574911927647634"/>
    <n v="68.450170915093636"/>
    <n v="72.177227848535566"/>
    <n v="70.552261265097854"/>
    <n v="87.766794738751685"/>
    <n v="66.080302466065561"/>
    <n v="692.64071227175975"/>
    <n v="45.264337125016461"/>
    <n v="39.686941941643028"/>
    <n v="48.263282665865994"/>
    <n v="49.835848517997569"/>
    <n v="52.993613931955025"/>
    <n v="47.103017663950027"/>
    <n v="61.646491330674102"/>
    <n v="72.039593898369247"/>
    <n v="75.962092035799813"/>
    <n v="74.251914673138756"/>
    <n v="92.369152132343558"/>
    <n v="69.545452905598466"/>
    <n v="728.9617388223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Grid Solutions - H&amp;R_Mthly-368"/>
    <s v="AFUDC Not Eligible"/>
    <s v="Major Projects"/>
    <s v="Other Transmission &amp; Distribution Expansion"/>
    <s v="Grid Solutions - H&amp;R"/>
    <s v="IK - Distrib Lines OH/UG (Line Ext)"/>
    <s v="~"/>
    <s v="PEF Distribution Line Transformations 368.0 SPP"/>
    <n v="0"/>
    <n v="0"/>
    <n v="0"/>
    <n v="0"/>
    <n v="0"/>
    <n v="0"/>
    <n v="0"/>
    <n v="0"/>
    <n v="0"/>
    <n v="0"/>
    <n v="0"/>
    <n v="0"/>
    <n v="0"/>
    <n v="2.5704756629999999E-2"/>
    <n v="2.5704756629999999E-2"/>
    <n v="2.5704756629999999E-2"/>
    <n v="2.5704756629999999E-2"/>
    <n v="5.5024084893959992"/>
    <n v="-1.7736124279999998E-2"/>
    <n v="2.7027423364339995"/>
    <n v="3.2851057680419999"/>
    <n v="9.7018083081780002"/>
    <n v="41.164534567799997"/>
    <n v="2.6891751481280002"/>
    <n v="3.1954846902299998"/>
    <n v="68.326342210448004"/>
    <n v="79.588146793554003"/>
    <n v="161.92583783156201"/>
    <n v="3.0055566775219997"/>
    <n v="3.0514749352219996"/>
    <n v="3.0350548187399999"/>
    <n v="3.035831168664"/>
    <n v="2.9982634064879998"/>
    <n v="2.9853652677099998"/>
    <n v="2.9764151523260001"/>
    <n v="2.9745089923500001"/>
    <n v="2.9666918429119997"/>
    <n v="2.9252328634340001"/>
    <n v="271.46837975048402"/>
    <n v="37.556785840422179"/>
    <n v="32.929102110716173"/>
    <n v="40.045074912538553"/>
    <n v="41.349866337305208"/>
    <n v="43.969931645203985"/>
    <n v="39.082378296110818"/>
    <n v="51.149408558111524"/>
    <n v="59.772787406550236"/>
    <n v="63.02736776415184"/>
    <n v="61.608397134333522"/>
    <n v="76.640655430663827"/>
    <n v="57.703345634652038"/>
    <n v="604.83510107075995"/>
    <n v="39.526206639104892"/>
    <n v="34.655854204314977"/>
    <n v="42.144977810317357"/>
    <n v="43.518190515350035"/>
    <n v="46.27564806797411"/>
    <n v="41.131798845712382"/>
    <n v="53.831605844180771"/>
    <n v="62.907181580052715"/>
    <n v="66.332427187723354"/>
    <n v="64.839047893570509"/>
    <n v="80.659574980146957"/>
    <n v="60.729221213703944"/>
    <n v="636.55173478215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Grid Solutions Advanced DMS Dec 21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26.161"/>
    <n v="28826.161"/>
    <n v="0"/>
    <n v="0"/>
    <n v="0"/>
    <n v="0"/>
    <n v="0"/>
    <n v="0"/>
    <n v="0"/>
    <n v="0"/>
    <n v="0"/>
    <n v="0"/>
    <n v="0"/>
    <n v="576.52322000000061"/>
    <n v="576.52322000000061"/>
    <n v="0"/>
    <n v="0"/>
    <n v="0"/>
    <n v="0"/>
    <n v="0"/>
    <n v="0"/>
    <n v="0"/>
    <n v="0"/>
    <n v="0"/>
    <n v="0"/>
    <n v="0"/>
    <n v="11.530464400000062"/>
    <n v="11.5304644000000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Grid Solutions Advanced DMS VS"/>
    <s v="AFUDC Not Eligible"/>
    <s v="Major Projects"/>
    <s v="Other Transmission &amp; Distribution Expansion"/>
    <s v="Grid Solutions - Advanced D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1.9462555760019"/>
    <n v="8981.9462555760019"/>
    <n v="0"/>
    <n v="0"/>
    <n v="0"/>
    <n v="0"/>
    <n v="0"/>
    <n v="0"/>
    <n v="0"/>
    <n v="0"/>
    <n v="0"/>
    <n v="0"/>
    <n v="0"/>
    <n v="7690.3638153115207"/>
    <n v="7690.3638153115207"/>
    <n v="0"/>
    <n v="0"/>
    <n v="0"/>
    <n v="0"/>
    <n v="0"/>
    <n v="0"/>
    <n v="0"/>
    <n v="0"/>
    <n v="0"/>
    <n v="0"/>
    <n v="0"/>
    <n v="3317.2610845062295"/>
    <n v="3317.2610845062295"/>
    <n v="0"/>
    <n v="0"/>
    <n v="0"/>
    <n v="0"/>
    <n v="0"/>
    <n v="0"/>
    <n v="0"/>
    <n v="0"/>
    <n v="0"/>
    <n v="0"/>
    <n v="0"/>
    <n v="2079.4522448901248"/>
    <n v="2079.4522448901248"/>
    <n v="0"/>
    <n v="0"/>
    <n v="0"/>
    <n v="0"/>
    <n v="0"/>
    <n v="0"/>
    <n v="0"/>
    <n v="0"/>
    <n v="0"/>
    <n v="0"/>
    <n v="0"/>
    <n v="41.589044897802566"/>
    <n v="41.589044897802566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Grid Solutions AMI - dist QQ"/>
    <s v="AFUDC Not Eligible"/>
    <s v="Major Projects"/>
    <s v="Other Transmission &amp; Distribution Expansion"/>
    <s v="Grid Solutions - AMI"/>
    <s v="QQ - Meters, Panel &amp; Panel Troughs"/>
    <s v="~"/>
    <s v="PEF Smart Grid - AMI Meters"/>
    <n v="2132.9899999999998"/>
    <n v="2058.27"/>
    <n v="1727.15"/>
    <n v="1453.37"/>
    <n v="1859.66"/>
    <n v="1706.92"/>
    <n v="1235.1300000000001"/>
    <n v="1269.6400000000001"/>
    <n v="1046.48"/>
    <n v="1067.9100000000001"/>
    <n v="574.04999999999995"/>
    <n v="915.22"/>
    <n v="17046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Grid Solutions Circuit Reliability IK"/>
    <s v="AFUDC Not Eligible"/>
    <s v="Major Projects"/>
    <s v="Other Transmission &amp; Distribution Expansion"/>
    <s v="Grid Solutions - Circuit Reliability"/>
    <s v="IK - Distrib Lines OH/UG (Line Ext)"/>
    <s v="~"/>
    <s v="PEF Distribution U/G Conduct &amp; Devices 367.0"/>
    <n v="2020.86"/>
    <n v="1227.77"/>
    <n v="365.6"/>
    <n v="146.84"/>
    <n v="1565.46"/>
    <n v="350.69"/>
    <n v="116.24"/>
    <n v="340.62"/>
    <n v="244.17000000000002"/>
    <n v="334.48"/>
    <n v="47.019999999999996"/>
    <n v="498.35"/>
    <n v="725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Grid Solutions Communication Monthly RR"/>
    <s v="AFUDC Not Eligible"/>
    <s v="Major Projects"/>
    <s v="Other Transmission &amp; Distribution Expansion"/>
    <s v="Grid Solutions - Communication"/>
    <s v="RR - Communication"/>
    <s v="~"/>
    <s v="PEF RUSD Communication"/>
    <n v="23.73"/>
    <n v="-1.2100000000000004"/>
    <n v="1.33"/>
    <n v="16.670000000000002"/>
    <n v="-1.6900000000000013"/>
    <n v="-1.37"/>
    <n v="11.35"/>
    <n v="3.58"/>
    <n v="0.18"/>
    <n v="1.38"/>
    <n v="0"/>
    <n v="0"/>
    <n v="53.95"/>
    <n v="0"/>
    <n v="0"/>
    <n v="96.108599999999996"/>
    <n v="0"/>
    <n v="0"/>
    <n v="1.9221719999999975"/>
    <n v="0"/>
    <n v="0"/>
    <n v="3.8443440000000037E-2"/>
    <n v="0"/>
    <n v="0"/>
    <n v="7.6886880000000355E-4"/>
    <n v="98.069984308799988"/>
    <n v="0"/>
    <n v="0"/>
    <n v="1.5377376000000034E-5"/>
    <n v="0"/>
    <n v="0"/>
    <n v="3.0754752000000257E-7"/>
    <n v="0"/>
    <n v="0"/>
    <n v="0"/>
    <n v="0"/>
    <n v="0"/>
    <n v="0"/>
    <n v="1.5691197489408036E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Grid Solutions Communication Monthly RR - 360"/>
    <s v="AFUDC Not Eligible"/>
    <s v="Major Projects"/>
    <s v="Other Transmission &amp; Distribution Expansion"/>
    <s v="Grid Solutions - Communication"/>
    <s v="RR - Communication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3334.989"/>
    <n v="0"/>
    <n v="0"/>
    <n v="66.699780000000146"/>
    <n v="0"/>
    <n v="0"/>
    <n v="1.3339956000000028"/>
    <n v="0"/>
    <n v="0"/>
    <n v="2.6679912000000146E-2"/>
    <n v="3403.0494555120003"/>
    <n v="0"/>
    <n v="0"/>
    <n v="5.3359824000000266E-4"/>
    <n v="0"/>
    <n v="0"/>
    <n v="1.0671964800000035E-5"/>
    <n v="0"/>
    <n v="0"/>
    <n v="2.1343929600000103E-7"/>
    <n v="0"/>
    <n v="0"/>
    <n v="0"/>
    <n v="5.4448791288192269E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Grid Solutions Communications Quarterly RR "/>
    <s v="AFUDC Not Eligible"/>
    <s v="Major Projects"/>
    <s v="Other Transmission &amp; Distribution Expansion"/>
    <s v="Grid Solutions - Communication"/>
    <s v="RR - Communication"/>
    <s v="~"/>
    <s v="PEF RUSD Communication"/>
    <n v="296.91000000000003"/>
    <n v="832.27"/>
    <n v="-933.44999999999993"/>
    <n v="-462.61000000000007"/>
    <n v="454.32"/>
    <n v="7033.55"/>
    <n v="2677.3"/>
    <n v="2644.66"/>
    <n v="330.26000000000005"/>
    <n v="864.53"/>
    <n v="940.74000000000012"/>
    <n v="648.02"/>
    <n v="15326.500000000002"/>
    <n v="0"/>
    <n v="0"/>
    <n v="78478.142775577988"/>
    <n v="0"/>
    <n v="0"/>
    <n v="9084.2728248655694"/>
    <n v="0"/>
    <n v="0"/>
    <n v="9145.2957988833114"/>
    <n v="0"/>
    <n v="0"/>
    <n v="7967.1980812636684"/>
    <n v="104674.90948059052"/>
    <n v="0"/>
    <n v="0"/>
    <n v="2888.232558605273"/>
    <n v="0"/>
    <n v="0"/>
    <n v="2701.4794815861055"/>
    <n v="0"/>
    <n v="0"/>
    <n v="7201.7571762677217"/>
    <n v="0"/>
    <n v="0"/>
    <n v="18260.976561891355"/>
    <n v="31052.445778350455"/>
    <n v="0"/>
    <n v="0"/>
    <n v="7235.4586225397006"/>
    <n v="0"/>
    <n v="0"/>
    <n v="7834.6628361736512"/>
    <n v="0"/>
    <n v="0"/>
    <n v="10769.802306319096"/>
    <n v="0"/>
    <n v="0"/>
    <n v="12126.77058210603"/>
    <n v="37966.694347138473"/>
    <n v="0"/>
    <n v="0"/>
    <n v="7715.894750840971"/>
    <n v="0"/>
    <n v="0"/>
    <n v="8519.3523962978252"/>
    <n v="0"/>
    <n v="0"/>
    <n v="11715.193069909888"/>
    <n v="0"/>
    <n v="0"/>
    <n v="13191.3466899344"/>
    <n v="41141.786906983085"/>
    <n v="0"/>
    <n v="0"/>
    <n v="5614.6989481017263"/>
    <n v="0"/>
    <n v="0"/>
    <n v="6101.5990531620691"/>
    <n v="0"/>
    <n v="0"/>
    <n v="8388.0307976293516"/>
    <n v="0"/>
    <n v="0"/>
    <n v="9444.9109238834008"/>
    <n v="29549.239722776547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Grid Solutions Dist Energy Enablement &amp; Storage VS"/>
    <s v="AFUDC Not Eligible"/>
    <s v="Major Projects"/>
    <s v="Other Transmission &amp; Distribution Expansion"/>
    <s v="GS Distributed Energy Enablement &amp; Storage"/>
    <s v="VS - Intangible Plant - Software"/>
    <s v="~"/>
    <s v="PEF Grid Solutions Ent Sys Intang-5 Year"/>
    <n v="0"/>
    <n v="0"/>
    <n v="0.8"/>
    <n v="0"/>
    <n v="0"/>
    <n v="0"/>
    <n v="0.04"/>
    <n v="0.05"/>
    <n v="0"/>
    <n v="0"/>
    <n v="0"/>
    <n v="0"/>
    <n v="0.89000000000000012"/>
    <n v="0"/>
    <n v="0"/>
    <n v="0"/>
    <n v="0"/>
    <n v="0"/>
    <n v="0"/>
    <n v="0"/>
    <n v="0"/>
    <n v="0"/>
    <n v="0"/>
    <n v="0"/>
    <n v="11761.678162975999"/>
    <n v="11761.678162975999"/>
    <n v="0"/>
    <n v="0"/>
    <n v="0"/>
    <n v="0"/>
    <n v="0"/>
    <n v="0"/>
    <n v="0"/>
    <n v="0"/>
    <n v="0"/>
    <n v="0"/>
    <n v="0"/>
    <n v="3537.7228036595211"/>
    <n v="3537.7228036595211"/>
    <n v="0"/>
    <n v="0"/>
    <n v="0"/>
    <n v="0"/>
    <n v="0"/>
    <n v="0"/>
    <n v="0"/>
    <n v="0"/>
    <n v="0"/>
    <n v="0"/>
    <n v="0"/>
    <n v="949.80827227319071"/>
    <n v="949.80827227319071"/>
    <n v="0"/>
    <n v="0"/>
    <n v="0"/>
    <n v="0"/>
    <n v="0"/>
    <n v="0"/>
    <n v="0"/>
    <n v="0"/>
    <n v="0"/>
    <n v="0"/>
    <n v="0"/>
    <n v="35.680783045463834"/>
    <n v="35.680783045463834"/>
    <n v="0"/>
    <n v="0"/>
    <n v="0"/>
    <n v="0"/>
    <n v="0"/>
    <n v="0"/>
    <n v="0"/>
    <n v="0"/>
    <n v="0"/>
    <n v="0"/>
    <n v="0"/>
    <n v="17.398233260909276"/>
    <n v="17.398233260909276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Grid Solutions Ent App VS - 303"/>
    <s v="AFUDC Not Eligible"/>
    <s v="Major Projects"/>
    <s v="Other Transmission &amp; Distribution Expansion"/>
    <s v="Grid Solutions - Enterprise Syste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3.6563370480005"/>
    <n v="2033.6563370480005"/>
    <n v="0"/>
    <n v="0"/>
    <n v="0"/>
    <n v="0"/>
    <n v="0"/>
    <n v="0"/>
    <n v="0"/>
    <n v="0"/>
    <n v="0"/>
    <n v="0"/>
    <n v="0"/>
    <n v="10927.204781340961"/>
    <n v="10927.204781340961"/>
    <n v="0"/>
    <n v="0"/>
    <n v="0"/>
    <n v="0"/>
    <n v="0"/>
    <n v="0"/>
    <n v="0"/>
    <n v="0"/>
    <n v="0"/>
    <n v="0"/>
    <n v="0"/>
    <n v="4794.3306956268179"/>
    <n v="4794.3306956268179"/>
    <n v="0"/>
    <n v="0"/>
    <n v="0"/>
    <n v="0"/>
    <n v="0"/>
    <n v="0"/>
    <n v="0"/>
    <n v="0"/>
    <n v="0"/>
    <n v="0"/>
    <n v="0"/>
    <n v="4143.4826629125373"/>
    <n v="4143.4826629125373"/>
    <n v="0"/>
    <n v="0"/>
    <n v="0"/>
    <n v="0"/>
    <n v="0"/>
    <n v="0"/>
    <n v="0"/>
    <n v="0"/>
    <n v="0"/>
    <n v="0"/>
    <n v="0"/>
    <n v="527.78958465825031"/>
    <n v="527.78958465825031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Grid Solutions Grid Mod H&amp;R IK"/>
    <s v="AFUDC Not Eligible"/>
    <s v="Major Projects"/>
    <s v="Other Transmission &amp; Distribution Expansion"/>
    <s v="Grid Solutions (excl AMI)"/>
    <s v="IK - Distrib Lines OH/UG (Line Ext)"/>
    <s v="~"/>
    <s v="PEF Distribution U/G Conduct &amp; Devices 367.0"/>
    <n v="0"/>
    <n v="0"/>
    <n v="0"/>
    <n v="0"/>
    <n v="0"/>
    <n v="3.63"/>
    <n v="0.02"/>
    <n v="-0.04"/>
    <n v="0"/>
    <n v="0"/>
    <n v="0"/>
    <n v="0"/>
    <n v="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Grid Solutions Maintenance Grid Mod VS"/>
    <s v="AFUDC Not Eligible"/>
    <s v="Maintenance"/>
    <s v="Maintenance"/>
    <s v="Fossil Hydro"/>
    <s v="VS - Intangible Plant - Software"/>
    <s v="~"/>
    <s v="PEF Corporate 2008 Misc Intangible 303"/>
    <n v="0"/>
    <n v="0"/>
    <n v="0"/>
    <n v="0"/>
    <n v="0"/>
    <n v="0"/>
    <n v="0"/>
    <n v="0"/>
    <n v="146.66999999999999"/>
    <n v="0"/>
    <n v="0"/>
    <n v="0"/>
    <n v="146.66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Grid Solutions Self Optimizing Monthly IK"/>
    <s v="AFUDC Not Eligible"/>
    <s v="Major Projects"/>
    <s v="Other Transmission &amp; Distribution Expansion"/>
    <s v="Grid Solutions - Sectionalization/Self-Healing"/>
    <s v="IK - Distrib Lines OH/UG (Line Ext)"/>
    <s v="~"/>
    <s v="PEF Distribution U/G Conduct &amp; Devices 367.0"/>
    <n v="1266.94"/>
    <n v="2302.52"/>
    <n v="2081.33"/>
    <n v="570.51"/>
    <n v="1663.38"/>
    <n v="2336.41"/>
    <n v="1057.6300000000001"/>
    <n v="1122.3900000000001"/>
    <n v="1862.28"/>
    <n v="1269.81"/>
    <n v="668.77"/>
    <n v="327.94"/>
    <n v="16529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Grid Solutions Targeted Undergrounding Qtrly IK"/>
    <s v="AFUDC Not Eligible"/>
    <s v="Major Projects"/>
    <s v="Other Transmission &amp; Distribution Expansion"/>
    <s v="Grid Solutions - Underground"/>
    <s v="IK - Distrib Lines OH/UG (Line Ext)"/>
    <s v="~"/>
    <s v="PEF Distribution U/G Conduct &amp; Devices 367.0"/>
    <n v="5177.4399999999996"/>
    <n v="4257.62"/>
    <n v="6443.94"/>
    <n v="5271.04"/>
    <n v="2647.4"/>
    <n v="5259"/>
    <n v="4998.24"/>
    <n v="14805.83"/>
    <n v="2723.21"/>
    <n v="2691.71"/>
    <n v="4874.49"/>
    <n v="880.39"/>
    <n v="6003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Grid Solutions Transmission FF "/>
    <s v="AFUDC Not Eligible"/>
    <s v="Major Projects"/>
    <s v="Other Transmission &amp; Distribution Expansion"/>
    <s v="Grid Solutions - Transmission"/>
    <s v="FF - Transmission Stations "/>
    <s v="~"/>
    <s v="PEF Transmission (Excl. ECC) 353.1"/>
    <n v="11.230000000000004"/>
    <n v="-1.6900000000000004"/>
    <n v="129"/>
    <n v="0"/>
    <n v="201.20000000000002"/>
    <n v="4.62"/>
    <n v="35.629999999999995"/>
    <n v="13.73"/>
    <n v="767.23"/>
    <n v="685.68"/>
    <n v="418.9"/>
    <n v="541.37"/>
    <n v="280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Grid Solutions"/>
    <s v="PEF Grid Solutions Transmission GG"/>
    <s v="AFUDC Not Eligible"/>
    <s v="Major Projects"/>
    <s v="Other Transmission &amp; Distribution Expansion"/>
    <s v="Grid Solutions - 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-558.11"/>
    <n v="0"/>
    <n v="0"/>
    <n v="0"/>
    <n v="0"/>
    <n v="0"/>
    <n v="0"/>
    <n v="0"/>
    <n v="0"/>
    <n v="0"/>
    <n v="-55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Integrated Grid Strategy"/>
    <s v="PEF IGS Exp Electrification OU_DCFC"/>
    <s v="AFUDC Not Eligible"/>
    <s v="Expansion"/>
    <s v="Other Transmission &amp; Distribution Expansion"/>
    <s v="Electrification"/>
    <s v="OU - Other Utility "/>
    <s v="~"/>
    <s v="PEF Distribution Install - EV Charging Station 37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"/>
    <n v="571"/>
    <n v="571"/>
    <n v="571"/>
    <n v="571"/>
    <n v="571"/>
    <n v="571"/>
    <n v="571"/>
    <n v="571"/>
    <n v="571"/>
    <n v="571"/>
    <n v="571"/>
    <n v="6852"/>
    <n v="759.33333333333337"/>
    <n v="759.33333333333337"/>
    <n v="759.33333333333337"/>
    <n v="759.33333333333337"/>
    <n v="759.33333333333337"/>
    <n v="759.33333333333337"/>
    <n v="759.33333333333337"/>
    <n v="759.33333333333337"/>
    <n v="759.33333333333337"/>
    <n v="759.33333333333337"/>
    <n v="759.33333333333337"/>
    <n v="759.33333333333394"/>
    <n v="9112"/>
    <n v="957"/>
    <n v="957"/>
    <n v="957"/>
    <n v="957"/>
    <n v="957"/>
    <n v="957"/>
    <n v="957"/>
    <n v="957"/>
    <n v="957"/>
    <n v="957"/>
    <n v="957"/>
    <n v="957"/>
    <n v="11484"/>
    <n v="0"/>
    <n v="0"/>
    <n v="0"/>
    <n v="0"/>
    <n v="0"/>
    <n v="0"/>
    <n v="0"/>
    <n v="0"/>
    <n v="0"/>
    <n v="0"/>
    <n v="0"/>
    <n v="0"/>
    <n v="0"/>
  </r>
  <r>
    <s v="DE Florida"/>
    <x v="15"/>
    <s v="Integrated Grid Strategy"/>
    <s v="PEF IGS Exp Electrification OU_L2"/>
    <s v="AFUDC Not Eligible"/>
    <s v="Expansion"/>
    <s v="Other Transmission &amp; Distribution Expansion"/>
    <s v="Electrification"/>
    <s v="OU - Other Utility "/>
    <s v="~"/>
    <s v="PEF Dist Install - L2 Charger 370.X"/>
    <n v="0"/>
    <n v="0"/>
    <n v="0"/>
    <n v="0"/>
    <n v="0"/>
    <n v="0"/>
    <n v="0"/>
    <n v="0"/>
    <n v="0"/>
    <n v="0"/>
    <n v="0"/>
    <n v="0"/>
    <n v="0"/>
    <n v="988.91"/>
    <n v="988.91"/>
    <n v="988.91"/>
    <n v="988.91"/>
    <n v="988.91"/>
    <n v="988.91"/>
    <n v="988.91"/>
    <n v="988.91"/>
    <n v="988.91"/>
    <n v="988.91"/>
    <n v="988.91"/>
    <n v="988.91"/>
    <n v="11866.92"/>
    <n v="764.48"/>
    <n v="764.48"/>
    <n v="764.48"/>
    <n v="764.48"/>
    <n v="764.48"/>
    <n v="764.48"/>
    <n v="764.48"/>
    <n v="764.48"/>
    <n v="764.48"/>
    <n v="764.48"/>
    <n v="764.48"/>
    <n v="764.48"/>
    <n v="9173.7599999999984"/>
    <n v="404.58333311424002"/>
    <n v="404.58333311424002"/>
    <n v="404.58333311424002"/>
    <n v="404.58333311424002"/>
    <n v="404.58333311424002"/>
    <n v="404.58333311424002"/>
    <n v="404.58333311424002"/>
    <n v="404.58333311424002"/>
    <n v="404.58333311424002"/>
    <n v="404.58333311424002"/>
    <n v="404.58333311424002"/>
    <n v="404.58333574336029"/>
    <n v="4855"/>
    <n v="216.75000005536"/>
    <n v="216.75000005536"/>
    <n v="216.75000005536"/>
    <n v="216.75000005536"/>
    <n v="216.75000005536"/>
    <n v="216.75000005536"/>
    <n v="216.75000005536"/>
    <n v="216.75000005536"/>
    <n v="216.75000005536"/>
    <n v="216.75000005536"/>
    <n v="216.75000005536"/>
    <n v="216.74999939104009"/>
    <n v="2601"/>
    <n v="256.33333341055999"/>
    <n v="256.33333341055999"/>
    <n v="256.33333341055999"/>
    <n v="256.33333341055999"/>
    <n v="256.33333341055999"/>
    <n v="256.33333341055999"/>
    <n v="256.33333341055999"/>
    <n v="256.33333341055999"/>
    <n v="256.33333341055999"/>
    <n v="256.33333341055999"/>
    <n v="256.33333341055999"/>
    <n v="256.33333248383997"/>
    <n v="3076"/>
    <n v="0"/>
    <n v="0"/>
    <n v="0"/>
    <n v="0"/>
    <n v="0"/>
    <n v="0"/>
    <n v="0"/>
    <n v="0"/>
    <n v="0"/>
    <n v="0"/>
    <n v="0"/>
    <n v="0"/>
    <n v="0"/>
  </r>
  <r>
    <s v="DE Florida"/>
    <x v="15"/>
    <s v="Integrated Grid Strategy"/>
    <s v="PEF IGS Exp Outdoor Lighting IK"/>
    <s v="AFUDC Not Eligible"/>
    <s v="Expansion"/>
    <s v="Other Transmission &amp; Distribution Expansion"/>
    <s v="Customer Solutions"/>
    <s v="IK - Distrib Lines OH/UG (Line Ext)"/>
    <s v="~"/>
    <s v="D DIS 373-ZZ-STREET LIGHT&amp;SIG-50226"/>
    <n v="4624.83"/>
    <n v="3088.5200000000004"/>
    <n v="3453"/>
    <n v="2277.88"/>
    <n v="2600.35"/>
    <n v="3416.5099999999998"/>
    <n v="3296.0299999999997"/>
    <n v="5963.8600000000006"/>
    <n v="2553.58"/>
    <n v="3328.58"/>
    <n v="3006.25"/>
    <n v="5178.03"/>
    <n v="42787.42"/>
    <n v="5935.2768886000003"/>
    <n v="5105.2799086000005"/>
    <n v="5750.5303671000001"/>
    <n v="5192.6634971000003"/>
    <n v="4566.7640770999997"/>
    <n v="5156.3794871"/>
    <n v="4412.5568470999997"/>
    <n v="4666.5449771000003"/>
    <n v="5224.4117570999997"/>
    <n v="5900.2019571000001"/>
    <n v="4875.1780570999999"/>
    <n v="4725.5063270999999"/>
    <n v="61511.294148200002"/>
    <n v="5871.9276571"/>
    <n v="5040.7513471000002"/>
    <n v="5686.9592888999996"/>
    <n v="5128.2995189000003"/>
    <n v="4501.5111288999997"/>
    <n v="5091.9640189000002"/>
    <n v="4347.0848389000002"/>
    <n v="4601.4337588999997"/>
    <n v="5160.0930589"/>
    <n v="5836.8431589000002"/>
    <n v="4810.3632889"/>
    <n v="4660.4790488999997"/>
    <n v="60737.710113199995"/>
    <n v="5080"/>
    <n v="5080"/>
    <n v="5080"/>
    <n v="5080"/>
    <n v="5080"/>
    <n v="5080"/>
    <n v="5080"/>
    <n v="5080"/>
    <n v="5080"/>
    <n v="5080"/>
    <n v="5080"/>
    <n v="5080"/>
    <n v="60960"/>
    <n v="5959.1290953045127"/>
    <n v="5125.8745435041437"/>
    <n v="5773.7170683029553"/>
    <n v="5213.6606469557419"/>
    <n v="4585.3048787270218"/>
    <n v="5177.2343801828301"/>
    <n v="4430.4924409525156"/>
    <n v="4685.4774685504672"/>
    <n v="5245.5337372414206"/>
    <n v="5923.976034454794"/>
    <n v="4894.9293064843405"/>
    <n v="4744.6703993393603"/>
    <n v="61760.000000000102"/>
    <n v="6078.7748250762806"/>
    <n v="5228.7904210875513"/>
    <n v="5889.6401471765339"/>
    <n v="5318.3390694082582"/>
    <n v="4677.3673495457233"/>
    <n v="5281.1814462238308"/>
    <n v="4519.446630879992"/>
    <n v="4779.5511766524814"/>
    <n v="5350.8520986995072"/>
    <n v="6042.9159708880043"/>
    <n v="4993.2083300948543"/>
    <n v="4839.9325342669908"/>
    <n v="63000"/>
    <n v="0"/>
    <n v="0"/>
    <n v="0"/>
    <n v="0"/>
    <n v="0"/>
    <n v="0"/>
    <n v="0"/>
    <n v="0"/>
    <n v="0"/>
    <n v="0"/>
    <n v="0"/>
    <n v="0"/>
    <n v="0"/>
  </r>
  <r>
    <s v="DE Florida"/>
    <x v="15"/>
    <s v="Integrated Grid Strategy"/>
    <s v="PEF IGS Maint Outdoor Lighting IK"/>
    <s v="AFUDC Not Eligible"/>
    <s v="Maintenance"/>
    <s v="Maintenance"/>
    <s v="Customer Solutions"/>
    <s v="IK - Distrib Lines OH/UG (Line Ext)"/>
    <s v="~"/>
    <s v="PEF Distribution Poles Towers &amp; Fixtures 364.0"/>
    <n v="63.890000000000008"/>
    <n v="197.92"/>
    <n v="107.00999999999999"/>
    <n v="-158.89999999999998"/>
    <n v="405.01"/>
    <n v="100.75"/>
    <n v="131.76"/>
    <n v="172.71"/>
    <n v="123.34"/>
    <n v="51.31"/>
    <n v="89.67"/>
    <n v="128.06"/>
    <n v="1412.53"/>
    <n v="1780.82698"/>
    <n v="1516.2812899999999"/>
    <n v="1721.5571199999999"/>
    <n v="1543.7477899999999"/>
    <n v="1344.2542699999999"/>
    <n v="1532.1828800000001"/>
    <n v="1295.10365"/>
    <n v="1376.0574899999999"/>
    <n v="1553.86697"/>
    <n v="1769.26215"/>
    <n v="1442.55531"/>
    <n v="1394.8503900000001"/>
    <n v="18270.546289999998"/>
    <n v="1783.5249200000001"/>
    <n v="1515.14429"/>
    <n v="1723.39606"/>
    <n v="1543.0089399999999"/>
    <n v="1340.62366"/>
    <n v="1531.27646"/>
    <n v="1290.7605100000001"/>
    <n v="1372.8878"/>
    <n v="1553.2748799999999"/>
    <n v="1771.79241"/>
    <n v="1440.3496399999999"/>
    <n v="1391.9531500000001"/>
    <n v="18257.992720000002"/>
    <n v="1724.4278716842757"/>
    <n v="1463.0610168591022"/>
    <n v="1665.8703561845152"/>
    <n v="1490.1974811570776"/>
    <n v="1293.1010918550203"/>
    <n v="1478.7715521225878"/>
    <n v="1244.5410842946471"/>
    <n v="1324.5222106949554"/>
    <n v="1500.1950663972075"/>
    <n v="1713.0020199505286"/>
    <n v="1390.2209910246531"/>
    <n v="1343.0892577754294"/>
    <n v="17631"/>
    <n v="1865.2693531325435"/>
    <n v="1582.555537011101"/>
    <n v="1801.9291921140341"/>
    <n v="1611.9083536980352"/>
    <n v="1398.7142499521183"/>
    <n v="1599.5492196286673"/>
    <n v="1346.1881365799304"/>
    <n v="1432.7016674461433"/>
    <n v="1622.7224849585853"/>
    <n v="1852.9103026774039"/>
    <n v="1503.7663512751515"/>
    <n v="1452.7851515262882"/>
    <n v="19071"/>
    <n v="1959.1636729082934"/>
    <n v="1662.2185494363339"/>
    <n v="1892.635081584353"/>
    <n v="1693.0489343638515"/>
    <n v="1469.1230211246805"/>
    <n v="1680.0676636124476"/>
    <n v="1413.9528372447867"/>
    <n v="1504.82130436642"/>
    <n v="1704.4074296311169"/>
    <n v="1946.1824899801086"/>
    <n v="1579.4632571496397"/>
    <n v="1525.9157585979701"/>
    <n v="20031"/>
    <n v="0"/>
    <n v="0"/>
    <n v="0"/>
    <n v="0"/>
    <n v="0"/>
    <n v="0"/>
    <n v="0"/>
    <n v="0"/>
    <n v="0"/>
    <n v="0"/>
    <n v="0"/>
    <n v="0"/>
    <n v="0"/>
  </r>
  <r>
    <s v="DE Florida"/>
    <x v="15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500"/>
    <n v="0"/>
    <n v="0"/>
    <n v="0"/>
    <n v="0"/>
    <n v="0"/>
    <n v="0"/>
    <n v="0"/>
    <n v="0"/>
    <n v="0"/>
    <n v="0"/>
    <n v="48500"/>
  </r>
  <r>
    <s v="DE Florida"/>
    <x v="15"/>
    <s v="Integrated Grid Strategy"/>
    <s v="PEF Solar Growth Battery BY - 2024 Dixie Count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0"/>
    <n v="0"/>
    <n v="0"/>
    <n v="0"/>
    <n v="0"/>
    <n v="0"/>
    <n v="0"/>
    <n v="3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Integrated Grid Strategy"/>
    <s v="PEF Solar Growth Battery BY - 2024 J Hopkins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9.9600000000009"/>
    <n v="8499.96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582.5"/>
    <n v="4607.5"/>
    <n v="4607.5"/>
    <n v="4607.5"/>
    <n v="4607.5"/>
    <n v="4607.5"/>
    <n v="4607.5"/>
    <n v="4607.5"/>
    <n v="4607.5"/>
    <n v="4607.5"/>
    <n v="160050"/>
    <n v="0"/>
    <n v="0"/>
    <n v="0"/>
    <n v="0"/>
    <n v="0"/>
    <n v="0"/>
    <n v="0"/>
    <n v="0"/>
    <n v="0"/>
    <n v="0"/>
    <n v="0"/>
    <n v="0"/>
    <n v="0"/>
  </r>
  <r>
    <s v="DE Florida"/>
    <x v="15"/>
    <s v="Other Departments (Jamil)"/>
    <s v="PEF OthJamil_Network Upgrades_Solar"/>
    <s v="AFUDC Not Eligible"/>
    <s v="Expansion"/>
    <s v="Other Transmission &amp; Distribution Expansion"/>
    <s v="Renewable Generation - Solar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77.200631299998"/>
    <n v="10277.2006312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616.77"/>
    <n v="46616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096.977602949948"/>
    <n v="72096.9776029499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772.299347049942"/>
    <n v="33772.2993470499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0"/>
    <n v="60.814412799999999"/>
    <n v="0"/>
    <n v="0"/>
    <n v="62.217098999999997"/>
    <n v="0"/>
    <n v="0"/>
    <n v="62.217098999999997"/>
    <n v="0"/>
    <n v="0"/>
    <n v="62.217098999999997"/>
    <n v="247.4657097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Other Departments (Savoy)"/>
    <s v="PEF Other Savoy Exp Other OU"/>
    <s v="AFUDC Not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0"/>
    <n v="138.8198888"/>
    <n v="0"/>
    <n v="0"/>
    <n v="140.30912699999999"/>
    <n v="0"/>
    <n v="0"/>
    <n v="140.30912699999999"/>
    <n v="0"/>
    <n v="0"/>
    <n v="140.30912699999999"/>
    <n v="559.74726979999991"/>
    <n v="0"/>
    <n v="0"/>
    <n v="138.8198888"/>
    <n v="0"/>
    <n v="0"/>
    <n v="140.30912699999999"/>
    <n v="0"/>
    <n v="0"/>
    <n v="140.30912699999999"/>
    <n v="0"/>
    <n v="0"/>
    <n v="140.30912699999999"/>
    <n v="559.7472697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Other Departments (Savoy)"/>
    <s v="PEF Other Savoy Exp SEEM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34.4247114"/>
    <n v="34.4247114"/>
    <n v="66.133396000000005"/>
    <n v="34.951923000000001"/>
    <n v="34.951923000000001"/>
    <n v="34.951923000000001"/>
    <n v="19.361186499999999"/>
    <n v="0"/>
    <n v="0"/>
    <n v="0"/>
    <n v="0"/>
    <n v="0"/>
    <n v="259.19977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Project Management and Construction"/>
    <s v="PEF Transmission Major Projects CC 2018"/>
    <s v="AFUDC Not Eligible"/>
    <s v="Expansion"/>
    <s v="Other Transmission &amp; Distribution Expansion"/>
    <s v="New Generation (Fossil)"/>
    <s v="GG - Transmission Lines"/>
    <s v="~"/>
    <s v="PEF Transmission Major Projects CC 2018"/>
    <n v="0"/>
    <n v="0"/>
    <n v="0"/>
    <n v="0"/>
    <n v="0"/>
    <n v="0"/>
    <n v="-9.6999999999999993"/>
    <n v="0"/>
    <n v="0"/>
    <n v="0"/>
    <n v="0"/>
    <n v="0"/>
    <n v="-9.6999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ECRC Crystal River BA"/>
    <s v="AFUDC Not Eligible"/>
    <s v="Recoverable"/>
    <s v="Major Nuclear &amp; Fossil Projects"/>
    <s v="Fossil Hydro ECRC"/>
    <s v="BA - Fossil Steam Plants "/>
    <s v="~"/>
    <s v="PEF Fossil Hydro ECRC Crystal River"/>
    <n v="0"/>
    <n v="0"/>
    <n v="12930.51"/>
    <n v="0"/>
    <n v="0"/>
    <n v="0"/>
    <n v="0"/>
    <n v="0"/>
    <n v="0"/>
    <n v="0"/>
    <n v="0"/>
    <n v="341.88"/>
    <n v="1327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 Rotables Bartow CC BG"/>
    <s v="AFUDC Not Eligible"/>
    <s v="Maintenance"/>
    <s v="Maintenance"/>
    <s v="Fossil Hydro"/>
    <s v="BG - Cust - Other Production Plant"/>
    <s v="~"/>
    <s v="PEF Bartow 343.1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.40331000000003"/>
    <n v="0"/>
    <n v="0"/>
    <n v="0"/>
    <n v="16822.564203372152"/>
    <n v="719.52246662784773"/>
    <n v="18225.489980000002"/>
    <n v="0"/>
    <n v="0"/>
    <n v="0"/>
    <n v="0"/>
    <n v="0"/>
    <n v="0"/>
    <n v="0"/>
    <n v="33523.999640000009"/>
    <n v="0"/>
    <n v="0"/>
    <n v="16673.545059999989"/>
    <n v="451.93487000000192"/>
    <n v="50649.47957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 Rotables Citrus 1&amp;2 BG"/>
    <s v="AFUDC Not Eligible"/>
    <s v="Maintenance"/>
    <s v="Maintenance"/>
    <s v="Fossil Hydro"/>
    <s v="BG - Cust - Other Production Plant"/>
    <s v="~"/>
    <s v="PEF CITRUS CC 343.1"/>
    <n v="0"/>
    <n v="0"/>
    <n v="0"/>
    <n v="0"/>
    <n v="0"/>
    <n v="0"/>
    <n v="0"/>
    <n v="0"/>
    <n v="0"/>
    <n v="69653.81"/>
    <n v="69379.48"/>
    <n v="17.309999999999999"/>
    <n v="139050.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.90932711945962"/>
    <n v="0"/>
    <n v="0"/>
    <n v="0"/>
    <n v="0"/>
    <n v="0"/>
    <n v="158.03960461343124"/>
    <n v="305.94893173289086"/>
    <n v="0"/>
    <n v="0"/>
    <n v="0"/>
    <n v="0"/>
    <n v="0"/>
    <n v="0"/>
    <n v="0"/>
    <n v="0"/>
    <n v="45170.661090474568"/>
    <n v="0"/>
    <n v="0"/>
    <n v="0"/>
    <n v="45170.661090474568"/>
    <n v="0"/>
    <n v="0"/>
    <n v="0"/>
    <n v="0"/>
    <n v="0"/>
    <n v="0"/>
    <n v="0"/>
    <n v="0"/>
    <n v="0"/>
    <n v="0"/>
    <n v="0"/>
    <n v="55472.732014020476"/>
    <n v="55472.732014020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 Rotables Debary 7-10 BG"/>
    <s v="AFUDC Not Eligible"/>
    <s v="Maintenance"/>
    <s v="Maintenance"/>
    <s v="Fossil Hydro"/>
    <s v="BG - Other Production Plant"/>
    <s v="~"/>
    <s v="D OTH 343.1 DEBARY (NEW)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7.0877700000001"/>
    <n v="0"/>
    <n v="0"/>
    <n v="1727.0877700000001"/>
    <n v="0"/>
    <n v="0"/>
    <n v="0"/>
    <n v="0"/>
    <n v="0"/>
    <n v="1622.4067500000001"/>
    <n v="0"/>
    <n v="0"/>
    <n v="0"/>
    <n v="0"/>
    <n v="0"/>
    <n v="0"/>
    <n v="1622.40675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 Rotables Hines 1 BG"/>
    <s v="AFUDC Not Eligible"/>
    <s v="Maintenance"/>
    <s v="Maintenance"/>
    <s v="Fossil Hydro"/>
    <s v="BG - Other Production Plant"/>
    <s v="~"/>
    <s v="PEF Hines 1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1.2109667306727"/>
    <n v="0"/>
    <n v="0"/>
    <n v="0"/>
    <n v="0"/>
    <n v="2156.0160132693281"/>
    <n v="5067.2269800000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 Rotables Hines 2 BG"/>
    <s v="AFUDC Not Eligible"/>
    <s v="Maintenance"/>
    <s v="Maintenance"/>
    <s v="Fossil Hydro"/>
    <s v="BG - Other Production Plant"/>
    <s v="~"/>
    <s v="PEF Hines 2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2.186511502478"/>
    <n v="0"/>
    <n v="0"/>
    <n v="0"/>
    <n v="0"/>
    <n v="2471.0890630200715"/>
    <n v="4953.2755745225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 Rotables Hines 4 BG"/>
    <s v="AFUDC Not Eligible"/>
    <s v="Maintenance"/>
    <s v="Maintenance"/>
    <s v="Fossil Hydro"/>
    <s v="BG - Other Production Plant"/>
    <s v="~"/>
    <s v="PEF Hines 4 343.1"/>
    <n v="0"/>
    <n v="0"/>
    <n v="0"/>
    <n v="0"/>
    <n v="13818.62"/>
    <n v="160.66"/>
    <n v="-601.54999999999995"/>
    <n v="1.4"/>
    <n v="0.09"/>
    <n v="0"/>
    <n v="0"/>
    <n v="-1737.2"/>
    <n v="11642.02"/>
    <n v="0"/>
    <n v="0"/>
    <n v="0"/>
    <n v="0"/>
    <n v="0"/>
    <n v="0"/>
    <n v="0"/>
    <n v="0"/>
    <n v="0"/>
    <n v="0"/>
    <n v="0"/>
    <n v="15224.057140000001"/>
    <n v="15224.0571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 Rotables IC 12-14 BG"/>
    <s v="AFUDC Not Eligible"/>
    <s v="Maintenance"/>
    <s v="Maintenance"/>
    <s v="Fossil Hydro"/>
    <s v="BG - Other Production Plant"/>
    <s v="~"/>
    <s v="D OTH 343.1 INTER CITY 12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0.0351099999998"/>
    <n v="1410.0351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1.25"/>
    <n v="19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 Rotables IC 7-10 BG"/>
    <s v="AFUDC Not Eligible"/>
    <s v="Maintenance"/>
    <s v="Maintenance"/>
    <s v="Fossil Hydro"/>
    <s v="BG - Other Production Plant"/>
    <s v="~"/>
    <s v="D OTH 343.1 INTER CITY 7-10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9.5187100000003"/>
    <n v="2459.51871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0.73"/>
    <n v="198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 Rotables Osprey BG"/>
    <s v="AFUDC Not Eligible"/>
    <s v="Maintenance"/>
    <s v="Maintenance"/>
    <s v="Fossil Hydro"/>
    <s v="BG - Other Production Plant"/>
    <s v="~"/>
    <s v="PEF Osprey CC 343.1"/>
    <n v="0"/>
    <n v="0"/>
    <n v="0"/>
    <n v="0"/>
    <n v="0"/>
    <n v="13868.96"/>
    <n v="263.95"/>
    <n v="-14.07"/>
    <n v="6.18"/>
    <n v="100.86"/>
    <n v="41.15"/>
    <n v="-201.59"/>
    <n v="14065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Anclote BA-311"/>
    <s v="AFUDC Not Eligible"/>
    <s v="Maintenance"/>
    <s v="Maintenance"/>
    <s v="Fossil Hydro"/>
    <s v="BA - Fossil Steam Plants "/>
    <s v="~"/>
    <s v="PEF Anclote Struct &amp; Improv 311"/>
    <n v="718.17000000000007"/>
    <n v="313.27999999999997"/>
    <n v="494.46"/>
    <n v="937.95"/>
    <n v="44.120000000000005"/>
    <n v="139.96"/>
    <n v="1499.8299999999997"/>
    <n v="1255.4099999999999"/>
    <n v="1194.56"/>
    <n v="13.579999999999998"/>
    <n v="1094.76"/>
    <n v="2400.2900000000004"/>
    <n v="10106.370000000001"/>
    <n v="0"/>
    <n v="0"/>
    <n v="0"/>
    <n v="0"/>
    <n v="56.808367425600018"/>
    <n v="85.395787399400007"/>
    <n v="358.74799828844743"/>
    <n v="0"/>
    <n v="0"/>
    <n v="25.011140062820839"/>
    <n v="0"/>
    <n v="440.46997609864252"/>
    <n v="966.4332692749108"/>
    <n v="0"/>
    <n v="0"/>
    <n v="0"/>
    <n v="0"/>
    <n v="72.09913580109999"/>
    <n v="206.88039367232454"/>
    <n v="0"/>
    <n v="0"/>
    <n v="0"/>
    <n v="0"/>
    <n v="0"/>
    <n v="141.23306404024095"/>
    <n v="420.21259351366547"/>
    <n v="0"/>
    <n v="31.671626698290531"/>
    <n v="0"/>
    <n v="647.75631785066173"/>
    <n v="185.54077527950966"/>
    <n v="1139.3272541623323"/>
    <n v="9.9028830307158167"/>
    <n v="10.034794680608972"/>
    <n v="0"/>
    <n v="89.226066832637031"/>
    <n v="0"/>
    <n v="351.38032852678953"/>
    <n v="2464.8400470615456"/>
    <n v="0"/>
    <n v="0"/>
    <n v="351.81913668357009"/>
    <n v="195.58756960325925"/>
    <n v="31.70798440882529"/>
    <n v="9.0947756245676654"/>
    <n v="0"/>
    <n v="0"/>
    <n v="0"/>
    <n v="0"/>
    <n v="0"/>
    <n v="85.640207045899189"/>
    <n v="673.84967336612146"/>
    <n v="0"/>
    <n v="0"/>
    <n v="31.675360655362834"/>
    <n v="94.357885705779722"/>
    <n v="129.99790493007708"/>
    <n v="24.345751207458832"/>
    <n v="0"/>
    <n v="0"/>
    <n v="0"/>
    <n v="614.79448912482508"/>
    <n v="0"/>
    <n v="85.579454286300319"/>
    <n v="980.75084590980384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Anclote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284.41036955520013"/>
    <n v="427.53292434480005"/>
    <n v="428.0823993614938"/>
    <n v="0"/>
    <n v="0"/>
    <n v="41.200273835760974"/>
    <n v="0"/>
    <n v="347.21553599435174"/>
    <n v="1528.4415030916066"/>
    <n v="0"/>
    <n v="0"/>
    <n v="0"/>
    <n v="0"/>
    <n v="360.96340710119995"/>
    <n v="339.12068376145896"/>
    <n v="0"/>
    <n v="0"/>
    <n v="0"/>
    <n v="0"/>
    <n v="0"/>
    <n v="307.12834120765746"/>
    <n v="1007.2124320703165"/>
    <n v="0"/>
    <n v="158.56361811678286"/>
    <n v="0"/>
    <n v="2155.2670218020367"/>
    <n v="874.75658962308751"/>
    <n v="3517.1029059905713"/>
    <n v="49.578664780812957"/>
    <n v="50.239078869361869"/>
    <n v="0"/>
    <n v="446.70923038116126"/>
    <n v="0"/>
    <n v="1741.7270951901719"/>
    <n v="8993.9442047539869"/>
    <n v="0"/>
    <n v="0"/>
    <n v="1738.3976542117236"/>
    <n v="968.22491413369539"/>
    <n v="158.7448266570066"/>
    <n v="45.532650747883054"/>
    <n v="0"/>
    <n v="0"/>
    <n v="0"/>
    <n v="0"/>
    <n v="0"/>
    <n v="427.79211274314559"/>
    <n v="3338.6921584934544"/>
    <n v="0"/>
    <n v="0"/>
    <n v="158.58168837315625"/>
    <n v="472.39976173753382"/>
    <n v="650.83038747640524"/>
    <n v="121.85744100510436"/>
    <n v="0"/>
    <n v="0"/>
    <n v="0"/>
    <n v="3070.3183050455086"/>
    <n v="0"/>
    <n v="427.9055836882801"/>
    <n v="4901.8931673259885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Anclote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201.32141100960007"/>
    <n v="302.63148181540004"/>
    <n v="303.02043066367276"/>
    <n v="0"/>
    <n v="0"/>
    <n v="29.163835606871075"/>
    <n v="0"/>
    <n v="245.77838614027917"/>
    <n v="1081.9155452358232"/>
    <n v="0"/>
    <n v="0"/>
    <n v="0"/>
    <n v="0"/>
    <n v="255.50989070509996"/>
    <n v="240.0484014143745"/>
    <n v="0"/>
    <n v="0"/>
    <n v="0"/>
    <n v="0"/>
    <n v="0"/>
    <n v="217.40244952975544"/>
    <n v="712.96074164922993"/>
    <n v="0"/>
    <n v="112.24008689992206"/>
    <n v="0"/>
    <n v="1525.6171336032778"/>
    <n v="619.20103448544262"/>
    <n v="2489.599885141186"/>
    <n v="35.094517326680283"/>
    <n v="35.5619948954254"/>
    <n v="0"/>
    <n v="316.20546650273496"/>
    <n v="0"/>
    <n v="1232.8906408576627"/>
    <n v="6366.4107597123311"/>
    <n v="0"/>
    <n v="0"/>
    <n v="1230.5346114355009"/>
    <n v="685.36362137551191"/>
    <n v="112.36858482565593"/>
    <n v="32.230590663312405"/>
    <n v="0"/>
    <n v="0"/>
    <n v="0"/>
    <n v="0"/>
    <n v="0"/>
    <n v="302.81542751516037"/>
    <n v="2363.3128358151416"/>
    <n v="0"/>
    <n v="0"/>
    <n v="112.25291999469991"/>
    <n v="334.39076859276889"/>
    <n v="460.69386803095244"/>
    <n v="86.257463146817926"/>
    <n v="0"/>
    <n v="0"/>
    <n v="0"/>
    <n v="2173.3426366192462"/>
    <n v="0"/>
    <n v="302.89538735565787"/>
    <n v="3469.8330437401432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Anclote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49.063144939200015"/>
    <n v="73.752971335800012"/>
    <n v="73.847760328292352"/>
    <n v="0"/>
    <n v="0"/>
    <n v="7.1073885593554014"/>
    <n v="0"/>
    <n v="59.897556457858158"/>
    <n v="263.66882162050592"/>
    <n v="0"/>
    <n v="0"/>
    <n v="0"/>
    <n v="0"/>
    <n v="62.269178117699994"/>
    <n v="58.501127386073755"/>
    <n v="0"/>
    <n v="0"/>
    <n v="0"/>
    <n v="0"/>
    <n v="0"/>
    <n v="52.982183255743607"/>
    <n v="173.75248875951735"/>
    <n v="0"/>
    <n v="27.353504722999165"/>
    <n v="0"/>
    <n v="371.80109728482796"/>
    <n v="150.90258290477746"/>
    <n v="606.7289167597495"/>
    <n v="8.5527200838918063"/>
    <n v="8.6666468478292522"/>
    <n v="0"/>
    <n v="77.060949971758447"/>
    <n v="0"/>
    <n v="300.46199260572098"/>
    <n v="1551.5284111815545"/>
    <n v="0"/>
    <n v="0"/>
    <n v="299.88806785562014"/>
    <n v="167.02694037572314"/>
    <n v="27.384898850805008"/>
    <n v="7.8547884765652816"/>
    <n v="0"/>
    <n v="0"/>
    <n v="0"/>
    <n v="0"/>
    <n v="0"/>
    <n v="73.797912592182783"/>
    <n v="575.95260815089637"/>
    <n v="0"/>
    <n v="0"/>
    <n v="27.356590103459055"/>
    <n v="81.492679132132395"/>
    <n v="112.27336724510047"/>
    <n v="21.021372068316872"/>
    <n v="0"/>
    <n v="0"/>
    <n v="0"/>
    <n v="529.65510626261243"/>
    <n v="0"/>
    <n v="73.817155641685048"/>
    <n v="845.61627045330636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Anclote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12.548227070400005"/>
    <n v="18.862815104600003"/>
    <n v="18.887058022640467"/>
    <n v="0"/>
    <n v="0"/>
    <n v="1.8177621029160409"/>
    <n v="0"/>
    <n v="15.31920019246046"/>
    <n v="67.435062493016972"/>
    <n v="0"/>
    <n v="0"/>
    <n v="0"/>
    <n v="0"/>
    <n v="15.925758274899996"/>
    <n v="14.962054128909639"/>
    <n v="0"/>
    <n v="0"/>
    <n v="0"/>
    <n v="0"/>
    <n v="0"/>
    <n v="13.550547299862021"/>
    <n v="44.438359703671651"/>
    <n v="0"/>
    <n v="6.9958025985236825"/>
    <n v="0"/>
    <n v="95.090237648373801"/>
    <n v="38.594136309127229"/>
    <n v="155.17441672813149"/>
    <n v="2.1874031131750202"/>
    <n v="2.2165404818327499"/>
    <n v="0"/>
    <n v="19.708742975222719"/>
    <n v="0"/>
    <n v="76.844736242169319"/>
    <n v="396.81201609655602"/>
    <n v="0"/>
    <n v="0"/>
    <n v="76.698238285289889"/>
    <n v="42.718233050262604"/>
    <n v="7.0039209098688149"/>
    <n v="2.0089289923375042"/>
    <n v="0"/>
    <n v="0"/>
    <n v="0"/>
    <n v="0"/>
    <n v="0"/>
    <n v="18.874415342888895"/>
    <n v="147.30373658064769"/>
    <n v="0"/>
    <n v="0"/>
    <n v="6.9966281452282733"/>
    <n v="20.842289564949823"/>
    <n v="28.714653334199511"/>
    <n v="5.3763551650074319"/>
    <n v="0"/>
    <n v="0"/>
    <n v="0"/>
    <n v="135.46298661821649"/>
    <n v="0"/>
    <n v="18.879238506559211"/>
    <n v="216.27215133416072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Anclote Other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108"/>
    <n v="0"/>
    <n v="0"/>
    <n v="0"/>
    <n v="0"/>
    <n v="0"/>
    <n v="0"/>
    <n v="0"/>
    <n v="0"/>
    <n v="0"/>
    <n v="0"/>
    <n v="0"/>
    <n v="528"/>
    <n v="528"/>
    <n v="0"/>
    <n v="0"/>
    <n v="0"/>
    <n v="0"/>
    <n v="0"/>
    <n v="0"/>
    <n v="0"/>
    <n v="0"/>
    <n v="0"/>
    <n v="0"/>
    <n v="0"/>
    <n v="585"/>
    <n v="585"/>
    <n v="0"/>
    <n v="0"/>
    <n v="0"/>
    <n v="0"/>
    <n v="0"/>
    <n v="0"/>
    <n v="0"/>
    <n v="0"/>
    <n v="0"/>
    <n v="0"/>
    <n v="0"/>
    <n v="656"/>
    <n v="656"/>
    <n v="0"/>
    <n v="0"/>
    <n v="0"/>
    <n v="0"/>
    <n v="0"/>
    <n v="0"/>
    <n v="0"/>
    <n v="0"/>
    <n v="0"/>
    <n v="0"/>
    <n v="0"/>
    <n v="1726"/>
    <n v="1726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Anclote Other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"/>
    <n v="528"/>
    <n v="0"/>
    <n v="0"/>
    <n v="0"/>
    <n v="0"/>
    <n v="0"/>
    <n v="0"/>
    <n v="0"/>
    <n v="0"/>
    <n v="0"/>
    <n v="0"/>
    <n v="0"/>
    <n v="2652"/>
    <n v="2652"/>
    <n v="0"/>
    <n v="0"/>
    <n v="0"/>
    <n v="0"/>
    <n v="0"/>
    <n v="0"/>
    <n v="0"/>
    <n v="0"/>
    <n v="0"/>
    <n v="0"/>
    <n v="0"/>
    <n v="2931"/>
    <n v="2931"/>
    <n v="0"/>
    <n v="0"/>
    <n v="0"/>
    <n v="0"/>
    <n v="0"/>
    <n v="0"/>
    <n v="0"/>
    <n v="0"/>
    <n v="0"/>
    <n v="0"/>
    <n v="0"/>
    <n v="3287"/>
    <n v="3287"/>
    <n v="0"/>
    <n v="0"/>
    <n v="0"/>
    <n v="0"/>
    <n v="0"/>
    <n v="0"/>
    <n v="0"/>
    <n v="0"/>
    <n v="0"/>
    <n v="0"/>
    <n v="0"/>
    <n v="8641"/>
    <n v="8641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Anclote Other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"/>
    <n v="372"/>
    <n v="0"/>
    <n v="0"/>
    <n v="0"/>
    <n v="0"/>
    <n v="0"/>
    <n v="0"/>
    <n v="0"/>
    <n v="0"/>
    <n v="0"/>
    <n v="0"/>
    <n v="0"/>
    <n v="1872"/>
    <n v="1872"/>
    <n v="0"/>
    <n v="0"/>
    <n v="0"/>
    <n v="0"/>
    <n v="0"/>
    <n v="0"/>
    <n v="0"/>
    <n v="0"/>
    <n v="0"/>
    <n v="0"/>
    <n v="0"/>
    <n v="2074"/>
    <n v="2074"/>
    <n v="0"/>
    <n v="0"/>
    <n v="0"/>
    <n v="0"/>
    <n v="0"/>
    <n v="0"/>
    <n v="0"/>
    <n v="0"/>
    <n v="0"/>
    <n v="0"/>
    <n v="0"/>
    <n v="2326"/>
    <n v="2326"/>
    <n v="0"/>
    <n v="0"/>
    <n v="0"/>
    <n v="0"/>
    <n v="0"/>
    <n v="0"/>
    <n v="0"/>
    <n v="0"/>
    <n v="0"/>
    <n v="0"/>
    <n v="0"/>
    <n v="6116"/>
    <n v="6116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Anclote Other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96"/>
    <n v="0"/>
    <n v="0"/>
    <n v="0"/>
    <n v="0"/>
    <n v="0"/>
    <n v="0"/>
    <n v="0"/>
    <n v="0"/>
    <n v="0"/>
    <n v="0"/>
    <n v="0"/>
    <n v="456"/>
    <n v="456"/>
    <n v="0"/>
    <n v="0"/>
    <n v="0"/>
    <n v="0"/>
    <n v="0"/>
    <n v="0"/>
    <n v="0"/>
    <n v="0"/>
    <n v="0"/>
    <n v="0"/>
    <n v="0"/>
    <n v="506"/>
    <n v="506"/>
    <n v="0"/>
    <n v="0"/>
    <n v="0"/>
    <n v="0"/>
    <n v="0"/>
    <n v="0"/>
    <n v="0"/>
    <n v="0"/>
    <n v="0"/>
    <n v="0"/>
    <n v="0"/>
    <n v="567"/>
    <n v="567"/>
    <n v="0"/>
    <n v="0"/>
    <n v="0"/>
    <n v="0"/>
    <n v="0"/>
    <n v="0"/>
    <n v="0"/>
    <n v="0"/>
    <n v="0"/>
    <n v="0"/>
    <n v="0"/>
    <n v="1491"/>
    <n v="1491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Anclote Other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4"/>
    <n v="0"/>
    <n v="0"/>
    <n v="0"/>
    <n v="0"/>
    <n v="0"/>
    <n v="0"/>
    <n v="0"/>
    <n v="0"/>
    <n v="0"/>
    <n v="0"/>
    <n v="0"/>
    <n v="120"/>
    <n v="120"/>
    <n v="0"/>
    <n v="0"/>
    <n v="0"/>
    <n v="0"/>
    <n v="0"/>
    <n v="0"/>
    <n v="0"/>
    <n v="0"/>
    <n v="0"/>
    <n v="0"/>
    <n v="0"/>
    <n v="129"/>
    <n v="129"/>
    <n v="0"/>
    <n v="0"/>
    <n v="0"/>
    <n v="0"/>
    <n v="0"/>
    <n v="0"/>
    <n v="0"/>
    <n v="0"/>
    <n v="0"/>
    <n v="0"/>
    <n v="0"/>
    <n v="145"/>
    <n v="145"/>
    <n v="0"/>
    <n v="0"/>
    <n v="0"/>
    <n v="0"/>
    <n v="0"/>
    <n v="0"/>
    <n v="0"/>
    <n v="0"/>
    <n v="0"/>
    <n v="0"/>
    <n v="0"/>
    <n v="381"/>
    <n v="381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Bartow CC BG"/>
    <s v="AFUDC Not Eligible"/>
    <s v="Maintenance"/>
    <s v="Maintenance"/>
    <s v="Fossil Hydro"/>
    <s v="BG - Other Production Plant"/>
    <s v="~"/>
    <s v="PEF Bartow 344 CC"/>
    <n v="5887.2599999999993"/>
    <n v="200.84"/>
    <n v="98.259999999999991"/>
    <n v="32.020000000000003"/>
    <n v="175.7"/>
    <n v="38.729999999999997"/>
    <n v="-178.46"/>
    <n v="185.38"/>
    <n v="12.29"/>
    <n v="4.9799999999999995"/>
    <n v="-179.14"/>
    <n v="205.81"/>
    <n v="6483.6699999999992"/>
    <n v="0"/>
    <n v="0"/>
    <n v="0"/>
    <n v="0"/>
    <n v="0"/>
    <n v="0"/>
    <n v="0"/>
    <n v="0"/>
    <n v="0"/>
    <n v="0"/>
    <n v="266.57798449987087"/>
    <n v="397.92239336797593"/>
    <n v="664.50037786784674"/>
    <n v="0"/>
    <n v="0"/>
    <n v="0"/>
    <n v="0"/>
    <n v="506.02117707139672"/>
    <n v="0"/>
    <n v="0"/>
    <n v="0"/>
    <n v="0"/>
    <n v="199.98074756304266"/>
    <n v="158.46877320112671"/>
    <n v="0"/>
    <n v="864.47069783556606"/>
    <n v="0"/>
    <n v="0"/>
    <n v="0"/>
    <n v="0"/>
    <n v="0"/>
    <n v="0"/>
    <n v="0"/>
    <n v="0"/>
    <n v="0"/>
    <n v="0"/>
    <n v="4.4967773565343165"/>
    <n v="268.26447967381415"/>
    <n v="272.76125703034847"/>
    <n v="0"/>
    <n v="0"/>
    <n v="0"/>
    <n v="0"/>
    <n v="0"/>
    <n v="0"/>
    <n v="0"/>
    <n v="0"/>
    <n v="0"/>
    <n v="0"/>
    <n v="7.2530766726623828"/>
    <n v="186.69419355432973"/>
    <n v="193.94727022699212"/>
    <n v="0"/>
    <n v="0"/>
    <n v="0"/>
    <n v="0"/>
    <n v="0"/>
    <n v="0"/>
    <n v="0"/>
    <n v="0"/>
    <n v="0"/>
    <n v="0"/>
    <n v="0"/>
    <n v="185.97613896373616"/>
    <n v="185.97613896373616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Bartow CC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66.723144475799955"/>
    <n v="34.055956447999954"/>
    <n v="0"/>
    <n v="0"/>
    <n v="5.6999278649999932"/>
    <n v="35.529537315399971"/>
    <n v="0"/>
    <n v="0"/>
    <n v="140.05098063980014"/>
    <n v="430.87427848137395"/>
    <n v="222.40112989023874"/>
    <n v="935.33495511561273"/>
    <n v="0"/>
    <n v="0"/>
    <n v="0"/>
    <n v="0"/>
    <n v="905.13029763905035"/>
    <n v="0"/>
    <n v="0"/>
    <n v="0"/>
    <n v="14.552432625600012"/>
    <n v="528.78655129585331"/>
    <n v="436.29767890745779"/>
    <n v="0"/>
    <n v="1884.7669604679613"/>
    <n v="0"/>
    <n v="0"/>
    <n v="0"/>
    <n v="0"/>
    <n v="26.795923203320083"/>
    <n v="0"/>
    <n v="0"/>
    <n v="0"/>
    <n v="0"/>
    <n v="0"/>
    <n v="80.939020154710533"/>
    <n v="635.35229395482622"/>
    <n v="743.08723731285681"/>
    <n v="0"/>
    <n v="0"/>
    <n v="0"/>
    <n v="0"/>
    <n v="117.91113865825723"/>
    <n v="0"/>
    <n v="0"/>
    <n v="0"/>
    <n v="0"/>
    <n v="0"/>
    <n v="144.98053285288773"/>
    <n v="726.33638845947053"/>
    <n v="989.2280599706155"/>
    <n v="0"/>
    <n v="0"/>
    <n v="0"/>
    <n v="0"/>
    <n v="0"/>
    <n v="0"/>
    <n v="0"/>
    <n v="0"/>
    <n v="22.919393012476608"/>
    <n v="0"/>
    <n v="54.873600909558242"/>
    <n v="1529.7633983793226"/>
    <n v="1607.5563923013574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Bartow CC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30.729601476899976"/>
    <n v="15.684602063999979"/>
    <n v="0"/>
    <n v="0"/>
    <n v="2.6251237574999968"/>
    <n v="16.363265414699988"/>
    <n v="0"/>
    <n v="0"/>
    <n v="64.501019178900066"/>
    <n v="198.44081043245376"/>
    <n v="102.42769796345644"/>
    <n v="430.77212028791018"/>
    <n v="0"/>
    <n v="0"/>
    <n v="0"/>
    <n v="0"/>
    <n v="416.86124881605275"/>
    <n v="0"/>
    <n v="0"/>
    <n v="0"/>
    <n v="6.7021789608000066"/>
    <n v="243.53468523293972"/>
    <n v="200.93857841165402"/>
    <n v="0"/>
    <n v="868.03669142144645"/>
    <n v="0"/>
    <n v="0"/>
    <n v="0"/>
    <n v="0"/>
    <n v="12.341034728197121"/>
    <n v="0"/>
    <n v="0"/>
    <n v="0"/>
    <n v="0"/>
    <n v="0"/>
    <n v="37.276986167499039"/>
    <n v="292.61481302874438"/>
    <n v="342.23283392444057"/>
    <n v="0"/>
    <n v="0"/>
    <n v="0"/>
    <n v="0"/>
    <n v="54.304709967155397"/>
    <n v="0"/>
    <n v="0"/>
    <n v="0"/>
    <n v="0"/>
    <n v="0"/>
    <n v="66.771688214108877"/>
    <n v="334.51834387654657"/>
    <n v="455.59474205781083"/>
    <n v="0"/>
    <n v="0"/>
    <n v="0"/>
    <n v="0"/>
    <n v="0"/>
    <n v="0"/>
    <n v="0"/>
    <n v="0"/>
    <n v="10.555643407468994"/>
    <n v="0"/>
    <n v="25.27231691387945"/>
    <n v="704.54068298678487"/>
    <n v="740.3686433081333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Bartow CC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359.36069351669971"/>
    <n v="183.42019435199975"/>
    <n v="0"/>
    <n v="0"/>
    <n v="30.698943322499964"/>
    <n v="191.35667646209987"/>
    <n v="0"/>
    <n v="0"/>
    <n v="754.29325050270086"/>
    <n v="2320.6232372596492"/>
    <n v="1197.8186115799906"/>
    <n v="5037.5716069956397"/>
    <n v="0"/>
    <n v="0"/>
    <n v="0"/>
    <n v="0"/>
    <n v="4874.89392231085"/>
    <n v="0"/>
    <n v="0"/>
    <n v="0"/>
    <n v="78.377185634400078"/>
    <n v="2847.9638255793334"/>
    <n v="2349.8328459141567"/>
    <n v="0"/>
    <n v="10151.067779438741"/>
    <n v="0"/>
    <n v="0"/>
    <n v="0"/>
    <n v="0"/>
    <n v="144.31885671457619"/>
    <n v="0"/>
    <n v="0"/>
    <n v="0"/>
    <n v="0"/>
    <n v="0"/>
    <n v="435.92552358407096"/>
    <n v="3421.9118826865297"/>
    <n v="4002.1562629851769"/>
    <n v="0"/>
    <n v="0"/>
    <n v="0"/>
    <n v="0"/>
    <n v="635.05151476418541"/>
    <n v="0"/>
    <n v="0"/>
    <n v="0"/>
    <n v="0"/>
    <n v="0"/>
    <n v="780.84316755173234"/>
    <n v="3911.9379308782254"/>
    <n v="5327.8326131941431"/>
    <n v="0"/>
    <n v="0"/>
    <n v="0"/>
    <n v="0"/>
    <n v="0"/>
    <n v="0"/>
    <n v="0"/>
    <n v="0"/>
    <n v="123.44030625122275"/>
    <n v="0"/>
    <n v="295.54072822504065"/>
    <n v="8239.0720483373407"/>
    <n v="8658.0530828136034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Bartow CC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35.005211121299979"/>
    <n v="17.866902927999977"/>
    <n v="0"/>
    <n v="0"/>
    <n v="2.9903743274999965"/>
    <n v="18.639993131899988"/>
    <n v="0"/>
    <n v="0"/>
    <n v="73.475466175300085"/>
    <n v="289.47294330793534"/>
    <n v="211.34914878886082"/>
    <n v="648.80003978079617"/>
    <n v="0"/>
    <n v="0"/>
    <n v="0"/>
    <n v="0"/>
    <n v="595.24975146756765"/>
    <n v="0"/>
    <n v="0"/>
    <n v="0"/>
    <n v="7.6346967816000078"/>
    <n v="324.99682360738899"/>
    <n v="266.59789769228951"/>
    <n v="0"/>
    <n v="1194.4791695488461"/>
    <n v="0"/>
    <n v="0"/>
    <n v="0"/>
    <n v="0"/>
    <n v="14.057993333049559"/>
    <n v="0"/>
    <n v="0"/>
    <n v="0"/>
    <n v="0"/>
    <n v="0"/>
    <n v="42.463183562845238"/>
    <n v="382.23283739324995"/>
    <n v="438.75401428914472"/>
    <n v="0"/>
    <n v="0"/>
    <n v="0"/>
    <n v="0"/>
    <n v="61.860436019167331"/>
    <n v="0"/>
    <n v="0"/>
    <n v="0"/>
    <n v="0"/>
    <n v="0"/>
    <n v="76.062016520462009"/>
    <n v="410.9085505668674"/>
    <n v="548.83100310649672"/>
    <n v="0"/>
    <n v="0"/>
    <n v="0"/>
    <n v="0"/>
    <n v="0"/>
    <n v="0"/>
    <n v="0"/>
    <n v="0"/>
    <n v="12.024272175503803"/>
    <n v="0"/>
    <n v="28.788507279722392"/>
    <n v="847.24182976826035"/>
    <n v="888.05460922348652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Bartow CC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28.854993730799983"/>
    <n v="14.727789247999981"/>
    <n v="0"/>
    <n v="0"/>
    <n v="2.464982489999997"/>
    <n v="15.365051880399989"/>
    <n v="0"/>
    <n v="0"/>
    <n v="60.566242794800075"/>
    <n v="186.33526195475292"/>
    <n v="96.179268215292424"/>
    <n v="404.49359031404538"/>
    <n v="0"/>
    <n v="0"/>
    <n v="0"/>
    <n v="0"/>
    <n v="391.43132820133462"/>
    <n v="0"/>
    <n v="0"/>
    <n v="0"/>
    <n v="6.2933237856000055"/>
    <n v="228.67826063124488"/>
    <n v="188.68065779189044"/>
    <n v="0"/>
    <n v="815.08357041006991"/>
    <n v="0"/>
    <n v="0"/>
    <n v="0"/>
    <n v="0"/>
    <n v="11.588197176882327"/>
    <n v="0"/>
    <n v="0"/>
    <n v="0"/>
    <n v="0"/>
    <n v="0"/>
    <n v="35.002986004237599"/>
    <n v="274.76441972920168"/>
    <n v="321.35560291032158"/>
    <n v="0"/>
    <n v="0"/>
    <n v="0"/>
    <n v="0"/>
    <n v="50.991661760472226"/>
    <n v="0"/>
    <n v="0"/>
    <n v="0"/>
    <n v="0"/>
    <n v="0"/>
    <n v="62.698048523762345"/>
    <n v="314.11068293857625"/>
    <n v="427.80039322281084"/>
    <n v="0"/>
    <n v="0"/>
    <n v="0"/>
    <n v="0"/>
    <n v="0"/>
    <n v="0"/>
    <n v="0"/>
    <n v="0"/>
    <n v="9.9116428392506357"/>
    <n v="0"/>
    <n v="23.730451029965959"/>
    <n v="661.55841294080471"/>
    <n v="695.20050681002135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Bartow CC BG-346"/>
    <s v="AFUDC Not Eligible"/>
    <s v="Maintenance"/>
    <s v="Maintenance"/>
    <s v="Fossil Hydro"/>
    <s v="BG - Other Production Plant"/>
    <s v="~"/>
    <s v="PEF Bartow 346 CC"/>
    <n v="503.21"/>
    <n v="120.59"/>
    <n v="583.01"/>
    <n v="796.88"/>
    <n v="31.73"/>
    <n v="49.2"/>
    <n v="-18.989999999999998"/>
    <n v="2.68"/>
    <n v="612.68000000000006"/>
    <n v="3.45"/>
    <n v="48.400000000000006"/>
    <n v="1849.42"/>
    <n v="4582.26"/>
    <n v="0"/>
    <n v="16.463245678499991"/>
    <n v="8.4029549599999882"/>
    <n v="0"/>
    <n v="0"/>
    <n v="1.4063982374999984"/>
    <n v="8.7665457954999937"/>
    <n v="0"/>
    <n v="0"/>
    <n v="34.556130708500042"/>
    <n v="1603.4414040639524"/>
    <n v="2289.6456601941982"/>
    <n v="3962.6823396381506"/>
    <n v="0"/>
    <n v="0"/>
    <n v="0"/>
    <n v="0"/>
    <n v="3065.1951992602071"/>
    <n v="0"/>
    <n v="0"/>
    <n v="0"/>
    <n v="3.5906622120000029"/>
    <n v="1253.583748411992"/>
    <n v="997.62783018691744"/>
    <n v="0"/>
    <n v="5319.9974400711162"/>
    <n v="0"/>
    <n v="0"/>
    <n v="0"/>
    <n v="0"/>
    <n v="6.6115232855656432"/>
    <n v="0"/>
    <n v="0"/>
    <n v="0"/>
    <n v="0"/>
    <n v="0"/>
    <n v="19.970583301172901"/>
    <n v="1311.2411611167875"/>
    <n v="1337.823267703526"/>
    <n v="0"/>
    <n v="0"/>
    <n v="0"/>
    <n v="0"/>
    <n v="29.093250564197781"/>
    <n v="0"/>
    <n v="0"/>
    <n v="0"/>
    <n v="0"/>
    <n v="0"/>
    <n v="35.77231987764025"/>
    <n v="883.78747122293839"/>
    <n v="948.65304166477642"/>
    <n v="0"/>
    <n v="0"/>
    <n v="0"/>
    <n v="0"/>
    <n v="0"/>
    <n v="0"/>
    <n v="0"/>
    <n v="0"/>
    <n v="5.6550900177549037"/>
    <n v="0"/>
    <n v="13.539414092379463"/>
    <n v="1432.0762819262391"/>
    <n v="1451.2707860363735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Bartow CT BG-341"/>
    <s v="AFUDC Not Eligible"/>
    <s v="Maintenance"/>
    <s v="Maintenance"/>
    <s v="Fossil Hydro"/>
    <s v="BG - Other Production Plant"/>
    <s v="~"/>
    <s v="PEF Bartow 341"/>
    <n v="2.5499999999999998"/>
    <n v="0"/>
    <n v="0"/>
    <n v="0"/>
    <n v="0"/>
    <n v="0"/>
    <n v="0"/>
    <n v="0"/>
    <n v="0"/>
    <n v="0"/>
    <n v="0"/>
    <n v="0"/>
    <n v="2.549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Bartow Other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144"/>
    <n v="0"/>
    <n v="0"/>
    <n v="0"/>
    <n v="0"/>
    <n v="0"/>
    <n v="0"/>
    <n v="0"/>
    <n v="0"/>
    <n v="0"/>
    <n v="0"/>
    <n v="0"/>
    <n v="696"/>
    <n v="696"/>
    <n v="0"/>
    <n v="0"/>
    <n v="0"/>
    <n v="0"/>
    <n v="0"/>
    <n v="0"/>
    <n v="0"/>
    <n v="0"/>
    <n v="0"/>
    <n v="0"/>
    <n v="0"/>
    <n v="773"/>
    <n v="773"/>
    <n v="0"/>
    <n v="0"/>
    <n v="0"/>
    <n v="0"/>
    <n v="0"/>
    <n v="0"/>
    <n v="0"/>
    <n v="0"/>
    <n v="0"/>
    <n v="0"/>
    <n v="0"/>
    <n v="867"/>
    <n v="8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Bartow Other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60"/>
    <n v="0"/>
    <n v="0"/>
    <n v="0"/>
    <n v="0"/>
    <n v="0"/>
    <n v="0"/>
    <n v="0"/>
    <n v="0"/>
    <n v="0"/>
    <n v="0"/>
    <n v="0"/>
    <n v="324"/>
    <n v="324"/>
    <n v="0"/>
    <n v="0"/>
    <n v="0"/>
    <n v="0"/>
    <n v="0"/>
    <n v="0"/>
    <n v="0"/>
    <n v="0"/>
    <n v="0"/>
    <n v="0"/>
    <n v="0"/>
    <n v="356"/>
    <n v="356"/>
    <n v="0"/>
    <n v="0"/>
    <n v="0"/>
    <n v="0"/>
    <n v="0"/>
    <n v="0"/>
    <n v="0"/>
    <n v="0"/>
    <n v="0"/>
    <n v="0"/>
    <n v="0"/>
    <n v="399"/>
    <n v="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Bartow Other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6"/>
    <n v="756"/>
    <n v="0"/>
    <n v="0"/>
    <n v="0"/>
    <n v="0"/>
    <n v="0"/>
    <n v="0"/>
    <n v="0"/>
    <n v="0"/>
    <n v="0"/>
    <n v="0"/>
    <n v="0"/>
    <n v="3768"/>
    <n v="3768"/>
    <n v="0"/>
    <n v="0"/>
    <n v="0"/>
    <n v="0"/>
    <n v="0"/>
    <n v="0"/>
    <n v="0"/>
    <n v="0"/>
    <n v="0"/>
    <n v="0"/>
    <n v="0"/>
    <n v="4165"/>
    <n v="4165"/>
    <n v="0"/>
    <n v="0"/>
    <n v="0"/>
    <n v="0"/>
    <n v="0"/>
    <n v="0"/>
    <n v="0"/>
    <n v="0"/>
    <n v="0"/>
    <n v="0"/>
    <n v="0"/>
    <n v="4671"/>
    <n v="46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Bartow Other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72"/>
    <n v="0"/>
    <n v="0"/>
    <n v="0"/>
    <n v="0"/>
    <n v="0"/>
    <n v="0"/>
    <n v="0"/>
    <n v="0"/>
    <n v="0"/>
    <n v="0"/>
    <n v="0"/>
    <n v="372"/>
    <n v="372"/>
    <n v="0"/>
    <n v="0"/>
    <n v="0"/>
    <n v="0"/>
    <n v="0"/>
    <n v="0"/>
    <n v="0"/>
    <n v="0"/>
    <n v="0"/>
    <n v="0"/>
    <n v="0"/>
    <n v="406"/>
    <n v="406"/>
    <n v="0"/>
    <n v="0"/>
    <n v="0"/>
    <n v="0"/>
    <n v="0"/>
    <n v="0"/>
    <n v="0"/>
    <n v="0"/>
    <n v="0"/>
    <n v="0"/>
    <n v="0"/>
    <n v="455"/>
    <n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Bartow Other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60"/>
    <n v="0"/>
    <n v="0"/>
    <n v="0"/>
    <n v="0"/>
    <n v="0"/>
    <n v="0"/>
    <n v="0"/>
    <n v="0"/>
    <n v="0"/>
    <n v="0"/>
    <n v="0"/>
    <n v="300"/>
    <n v="300"/>
    <n v="0"/>
    <n v="0"/>
    <n v="0"/>
    <n v="0"/>
    <n v="0"/>
    <n v="0"/>
    <n v="0"/>
    <n v="0"/>
    <n v="0"/>
    <n v="0"/>
    <n v="0"/>
    <n v="334"/>
    <n v="334"/>
    <n v="0"/>
    <n v="0"/>
    <n v="0"/>
    <n v="0"/>
    <n v="0"/>
    <n v="0"/>
    <n v="0"/>
    <n v="0"/>
    <n v="0"/>
    <n v="0"/>
    <n v="0"/>
    <n v="37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Bartow Other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6"/>
    <n v="0"/>
    <n v="0"/>
    <n v="0"/>
    <n v="0"/>
    <n v="0"/>
    <n v="0"/>
    <n v="0"/>
    <n v="0"/>
    <n v="0"/>
    <n v="0"/>
    <n v="0"/>
    <n v="168"/>
    <n v="168"/>
    <n v="0"/>
    <n v="0"/>
    <n v="0"/>
    <n v="0"/>
    <n v="0"/>
    <n v="0"/>
    <n v="0"/>
    <n v="0"/>
    <n v="0"/>
    <n v="0"/>
    <n v="0"/>
    <n v="191"/>
    <n v="191"/>
    <n v="0"/>
    <n v="0"/>
    <n v="0"/>
    <n v="0"/>
    <n v="0"/>
    <n v="0"/>
    <n v="0"/>
    <n v="0"/>
    <n v="0"/>
    <n v="0"/>
    <n v="0"/>
    <n v="214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itrus CC BA"/>
    <s v="AFUDC Not Eligible"/>
    <s v="Maintenance"/>
    <s v="Maintenance"/>
    <s v="Fossil Hydro"/>
    <s v="BA - Fossil Steam Plants "/>
    <s v="~"/>
    <s v="PEF Citrus CC 342"/>
    <n v="0"/>
    <n v="0"/>
    <n v="0"/>
    <n v="94.54"/>
    <n v="0"/>
    <n v="0"/>
    <n v="0"/>
    <n v="0"/>
    <n v="0"/>
    <n v="34.450000000000003"/>
    <n v="5.78"/>
    <n v="34.57"/>
    <n v="169.34"/>
    <n v="0"/>
    <n v="0"/>
    <n v="0"/>
    <n v="82.174466311645972"/>
    <n v="0"/>
    <n v="0"/>
    <n v="0"/>
    <n v="0"/>
    <n v="374.54164719135281"/>
    <n v="770.91947415870197"/>
    <n v="0"/>
    <n v="2721.0575857763361"/>
    <n v="3948.6931734380369"/>
    <n v="0"/>
    <n v="0"/>
    <n v="0"/>
    <n v="0"/>
    <n v="0"/>
    <n v="0"/>
    <n v="0"/>
    <n v="0"/>
    <n v="0"/>
    <n v="0"/>
    <n v="2704.5101385017729"/>
    <n v="0"/>
    <n v="2704.5101385017729"/>
    <n v="0"/>
    <n v="0"/>
    <n v="0"/>
    <n v="0"/>
    <n v="0"/>
    <n v="2262.1348750069405"/>
    <n v="0"/>
    <n v="0"/>
    <n v="0"/>
    <n v="0"/>
    <n v="0"/>
    <n v="4724.2608743306409"/>
    <n v="6986.3957493375819"/>
    <n v="0"/>
    <n v="0"/>
    <n v="0"/>
    <n v="0"/>
    <n v="0"/>
    <n v="1541.7263078077008"/>
    <n v="0"/>
    <n v="0"/>
    <n v="0"/>
    <n v="0"/>
    <n v="77.285081315344328"/>
    <n v="2405.6232993924773"/>
    <n v="4024.6346885155226"/>
    <n v="0"/>
    <n v="0"/>
    <n v="0"/>
    <n v="0"/>
    <n v="0"/>
    <n v="158.19048984855672"/>
    <n v="158.19048984855661"/>
    <n v="0"/>
    <n v="0"/>
    <n v="0"/>
    <n v="88.069646980560236"/>
    <n v="1328.2307122688712"/>
    <n v="1732.6813389465447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itrus CC BA-341"/>
    <s v="AFUDC Not Eligible"/>
    <s v="Maintenance"/>
    <s v="Maintenance"/>
    <s v="Fossil Hydro"/>
    <s v="BA - Fossil Steam Plants "/>
    <s v="~"/>
    <s v="PEF Citrus CC Struct &amp; Improv 341"/>
    <n v="607.89"/>
    <n v="16.05"/>
    <n v="44.57"/>
    <n v="763.97"/>
    <n v="255.55"/>
    <n v="46.52"/>
    <n v="0"/>
    <n v="0"/>
    <n v="5.38"/>
    <n v="0"/>
    <n v="0"/>
    <n v="406.61"/>
    <n v="2146.54"/>
    <n v="0"/>
    <n v="0"/>
    <n v="0"/>
    <n v="43.504682684414618"/>
    <n v="0"/>
    <n v="0"/>
    <n v="0"/>
    <n v="83.832953282399956"/>
    <n v="35.186440787962383"/>
    <n v="68.095141656612839"/>
    <n v="0"/>
    <n v="111.7371378457841"/>
    <n v="342.3563562571739"/>
    <n v="0"/>
    <n v="0"/>
    <n v="0"/>
    <n v="0"/>
    <n v="0"/>
    <n v="0"/>
    <n v="51.266388180799993"/>
    <n v="73.109931870400018"/>
    <n v="0"/>
    <n v="0"/>
    <n v="283.12883033641856"/>
    <n v="0"/>
    <n v="407.50515038761858"/>
    <n v="0"/>
    <n v="0"/>
    <n v="0"/>
    <n v="0"/>
    <n v="0"/>
    <n v="495.70844113521537"/>
    <n v="0"/>
    <n v="102.51162636123502"/>
    <n v="77.283905051359994"/>
    <n v="0"/>
    <n v="0"/>
    <n v="1092.6248558807854"/>
    <n v="1768.1288284285956"/>
    <n v="0"/>
    <n v="0"/>
    <n v="35.735376896398506"/>
    <n v="0"/>
    <n v="0"/>
    <n v="696.58966957130247"/>
    <n v="15.92436020091583"/>
    <n v="0"/>
    <n v="48.492929188352278"/>
    <n v="0"/>
    <n v="252.34933843252031"/>
    <n v="1225.7455809507737"/>
    <n v="2274.8372552402634"/>
    <n v="0"/>
    <n v="0"/>
    <n v="0"/>
    <n v="0"/>
    <n v="0"/>
    <n v="289.80260272531086"/>
    <n v="289.80260272531081"/>
    <n v="0"/>
    <n v="43.46809854228767"/>
    <n v="0"/>
    <n v="257.02429278707609"/>
    <n v="1156.6522090674989"/>
    <n v="2036.7498058474844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itrus CC BA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0"/>
    <n v="90.802616396436605"/>
    <n v="0"/>
    <n v="0"/>
    <n v="0"/>
    <n v="169.27337461439993"/>
    <n v="84.53463719316602"/>
    <n v="165.2564301825075"/>
    <n v="0"/>
    <n v="323.60079463810553"/>
    <n v="833.46785302461558"/>
    <n v="0"/>
    <n v="0"/>
    <n v="0"/>
    <n v="0"/>
    <n v="0"/>
    <n v="0"/>
    <n v="103.5157917248"/>
    <n v="147.62172154240005"/>
    <n v="0"/>
    <n v="0"/>
    <n v="669.07469062601922"/>
    <n v="0"/>
    <n v="920.21220389321934"/>
    <n v="0"/>
    <n v="0"/>
    <n v="0"/>
    <n v="0"/>
    <n v="0"/>
    <n v="1082.3801659803914"/>
    <n v="0"/>
    <n v="206.98882619135836"/>
    <n v="156.04966341763804"/>
    <n v="0"/>
    <n v="0"/>
    <n v="2376.3184497882917"/>
    <n v="3821.7371053776797"/>
    <n v="0"/>
    <n v="0"/>
    <n v="72.155830608097205"/>
    <n v="0"/>
    <n v="0"/>
    <n v="1462.0514152856663"/>
    <n v="32.154003595115569"/>
    <n v="0"/>
    <n v="97.91550805101042"/>
    <n v="0"/>
    <n v="512.31947431131903"/>
    <n v="2561.6167001720164"/>
    <n v="4738.2129320232252"/>
    <n v="0"/>
    <n v="0"/>
    <n v="0"/>
    <n v="0"/>
    <n v="0"/>
    <n v="590.8582752998152"/>
    <n v="590.85827529981509"/>
    <n v="0"/>
    <n v="87.769680267635437"/>
    <n v="0"/>
    <n v="522.14818933968218"/>
    <n v="2383.3105198758408"/>
    <n v="4174.9449400827889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itrus CC BA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0"/>
    <n v="0"/>
    <n v="263.57893847237193"/>
    <n v="0"/>
    <n v="0"/>
    <n v="0"/>
    <n v="514.7042804903997"/>
    <n v="199.96915962856943"/>
    <n v="385.0173241227734"/>
    <n v="0"/>
    <n v="569.32793422227644"/>
    <n v="1932.5976369363907"/>
    <n v="0"/>
    <n v="0"/>
    <n v="0"/>
    <n v="0"/>
    <n v="0"/>
    <n v="0"/>
    <n v="314.75724531679992"/>
    <n v="448.86877303840015"/>
    <n v="0"/>
    <n v="0"/>
    <n v="1622.3211557702148"/>
    <n v="0"/>
    <n v="2385.9471741254147"/>
    <n v="0"/>
    <n v="0"/>
    <n v="0"/>
    <n v="0"/>
    <n v="0"/>
    <n v="2946.4542636507804"/>
    <n v="0"/>
    <n v="629.38411349626642"/>
    <n v="474.49507724007424"/>
    <n v="0"/>
    <n v="0"/>
    <n v="6505.7117426028462"/>
    <n v="10556.045196989968"/>
    <n v="0"/>
    <n v="0"/>
    <n v="219.40200794166699"/>
    <n v="0"/>
    <n v="0"/>
    <n v="4210.6854630390735"/>
    <n v="97.769686699999994"/>
    <n v="0"/>
    <n v="297.728664391667"/>
    <n v="0"/>
    <n v="1546.0172727548811"/>
    <n v="7422.4585654518596"/>
    <n v="13794.061660279149"/>
    <n v="0"/>
    <n v="0"/>
    <n v="0"/>
    <n v="0"/>
    <n v="0"/>
    <n v="1772.5002328130399"/>
    <n v="1772.5002328130395"/>
    <n v="0"/>
    <n v="266.87872699174142"/>
    <n v="0"/>
    <n v="1574.2606364650137"/>
    <n v="7044.4645102824943"/>
    <n v="12430.604339365329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itrus CC BA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"/>
    <n v="0"/>
    <n v="6.3438613407872788"/>
    <n v="0"/>
    <n v="0"/>
    <n v="0"/>
    <n v="12.387987469199993"/>
    <n v="4.8128906978293067"/>
    <n v="9.266660425115294"/>
    <n v="0"/>
    <n v="13.70267857164756"/>
    <n v="46.514078504579437"/>
    <n v="0"/>
    <n v="0"/>
    <n v="0"/>
    <n v="0"/>
    <n v="0"/>
    <n v="0"/>
    <n v="7.5756292663999991"/>
    <n v="10.803447623200004"/>
    <n v="0"/>
    <n v="0"/>
    <n v="39.046293008387593"/>
    <n v="0"/>
    <n v="57.425369897987594"/>
    <n v="0"/>
    <n v="0"/>
    <n v="0"/>
    <n v="0"/>
    <n v="0"/>
    <n v="70.91550423078624"/>
    <n v="0"/>
    <n v="15.148043593833421"/>
    <n v="11.42016768609562"/>
    <n v="0"/>
    <n v="0"/>
    <n v="156.5799927058531"/>
    <n v="254.06370821656839"/>
    <n v="0"/>
    <n v="0"/>
    <n v="5.2805861674007923"/>
    <n v="0"/>
    <n v="0"/>
    <n v="101.3431417028614"/>
    <n v="2.3531291259485387"/>
    <n v="0"/>
    <n v="7.1657587894243422"/>
    <n v="0"/>
    <n v="37.209675382211913"/>
    <n v="178.64437309921701"/>
    <n v="331.99666426706403"/>
    <n v="0"/>
    <n v="0"/>
    <n v="0"/>
    <n v="0"/>
    <n v="0"/>
    <n v="42.660878078299866"/>
    <n v="42.660878078299859"/>
    <n v="0"/>
    <n v="6.4232970417287696"/>
    <n v="0"/>
    <n v="37.889627386024543"/>
    <n v="169.54728989102298"/>
    <n v="299.18197047537603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itrus CC BA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0"/>
    <n v="0"/>
    <n v="45.619431658679751"/>
    <n v="0"/>
    <n v="0"/>
    <n v="0"/>
    <n v="89.08343316179996"/>
    <n v="34.610046858790867"/>
    <n v="66.637613790480003"/>
    <n v="0"/>
    <n v="98.53752707693242"/>
    <n v="334.48805254668298"/>
    <n v="0"/>
    <n v="0"/>
    <n v="0"/>
    <n v="0"/>
    <n v="0"/>
    <n v="0"/>
    <n v="54.477215535599996"/>
    <n v="77.688826102800036"/>
    <n v="0"/>
    <n v="0"/>
    <n v="280.78635388330633"/>
    <n v="0"/>
    <n v="412.95239552170636"/>
    <n v="0"/>
    <n v="0"/>
    <n v="0"/>
    <n v="0"/>
    <n v="0"/>
    <n v="509.96258167942392"/>
    <n v="0"/>
    <n v="108.93165758357833"/>
    <n v="82.123991010643664"/>
    <n v="0"/>
    <n v="0"/>
    <n v="1125.987083743461"/>
    <n v="1827.0053140171067"/>
    <n v="0"/>
    <n v="0"/>
    <n v="37.9734478751854"/>
    <n v="0"/>
    <n v="0"/>
    <n v="728.77238758454075"/>
    <n v="16.921686982293938"/>
    <n v="0"/>
    <n v="51.529992930745806"/>
    <n v="0"/>
    <n v="267.5800502801626"/>
    <n v="1284.6562307499601"/>
    <n v="2387.4337964028882"/>
    <n v="0"/>
    <n v="0"/>
    <n v="0"/>
    <n v="0"/>
    <n v="0"/>
    <n v="306.77918855896326"/>
    <n v="306.77918855896314"/>
    <n v="0"/>
    <n v="46.19061021764783"/>
    <n v="0"/>
    <n v="272.46849024212639"/>
    <n v="1219.2349779934179"/>
    <n v="2151.4524555711187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itrus CC BA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2.2234831356638067"/>
    <n v="0"/>
    <n v="0"/>
    <n v="0"/>
    <n v="4.3419109817999981"/>
    <n v="1.6868876423280432"/>
    <n v="3.2479056638098034"/>
    <n v="0"/>
    <n v="4.8027018689060919"/>
    <n v="16.302889292507743"/>
    <n v="0"/>
    <n v="0"/>
    <n v="0"/>
    <n v="0"/>
    <n v="0"/>
    <n v="0"/>
    <n v="2.6552099755999996"/>
    <n v="3.7865398228000013"/>
    <n v="0"/>
    <n v="0"/>
    <n v="13.685477873884793"/>
    <n v="0"/>
    <n v="20.127227672284793"/>
    <n v="0"/>
    <n v="0"/>
    <n v="0"/>
    <n v="0"/>
    <n v="0"/>
    <n v="24.855610618170147"/>
    <n v="0"/>
    <n v="5.3093491290674111"/>
    <n v="4.0027385043081587"/>
    <n v="0"/>
    <n v="0"/>
    <n v="54.880693548958767"/>
    <n v="89.048391800504476"/>
    <n v="0"/>
    <n v="0"/>
    <n v="1.8508713010757403"/>
    <n v="0"/>
    <n v="0"/>
    <n v="35.520892213997854"/>
    <n v="0.82478327762756209"/>
    <n v="0"/>
    <n v="2.5116335333478728"/>
    <n v="0"/>
    <n v="13.042154568773025"/>
    <n v="62.615142067165372"/>
    <n v="116.36547696198744"/>
    <n v="0"/>
    <n v="0"/>
    <n v="0"/>
    <n v="0"/>
    <n v="0"/>
    <n v="14.952719668647061"/>
    <n v="14.952719668647056"/>
    <n v="0"/>
    <n v="2.2513798671137626"/>
    <n v="0"/>
    <n v="13.280391372239503"/>
    <n v="59.426594154664308"/>
    <n v="104.86380473131169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itrus Other BG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108"/>
    <n v="0"/>
    <n v="0"/>
    <n v="0"/>
    <n v="0"/>
    <n v="0"/>
    <n v="0"/>
    <n v="0"/>
    <n v="0"/>
    <n v="0"/>
    <n v="0"/>
    <n v="0"/>
    <n v="540"/>
    <n v="540"/>
    <n v="0"/>
    <n v="0"/>
    <n v="0"/>
    <n v="0"/>
    <n v="0"/>
    <n v="0"/>
    <n v="0"/>
    <n v="0"/>
    <n v="0"/>
    <n v="0"/>
    <n v="0"/>
    <n v="597"/>
    <n v="597"/>
    <n v="0"/>
    <n v="0"/>
    <n v="0"/>
    <n v="0"/>
    <n v="0"/>
    <n v="0"/>
    <n v="0"/>
    <n v="0"/>
    <n v="0"/>
    <n v="0"/>
    <n v="0"/>
    <n v="670"/>
    <n v="670"/>
    <n v="0"/>
    <n v="0"/>
    <n v="0"/>
    <n v="0"/>
    <n v="0"/>
    <n v="0"/>
    <n v="0"/>
    <n v="0"/>
    <n v="0"/>
    <n v="0"/>
    <n v="0"/>
    <n v="1761"/>
    <n v="1761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itrus Other BG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216"/>
    <n v="0"/>
    <n v="0"/>
    <n v="0"/>
    <n v="0"/>
    <n v="0"/>
    <n v="0"/>
    <n v="0"/>
    <n v="0"/>
    <n v="0"/>
    <n v="0"/>
    <n v="0"/>
    <n v="1092"/>
    <n v="1092"/>
    <n v="0"/>
    <n v="0"/>
    <n v="0"/>
    <n v="0"/>
    <n v="0"/>
    <n v="0"/>
    <n v="0"/>
    <n v="0"/>
    <n v="0"/>
    <n v="0"/>
    <n v="0"/>
    <n v="1206"/>
    <n v="1206"/>
    <n v="0"/>
    <n v="0"/>
    <n v="0"/>
    <n v="0"/>
    <n v="0"/>
    <n v="0"/>
    <n v="0"/>
    <n v="0"/>
    <n v="0"/>
    <n v="0"/>
    <n v="0"/>
    <n v="1353"/>
    <n v="1353"/>
    <n v="0"/>
    <n v="0"/>
    <n v="0"/>
    <n v="0"/>
    <n v="0"/>
    <n v="0"/>
    <n v="0"/>
    <n v="0"/>
    <n v="0"/>
    <n v="0"/>
    <n v="0"/>
    <n v="3556"/>
    <n v="3556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itrus Other BG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"/>
    <n v="672"/>
    <n v="0"/>
    <n v="0"/>
    <n v="0"/>
    <n v="0"/>
    <n v="0"/>
    <n v="0"/>
    <n v="0"/>
    <n v="0"/>
    <n v="0"/>
    <n v="0"/>
    <n v="0"/>
    <n v="3312"/>
    <n v="3312"/>
    <n v="0"/>
    <n v="0"/>
    <n v="0"/>
    <n v="0"/>
    <n v="0"/>
    <n v="0"/>
    <n v="0"/>
    <n v="0"/>
    <n v="0"/>
    <n v="0"/>
    <n v="0"/>
    <n v="3668"/>
    <n v="3668"/>
    <n v="0"/>
    <n v="0"/>
    <n v="0"/>
    <n v="0"/>
    <n v="0"/>
    <n v="0"/>
    <n v="0"/>
    <n v="0"/>
    <n v="0"/>
    <n v="0"/>
    <n v="0"/>
    <n v="4113"/>
    <n v="4113"/>
    <n v="0"/>
    <n v="0"/>
    <n v="0"/>
    <n v="0"/>
    <n v="0"/>
    <n v="0"/>
    <n v="0"/>
    <n v="0"/>
    <n v="0"/>
    <n v="0"/>
    <n v="0"/>
    <n v="10814"/>
    <n v="10814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itrus Other BG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n v="0"/>
    <n v="0"/>
    <n v="0"/>
    <n v="0"/>
    <n v="0"/>
    <n v="0"/>
    <n v="0"/>
    <n v="0"/>
    <n v="0"/>
    <n v="0"/>
    <n v="0"/>
    <n v="84"/>
    <n v="84"/>
    <n v="0"/>
    <n v="0"/>
    <n v="0"/>
    <n v="0"/>
    <n v="0"/>
    <n v="0"/>
    <n v="0"/>
    <n v="0"/>
    <n v="0"/>
    <n v="0"/>
    <n v="0"/>
    <n v="88"/>
    <n v="88"/>
    <n v="0"/>
    <n v="0"/>
    <n v="0"/>
    <n v="0"/>
    <n v="0"/>
    <n v="0"/>
    <n v="0"/>
    <n v="0"/>
    <n v="0"/>
    <n v="0"/>
    <n v="0"/>
    <n v="99"/>
    <n v="99"/>
    <n v="0"/>
    <n v="0"/>
    <n v="0"/>
    <n v="0"/>
    <n v="0"/>
    <n v="0"/>
    <n v="0"/>
    <n v="0"/>
    <n v="0"/>
    <n v="0"/>
    <n v="0"/>
    <n v="260"/>
    <n v="26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itrus Other BG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120"/>
    <n v="0"/>
    <n v="0"/>
    <n v="0"/>
    <n v="0"/>
    <n v="0"/>
    <n v="0"/>
    <n v="0"/>
    <n v="0"/>
    <n v="0"/>
    <n v="0"/>
    <n v="0"/>
    <n v="576"/>
    <n v="576"/>
    <n v="0"/>
    <n v="0"/>
    <n v="0"/>
    <n v="0"/>
    <n v="0"/>
    <n v="0"/>
    <n v="0"/>
    <n v="0"/>
    <n v="0"/>
    <n v="0"/>
    <n v="0"/>
    <n v="635"/>
    <n v="635"/>
    <n v="0"/>
    <n v="0"/>
    <n v="0"/>
    <n v="0"/>
    <n v="0"/>
    <n v="0"/>
    <n v="0"/>
    <n v="0"/>
    <n v="0"/>
    <n v="0"/>
    <n v="0"/>
    <n v="712"/>
    <n v="712"/>
    <n v="0"/>
    <n v="0"/>
    <n v="0"/>
    <n v="0"/>
    <n v="0"/>
    <n v="0"/>
    <n v="0"/>
    <n v="0"/>
    <n v="0"/>
    <n v="0"/>
    <n v="0"/>
    <n v="1872"/>
    <n v="1872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itrus Other BG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4"/>
    <n v="0"/>
    <n v="0"/>
    <n v="0"/>
    <n v="0"/>
    <n v="0"/>
    <n v="0"/>
    <n v="0"/>
    <n v="0"/>
    <n v="0"/>
    <n v="0"/>
    <n v="0"/>
    <n v="31"/>
    <n v="31"/>
    <n v="0"/>
    <n v="0"/>
    <n v="0"/>
    <n v="0"/>
    <n v="0"/>
    <n v="0"/>
    <n v="0"/>
    <n v="0"/>
    <n v="0"/>
    <n v="0"/>
    <n v="0"/>
    <n v="35"/>
    <n v="35"/>
    <n v="0"/>
    <n v="0"/>
    <n v="0"/>
    <n v="0"/>
    <n v="0"/>
    <n v="0"/>
    <n v="0"/>
    <n v="0"/>
    <n v="0"/>
    <n v="0"/>
    <n v="0"/>
    <n v="91"/>
    <n v="91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R 4&amp;5-311"/>
    <s v="AFUDC Not Eligible"/>
    <s v="Maintenance"/>
    <s v="Maintenance"/>
    <s v="Fossil Hydro"/>
    <s v="BA - Fossil Steam Plants "/>
    <s v="~"/>
    <s v="PEF CR4&amp;5 Struct &amp; Improv 311"/>
    <n v="3937.4300000000007"/>
    <n v="104.47"/>
    <n v="16.760000000000002"/>
    <n v="151.52000000000001"/>
    <n v="-7.7100000000000017"/>
    <n v="-7.9999999999999988E-2"/>
    <n v="4415.57"/>
    <n v="68.02"/>
    <n v="30.55"/>
    <n v="263.21999999999997"/>
    <n v="188.35"/>
    <n v="71.86999999999999"/>
    <n v="9239.9700000000012"/>
    <n v="0"/>
    <n v="0"/>
    <n v="0"/>
    <n v="0"/>
    <n v="40.753414534399987"/>
    <n v="103.45130332159989"/>
    <n v="0"/>
    <n v="0"/>
    <n v="0"/>
    <n v="0"/>
    <n v="946.18536268800005"/>
    <n v="5002.5243064519655"/>
    <n v="6092.9143869959653"/>
    <n v="0"/>
    <n v="0"/>
    <n v="469.21192493009187"/>
    <n v="627.96181966469385"/>
    <n v="671.90567721168111"/>
    <n v="0"/>
    <n v="0"/>
    <n v="0"/>
    <n v="0"/>
    <n v="189.22551631418276"/>
    <n v="904.9457151517413"/>
    <n v="0"/>
    <n v="2863.2506532723905"/>
    <n v="0"/>
    <n v="0"/>
    <n v="1392.5445776404836"/>
    <n v="711.55199409290992"/>
    <n v="0"/>
    <n v="0"/>
    <n v="0"/>
    <n v="129.71951802158611"/>
    <n v="0"/>
    <n v="27.984098307996053"/>
    <n v="0"/>
    <n v="981.80743909631451"/>
    <n v="3243.6076271592901"/>
    <n v="0"/>
    <n v="0"/>
    <n v="153.00560095563682"/>
    <n v="106.56411773842166"/>
    <n v="0"/>
    <n v="0"/>
    <n v="0"/>
    <n v="0"/>
    <n v="0"/>
    <n v="0"/>
    <n v="79.93023701566824"/>
    <n v="1606.8395762295936"/>
    <n v="1946.3395319393203"/>
    <n v="0"/>
    <n v="0"/>
    <n v="0"/>
    <n v="0"/>
    <n v="0"/>
    <n v="0"/>
    <n v="0"/>
    <n v="0"/>
    <n v="0"/>
    <n v="0"/>
    <n v="0"/>
    <n v="972.25104472147973"/>
    <n v="972.25104472147973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R 4&amp;5-312"/>
    <s v="AFUDC Not Eligible"/>
    <s v="Maintenance"/>
    <s v="Maintenance"/>
    <s v="Fossil Hydro"/>
    <s v="BA - Fossil Steam Plants "/>
    <s v="~"/>
    <s v="PEF CR4&amp;5 Boiler 312"/>
    <n v="168.59"/>
    <n v="3.47"/>
    <n v="-78.510000000000005"/>
    <n v="350.14"/>
    <n v="12.52"/>
    <n v="14.79"/>
    <n v="316.5"/>
    <n v="154.22999999999999"/>
    <n v="302.11"/>
    <n v="649.41999999999996"/>
    <n v="478.32"/>
    <n v="796.46"/>
    <n v="3168.0400000000004"/>
    <n v="0"/>
    <n v="0"/>
    <n v="0"/>
    <n v="0"/>
    <n v="151.09657720019993"/>
    <n v="383.55406577279962"/>
    <n v="0"/>
    <n v="0"/>
    <n v="0"/>
    <n v="0"/>
    <n v="3508.0586825040004"/>
    <n v="6381.10379318782"/>
    <n v="10423.813118664821"/>
    <n v="0"/>
    <n v="0"/>
    <n v="1170.9333181522854"/>
    <n v="1092.867335430939"/>
    <n v="1241.0453547669708"/>
    <n v="0"/>
    <n v="0"/>
    <n v="0"/>
    <n v="0"/>
    <n v="490.0223348177102"/>
    <n v="1855.0589872175547"/>
    <n v="0"/>
    <n v="5849.9273303854607"/>
    <n v="0"/>
    <n v="0"/>
    <n v="3030.4387783618008"/>
    <n v="1694.0574400408418"/>
    <n v="0"/>
    <n v="0"/>
    <n v="0"/>
    <n v="480.94493838098077"/>
    <n v="0"/>
    <n v="103.75316407008884"/>
    <n v="0"/>
    <n v="2665.8702081917891"/>
    <n v="7975.0645290455013"/>
    <n v="0"/>
    <n v="0"/>
    <n v="559.57925649900005"/>
    <n v="395.09588739038014"/>
    <n v="0"/>
    <n v="0"/>
    <n v="0"/>
    <n v="0"/>
    <n v="0"/>
    <n v="0"/>
    <n v="296.34842002396323"/>
    <n v="4793.3861713238157"/>
    <n v="6044.4097352371591"/>
    <n v="0"/>
    <n v="0"/>
    <n v="0"/>
    <n v="0"/>
    <n v="0"/>
    <n v="0"/>
    <n v="0"/>
    <n v="0"/>
    <n v="0"/>
    <n v="0"/>
    <n v="0"/>
    <n v="3063.3257994186447"/>
    <n v="3063.3257994186447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R 4&amp;5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30.364102404699988"/>
    <n v="77.078350460799925"/>
    <n v="0"/>
    <n v="0"/>
    <n v="0"/>
    <n v="0"/>
    <n v="704.97330284400005"/>
    <n v="1020.8394841425365"/>
    <n v="1833.2552398520365"/>
    <n v="0"/>
    <n v="0"/>
    <n v="223.08505897909225"/>
    <n v="193.06840198466435"/>
    <n v="222.52902014380896"/>
    <n v="0"/>
    <n v="0"/>
    <n v="0"/>
    <n v="0"/>
    <n v="93.927106017480952"/>
    <n v="340.54666759785243"/>
    <n v="0"/>
    <n v="1073.1562547228989"/>
    <n v="0"/>
    <n v="0"/>
    <n v="563.15580813014719"/>
    <n v="320.14320212816608"/>
    <n v="0"/>
    <n v="0"/>
    <n v="0"/>
    <n v="96.649931553800641"/>
    <n v="0"/>
    <n v="20.850071194471866"/>
    <n v="0"/>
    <n v="514.78847199160771"/>
    <n v="1515.5874849981935"/>
    <n v="0"/>
    <n v="0"/>
    <n v="112.28651489051828"/>
    <n v="79.397778233486946"/>
    <n v="0"/>
    <n v="0"/>
    <n v="0"/>
    <n v="0"/>
    <n v="0"/>
    <n v="0"/>
    <n v="59.553659969278065"/>
    <n v="938.249780141673"/>
    <n v="1189.4877332349563"/>
    <n v="0"/>
    <n v="0"/>
    <n v="0"/>
    <n v="0"/>
    <n v="0"/>
    <n v="0"/>
    <n v="0"/>
    <n v="0"/>
    <n v="0"/>
    <n v="0"/>
    <n v="0"/>
    <n v="603.96521037152911"/>
    <n v="603.96521037152911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R 4&amp;5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16.357537345199994"/>
    <n v="41.523111052799955"/>
    <n v="0"/>
    <n v="0"/>
    <n v="0"/>
    <n v="0"/>
    <n v="379.77829790400006"/>
    <n v="549.9395227547227"/>
    <n v="987.59846905672271"/>
    <n v="0"/>
    <n v="0"/>
    <n v="120.1788261273222"/>
    <n v="104.00846214882327"/>
    <n v="119.87928076641209"/>
    <n v="0"/>
    <n v="0"/>
    <n v="0"/>
    <n v="0"/>
    <n v="50.59975506371913"/>
    <n v="183.45692419193784"/>
    <n v="0"/>
    <n v="578.12324829821455"/>
    <n v="0"/>
    <n v="0"/>
    <n v="303.37868539560861"/>
    <n v="172.46477312535103"/>
    <n v="0"/>
    <n v="0"/>
    <n v="0"/>
    <n v="52.066253449950665"/>
    <n v="0"/>
    <n v="11.232135127344522"/>
    <n v="0"/>
    <n v="277.32208067074157"/>
    <n v="816.46392776899643"/>
    <n v="0"/>
    <n v="0"/>
    <n v="60.490052707183033"/>
    <n v="42.772508629953919"/>
    <n v="0"/>
    <n v="0"/>
    <n v="0"/>
    <n v="0"/>
    <n v="0"/>
    <n v="0"/>
    <n v="32.082250809216603"/>
    <n v="505.44583242638112"/>
    <n v="640.79064457273466"/>
    <n v="0"/>
    <n v="0"/>
    <n v="0"/>
    <n v="0"/>
    <n v="0"/>
    <n v="0"/>
    <n v="0"/>
    <n v="0"/>
    <n v="0"/>
    <n v="0"/>
    <n v="0"/>
    <n v="325.36303739837388"/>
    <n v="325.36303739837388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R 4&amp;5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3.5470385154999988"/>
    <n v="9.00404939199999"/>
    <n v="0"/>
    <n v="0"/>
    <n v="0"/>
    <n v="0"/>
    <n v="82.352754060000009"/>
    <n v="119.25124346294685"/>
    <n v="214.15508543044683"/>
    <n v="0"/>
    <n v="0"/>
    <n v="26.060091811208849"/>
    <n v="22.553640770874203"/>
    <n v="25.995137111129914"/>
    <n v="0"/>
    <n v="0"/>
    <n v="0"/>
    <n v="0"/>
    <n v="10.972267786907715"/>
    <n v="39.781585840910154"/>
    <n v="0"/>
    <n v="125.36272332103083"/>
    <n v="0"/>
    <n v="0"/>
    <n v="65.786209896595025"/>
    <n v="37.398218250682021"/>
    <n v="0"/>
    <n v="0"/>
    <n v="0"/>
    <n v="11.290400147482728"/>
    <n v="0"/>
    <n v="2.435652494570582"/>
    <n v="0"/>
    <n v="60.136182371707356"/>
    <n v="177.04666316103771"/>
    <n v="0"/>
    <n v="0"/>
    <n v="13.117027363283263"/>
    <n v="9.2750487410330269"/>
    <n v="0"/>
    <n v="0"/>
    <n v="0"/>
    <n v="0"/>
    <n v="0"/>
    <n v="0"/>
    <n v="6.9569087600614479"/>
    <n v="109.60384815438421"/>
    <n v="138.95283301876194"/>
    <n v="0"/>
    <n v="0"/>
    <n v="0"/>
    <n v="0"/>
    <n v="0"/>
    <n v="0"/>
    <n v="0"/>
    <n v="0"/>
    <n v="0"/>
    <n v="0"/>
    <n v="0"/>
    <n v="70.552456815059912"/>
    <n v="70.552456815059912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R Common BA"/>
    <s v="AFUDC Not Eligible"/>
    <s v="Maintenance"/>
    <s v="Maintenance"/>
    <s v="Fossil Hydro"/>
    <s v="BA - Fossil Steam Plants "/>
    <s v="~"/>
    <s v="PEF CR1&amp;2 Turbogenerator 314"/>
    <n v="352.44"/>
    <n v="76.820000000000007"/>
    <n v="189.34"/>
    <n v="376.83"/>
    <n v="-1.32"/>
    <n v="65.88"/>
    <n v="178.21"/>
    <n v="388.37"/>
    <n v="54.349999999999994"/>
    <n v="34.549999999999997"/>
    <n v="-119.58"/>
    <n v="59.099999999999994"/>
    <n v="165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rystal River Other BA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.90977611999998"/>
    <n v="190.90977611999998"/>
    <n v="0"/>
    <n v="0"/>
    <n v="0"/>
    <n v="0"/>
    <n v="0"/>
    <n v="0"/>
    <n v="0"/>
    <n v="0"/>
    <n v="0"/>
    <n v="0"/>
    <n v="0"/>
    <n v="946.65693611999984"/>
    <n v="946.65693611999984"/>
    <n v="0"/>
    <n v="0"/>
    <n v="0"/>
    <n v="0"/>
    <n v="0"/>
    <n v="0"/>
    <n v="0"/>
    <n v="0"/>
    <n v="0"/>
    <n v="0"/>
    <n v="0"/>
    <n v="1047.8425789999999"/>
    <n v="1047.8425789999999"/>
    <n v="0"/>
    <n v="0"/>
    <n v="0"/>
    <n v="0"/>
    <n v="0"/>
    <n v="0"/>
    <n v="0"/>
    <n v="0"/>
    <n v="0"/>
    <n v="0"/>
    <n v="0"/>
    <n v="1175.111355"/>
    <n v="1175.1113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rystal River Other BA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.81342015999996"/>
    <n v="707.81342015999996"/>
    <n v="0"/>
    <n v="0"/>
    <n v="0"/>
    <n v="0"/>
    <n v="0"/>
    <n v="0"/>
    <n v="0"/>
    <n v="0"/>
    <n v="0"/>
    <n v="0"/>
    <n v="0"/>
    <n v="3509.8070783999997"/>
    <n v="3509.8070783999997"/>
    <n v="0"/>
    <n v="0"/>
    <n v="0"/>
    <n v="0"/>
    <n v="0"/>
    <n v="0"/>
    <n v="0"/>
    <n v="0"/>
    <n v="0"/>
    <n v="0"/>
    <n v="0"/>
    <n v="3884.9610250000001"/>
    <n v="3884.9610250000001"/>
    <n v="0"/>
    <n v="0"/>
    <n v="0"/>
    <n v="0"/>
    <n v="0"/>
    <n v="0"/>
    <n v="0"/>
    <n v="0"/>
    <n v="0"/>
    <n v="0"/>
    <n v="0"/>
    <n v="4356.8202950000004"/>
    <n v="4356.820295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rystal River Other BA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.24094004"/>
    <n v="142.24094004"/>
    <n v="0"/>
    <n v="0"/>
    <n v="0"/>
    <n v="0"/>
    <n v="0"/>
    <n v="0"/>
    <n v="0"/>
    <n v="0"/>
    <n v="0"/>
    <n v="0"/>
    <n v="0"/>
    <n v="705.32465747999993"/>
    <n v="705.32465747999993"/>
    <n v="0"/>
    <n v="0"/>
    <n v="0"/>
    <n v="0"/>
    <n v="0"/>
    <n v="0"/>
    <n v="0"/>
    <n v="0"/>
    <n v="0"/>
    <n v="0"/>
    <n v="0"/>
    <n v="780.71493469999996"/>
    <n v="780.71493469999996"/>
    <n v="0"/>
    <n v="0"/>
    <n v="0"/>
    <n v="0"/>
    <n v="0"/>
    <n v="0"/>
    <n v="0"/>
    <n v="0"/>
    <n v="0"/>
    <n v="0"/>
    <n v="0"/>
    <n v="875.53894360000004"/>
    <n v="875.5389436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rystal River Other BA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.627046543999995"/>
    <n v="76.627046543999995"/>
    <n v="0"/>
    <n v="0"/>
    <n v="0"/>
    <n v="0"/>
    <n v="0"/>
    <n v="0"/>
    <n v="0"/>
    <n v="0"/>
    <n v="0"/>
    <n v="0"/>
    <n v="0"/>
    <n v="379.96757724000003"/>
    <n v="379.96757724000003"/>
    <n v="0"/>
    <n v="0"/>
    <n v="0"/>
    <n v="0"/>
    <n v="0"/>
    <n v="0"/>
    <n v="0"/>
    <n v="0"/>
    <n v="0"/>
    <n v="0"/>
    <n v="0"/>
    <n v="420.58130119999998"/>
    <n v="420.58130119999998"/>
    <n v="0"/>
    <n v="0"/>
    <n v="0"/>
    <n v="0"/>
    <n v="0"/>
    <n v="0"/>
    <n v="0"/>
    <n v="0"/>
    <n v="0"/>
    <n v="0"/>
    <n v="0"/>
    <n v="471.6642296"/>
    <n v="471.6642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Crystal River Other BA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616137236000004"/>
    <n v="16.616137236000004"/>
    <n v="0"/>
    <n v="0"/>
    <n v="0"/>
    <n v="0"/>
    <n v="0"/>
    <n v="0"/>
    <n v="0"/>
    <n v="0"/>
    <n v="0"/>
    <n v="0"/>
    <n v="0"/>
    <n v="82.393798200000006"/>
    <n v="82.393798200000006"/>
    <n v="0"/>
    <n v="0"/>
    <n v="0"/>
    <n v="0"/>
    <n v="0"/>
    <n v="0"/>
    <n v="0"/>
    <n v="0"/>
    <n v="0"/>
    <n v="0"/>
    <n v="0"/>
    <n v="91.200652210000001"/>
    <n v="91.200652210000001"/>
    <n v="0"/>
    <n v="0"/>
    <n v="0"/>
    <n v="0"/>
    <n v="0"/>
    <n v="0"/>
    <n v="0"/>
    <n v="0"/>
    <n v="0"/>
    <n v="0"/>
    <n v="0"/>
    <n v="102.2776934"/>
    <n v="102.27769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Debary 7-10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785910033599997"/>
    <n v="0"/>
    <n v="0"/>
    <n v="11.137439581599995"/>
    <n v="65.450335135200064"/>
    <n v="59.348104035199931"/>
    <n v="17.528680075199972"/>
    <n v="209.25046886079997"/>
    <n v="0"/>
    <n v="0"/>
    <n v="0"/>
    <n v="0"/>
    <n v="0"/>
    <n v="0"/>
    <n v="127.351667048"/>
    <n v="0"/>
    <n v="0"/>
    <n v="0"/>
    <n v="0"/>
    <n v="0"/>
    <n v="127.3516670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.444002167968833"/>
    <n v="104.99793687825512"/>
    <n v="0"/>
    <n v="166.441939046223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Debary 7-10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.990869532600001"/>
    <n v="0"/>
    <n v="0"/>
    <n v="13.374466088099993"/>
    <n v="78.59645669070008"/>
    <n v="71.268553153199946"/>
    <n v="21.049428418199977"/>
    <n v="251.27977388279999"/>
    <n v="0"/>
    <n v="0"/>
    <n v="0"/>
    <n v="0"/>
    <n v="0"/>
    <n v="0"/>
    <n v="152.93106999299999"/>
    <n v="0"/>
    <n v="0"/>
    <n v="0"/>
    <n v="0"/>
    <n v="0"/>
    <n v="152.931069992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784573601171971"/>
    <n v="126.08599258209625"/>
    <n v="0"/>
    <n v="199.870566183268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Debary 7-10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5.43125990859994"/>
    <n v="0"/>
    <n v="0"/>
    <n v="148.82244664409995"/>
    <n v="874.570760822701"/>
    <n v="793.03056878519942"/>
    <n v="234.22448545019967"/>
    <n v="2796.0795216107999"/>
    <n v="0"/>
    <n v="0"/>
    <n v="0"/>
    <n v="0"/>
    <n v="0"/>
    <n v="0"/>
    <n v="1701.7184726730002"/>
    <n v="0"/>
    <n v="0"/>
    <n v="0"/>
    <n v="0"/>
    <n v="0"/>
    <n v="1701.718472673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1.02538364726661"/>
    <n v="1403.0005918556631"/>
    <n v="0"/>
    <n v="2224.0259755029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Debary 7-10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.3840355808"/>
    <n v="0"/>
    <n v="0"/>
    <n v="38.408723124799977"/>
    <n v="225.71290126560021"/>
    <n v="204.66866546559987"/>
    <n v="60.449640585599894"/>
    <n v="721.62396602239994"/>
    <n v="0"/>
    <n v="0"/>
    <n v="0"/>
    <n v="0"/>
    <n v="0"/>
    <n v="0"/>
    <n v="439.186662544"/>
    <n v="0"/>
    <n v="0"/>
    <n v="0"/>
    <n v="0"/>
    <n v="0"/>
    <n v="439.1866625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.89325182226588"/>
    <n v="362.09155482649709"/>
    <n v="0"/>
    <n v="573.98480664876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Debary 7-10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.069446467200009"/>
    <n v="0"/>
    <n v="0"/>
    <n v="13.19050756319999"/>
    <n v="77.515405070400064"/>
    <n v="70.288292870399943"/>
    <n v="20.759904950399964"/>
    <n v="247.82355692159999"/>
    <n v="0"/>
    <n v="0"/>
    <n v="0"/>
    <n v="0"/>
    <n v="0"/>
    <n v="0"/>
    <n v="150.827586096"/>
    <n v="0"/>
    <n v="0"/>
    <n v="0"/>
    <n v="0"/>
    <n v="0"/>
    <n v="150.8275860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.768227135156337"/>
    <n v="124.34921961289051"/>
    <n v="0"/>
    <n v="197.117446748046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Debary 7-10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978184772"/>
    <n v="0"/>
    <n v="0"/>
    <n v="2.175706998199999"/>
    <n v="12.785771015400014"/>
    <n v="11.593695690399993"/>
    <n v="3.4242405203999953"/>
    <n v="40.877232701600001"/>
    <n v="0"/>
    <n v="0"/>
    <n v="0"/>
    <n v="0"/>
    <n v="0"/>
    <n v="0"/>
    <n v="24.878241645999999"/>
    <n v="0"/>
    <n v="0"/>
    <n v="0"/>
    <n v="0"/>
    <n v="0"/>
    <n v="24.878241645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002697541015639"/>
    <n v="20.510683456705717"/>
    <n v="0"/>
    <n v="32.5133809977213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Debary BG-341"/>
    <s v="AFUDC Not Eligible"/>
    <s v="Maintenance"/>
    <s v="Maintenance"/>
    <s v="Fossil Hydro"/>
    <s v="BG - Other Production Plant"/>
    <s v="~"/>
    <s v="PEF Debary new 341"/>
    <n v="713.31000000000006"/>
    <n v="68.179999999999993"/>
    <n v="116.16999999999999"/>
    <n v="91"/>
    <n v="7.07"/>
    <n v="3.14"/>
    <n v="2.52"/>
    <n v="3.6799999999999997"/>
    <n v="0.06"/>
    <n v="74.849999999999994"/>
    <n v="696.19999999999993"/>
    <n v="364.13"/>
    <n v="2140.31"/>
    <n v="0"/>
    <n v="0"/>
    <n v="0"/>
    <n v="142.41861326384586"/>
    <n v="30.139744823599983"/>
    <n v="0"/>
    <n v="0"/>
    <n v="0"/>
    <n v="0"/>
    <n v="0"/>
    <n v="0"/>
    <n v="1291.6340907248868"/>
    <n v="1464.1924488123327"/>
    <n v="0"/>
    <n v="0"/>
    <n v="0"/>
    <n v="0"/>
    <n v="0"/>
    <n v="0"/>
    <n v="0"/>
    <n v="0"/>
    <n v="0"/>
    <n v="0"/>
    <n v="122.14087122615584"/>
    <n v="197.21979955947813"/>
    <n v="319.36067078563394"/>
    <n v="0"/>
    <n v="0"/>
    <n v="0"/>
    <n v="0"/>
    <n v="0"/>
    <n v="0"/>
    <n v="0"/>
    <n v="0"/>
    <n v="0"/>
    <n v="0"/>
    <n v="0"/>
    <n v="192.77195813703705"/>
    <n v="192.77195813703705"/>
    <n v="0"/>
    <n v="0"/>
    <n v="0"/>
    <n v="0"/>
    <n v="0"/>
    <n v="0"/>
    <n v="0"/>
    <n v="0"/>
    <n v="0"/>
    <n v="0"/>
    <n v="0"/>
    <n v="188.40702294114595"/>
    <n v="188.40702294114595"/>
    <n v="0"/>
    <n v="0"/>
    <n v="0"/>
    <n v="0"/>
    <n v="0"/>
    <n v="0"/>
    <n v="0"/>
    <n v="0"/>
    <n v="0"/>
    <n v="0"/>
    <n v="0"/>
    <n v="184.15572388871303"/>
    <n v="184.15572388871303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Debary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0"/>
    <n v="0"/>
    <n v="26.057476171819232"/>
    <n v="49.663731610399971"/>
    <n v="0"/>
    <n v="0"/>
    <n v="0"/>
    <n v="0"/>
    <n v="0"/>
    <n v="0"/>
    <n v="41.039101125957828"/>
    <n v="116.76030890817704"/>
    <n v="0"/>
    <n v="0"/>
    <n v="0"/>
    <n v="0"/>
    <n v="0"/>
    <n v="0"/>
    <n v="0"/>
    <n v="0"/>
    <n v="0"/>
    <n v="0"/>
    <n v="38.789783617899651"/>
    <n v="7.8424424622852102"/>
    <n v="46.632226080184864"/>
    <n v="0"/>
    <n v="0"/>
    <n v="0"/>
    <n v="0"/>
    <n v="0"/>
    <n v="0"/>
    <n v="0"/>
    <n v="0"/>
    <n v="0"/>
    <n v="0"/>
    <n v="0"/>
    <n v="8.7089625654056739"/>
    <n v="8.7089625654056739"/>
    <n v="0"/>
    <n v="0"/>
    <n v="0"/>
    <n v="0"/>
    <n v="0"/>
    <n v="0"/>
    <n v="0"/>
    <n v="0"/>
    <n v="0"/>
    <n v="0"/>
    <n v="0"/>
    <n v="9.5593310333495189"/>
    <n v="9.5593310333495189"/>
    <n v="0"/>
    <n v="0"/>
    <n v="0"/>
    <n v="0"/>
    <n v="0"/>
    <n v="0"/>
    <n v="0"/>
    <n v="0"/>
    <n v="0"/>
    <n v="0"/>
    <n v="0"/>
    <n v="10.387561121482879"/>
    <n v="10.387561121482879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Debary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0"/>
    <n v="0"/>
    <n v="66.612433490087994"/>
    <n v="126.95865082839993"/>
    <n v="0"/>
    <n v="0"/>
    <n v="0"/>
    <n v="0"/>
    <n v="0"/>
    <n v="0"/>
    <n v="104.91094287950773"/>
    <n v="298.48202719799565"/>
    <n v="0"/>
    <n v="0"/>
    <n v="0"/>
    <n v="0"/>
    <n v="0"/>
    <n v="0"/>
    <n v="0"/>
    <n v="0"/>
    <n v="0"/>
    <n v="0"/>
    <n v="99.1608651699229"/>
    <n v="20.048149462908764"/>
    <n v="119.20901463283167"/>
    <n v="0"/>
    <n v="0"/>
    <n v="0"/>
    <n v="0"/>
    <n v="0"/>
    <n v="0"/>
    <n v="0"/>
    <n v="0"/>
    <n v="0"/>
    <n v="0"/>
    <n v="0"/>
    <n v="22.263291572464272"/>
    <n v="22.263291572464272"/>
    <n v="0"/>
    <n v="0"/>
    <n v="0"/>
    <n v="0"/>
    <n v="0"/>
    <n v="0"/>
    <n v="0"/>
    <n v="0"/>
    <n v="0"/>
    <n v="0"/>
    <n v="0"/>
    <n v="24.437144198845569"/>
    <n v="24.437144198845569"/>
    <n v="0"/>
    <n v="0"/>
    <n v="0"/>
    <n v="0"/>
    <n v="0"/>
    <n v="0"/>
    <n v="0"/>
    <n v="0"/>
    <n v="0"/>
    <n v="0"/>
    <n v="0"/>
    <n v="26.554403034524334"/>
    <n v="26.554403034524334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Debary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0"/>
    <n v="0"/>
    <n v="19.88187525840851"/>
    <n v="37.893467127599983"/>
    <n v="0"/>
    <n v="0"/>
    <n v="0"/>
    <n v="0"/>
    <n v="0"/>
    <n v="0"/>
    <n v="31.31286713737558"/>
    <n v="89.088209523384066"/>
    <n v="0"/>
    <n v="0"/>
    <n v="0"/>
    <n v="0"/>
    <n v="0"/>
    <n v="0"/>
    <n v="0"/>
    <n v="0"/>
    <n v="0"/>
    <n v="0"/>
    <n v="29.59663607121686"/>
    <n v="5.9837899007666913"/>
    <n v="35.580425971983551"/>
    <n v="0"/>
    <n v="0"/>
    <n v="0"/>
    <n v="0"/>
    <n v="0"/>
    <n v="0"/>
    <n v="0"/>
    <n v="0"/>
    <n v="0"/>
    <n v="0"/>
    <n v="0"/>
    <n v="6.6449454357672826"/>
    <n v="6.6449454357672826"/>
    <n v="0"/>
    <n v="0"/>
    <n v="0"/>
    <n v="0"/>
    <n v="0"/>
    <n v="0"/>
    <n v="0"/>
    <n v="0"/>
    <n v="0"/>
    <n v="0"/>
    <n v="0"/>
    <n v="7.2937772601489526"/>
    <n v="7.2937772601489526"/>
    <n v="0"/>
    <n v="0"/>
    <n v="0"/>
    <n v="0"/>
    <n v="0"/>
    <n v="0"/>
    <n v="0"/>
    <n v="0"/>
    <n v="0"/>
    <n v="0"/>
    <n v="0"/>
    <n v="7.9257174829452284"/>
    <n v="7.9257174829452284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Debary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0"/>
    <n v="0"/>
    <n v="17.668291012380934"/>
    <n v="33.674529991599982"/>
    <n v="0"/>
    <n v="0"/>
    <n v="0"/>
    <n v="0"/>
    <n v="0"/>
    <n v="0"/>
    <n v="27.826592905575701"/>
    <n v="79.169413909556624"/>
    <n v="0"/>
    <n v="0"/>
    <n v="0"/>
    <n v="0"/>
    <n v="0"/>
    <n v="0"/>
    <n v="0"/>
    <n v="0"/>
    <n v="0"/>
    <n v="0"/>
    <n v="26.301441503745181"/>
    <n v="5.3175739184350359"/>
    <n v="31.619015422180219"/>
    <n v="0"/>
    <n v="0"/>
    <n v="0"/>
    <n v="0"/>
    <n v="0"/>
    <n v="0"/>
    <n v="0"/>
    <n v="0"/>
    <n v="0"/>
    <n v="0"/>
    <n v="0"/>
    <n v="5.9051185159647135"/>
    <n v="5.9051185159647135"/>
    <n v="0"/>
    <n v="0"/>
    <n v="0"/>
    <n v="0"/>
    <n v="0"/>
    <n v="0"/>
    <n v="0"/>
    <n v="0"/>
    <n v="0"/>
    <n v="0"/>
    <n v="0"/>
    <n v="6.4817114853035163"/>
    <n v="6.4817114853035163"/>
    <n v="0"/>
    <n v="0"/>
    <n v="0"/>
    <n v="0"/>
    <n v="0"/>
    <n v="0"/>
    <n v="0"/>
    <n v="0"/>
    <n v="0"/>
    <n v="0"/>
    <n v="0"/>
    <n v="7.0432935098196054"/>
    <n v="7.0432935098196054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Debary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0"/>
    <n v="0"/>
    <n v="3.5327608034575264"/>
    <n v="6.7331956183999964"/>
    <n v="0"/>
    <n v="0"/>
    <n v="0"/>
    <n v="0"/>
    <n v="0"/>
    <n v="0"/>
    <n v="5.5639052266968427"/>
    <n v="15.829861648554365"/>
    <n v="0"/>
    <n v="0"/>
    <n v="0"/>
    <n v="0"/>
    <n v="0"/>
    <n v="0"/>
    <n v="0"/>
    <n v="0"/>
    <n v="0"/>
    <n v="0"/>
    <n v="5.2589524110595214"/>
    <n v="1.0632446961266024"/>
    <n v="6.322197107186124"/>
    <n v="0"/>
    <n v="0"/>
    <n v="0"/>
    <n v="0"/>
    <n v="0"/>
    <n v="0"/>
    <n v="0"/>
    <n v="0"/>
    <n v="0"/>
    <n v="0"/>
    <n v="0"/>
    <n v="1.1807237733605898"/>
    <n v="1.1807237733605898"/>
    <n v="0"/>
    <n v="0"/>
    <n v="0"/>
    <n v="0"/>
    <n v="0"/>
    <n v="0"/>
    <n v="0"/>
    <n v="0"/>
    <n v="0"/>
    <n v="0"/>
    <n v="0"/>
    <n v="1.2960130812060355"/>
    <n v="1.2960130812060355"/>
    <n v="0"/>
    <n v="0"/>
    <n v="0"/>
    <n v="0"/>
    <n v="0"/>
    <n v="0"/>
    <n v="0"/>
    <n v="0"/>
    <n v="0"/>
    <n v="0"/>
    <n v="0"/>
    <n v="1.4083009625153566"/>
    <n v="1.4083009625153566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1 BG"/>
    <s v="AFUDC Not Eligible"/>
    <s v="Maintenance"/>
    <s v="Maintenance"/>
    <s v="Fossil Hydro"/>
    <s v="BG - Other Production Plant"/>
    <s v="~"/>
    <s v="PEF Hines 1 345"/>
    <n v="-28.099999999999998"/>
    <n v="-11.23"/>
    <n v="9.2200000000000006"/>
    <n v="10.35"/>
    <n v="11.17"/>
    <n v="443.75"/>
    <n v="608.06000000000006"/>
    <n v="32.22"/>
    <n v="0.52"/>
    <n v="21.75"/>
    <n v="448.12"/>
    <n v="364.84000000000003"/>
    <n v="1910.67"/>
    <n v="0"/>
    <n v="0"/>
    <n v="3494.9862510428329"/>
    <n v="0"/>
    <n v="0"/>
    <n v="0"/>
    <n v="0"/>
    <n v="0"/>
    <n v="0"/>
    <n v="0"/>
    <n v="0"/>
    <n v="0"/>
    <n v="3494.9862510428329"/>
    <n v="0"/>
    <n v="0"/>
    <n v="0"/>
    <n v="0"/>
    <n v="0"/>
    <n v="191.62241822184967"/>
    <n v="0"/>
    <n v="0"/>
    <n v="0"/>
    <n v="0"/>
    <n v="6022.6019041224763"/>
    <n v="0"/>
    <n v="6214.2243223443256"/>
    <n v="0"/>
    <n v="0"/>
    <n v="0"/>
    <n v="0"/>
    <n v="101.32642430729869"/>
    <n v="79.686559099744343"/>
    <n v="0"/>
    <n v="0"/>
    <n v="0"/>
    <n v="0"/>
    <n v="0"/>
    <n v="246.91740685345087"/>
    <n v="427.93039026049394"/>
    <n v="0"/>
    <n v="0"/>
    <n v="0"/>
    <n v="0"/>
    <n v="165.82392290818771"/>
    <n v="572.09253403324749"/>
    <n v="0"/>
    <n v="0"/>
    <n v="0"/>
    <n v="0"/>
    <n v="0"/>
    <n v="186.88356111752759"/>
    <n v="924.80001805896279"/>
    <n v="0"/>
    <n v="0"/>
    <n v="0"/>
    <n v="0"/>
    <n v="0"/>
    <n v="160.71986256107371"/>
    <n v="0"/>
    <n v="0"/>
    <n v="0"/>
    <n v="0"/>
    <n v="0"/>
    <n v="345.54770450630849"/>
    <n v="506.26756706738217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1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0"/>
    <n v="0"/>
    <n v="554.66212296378455"/>
    <n v="0"/>
    <n v="0"/>
    <n v="0"/>
    <n v="0"/>
    <n v="75.767957678000286"/>
    <n v="0"/>
    <n v="0"/>
    <n v="0"/>
    <n v="62.950076503999995"/>
    <n v="693.38015714578478"/>
    <n v="0"/>
    <n v="0"/>
    <n v="0"/>
    <n v="0"/>
    <n v="455.05354637400001"/>
    <n v="221.9732822877142"/>
    <n v="0"/>
    <n v="0"/>
    <n v="0"/>
    <n v="0"/>
    <n v="3683.2598598819523"/>
    <n v="0"/>
    <n v="4360.286688543667"/>
    <n v="0"/>
    <n v="0"/>
    <n v="0"/>
    <n v="0"/>
    <n v="166.36333557394016"/>
    <n v="82.21386684356105"/>
    <n v="0"/>
    <n v="0"/>
    <n v="0"/>
    <n v="0"/>
    <n v="0"/>
    <n v="213.26251130354058"/>
    <n v="461.83971372104179"/>
    <n v="0"/>
    <n v="0"/>
    <n v="73.714987800290658"/>
    <n v="0"/>
    <n v="285.95296319699389"/>
    <n v="581.04486473375846"/>
    <n v="0"/>
    <n v="0"/>
    <n v="0"/>
    <n v="0"/>
    <n v="0"/>
    <n v="229.75911730979468"/>
    <n v="1170.4719330408377"/>
    <n v="0"/>
    <n v="0"/>
    <n v="0"/>
    <n v="0"/>
    <n v="0"/>
    <n v="329.60797985117222"/>
    <n v="0"/>
    <n v="0"/>
    <n v="0"/>
    <n v="0"/>
    <n v="0"/>
    <n v="767.54996881677994"/>
    <n v="1097.157948667952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1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0"/>
    <n v="0"/>
    <n v="158.6600264953149"/>
    <n v="0"/>
    <n v="0"/>
    <n v="0"/>
    <n v="0"/>
    <n v="21.673277613500083"/>
    <n v="0"/>
    <n v="0"/>
    <n v="0"/>
    <n v="18.006747518000001"/>
    <n v="198.34005162681498"/>
    <n v="0"/>
    <n v="0"/>
    <n v="0"/>
    <n v="0"/>
    <n v="130.16718599550001"/>
    <n v="63.495027677093148"/>
    <n v="0"/>
    <n v="0"/>
    <n v="0"/>
    <n v="0"/>
    <n v="1053.5893524428684"/>
    <n v="0"/>
    <n v="1247.2515661154616"/>
    <n v="0"/>
    <n v="0"/>
    <n v="0"/>
    <n v="0"/>
    <n v="47.587984354904862"/>
    <n v="23.517180337442447"/>
    <n v="0"/>
    <n v="0"/>
    <n v="0"/>
    <n v="0"/>
    <n v="0"/>
    <n v="61.003436900779924"/>
    <n v="132.10860159312722"/>
    <n v="0"/>
    <n v="0"/>
    <n v="21.085819069428286"/>
    <n v="0"/>
    <n v="81.796041477615063"/>
    <n v="166.20646731355589"/>
    <n v="0"/>
    <n v="0"/>
    <n v="0"/>
    <n v="0"/>
    <n v="0"/>
    <n v="65.721793759592458"/>
    <n v="334.81012162019169"/>
    <n v="0"/>
    <n v="0"/>
    <n v="0"/>
    <n v="0"/>
    <n v="0"/>
    <n v="94.283439998490081"/>
    <n v="0"/>
    <n v="0"/>
    <n v="0"/>
    <n v="0"/>
    <n v="0"/>
    <n v="219.55552255028434"/>
    <n v="313.83896254877442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1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0"/>
    <n v="0"/>
    <n v="2095.1269403059268"/>
    <n v="0"/>
    <n v="0"/>
    <n v="0"/>
    <n v="0"/>
    <n v="286.19853920240109"/>
    <n v="0"/>
    <n v="0"/>
    <n v="0"/>
    <n v="237.78151728319997"/>
    <n v="2619.1069967915282"/>
    <n v="0"/>
    <n v="0"/>
    <n v="0"/>
    <n v="0"/>
    <n v="1718.8751580792002"/>
    <n v="838.46036081228442"/>
    <n v="0"/>
    <n v="0"/>
    <n v="0"/>
    <n v="0"/>
    <n v="13912.78877914288"/>
    <n v="0"/>
    <n v="16470.124298034367"/>
    <n v="0"/>
    <n v="0"/>
    <n v="0"/>
    <n v="0"/>
    <n v="628.40648414239342"/>
    <n v="310.54816972195022"/>
    <n v="0"/>
    <n v="0"/>
    <n v="0"/>
    <n v="0"/>
    <n v="0"/>
    <n v="805.55968660829501"/>
    <n v="1744.5143404726387"/>
    <n v="0"/>
    <n v="0"/>
    <n v="278.44257329675372"/>
    <n v="0"/>
    <n v="1080.1304030524982"/>
    <n v="2194.782990601605"/>
    <n v="0"/>
    <n v="0"/>
    <n v="0"/>
    <n v="0"/>
    <n v="0"/>
    <n v="867.86813701618019"/>
    <n v="4421.2241039670371"/>
    <n v="0"/>
    <n v="0"/>
    <n v="0"/>
    <n v="0"/>
    <n v="0"/>
    <n v="1245.0297513604417"/>
    <n v="0"/>
    <n v="0"/>
    <n v="0"/>
    <n v="0"/>
    <n v="0"/>
    <n v="2899.2703786695606"/>
    <n v="4144.300130030002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1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0"/>
    <n v="0"/>
    <n v="395.2245327446887"/>
    <n v="0"/>
    <n v="0"/>
    <n v="0"/>
    <n v="0"/>
    <n v="53.988463301400209"/>
    <n v="0"/>
    <n v="0"/>
    <n v="0"/>
    <n v="44.855081215200002"/>
    <n v="494.06807726128892"/>
    <n v="0"/>
    <n v="0"/>
    <n v="0"/>
    <n v="0"/>
    <n v="324.24843484619998"/>
    <n v="158.1670771120869"/>
    <n v="0"/>
    <n v="0"/>
    <n v="0"/>
    <n v="0"/>
    <n v="2624.5070590373803"/>
    <n v="0"/>
    <n v="3106.9225709956672"/>
    <n v="0"/>
    <n v="0"/>
    <n v="0"/>
    <n v="0"/>
    <n v="118.54269662377691"/>
    <n v="58.5819117880134"/>
    <n v="0"/>
    <n v="0"/>
    <n v="0"/>
    <n v="0"/>
    <n v="0"/>
    <n v="151.96093285605838"/>
    <n v="329.08554126784867"/>
    <n v="0"/>
    <n v="0"/>
    <n v="52.525125554166642"/>
    <n v="0"/>
    <n v="203.75543940106161"/>
    <n v="414.02341227978508"/>
    <n v="0"/>
    <n v="0"/>
    <n v="0"/>
    <n v="0"/>
    <n v="0"/>
    <n v="163.71415460090384"/>
    <n v="834.01813183591719"/>
    <n v="0"/>
    <n v="0"/>
    <n v="0"/>
    <n v="0"/>
    <n v="0"/>
    <n v="234.86224559549581"/>
    <n v="0"/>
    <n v="0"/>
    <n v="0"/>
    <n v="0"/>
    <n v="0"/>
    <n v="546.91804126135992"/>
    <n v="781.7802868568557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1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0"/>
    <n v="407.5174449492265"/>
    <n v="0"/>
    <n v="0"/>
    <n v="0"/>
    <n v="0"/>
    <n v="55.667699746600213"/>
    <n v="0"/>
    <n v="0"/>
    <n v="0"/>
    <n v="46.250236448800003"/>
    <n v="509.43538114462672"/>
    <n v="0"/>
    <n v="0"/>
    <n v="0"/>
    <n v="0"/>
    <n v="334.3337337378"/>
    <n v="163.08664518415105"/>
    <n v="0"/>
    <n v="0"/>
    <n v="0"/>
    <n v="0"/>
    <n v="2706.1387194833628"/>
    <n v="0"/>
    <n v="3203.5590984053138"/>
    <n v="0"/>
    <n v="0"/>
    <n v="0"/>
    <n v="0"/>
    <n v="122.22967725582281"/>
    <n v="60.403914491074772"/>
    <n v="0"/>
    <n v="0"/>
    <n v="0"/>
    <n v="0"/>
    <n v="0"/>
    <n v="156.6872836433802"/>
    <n v="339.32087539027782"/>
    <n v="0"/>
    <n v="0"/>
    <n v="54.15884169510656"/>
    <n v="0"/>
    <n v="210.09287411046537"/>
    <n v="426.90081285212733"/>
    <n v="0"/>
    <n v="0"/>
    <n v="0"/>
    <n v="0"/>
    <n v="0"/>
    <n v="168.80620043337132"/>
    <n v="859.95872909107061"/>
    <n v="0"/>
    <n v="0"/>
    <n v="0"/>
    <n v="0"/>
    <n v="0"/>
    <n v="242.16643839675416"/>
    <n v="0"/>
    <n v="0"/>
    <n v="0"/>
    <n v="0"/>
    <n v="0"/>
    <n v="563.92694446701205"/>
    <n v="806.09338286376624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1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0"/>
    <n v="0"/>
    <n v="91.493331498231754"/>
    <n v="0"/>
    <n v="0"/>
    <n v="0"/>
    <n v="0"/>
    <n v="12.498172458100047"/>
    <n v="0"/>
    <n v="0"/>
    <n v="0"/>
    <n v="10.3838210308"/>
    <n v="114.37532498713179"/>
    <n v="0"/>
    <n v="0"/>
    <n v="0"/>
    <n v="0"/>
    <n v="75.062570967300005"/>
    <n v="36.615218994188375"/>
    <n v="0"/>
    <n v="0"/>
    <n v="0"/>
    <n v="0"/>
    <n v="607.56576193379874"/>
    <n v="0"/>
    <n v="719.24355189528706"/>
    <n v="0"/>
    <n v="0"/>
    <n v="0"/>
    <n v="0"/>
    <n v="27.441831624199541"/>
    <n v="13.561154382565157"/>
    <n v="0"/>
    <n v="0"/>
    <n v="0"/>
    <n v="0"/>
    <n v="0"/>
    <n v="35.177845699792996"/>
    <n v="76.180831706557697"/>
    <n v="0"/>
    <n v="0"/>
    <n v="12.159549887112396"/>
    <n v="0"/>
    <n v="47.168664419345099"/>
    <n v="95.844706680933967"/>
    <n v="0"/>
    <n v="0"/>
    <n v="0"/>
    <n v="0"/>
    <n v="0"/>
    <n v="37.899428891126135"/>
    <n v="193.07234987851763"/>
    <n v="0"/>
    <n v="0"/>
    <n v="0"/>
    <n v="0"/>
    <n v="0"/>
    <n v="54.370173690245906"/>
    <n v="0"/>
    <n v="0"/>
    <n v="0"/>
    <n v="0"/>
    <n v="0"/>
    <n v="126.61060935354426"/>
    <n v="180.98078304379015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1 Other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.476064131999998"/>
    <n v="42.476064131999998"/>
    <n v="0"/>
    <n v="0"/>
    <n v="0"/>
    <n v="0"/>
    <n v="0"/>
    <n v="0"/>
    <n v="0"/>
    <n v="0"/>
    <n v="0"/>
    <n v="0"/>
    <n v="0"/>
    <n v="210.62441927999998"/>
    <n v="210.62441927999998"/>
    <n v="0"/>
    <n v="0"/>
    <n v="0"/>
    <n v="0"/>
    <n v="0"/>
    <n v="0"/>
    <n v="0"/>
    <n v="0"/>
    <n v="0"/>
    <n v="0"/>
    <n v="0"/>
    <n v="233.13750342540001"/>
    <n v="233.13750342540001"/>
    <n v="0"/>
    <n v="0"/>
    <n v="0"/>
    <n v="0"/>
    <n v="0"/>
    <n v="0"/>
    <n v="0"/>
    <n v="0"/>
    <n v="0"/>
    <n v="0"/>
    <n v="0"/>
    <n v="261.45389872419997"/>
    <n v="261.45389872419997"/>
    <n v="0"/>
    <n v="0"/>
    <n v="0"/>
    <n v="0"/>
    <n v="0"/>
    <n v="0"/>
    <n v="0"/>
    <n v="0"/>
    <n v="0"/>
    <n v="0"/>
    <n v="0"/>
    <n v="687.39475099866604"/>
    <n v="687.39475099866604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1 Other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150195912000001"/>
    <n v="12.150195912000001"/>
    <n v="0"/>
    <n v="0"/>
    <n v="0"/>
    <n v="0"/>
    <n v="0"/>
    <n v="0"/>
    <n v="0"/>
    <n v="0"/>
    <n v="0"/>
    <n v="0"/>
    <n v="0"/>
    <n v="60.248707392"/>
    <n v="60.248707392"/>
    <n v="0"/>
    <n v="0"/>
    <n v="0"/>
    <n v="0"/>
    <n v="0"/>
    <n v="0"/>
    <n v="0"/>
    <n v="0"/>
    <n v="0"/>
    <n v="0"/>
    <n v="0"/>
    <n v="66.688531520550001"/>
    <n v="66.688531520550001"/>
    <n v="0"/>
    <n v="0"/>
    <n v="0"/>
    <n v="0"/>
    <n v="0"/>
    <n v="0"/>
    <n v="0"/>
    <n v="0"/>
    <n v="0"/>
    <n v="0"/>
    <n v="0"/>
    <n v="74.78838157765"/>
    <n v="74.78838157765"/>
    <n v="0"/>
    <n v="0"/>
    <n v="0"/>
    <n v="0"/>
    <n v="0"/>
    <n v="0"/>
    <n v="0"/>
    <n v="0"/>
    <n v="0"/>
    <n v="0"/>
    <n v="0"/>
    <n v="196.627937785667"/>
    <n v="196.627937785667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1 Other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.44496752000006"/>
    <n v="160.44496752000006"/>
    <n v="0"/>
    <n v="0"/>
    <n v="0"/>
    <n v="0"/>
    <n v="0"/>
    <n v="0"/>
    <n v="0"/>
    <n v="0"/>
    <n v="0"/>
    <n v="0"/>
    <n v="0"/>
    <n v="795.59226576000026"/>
    <n v="795.59226576000026"/>
    <n v="0"/>
    <n v="0"/>
    <n v="0"/>
    <n v="0"/>
    <n v="0"/>
    <n v="0"/>
    <n v="0"/>
    <n v="0"/>
    <n v="0"/>
    <n v="0"/>
    <n v="0"/>
    <n v="880.63100759832002"/>
    <n v="880.63100759832002"/>
    <n v="0"/>
    <n v="0"/>
    <n v="0"/>
    <n v="0"/>
    <n v="0"/>
    <n v="0"/>
    <n v="0"/>
    <n v="0"/>
    <n v="0"/>
    <n v="0"/>
    <n v="0"/>
    <n v="987.59061451336004"/>
    <n v="987.59061451336004"/>
    <n v="0"/>
    <n v="0"/>
    <n v="0"/>
    <n v="0"/>
    <n v="0"/>
    <n v="0"/>
    <n v="0"/>
    <n v="0"/>
    <n v="0"/>
    <n v="0"/>
    <n v="0"/>
    <n v="2596.49830377227"/>
    <n v="2596.49830377227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1 Other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266322335999991"/>
    <n v="30.266322335999991"/>
    <n v="0"/>
    <n v="0"/>
    <n v="0"/>
    <n v="0"/>
    <n v="0"/>
    <n v="0"/>
    <n v="0"/>
    <n v="0"/>
    <n v="0"/>
    <n v="0"/>
    <n v="0"/>
    <n v="150.08044404000003"/>
    <n v="150.08044404000003"/>
    <n v="0"/>
    <n v="0"/>
    <n v="0"/>
    <n v="0"/>
    <n v="0"/>
    <n v="0"/>
    <n v="0"/>
    <n v="0"/>
    <n v="0"/>
    <n v="0"/>
    <n v="0"/>
    <n v="166.12214362902"/>
    <n v="166.12214362902"/>
    <n v="0"/>
    <n v="0"/>
    <n v="0"/>
    <n v="0"/>
    <n v="0"/>
    <n v="0"/>
    <n v="0"/>
    <n v="0"/>
    <n v="0"/>
    <n v="0"/>
    <n v="0"/>
    <n v="186.29899298946"/>
    <n v="186.29899298946"/>
    <n v="0"/>
    <n v="0"/>
    <n v="0"/>
    <n v="0"/>
    <n v="0"/>
    <n v="0"/>
    <n v="0"/>
    <n v="0"/>
    <n v="0"/>
    <n v="0"/>
    <n v="0"/>
    <n v="489.80317571159998"/>
    <n v="489.80317571159998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1 Other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.207714404000004"/>
    <n v="31.207714404000004"/>
    <n v="0"/>
    <n v="0"/>
    <n v="0"/>
    <n v="0"/>
    <n v="0"/>
    <n v="0"/>
    <n v="0"/>
    <n v="0"/>
    <n v="0"/>
    <n v="0"/>
    <n v="0"/>
    <n v="154.74848856000003"/>
    <n v="154.74848856000003"/>
    <n v="0"/>
    <n v="0"/>
    <n v="0"/>
    <n v="0"/>
    <n v="0"/>
    <n v="0"/>
    <n v="0"/>
    <n v="0"/>
    <n v="0"/>
    <n v="0"/>
    <n v="0"/>
    <n v="171.28914303738"/>
    <n v="171.28914303738"/>
    <n v="0"/>
    <n v="0"/>
    <n v="0"/>
    <n v="0"/>
    <n v="0"/>
    <n v="0"/>
    <n v="0"/>
    <n v="0"/>
    <n v="0"/>
    <n v="0"/>
    <n v="0"/>
    <n v="192.09356537773999"/>
    <n v="192.09356537773999"/>
    <n v="0"/>
    <n v="0"/>
    <n v="0"/>
    <n v="0"/>
    <n v="0"/>
    <n v="0"/>
    <n v="0"/>
    <n v="0"/>
    <n v="0"/>
    <n v="0"/>
    <n v="0"/>
    <n v="505.03782573373297"/>
    <n v="505.03782573373297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1 Other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065657240000006"/>
    <n v="7.0065657240000006"/>
    <n v="0"/>
    <n v="0"/>
    <n v="0"/>
    <n v="0"/>
    <n v="0"/>
    <n v="0"/>
    <n v="0"/>
    <n v="0"/>
    <n v="0"/>
    <n v="0"/>
    <n v="0"/>
    <n v="34.743186924"/>
    <n v="34.743186924"/>
    <n v="0"/>
    <n v="0"/>
    <n v="0"/>
    <n v="0"/>
    <n v="0"/>
    <n v="0"/>
    <n v="0"/>
    <n v="0"/>
    <n v="0"/>
    <n v="0"/>
    <n v="0"/>
    <n v="38.45679378933"/>
    <n v="38.45679378933"/>
    <n v="0"/>
    <n v="0"/>
    <n v="0"/>
    <n v="0"/>
    <n v="0"/>
    <n v="0"/>
    <n v="0"/>
    <n v="0"/>
    <n v="0"/>
    <n v="0"/>
    <n v="0"/>
    <n v="43.127675817590003"/>
    <n v="43.127675817590003"/>
    <n v="0"/>
    <n v="0"/>
    <n v="0"/>
    <n v="0"/>
    <n v="0"/>
    <n v="0"/>
    <n v="0"/>
    <n v="0"/>
    <n v="0"/>
    <n v="0"/>
    <n v="0"/>
    <n v="113.388012664733"/>
    <n v="113.388012664733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2 BG-341"/>
    <s v="AFUDC Not Eligible"/>
    <s v="Maintenance"/>
    <s v="Maintenance"/>
    <s v="Fossil Hydro"/>
    <s v="BG - Other Production Plant"/>
    <s v="~"/>
    <s v="PEF Hines 2 341"/>
    <n v="-110.28"/>
    <n v="0"/>
    <n v="-110.08"/>
    <n v="0"/>
    <n v="29.33"/>
    <n v="0"/>
    <n v="0"/>
    <n v="0"/>
    <n v="0"/>
    <n v="0"/>
    <n v="0"/>
    <n v="0"/>
    <n v="-191.03000000000003"/>
    <n v="0"/>
    <n v="0"/>
    <n v="0"/>
    <n v="0"/>
    <n v="0"/>
    <n v="0"/>
    <n v="0"/>
    <n v="0"/>
    <n v="0"/>
    <n v="1597.0780185597735"/>
    <n v="136.55414428112164"/>
    <n v="0"/>
    <n v="1733.632162840895"/>
    <n v="0"/>
    <n v="0"/>
    <n v="0"/>
    <n v="16.524698995500007"/>
    <n v="182.32428754858992"/>
    <n v="0"/>
    <n v="0"/>
    <n v="0"/>
    <n v="0"/>
    <n v="0"/>
    <n v="237.47531132682286"/>
    <n v="0"/>
    <n v="436.3242978709128"/>
    <n v="0"/>
    <n v="0"/>
    <n v="0"/>
    <n v="25.256777506565015"/>
    <n v="0"/>
    <n v="0"/>
    <n v="0"/>
    <n v="3303.8944598853868"/>
    <n v="321.7648243421657"/>
    <n v="0"/>
    <n v="0"/>
    <n v="0"/>
    <n v="3650.9160617341176"/>
    <n v="0"/>
    <n v="0"/>
    <n v="0"/>
    <n v="0"/>
    <n v="0"/>
    <n v="86.277410679999733"/>
    <n v="0"/>
    <n v="0"/>
    <n v="0"/>
    <n v="0"/>
    <n v="0"/>
    <n v="0"/>
    <n v="86.277410679999733"/>
    <n v="0"/>
    <n v="0"/>
    <n v="0"/>
    <n v="0"/>
    <n v="178.78651440930861"/>
    <n v="274.00337753490732"/>
    <n v="0"/>
    <n v="0"/>
    <n v="0"/>
    <n v="0"/>
    <n v="0"/>
    <n v="306.44948853931612"/>
    <n v="759.23938048353205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2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.74507958765128"/>
    <n v="11.955191370548119"/>
    <n v="0"/>
    <n v="283.70027095819938"/>
    <n v="0"/>
    <n v="0"/>
    <n v="0"/>
    <n v="10.889217729900006"/>
    <n v="28.174229808242092"/>
    <n v="0"/>
    <n v="0"/>
    <n v="0"/>
    <n v="0"/>
    <n v="0"/>
    <n v="23.348443268373146"/>
    <n v="0"/>
    <n v="62.411890806515245"/>
    <n v="0"/>
    <n v="0"/>
    <n v="0"/>
    <n v="16.643341247023432"/>
    <n v="0"/>
    <n v="0"/>
    <n v="0"/>
    <n v="845.65419856631456"/>
    <n v="129.99019773158739"/>
    <n v="0"/>
    <n v="0"/>
    <n v="0"/>
    <n v="992.28773754492533"/>
    <n v="0"/>
    <n v="0"/>
    <n v="0"/>
    <n v="0"/>
    <n v="0"/>
    <n v="55.522528182111067"/>
    <n v="0"/>
    <n v="0"/>
    <n v="0"/>
    <n v="0"/>
    <n v="0"/>
    <n v="0"/>
    <n v="55.522528182111067"/>
    <n v="0"/>
    <n v="0"/>
    <n v="0"/>
    <n v="0"/>
    <n v="116.89078609839113"/>
    <n v="178.86094289593601"/>
    <n v="0"/>
    <n v="0"/>
    <n v="0"/>
    <n v="0"/>
    <n v="0"/>
    <n v="200.97755961716774"/>
    <n v="496.72928861149489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2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7.4686812488867"/>
    <n v="145.50924379725816"/>
    <n v="0"/>
    <n v="3452.9779250461447"/>
    <n v="0"/>
    <n v="0"/>
    <n v="0"/>
    <n v="132.53504593200006"/>
    <n v="342.91470097810054"/>
    <n v="0"/>
    <n v="0"/>
    <n v="0"/>
    <n v="0"/>
    <n v="0"/>
    <n v="284.1789996096395"/>
    <n v="0"/>
    <n v="759.62874651974016"/>
    <n v="0"/>
    <n v="0"/>
    <n v="0"/>
    <n v="202.57057504411938"/>
    <n v="0"/>
    <n v="0"/>
    <n v="0"/>
    <n v="10292.672582948348"/>
    <n v="1582.1448764026263"/>
    <n v="0"/>
    <n v="0"/>
    <n v="0"/>
    <n v="12077.388034395093"/>
    <n v="0"/>
    <n v="0"/>
    <n v="0"/>
    <n v="0"/>
    <n v="0"/>
    <n v="675.7794208364038"/>
    <n v="0"/>
    <n v="0"/>
    <n v="0"/>
    <n v="0"/>
    <n v="0"/>
    <n v="0"/>
    <n v="675.7794208364038"/>
    <n v="0"/>
    <n v="0"/>
    <n v="0"/>
    <n v="0"/>
    <n v="1422.7045784583927"/>
    <n v="2176.9582423988536"/>
    <n v="0"/>
    <n v="0"/>
    <n v="0"/>
    <n v="0"/>
    <n v="0"/>
    <n v="2446.142530078082"/>
    <n v="6045.8053509353285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2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.18215087566568"/>
    <n v="35.203326439365306"/>
    <n v="0"/>
    <n v="835.38547731503104"/>
    <n v="0"/>
    <n v="0"/>
    <n v="0"/>
    <n v="32.064454221900014"/>
    <n v="82.962001893221867"/>
    <n v="0"/>
    <n v="0"/>
    <n v="0"/>
    <n v="0"/>
    <n v="0"/>
    <n v="68.751962620390657"/>
    <n v="0"/>
    <n v="183.77841873551253"/>
    <n v="0"/>
    <n v="0"/>
    <n v="0"/>
    <n v="49.008271594254282"/>
    <n v="0"/>
    <n v="0"/>
    <n v="0"/>
    <n v="2490.125346981074"/>
    <n v="382.77122746769135"/>
    <n v="0"/>
    <n v="0"/>
    <n v="0"/>
    <n v="2921.9048460430199"/>
    <n v="0"/>
    <n v="0"/>
    <n v="0"/>
    <n v="0"/>
    <n v="0"/>
    <n v="163.4926452565451"/>
    <n v="0"/>
    <n v="0"/>
    <n v="0"/>
    <n v="0"/>
    <n v="0"/>
    <n v="0"/>
    <n v="163.4926452565451"/>
    <n v="0"/>
    <n v="0"/>
    <n v="0"/>
    <n v="0"/>
    <n v="344.1971711448864"/>
    <n v="526.67510198600326"/>
    <n v="0"/>
    <n v="0"/>
    <n v="0"/>
    <n v="0"/>
    <n v="0"/>
    <n v="591.79881076448783"/>
    <n v="1462.6710838953775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2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.59130279426131"/>
    <n v="17.93162928017134"/>
    <n v="0"/>
    <n v="425.52293207443267"/>
    <n v="0"/>
    <n v="0"/>
    <n v="0"/>
    <n v="16.332772051200006"/>
    <n v="42.258616237657705"/>
    <n v="0"/>
    <n v="0"/>
    <n v="0"/>
    <n v="0"/>
    <n v="0"/>
    <n v="35.020403771117884"/>
    <n v="0"/>
    <n v="93.611792059975599"/>
    <n v="0"/>
    <n v="0"/>
    <n v="0"/>
    <n v="24.963507923957675"/>
    <n v="0"/>
    <n v="0"/>
    <n v="0"/>
    <n v="1268.4033687630292"/>
    <n v="194.97345703319399"/>
    <n v="0"/>
    <n v="0"/>
    <n v="0"/>
    <n v="1488.3403337201808"/>
    <n v="0"/>
    <n v="0"/>
    <n v="0"/>
    <n v="0"/>
    <n v="0"/>
    <n v="83.278693764958902"/>
    <n v="0"/>
    <n v="0"/>
    <n v="0"/>
    <n v="0"/>
    <n v="0"/>
    <n v="0"/>
    <n v="83.278693764958902"/>
    <n v="0"/>
    <n v="0"/>
    <n v="0"/>
    <n v="0"/>
    <n v="175.32426745433963"/>
    <n v="268.27335635011457"/>
    <n v="0"/>
    <n v="0"/>
    <n v="0"/>
    <n v="0"/>
    <n v="0"/>
    <n v="301.4454885139437"/>
    <n v="745.0431123183979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2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.94930693375872"/>
    <n v="2.8133948315351476"/>
    <n v="0"/>
    <n v="66.762701765293869"/>
    <n v="0"/>
    <n v="0"/>
    <n v="0"/>
    <n v="2.5625410695000013"/>
    <n v="6.6301935341882903"/>
    <n v="0"/>
    <n v="0"/>
    <n v="0"/>
    <n v="0"/>
    <n v="0"/>
    <n v="5.4945494036555065"/>
    <n v="0"/>
    <n v="14.687284007343798"/>
    <n v="0"/>
    <n v="0"/>
    <n v="0"/>
    <n v="3.9166110980916802"/>
    <n v="0"/>
    <n v="0"/>
    <n v="0"/>
    <n v="199.00496286964207"/>
    <n v="30.590107547733631"/>
    <n v="0"/>
    <n v="0"/>
    <n v="0"/>
    <n v="233.51168151546739"/>
    <n v="0"/>
    <n v="0"/>
    <n v="0"/>
    <n v="0"/>
    <n v="0"/>
    <n v="13.065673099592138"/>
    <n v="0"/>
    <n v="0"/>
    <n v="0"/>
    <n v="0"/>
    <n v="0"/>
    <n v="0"/>
    <n v="13.065673099592138"/>
    <n v="0"/>
    <n v="0"/>
    <n v="0"/>
    <n v="0"/>
    <n v="27.50769052190082"/>
    <n v="42.09075862222911"/>
    <n v="0"/>
    <n v="0"/>
    <n v="0"/>
    <n v="0"/>
    <n v="0"/>
    <n v="47.296229880973357"/>
    <n v="116.89467902510329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2 Other BG-341"/>
    <s v="AFUDC Not Eligible"/>
    <s v="Maintenance"/>
    <s v="Maintenance"/>
    <s v="Fossil Hydro"/>
    <s v="BG - Other Production Plant"/>
    <s v="~"/>
    <s v="PEF Hines 2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216285880499967"/>
    <n v="22.216285880499967"/>
    <n v="0"/>
    <n v="0"/>
    <n v="0"/>
    <n v="0"/>
    <n v="0"/>
    <n v="0"/>
    <n v="0"/>
    <n v="0"/>
    <n v="0"/>
    <n v="0"/>
    <n v="0"/>
    <n v="110.16303905999997"/>
    <n v="110.16303905999997"/>
    <n v="0"/>
    <n v="0"/>
    <n v="0"/>
    <n v="0"/>
    <n v="0"/>
    <n v="0"/>
    <n v="0"/>
    <n v="0"/>
    <n v="0"/>
    <n v="0"/>
    <n v="0"/>
    <n v="121.93807339999999"/>
    <n v="121.93807339999999"/>
    <n v="0"/>
    <n v="0"/>
    <n v="0"/>
    <n v="0"/>
    <n v="0"/>
    <n v="0"/>
    <n v="0"/>
    <n v="0"/>
    <n v="0"/>
    <n v="0"/>
    <n v="0"/>
    <n v="136.7484177"/>
    <n v="136.7484177"/>
    <n v="0"/>
    <n v="0"/>
    <n v="0"/>
    <n v="0"/>
    <n v="0"/>
    <n v="0"/>
    <n v="0"/>
    <n v="0"/>
    <n v="0"/>
    <n v="0"/>
    <n v="0"/>
    <n v="359.52856300000002"/>
    <n v="359.52856300000002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2 Other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6397809829"/>
    <n v="14.6397809829"/>
    <n v="0"/>
    <n v="0"/>
    <n v="0"/>
    <n v="0"/>
    <n v="0"/>
    <n v="0"/>
    <n v="0"/>
    <n v="0"/>
    <n v="0"/>
    <n v="0"/>
    <n v="0"/>
    <n v="72.593716740000005"/>
    <n v="72.593716740000005"/>
    <n v="0"/>
    <n v="0"/>
    <n v="0"/>
    <n v="0"/>
    <n v="0"/>
    <n v="0"/>
    <n v="0"/>
    <n v="0"/>
    <n v="0"/>
    <n v="0"/>
    <n v="0"/>
    <n v="80.353066100000007"/>
    <n v="80.353066100000007"/>
    <n v="0"/>
    <n v="0"/>
    <n v="0"/>
    <n v="0"/>
    <n v="0"/>
    <n v="0"/>
    <n v="0"/>
    <n v="0"/>
    <n v="0"/>
    <n v="0"/>
    <n v="0"/>
    <n v="90.11258205"/>
    <n v="90.11258205"/>
    <n v="0"/>
    <n v="0"/>
    <n v="0"/>
    <n v="0"/>
    <n v="0"/>
    <n v="0"/>
    <n v="0"/>
    <n v="0"/>
    <n v="0"/>
    <n v="0"/>
    <n v="0"/>
    <n v="236.9171628"/>
    <n v="236.9171628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2 Other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.18396997199955"/>
    <n v="178.18396997199955"/>
    <n v="0"/>
    <n v="0"/>
    <n v="0"/>
    <n v="0"/>
    <n v="0"/>
    <n v="0"/>
    <n v="0"/>
    <n v="0"/>
    <n v="0"/>
    <n v="0"/>
    <n v="0"/>
    <n v="883.55397252"/>
    <n v="883.55397252"/>
    <n v="0"/>
    <n v="0"/>
    <n v="0"/>
    <n v="0"/>
    <n v="0"/>
    <n v="0"/>
    <n v="0"/>
    <n v="0"/>
    <n v="0"/>
    <n v="0"/>
    <n v="0"/>
    <n v="977.99470729999996"/>
    <n v="977.99470729999996"/>
    <n v="0"/>
    <n v="0"/>
    <n v="0"/>
    <n v="0"/>
    <n v="0"/>
    <n v="0"/>
    <n v="0"/>
    <n v="0"/>
    <n v="0"/>
    <n v="0"/>
    <n v="0"/>
    <n v="1096.779906"/>
    <n v="1096.779906"/>
    <n v="0"/>
    <n v="0"/>
    <n v="0"/>
    <n v="0"/>
    <n v="0"/>
    <n v="0"/>
    <n v="0"/>
    <n v="0"/>
    <n v="0"/>
    <n v="0"/>
    <n v="0"/>
    <n v="2883.5705039999998"/>
    <n v="2883.5705039999998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2 Other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.108384714899955"/>
    <n v="43.108384714899955"/>
    <n v="0"/>
    <n v="0"/>
    <n v="0"/>
    <n v="0"/>
    <n v="0"/>
    <n v="0"/>
    <n v="0"/>
    <n v="0"/>
    <n v="0"/>
    <n v="0"/>
    <n v="0"/>
    <n v="213.75988296"/>
    <n v="213.75988296"/>
    <n v="0"/>
    <n v="0"/>
    <n v="0"/>
    <n v="0"/>
    <n v="0"/>
    <n v="0"/>
    <n v="0"/>
    <n v="0"/>
    <n v="0"/>
    <n v="0"/>
    <n v="0"/>
    <n v="236.60810839999999"/>
    <n v="236.60810839999999"/>
    <n v="0"/>
    <n v="0"/>
    <n v="0"/>
    <n v="0"/>
    <n v="0"/>
    <n v="0"/>
    <n v="0"/>
    <n v="0"/>
    <n v="0"/>
    <n v="0"/>
    <n v="0"/>
    <n v="265.34603620000001"/>
    <n v="265.34603620000001"/>
    <n v="0"/>
    <n v="0"/>
    <n v="0"/>
    <n v="0"/>
    <n v="0"/>
    <n v="0"/>
    <n v="0"/>
    <n v="0"/>
    <n v="0"/>
    <n v="0"/>
    <n v="0"/>
    <n v="697.62766350000004"/>
    <n v="697.62766350000004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2 Other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958253715200044"/>
    <n v="21.958253715200044"/>
    <n v="0"/>
    <n v="0"/>
    <n v="0"/>
    <n v="0"/>
    <n v="0"/>
    <n v="0"/>
    <n v="0"/>
    <n v="0"/>
    <n v="0"/>
    <n v="0"/>
    <n v="0"/>
    <n v="108.88354492800003"/>
    <n v="108.88354492800003"/>
    <n v="0"/>
    <n v="0"/>
    <n v="0"/>
    <n v="0"/>
    <n v="0"/>
    <n v="0"/>
    <n v="0"/>
    <n v="0"/>
    <n v="0"/>
    <n v="0"/>
    <n v="0"/>
    <n v="120.5218175"/>
    <n v="120.5218175"/>
    <n v="0"/>
    <n v="0"/>
    <n v="0"/>
    <n v="0"/>
    <n v="0"/>
    <n v="0"/>
    <n v="0"/>
    <n v="0"/>
    <n v="0"/>
    <n v="0"/>
    <n v="0"/>
    <n v="135.16014630000001"/>
    <n v="135.16014630000001"/>
    <n v="0"/>
    <n v="0"/>
    <n v="0"/>
    <n v="0"/>
    <n v="0"/>
    <n v="0"/>
    <n v="0"/>
    <n v="0"/>
    <n v="0"/>
    <n v="0"/>
    <n v="0"/>
    <n v="355.3528005"/>
    <n v="355.3528005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2 Other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451547344999991"/>
    <n v="3.4451547344999991"/>
    <n v="0"/>
    <n v="0"/>
    <n v="0"/>
    <n v="0"/>
    <n v="0"/>
    <n v="0"/>
    <n v="0"/>
    <n v="0"/>
    <n v="0"/>
    <n v="0"/>
    <n v="0"/>
    <n v="17.083355772000001"/>
    <n v="17.083355772000001"/>
    <n v="0"/>
    <n v="0"/>
    <n v="0"/>
    <n v="0"/>
    <n v="0"/>
    <n v="0"/>
    <n v="0"/>
    <n v="0"/>
    <n v="0"/>
    <n v="0"/>
    <n v="0"/>
    <n v="18.909350239999998"/>
    <n v="18.909350239999998"/>
    <n v="0"/>
    <n v="0"/>
    <n v="0"/>
    <n v="0"/>
    <n v="0"/>
    <n v="0"/>
    <n v="0"/>
    <n v="0"/>
    <n v="0"/>
    <n v="0"/>
    <n v="0"/>
    <n v="21.206040519999998"/>
    <n v="21.206040519999998"/>
    <n v="0"/>
    <n v="0"/>
    <n v="0"/>
    <n v="0"/>
    <n v="0"/>
    <n v="0"/>
    <n v="0"/>
    <n v="0"/>
    <n v="0"/>
    <n v="0"/>
    <n v="0"/>
    <n v="55.753312579999999"/>
    <n v="55.753312579999999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3 BG"/>
    <s v="AFUDC Not Eligible"/>
    <s v="Maintenance"/>
    <s v="Maintenance"/>
    <s v="Fossil Hydro"/>
    <s v="BG - Other Production Plant"/>
    <s v="~"/>
    <s v="PEF Hines 3 346"/>
    <n v="13.08"/>
    <n v="0"/>
    <n v="0"/>
    <n v="0"/>
    <n v="0"/>
    <n v="0"/>
    <n v="0"/>
    <n v="0"/>
    <n v="0"/>
    <n v="0"/>
    <n v="0"/>
    <n v="0"/>
    <n v="13.08"/>
    <n v="0"/>
    <n v="0"/>
    <n v="0"/>
    <n v="215.10296462657342"/>
    <n v="0"/>
    <n v="0"/>
    <n v="0"/>
    <n v="0"/>
    <n v="0"/>
    <n v="0"/>
    <n v="0"/>
    <n v="0"/>
    <n v="215.10296462657342"/>
    <n v="0"/>
    <n v="0"/>
    <n v="0"/>
    <n v="0"/>
    <n v="0"/>
    <n v="0"/>
    <n v="0"/>
    <n v="0"/>
    <n v="0"/>
    <n v="0"/>
    <n v="0"/>
    <n v="17.048579147483554"/>
    <n v="17.048579147483554"/>
    <n v="0"/>
    <n v="0"/>
    <n v="0"/>
    <n v="0"/>
    <n v="0"/>
    <n v="0"/>
    <n v="0"/>
    <n v="0"/>
    <n v="0"/>
    <n v="0"/>
    <n v="0"/>
    <n v="29.361350233641247"/>
    <n v="29.361350233641247"/>
    <n v="0"/>
    <n v="0"/>
    <n v="0"/>
    <n v="0"/>
    <n v="0"/>
    <n v="14.922474471685904"/>
    <n v="0"/>
    <n v="0"/>
    <n v="0"/>
    <n v="0"/>
    <n v="0"/>
    <n v="36.068173482304545"/>
    <n v="50.990647953990447"/>
    <n v="0"/>
    <n v="0"/>
    <n v="0"/>
    <n v="0"/>
    <n v="0"/>
    <n v="-11.659601422535564"/>
    <n v="0"/>
    <n v="-1.5988063184010624"/>
    <n v="-23.910551408381288"/>
    <n v="0"/>
    <n v="0"/>
    <n v="0"/>
    <n v="-37.168959149317914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3 BG-341"/>
    <s v="AFUDC Not Eligible"/>
    <s v="Maintenance"/>
    <s v="Maintenance"/>
    <s v="Fossil Hydro"/>
    <s v="BG - Other Production Plant"/>
    <s v="~"/>
    <s v="PEF Hines 3 341"/>
    <n v="1.01"/>
    <n v="0"/>
    <n v="0"/>
    <n v="0"/>
    <n v="0"/>
    <n v="0"/>
    <n v="0"/>
    <n v="0"/>
    <n v="0"/>
    <n v="0"/>
    <n v="0"/>
    <n v="0"/>
    <n v="1.01"/>
    <n v="0"/>
    <n v="0"/>
    <n v="14.570713292800001"/>
    <n v="112.04908725301262"/>
    <n v="0"/>
    <n v="0"/>
    <n v="0"/>
    <n v="0"/>
    <n v="0"/>
    <n v="0"/>
    <n v="0"/>
    <n v="0"/>
    <n v="126.61980054581261"/>
    <n v="0"/>
    <n v="0"/>
    <n v="0"/>
    <n v="0"/>
    <n v="0"/>
    <n v="0"/>
    <n v="0"/>
    <n v="0"/>
    <n v="0"/>
    <n v="0"/>
    <n v="0"/>
    <n v="83.651249814478476"/>
    <n v="83.651249814478476"/>
    <n v="0"/>
    <n v="0"/>
    <n v="0"/>
    <n v="0"/>
    <n v="0"/>
    <n v="0"/>
    <n v="0"/>
    <n v="0"/>
    <n v="0"/>
    <n v="0"/>
    <n v="0"/>
    <n v="228.83457096574233"/>
    <n v="228.83457096574233"/>
    <n v="0"/>
    <n v="0"/>
    <n v="0"/>
    <n v="0"/>
    <n v="0"/>
    <n v="0"/>
    <n v="0"/>
    <n v="868.72628346165629"/>
    <n v="0"/>
    <n v="0"/>
    <n v="51.28836981777544"/>
    <n v="277.16551009201481"/>
    <n v="1197.1801633714465"/>
    <n v="0"/>
    <n v="0"/>
    <n v="0"/>
    <n v="0"/>
    <n v="0"/>
    <n v="113.81459128564472"/>
    <n v="0"/>
    <n v="14.446663183069074"/>
    <n v="201.5295837505594"/>
    <n v="0"/>
    <n v="0"/>
    <n v="0"/>
    <n v="329.79083821927316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3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0"/>
    <n v="0"/>
    <n v="19.387268633600005"/>
    <n v="149.08849766450891"/>
    <n v="0"/>
    <n v="0"/>
    <n v="0"/>
    <n v="0"/>
    <n v="0"/>
    <n v="0"/>
    <n v="0"/>
    <n v="0"/>
    <n v="168.47576629810891"/>
    <n v="0"/>
    <n v="0"/>
    <n v="0"/>
    <n v="0"/>
    <n v="0"/>
    <n v="0"/>
    <n v="0"/>
    <n v="0"/>
    <n v="0"/>
    <n v="0"/>
    <n v="0"/>
    <n v="111.30335345291984"/>
    <n v="111.30335345291984"/>
    <n v="0"/>
    <n v="0"/>
    <n v="0"/>
    <n v="0"/>
    <n v="0"/>
    <n v="0"/>
    <n v="0"/>
    <n v="0"/>
    <n v="0"/>
    <n v="0"/>
    <n v="0"/>
    <n v="304.48460047796334"/>
    <n v="304.48460047796334"/>
    <n v="0"/>
    <n v="0"/>
    <n v="0"/>
    <n v="0"/>
    <n v="0"/>
    <n v="0"/>
    <n v="0"/>
    <n v="1155.9004699527466"/>
    <n v="0"/>
    <n v="0"/>
    <n v="68.242596497268082"/>
    <n v="368.78724508488995"/>
    <n v="1592.9303115349046"/>
    <n v="0"/>
    <n v="0"/>
    <n v="0"/>
    <n v="0"/>
    <n v="0"/>
    <n v="151.43890994165341"/>
    <n v="0"/>
    <n v="19.222373860621847"/>
    <n v="268.1502628658406"/>
    <n v="0"/>
    <n v="0"/>
    <n v="0"/>
    <n v="438.81154666811585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3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0"/>
    <n v="0"/>
    <n v="144.09973777920001"/>
    <n v="1108.1299705167048"/>
    <n v="0"/>
    <n v="0"/>
    <n v="0"/>
    <n v="0"/>
    <n v="0"/>
    <n v="0"/>
    <n v="0"/>
    <n v="0"/>
    <n v="1252.2297082959049"/>
    <n v="0"/>
    <n v="0"/>
    <n v="0"/>
    <n v="0"/>
    <n v="0"/>
    <n v="0"/>
    <n v="0"/>
    <n v="0"/>
    <n v="0"/>
    <n v="0"/>
    <n v="0"/>
    <n v="827.28435601880574"/>
    <n v="827.28435601880574"/>
    <n v="0"/>
    <n v="0"/>
    <n v="0"/>
    <n v="0"/>
    <n v="0"/>
    <n v="0"/>
    <n v="0"/>
    <n v="0"/>
    <n v="0"/>
    <n v="0"/>
    <n v="0"/>
    <n v="2263.1180420741366"/>
    <n v="2263.1180420741366"/>
    <n v="0"/>
    <n v="0"/>
    <n v="0"/>
    <n v="0"/>
    <n v="0"/>
    <n v="0"/>
    <n v="0"/>
    <n v="8591.4369761110374"/>
    <n v="0"/>
    <n v="0"/>
    <n v="507.2258460956362"/>
    <n v="2741.0798824091039"/>
    <n v="11839.742704615777"/>
    <n v="0"/>
    <n v="0"/>
    <n v="0"/>
    <n v="0"/>
    <n v="0"/>
    <n v="1125.6008680089403"/>
    <n v="0"/>
    <n v="142.87424200624193"/>
    <n v="1993.0818058529869"/>
    <n v="0"/>
    <n v="0"/>
    <n v="0"/>
    <n v="3261.5569158681692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3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0"/>
    <n v="0"/>
    <n v="70.359429683200005"/>
    <n v="541.06547272059458"/>
    <n v="0"/>
    <n v="0"/>
    <n v="0"/>
    <n v="0"/>
    <n v="0"/>
    <n v="0"/>
    <n v="0"/>
    <n v="0"/>
    <n v="611.42490240379459"/>
    <n v="0"/>
    <n v="0"/>
    <n v="0"/>
    <n v="0"/>
    <n v="0"/>
    <n v="0"/>
    <n v="0"/>
    <n v="0"/>
    <n v="0"/>
    <n v="0"/>
    <n v="0"/>
    <n v="403.93727547586457"/>
    <n v="403.93727547586457"/>
    <n v="0"/>
    <n v="0"/>
    <n v="0"/>
    <n v="0"/>
    <n v="0"/>
    <n v="0"/>
    <n v="0"/>
    <n v="0"/>
    <n v="0"/>
    <n v="0"/>
    <n v="0"/>
    <n v="1105.0118854828072"/>
    <n v="1105.0118854828072"/>
    <n v="0"/>
    <n v="0"/>
    <n v="0"/>
    <n v="0"/>
    <n v="0"/>
    <n v="0"/>
    <n v="0"/>
    <n v="4194.933823012967"/>
    <n v="0"/>
    <n v="0"/>
    <n v="247.66271126691512"/>
    <n v="1338.3846407401682"/>
    <n v="5780.9811750200497"/>
    <n v="0"/>
    <n v="0"/>
    <n v="0"/>
    <n v="0"/>
    <n v="0"/>
    <n v="549.5968209607563"/>
    <n v="0"/>
    <n v="69.761164333231818"/>
    <n v="973.16144719286387"/>
    <n v="0"/>
    <n v="0"/>
    <n v="0"/>
    <n v="1592.5194324868521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3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0"/>
    <n v="0"/>
    <n v="30.076024115200003"/>
    <n v="231.2852488816049"/>
    <n v="0"/>
    <n v="0"/>
    <n v="0"/>
    <n v="0"/>
    <n v="0"/>
    <n v="0"/>
    <n v="0"/>
    <n v="0"/>
    <n v="261.36127299680493"/>
    <n v="0"/>
    <n v="0"/>
    <n v="0"/>
    <n v="0"/>
    <n v="0"/>
    <n v="0"/>
    <n v="0"/>
    <n v="0"/>
    <n v="0"/>
    <n v="0"/>
    <n v="0"/>
    <n v="172.66807438521795"/>
    <n v="172.66807438521795"/>
    <n v="0"/>
    <n v="0"/>
    <n v="0"/>
    <n v="0"/>
    <n v="0"/>
    <n v="0"/>
    <n v="0"/>
    <n v="0"/>
    <n v="0"/>
    <n v="0"/>
    <n v="0"/>
    <n v="472.34953192800208"/>
    <n v="472.34953192800208"/>
    <n v="0"/>
    <n v="0"/>
    <n v="0"/>
    <n v="0"/>
    <n v="0"/>
    <n v="0"/>
    <n v="0"/>
    <n v="1793.1790956023533"/>
    <n v="0"/>
    <n v="0"/>
    <n v="105.86671977709779"/>
    <n v="572.11028889846261"/>
    <n v="2471.156104277914"/>
    <n v="0"/>
    <n v="0"/>
    <n v="0"/>
    <n v="0"/>
    <n v="0"/>
    <n v="234.93211867957601"/>
    <n v="0"/>
    <n v="29.820293736213809"/>
    <n v="415.99020416860884"/>
    <n v="0"/>
    <n v="0"/>
    <n v="0"/>
    <n v="680.74261658439866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3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"/>
    <n v="3.0121064960000004"/>
    <n v="123.17943833700012"/>
    <n v="0"/>
    <n v="0"/>
    <n v="0"/>
    <n v="0"/>
    <n v="0"/>
    <n v="0"/>
    <n v="0"/>
    <n v="0"/>
    <n v="126.19154483300012"/>
    <n v="0"/>
    <n v="0"/>
    <n v="0"/>
    <n v="0"/>
    <n v="0"/>
    <n v="0"/>
    <n v="0"/>
    <n v="0"/>
    <n v="0"/>
    <n v="0"/>
    <n v="0"/>
    <n v="25.219731705231165"/>
    <n v="25.219731705231165"/>
    <n v="0"/>
    <n v="0"/>
    <n v="0"/>
    <n v="0"/>
    <n v="0"/>
    <n v="0"/>
    <n v="0"/>
    <n v="0"/>
    <n v="0"/>
    <n v="0"/>
    <n v="0"/>
    <n v="60.406182579405552"/>
    <n v="60.406182579405552"/>
    <n v="0"/>
    <n v="0"/>
    <n v="0"/>
    <n v="0"/>
    <n v="0"/>
    <n v="0"/>
    <n v="0"/>
    <n v="186.34154239612261"/>
    <n v="0"/>
    <n v="0"/>
    <n v="10.602706732038323"/>
    <n v="57.448830882497575"/>
    <n v="254.39308001065848"/>
    <n v="0"/>
    <n v="0"/>
    <n v="0"/>
    <n v="0"/>
    <n v="0"/>
    <n v="23.54802655512831"/>
    <n v="0"/>
    <n v="2.9891939259507292"/>
    <n v="41.701530983618049"/>
    <n v="0"/>
    <n v="0"/>
    <n v="0"/>
    <n v="68.238751464697089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3 Other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676642720000002"/>
    <n v="14.676642720000002"/>
    <n v="0"/>
    <n v="0"/>
    <n v="0"/>
    <n v="0"/>
    <n v="0"/>
    <n v="0"/>
    <n v="0"/>
    <n v="0"/>
    <n v="0"/>
    <n v="0"/>
    <n v="0"/>
    <n v="72.776501616000004"/>
    <n v="72.776501616000004"/>
    <n v="0"/>
    <n v="0"/>
    <n v="0"/>
    <n v="0"/>
    <n v="0"/>
    <n v="0"/>
    <n v="0"/>
    <n v="0"/>
    <n v="0"/>
    <n v="0"/>
    <n v="0"/>
    <n v="80.555388370000003"/>
    <n v="80.555388370000003"/>
    <n v="0"/>
    <n v="0"/>
    <n v="0"/>
    <n v="0"/>
    <n v="0"/>
    <n v="0"/>
    <n v="0"/>
    <n v="0"/>
    <n v="0"/>
    <n v="0"/>
    <n v="0"/>
    <n v="90.339477959999996"/>
    <n v="90.339477959999996"/>
    <n v="0"/>
    <n v="0"/>
    <n v="0"/>
    <n v="0"/>
    <n v="0"/>
    <n v="0"/>
    <n v="0"/>
    <n v="0"/>
    <n v="0"/>
    <n v="0"/>
    <n v="0"/>
    <n v="237.51370030000001"/>
    <n v="237.51370030000001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3 Other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528214532000003"/>
    <n v="19.528214532000003"/>
    <n v="0"/>
    <n v="0"/>
    <n v="0"/>
    <n v="0"/>
    <n v="0"/>
    <n v="0"/>
    <n v="0"/>
    <n v="0"/>
    <n v="0"/>
    <n v="0"/>
    <n v="0"/>
    <n v="96.833803452000026"/>
    <n v="96.833803452000026"/>
    <n v="0"/>
    <n v="0"/>
    <n v="0"/>
    <n v="0"/>
    <n v="0"/>
    <n v="0"/>
    <n v="0"/>
    <n v="0"/>
    <n v="0"/>
    <n v="0"/>
    <n v="0"/>
    <n v="107.1841112"/>
    <n v="107.1841112"/>
    <n v="0"/>
    <n v="0"/>
    <n v="0"/>
    <n v="0"/>
    <n v="0"/>
    <n v="0"/>
    <n v="0"/>
    <n v="0"/>
    <n v="0"/>
    <n v="0"/>
    <n v="0"/>
    <n v="120.20247000000001"/>
    <n v="120.20247000000001"/>
    <n v="0"/>
    <n v="0"/>
    <n v="0"/>
    <n v="0"/>
    <n v="0"/>
    <n v="0"/>
    <n v="0"/>
    <n v="0"/>
    <n v="0"/>
    <n v="0"/>
    <n v="0"/>
    <n v="316.02721300000002"/>
    <n v="316.02721300000002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3 Other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.14734627999999"/>
    <n v="145.14734627999999"/>
    <n v="0"/>
    <n v="0"/>
    <n v="0"/>
    <n v="0"/>
    <n v="0"/>
    <n v="0"/>
    <n v="0"/>
    <n v="0"/>
    <n v="0"/>
    <n v="0"/>
    <n v="0"/>
    <n v="719.73654203999979"/>
    <n v="719.73654203999979"/>
    <n v="0"/>
    <n v="0"/>
    <n v="0"/>
    <n v="0"/>
    <n v="0"/>
    <n v="0"/>
    <n v="0"/>
    <n v="0"/>
    <n v="0"/>
    <n v="0"/>
    <n v="0"/>
    <n v="796.66726719999997"/>
    <n v="796.66726719999997"/>
    <n v="0"/>
    <n v="0"/>
    <n v="0"/>
    <n v="0"/>
    <n v="0"/>
    <n v="0"/>
    <n v="0"/>
    <n v="0"/>
    <n v="0"/>
    <n v="0"/>
    <n v="0"/>
    <n v="893.42881320000004"/>
    <n v="893.42881320000004"/>
    <n v="0"/>
    <n v="0"/>
    <n v="0"/>
    <n v="0"/>
    <n v="0"/>
    <n v="0"/>
    <n v="0"/>
    <n v="0"/>
    <n v="0"/>
    <n v="0"/>
    <n v="0"/>
    <n v="2348.9352410000001"/>
    <n v="2348.9352410000001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3 Other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.870944395999999"/>
    <n v="70.870944395999999"/>
    <n v="0"/>
    <n v="0"/>
    <n v="0"/>
    <n v="0"/>
    <n v="0"/>
    <n v="0"/>
    <n v="0"/>
    <n v="0"/>
    <n v="0"/>
    <n v="0"/>
    <n v="0"/>
    <n v="351.42501575999995"/>
    <n v="351.42501575999995"/>
    <n v="0"/>
    <n v="0"/>
    <n v="0"/>
    <n v="0"/>
    <n v="0"/>
    <n v="0"/>
    <n v="0"/>
    <n v="0"/>
    <n v="0"/>
    <n v="0"/>
    <n v="0"/>
    <n v="388.98790120000001"/>
    <n v="388.98790120000001"/>
    <n v="0"/>
    <n v="0"/>
    <n v="0"/>
    <n v="0"/>
    <n v="0"/>
    <n v="0"/>
    <n v="0"/>
    <n v="0"/>
    <n v="0"/>
    <n v="0"/>
    <n v="0"/>
    <n v="436.23356109999997"/>
    <n v="436.23356109999997"/>
    <n v="0"/>
    <n v="0"/>
    <n v="0"/>
    <n v="0"/>
    <n v="0"/>
    <n v="0"/>
    <n v="0"/>
    <n v="0"/>
    <n v="0"/>
    <n v="0"/>
    <n v="0"/>
    <n v="1146.9121769999999"/>
    <n v="1146.9121769999999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3 Other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294677519999997"/>
    <n v="30.294677519999997"/>
    <n v="0"/>
    <n v="0"/>
    <n v="0"/>
    <n v="0"/>
    <n v="0"/>
    <n v="0"/>
    <n v="0"/>
    <n v="0"/>
    <n v="0"/>
    <n v="0"/>
    <n v="0"/>
    <n v="150.22104779999998"/>
    <n v="150.22104779999998"/>
    <n v="0"/>
    <n v="0"/>
    <n v="0"/>
    <n v="0"/>
    <n v="0"/>
    <n v="0"/>
    <n v="0"/>
    <n v="0"/>
    <n v="0"/>
    <n v="0"/>
    <n v="0"/>
    <n v="166.27777610000001"/>
    <n v="166.27777610000001"/>
    <n v="0"/>
    <n v="0"/>
    <n v="0"/>
    <n v="0"/>
    <n v="0"/>
    <n v="0"/>
    <n v="0"/>
    <n v="0"/>
    <n v="0"/>
    <n v="0"/>
    <n v="0"/>
    <n v="186.4735283"/>
    <n v="186.4735283"/>
    <n v="0"/>
    <n v="0"/>
    <n v="0"/>
    <n v="0"/>
    <n v="0"/>
    <n v="0"/>
    <n v="0"/>
    <n v="0"/>
    <n v="0"/>
    <n v="0"/>
    <n v="0"/>
    <n v="490.26205069999997"/>
    <n v="490.26205069999997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3 Other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3400458"/>
    <n v="3.03400458"/>
    <n v="0"/>
    <n v="0"/>
    <n v="0"/>
    <n v="0"/>
    <n v="0"/>
    <n v="0"/>
    <n v="0"/>
    <n v="0"/>
    <n v="0"/>
    <n v="0"/>
    <n v="0"/>
    <n v="15.044601383999998"/>
    <n v="15.044601383999998"/>
    <n v="0"/>
    <n v="0"/>
    <n v="0"/>
    <n v="0"/>
    <n v="0"/>
    <n v="0"/>
    <n v="0"/>
    <n v="0"/>
    <n v="0"/>
    <n v="0"/>
    <n v="0"/>
    <n v="16.652678819999998"/>
    <n v="16.652678819999998"/>
    <n v="0"/>
    <n v="0"/>
    <n v="0"/>
    <n v="0"/>
    <n v="0"/>
    <n v="0"/>
    <n v="0"/>
    <n v="0"/>
    <n v="0"/>
    <n v="0"/>
    <n v="0"/>
    <n v="18.675278479999999"/>
    <n v="18.675278479999999"/>
    <n v="0"/>
    <n v="0"/>
    <n v="0"/>
    <n v="0"/>
    <n v="0"/>
    <n v="0"/>
    <n v="0"/>
    <n v="0"/>
    <n v="0"/>
    <n v="0"/>
    <n v="0"/>
    <n v="49.099625070000002"/>
    <n v="49.099625070000002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4 BG-341"/>
    <s v="AFUDC Not Eligible"/>
    <s v="Maintenance"/>
    <s v="Maintenance"/>
    <s v="Fossil Hydro"/>
    <s v="BG - Other Production Plant"/>
    <s v="~"/>
    <s v="PEF Hines 4 341"/>
    <n v="0.12"/>
    <n v="0"/>
    <n v="0"/>
    <n v="0"/>
    <n v="0"/>
    <n v="0"/>
    <n v="0"/>
    <n v="0"/>
    <n v="0"/>
    <n v="758.52"/>
    <n v="0"/>
    <n v="1108.99"/>
    <n v="1867.63"/>
    <n v="0"/>
    <n v="0"/>
    <n v="0"/>
    <n v="0"/>
    <n v="62.648906648087319"/>
    <n v="0"/>
    <n v="0"/>
    <n v="0"/>
    <n v="0"/>
    <n v="0"/>
    <n v="1212.3728090604991"/>
    <n v="224.26123466553159"/>
    <n v="1499.2829503741182"/>
    <n v="0"/>
    <n v="0"/>
    <n v="0"/>
    <n v="0"/>
    <n v="0"/>
    <n v="0"/>
    <n v="0"/>
    <n v="0"/>
    <n v="0"/>
    <n v="0"/>
    <n v="0"/>
    <n v="91.407265062297782"/>
    <n v="91.407265062297782"/>
    <n v="58.419166666666662"/>
    <n v="58.419166666666662"/>
    <n v="20.495348960382273"/>
    <n v="0"/>
    <n v="0"/>
    <n v="0"/>
    <n v="0"/>
    <n v="0"/>
    <n v="0"/>
    <n v="0"/>
    <n v="830.27247704463139"/>
    <n v="0"/>
    <n v="967.60615933834697"/>
    <n v="0"/>
    <n v="0"/>
    <n v="0"/>
    <n v="0"/>
    <n v="0"/>
    <n v="0"/>
    <n v="0"/>
    <n v="0"/>
    <n v="0"/>
    <n v="0"/>
    <n v="0"/>
    <n v="628.24919261940568"/>
    <n v="628.24919261940568"/>
    <n v="0"/>
    <n v="0"/>
    <n v="0"/>
    <n v="0"/>
    <n v="0"/>
    <n v="0"/>
    <n v="0"/>
    <n v="0"/>
    <n v="0"/>
    <n v="0"/>
    <n v="120.30718337126184"/>
    <n v="1218.7597729657559"/>
    <n v="1339.0669563370177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4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"/>
    <n v="0"/>
    <n v="0"/>
    <n v="0"/>
    <n v="7.4605864305200598"/>
    <n v="0"/>
    <n v="0"/>
    <n v="0"/>
    <n v="0"/>
    <n v="0"/>
    <n v="189.45219918384976"/>
    <n v="41.040716917192633"/>
    <n v="237.95350253156246"/>
    <n v="0"/>
    <n v="0"/>
    <n v="0"/>
    <n v="0"/>
    <n v="0"/>
    <n v="0"/>
    <n v="0"/>
    <n v="0"/>
    <n v="0"/>
    <n v="0"/>
    <n v="0"/>
    <n v="29.038399251350803"/>
    <n v="29.038399251350803"/>
    <n v="32.580833333333338"/>
    <n v="32.580833333333338"/>
    <n v="11.430418930774231"/>
    <n v="0"/>
    <n v="0"/>
    <n v="0"/>
    <n v="0"/>
    <n v="0"/>
    <n v="0"/>
    <n v="0"/>
    <n v="312.18777287409176"/>
    <n v="0"/>
    <n v="388.77985847153263"/>
    <n v="0"/>
    <n v="0"/>
    <n v="0"/>
    <n v="0"/>
    <n v="0"/>
    <n v="0"/>
    <n v="0"/>
    <n v="0"/>
    <n v="0"/>
    <n v="0"/>
    <n v="0"/>
    <n v="296.1407203150012"/>
    <n v="296.1407203150012"/>
    <n v="0"/>
    <n v="0"/>
    <n v="0"/>
    <n v="0"/>
    <n v="0"/>
    <n v="0"/>
    <n v="0"/>
    <n v="0"/>
    <n v="0"/>
    <n v="0"/>
    <n v="66.791864558747932"/>
    <n v="658.39792825275481"/>
    <n v="725.18979281150268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4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0"/>
    <n v="0"/>
    <n v="0"/>
    <n v="0"/>
    <n v="135.3418737740094"/>
    <n v="0"/>
    <n v="0"/>
    <n v="0"/>
    <n v="0"/>
    <n v="0"/>
    <n v="3436.8364828878098"/>
    <n v="744.5162093262345"/>
    <n v="4316.6945659880539"/>
    <n v="0"/>
    <n v="0"/>
    <n v="0"/>
    <n v="0"/>
    <n v="0"/>
    <n v="0"/>
    <n v="0"/>
    <n v="0"/>
    <n v="0"/>
    <n v="0"/>
    <n v="0"/>
    <n v="526.78316948358861"/>
    <n v="526.78316948358861"/>
    <n v="591.04416666666668"/>
    <n v="591.04416666666668"/>
    <n v="207.35757009254968"/>
    <n v="0"/>
    <n v="0"/>
    <n v="0"/>
    <n v="0"/>
    <n v="0"/>
    <n v="0"/>
    <n v="0"/>
    <n v="5663.3602113514171"/>
    <n v="0"/>
    <n v="7052.8061147773005"/>
    <n v="0"/>
    <n v="0"/>
    <n v="0"/>
    <n v="0"/>
    <n v="0"/>
    <n v="0"/>
    <n v="0"/>
    <n v="0"/>
    <n v="0"/>
    <n v="0"/>
    <n v="0"/>
    <n v="5372.2228273931596"/>
    <n v="5372.2228273931596"/>
    <n v="0"/>
    <n v="0"/>
    <n v="0"/>
    <n v="0"/>
    <n v="0"/>
    <n v="0"/>
    <n v="0"/>
    <n v="0"/>
    <n v="0"/>
    <n v="0"/>
    <n v="1211.6627691571684"/>
    <n v="11943.904870027793"/>
    <n v="13155.567639184961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4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0"/>
    <n v="0"/>
    <n v="0"/>
    <n v="0"/>
    <n v="45.326893040274946"/>
    <n v="0"/>
    <n v="0"/>
    <n v="0"/>
    <n v="0"/>
    <n v="0"/>
    <n v="1151.0193801283558"/>
    <n v="249.34342673007805"/>
    <n v="1445.6896998987088"/>
    <n v="0"/>
    <n v="0"/>
    <n v="0"/>
    <n v="0"/>
    <n v="0"/>
    <n v="0"/>
    <n v="0"/>
    <n v="0"/>
    <n v="0"/>
    <n v="0"/>
    <n v="0"/>
    <n v="176.42318458269341"/>
    <n v="176.42318458269341"/>
    <n v="197.94416666666666"/>
    <n v="197.94416666666666"/>
    <n v="69.445269455037334"/>
    <n v="0"/>
    <n v="0"/>
    <n v="0"/>
    <n v="0"/>
    <n v="0"/>
    <n v="0"/>
    <n v="0"/>
    <n v="1896.6942524543604"/>
    <n v="0"/>
    <n v="2362.0278552427308"/>
    <n v="0"/>
    <n v="0"/>
    <n v="0"/>
    <n v="0"/>
    <n v="0"/>
    <n v="0"/>
    <n v="0"/>
    <n v="0"/>
    <n v="0"/>
    <n v="0"/>
    <n v="0"/>
    <n v="1799.1922149097416"/>
    <n v="1799.1922149097416"/>
    <n v="0"/>
    <n v="0"/>
    <n v="0"/>
    <n v="0"/>
    <n v="0"/>
    <n v="0"/>
    <n v="0"/>
    <n v="0"/>
    <n v="0"/>
    <n v="0"/>
    <n v="405.79424000678608"/>
    <n v="4000.095543254376"/>
    <n v="4405.8897832611619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4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0"/>
    <n v="0"/>
    <n v="0"/>
    <n v="0"/>
    <n v="25.68421792952498"/>
    <n v="0"/>
    <n v="0"/>
    <n v="0"/>
    <n v="0"/>
    <n v="0"/>
    <n v="652.21837671634341"/>
    <n v="141.2889894248755"/>
    <n v="819.19158407074383"/>
    <n v="0"/>
    <n v="0"/>
    <n v="0"/>
    <n v="0"/>
    <n v="0"/>
    <n v="0"/>
    <n v="0"/>
    <n v="0"/>
    <n v="0"/>
    <n v="0"/>
    <n v="0"/>
    <n v="99.969162161996337"/>
    <n v="99.969162161996337"/>
    <n v="112.16416666666667"/>
    <n v="112.16416666666667"/>
    <n v="39.35084780994498"/>
    <n v="0"/>
    <n v="0"/>
    <n v="0"/>
    <n v="0"/>
    <n v="0"/>
    <n v="0"/>
    <n v="0"/>
    <n v="1074.7522674588986"/>
    <n v="0"/>
    <n v="1338.4314486021769"/>
    <n v="0"/>
    <n v="0"/>
    <n v="0"/>
    <n v="0"/>
    <n v="0"/>
    <n v="0"/>
    <n v="0"/>
    <n v="0"/>
    <n v="0"/>
    <n v="0"/>
    <n v="0"/>
    <n v="1019.5012948088765"/>
    <n v="1019.5012948088765"/>
    <n v="0"/>
    <n v="0"/>
    <n v="0"/>
    <n v="0"/>
    <n v="0"/>
    <n v="0"/>
    <n v="0"/>
    <n v="0"/>
    <n v="0"/>
    <n v="0"/>
    <n v="229.94110840770392"/>
    <n v="2266.6321139968563"/>
    <n v="2496.5732224045601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4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"/>
    <n v="0"/>
    <n v="0"/>
    <n v="0"/>
    <n v="8.5307621775836004"/>
    <n v="0"/>
    <n v="0"/>
    <n v="0"/>
    <n v="0"/>
    <n v="0"/>
    <n v="216.62796488036406"/>
    <n v="46.927758143229113"/>
    <n v="272.08648520117674"/>
    <n v="0"/>
    <n v="0"/>
    <n v="0"/>
    <n v="0"/>
    <n v="0"/>
    <n v="0"/>
    <n v="0"/>
    <n v="0"/>
    <n v="0"/>
    <n v="0"/>
    <n v="0"/>
    <n v="33.203781008100655"/>
    <n v="33.203781008100655"/>
    <n v="37.25416666666667"/>
    <n v="37.25416666666667"/>
    <n v="13.069976681081975"/>
    <n v="0"/>
    <n v="0"/>
    <n v="0"/>
    <n v="0"/>
    <n v="0"/>
    <n v="0"/>
    <n v="0"/>
    <n v="356.96807394822173"/>
    <n v="0"/>
    <n v="444.54638396263704"/>
    <n v="0"/>
    <n v="0"/>
    <n v="0"/>
    <n v="0"/>
    <n v="0"/>
    <n v="0"/>
    <n v="0"/>
    <n v="0"/>
    <n v="0"/>
    <n v="0"/>
    <n v="0"/>
    <n v="338.6203959299508"/>
    <n v="338.6203959299508"/>
    <n v="0"/>
    <n v="0"/>
    <n v="0"/>
    <n v="0"/>
    <n v="0"/>
    <n v="0"/>
    <n v="0"/>
    <n v="0"/>
    <n v="0"/>
    <n v="0"/>
    <n v="76.372356926266249"/>
    <n v="752.83779045435188"/>
    <n v="829.21014738061808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4 Other BG-341"/>
    <s v="AFUDC Not Eligible"/>
    <s v="Maintenance"/>
    <s v="Maintenance"/>
    <s v="Fossil Hydro"/>
    <s v="BG - Other Production Plant"/>
    <s v="~"/>
    <s v="PEF Hines 4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080000000000002"/>
    <n v="16.080000000000002"/>
    <n v="0"/>
    <n v="0"/>
    <n v="0"/>
    <n v="0"/>
    <n v="0"/>
    <n v="0"/>
    <n v="0"/>
    <n v="0"/>
    <n v="0"/>
    <n v="0"/>
    <n v="0"/>
    <n v="79.800000000000011"/>
    <n v="79.800000000000011"/>
    <n v="0"/>
    <n v="0"/>
    <n v="0"/>
    <n v="0"/>
    <n v="0"/>
    <n v="0"/>
    <n v="0"/>
    <n v="0"/>
    <n v="0"/>
    <n v="0"/>
    <n v="0"/>
    <n v="88.32"/>
    <n v="88.32"/>
    <n v="0"/>
    <n v="0"/>
    <n v="0"/>
    <n v="0"/>
    <n v="0"/>
    <n v="0"/>
    <n v="0"/>
    <n v="0"/>
    <n v="0"/>
    <n v="0"/>
    <n v="0"/>
    <n v="99.05"/>
    <n v="99.05"/>
    <n v="0"/>
    <n v="0"/>
    <n v="0"/>
    <n v="0"/>
    <n v="0"/>
    <n v="0"/>
    <n v="0"/>
    <n v="0"/>
    <n v="0"/>
    <n v="0"/>
    <n v="0"/>
    <n v="260.41000000000003"/>
    <n v="260.41000000000003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4 Other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0"/>
    <n v="0"/>
    <n v="0"/>
    <n v="0"/>
    <n v="44.52"/>
    <n v="44.52"/>
    <n v="0"/>
    <n v="0"/>
    <n v="0"/>
    <n v="0"/>
    <n v="0"/>
    <n v="0"/>
    <n v="0"/>
    <n v="0"/>
    <n v="0"/>
    <n v="0"/>
    <n v="0"/>
    <n v="49.26"/>
    <n v="49.26"/>
    <n v="0"/>
    <n v="0"/>
    <n v="0"/>
    <n v="0"/>
    <n v="0"/>
    <n v="0"/>
    <n v="0"/>
    <n v="0"/>
    <n v="0"/>
    <n v="0"/>
    <n v="0"/>
    <n v="55.24"/>
    <n v="55.24"/>
    <n v="0"/>
    <n v="0"/>
    <n v="0"/>
    <n v="0"/>
    <n v="0"/>
    <n v="0"/>
    <n v="0"/>
    <n v="0"/>
    <n v="0"/>
    <n v="0"/>
    <n v="0"/>
    <n v="145.22999999999999"/>
    <n v="145.22999999999999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4 Other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.83999999999995"/>
    <n v="162.83999999999995"/>
    <n v="0"/>
    <n v="0"/>
    <n v="0"/>
    <n v="0"/>
    <n v="0"/>
    <n v="0"/>
    <n v="0"/>
    <n v="0"/>
    <n v="0"/>
    <n v="0"/>
    <n v="0"/>
    <n v="807.2399999999999"/>
    <n v="807.2399999999999"/>
    <n v="0"/>
    <n v="0"/>
    <n v="0"/>
    <n v="0"/>
    <n v="0"/>
    <n v="0"/>
    <n v="0"/>
    <n v="0"/>
    <n v="0"/>
    <n v="0"/>
    <n v="0"/>
    <n v="893.58"/>
    <n v="893.58"/>
    <n v="0"/>
    <n v="0"/>
    <n v="0"/>
    <n v="0"/>
    <n v="0"/>
    <n v="0"/>
    <n v="0"/>
    <n v="0"/>
    <n v="0"/>
    <n v="0"/>
    <n v="0"/>
    <n v="1002.11"/>
    <n v="1002.11"/>
    <n v="0"/>
    <n v="0"/>
    <n v="0"/>
    <n v="0"/>
    <n v="0"/>
    <n v="0"/>
    <n v="0"/>
    <n v="0"/>
    <n v="0"/>
    <n v="0"/>
    <n v="0"/>
    <n v="2634.68"/>
    <n v="2634.68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4 Other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.48"/>
    <n v="54.48"/>
    <n v="0"/>
    <n v="0"/>
    <n v="0"/>
    <n v="0"/>
    <n v="0"/>
    <n v="0"/>
    <n v="0"/>
    <n v="0"/>
    <n v="0"/>
    <n v="0"/>
    <n v="0"/>
    <n v="270.36"/>
    <n v="270.36"/>
    <n v="0"/>
    <n v="0"/>
    <n v="0"/>
    <n v="0"/>
    <n v="0"/>
    <n v="0"/>
    <n v="0"/>
    <n v="0"/>
    <n v="0"/>
    <n v="0"/>
    <n v="0"/>
    <n v="299.27"/>
    <n v="299.27"/>
    <n v="0"/>
    <n v="0"/>
    <n v="0"/>
    <n v="0"/>
    <n v="0"/>
    <n v="0"/>
    <n v="0"/>
    <n v="0"/>
    <n v="0"/>
    <n v="0"/>
    <n v="0"/>
    <n v="335.61"/>
    <n v="335.61"/>
    <n v="0"/>
    <n v="0"/>
    <n v="0"/>
    <n v="0"/>
    <n v="0"/>
    <n v="0"/>
    <n v="0"/>
    <n v="0"/>
    <n v="0"/>
    <n v="0"/>
    <n v="0"/>
    <n v="882.37"/>
    <n v="882.37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4 Other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84"/>
    <n v="30.84"/>
    <n v="0"/>
    <n v="0"/>
    <n v="0"/>
    <n v="0"/>
    <n v="0"/>
    <n v="0"/>
    <n v="0"/>
    <n v="0"/>
    <n v="0"/>
    <n v="0"/>
    <n v="0"/>
    <n v="153.23999999999998"/>
    <n v="153.23999999999998"/>
    <n v="0"/>
    <n v="0"/>
    <n v="0"/>
    <n v="0"/>
    <n v="0"/>
    <n v="0"/>
    <n v="0"/>
    <n v="0"/>
    <n v="0"/>
    <n v="0"/>
    <n v="0"/>
    <n v="169.58"/>
    <n v="169.58"/>
    <n v="0"/>
    <n v="0"/>
    <n v="0"/>
    <n v="0"/>
    <n v="0"/>
    <n v="0"/>
    <n v="0"/>
    <n v="0"/>
    <n v="0"/>
    <n v="0"/>
    <n v="0"/>
    <n v="190.17"/>
    <n v="190.17"/>
    <n v="0"/>
    <n v="0"/>
    <n v="0"/>
    <n v="0"/>
    <n v="0"/>
    <n v="0"/>
    <n v="0"/>
    <n v="0"/>
    <n v="0"/>
    <n v="0"/>
    <n v="0"/>
    <n v="499.99"/>
    <n v="499.99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Hines 4 Other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2"/>
    <n v="10.32"/>
    <n v="0"/>
    <n v="0"/>
    <n v="0"/>
    <n v="0"/>
    <n v="0"/>
    <n v="0"/>
    <n v="0"/>
    <n v="0"/>
    <n v="0"/>
    <n v="0"/>
    <n v="0"/>
    <n v="50.880000000000017"/>
    <n v="50.880000000000017"/>
    <n v="0"/>
    <n v="0"/>
    <n v="0"/>
    <n v="0"/>
    <n v="0"/>
    <n v="0"/>
    <n v="0"/>
    <n v="0"/>
    <n v="0"/>
    <n v="0"/>
    <n v="0"/>
    <n v="56.32"/>
    <n v="56.32"/>
    <n v="0"/>
    <n v="0"/>
    <n v="0"/>
    <n v="0"/>
    <n v="0"/>
    <n v="0"/>
    <n v="0"/>
    <n v="0"/>
    <n v="0"/>
    <n v="0"/>
    <n v="0"/>
    <n v="63.16"/>
    <n v="63.16"/>
    <n v="0"/>
    <n v="0"/>
    <n v="0"/>
    <n v="0"/>
    <n v="0"/>
    <n v="0"/>
    <n v="0"/>
    <n v="0"/>
    <n v="0"/>
    <n v="0"/>
    <n v="0"/>
    <n v="166.07"/>
    <n v="166.07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1-6 341"/>
    <s v="AFUDC Not Eligible"/>
    <s v="Maintenance"/>
    <s v="Maintenance"/>
    <s v="Fossil Hydro"/>
    <s v="BG - Other Production Plant"/>
    <s v="~"/>
    <s v="PEF Inter City old P1-6 341"/>
    <n v="0.15"/>
    <n v="1136.83"/>
    <n v="2288.79"/>
    <n v="19.510000000000002"/>
    <n v="47.910000000000004"/>
    <n v="10.24"/>
    <n v="6084.68"/>
    <n v="139.05000000000001"/>
    <n v="6.62"/>
    <n v="676.55000000000007"/>
    <n v="32.85"/>
    <n v="1774.61"/>
    <n v="12217.79"/>
    <n v="0"/>
    <n v="0"/>
    <n v="9.5383217159999969"/>
    <n v="0"/>
    <n v="350.30872288127489"/>
    <n v="253.97449897402046"/>
    <n v="0"/>
    <n v="0"/>
    <n v="0"/>
    <n v="0"/>
    <n v="0"/>
    <n v="791.1942393002173"/>
    <n v="1405.0157828715128"/>
    <n v="0"/>
    <n v="0"/>
    <n v="0"/>
    <n v="83.289459704581589"/>
    <n v="0"/>
    <n v="0"/>
    <n v="0"/>
    <n v="9.2502784079999962"/>
    <n v="0"/>
    <n v="0"/>
    <n v="0"/>
    <n v="433.8022941661942"/>
    <n v="526.34203227877583"/>
    <n v="0"/>
    <n v="0"/>
    <n v="19.960798485599998"/>
    <n v="161.01664263241162"/>
    <n v="0"/>
    <n v="0"/>
    <n v="0"/>
    <n v="0"/>
    <n v="0"/>
    <n v="0"/>
    <n v="0"/>
    <n v="224.49160832861662"/>
    <n v="405.46904944662822"/>
    <n v="0"/>
    <n v="0"/>
    <n v="0"/>
    <n v="0"/>
    <n v="0"/>
    <n v="0"/>
    <n v="0"/>
    <n v="0"/>
    <n v="0"/>
    <n v="0"/>
    <n v="0"/>
    <n v="78.833676981773863"/>
    <n v="78.833676981773863"/>
    <n v="0"/>
    <n v="0"/>
    <n v="0"/>
    <n v="0"/>
    <n v="0"/>
    <n v="0"/>
    <n v="0"/>
    <n v="0"/>
    <n v="0"/>
    <n v="0"/>
    <n v="0"/>
    <n v="72.379977490324706"/>
    <n v="72.379977490324706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1-6 342"/>
    <s v="AFUDC Not Eligible"/>
    <s v="Maintenance"/>
    <s v="Maintenance"/>
    <s v="Fossil Hydro"/>
    <s v="BG - Other Production Plant"/>
    <s v="~"/>
    <s v="PEF Inter City old P1-6 342"/>
    <n v="0"/>
    <n v="0"/>
    <n v="0"/>
    <n v="0"/>
    <n v="0"/>
    <n v="0"/>
    <n v="0"/>
    <n v="0"/>
    <n v="0"/>
    <n v="0"/>
    <n v="0"/>
    <n v="0"/>
    <n v="0"/>
    <n v="0"/>
    <n v="0"/>
    <n v="11.440865111499996"/>
    <n v="0"/>
    <n v="79.621149344530764"/>
    <n v="21.594504777145765"/>
    <n v="0"/>
    <n v="0"/>
    <n v="0"/>
    <n v="0"/>
    <n v="0"/>
    <n v="58.457323231599993"/>
    <n v="171.11384246477652"/>
    <n v="0"/>
    <n v="0"/>
    <n v="0"/>
    <n v="20.845901812232206"/>
    <n v="0"/>
    <n v="0"/>
    <n v="0"/>
    <n v="11.095367786999997"/>
    <n v="0"/>
    <n v="0"/>
    <n v="0"/>
    <n v="62.352058628423734"/>
    <n v="94.293328227655934"/>
    <n v="0"/>
    <n v="0"/>
    <n v="23.942241600899997"/>
    <n v="35.663024079826556"/>
    <n v="0"/>
    <n v="0"/>
    <n v="0"/>
    <n v="0"/>
    <n v="0"/>
    <n v="0"/>
    <n v="0"/>
    <n v="49.530460956195071"/>
    <n v="109.13572663692162"/>
    <n v="0"/>
    <n v="0"/>
    <n v="0"/>
    <n v="0"/>
    <n v="0"/>
    <n v="0"/>
    <n v="0"/>
    <n v="0"/>
    <n v="0"/>
    <n v="0"/>
    <n v="0"/>
    <n v="17.831359662462905"/>
    <n v="17.831359662462905"/>
    <n v="0"/>
    <n v="0"/>
    <n v="0"/>
    <n v="0"/>
    <n v="0"/>
    <n v="0"/>
    <n v="0"/>
    <n v="0"/>
    <n v="0"/>
    <n v="0"/>
    <n v="0"/>
    <n v="17.71656500275542"/>
    <n v="17.71656500275542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1-6 343"/>
    <s v="AFUDC Not Eligible"/>
    <s v="Maintenance"/>
    <s v="Maintenance"/>
    <s v="Fossil Hydro"/>
    <s v="BG - Other Production Plant"/>
    <s v="~"/>
    <s v="PEF Inter City old P1-6 343"/>
    <n v="0"/>
    <n v="0"/>
    <n v="0"/>
    <n v="0"/>
    <n v="0"/>
    <n v="0"/>
    <n v="0"/>
    <n v="0"/>
    <n v="0"/>
    <n v="0"/>
    <n v="0"/>
    <n v="0"/>
    <n v="0"/>
    <n v="0"/>
    <n v="0"/>
    <n v="63.549847707499978"/>
    <n v="0"/>
    <n v="442.26654766298901"/>
    <n v="119.9496258833673"/>
    <n v="0"/>
    <n v="0"/>
    <n v="0"/>
    <n v="0"/>
    <n v="0"/>
    <n v="324.70918523653654"/>
    <n v="950.47520649039279"/>
    <n v="0"/>
    <n v="0"/>
    <n v="0"/>
    <n v="115.79140848022533"/>
    <n v="0"/>
    <n v="0"/>
    <n v="0"/>
    <n v="61.630735634999972"/>
    <n v="0"/>
    <n v="0"/>
    <n v="0"/>
    <n v="346.34302489087946"/>
    <n v="523.76516900610477"/>
    <n v="0"/>
    <n v="0"/>
    <n v="132.9904506945"/>
    <n v="198.09513764687151"/>
    <n v="0"/>
    <n v="0"/>
    <n v="0"/>
    <n v="0"/>
    <n v="0"/>
    <n v="0"/>
    <n v="0"/>
    <n v="275.12370961218198"/>
    <n v="606.20929795355346"/>
    <n v="0"/>
    <n v="0"/>
    <n v="0"/>
    <n v="0"/>
    <n v="0"/>
    <n v="0"/>
    <n v="0"/>
    <n v="0"/>
    <n v="0"/>
    <n v="0"/>
    <n v="0"/>
    <n v="99.04672242207792"/>
    <n v="99.04672242207792"/>
    <n v="0"/>
    <n v="0"/>
    <n v="0"/>
    <n v="0"/>
    <n v="0"/>
    <n v="0"/>
    <n v="0"/>
    <n v="0"/>
    <n v="0"/>
    <n v="0"/>
    <n v="0"/>
    <n v="98.409079807559891"/>
    <n v="98.409079807559891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1-6 344"/>
    <s v="AFUDC Not Eligible"/>
    <s v="Maintenance"/>
    <s v="Maintenance"/>
    <s v="Fossil Hydro"/>
    <s v="BG - Other Production Plant"/>
    <s v="~"/>
    <s v="PEF Inter City old P1-6 344"/>
    <n v="0"/>
    <n v="0"/>
    <n v="0"/>
    <n v="0"/>
    <n v="0"/>
    <n v="0"/>
    <n v="0"/>
    <n v="0"/>
    <n v="0"/>
    <n v="0"/>
    <n v="0"/>
    <n v="0"/>
    <n v="0"/>
    <n v="0"/>
    <n v="0"/>
    <n v="10.099399463999996"/>
    <n v="0"/>
    <n v="70.285401075565147"/>
    <n v="19.062503389925695"/>
    <n v="0"/>
    <n v="0"/>
    <n v="0"/>
    <n v="0"/>
    <n v="0"/>
    <n v="51.603078364997081"/>
    <n v="151.05038229448792"/>
    <n v="0"/>
    <n v="0"/>
    <n v="0"/>
    <n v="18.401675706973883"/>
    <n v="0"/>
    <n v="0"/>
    <n v="0"/>
    <n v="9.7944124319999961"/>
    <n v="0"/>
    <n v="0"/>
    <n v="0"/>
    <n v="55.04114779381726"/>
    <n v="83.237235932791137"/>
    <n v="0"/>
    <n v="0"/>
    <n v="21.1349631024"/>
    <n v="31.481459030085283"/>
    <n v="0"/>
    <n v="0"/>
    <n v="0"/>
    <n v="0"/>
    <n v="0"/>
    <n v="0"/>
    <n v="0"/>
    <n v="43.722909583983807"/>
    <n v="96.33933171646909"/>
    <n v="0"/>
    <n v="0"/>
    <n v="0"/>
    <n v="0"/>
    <n v="0"/>
    <n v="0"/>
    <n v="0"/>
    <n v="0"/>
    <n v="0"/>
    <n v="0"/>
    <n v="0"/>
    <n v="15.740595004170805"/>
    <n v="15.740595004170805"/>
    <n v="0"/>
    <n v="0"/>
    <n v="0"/>
    <n v="0"/>
    <n v="0"/>
    <n v="0"/>
    <n v="0"/>
    <n v="0"/>
    <n v="0"/>
    <n v="0"/>
    <n v="0"/>
    <n v="15.639260261262732"/>
    <n v="15.639260261262732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1-6 345"/>
    <s v="AFUDC Not Eligible"/>
    <s v="Maintenance"/>
    <s v="Maintenance"/>
    <s v="Fossil Hydro"/>
    <s v="BG - Other Production Plant"/>
    <s v="~"/>
    <s v="PEF Inter City old P1-6 345"/>
    <n v="0"/>
    <n v="0"/>
    <n v="0"/>
    <n v="0"/>
    <n v="0"/>
    <n v="0"/>
    <n v="0"/>
    <n v="0"/>
    <n v="0"/>
    <n v="0"/>
    <n v="0"/>
    <n v="0"/>
    <n v="0"/>
    <n v="0"/>
    <n v="0"/>
    <n v="12.723328535499995"/>
    <n v="0"/>
    <n v="88.54627963984062"/>
    <n v="24.015140128247438"/>
    <n v="0"/>
    <n v="0"/>
    <n v="0"/>
    <n v="0"/>
    <n v="0"/>
    <n v="65.010095087472635"/>
    <n v="190.29484339106068"/>
    <n v="0"/>
    <n v="0"/>
    <n v="0"/>
    <n v="23.182622536927308"/>
    <n v="0"/>
    <n v="0"/>
    <n v="0"/>
    <n v="12.339102698999996"/>
    <n v="0"/>
    <n v="0"/>
    <n v="0"/>
    <n v="69.341410729225942"/>
    <n v="104.86313596515325"/>
    <n v="0"/>
    <n v="0"/>
    <n v="26.626046439299998"/>
    <n v="39.660669670948494"/>
    <n v="0"/>
    <n v="0"/>
    <n v="0"/>
    <n v="0"/>
    <n v="0"/>
    <n v="0"/>
    <n v="0"/>
    <n v="55.082576458923143"/>
    <n v="121.36929256917163"/>
    <n v="0"/>
    <n v="0"/>
    <n v="0"/>
    <n v="0"/>
    <n v="0"/>
    <n v="0"/>
    <n v="0"/>
    <n v="0"/>
    <n v="0"/>
    <n v="0"/>
    <n v="0"/>
    <n v="19.830165377278242"/>
    <n v="19.830165377278242"/>
    <n v="0"/>
    <n v="0"/>
    <n v="0"/>
    <n v="0"/>
    <n v="0"/>
    <n v="0"/>
    <n v="0"/>
    <n v="0"/>
    <n v="0"/>
    <n v="0"/>
    <n v="0"/>
    <n v="19.702502813709408"/>
    <n v="19.702502813709408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1-6 346"/>
    <s v="AFUDC Not Eligible"/>
    <s v="Maintenance"/>
    <s v="Maintenance"/>
    <s v="Fossil Hydro"/>
    <s v="BG - Other Production Plant"/>
    <s v="~"/>
    <s v="PEF Inter City old P1-6 346"/>
    <n v="0"/>
    <n v="0"/>
    <n v="0"/>
    <n v="0"/>
    <n v="0"/>
    <n v="0"/>
    <n v="0"/>
    <n v="0"/>
    <n v="0"/>
    <n v="0"/>
    <n v="0"/>
    <n v="0"/>
    <n v="0"/>
    <n v="0"/>
    <n v="0"/>
    <n v="3.9731874654999983"/>
    <n v="0"/>
    <n v="27.650859395799387"/>
    <n v="7.4993468472932978"/>
    <n v="0"/>
    <n v="0"/>
    <n v="0"/>
    <n v="0"/>
    <n v="0"/>
    <n v="20.301078779174894"/>
    <n v="59.424472487767574"/>
    <n v="0"/>
    <n v="0"/>
    <n v="0"/>
    <n v="7.239371759059722"/>
    <n v="0"/>
    <n v="0"/>
    <n v="0"/>
    <n v="3.8532030389999985"/>
    <n v="0"/>
    <n v="0"/>
    <n v="0"/>
    <n v="21.653643791460969"/>
    <n v="32.746218589520687"/>
    <n v="0"/>
    <n v="0"/>
    <n v="8.3146696772999995"/>
    <n v="12.385066939856083"/>
    <n v="0"/>
    <n v="0"/>
    <n v="0"/>
    <n v="0"/>
    <n v="0"/>
    <n v="0"/>
    <n v="0"/>
    <n v="17.200955060101204"/>
    <n v="37.900691677257285"/>
    <n v="0"/>
    <n v="0"/>
    <n v="0"/>
    <n v="0"/>
    <n v="0"/>
    <n v="0"/>
    <n v="0"/>
    <n v="0"/>
    <n v="0"/>
    <n v="0"/>
    <n v="0"/>
    <n v="6.1924805522360709"/>
    <n v="6.1924805522360709"/>
    <n v="0"/>
    <n v="0"/>
    <n v="0"/>
    <n v="0"/>
    <n v="0"/>
    <n v="0"/>
    <n v="0"/>
    <n v="0"/>
    <n v="0"/>
    <n v="0"/>
    <n v="0"/>
    <n v="6.1526146243878657"/>
    <n v="6.1526146243878657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11 341"/>
    <s v="AFUDC Not Eligible"/>
    <s v="Maintenance"/>
    <s v="Maintenance"/>
    <s v="Fossil Hydro"/>
    <s v="BG - Other Production Plant"/>
    <s v="~"/>
    <s v="PEF Inter City Siemens P1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104179135999987"/>
    <n v="7.5104179135999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.994996682399993"/>
    <n v="0"/>
    <n v="0"/>
    <n v="0"/>
    <n v="26.705820458800002"/>
    <n v="62.7008171411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11 342"/>
    <s v="AFUDC Not Eligible"/>
    <s v="Maintenance"/>
    <s v="Maintenance"/>
    <s v="Fossil Hydro"/>
    <s v="BG - Other Production Plant"/>
    <s v="~"/>
    <s v="PEF Inter City Siemens P1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1468788303999986"/>
    <n v="7.1468788303999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.252671788599997"/>
    <n v="0"/>
    <n v="0"/>
    <n v="0"/>
    <n v="25.413134805700004"/>
    <n v="59.6658065943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11 343"/>
    <s v="AFUDC Not Eligible"/>
    <s v="Maintenance"/>
    <s v="Maintenance"/>
    <s v="Fossil Hydro"/>
    <s v="BG - Other Production Plant"/>
    <s v="~"/>
    <s v="PEF Inter City Siemens P1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.952703537600016"/>
    <n v="88.9527035376000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.32145182339997"/>
    <n v="0"/>
    <n v="0"/>
    <n v="0"/>
    <n v="316.30129738829987"/>
    <n v="742.622749211699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11 344"/>
    <s v="AFUDC Not Eligible"/>
    <s v="Maintenance"/>
    <s v="Maintenance"/>
    <s v="Fossil Hydro"/>
    <s v="BG - Other Production Plant"/>
    <s v="~"/>
    <s v="PEF Inter City Siemens P1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67583881600002"/>
    <n v="14.7675838816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.776238944399992"/>
    <n v="0"/>
    <n v="0"/>
    <n v="0"/>
    <n v="52.51111832780002"/>
    <n v="123.2873572722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11 345"/>
    <s v="AFUDC Not Eligible"/>
    <s v="Maintenance"/>
    <s v="Maintenance"/>
    <s v="Fossil Hydro"/>
    <s v="BG - Other Production Plant"/>
    <s v="~"/>
    <s v="PEF Inter City Siemens P1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869847344"/>
    <n v="16.869847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.851705745999979"/>
    <n v="0"/>
    <n v="0"/>
    <n v="0"/>
    <n v="59.986424127000056"/>
    <n v="140.838129873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11 346"/>
    <s v="AFUDC Not Eligible"/>
    <s v="Maintenance"/>
    <s v="Maintenance"/>
    <s v="Fossil Hydro"/>
    <s v="BG - Other Production Plant"/>
    <s v="~"/>
    <s v="PEF Inter City Siemens P1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0952849279999992"/>
    <n v="0.9095284927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590750151999993"/>
    <n v="0"/>
    <n v="0"/>
    <n v="0"/>
    <n v="3.2341348924000015"/>
    <n v="7.5932099076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12-14 341"/>
    <s v="AFUDC Not Eligible"/>
    <s v="Maintenance"/>
    <s v="Maintenance"/>
    <s v="Fossil Hydro"/>
    <s v="BG - Other Production Plant"/>
    <s v="~"/>
    <s v="PEF Inter City P12-14 341"/>
    <n v="693.76"/>
    <n v="-5.25"/>
    <n v="9.94"/>
    <n v="-1.88"/>
    <n v="0.31"/>
    <n v="0"/>
    <n v="0"/>
    <n v="0"/>
    <n v="0"/>
    <n v="1249.9100000000001"/>
    <n v="6.1"/>
    <n v="-9.6199999999999992"/>
    <n v="1943.27"/>
    <n v="0"/>
    <n v="0"/>
    <n v="0"/>
    <n v="106.75070206176125"/>
    <n v="0"/>
    <n v="0"/>
    <n v="0"/>
    <n v="0"/>
    <n v="0"/>
    <n v="1.142681375"/>
    <n v="2.285440575"/>
    <n v="0"/>
    <n v="110.17882401176124"/>
    <n v="0"/>
    <n v="0"/>
    <n v="0"/>
    <n v="0"/>
    <n v="0"/>
    <n v="0"/>
    <n v="0"/>
    <n v="0"/>
    <n v="0"/>
    <n v="0"/>
    <n v="0"/>
    <n v="74.742232784497489"/>
    <n v="74.742232784497489"/>
    <n v="0"/>
    <n v="0"/>
    <n v="1.8363975064217701"/>
    <n v="3.8310307395370695"/>
    <n v="45.521163914848998"/>
    <n v="0"/>
    <n v="0"/>
    <n v="0"/>
    <n v="0"/>
    <n v="0"/>
    <n v="0"/>
    <n v="346.44883803962779"/>
    <n v="397.63743020043563"/>
    <n v="0"/>
    <n v="0"/>
    <n v="0"/>
    <n v="0"/>
    <n v="0"/>
    <n v="0"/>
    <n v="0"/>
    <n v="0"/>
    <n v="0"/>
    <n v="0"/>
    <n v="107.77863559080545"/>
    <n v="0"/>
    <n v="107.77863559080545"/>
    <n v="0"/>
    <n v="0"/>
    <n v="0"/>
    <n v="0"/>
    <n v="0"/>
    <n v="0"/>
    <n v="75.585981780527732"/>
    <n v="0"/>
    <n v="0"/>
    <n v="0"/>
    <n v="13.80653432131124"/>
    <n v="29.817988265387523"/>
    <n v="119.21050436722649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12-14 342"/>
    <s v="AFUDC Not Eligible"/>
    <s v="Maintenance"/>
    <s v="Maintenance"/>
    <s v="Fossil Hydro"/>
    <s v="BG - Other Production Plant"/>
    <s v="~"/>
    <s v="PEF Inter City P12-14 342"/>
    <n v="0"/>
    <n v="0"/>
    <n v="0"/>
    <n v="0"/>
    <n v="0"/>
    <n v="0"/>
    <n v="0"/>
    <n v="0"/>
    <n v="0"/>
    <n v="0"/>
    <n v="0"/>
    <n v="0"/>
    <n v="0"/>
    <n v="0"/>
    <n v="0"/>
    <n v="0"/>
    <n v="1.7211260390918572"/>
    <n v="0"/>
    <n v="0"/>
    <n v="0"/>
    <n v="0"/>
    <n v="0"/>
    <n v="4.2865094780000002"/>
    <n v="8.5733108988000009"/>
    <n v="0"/>
    <n v="14.580946415891859"/>
    <n v="0"/>
    <n v="0"/>
    <n v="0"/>
    <n v="0"/>
    <n v="0"/>
    <n v="0"/>
    <n v="0"/>
    <n v="0"/>
    <n v="0"/>
    <n v="0"/>
    <n v="0"/>
    <n v="2.6376637692021569"/>
    <n v="2.6376637692021569"/>
    <n v="0"/>
    <n v="0"/>
    <n v="6.8918748329975585"/>
    <n v="14.377528662072388"/>
    <n v="42.79598341608758"/>
    <n v="0"/>
    <n v="0"/>
    <n v="0"/>
    <n v="0"/>
    <n v="0"/>
    <n v="0"/>
    <n v="293.41078342710352"/>
    <n v="357.47617033826106"/>
    <n v="0"/>
    <n v="0"/>
    <n v="0"/>
    <n v="0"/>
    <n v="0"/>
    <n v="0"/>
    <n v="0"/>
    <n v="0"/>
    <n v="0"/>
    <n v="0"/>
    <n v="308.06363521457831"/>
    <n v="0"/>
    <n v="308.06363521457831"/>
    <n v="0"/>
    <n v="0"/>
    <n v="0"/>
    <n v="0"/>
    <n v="0"/>
    <n v="0"/>
    <n v="283.54833626152401"/>
    <n v="0"/>
    <n v="0"/>
    <n v="0"/>
    <n v="51.793295973133048"/>
    <n v="111.85804339910025"/>
    <n v="447.19967563375735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12-14 343"/>
    <s v="AFUDC Not Eligible"/>
    <s v="Maintenance"/>
    <s v="Maintenance"/>
    <s v="Fossil Hydro"/>
    <s v="BG - Other Production Plant"/>
    <s v="~"/>
    <s v="PEF Inter City P12-14 343"/>
    <n v="0"/>
    <n v="0"/>
    <n v="0"/>
    <n v="0"/>
    <n v="0"/>
    <n v="0"/>
    <n v="0"/>
    <n v="0"/>
    <n v="0"/>
    <n v="0"/>
    <n v="0"/>
    <n v="0"/>
    <n v="0"/>
    <n v="0"/>
    <n v="0"/>
    <n v="0"/>
    <n v="22.465399710720899"/>
    <n v="0"/>
    <n v="0"/>
    <n v="0"/>
    <n v="0"/>
    <n v="0"/>
    <n v="55.950666366"/>
    <n v="111.90514338360001"/>
    <n v="0"/>
    <n v="190.32120946032092"/>
    <n v="0"/>
    <n v="0"/>
    <n v="0"/>
    <n v="0"/>
    <n v="0"/>
    <n v="0"/>
    <n v="0"/>
    <n v="0"/>
    <n v="0"/>
    <n v="0"/>
    <n v="0"/>
    <n v="34.428722552404885"/>
    <n v="34.428722552404885"/>
    <n v="0"/>
    <n v="0"/>
    <n v="89.958473968999456"/>
    <n v="187.66744452366066"/>
    <n v="558.6086234321549"/>
    <n v="0"/>
    <n v="0"/>
    <n v="0"/>
    <n v="0"/>
    <n v="0"/>
    <n v="0"/>
    <n v="3829.840483388698"/>
    <n v="4666.0750253135129"/>
    <n v="0"/>
    <n v="0"/>
    <n v="0"/>
    <n v="0"/>
    <n v="0"/>
    <n v="0"/>
    <n v="0"/>
    <n v="0"/>
    <n v="0"/>
    <n v="0"/>
    <n v="4021.1121138199619"/>
    <n v="0"/>
    <n v="4021.1121138199619"/>
    <n v="0"/>
    <n v="0"/>
    <n v="0"/>
    <n v="0"/>
    <n v="0"/>
    <n v="0"/>
    <n v="3701.0979606478395"/>
    <n v="0"/>
    <n v="0"/>
    <n v="0"/>
    <n v="676.04685760599432"/>
    <n v="1460.0592070942896"/>
    <n v="5837.2040253481227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12-14 344"/>
    <s v="AFUDC Not Eligible"/>
    <s v="Maintenance"/>
    <s v="Maintenance"/>
    <s v="Fossil Hydro"/>
    <s v="BG - Other Production Plant"/>
    <s v="~"/>
    <s v="PEF Inter City P12-14 344"/>
    <n v="0"/>
    <n v="0"/>
    <n v="0"/>
    <n v="0"/>
    <n v="0"/>
    <n v="0"/>
    <n v="0"/>
    <n v="0"/>
    <n v="0"/>
    <n v="0"/>
    <n v="0"/>
    <n v="0"/>
    <n v="0"/>
    <n v="0"/>
    <n v="0"/>
    <n v="0"/>
    <n v="5.6445459630240133"/>
    <n v="0"/>
    <n v="0"/>
    <n v="0"/>
    <n v="0"/>
    <n v="0"/>
    <n v="14.057889555999999"/>
    <n v="28.116736557599999"/>
    <n v="0"/>
    <n v="47.819172076624014"/>
    <n v="0"/>
    <n v="0"/>
    <n v="0"/>
    <n v="0"/>
    <n v="0"/>
    <n v="0"/>
    <n v="0"/>
    <n v="0"/>
    <n v="0"/>
    <n v="0"/>
    <n v="0"/>
    <n v="8.6503916866660902"/>
    <n v="8.6503916866660902"/>
    <n v="0"/>
    <n v="0"/>
    <n v="22.60253418009837"/>
    <n v="47.152420913670746"/>
    <n v="140.35331883057651"/>
    <n v="0"/>
    <n v="0"/>
    <n v="0"/>
    <n v="0"/>
    <n v="0"/>
    <n v="0"/>
    <n v="962.26731760528151"/>
    <n v="1172.3755915296272"/>
    <n v="0"/>
    <n v="0"/>
    <n v="0"/>
    <n v="0"/>
    <n v="0"/>
    <n v="0"/>
    <n v="0"/>
    <n v="0"/>
    <n v="0"/>
    <n v="0"/>
    <n v="1010.3266979362828"/>
    <n v="0"/>
    <n v="1010.3266979362828"/>
    <n v="0"/>
    <n v="0"/>
    <n v="0"/>
    <n v="0"/>
    <n v="0"/>
    <n v="0"/>
    <n v="929.91778966495542"/>
    <n v="0"/>
    <n v="0"/>
    <n v="0"/>
    <n v="169.85980016320337"/>
    <n v="366.8464132983533"/>
    <n v="1466.6240031265122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12-14 345"/>
    <s v="AFUDC Not Eligible"/>
    <s v="Maintenance"/>
    <s v="Maintenance"/>
    <s v="Fossil Hydro"/>
    <s v="BG - Other Production Plant"/>
    <s v="~"/>
    <s v="PEF Inter City P12-14 345"/>
    <n v="0"/>
    <n v="0"/>
    <n v="0"/>
    <n v="0"/>
    <n v="0"/>
    <n v="0"/>
    <n v="0"/>
    <n v="0"/>
    <n v="0"/>
    <n v="0"/>
    <n v="0"/>
    <n v="0"/>
    <n v="0"/>
    <n v="0"/>
    <n v="0"/>
    <n v="0"/>
    <n v="3.0258183254139128"/>
    <n v="0"/>
    <n v="0"/>
    <n v="0"/>
    <n v="0"/>
    <n v="0"/>
    <n v="7.5358797879999999"/>
    <n v="15.072272824800001"/>
    <n v="0"/>
    <n v="25.633970938213913"/>
    <n v="0"/>
    <n v="0"/>
    <n v="0"/>
    <n v="0"/>
    <n v="0"/>
    <n v="0"/>
    <n v="0"/>
    <n v="0"/>
    <n v="0"/>
    <n v="0"/>
    <n v="0"/>
    <n v="4.6371335903693609"/>
    <n v="4.6371335903693609"/>
    <n v="0"/>
    <n v="0"/>
    <n v="12.116384429453417"/>
    <n v="25.276672695952865"/>
    <n v="75.238226362891652"/>
    <n v="0"/>
    <n v="0"/>
    <n v="0"/>
    <n v="0"/>
    <n v="0"/>
    <n v="0"/>
    <n v="515.83593267228935"/>
    <n v="628.46721616058721"/>
    <n v="0"/>
    <n v="0"/>
    <n v="0"/>
    <n v="0"/>
    <n v="0"/>
    <n v="0"/>
    <n v="0"/>
    <n v="0"/>
    <n v="0"/>
    <n v="0"/>
    <n v="541.59936424909608"/>
    <n v="0"/>
    <n v="541.59936424909608"/>
    <n v="0"/>
    <n v="0"/>
    <n v="0"/>
    <n v="0"/>
    <n v="0"/>
    <n v="0"/>
    <n v="498.49221528885806"/>
    <n v="0"/>
    <n v="0"/>
    <n v="0"/>
    <n v="91.055082084420476"/>
    <n v="196.65176929190309"/>
    <n v="786.19906666518159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12-14 346"/>
    <s v="AFUDC Not Eligible"/>
    <s v="Maintenance"/>
    <s v="Maintenance"/>
    <s v="Fossil Hydro"/>
    <s v="BG - Other Production Plant"/>
    <s v="~"/>
    <s v="PEF Inter City P12-14 346"/>
    <n v="0"/>
    <n v="0"/>
    <n v="0"/>
    <n v="0"/>
    <n v="0"/>
    <n v="0"/>
    <n v="0"/>
    <n v="0"/>
    <n v="0"/>
    <n v="0"/>
    <n v="0"/>
    <n v="0"/>
    <n v="0"/>
    <n v="0"/>
    <n v="0"/>
    <n v="0"/>
    <n v="5.2387899987867706E-2"/>
    <n v="0"/>
    <n v="0"/>
    <n v="0"/>
    <n v="0"/>
    <n v="0"/>
    <n v="0.130473437"/>
    <n v="0.2609557602"/>
    <n v="0"/>
    <n v="0.44381709718786772"/>
    <n v="0"/>
    <n v="0"/>
    <n v="0"/>
    <n v="0"/>
    <n v="0"/>
    <n v="0"/>
    <n v="0"/>
    <n v="0"/>
    <n v="0"/>
    <n v="0"/>
    <n v="0"/>
    <n v="8.028561686016647E-2"/>
    <n v="8.028561686016647E-2"/>
    <n v="0"/>
    <n v="0"/>
    <n v="0.20985230541150629"/>
    <n v="0.43778472606758223"/>
    <n v="1.30309415506773"/>
    <n v="0"/>
    <n v="0"/>
    <n v="0"/>
    <n v="0"/>
    <n v="0"/>
    <n v="0"/>
    <n v="8.9340491151574213"/>
    <n v="10.884780301704239"/>
    <n v="0"/>
    <n v="0"/>
    <n v="0"/>
    <n v="0"/>
    <n v="0"/>
    <n v="0"/>
    <n v="0"/>
    <n v="0"/>
    <n v="0"/>
    <n v="0"/>
    <n v="9.3750060118143921"/>
    <n v="0"/>
    <n v="9.3750060118143921"/>
    <n v="0"/>
    <n v="0"/>
    <n v="0"/>
    <n v="0"/>
    <n v="0"/>
    <n v="0"/>
    <n v="8.6330095687156945"/>
    <n v="0"/>
    <n v="0"/>
    <n v="0"/>
    <n v="1.5769948470963051"/>
    <n v="3.4058380358683116"/>
    <n v="13.615842451680312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7-10 341"/>
    <s v="AFUDC Not Eligible"/>
    <s v="Maintenance"/>
    <s v="Maintenance"/>
    <s v="Fossil Hydro"/>
    <s v="BG - Other Production Plant"/>
    <s v="~"/>
    <s v="PEF Inter City new P7-10 341"/>
    <n v="0"/>
    <n v="0"/>
    <n v="0"/>
    <n v="0"/>
    <n v="0"/>
    <n v="0"/>
    <n v="0"/>
    <n v="0"/>
    <n v="0"/>
    <n v="2154.96"/>
    <n v="0"/>
    <n v="0"/>
    <n v="2154.96"/>
    <n v="0"/>
    <n v="0"/>
    <n v="0"/>
    <n v="0"/>
    <n v="273.92630183034441"/>
    <n v="6.8573928984000041"/>
    <n v="149.0923338137153"/>
    <n v="30.181446713440359"/>
    <n v="0"/>
    <n v="0"/>
    <n v="0"/>
    <n v="0"/>
    <n v="460.0574752559001"/>
    <n v="0"/>
    <n v="0"/>
    <n v="0"/>
    <n v="0"/>
    <n v="23.743203895108245"/>
    <n v="0"/>
    <n v="0"/>
    <n v="0"/>
    <n v="0"/>
    <n v="0"/>
    <n v="0"/>
    <n v="41.313500868768379"/>
    <n v="65.056704763876624"/>
    <n v="0"/>
    <n v="0"/>
    <n v="0"/>
    <n v="0"/>
    <n v="0"/>
    <n v="0"/>
    <n v="0"/>
    <n v="0"/>
    <n v="0"/>
    <n v="0"/>
    <n v="0"/>
    <n v="0.31602040932330766"/>
    <n v="0.31602040932330766"/>
    <n v="0"/>
    <n v="0"/>
    <n v="0"/>
    <n v="0"/>
    <n v="0"/>
    <n v="0"/>
    <n v="0"/>
    <n v="0"/>
    <n v="0"/>
    <n v="0"/>
    <n v="0"/>
    <n v="72.500928429804716"/>
    <n v="72.5009284298047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7-10 342"/>
    <s v="AFUDC Not Eligible"/>
    <s v="Maintenance"/>
    <s v="Maintenance"/>
    <s v="Fossil Hydro"/>
    <s v="BG - Other Production Plant"/>
    <s v="~"/>
    <s v="PEF Inter City new P7-10 342"/>
    <n v="0"/>
    <n v="0"/>
    <n v="0"/>
    <n v="0"/>
    <n v="0"/>
    <n v="0"/>
    <n v="0"/>
    <n v="0"/>
    <n v="0"/>
    <n v="0"/>
    <n v="0"/>
    <n v="0"/>
    <n v="0"/>
    <n v="0"/>
    <n v="0"/>
    <n v="0"/>
    <n v="0"/>
    <n v="213.13450256467567"/>
    <n v="5.4004774032000027"/>
    <n v="117.07877088773154"/>
    <n v="23.685271495232225"/>
    <n v="0"/>
    <n v="0"/>
    <n v="0"/>
    <n v="0"/>
    <n v="359.29902235083944"/>
    <n v="0"/>
    <n v="0"/>
    <n v="0"/>
    <n v="0"/>
    <n v="18.698257656972679"/>
    <n v="0"/>
    <n v="0"/>
    <n v="0"/>
    <n v="0"/>
    <n v="0"/>
    <n v="0"/>
    <n v="32.535340537496253"/>
    <n v="51.233598194468932"/>
    <n v="0"/>
    <n v="0"/>
    <n v="0"/>
    <n v="0"/>
    <n v="0"/>
    <n v="0"/>
    <n v="0"/>
    <n v="0"/>
    <n v="0"/>
    <n v="0"/>
    <n v="0"/>
    <n v="0.24887289649163336"/>
    <n v="0.24887289649163336"/>
    <n v="0"/>
    <n v="0"/>
    <n v="0"/>
    <n v="0"/>
    <n v="0"/>
    <n v="0"/>
    <n v="0"/>
    <n v="0"/>
    <n v="0"/>
    <n v="0"/>
    <n v="0"/>
    <n v="57.099534412756569"/>
    <n v="57.0995344127565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7-10 343"/>
    <s v="AFUDC Not Eligible"/>
    <s v="Maintenance"/>
    <s v="Maintenance"/>
    <s v="Fossil Hydro"/>
    <s v="BG - Other Production Plant"/>
    <s v="~"/>
    <s v="PEF Inter City new P7-10 343"/>
    <n v="0"/>
    <n v="0"/>
    <n v="0"/>
    <n v="0"/>
    <n v="0"/>
    <n v="0"/>
    <n v="0"/>
    <n v="0"/>
    <n v="0"/>
    <n v="0"/>
    <n v="0"/>
    <n v="0"/>
    <n v="0"/>
    <n v="0"/>
    <n v="0"/>
    <n v="0"/>
    <n v="0"/>
    <n v="2099.4962103204562"/>
    <n v="53.197777485600028"/>
    <n v="1153.2925585953842"/>
    <n v="233.31341076305296"/>
    <n v="0"/>
    <n v="0"/>
    <n v="0"/>
    <n v="0"/>
    <n v="3539.2999571644932"/>
    <n v="0"/>
    <n v="0"/>
    <n v="0"/>
    <n v="0"/>
    <n v="184.18848482073935"/>
    <n v="0"/>
    <n v="0"/>
    <n v="0"/>
    <n v="0"/>
    <n v="0"/>
    <n v="0"/>
    <n v="320.49163011151091"/>
    <n v="504.68011493225026"/>
    <n v="0"/>
    <n v="0"/>
    <n v="0"/>
    <n v="0"/>
    <n v="0"/>
    <n v="0"/>
    <n v="0"/>
    <n v="0"/>
    <n v="0"/>
    <n v="0"/>
    <n v="0"/>
    <n v="2.4515397401559085"/>
    <n v="2.4515397401559085"/>
    <n v="0"/>
    <n v="0"/>
    <n v="0"/>
    <n v="0"/>
    <n v="0"/>
    <n v="0"/>
    <n v="0"/>
    <n v="0"/>
    <n v="0"/>
    <n v="0"/>
    <n v="0"/>
    <n v="562.44668304383924"/>
    <n v="562.446683043839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7-10 344"/>
    <s v="AFUDC Not Eligible"/>
    <s v="Maintenance"/>
    <s v="Maintenance"/>
    <s v="Fossil Hydro"/>
    <s v="BG - Other Production Plant"/>
    <s v="~"/>
    <s v="PEF Inter City new P7-10 344"/>
    <n v="0"/>
    <n v="0"/>
    <n v="0"/>
    <n v="0"/>
    <n v="0"/>
    <n v="0"/>
    <n v="0"/>
    <n v="0"/>
    <n v="0"/>
    <n v="0"/>
    <n v="0"/>
    <n v="0"/>
    <n v="0"/>
    <n v="0"/>
    <n v="0"/>
    <n v="0"/>
    <n v="0"/>
    <n v="478.45383024175499"/>
    <n v="12.123232360800007"/>
    <n v="262.82364280383808"/>
    <n v="53.169753047238004"/>
    <n v="0"/>
    <n v="0"/>
    <n v="0"/>
    <n v="0"/>
    <n v="806.57045845363109"/>
    <n v="0"/>
    <n v="0"/>
    <n v="0"/>
    <n v="0"/>
    <n v="41.974682124078257"/>
    <n v="0"/>
    <n v="0"/>
    <n v="0"/>
    <n v="0"/>
    <n v="0"/>
    <n v="0"/>
    <n v="73.036782459288688"/>
    <n v="115.01146458336694"/>
    <n v="0"/>
    <n v="0"/>
    <n v="0"/>
    <n v="0"/>
    <n v="0"/>
    <n v="0"/>
    <n v="0"/>
    <n v="0"/>
    <n v="0"/>
    <n v="0"/>
    <n v="0"/>
    <n v="0.55868096970198167"/>
    <n v="0.55868096970198167"/>
    <n v="0"/>
    <n v="0"/>
    <n v="0"/>
    <n v="0"/>
    <n v="0"/>
    <n v="0"/>
    <n v="0"/>
    <n v="0"/>
    <n v="0"/>
    <n v="0"/>
    <n v="0"/>
    <n v="128.18061601896659"/>
    <n v="128.180616018966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7-10 345"/>
    <s v="AFUDC Not Eligible"/>
    <s v="Maintenance"/>
    <s v="Maintenance"/>
    <s v="Fossil Hydro"/>
    <s v="BG - Other Production Plant"/>
    <s v="~"/>
    <s v="PEF Inter City new P7-10 345"/>
    <n v="0"/>
    <n v="0"/>
    <n v="0"/>
    <n v="0"/>
    <n v="0"/>
    <n v="0"/>
    <n v="0"/>
    <n v="0"/>
    <n v="0"/>
    <n v="0"/>
    <n v="0"/>
    <n v="0"/>
    <n v="0"/>
    <n v="0"/>
    <n v="0"/>
    <n v="0"/>
    <n v="0"/>
    <n v="189.32169110546445"/>
    <n v="4.7970999648000028"/>
    <n v="103.99794791689541"/>
    <n v="21.038994624573782"/>
    <n v="0"/>
    <n v="0"/>
    <n v="0"/>
    <n v="0"/>
    <n v="319.15573361173364"/>
    <n v="0"/>
    <n v="0"/>
    <n v="0"/>
    <n v="0"/>
    <n v="16.609163311179795"/>
    <n v="0"/>
    <n v="0"/>
    <n v="0"/>
    <n v="0"/>
    <n v="0"/>
    <n v="0"/>
    <n v="28.900274789539615"/>
    <n v="45.509438100719407"/>
    <n v="0"/>
    <n v="0"/>
    <n v="0"/>
    <n v="0"/>
    <n v="0"/>
    <n v="0"/>
    <n v="0"/>
    <n v="0"/>
    <n v="0"/>
    <n v="0"/>
    <n v="0"/>
    <n v="0.22106715274695432"/>
    <n v="0.22106715274695432"/>
    <n v="0"/>
    <n v="0"/>
    <n v="0"/>
    <n v="0"/>
    <n v="0"/>
    <n v="0"/>
    <n v="0"/>
    <n v="0"/>
    <n v="0"/>
    <n v="0"/>
    <n v="0"/>
    <n v="50.720083753966463"/>
    <n v="50.720083753966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Inter City BG P7-10 346"/>
    <s v="AFUDC Not Eligible"/>
    <s v="Maintenance"/>
    <s v="Maintenance"/>
    <s v="Fossil Hydro"/>
    <s v="BG - Other Production Plant"/>
    <s v="~"/>
    <s v="PEF Inter City new P7-10 346"/>
    <n v="0"/>
    <n v="0"/>
    <n v="0"/>
    <n v="0"/>
    <n v="0"/>
    <n v="0"/>
    <n v="0"/>
    <n v="0"/>
    <n v="0"/>
    <n v="0"/>
    <n v="0"/>
    <n v="0"/>
    <n v="0"/>
    <n v="0"/>
    <n v="0"/>
    <n v="0"/>
    <n v="0"/>
    <n v="28.962413937305108"/>
    <n v="0.73385988720000039"/>
    <n v="15.909595982435668"/>
    <n v="3.2185433564619994"/>
    <n v="0"/>
    <n v="0"/>
    <n v="0"/>
    <n v="0"/>
    <n v="48.824413163402774"/>
    <n v="0"/>
    <n v="0"/>
    <n v="0"/>
    <n v="0"/>
    <n v="2.5408681919216489"/>
    <n v="0"/>
    <n v="0"/>
    <n v="0"/>
    <n v="0"/>
    <n v="0"/>
    <n v="0"/>
    <n v="4.4211612333963073"/>
    <n v="6.9620294253179562"/>
    <n v="0"/>
    <n v="0"/>
    <n v="0"/>
    <n v="0"/>
    <n v="0"/>
    <n v="0"/>
    <n v="0"/>
    <n v="0"/>
    <n v="0"/>
    <n v="0"/>
    <n v="0"/>
    <n v="3.3818831579272235E-2"/>
    <n v="3.3818831579272235E-2"/>
    <n v="0"/>
    <n v="0"/>
    <n v="0"/>
    <n v="0"/>
    <n v="0"/>
    <n v="0"/>
    <n v="0"/>
    <n v="0"/>
    <n v="0"/>
    <n v="0"/>
    <n v="0"/>
    <n v="7.7598572928405147"/>
    <n v="7.7598572928405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Osprey BG"/>
    <s v="AFUDC Not Eligible"/>
    <s v="Maintenance"/>
    <s v="Maintenance"/>
    <s v="Fossil Hydro"/>
    <s v="BG - Other Production Plant"/>
    <s v="~"/>
    <s v="PEF Osprey CC 346"/>
    <n v="5.0199999999999996"/>
    <n v="0"/>
    <n v="0"/>
    <n v="0"/>
    <n v="0"/>
    <n v="0"/>
    <n v="0"/>
    <n v="0"/>
    <n v="0"/>
    <n v="0"/>
    <n v="0"/>
    <n v="0"/>
    <n v="5.0199999999999996"/>
    <n v="0"/>
    <n v="0"/>
    <n v="0"/>
    <n v="0"/>
    <n v="304.51417239734138"/>
    <n v="203.33455724319808"/>
    <n v="0"/>
    <n v="0"/>
    <n v="2.7115151712478842"/>
    <n v="0"/>
    <n v="0"/>
    <n v="68.247364010733151"/>
    <n v="578.80760882252048"/>
    <n v="0"/>
    <n v="0"/>
    <n v="0"/>
    <n v="0"/>
    <n v="30.962177208076564"/>
    <n v="54.616292444066836"/>
    <n v="0"/>
    <n v="0"/>
    <n v="0"/>
    <n v="0"/>
    <n v="22.720470766526407"/>
    <n v="0"/>
    <n v="108.2989404186698"/>
    <n v="0"/>
    <n v="0"/>
    <n v="0"/>
    <n v="0"/>
    <n v="0"/>
    <n v="4.6088524303246778"/>
    <n v="0"/>
    <n v="0"/>
    <n v="0"/>
    <n v="0"/>
    <n v="0"/>
    <n v="40.378794732036809"/>
    <n v="44.987647162361483"/>
    <n v="0"/>
    <n v="0"/>
    <n v="0"/>
    <n v="0"/>
    <n v="0"/>
    <n v="4.6505364032848604"/>
    <n v="0"/>
    <n v="0"/>
    <n v="0"/>
    <n v="0"/>
    <n v="0"/>
    <n v="14.613651404615139"/>
    <n v="19.264187807900001"/>
    <n v="0"/>
    <n v="0"/>
    <n v="0"/>
    <n v="0"/>
    <n v="37.703309951944611"/>
    <n v="0"/>
    <n v="1.686717165931316"/>
    <n v="0"/>
    <n v="82.493164754523377"/>
    <n v="0"/>
    <n v="0"/>
    <n v="0"/>
    <n v="121.88319187239929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Osprey BG-341"/>
    <s v="AFUDC Not Eligible"/>
    <s v="Maintenance"/>
    <s v="Maintenance"/>
    <s v="Fossil Hydro"/>
    <s v="BG - Other Production Plant"/>
    <s v="~"/>
    <s v="PEF Osprey CC 341"/>
    <n v="0"/>
    <n v="0"/>
    <n v="0"/>
    <n v="5315.87"/>
    <n v="11.860000000000001"/>
    <n v="3139.8399999999997"/>
    <n v="19.72"/>
    <n v="3.79"/>
    <n v="-2.6"/>
    <n v="196.79999999999998"/>
    <n v="2.52"/>
    <n v="142.88999999999999"/>
    <n v="8830.6899999999987"/>
    <n v="0"/>
    <n v="0"/>
    <n v="0"/>
    <n v="0"/>
    <n v="6611.7685882576234"/>
    <n v="3744.7380344133762"/>
    <n v="0"/>
    <n v="0"/>
    <n v="58.069214756685973"/>
    <n v="0"/>
    <n v="0"/>
    <n v="1223.90218857689"/>
    <n v="11638.478026004577"/>
    <n v="0"/>
    <n v="0"/>
    <n v="0"/>
    <n v="26.47061383459998"/>
    <n v="556.54967821049195"/>
    <n v="920.43202673023632"/>
    <n v="0"/>
    <n v="0"/>
    <n v="0"/>
    <n v="0"/>
    <n v="405.85715436705885"/>
    <n v="0"/>
    <n v="1909.3094731423871"/>
    <n v="0"/>
    <n v="0"/>
    <n v="0"/>
    <n v="0"/>
    <n v="0"/>
    <n v="968.10103312101614"/>
    <n v="0"/>
    <n v="0"/>
    <n v="0"/>
    <n v="0"/>
    <n v="0"/>
    <n v="662.60196298445896"/>
    <n v="1630.702996105475"/>
    <n v="0"/>
    <n v="0"/>
    <n v="0"/>
    <n v="0"/>
    <n v="0"/>
    <n v="1110.5228979266419"/>
    <n v="0"/>
    <n v="0"/>
    <n v="0"/>
    <n v="0"/>
    <n v="0"/>
    <n v="230.09358872418738"/>
    <n v="1340.6164866508293"/>
    <n v="0"/>
    <n v="0"/>
    <n v="0"/>
    <n v="0"/>
    <n v="604.35123974468684"/>
    <n v="1564.123440986853"/>
    <n v="0"/>
    <n v="0"/>
    <n v="31.02590763473248"/>
    <n v="0"/>
    <n v="0"/>
    <n v="1304.35659807211"/>
    <n v="3503.8571864383821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Osprey BG-342"/>
    <s v="AFUDC Not Eligible"/>
    <s v="Maintenance"/>
    <s v="Maintenance"/>
    <s v="Fossil Hydro"/>
    <s v="BG - Other Production Plant"/>
    <s v="~"/>
    <s v="PEF Osprey CC 342"/>
    <n v="0"/>
    <n v="0"/>
    <n v="0"/>
    <n v="0"/>
    <n v="0"/>
    <n v="0"/>
    <n v="0"/>
    <n v="0"/>
    <n v="0"/>
    <n v="0"/>
    <n v="0"/>
    <n v="0"/>
    <n v="0"/>
    <n v="0"/>
    <n v="0"/>
    <n v="0"/>
    <n v="0"/>
    <n v="439.03801794983826"/>
    <n v="163.17560112203287"/>
    <n v="0"/>
    <n v="0"/>
    <n v="3.7533092628981048"/>
    <n v="0"/>
    <n v="0"/>
    <n v="48.370725275580611"/>
    <n v="654.33765361034989"/>
    <n v="0"/>
    <n v="0"/>
    <n v="0"/>
    <n v="5.1342253767999964"/>
    <n v="22.195781170969106"/>
    <n v="27.262190598751683"/>
    <n v="0"/>
    <n v="0"/>
    <n v="0"/>
    <n v="0"/>
    <n v="15.793623871269375"/>
    <n v="0"/>
    <n v="70.385821017790164"/>
    <n v="0"/>
    <n v="0"/>
    <n v="0"/>
    <n v="0"/>
    <n v="0"/>
    <n v="34.394227769531433"/>
    <n v="0"/>
    <n v="0"/>
    <n v="0"/>
    <n v="0"/>
    <n v="0"/>
    <n v="23.67477434748303"/>
    <n v="58.069002117014463"/>
    <n v="0"/>
    <n v="0"/>
    <n v="0"/>
    <n v="0"/>
    <n v="0"/>
    <n v="45.886549468962507"/>
    <n v="0"/>
    <n v="0"/>
    <n v="0"/>
    <n v="0"/>
    <n v="0"/>
    <n v="9.8149247039937588"/>
    <n v="55.701474172956267"/>
    <n v="0"/>
    <n v="0"/>
    <n v="0"/>
    <n v="0"/>
    <n v="51.196071612251352"/>
    <n v="89.16275162586922"/>
    <n v="0"/>
    <n v="0"/>
    <n v="3.0165844582942101"/>
    <n v="0"/>
    <n v="0"/>
    <n v="75.994056063740658"/>
    <n v="219.36946376015544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Osprey BG-343"/>
    <s v="AFUDC Not Eligible"/>
    <s v="Maintenance"/>
    <s v="Maintenance"/>
    <s v="Fossil Hydro"/>
    <s v="BG - Other Production Plant"/>
    <s v="~"/>
    <s v="PEF Osprey CC 343"/>
    <n v="0"/>
    <n v="0"/>
    <n v="0"/>
    <n v="0"/>
    <n v="0"/>
    <n v="0"/>
    <n v="0"/>
    <n v="0"/>
    <n v="0"/>
    <n v="0"/>
    <n v="0"/>
    <n v="0"/>
    <n v="0"/>
    <n v="0"/>
    <n v="0"/>
    <n v="0"/>
    <n v="0"/>
    <n v="5732.2644324548974"/>
    <n v="2130.4890608884475"/>
    <n v="0"/>
    <n v="0"/>
    <n v="49.004779340481804"/>
    <n v="0"/>
    <n v="0"/>
    <n v="631.54846900055327"/>
    <n v="8543.3067416843805"/>
    <n v="0"/>
    <n v="0"/>
    <n v="0"/>
    <n v="67.034599083399954"/>
    <n v="289.79742472196352"/>
    <n v="355.94659034262827"/>
    <n v="0"/>
    <n v="0"/>
    <n v="0"/>
    <n v="0"/>
    <n v="206.2081748628699"/>
    <n v="0"/>
    <n v="918.98678901086157"/>
    <n v="0"/>
    <n v="0"/>
    <n v="0"/>
    <n v="0"/>
    <n v="0"/>
    <n v="449.06275272975171"/>
    <n v="0"/>
    <n v="0"/>
    <n v="0"/>
    <n v="0"/>
    <n v="0"/>
    <n v="309.10587124980327"/>
    <n v="758.16862397955492"/>
    <n v="0"/>
    <n v="0"/>
    <n v="0"/>
    <n v="0"/>
    <n v="0"/>
    <n v="599.11621035987525"/>
    <n v="0"/>
    <n v="0"/>
    <n v="0"/>
    <n v="0"/>
    <n v="0"/>
    <n v="128.14845512285419"/>
    <n v="727.26466548272947"/>
    <n v="0"/>
    <n v="0"/>
    <n v="0"/>
    <n v="0"/>
    <n v="668.4439408913895"/>
    <n v="1164.1543198345273"/>
    <n v="0"/>
    <n v="0"/>
    <n v="39.386208575273308"/>
    <n v="0"/>
    <n v="0"/>
    <n v="992.21731125920383"/>
    <n v="2864.2017805603937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Osprey BG-344"/>
    <s v="AFUDC Not Eligible"/>
    <s v="Maintenance"/>
    <s v="Maintenance"/>
    <s v="Fossil Hydro"/>
    <s v="BG - Other Production Plant"/>
    <s v="~"/>
    <s v="PEF Osprey CC 344"/>
    <n v="0"/>
    <n v="0"/>
    <n v="0"/>
    <n v="0"/>
    <n v="0"/>
    <n v="0"/>
    <n v="0"/>
    <n v="0"/>
    <n v="0"/>
    <n v="0"/>
    <n v="0"/>
    <n v="0"/>
    <n v="0"/>
    <n v="0"/>
    <n v="0"/>
    <n v="0"/>
    <n v="0"/>
    <n v="1050.3856268660952"/>
    <n v="405.84809827327712"/>
    <n v="0"/>
    <n v="0"/>
    <n v="8.9982382243566263"/>
    <n v="0"/>
    <n v="0"/>
    <n v="121.67363720847807"/>
    <n v="1586.905600572207"/>
    <n v="0"/>
    <n v="0"/>
    <n v="0"/>
    <n v="11.673024446199992"/>
    <n v="55.771400317781804"/>
    <n v="71.345170861967091"/>
    <n v="0"/>
    <n v="0"/>
    <n v="0"/>
    <n v="0"/>
    <n v="39.80280018512984"/>
    <n v="0"/>
    <n v="178.59239581107875"/>
    <n v="0"/>
    <n v="0"/>
    <n v="0"/>
    <n v="0"/>
    <n v="0"/>
    <n v="87.690618593378147"/>
    <n v="0"/>
    <n v="0"/>
    <n v="0"/>
    <n v="0"/>
    <n v="0"/>
    <n v="60.315233555663035"/>
    <n v="148.00585214904117"/>
    <n v="0"/>
    <n v="0"/>
    <n v="0"/>
    <n v="0"/>
    <n v="0"/>
    <n v="114.81823285415639"/>
    <n v="0"/>
    <n v="0"/>
    <n v="0"/>
    <n v="0"/>
    <n v="0"/>
    <n v="24.469778851131345"/>
    <n v="139.28801170528774"/>
    <n v="0"/>
    <n v="0"/>
    <n v="0"/>
    <n v="0"/>
    <n v="120.48550607333053"/>
    <n v="215.97769089258989"/>
    <n v="0"/>
    <n v="0"/>
    <n v="7.0442475298466611"/>
    <n v="0"/>
    <n v="0"/>
    <n v="183.73415524222088"/>
    <n v="527.24159973798794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Osprey BG-345"/>
    <s v="AFUDC Not Eligible"/>
    <s v="Maintenance"/>
    <s v="Maintenance"/>
    <s v="Fossil Hydro"/>
    <s v="BG - Other Production Plant"/>
    <s v="~"/>
    <s v="PEF Osprey CC 345"/>
    <n v="0"/>
    <n v="0"/>
    <n v="0"/>
    <n v="0"/>
    <n v="0"/>
    <n v="0"/>
    <n v="0"/>
    <n v="0"/>
    <n v="0"/>
    <n v="0"/>
    <n v="0"/>
    <n v="0"/>
    <n v="0"/>
    <n v="0"/>
    <n v="0"/>
    <n v="0"/>
    <n v="0"/>
    <n v="1297.9584332067686"/>
    <n v="482.40730622586943"/>
    <n v="0"/>
    <n v="0"/>
    <n v="11.096167555057336"/>
    <n v="0"/>
    <n v="0"/>
    <n v="143.00171790348426"/>
    <n v="1934.4636248911795"/>
    <n v="0"/>
    <n v="0"/>
    <n v="0"/>
    <n v="15.178665293999989"/>
    <n v="65.618921766731631"/>
    <n v="80.597098084072812"/>
    <n v="0"/>
    <n v="0"/>
    <n v="0"/>
    <n v="0"/>
    <n v="46.691781705683539"/>
    <n v="0"/>
    <n v="208.08646685048797"/>
    <n v="0"/>
    <n v="0"/>
    <n v="0"/>
    <n v="0"/>
    <n v="0"/>
    <n v="101.68137214339647"/>
    <n v="0"/>
    <n v="0"/>
    <n v="0"/>
    <n v="0"/>
    <n v="0"/>
    <n v="69.990905509662937"/>
    <n v="171.67227765305941"/>
    <n v="0"/>
    <n v="0"/>
    <n v="0"/>
    <n v="0"/>
    <n v="0"/>
    <n v="135.65833279419917"/>
    <n v="0"/>
    <n v="0"/>
    <n v="0"/>
    <n v="0"/>
    <n v="0"/>
    <n v="29.016763009677831"/>
    <n v="164.67509580387701"/>
    <n v="0"/>
    <n v="0"/>
    <n v="0"/>
    <n v="0"/>
    <n v="151.35576003247104"/>
    <n v="263.59985959066091"/>
    <n v="0"/>
    <n v="0"/>
    <n v="8.9182155390057272"/>
    <n v="0"/>
    <n v="0"/>
    <n v="224.66808160140485"/>
    <n v="648.54191676354253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Osprey BG-346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0"/>
    <n v="0"/>
    <n v="0"/>
    <n v="0"/>
    <n v="277.97667886743773"/>
    <n v="103.3145418337846"/>
    <n v="0"/>
    <n v="0"/>
    <n v="2.3764056892722456"/>
    <n v="0"/>
    <n v="0"/>
    <n v="30.62589802428311"/>
    <n v="414.29352441477766"/>
    <n v="0"/>
    <n v="0"/>
    <n v="0"/>
    <n v="3.2507319649999977"/>
    <n v="14.05324660398621"/>
    <n v="17.261040938276839"/>
    <n v="0"/>
    <n v="0"/>
    <n v="0"/>
    <n v="0"/>
    <n v="9.9997242414631842"/>
    <n v="0"/>
    <n v="44.564743748726229"/>
    <n v="0"/>
    <n v="0"/>
    <n v="0"/>
    <n v="0"/>
    <n v="0"/>
    <n v="21.776835588207131"/>
    <n v="0"/>
    <n v="0"/>
    <n v="0"/>
    <n v="0"/>
    <n v="0"/>
    <n v="14.989775606208951"/>
    <n v="36.766611194416086"/>
    <n v="0"/>
    <n v="0"/>
    <n v="0"/>
    <n v="0"/>
    <n v="0"/>
    <n v="29.053139821057357"/>
    <n v="0"/>
    <n v="0"/>
    <n v="0"/>
    <n v="0"/>
    <n v="0"/>
    <n v="6.2143311642308054"/>
    <n v="35.267470985288163"/>
    <n v="0"/>
    <n v="0"/>
    <n v="0"/>
    <n v="0"/>
    <n v="32.415338703398497"/>
    <n v="56.453973661717171"/>
    <n v="0"/>
    <n v="0"/>
    <n v="1.9099859644465447"/>
    <n v="0"/>
    <n v="0"/>
    <n v="48.116149806744886"/>
    <n v="138.8954481363071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Other BA"/>
    <s v="AFUDC Not Eligible"/>
    <s v="Maintenance"/>
    <s v="Maintenance"/>
    <s v="Fossil Hydro"/>
    <s v="BA - Fossil Steam Plants "/>
    <s v="~"/>
    <s v="PEF CR1&amp;2 Turbogenerator 314"/>
    <n v="132.65"/>
    <n v="73.8"/>
    <n v="2.14"/>
    <n v="0"/>
    <n v="0"/>
    <n v="0"/>
    <n v="0"/>
    <n v="0"/>
    <n v="0"/>
    <n v="0"/>
    <n v="0"/>
    <n v="0"/>
    <n v="208.58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Suwannee BG-341"/>
    <s v="AFUDC Not Eligible"/>
    <s v="Maintenance"/>
    <s v="Maintenance"/>
    <s v="Fossil Hydro"/>
    <s v="BG - Other Production Plant"/>
    <s v="~"/>
    <s v="PEF Suwannee 341"/>
    <n v="1255.07"/>
    <n v="9.83"/>
    <n v="15.53"/>
    <n v="0"/>
    <n v="0"/>
    <n v="0"/>
    <n v="0"/>
    <n v="0"/>
    <n v="0"/>
    <n v="0"/>
    <n v="0"/>
    <n v="27.3"/>
    <n v="1307.7299999999998"/>
    <n v="0"/>
    <n v="0"/>
    <n v="33.732569637600022"/>
    <n v="660.30930079042832"/>
    <n v="0"/>
    <n v="1.7069017495999981"/>
    <n v="0"/>
    <n v="0"/>
    <n v="1158.7000313213127"/>
    <n v="0"/>
    <n v="0"/>
    <n v="220.76294383462943"/>
    <n v="2075.2117473335707"/>
    <n v="0"/>
    <n v="0"/>
    <n v="0"/>
    <n v="0"/>
    <n v="0"/>
    <n v="0"/>
    <n v="0"/>
    <n v="0"/>
    <n v="4.2927102471999943"/>
    <n v="0"/>
    <n v="320.52129084913361"/>
    <n v="466.6811472662751"/>
    <n v="791.49514836260869"/>
    <n v="0"/>
    <n v="0"/>
    <n v="0"/>
    <n v="0"/>
    <n v="0"/>
    <n v="0"/>
    <n v="0"/>
    <n v="0"/>
    <n v="0"/>
    <n v="0"/>
    <n v="0"/>
    <n v="136.21491443513855"/>
    <n v="136.21491443513855"/>
    <n v="0"/>
    <n v="0"/>
    <n v="0"/>
    <n v="0"/>
    <n v="1710.6407271298806"/>
    <n v="0"/>
    <n v="0"/>
    <n v="0"/>
    <n v="0"/>
    <n v="0"/>
    <n v="0"/>
    <n v="67.661238552552348"/>
    <n v="1778.3019656824329"/>
    <n v="0"/>
    <n v="0"/>
    <n v="0"/>
    <n v="0"/>
    <n v="0"/>
    <n v="0"/>
    <n v="0"/>
    <n v="0"/>
    <n v="0"/>
    <n v="0"/>
    <n v="0"/>
    <n v="99.213839371784204"/>
    <n v="99.213839371784204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Suwannee BG-342"/>
    <s v="AFUDC Not Eligible"/>
    <s v="Maintenance"/>
    <s v="Maintenance"/>
    <s v="Fossil Hydro"/>
    <s v="BG - Other Production Plant"/>
    <s v="~"/>
    <s v="PEF Suwannee 342"/>
    <n v="0"/>
    <n v="0"/>
    <n v="0"/>
    <n v="0"/>
    <n v="0"/>
    <n v="0"/>
    <n v="0"/>
    <n v="0"/>
    <n v="0"/>
    <n v="0"/>
    <n v="0"/>
    <n v="0"/>
    <n v="0"/>
    <n v="0"/>
    <n v="0"/>
    <n v="46.181302736700026"/>
    <n v="31.999619010116746"/>
    <n v="0"/>
    <n v="2.3368200906999972"/>
    <n v="0"/>
    <n v="0"/>
    <n v="64.296018407228516"/>
    <n v="0"/>
    <n v="0"/>
    <n v="6.8223545369830774"/>
    <n v="151.63611478172839"/>
    <n v="0"/>
    <n v="0"/>
    <n v="0"/>
    <n v="0"/>
    <n v="0"/>
    <n v="0"/>
    <n v="0"/>
    <n v="0"/>
    <n v="5.8769003848999919"/>
    <n v="0"/>
    <n v="38.232005191951593"/>
    <n v="26.328637614266988"/>
    <n v="70.437543191118579"/>
    <n v="0"/>
    <n v="0"/>
    <n v="0"/>
    <n v="0"/>
    <n v="0"/>
    <n v="0"/>
    <n v="0"/>
    <n v="0"/>
    <n v="0"/>
    <n v="0"/>
    <n v="0"/>
    <n v="7.5198827946761222"/>
    <n v="7.5198827946761222"/>
    <n v="0"/>
    <n v="0"/>
    <n v="0"/>
    <n v="0"/>
    <n v="122.68658139163455"/>
    <n v="0"/>
    <n v="0"/>
    <n v="0"/>
    <n v="0"/>
    <n v="0"/>
    <n v="0"/>
    <n v="16.117529094290134"/>
    <n v="138.8041104859247"/>
    <n v="0"/>
    <n v="0"/>
    <n v="0"/>
    <n v="0"/>
    <n v="0"/>
    <n v="0"/>
    <n v="0"/>
    <n v="0"/>
    <n v="0"/>
    <n v="0"/>
    <n v="0"/>
    <n v="11.385929170569899"/>
    <n v="11.385929170569899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Suwannee BG-343"/>
    <s v="AFUDC Not Eligible"/>
    <s v="Maintenance"/>
    <s v="Maintenance"/>
    <s v="Fossil Hydro"/>
    <s v="BG - Other Production Plant"/>
    <s v="~"/>
    <s v="PEF Suwannee 343"/>
    <n v="0"/>
    <n v="0"/>
    <n v="0"/>
    <n v="0"/>
    <n v="0"/>
    <n v="0"/>
    <n v="0"/>
    <n v="0"/>
    <n v="0"/>
    <n v="0"/>
    <n v="0"/>
    <n v="0"/>
    <n v="0"/>
    <n v="0"/>
    <n v="0"/>
    <n v="208.23993120180015"/>
    <n v="144.29212833476439"/>
    <n v="0"/>
    <n v="10.537148717799987"/>
    <n v="0"/>
    <n v="0"/>
    <n v="289.92249365522503"/>
    <n v="0"/>
    <n v="0"/>
    <n v="30.763243027499815"/>
    <n v="683.75494493708936"/>
    <n v="0"/>
    <n v="0"/>
    <n v="0"/>
    <n v="0"/>
    <n v="0"/>
    <n v="0"/>
    <n v="0"/>
    <n v="0"/>
    <n v="26.500017524599965"/>
    <n v="0"/>
    <n v="172.39509626375181"/>
    <n v="118.72063715246895"/>
    <n v="317.6157509408207"/>
    <n v="0"/>
    <n v="0"/>
    <n v="0"/>
    <n v="0"/>
    <n v="0"/>
    <n v="0"/>
    <n v="0"/>
    <n v="0"/>
    <n v="0"/>
    <n v="0"/>
    <n v="0"/>
    <n v="33.908525377403699"/>
    <n v="33.908525377403699"/>
    <n v="0"/>
    <n v="0"/>
    <n v="0"/>
    <n v="0"/>
    <n v="553.21620990295241"/>
    <n v="0"/>
    <n v="0"/>
    <n v="0"/>
    <n v="0"/>
    <n v="0"/>
    <n v="0"/>
    <n v="72.67688330218428"/>
    <n v="625.89309320513667"/>
    <n v="0"/>
    <n v="0"/>
    <n v="0"/>
    <n v="0"/>
    <n v="0"/>
    <n v="0"/>
    <n v="0"/>
    <n v="0"/>
    <n v="0"/>
    <n v="0"/>
    <n v="0"/>
    <n v="51.34123479942069"/>
    <n v="51.34123479942069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Suwannee BG-344"/>
    <s v="AFUDC Not Eligible"/>
    <s v="Maintenance"/>
    <s v="Maintenance"/>
    <s v="Fossil Hydro"/>
    <s v="BG - Other Production Plant"/>
    <s v="~"/>
    <s v="PEF Suwannee 344"/>
    <n v="0"/>
    <n v="0"/>
    <n v="0"/>
    <n v="0"/>
    <n v="0"/>
    <n v="0"/>
    <n v="0"/>
    <n v="0"/>
    <n v="0"/>
    <n v="0"/>
    <n v="0"/>
    <n v="0"/>
    <n v="0"/>
    <n v="0"/>
    <n v="0"/>
    <n v="52.488071297400026"/>
    <n v="36.369660112638563"/>
    <n v="0"/>
    <n v="2.6559488853999969"/>
    <n v="0"/>
    <n v="0"/>
    <n v="73.076630547618592"/>
    <n v="0"/>
    <n v="0"/>
    <n v="7.7540521841696437"/>
    <n v="172.34436302722682"/>
    <n v="0"/>
    <n v="0"/>
    <n v="0"/>
    <n v="0"/>
    <n v="0"/>
    <n v="0"/>
    <n v="0"/>
    <n v="0"/>
    <n v="6.679481697799992"/>
    <n v="0"/>
    <n v="43.45317467112055"/>
    <n v="29.924218815136076"/>
    <n v="80.056875184056622"/>
    <n v="0"/>
    <n v="0"/>
    <n v="0"/>
    <n v="0"/>
    <n v="0"/>
    <n v="0"/>
    <n v="0"/>
    <n v="0"/>
    <n v="0"/>
    <n v="0"/>
    <n v="0"/>
    <n v="8.546838674634941"/>
    <n v="8.546838674634941"/>
    <n v="0"/>
    <n v="0"/>
    <n v="0"/>
    <n v="0"/>
    <n v="139.44132472904207"/>
    <n v="0"/>
    <n v="0"/>
    <n v="0"/>
    <n v="0"/>
    <n v="0"/>
    <n v="0"/>
    <n v="18.318626069565706"/>
    <n v="157.75995079860778"/>
    <n v="0"/>
    <n v="0"/>
    <n v="0"/>
    <n v="0"/>
    <n v="0"/>
    <n v="0"/>
    <n v="0"/>
    <n v="0"/>
    <n v="0"/>
    <n v="0"/>
    <n v="0"/>
    <n v="12.940853260449284"/>
    <n v="12.940853260449284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Suwannee BG-345"/>
    <s v="AFUDC Not Eligible"/>
    <s v="Maintenance"/>
    <s v="Maintenance"/>
    <s v="Fossil Hydro"/>
    <s v="BG - Other Production Plant"/>
    <s v="~"/>
    <s v="PEF Suwannee 345"/>
    <n v="0"/>
    <n v="0"/>
    <n v="0"/>
    <n v="0"/>
    <n v="0"/>
    <n v="0"/>
    <n v="0"/>
    <n v="0"/>
    <n v="0"/>
    <n v="0"/>
    <n v="0"/>
    <n v="0"/>
    <n v="0"/>
    <n v="0"/>
    <n v="0"/>
    <n v="46.273753773600028"/>
    <n v="32.063679523410563"/>
    <n v="0"/>
    <n v="2.3414982055999971"/>
    <n v="0"/>
    <n v="0"/>
    <n v="64.424733562887525"/>
    <n v="0"/>
    <n v="0"/>
    <n v="6.8360123100138566"/>
    <n v="151.93967737551196"/>
    <n v="0"/>
    <n v="0"/>
    <n v="0"/>
    <n v="0"/>
    <n v="0"/>
    <n v="0"/>
    <n v="0"/>
    <n v="0"/>
    <n v="5.8886654391999924"/>
    <n v="0"/>
    <n v="38.308542411850183"/>
    <n v="26.381345305548059"/>
    <n v="70.578553156598232"/>
    <n v="0"/>
    <n v="0"/>
    <n v="0"/>
    <n v="0"/>
    <n v="0"/>
    <n v="0"/>
    <n v="0"/>
    <n v="0"/>
    <n v="0"/>
    <n v="0"/>
    <n v="0"/>
    <n v="7.5349369599017804"/>
    <n v="7.5349369599017804"/>
    <n v="0"/>
    <n v="0"/>
    <n v="0"/>
    <n v="0"/>
    <n v="122.93218948389739"/>
    <n v="0"/>
    <n v="0"/>
    <n v="0"/>
    <n v="0"/>
    <n v="0"/>
    <n v="0"/>
    <n v="16.149795015533719"/>
    <n v="139.08198449943112"/>
    <n v="0"/>
    <n v="0"/>
    <n v="0"/>
    <n v="0"/>
    <n v="0"/>
    <n v="0"/>
    <n v="0"/>
    <n v="0"/>
    <n v="0"/>
    <n v="0"/>
    <n v="0"/>
    <n v="11.40872283154328"/>
    <n v="11.40872283154328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Suwannee BG-346"/>
    <s v="AFUDC Not Eligible"/>
    <s v="Maintenance"/>
    <s v="Maintenance"/>
    <s v="Fossil Hydro"/>
    <s v="BG - Other Production Plant"/>
    <s v="~"/>
    <s v="PEF Suwannee 346"/>
    <n v="0"/>
    <n v="0"/>
    <n v="0"/>
    <n v="0"/>
    <n v="0"/>
    <n v="0"/>
    <n v="0"/>
    <n v="0"/>
    <n v="0"/>
    <n v="0"/>
    <n v="0"/>
    <n v="0"/>
    <n v="0"/>
    <n v="0"/>
    <n v="0"/>
    <n v="15.04540135290001"/>
    <n v="10.425152228641915"/>
    <n v="0"/>
    <n v="0.76131235089999905"/>
    <n v="0"/>
    <n v="0"/>
    <n v="20.946992505723415"/>
    <n v="0"/>
    <n v="0"/>
    <n v="2.2226541067044705"/>
    <n v="49.401512544869803"/>
    <n v="0"/>
    <n v="0"/>
    <n v="0"/>
    <n v="0"/>
    <n v="0"/>
    <n v="0"/>
    <n v="0"/>
    <n v="0"/>
    <n v="1.9146347062999975"/>
    <n v="0"/>
    <n v="12.455600612192084"/>
    <n v="8.5776038463052817"/>
    <n v="22.947839164797365"/>
    <n v="0"/>
    <n v="0"/>
    <n v="0"/>
    <n v="0"/>
    <n v="0"/>
    <n v="0"/>
    <n v="0"/>
    <n v="0"/>
    <n v="0"/>
    <n v="0"/>
    <n v="0"/>
    <n v="2.4499017582446445"/>
    <n v="2.4499017582446445"/>
    <n v="0"/>
    <n v="0"/>
    <n v="0"/>
    <n v="0"/>
    <n v="39.970047362597981"/>
    <n v="0"/>
    <n v="0"/>
    <n v="0"/>
    <n v="0"/>
    <n v="0"/>
    <n v="0"/>
    <n v="5.2509279658741246"/>
    <n v="45.220975328472107"/>
    <n v="0"/>
    <n v="0"/>
    <n v="0"/>
    <n v="0"/>
    <n v="0"/>
    <n v="0"/>
    <n v="0"/>
    <n v="0"/>
    <n v="0"/>
    <n v="0"/>
    <n v="0"/>
    <n v="3.709420566232323"/>
    <n v="3.709420566232323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Tiger Bay BG-341"/>
    <s v="AFUDC Not Eligible"/>
    <s v="Maintenance"/>
    <s v="Maintenance"/>
    <s v="Fossil Hydro"/>
    <s v="BG - Other Production Plant"/>
    <s v="~"/>
    <s v="PEF Tiger Bay 341"/>
    <n v="18.78"/>
    <n v="0.94"/>
    <n v="0.4"/>
    <n v="189.63"/>
    <n v="10.220000000000001"/>
    <n v="3.72"/>
    <n v="0"/>
    <n v="0"/>
    <n v="0"/>
    <n v="-0.21"/>
    <n v="426.01"/>
    <n v="14.45"/>
    <n v="663.94"/>
    <n v="0"/>
    <n v="0"/>
    <n v="0"/>
    <n v="0"/>
    <n v="264.55664081079743"/>
    <n v="0"/>
    <n v="0"/>
    <n v="0"/>
    <n v="0"/>
    <n v="0"/>
    <n v="0"/>
    <n v="0"/>
    <n v="264.55664081079743"/>
    <n v="0"/>
    <n v="0"/>
    <n v="0"/>
    <n v="0"/>
    <n v="0"/>
    <n v="0"/>
    <n v="0"/>
    <n v="0"/>
    <n v="0"/>
    <n v="0"/>
    <n v="0"/>
    <n v="386.54985774116801"/>
    <n v="386.54985774116801"/>
    <n v="0"/>
    <n v="0"/>
    <n v="0"/>
    <n v="0"/>
    <n v="2238.4454461024097"/>
    <n v="0"/>
    <n v="0"/>
    <n v="0"/>
    <n v="0"/>
    <n v="0"/>
    <n v="0"/>
    <n v="1353.482708668525"/>
    <n v="3591.9281547709347"/>
    <n v="0"/>
    <n v="0"/>
    <n v="0"/>
    <n v="0"/>
    <n v="0"/>
    <n v="0"/>
    <n v="0"/>
    <n v="0"/>
    <n v="0"/>
    <n v="0"/>
    <n v="0"/>
    <n v="0"/>
    <n v="0"/>
    <n v="0"/>
    <n v="0"/>
    <n v="0"/>
    <n v="299.85199260254058"/>
    <n v="0"/>
    <n v="158.85391730586116"/>
    <n v="0"/>
    <n v="0"/>
    <n v="0"/>
    <n v="0"/>
    <n v="0"/>
    <n v="274.21151592987997"/>
    <n v="732.9174258382817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Tiger Bay BG-342"/>
    <s v="AFUDC Not Eligible"/>
    <s v="Maintenance"/>
    <s v="Maintenance"/>
    <s v="Fossil Hydro"/>
    <s v="BG - Other Production Plant"/>
    <s v="~"/>
    <s v="PEF Tiger Bay 342"/>
    <n v="0"/>
    <n v="0"/>
    <n v="0"/>
    <n v="0"/>
    <n v="0"/>
    <n v="0"/>
    <n v="0"/>
    <n v="0"/>
    <n v="0"/>
    <n v="0"/>
    <n v="0"/>
    <n v="0"/>
    <n v="0"/>
    <n v="0"/>
    <n v="0"/>
    <n v="0"/>
    <n v="0"/>
    <n v="27.034992465774636"/>
    <n v="0"/>
    <n v="0"/>
    <n v="0"/>
    <n v="0"/>
    <n v="0"/>
    <n v="0"/>
    <n v="0"/>
    <n v="27.034992465774636"/>
    <n v="0"/>
    <n v="0"/>
    <n v="0"/>
    <n v="0"/>
    <n v="0"/>
    <n v="0"/>
    <n v="0"/>
    <n v="0"/>
    <n v="0"/>
    <n v="0"/>
    <n v="0"/>
    <n v="63.125310906309949"/>
    <n v="63.125310906309949"/>
    <n v="0"/>
    <n v="0"/>
    <n v="0"/>
    <n v="0"/>
    <n v="699.05320365737703"/>
    <n v="0"/>
    <n v="0"/>
    <n v="0"/>
    <n v="0"/>
    <n v="0"/>
    <n v="0"/>
    <n v="627.08251715665494"/>
    <n v="1326.1357208140321"/>
    <n v="0"/>
    <n v="0"/>
    <n v="0"/>
    <n v="0"/>
    <n v="0"/>
    <n v="0"/>
    <n v="0"/>
    <n v="0"/>
    <n v="0"/>
    <n v="0"/>
    <n v="0"/>
    <n v="0"/>
    <n v="0"/>
    <n v="0"/>
    <n v="0"/>
    <n v="0"/>
    <n v="142.85879379510828"/>
    <n v="0"/>
    <n v="76.302136794084603"/>
    <n v="0"/>
    <n v="0"/>
    <n v="0"/>
    <n v="0"/>
    <n v="0"/>
    <n v="132.70340085281333"/>
    <n v="351.86433144200623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Tiger Bay BG-343"/>
    <s v="AFUDC Not Eligible"/>
    <s v="Maintenance"/>
    <s v="Maintenance"/>
    <s v="Fossil Hydro"/>
    <s v="BG - Other Production Plant"/>
    <s v="~"/>
    <s v="PEF Tiger Bay 343"/>
    <n v="0"/>
    <n v="0"/>
    <n v="0"/>
    <n v="0"/>
    <n v="0"/>
    <n v="0"/>
    <n v="0"/>
    <n v="0"/>
    <n v="0"/>
    <n v="0"/>
    <n v="0"/>
    <n v="0"/>
    <n v="0"/>
    <n v="0"/>
    <n v="0"/>
    <n v="0"/>
    <n v="0"/>
    <n v="141.67489265510886"/>
    <n v="0"/>
    <n v="0"/>
    <n v="0"/>
    <n v="0"/>
    <n v="0"/>
    <n v="0"/>
    <n v="0"/>
    <n v="141.67489265510886"/>
    <n v="0"/>
    <n v="0"/>
    <n v="0"/>
    <n v="0"/>
    <n v="0"/>
    <n v="0"/>
    <n v="0"/>
    <n v="0"/>
    <n v="0"/>
    <n v="0"/>
    <n v="0"/>
    <n v="330.80355608730827"/>
    <n v="330.80355608730827"/>
    <n v="0"/>
    <n v="0"/>
    <n v="0"/>
    <n v="0"/>
    <n v="3663.336961335488"/>
    <n v="0"/>
    <n v="0"/>
    <n v="0"/>
    <n v="0"/>
    <n v="0"/>
    <n v="0"/>
    <n v="3286.1798611118329"/>
    <n v="6949.5168224473209"/>
    <n v="0"/>
    <n v="0"/>
    <n v="0"/>
    <n v="0"/>
    <n v="0"/>
    <n v="0"/>
    <n v="0"/>
    <n v="0"/>
    <n v="0"/>
    <n v="0"/>
    <n v="0"/>
    <n v="0"/>
    <n v="0"/>
    <n v="0"/>
    <n v="0"/>
    <n v="0"/>
    <n v="748.63790012172933"/>
    <n v="0"/>
    <n v="399.85367942830169"/>
    <n v="0"/>
    <n v="0"/>
    <n v="0"/>
    <n v="0"/>
    <n v="0"/>
    <n v="695.41819990952024"/>
    <n v="1843.9097794595514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Tiger Bay BG-344"/>
    <s v="AFUDC Not Eligible"/>
    <s v="Maintenance"/>
    <s v="Maintenance"/>
    <s v="Fossil Hydro"/>
    <s v="BG - Other Production Plant"/>
    <s v="~"/>
    <s v="PEF Tiger Bay 344"/>
    <n v="0"/>
    <n v="0"/>
    <n v="0"/>
    <n v="0"/>
    <n v="0"/>
    <n v="0"/>
    <n v="0"/>
    <n v="0"/>
    <n v="0"/>
    <n v="0"/>
    <n v="0"/>
    <n v="0"/>
    <n v="0"/>
    <n v="0"/>
    <n v="0"/>
    <n v="0"/>
    <n v="0"/>
    <n v="51.861843278382516"/>
    <n v="0"/>
    <n v="0"/>
    <n v="0"/>
    <n v="0"/>
    <n v="0"/>
    <n v="0"/>
    <n v="0"/>
    <n v="51.861843278382516"/>
    <n v="0"/>
    <n v="0"/>
    <n v="0"/>
    <n v="0"/>
    <n v="0"/>
    <n v="0"/>
    <n v="0"/>
    <n v="0"/>
    <n v="0"/>
    <n v="0"/>
    <n v="0"/>
    <n v="121.09472511474632"/>
    <n v="121.09472511474632"/>
    <n v="0"/>
    <n v="0"/>
    <n v="0"/>
    <n v="0"/>
    <n v="1341.0101635244291"/>
    <n v="0"/>
    <n v="0"/>
    <n v="0"/>
    <n v="0"/>
    <n v="0"/>
    <n v="0"/>
    <n v="1202.9472356554249"/>
    <n v="2543.9573991798543"/>
    <n v="0"/>
    <n v="0"/>
    <n v="0"/>
    <n v="0"/>
    <n v="0"/>
    <n v="0"/>
    <n v="0"/>
    <n v="0"/>
    <n v="0"/>
    <n v="0"/>
    <n v="0"/>
    <n v="0"/>
    <n v="0"/>
    <n v="0"/>
    <n v="0"/>
    <n v="0"/>
    <n v="274.04750367045011"/>
    <n v="0"/>
    <n v="146.37093499585956"/>
    <n v="0"/>
    <n v="0"/>
    <n v="0"/>
    <n v="0"/>
    <n v="0"/>
    <n v="254.56549540108702"/>
    <n v="674.98393406739672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Tiger Bay BG-345"/>
    <s v="AFUDC Not Eligible"/>
    <s v="Maintenance"/>
    <s v="Maintenance"/>
    <s v="Fossil Hydro"/>
    <s v="BG - Other Production Plant"/>
    <s v="~"/>
    <s v="PEF Tiger Bay 345"/>
    <n v="0"/>
    <n v="0"/>
    <n v="0"/>
    <n v="0"/>
    <n v="0"/>
    <n v="0"/>
    <n v="0"/>
    <n v="0"/>
    <n v="0"/>
    <n v="0"/>
    <n v="0"/>
    <n v="0"/>
    <n v="0"/>
    <n v="0"/>
    <n v="0"/>
    <n v="0"/>
    <n v="0"/>
    <n v="43.179980695456827"/>
    <n v="0"/>
    <n v="0"/>
    <n v="0"/>
    <n v="0"/>
    <n v="0"/>
    <n v="0"/>
    <n v="0"/>
    <n v="43.179980695456827"/>
    <n v="0"/>
    <n v="0"/>
    <n v="0"/>
    <n v="0"/>
    <n v="0"/>
    <n v="0"/>
    <n v="0"/>
    <n v="0"/>
    <n v="0"/>
    <n v="0"/>
    <n v="0"/>
    <n v="100.82302444803263"/>
    <n v="100.82302444803263"/>
    <n v="0"/>
    <n v="0"/>
    <n v="0"/>
    <n v="0"/>
    <n v="1116.5179897985095"/>
    <n v="0"/>
    <n v="0"/>
    <n v="0"/>
    <n v="0"/>
    <n v="0"/>
    <n v="0"/>
    <n v="1001.5668964722037"/>
    <n v="2118.084886270713"/>
    <n v="0"/>
    <n v="0"/>
    <n v="0"/>
    <n v="0"/>
    <n v="0"/>
    <n v="0"/>
    <n v="0"/>
    <n v="0"/>
    <n v="0"/>
    <n v="0"/>
    <n v="0"/>
    <n v="0"/>
    <n v="0"/>
    <n v="0"/>
    <n v="0"/>
    <n v="0"/>
    <n v="228.17121146438529"/>
    <n v="0"/>
    <n v="121.86815393533283"/>
    <n v="0"/>
    <n v="0"/>
    <n v="0"/>
    <n v="0"/>
    <n v="0"/>
    <n v="211.95090582429819"/>
    <n v="561.99027122401628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Tiger Bay BG-346"/>
    <s v="AFUDC Not Eligible"/>
    <s v="Maintenance"/>
    <s v="Maintenance"/>
    <s v="Fossil Hydro"/>
    <s v="BG - Other Production Plant"/>
    <s v="~"/>
    <s v="PEF Tiger Bay 346"/>
    <n v="0"/>
    <n v="0"/>
    <n v="0"/>
    <n v="0"/>
    <n v="0"/>
    <n v="0"/>
    <n v="0"/>
    <n v="0"/>
    <n v="0"/>
    <n v="0"/>
    <n v="0"/>
    <n v="0"/>
    <n v="0"/>
    <n v="0"/>
    <n v="0"/>
    <n v="0"/>
    <n v="0"/>
    <n v="8.4099400944793388"/>
    <n v="0"/>
    <n v="0"/>
    <n v="0"/>
    <n v="0"/>
    <n v="0"/>
    <n v="0"/>
    <n v="0"/>
    <n v="8.4099400944793388"/>
    <n v="0"/>
    <n v="0"/>
    <n v="0"/>
    <n v="0"/>
    <n v="0"/>
    <n v="0"/>
    <n v="0"/>
    <n v="0"/>
    <n v="0"/>
    <n v="0"/>
    <n v="0"/>
    <n v="19.636775702435493"/>
    <n v="19.636775702435493"/>
    <n v="0"/>
    <n v="0"/>
    <n v="0"/>
    <n v="0"/>
    <n v="217.45813634131869"/>
    <n v="0"/>
    <n v="0"/>
    <n v="0"/>
    <n v="0"/>
    <n v="0"/>
    <n v="0"/>
    <n v="195.0696611664363"/>
    <n v="412.527797507755"/>
    <n v="0"/>
    <n v="0"/>
    <n v="0"/>
    <n v="0"/>
    <n v="0"/>
    <n v="0"/>
    <n v="0"/>
    <n v="0"/>
    <n v="0"/>
    <n v="0"/>
    <n v="0"/>
    <n v="0"/>
    <n v="0"/>
    <n v="0"/>
    <n v="0"/>
    <n v="0"/>
    <n v="44.438630598731542"/>
    <n v="0"/>
    <n v="23.734913796434789"/>
    <n v="0"/>
    <n v="0"/>
    <n v="0"/>
    <n v="0"/>
    <n v="0"/>
    <n v="41.279128314173541"/>
    <n v="109.45267270933988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Univ of Florida BG-341"/>
    <s v="AFUDC Not Eligible"/>
    <s v="Maintenance"/>
    <s v="Maintenance"/>
    <s v="Fossil Hydro"/>
    <s v="BG - Other Production Plant"/>
    <s v="~"/>
    <s v="PEF Univ of Florida 341"/>
    <n v="249.3"/>
    <n v="35.01"/>
    <n v="-6.05"/>
    <n v="-1.26"/>
    <n v="0"/>
    <n v="0"/>
    <n v="0"/>
    <n v="0"/>
    <n v="0"/>
    <n v="0"/>
    <n v="0"/>
    <n v="31.06"/>
    <n v="308.06"/>
    <n v="0"/>
    <n v="0"/>
    <n v="0"/>
    <n v="11.894345845800007"/>
    <n v="0"/>
    <n v="57.425331258688054"/>
    <n v="0"/>
    <n v="0"/>
    <n v="0"/>
    <n v="0"/>
    <n v="0"/>
    <n v="210.62455251932693"/>
    <n v="279.94422962381498"/>
    <n v="0"/>
    <n v="0"/>
    <n v="0"/>
    <n v="13.750619348400017"/>
    <n v="0"/>
    <n v="50.82916746037094"/>
    <n v="0"/>
    <n v="0"/>
    <n v="1388.2883932124753"/>
    <n v="42.097556106647026"/>
    <n v="77.555912631823958"/>
    <n v="0"/>
    <n v="1572.5216487597172"/>
    <n v="0"/>
    <n v="0"/>
    <n v="0"/>
    <n v="42.745357953749362"/>
    <n v="0"/>
    <n v="0"/>
    <n v="0"/>
    <n v="0"/>
    <n v="0"/>
    <n v="15.715757866181875"/>
    <n v="0"/>
    <n v="128.83686568197223"/>
    <n v="187.29798150190345"/>
    <n v="0"/>
    <n v="0"/>
    <n v="0"/>
    <n v="0"/>
    <n v="0"/>
    <n v="0"/>
    <n v="0"/>
    <n v="1081.843940077935"/>
    <n v="0"/>
    <n v="0"/>
    <n v="85.307389533309731"/>
    <n v="67.090885340345068"/>
    <n v="1234.2422149515899"/>
    <n v="0"/>
    <n v="0"/>
    <n v="0"/>
    <n v="0"/>
    <n v="0"/>
    <n v="0"/>
    <n v="0"/>
    <n v="0"/>
    <n v="0"/>
    <n v="0"/>
    <n v="0"/>
    <n v="64.738296151082338"/>
    <n v="64.738296151082338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Univ of Florida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8.2802083986000046"/>
    <n v="0"/>
    <n v="7.6990587054363626"/>
    <n v="0"/>
    <n v="0"/>
    <n v="0"/>
    <n v="0"/>
    <n v="0"/>
    <n v="7.1254608412670883"/>
    <n v="23.104727945303456"/>
    <n v="0"/>
    <n v="0"/>
    <n v="0"/>
    <n v="9.5724468828000102"/>
    <n v="0"/>
    <n v="5.259162705759822"/>
    <n v="0"/>
    <n v="0"/>
    <n v="146.73928587624209"/>
    <n v="22.90562797377989"/>
    <n v="13.973087458785141"/>
    <n v="0"/>
    <n v="198.44961089736697"/>
    <n v="0"/>
    <n v="0"/>
    <n v="0"/>
    <n v="29.757280828202198"/>
    <n v="0"/>
    <n v="0"/>
    <n v="0"/>
    <n v="0"/>
    <n v="0"/>
    <n v="10.940561563620774"/>
    <n v="0"/>
    <n v="29.901485555409291"/>
    <n v="70.599327947232268"/>
    <n v="0"/>
    <n v="0"/>
    <n v="0"/>
    <n v="0"/>
    <n v="0"/>
    <n v="0"/>
    <n v="0"/>
    <n v="333.74926583448456"/>
    <n v="0"/>
    <n v="0"/>
    <n v="30.779983462825122"/>
    <n v="21.193342498424332"/>
    <n v="385.72259179573399"/>
    <n v="0"/>
    <n v="0"/>
    <n v="0"/>
    <n v="0"/>
    <n v="0"/>
    <n v="0"/>
    <n v="0"/>
    <n v="0"/>
    <n v="0"/>
    <n v="0"/>
    <n v="0"/>
    <n v="21.128606961399615"/>
    <n v="21.128606961399615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Univ of Florida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39.635710528200022"/>
    <n v="0"/>
    <n v="36.853862547697382"/>
    <n v="0"/>
    <n v="0"/>
    <n v="0"/>
    <n v="0"/>
    <n v="0"/>
    <n v="34.108163670402078"/>
    <n v="110.59773674629947"/>
    <n v="0"/>
    <n v="0"/>
    <n v="0"/>
    <n v="45.821399103600058"/>
    <n v="0"/>
    <n v="25.174565734534628"/>
    <n v="0"/>
    <n v="0"/>
    <n v="702.41177252119599"/>
    <n v="109.64468478702572"/>
    <n v="66.886390177724351"/>
    <n v="0"/>
    <n v="949.9388123240808"/>
    <n v="0"/>
    <n v="0"/>
    <n v="0"/>
    <n v="142.44156242192304"/>
    <n v="0"/>
    <n v="0"/>
    <n v="0"/>
    <n v="0"/>
    <n v="0"/>
    <n v="52.370063376840172"/>
    <n v="0"/>
    <n v="143.13206159962121"/>
    <n v="337.94368739838444"/>
    <n v="0"/>
    <n v="0"/>
    <n v="0"/>
    <n v="0"/>
    <n v="0"/>
    <n v="0"/>
    <n v="0"/>
    <n v="1597.5761549367762"/>
    <n v="0"/>
    <n v="0"/>
    <n v="147.33582221091649"/>
    <n v="101.44730179487125"/>
    <n v="1846.3592789425638"/>
    <n v="0"/>
    <n v="0"/>
    <n v="0"/>
    <n v="0"/>
    <n v="0"/>
    <n v="0"/>
    <n v="0"/>
    <n v="0"/>
    <n v="0"/>
    <n v="0"/>
    <n v="0"/>
    <n v="101.1375927112889"/>
    <n v="101.1375927112889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Univ of Florida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7.6147309944000048"/>
    <n v="0"/>
    <n v="7.080288095394291"/>
    <n v="0"/>
    <n v="0"/>
    <n v="0"/>
    <n v="0"/>
    <n v="0"/>
    <n v="6.5527900875724212"/>
    <n v="21.247809177366719"/>
    <n v="0"/>
    <n v="0"/>
    <n v="0"/>
    <n v="8.8031127312000095"/>
    <n v="0"/>
    <n v="4.8364856694806084"/>
    <n v="0"/>
    <n v="0"/>
    <n v="134.94590165712097"/>
    <n v="21.064710799746052"/>
    <n v="12.850075389148811"/>
    <n v="0"/>
    <n v="182.50028624669645"/>
    <n v="0"/>
    <n v="0"/>
    <n v="0"/>
    <n v="27.365716044635853"/>
    <n v="0"/>
    <n v="0"/>
    <n v="0"/>
    <n v="0"/>
    <n v="0"/>
    <n v="10.061278879861668"/>
    <n v="0"/>
    <n v="27.498324973847165"/>
    <n v="64.925319898344682"/>
    <n v="0"/>
    <n v="0"/>
    <n v="0"/>
    <n v="0"/>
    <n v="0"/>
    <n v="0"/>
    <n v="0"/>
    <n v="306.92426909106723"/>
    <n v="0"/>
    <n v="0"/>
    <n v="28.305977978317301"/>
    <n v="19.489925802148448"/>
    <n v="354.72017287153295"/>
    <n v="0"/>
    <n v="0"/>
    <n v="0"/>
    <n v="0"/>
    <n v="0"/>
    <n v="0"/>
    <n v="0"/>
    <n v="0"/>
    <n v="0"/>
    <n v="0"/>
    <n v="0"/>
    <n v="19.430266934514918"/>
    <n v="19.430266934514918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Univ of Florida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7.8983897718000051"/>
    <n v="0"/>
    <n v="7.3440381695934089"/>
    <n v="0"/>
    <n v="0"/>
    <n v="0"/>
    <n v="0"/>
    <n v="0"/>
    <n v="6.7968901649312405"/>
    <n v="22.039318106324654"/>
    <n v="0"/>
    <n v="0"/>
    <n v="0"/>
    <n v="9.1310402964000108"/>
    <n v="0"/>
    <n v="5.0166511425520053"/>
    <n v="0"/>
    <n v="0"/>
    <n v="139.97281455888344"/>
    <n v="21.849399072533995"/>
    <n v="13.328757653442116"/>
    <n v="0"/>
    <n v="189.29866272381159"/>
    <n v="0"/>
    <n v="0"/>
    <n v="0"/>
    <n v="28.385375456775805"/>
    <n v="0"/>
    <n v="0"/>
    <n v="0"/>
    <n v="0"/>
    <n v="0"/>
    <n v="10.436166848854784"/>
    <n v="0"/>
    <n v="28.522835704637032"/>
    <n v="67.344378010267619"/>
    <n v="0"/>
    <n v="0"/>
    <n v="0"/>
    <n v="0"/>
    <n v="0"/>
    <n v="0"/>
    <n v="0"/>
    <n v="318.35650621857656"/>
    <n v="0"/>
    <n v="0"/>
    <n v="29.360193942983315"/>
    <n v="20.215868503565638"/>
    <n v="367.93256866512547"/>
    <n v="0"/>
    <n v="0"/>
    <n v="0"/>
    <n v="0"/>
    <n v="0"/>
    <n v="0"/>
    <n v="0"/>
    <n v="0"/>
    <n v="0"/>
    <n v="0"/>
    <n v="0"/>
    <n v="20.154021857543864"/>
    <n v="20.154021857543864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Univ of Florida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1.9678344612000012"/>
    <n v="0"/>
    <n v="1.8297212231906077"/>
    <n v="0"/>
    <n v="0"/>
    <n v="0"/>
    <n v="0"/>
    <n v="0"/>
    <n v="1.6934027165001406"/>
    <n v="5.4909584008907499"/>
    <n v="0"/>
    <n v="0"/>
    <n v="0"/>
    <n v="2.2749416376000027"/>
    <n v="0"/>
    <n v="1.2498672873018302"/>
    <n v="0"/>
    <n v="0"/>
    <n v="34.873352174079379"/>
    <n v="5.4436412602673006"/>
    <n v="3.3207766890756067"/>
    <n v="0"/>
    <n v="47.162579048324119"/>
    <n v="0"/>
    <n v="0"/>
    <n v="0"/>
    <n v="7.072286965248054"/>
    <n v="0"/>
    <n v="0"/>
    <n v="0"/>
    <n v="0"/>
    <n v="0"/>
    <n v="2.6001969529943674"/>
    <n v="0"/>
    <n v="7.1064466202182972"/>
    <n v="16.778930538460717"/>
    <n v="0"/>
    <n v="0"/>
    <n v="0"/>
    <n v="0"/>
    <n v="0"/>
    <n v="0"/>
    <n v="0"/>
    <n v="79.318274069498202"/>
    <n v="0"/>
    <n v="0"/>
    <n v="7.3150672961773413"/>
    <n v="5.0367675728048091"/>
    <n v="91.670108938480354"/>
    <n v="0"/>
    <n v="0"/>
    <n v="0"/>
    <n v="0"/>
    <n v="0"/>
    <n v="0"/>
    <n v="0"/>
    <n v="0"/>
    <n v="0"/>
    <n v="0"/>
    <n v="0"/>
    <n v="5.0211323930922704"/>
    <n v="5.0211323930922704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Univ of Florida Other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7"/>
    <n v="4617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Univ of Florida Other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4"/>
    <n v="3214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Univ of Florida Other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4"/>
    <n v="15384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Univ of Florida Other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6"/>
    <n v="2956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Univ of Florida Other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6"/>
    <n v="3066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Maintenance Univ of Florida Other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4"/>
    <n v="764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0"/>
    <n v="0"/>
    <n v="1024.6591800000001"/>
    <n v="0"/>
    <n v="0"/>
    <n v="512.33558000000005"/>
    <n v="0"/>
    <n v="0"/>
    <n v="0"/>
    <n v="0"/>
    <n v="0"/>
    <n v="1536.99476"/>
    <n v="0"/>
    <n v="0"/>
    <n v="0"/>
    <n v="1024.6735199999996"/>
    <n v="0"/>
    <n v="0"/>
    <n v="0"/>
    <n v="0"/>
    <n v="0"/>
    <n v="0"/>
    <n v="0"/>
    <n v="0"/>
    <n v="1024.6735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RRE Maint Bartow CT 1&amp;3 BG-341"/>
    <s v="AFUDC Not Eligible"/>
    <s v="Maintenance"/>
    <s v="Maintenance"/>
    <s v="Fossil Hydro"/>
    <s v="BG - Other Production Plant"/>
    <s v="~"/>
    <s v="PEF Bartow CT 1&amp;3-341"/>
    <n v="0"/>
    <n v="0"/>
    <n v="0"/>
    <n v="0"/>
    <n v="0"/>
    <n v="0"/>
    <n v="0"/>
    <n v="0"/>
    <n v="0"/>
    <n v="0"/>
    <n v="0"/>
    <n v="0"/>
    <n v="0"/>
    <n v="0"/>
    <n v="0"/>
    <n v="0"/>
    <n v="0"/>
    <n v="15.847969163399991"/>
    <n v="78.007079794199996"/>
    <n v="0"/>
    <n v="0"/>
    <n v="0"/>
    <n v="0"/>
    <n v="0"/>
    <n v="0"/>
    <n v="93.85504895759999"/>
    <n v="0"/>
    <n v="0"/>
    <n v="0"/>
    <n v="0"/>
    <n v="0"/>
    <n v="0"/>
    <n v="0"/>
    <n v="12.629840868599995"/>
    <n v="0"/>
    <n v="0"/>
    <n v="0"/>
    <n v="19.135738723200003"/>
    <n v="31.765579591799998"/>
    <n v="0"/>
    <n v="0"/>
    <n v="0"/>
    <n v="0"/>
    <n v="0"/>
    <n v="0"/>
    <n v="0"/>
    <n v="0"/>
    <n v="32.330583183599984"/>
    <n v="0"/>
    <n v="0"/>
    <n v="19.465933806600006"/>
    <n v="51.79651699019999"/>
    <n v="0"/>
    <n v="0"/>
    <n v="0"/>
    <n v="0"/>
    <n v="0"/>
    <n v="0"/>
    <n v="0"/>
    <n v="0"/>
    <n v="0"/>
    <n v="0"/>
    <n v="0"/>
    <n v="19.901980389599998"/>
    <n v="19.9019803895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RRE Maint Bartow CT 1&amp;3 BG-342"/>
    <s v="AFUDC Not Eligible"/>
    <s v="Maintenance"/>
    <s v="Maintenance"/>
    <s v="Fossil Hydro"/>
    <s v="BG - Other Production Plant"/>
    <s v="~"/>
    <s v="PEF Bartow CT 1&amp;3-342"/>
    <n v="0"/>
    <n v="0"/>
    <n v="0"/>
    <n v="0"/>
    <n v="0"/>
    <n v="0"/>
    <n v="0"/>
    <n v="0"/>
    <n v="0"/>
    <n v="0"/>
    <n v="0"/>
    <n v="0"/>
    <n v="0"/>
    <n v="0"/>
    <n v="0"/>
    <n v="0"/>
    <n v="0"/>
    <n v="27.732962667299986"/>
    <n v="136.50754928990003"/>
    <n v="0"/>
    <n v="0"/>
    <n v="0"/>
    <n v="0"/>
    <n v="0"/>
    <n v="0"/>
    <n v="164.2405119572"/>
    <n v="0"/>
    <n v="0"/>
    <n v="0"/>
    <n v="0"/>
    <n v="0"/>
    <n v="0"/>
    <n v="0"/>
    <n v="22.101437836699994"/>
    <n v="0"/>
    <n v="0"/>
    <n v="0"/>
    <n v="33.4863553904"/>
    <n v="55.587793227099993"/>
    <n v="0"/>
    <n v="0"/>
    <n v="0"/>
    <n v="0"/>
    <n v="0"/>
    <n v="0"/>
    <n v="0"/>
    <n v="0"/>
    <n v="56.57651445419998"/>
    <n v="0"/>
    <n v="0"/>
    <n v="34.064176297700016"/>
    <n v="90.640690751899996"/>
    <n v="0"/>
    <n v="0"/>
    <n v="0"/>
    <n v="0"/>
    <n v="0"/>
    <n v="0"/>
    <n v="0"/>
    <n v="0"/>
    <n v="0"/>
    <n v="0"/>
    <n v="0"/>
    <n v="34.827230761199999"/>
    <n v="34.8272307611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RRE Maint Bartow CT 1&amp;3 BG-343"/>
    <s v="AFUDC Not Eligible"/>
    <s v="Maintenance"/>
    <s v="Maintenance"/>
    <s v="Fossil Hydro"/>
    <s v="BG - Other Production Plant"/>
    <s v="~"/>
    <s v="PEF Bartow CT 1&amp;3-343"/>
    <n v="0"/>
    <n v="0"/>
    <n v="0"/>
    <n v="0"/>
    <n v="0"/>
    <n v="0"/>
    <n v="0"/>
    <n v="0"/>
    <n v="0"/>
    <n v="0"/>
    <n v="0"/>
    <n v="0"/>
    <n v="0"/>
    <n v="0"/>
    <n v="0"/>
    <n v="0"/>
    <n v="0"/>
    <n v="84.719175934799964"/>
    <n v="417.00582889240002"/>
    <n v="0"/>
    <n v="0"/>
    <n v="0"/>
    <n v="0"/>
    <n v="0"/>
    <n v="0"/>
    <n v="501.7250048272"/>
    <n v="0"/>
    <n v="0"/>
    <n v="0"/>
    <n v="0"/>
    <n v="0"/>
    <n v="0"/>
    <n v="0"/>
    <n v="67.515887969199994"/>
    <n v="0"/>
    <n v="0"/>
    <n v="0"/>
    <n v="102.29474823040002"/>
    <n v="169.81063619960003"/>
    <n v="0"/>
    <n v="0"/>
    <n v="0"/>
    <n v="0"/>
    <n v="0"/>
    <n v="0"/>
    <n v="0"/>
    <n v="0"/>
    <n v="172.83100039919992"/>
    <n v="0"/>
    <n v="0"/>
    <n v="104.0598864052001"/>
    <n v="276.8908868044"/>
    <n v="0"/>
    <n v="0"/>
    <n v="0"/>
    <n v="0"/>
    <n v="0"/>
    <n v="0"/>
    <n v="0"/>
    <n v="0"/>
    <n v="0"/>
    <n v="0"/>
    <n v="0"/>
    <n v="106.3908795312"/>
    <n v="106.3908795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RRE Maint Bartow CT 1&amp;3 BG-344"/>
    <s v="AFUDC Not Eligible"/>
    <s v="Maintenance"/>
    <s v="Maintenance"/>
    <s v="Fossil Hydro"/>
    <s v="BG - Other Production Plant"/>
    <s v="~"/>
    <s v="PEF Bartow CT 1&amp;3-344"/>
    <n v="0"/>
    <n v="0"/>
    <n v="0"/>
    <n v="0"/>
    <n v="0"/>
    <n v="0"/>
    <n v="0"/>
    <n v="0"/>
    <n v="0"/>
    <n v="0"/>
    <n v="0"/>
    <n v="0"/>
    <n v="0"/>
    <n v="0"/>
    <n v="0"/>
    <n v="0"/>
    <n v="0"/>
    <n v="37.700387303699976"/>
    <n v="185.56933638310002"/>
    <n v="0"/>
    <n v="0"/>
    <n v="0"/>
    <n v="0"/>
    <n v="0"/>
    <n v="0"/>
    <n v="223.26972368680001"/>
    <n v="0"/>
    <n v="0"/>
    <n v="0"/>
    <n v="0"/>
    <n v="0"/>
    <n v="0"/>
    <n v="0"/>
    <n v="30.044852272299995"/>
    <n v="0"/>
    <n v="0"/>
    <n v="0"/>
    <n v="45.521590417600017"/>
    <n v="75.566442689900015"/>
    <n v="0"/>
    <n v="0"/>
    <n v="0"/>
    <n v="0"/>
    <n v="0"/>
    <n v="0"/>
    <n v="0"/>
    <n v="0"/>
    <n v="76.91051737979997"/>
    <n v="0"/>
    <n v="0"/>
    <n v="46.30708428130005"/>
    <n v="123.21760166110002"/>
    <n v="0"/>
    <n v="0"/>
    <n v="0"/>
    <n v="0"/>
    <n v="0"/>
    <n v="0"/>
    <n v="0"/>
    <n v="0"/>
    <n v="0"/>
    <n v="0"/>
    <n v="0"/>
    <n v="47.344385962799997"/>
    <n v="47.3443859627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RRE Maint Bartow CT 1&amp;3 BG-345"/>
    <s v="AFUDC Not Eligible"/>
    <s v="Maintenance"/>
    <s v="Maintenance"/>
    <s v="Fossil Hydro"/>
    <s v="BG - Other Production Plant"/>
    <s v="~"/>
    <s v="PEF Bartow CT 1&amp;3-345"/>
    <n v="0"/>
    <n v="0"/>
    <n v="0"/>
    <n v="0"/>
    <n v="0"/>
    <n v="0"/>
    <n v="0"/>
    <n v="0"/>
    <n v="0"/>
    <n v="0"/>
    <n v="0"/>
    <n v="0"/>
    <n v="0"/>
    <n v="0"/>
    <n v="0"/>
    <n v="0"/>
    <n v="0"/>
    <n v="28.918905259199985"/>
    <n v="142.34501132960003"/>
    <n v="0"/>
    <n v="0"/>
    <n v="0"/>
    <n v="0"/>
    <n v="0"/>
    <n v="0"/>
    <n v="171.26391658880002"/>
    <n v="0"/>
    <n v="0"/>
    <n v="0"/>
    <n v="0"/>
    <n v="0"/>
    <n v="0"/>
    <n v="0"/>
    <n v="23.046559956799996"/>
    <n v="0"/>
    <n v="0"/>
    <n v="0"/>
    <n v="34.918329881600002"/>
    <n v="57.964889838399998"/>
    <n v="0"/>
    <n v="0"/>
    <n v="0"/>
    <n v="0"/>
    <n v="0"/>
    <n v="0"/>
    <n v="0"/>
    <n v="0"/>
    <n v="58.995891676799978"/>
    <n v="0"/>
    <n v="0"/>
    <n v="35.520860100800036"/>
    <n v="94.516751777600007"/>
    <n v="0"/>
    <n v="0"/>
    <n v="0"/>
    <n v="0"/>
    <n v="0"/>
    <n v="0"/>
    <n v="0"/>
    <n v="0"/>
    <n v="0"/>
    <n v="0"/>
    <n v="0"/>
    <n v="36.316545004799998"/>
    <n v="36.3165450047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RRE Maint Bartow CT 1&amp;3 BG-346"/>
    <s v="AFUDC Not Eligible"/>
    <s v="Maintenance"/>
    <s v="Maintenance"/>
    <s v="Fossil Hydro"/>
    <s v="BG - Other Production Plant"/>
    <s v="~"/>
    <s v="PEF Bartow CT 1&amp;3-346"/>
    <n v="0"/>
    <n v="0"/>
    <n v="0"/>
    <n v="0"/>
    <n v="0"/>
    <n v="0"/>
    <n v="0"/>
    <n v="0"/>
    <n v="0"/>
    <n v="0"/>
    <n v="0"/>
    <n v="0"/>
    <n v="0"/>
    <n v="0"/>
    <n v="0"/>
    <n v="0"/>
    <n v="0"/>
    <n v="1.7543296715999992"/>
    <n v="8.6351843108000015"/>
    <n v="0"/>
    <n v="0"/>
    <n v="0"/>
    <n v="0"/>
    <n v="0"/>
    <n v="0"/>
    <n v="10.3895139824"/>
    <n v="0"/>
    <n v="0"/>
    <n v="0"/>
    <n v="0"/>
    <n v="0"/>
    <n v="0"/>
    <n v="0"/>
    <n v="1.3980910963999995"/>
    <n v="0"/>
    <n v="0"/>
    <n v="0"/>
    <n v="2.1182773568000002"/>
    <n v="3.5163684531999997"/>
    <n v="0"/>
    <n v="0"/>
    <n v="0"/>
    <n v="0"/>
    <n v="0"/>
    <n v="0"/>
    <n v="0"/>
    <n v="0"/>
    <n v="3.5789129063999989"/>
    <n v="0"/>
    <n v="0"/>
    <n v="2.1548291084"/>
    <n v="5.7337420147999989"/>
    <n v="0"/>
    <n v="0"/>
    <n v="0"/>
    <n v="0"/>
    <n v="0"/>
    <n v="0"/>
    <n v="0"/>
    <n v="0"/>
    <n v="0"/>
    <n v="0"/>
    <n v="0"/>
    <n v="2.2030983503999999"/>
    <n v="2.203098350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RRE Maint Bartow CT 2&amp;4 BG"/>
    <s v="AFUDC Not Eligible"/>
    <s v="Maintenance"/>
    <s v="Maintenance"/>
    <s v="Fossil Hydro"/>
    <s v="BG - Other Production Plant"/>
    <s v="~"/>
    <s v="PEF Bartow CT 2&amp;4-346"/>
    <n v="0"/>
    <n v="0"/>
    <n v="0"/>
    <n v="377.8"/>
    <n v="34.43"/>
    <n v="0"/>
    <n v="0"/>
    <n v="0"/>
    <n v="3.5"/>
    <n v="356.55"/>
    <n v="13.49"/>
    <n v="4.66"/>
    <n v="790.43"/>
    <n v="0"/>
    <n v="0"/>
    <n v="0"/>
    <n v="0"/>
    <n v="0"/>
    <n v="0"/>
    <n v="0"/>
    <n v="0"/>
    <n v="0"/>
    <n v="0"/>
    <n v="0"/>
    <n v="4299.8100000000004"/>
    <n v="4299.81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RRE Maint Bartow CT 2&amp;4 BG-341"/>
    <s v="AFUDC Not Eligible"/>
    <s v="Maintenance"/>
    <s v="Maintenance"/>
    <s v="Fossil Hydro"/>
    <s v="BG - Other Production Plant"/>
    <s v="~"/>
    <s v="PEF Bartow CT 2&amp;4-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.204081474999999"/>
    <n v="24.204081474999999"/>
    <n v="0"/>
    <n v="0"/>
    <n v="0"/>
    <n v="0"/>
    <n v="0"/>
    <n v="0"/>
    <n v="0"/>
    <n v="0"/>
    <n v="0"/>
    <n v="0"/>
    <n v="0"/>
    <n v="32.263198407499999"/>
    <n v="32.263198407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RRE Maint Bartow CT 2&amp;4 BG-342"/>
    <s v="AFUDC Not Eligible"/>
    <s v="Maintenance"/>
    <s v="Maintenance"/>
    <s v="Fossil Hydro"/>
    <s v="BG - Other Production Plant"/>
    <s v="~"/>
    <s v="PEF Bartow CT 2&amp;4-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701561500000004"/>
    <n v="6.6701561500000004"/>
    <n v="0"/>
    <n v="0"/>
    <n v="0"/>
    <n v="0"/>
    <n v="0"/>
    <n v="0"/>
    <n v="0"/>
    <n v="0"/>
    <n v="0"/>
    <n v="0"/>
    <n v="0"/>
    <n v="8.8910860549999988"/>
    <n v="8.8910860549999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RRE Maint Bartow CT 2&amp;4 BG-343"/>
    <s v="AFUDC Not Eligible"/>
    <s v="Maintenance"/>
    <s v="Maintenance"/>
    <s v="Fossil Hydro"/>
    <s v="BG - Other Production Plant"/>
    <s v="~"/>
    <s v="PEF Bartow CT 2&amp;4-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.94036882499995"/>
    <n v="710.94036882499995"/>
    <n v="0"/>
    <n v="0"/>
    <n v="0"/>
    <n v="0"/>
    <n v="0"/>
    <n v="0"/>
    <n v="0"/>
    <n v="0"/>
    <n v="0"/>
    <n v="0"/>
    <n v="0"/>
    <n v="700.32708030250001"/>
    <n v="700.327080302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RRE Maint Bartow CT 2&amp;4 BG-344"/>
    <s v="AFUDC Not Eligible"/>
    <s v="Maintenance"/>
    <s v="Maintenance"/>
    <s v="Fossil Hydro"/>
    <s v="BG - Other Production Plant"/>
    <s v="~"/>
    <s v="PEF Bartow CT 2&amp;4-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.21708322500001"/>
    <n v="93.21708322500001"/>
    <n v="0"/>
    <n v="0"/>
    <n v="0"/>
    <n v="0"/>
    <n v="0"/>
    <n v="0"/>
    <n v="0"/>
    <n v="0"/>
    <n v="0"/>
    <n v="0"/>
    <n v="0"/>
    <n v="124.25512838249999"/>
    <n v="124.255128382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RRE Maint Bartow CT 2&amp;4 BG-345"/>
    <s v="AFUDC Not Eligible"/>
    <s v="Maintenance"/>
    <s v="Maintenance"/>
    <s v="Fossil Hydro"/>
    <s v="BG - Other Production Plant"/>
    <s v="~"/>
    <s v="PEF Bartow CT 2&amp;4-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31686875000001"/>
    <n v="10.731686875000001"/>
    <n v="0"/>
    <n v="0"/>
    <n v="0"/>
    <n v="0"/>
    <n v="0"/>
    <n v="0"/>
    <n v="0"/>
    <n v="0"/>
    <n v="0"/>
    <n v="0"/>
    <n v="0"/>
    <n v="14.304965187499997"/>
    <n v="14.3049651874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RRE Maint Bartow CT 2&amp;4 BG-346"/>
    <s v="AFUDC Not Eligible"/>
    <s v="Maintenance"/>
    <s v="Maintenance"/>
    <s v="Fossil Hydro"/>
    <s v="BG - Other Production Plant"/>
    <s v="~"/>
    <s v="PEF Bartow CT 2&amp;4-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9812345000000001"/>
    <n v="0.19812345000000001"/>
    <n v="0"/>
    <n v="0"/>
    <n v="0"/>
    <n v="0"/>
    <n v="0"/>
    <n v="0"/>
    <n v="0"/>
    <n v="0"/>
    <n v="0"/>
    <n v="0"/>
    <n v="0"/>
    <n v="0.26409166500000003"/>
    <n v="0.264091665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RRE Maint Maint VS-343"/>
    <s v="AFUDC Not Eligible"/>
    <s v="Maintenance"/>
    <s v="Maintenance"/>
    <s v="Fossil Hydro"/>
    <s v="VS - Other - Intangible Plant - Software"/>
    <s v="~"/>
    <s v="PEF RUSD Communic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3.94800000000004"/>
    <n v="423.948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&amp; Renewable Energy"/>
    <s v="PEF Solar Lake Placid Maint - 344"/>
    <s v="AFUDC Not Eligible"/>
    <s v="Maintenance"/>
    <s v="Maintenance"/>
    <s v="Renewable Generation - Solar"/>
    <s v="BY - Solar Energy Production"/>
    <s v="~"/>
    <s v="PEF Solar Growth Lake Placid"/>
    <n v="0"/>
    <n v="0"/>
    <n v="0"/>
    <n v="0"/>
    <n v="0"/>
    <n v="0"/>
    <n v="0"/>
    <n v="0"/>
    <n v="0"/>
    <n v="0"/>
    <n v="328.67"/>
    <n v="43.5"/>
    <n v="37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80.319999999999993"/>
    <n v="12364.150000000001"/>
    <n v="10258.77"/>
    <n v="1319.5699999999997"/>
    <n v="124.05999999999997"/>
    <n v="367.84"/>
    <n v="12984.760000000002"/>
    <n v="17111.57"/>
    <n v="-338.27"/>
    <n v="70.86"/>
    <n v="599.58999999999992"/>
    <n v="314.47000000000003"/>
    <n v="55257.69"/>
    <n v="0"/>
    <n v="0"/>
    <n v="21647.61"/>
    <n v="0"/>
    <n v="0"/>
    <n v="0"/>
    <n v="0"/>
    <n v="0"/>
    <n v="0"/>
    <n v="0"/>
    <n v="0"/>
    <n v="0"/>
    <n v="21647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Utility Other"/>
    <s v="PEF Reg Other Facilities Maint SA"/>
    <s v="AFUDC Not Eligible"/>
    <s v="Maintenance"/>
    <s v="Maintenance"/>
    <s v="Regulated Utility Other"/>
    <s v="SA - Gen. Bldg. &amp; Oper. Centers"/>
    <s v="~"/>
    <s v="D GEN 390 5Z-STRUCT &amp; IMPROVE-50220"/>
    <n v="0"/>
    <n v="0"/>
    <n v="0"/>
    <n v="0"/>
    <n v="0"/>
    <n v="47.32"/>
    <n v="0"/>
    <n v="0"/>
    <n v="0"/>
    <n v="0"/>
    <n v="0"/>
    <n v="116.05"/>
    <n v="163.37"/>
    <n v="0"/>
    <n v="0"/>
    <n v="3263.6041909"/>
    <n v="0"/>
    <n v="0"/>
    <n v="4978.5972123000001"/>
    <n v="0"/>
    <n v="0"/>
    <n v="4901.5928722999997"/>
    <n v="0"/>
    <n v="0"/>
    <n v="12210.6367723"/>
    <n v="25354.431047800001"/>
    <n v="0"/>
    <n v="0"/>
    <n v="587.38184290000004"/>
    <n v="0"/>
    <n v="0"/>
    <n v="621.71575410000003"/>
    <n v="0"/>
    <n v="0"/>
    <n v="620.72098410000001"/>
    <n v="0"/>
    <n v="0"/>
    <n v="715.1433141"/>
    <n v="2544.9618952000001"/>
    <n v="0"/>
    <n v="0"/>
    <n v="36"/>
    <n v="0"/>
    <n v="0"/>
    <n v="57"/>
    <n v="0"/>
    <n v="0"/>
    <n v="57"/>
    <n v="0"/>
    <n v="0"/>
    <n v="150"/>
    <n v="300"/>
    <n v="0"/>
    <n v="0"/>
    <n v="36"/>
    <n v="0"/>
    <n v="0"/>
    <n v="57"/>
    <n v="0"/>
    <n v="0"/>
    <n v="57"/>
    <n v="0"/>
    <n v="0"/>
    <n v="150"/>
    <n v="300"/>
    <n v="0"/>
    <n v="0"/>
    <n v="36"/>
    <n v="0"/>
    <n v="0"/>
    <n v="57"/>
    <n v="0"/>
    <n v="0"/>
    <n v="57"/>
    <n v="0"/>
    <n v="0"/>
    <n v="150"/>
    <n v="300"/>
    <n v="0"/>
    <n v="0"/>
    <n v="0"/>
    <n v="0"/>
    <n v="0"/>
    <n v="0"/>
    <n v="0"/>
    <n v="0"/>
    <n v="0"/>
    <n v="0"/>
    <n v="0"/>
    <n v="0"/>
    <n v="0"/>
  </r>
  <r>
    <s v="DE Florida"/>
    <x v="15"/>
    <s v="Regulated Utility Other"/>
    <s v="PEF Reg Other IT Spend TD"/>
    <s v="AFUDC Not Eligible"/>
    <s v="Maintenance"/>
    <s v="Maintenance"/>
    <s v="Regulated Utility Other"/>
    <s v="TD - PD - Office Equipment"/>
    <s v="~"/>
    <s v="PEF Reg Other IT-Office Equip"/>
    <n v="0"/>
    <n v="0"/>
    <n v="0"/>
    <n v="0"/>
    <n v="0"/>
    <n v="0"/>
    <n v="0"/>
    <n v="0"/>
    <n v="0"/>
    <n v="0"/>
    <n v="0"/>
    <n v="0"/>
    <n v="0"/>
    <n v="0"/>
    <n v="0"/>
    <n v="1902.0176900000001"/>
    <n v="0"/>
    <n v="0"/>
    <n v="2000.0000099999997"/>
    <n v="0"/>
    <n v="0"/>
    <n v="0"/>
    <n v="0"/>
    <n v="0"/>
    <n v="3563.2550100000003"/>
    <n v="7465.2727100000002"/>
    <n v="0"/>
    <n v="0"/>
    <n v="0"/>
    <n v="0"/>
    <n v="0"/>
    <n v="0"/>
    <n v="0"/>
    <n v="0"/>
    <n v="0"/>
    <n v="0"/>
    <n v="0"/>
    <n v="6525.9060000000009"/>
    <n v="6525.9060000000009"/>
    <n v="0"/>
    <n v="0"/>
    <n v="0"/>
    <n v="0"/>
    <n v="0"/>
    <n v="0"/>
    <n v="0"/>
    <n v="0"/>
    <n v="0"/>
    <n v="0"/>
    <n v="0"/>
    <n v="7607.232"/>
    <n v="7607.232"/>
    <n v="0"/>
    <n v="0"/>
    <n v="0"/>
    <n v="0"/>
    <n v="0"/>
    <n v="0"/>
    <n v="0"/>
    <n v="0"/>
    <n v="0"/>
    <n v="0"/>
    <n v="0"/>
    <n v="8050"/>
    <n v="8050"/>
    <n v="0"/>
    <n v="0"/>
    <n v="0"/>
    <n v="0"/>
    <n v="0"/>
    <n v="0"/>
    <n v="0"/>
    <n v="0"/>
    <n v="0"/>
    <n v="0"/>
    <n v="0"/>
    <n v="8050"/>
    <n v="8050"/>
    <n v="0"/>
    <n v="0"/>
    <n v="0"/>
    <n v="0"/>
    <n v="0"/>
    <n v="0"/>
    <n v="0"/>
    <n v="0"/>
    <n v="0"/>
    <n v="0"/>
    <n v="0"/>
    <n v="0"/>
    <n v="0"/>
  </r>
  <r>
    <s v="DE Florida"/>
    <x v="15"/>
    <s v="Regulated Utility Other"/>
    <s v="PEF Solar Exp Battery BY - Vision FL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23.000000000087"/>
    <n v="46123.0000000000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Utility Other"/>
    <s v="PEF Vision FL 2023 - DeBary Hydrogen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07.37"/>
    <n v="0"/>
    <n v="0"/>
    <n v="0"/>
    <n v="0"/>
    <n v="0"/>
    <n v="0"/>
    <n v="0"/>
    <n v="0"/>
    <n v="0"/>
    <n v="2390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Utility Other"/>
    <s v="PEF Vision FL 2023 - Hines Floating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.05000000000007"/>
    <n v="676.05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gulated Utility Other"/>
    <s v="PEF Vision FL 2024 - UCF Research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9.6700000000037"/>
    <n v="0"/>
    <n v="0"/>
    <n v="0"/>
    <n v="0"/>
    <n v="0"/>
    <n v="0"/>
    <n v="2559.67000000000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- Transmission"/>
    <s v="AFUDC Not Eligible"/>
    <s v="Expansion"/>
    <s v="Regulated Renewables"/>
    <s v="Renewable Generation - Solar"/>
    <s v="BY - Solar Energy Production"/>
    <s v="~"/>
    <s v="PEF Solar Growth Transmission"/>
    <n v="186.19"/>
    <n v="162.80000000000001"/>
    <n v="610.53000000000009"/>
    <n v="3447.17"/>
    <n v="21854.449999999997"/>
    <n v="1276.01"/>
    <n v="810.43999999999994"/>
    <n v="143.47999999999999"/>
    <n v="739.41"/>
    <n v="460.62"/>
    <n v="43.81"/>
    <n v="3896.51"/>
    <n v="3363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2018 - Hamilton"/>
    <s v="AFUDC Not Eligible"/>
    <s v="Expansion"/>
    <s v="Regulated Renewables"/>
    <s v="Renewable Generation - Solar"/>
    <s v="BY - Solar Energy Production"/>
    <s v="~"/>
    <s v="PEF Solar Growth Hamilton"/>
    <n v="30.08"/>
    <n v="0.27"/>
    <n v="65.38"/>
    <n v="16.98"/>
    <n v="1.83"/>
    <n v="43.02"/>
    <n v="19.73"/>
    <n v="0"/>
    <n v="0"/>
    <n v="0"/>
    <n v="41.71"/>
    <n v="48.3"/>
    <n v="267.3"/>
    <n v="0"/>
    <n v="0"/>
    <n v="207.63574999999989"/>
    <n v="0"/>
    <n v="0"/>
    <n v="0"/>
    <n v="0"/>
    <n v="0"/>
    <n v="0"/>
    <n v="0"/>
    <n v="0"/>
    <n v="0"/>
    <n v="207.63574999999989"/>
    <n v="0"/>
    <n v="0"/>
    <n v="0"/>
    <n v="0"/>
    <n v="0"/>
    <n v="0"/>
    <n v="0"/>
    <n v="0"/>
    <n v="0"/>
    <n v="0"/>
    <n v="0"/>
    <n v="207.63575000000009"/>
    <n v="207.63575000000009"/>
    <n v="0"/>
    <n v="0"/>
    <n v="0"/>
    <n v="0"/>
    <n v="0"/>
    <n v="0"/>
    <n v="0"/>
    <n v="0"/>
    <n v="0"/>
    <n v="0"/>
    <n v="0"/>
    <n v="217.28700103569597"/>
    <n v="217.28700103569597"/>
    <n v="0"/>
    <n v="0"/>
    <n v="0"/>
    <n v="0"/>
    <n v="0"/>
    <n v="0"/>
    <n v="0"/>
    <n v="0"/>
    <n v="0"/>
    <n v="0"/>
    <n v="0"/>
    <n v="204.5600018664972"/>
    <n v="204.5600018664972"/>
    <n v="0"/>
    <n v="0"/>
    <n v="0"/>
    <n v="0"/>
    <n v="0"/>
    <n v="0"/>
    <n v="0"/>
    <n v="0"/>
    <n v="0"/>
    <n v="0"/>
    <n v="0"/>
    <n v="144.56587381326997"/>
    <n v="144.56587381326997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2018 - Hamilton 344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.598748964304292"/>
    <n v="93.598748964304292"/>
    <n v="0"/>
    <n v="0"/>
    <n v="0"/>
    <n v="0"/>
    <n v="0"/>
    <n v="0"/>
    <n v="0"/>
    <n v="0"/>
    <n v="0"/>
    <n v="0"/>
    <n v="0"/>
    <n v="209.5757481335028"/>
    <n v="209.5757481335028"/>
    <n v="0"/>
    <n v="0"/>
    <n v="0"/>
    <n v="0"/>
    <n v="0"/>
    <n v="0"/>
    <n v="0"/>
    <n v="0"/>
    <n v="0"/>
    <n v="0"/>
    <n v="0"/>
    <n v="269.56987618673014"/>
    <n v="269.56987618673014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2019 DeBary"/>
    <s v="AFUDC Not Eligible"/>
    <s v="Expansion"/>
    <s v="Regulated Renewables"/>
    <s v="Renewable Generation - Solar"/>
    <s v="BY - Solar Energy Production"/>
    <s v="~"/>
    <s v="PEF Solar Growth DeBary"/>
    <n v="0"/>
    <n v="0"/>
    <n v="0"/>
    <n v="0"/>
    <n v="0"/>
    <n v="0"/>
    <n v="2.36"/>
    <n v="0"/>
    <n v="0"/>
    <n v="0"/>
    <n v="0"/>
    <n v="0"/>
    <n v="2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0"/>
    <n v="0"/>
    <n v="0"/>
    <n v="0"/>
    <n v="0"/>
    <n v="0"/>
    <n v="0"/>
    <n v="88424.28"/>
    <n v="1499.69"/>
    <n v="117.99"/>
    <n v="418.46"/>
    <n v="1896.71"/>
    <n v="92357.1300000000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0"/>
    <n v="0"/>
    <n v="0"/>
    <n v="0"/>
    <n v="0"/>
    <n v="87062.05"/>
    <n v="846.71"/>
    <n v="74.45"/>
    <n v="43.13"/>
    <n v="58.19"/>
    <n v="754.92"/>
    <n v="0"/>
    <n v="88839.450000000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2021 Duette"/>
    <s v="AFUDC Eligible"/>
    <s v="Expansion"/>
    <s v="Regulated Renewables"/>
    <s v="Renewable Generation - Solar"/>
    <s v="BY - Solar Energy Production"/>
    <s v="~"/>
    <s v="PEF Solar Growth Duet"/>
    <n v="-45.84"/>
    <n v="35.799999999999997"/>
    <n v="529.79"/>
    <n v="63.56"/>
    <n v="17.37"/>
    <n v="0"/>
    <n v="0"/>
    <n v="18.690000000000001"/>
    <n v="1.76"/>
    <n v="0"/>
    <n v="-48.39"/>
    <n v="0"/>
    <n v="57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2021 Santa Fe"/>
    <s v="AFUDC Not Eligible"/>
    <s v="Expansion"/>
    <s v="Regulated Renewables"/>
    <s v="Renewable Generation - Solar"/>
    <s v="BY - Solar Energy Production"/>
    <s v="~"/>
    <s v="PEF Solar Growth Santa Fe"/>
    <n v="0"/>
    <n v="0.28000000000000003"/>
    <n v="0"/>
    <n v="0"/>
    <n v="0"/>
    <n v="0"/>
    <n v="0"/>
    <n v="0"/>
    <n v="0"/>
    <n v="0"/>
    <n v="0"/>
    <n v="0"/>
    <n v="0.2800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2021 Twin Rivers"/>
    <s v="AFUDC Eligible"/>
    <s v="Expansion"/>
    <s v="Regulated Renewables"/>
    <s v="Renewable Generation - Solar"/>
    <s v="BY - Solar Energy Production"/>
    <s v="~"/>
    <s v="PEF Solar Growth Twin Rivers"/>
    <n v="1057.8900000000001"/>
    <n v="3.65"/>
    <n v="0.53"/>
    <n v="0"/>
    <n v="0"/>
    <n v="0"/>
    <n v="0"/>
    <n v="0"/>
    <n v="0"/>
    <n v="0"/>
    <n v="0"/>
    <n v="0"/>
    <n v="1062.07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2022 BY - Bay Trail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65169.49"/>
    <n v="0"/>
    <n v="0"/>
    <n v="37563.599999999999"/>
    <n v="82.07"/>
    <n v="1416.01"/>
    <n v="177.78"/>
    <n v="104408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2022 BY - Fort Green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100986.74"/>
    <n v="1087.1600000000001"/>
    <n v="1422.1"/>
    <n v="28.06"/>
    <n v="65.5"/>
    <n v="924.94"/>
    <n v="289.20999999999998"/>
    <n v="104803.71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2022 BY - Hardeetown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100318.0236666667"/>
    <n v="1025.08341666667"/>
    <n v="1025.08341666667"/>
    <n v="1025.08341666667"/>
    <n v="1025.08341666667"/>
    <n v="1025.08341666667"/>
    <n v="1025.08341666667"/>
    <n v="1025.08341666667"/>
    <n v="1025.08341666667"/>
    <n v="108518.69100000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2023 BY - Bay Ranch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99637.398983862964"/>
    <n v="1500.8494919314801"/>
    <n v="1500.8494919314801"/>
    <n v="1500.8494919314801"/>
    <n v="1500.8494919314801"/>
    <n v="1500.8494919314801"/>
    <n v="1500.8494919314801"/>
    <n v="1500.8494919314801"/>
    <n v="1500.8494919314801"/>
    <n v="1500.8494919314801"/>
    <n v="1500.8494919314801"/>
    <n v="114645.89390317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2023 BY - Hildreth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106874.08"/>
    <n v="1247"/>
    <n v="1247"/>
    <n v="1247"/>
    <n v="1247"/>
    <n v="1247"/>
    <n v="1247"/>
    <n v="1247"/>
    <n v="1247"/>
    <n v="1247"/>
    <n v="11809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2023 BY- High Springs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86802.46"/>
    <n v="999"/>
    <n v="999"/>
    <n v="999"/>
    <n v="999"/>
    <n v="999"/>
    <n v="999"/>
    <n v="999"/>
    <n v="999"/>
    <n v="999"/>
    <n v="9579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2024 BY - Falmouth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789.56"/>
    <n v="2667"/>
    <n v="2667"/>
    <n v="2667"/>
    <n v="2667"/>
    <n v="2667"/>
    <n v="2667"/>
    <n v="115791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2024 BY - Mule Creek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519.06"/>
    <n v="732"/>
    <n v="732"/>
    <n v="732"/>
    <n v="732"/>
    <n v="732"/>
    <n v="732"/>
    <n v="732"/>
    <n v="732"/>
    <n v="732"/>
    <n v="732"/>
    <n v="732"/>
    <n v="11657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2024 BY - Spring Ridge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60.61"/>
    <n v="3000"/>
    <n v="3000"/>
    <n v="3000"/>
    <n v="3000"/>
    <n v="3000"/>
    <n v="3000"/>
    <n v="114460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2024 BY - Winquepin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730.12"/>
    <n v="621"/>
    <n v="621"/>
    <n v="621"/>
    <n v="621"/>
    <n v="621"/>
    <n v="621"/>
    <n v="621"/>
    <n v="621"/>
    <n v="621"/>
    <n v="621"/>
    <n v="621"/>
    <n v="12156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2024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186"/>
    <n v="4169.666666666667"/>
    <n v="4169.666666666667"/>
    <n v="4169.666666666667"/>
    <n v="4169.666666666667"/>
    <n v="4169.666666666667"/>
    <n v="4169.666666666667"/>
    <n v="4169.666666666667"/>
    <n v="4169.666666666667"/>
    <n v="4169.6666666666715"/>
    <n v="226712.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2025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293.99999999988"/>
    <n v="457293.99999999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2026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636.50000000006"/>
    <n v="19090.916666666668"/>
    <n v="19090.916666666668"/>
    <n v="19090.916666666668"/>
    <n v="19090.916666666668"/>
    <n v="19090.916666666668"/>
    <n v="19090.916666666686"/>
    <n v="458182.00000000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2027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238.5"/>
    <n v="19013.25"/>
    <n v="19013.25"/>
    <n v="19013.25"/>
    <n v="19013.25"/>
    <n v="19013.25"/>
    <n v="19013.25"/>
    <n v="456318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2028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260"/>
    <n v="0"/>
    <n v="0"/>
    <n v="0"/>
    <n v="0"/>
    <n v="0"/>
    <n v="0"/>
    <n v="227260"/>
  </r>
  <r>
    <s v="DE Florida"/>
    <x v="15"/>
    <s v="Renewable Generation"/>
    <s v="PEF Solar Growth Battery BY"/>
    <s v="AFUDC Not Eligible"/>
    <s v="Expansion"/>
    <s v="Regulated Renewables"/>
    <s v="Renewable Generation - Battery"/>
    <s v="BY - Solar Energy Production"/>
    <s v="~"/>
    <s v="PEF Solar Growth Battery"/>
    <n v="0"/>
    <n v="13689.4"/>
    <n v="22.34"/>
    <n v="55.71"/>
    <n v="27.74"/>
    <n v="22047.34"/>
    <n v="85.19"/>
    <n v="83.309999999999988"/>
    <n v="428.91999999999996"/>
    <n v="1154.27"/>
    <n v="1089.4199999999998"/>
    <n v="954.81000000000006"/>
    <n v="39638.4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Battery BY - Jennings"/>
    <s v="AFUDC Not Eligible"/>
    <s v="Expansion"/>
    <s v="Regulated Renewables"/>
    <s v="Renewable Generation - Battery"/>
    <s v="BY - Solar Energy Production"/>
    <s v="~"/>
    <s v="PEF Solar Growth Battery"/>
    <n v="-22.04"/>
    <n v="0"/>
    <n v="0"/>
    <n v="0"/>
    <n v="0"/>
    <n v="7640.79"/>
    <n v="290.58"/>
    <n v="582.02"/>
    <n v="18.98"/>
    <n v="9.3800000000000008"/>
    <n v="343.33"/>
    <n v="43.11"/>
    <n v="890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Battery BY - Micanop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11715.73"/>
    <n v="-413.53"/>
    <n v="923.46"/>
    <n v="-310.45999999999998"/>
    <n v="39.630000000000003"/>
    <n v="11954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Renewable Generation"/>
    <s v="PEF Solar Growth Battery BY - Trenton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12885.32"/>
    <n v="26.18"/>
    <n v="417.18"/>
    <n v="9.14"/>
    <n v="271.67"/>
    <n v="907.68"/>
    <n v="0.13"/>
    <n v="33.33"/>
    <n v="1455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EE 2023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1786.7"/>
    <n v="33.243917300000021"/>
    <n v="28.807865199999995"/>
    <n v="59.9943648"/>
    <n v="49.655685699999992"/>
    <n v="57.419325000000001"/>
    <n v="109.6396105"/>
    <n v="59.994414800000001"/>
    <n v="52.2287155"/>
    <n v="57.408355"/>
    <n v="52.221585500000003"/>
    <n v="49.657575700000002"/>
    <n v="2396.9714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EE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2.1363748"/>
    <n v="2.1454448000000004"/>
    <n v="2.4629004999999995"/>
    <n v="2.0495195000000002"/>
    <n v="2.3765252000000001"/>
    <n v="2.3344352000000002"/>
    <n v="2.1408648000000006"/>
    <n v="5.9446764999999999"/>
    <n v="4.3583256000000006"/>
    <n v="4.3031974000000002"/>
    <n v="2.3721329999999998"/>
    <n v="32.624397299999998"/>
    <n v="2.2405062999999998"/>
    <n v="2.4843896000000001"/>
    <n v="2.8939006999999997"/>
    <n v="2.7332638999999999"/>
    <n v="2.6332662000000004"/>
    <n v="2.6276761999999998"/>
    <n v="2.3754729999999995"/>
    <n v="2.6015662000000006"/>
    <n v="143.68462539999999"/>
    <n v="277.47473350000001"/>
    <n v="0.97206499999999996"/>
    <n v="0"/>
    <n v="442.721466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EE 2025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4.0058333333333334"/>
    <n v="2.0029166666666605"/>
    <n v="24.035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89993"/>
    <n v="93.289884717708006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927"/>
    <n v="1117.83542865295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EE 2026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2.807374569019251"/>
    <n v="1.1643067790017501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114.03703730042253"/>
    <n v="685.386530581536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EE 2028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42.503088261009736"/>
    <n v="3.8639171146372604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55.742024384177995"/>
    <n v="4.7161915699582622"/>
    <n v="0"/>
    <n v="0"/>
    <n v="0"/>
    <n v="0"/>
    <n v="0"/>
    <n v="0"/>
    <n v="0"/>
    <n v="0"/>
    <n v="0"/>
    <n v="0"/>
    <n v="0"/>
    <n v="4.7161915699582622"/>
  </r>
  <r>
    <s v="DE Florida"/>
    <x v="15"/>
    <s v="Transmission"/>
    <s v="PEF Transmission Expansion EE DEC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7.395290000000003"/>
    <n v="1.5813899999999987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13.06608200000001"/>
    <n v="10.134971999999989"/>
    <n v="120.792672"/>
    <n v="120.792672"/>
    <n v="120.792672"/>
    <n v="120.792672"/>
    <n v="120.792672"/>
    <n v="120.792672"/>
    <n v="120.792672"/>
    <n v="120.792672"/>
    <n v="120.792672"/>
    <n v="120.792672"/>
    <n v="241.58534399999979"/>
    <n v="1459.6470359999998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EE JUL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22.5268333"/>
    <n v="22.5268333"/>
    <n v="22.5268333"/>
    <n v="22.5268333"/>
    <n v="22.5268333"/>
    <n v="22.5268333"/>
    <n v="22.5268333"/>
    <n v="22.5268333"/>
    <n v="22.5268333"/>
    <n v="22.5268333"/>
    <n v="22.5268333"/>
    <n v="247.79516629999995"/>
    <n v="22.5268333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73.25274959999996"/>
    <n v="40.975083300000001"/>
    <n v="0"/>
    <n v="0"/>
    <n v="0"/>
    <n v="0"/>
    <n v="0"/>
    <n v="0"/>
    <n v="0"/>
    <n v="0"/>
    <n v="0"/>
    <n v="0"/>
    <n v="0"/>
    <n v="40.975083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EE MAR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11.925911229160498"/>
    <n v="1.0841737481055027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24.10021210854774"/>
    <n v="20.274185305494772"/>
    <n v="36.877581401094005"/>
    <n v="73.755162802188011"/>
    <n v="36.877581401093998"/>
    <n v="36.877581401093998"/>
    <n v="36.877581401093998"/>
    <n v="36.877581401093998"/>
    <n v="36.877581401093998"/>
    <n v="36.877581401093998"/>
    <n v="36.877581401093998"/>
    <n v="36.877581401093998"/>
    <n v="36.877581401094005"/>
    <n v="462.80516211862283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EE_DeLand West to Dona Vista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1"/>
    <n v="51.04954"/>
    <n v="46.30603"/>
    <n v="51.176369999999999"/>
    <n v="54.742589400000007"/>
    <n v="76.740436499999987"/>
    <n v="72.949279399999995"/>
    <n v="76.043599999999998"/>
    <n v="76.075999999999993"/>
    <n v="73.254919999999998"/>
    <n v="75.432209999999998"/>
    <n v="72.402559999999994"/>
    <n v="727.17353529999991"/>
    <n v="74.384619999999984"/>
    <n v="74.625029999999981"/>
    <n v="68.722939999999994"/>
    <n v="74.479829999999993"/>
    <n v="73.066270000000003"/>
    <n v="75.340670000000017"/>
    <n v="72.50403"/>
    <n v="74.592600000000004"/>
    <n v="73.699770000000001"/>
    <n v="72.436750000000018"/>
    <n v="75.461299999999994"/>
    <n v="73.112349999999992"/>
    <n v="882.42615999999987"/>
    <n v="75.952259999999995"/>
    <n v="628.31980808977607"/>
    <n v="578.62602496997567"/>
    <n v="627.09726873354896"/>
    <n v="615.19552815236068"/>
    <n v="634.34527685623914"/>
    <n v="610.46164022092"/>
    <n v="628.04675746083365"/>
    <n v="620.52940337391658"/>
    <n v="609.89516330709796"/>
    <n v="635.36094436685687"/>
    <n v="615.58350758441964"/>
    <n v="6879.4135831159447"/>
    <n v="639.49467688405468"/>
    <n v="884.93598173464045"/>
    <n v="814.94643789879603"/>
    <n v="883.21413713976551"/>
    <n v="866.4515293881733"/>
    <n v="1753.2065948752504"/>
    <n v="884.55141272491744"/>
    <n v="873.96384723151471"/>
    <n v="858.98640811155076"/>
    <n v="894.85283420954374"/>
    <n v="866.99796601993512"/>
    <n v="900.67485066591325"/>
    <n v="11122.2766768840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EE_Ross Prairie-Shaw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1.82"/>
    <n v="13.71011"/>
    <n v="12.436170000000001"/>
    <n v="13.74418"/>
    <n v="13.39836"/>
    <n v="13.86487"/>
    <n v="23.557780000000005"/>
    <n v="46.193119999999993"/>
    <n v="46.212829999999997"/>
    <n v="44.49915"/>
    <n v="45.821759999999998"/>
    <n v="43.981409999999997"/>
    <n v="319.23973999999993"/>
    <n v="59.991454099999999"/>
    <n v="160.44812999999999"/>
    <n v="10196.8436958"/>
    <n v="244.18121000000065"/>
    <n v="236.39350000000002"/>
    <n v="234.81001000000003"/>
    <n v="225.96902999999998"/>
    <n v="232.47845000000001"/>
    <n v="282.55291999999992"/>
    <n v="762.59535000000005"/>
    <n v="695.78178000000003"/>
    <n v="114.15968999999996"/>
    <n v="13446.205219900001"/>
    <n v="118.59411"/>
    <n v="302.51646333430057"/>
    <n v="19225.609497761518"/>
    <n v="460.39075719916582"/>
    <n v="888.42929709376313"/>
    <n v="426.05265501494137"/>
    <n v="438.32582215473639"/>
    <n v="532.73858700116705"/>
    <n v="1437.8332002821292"/>
    <n v="1311.8597476832194"/>
    <n v="215.24205781731527"/>
    <n v="223.60291898994547"/>
    <n v="25581.1951143322"/>
    <n v="74.139413349644457"/>
    <n v="4711.7283923759815"/>
    <n v="112.83055564690181"/>
    <n v="109.232032867377"/>
    <n v="108.50033833379142"/>
    <n v="104.41512356291226"/>
    <n v="107.4229777525899"/>
    <n v="130.56124573735465"/>
    <n v="352.37787983048969"/>
    <n v="321.50485635807274"/>
    <n v="52.750583286805977"/>
    <n v="54.799631330528427"/>
    <n v="6240.2630304324503"/>
    <n v="2.5605917066699999E-3"/>
    <n v="0.16273142854127221"/>
    <n v="3.8968879303900002E-3"/>
    <n v="3.7726038665E-3"/>
    <n v="3.7473329495899999E-3"/>
    <n v="3.6062397497699998E-3"/>
    <n v="3.7101235835500001E-3"/>
    <n v="4.5092620502799998E-3"/>
    <n v="1.217025919065E-2"/>
    <n v="1.110398142702E-2"/>
    <n v="1.82187449271E-3"/>
    <n v="1.8877912115977669E-3"/>
    <n v="0.21551837669999999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FF  Tallahasse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11.973120189326"/>
    <n v="0"/>
    <n v="0"/>
    <n v="0"/>
    <n v="0"/>
    <n v="17411.973120189326"/>
  </r>
  <r>
    <s v="DE Florida"/>
    <x v="15"/>
    <s v="Transmission"/>
    <s v="PEF Transmission Expansion FF - New County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3.337040557206"/>
    <n v="0"/>
    <n v="0"/>
    <n v="0"/>
    <n v="0"/>
    <n v="0"/>
    <n v="0"/>
    <n v="0"/>
    <n v="12563.337040557206"/>
  </r>
  <r>
    <s v="DE Florida"/>
    <x v="15"/>
    <s v="Transmission"/>
    <s v="PEF Transmission Expansion FF American Cement-Bushnell East "/>
    <s v="AFUDC Not Eligible"/>
    <s v="Expansion"/>
    <s v="Other Transmission &amp; Distribution Expansion"/>
    <s v="Transmission Expansion"/>
    <s v="FF - Transmission Stations "/>
    <s v="~"/>
    <s v="PEF Transmission (Excl. ECC) 353.1"/>
    <n v="-8.32"/>
    <n v="-1.33"/>
    <n v="2.33"/>
    <n v="-0.47"/>
    <n v="2.2799999999999998"/>
    <n v="0"/>
    <n v="0"/>
    <n v="0"/>
    <n v="0"/>
    <n v="0"/>
    <n v="0"/>
    <n v="0"/>
    <n v="-5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FF Bartow Plant-Northeast"/>
    <s v="AFUDC Not Eligible"/>
    <s v="Expansion"/>
    <s v="Other Transmission &amp; Distribution Expansion"/>
    <s v="Transmission Expansion"/>
    <s v="FF - Transmission Stations "/>
    <s v="~"/>
    <s v="PEF Transmission (Excl. ECC) 353.1"/>
    <n v="15"/>
    <n v="0"/>
    <n v="0"/>
    <n v="0"/>
    <n v="14129.03"/>
    <n v="242.86"/>
    <n v="-77.31"/>
    <n v="182.98000000000002"/>
    <n v="111.65"/>
    <n v="104.87"/>
    <n v="-0.89999999999999858"/>
    <n v="4.71"/>
    <n v="14712.89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FF Bayboro_TGIP"/>
    <s v="AFUDC Not Eligible"/>
    <s v="Expansion"/>
    <s v="Other Transmission &amp; Distribution Expansion"/>
    <s v="Transmission Expansion"/>
    <s v="FF - Transmission Stations "/>
    <s v="~"/>
    <s v="PEF Transmission (Excl. ECC) 353.1"/>
    <n v="539.91999999999996"/>
    <n v="1690.52"/>
    <n v="336.06"/>
    <n v="298.5"/>
    <n v="976.91"/>
    <n v="1575.46"/>
    <n v="47.5"/>
    <n v="351.25"/>
    <n v="114.93"/>
    <n v="387.83"/>
    <n v="159.93"/>
    <n v="644.55999999999995"/>
    <n v="7123.37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FF Brookridge Bank &amp; Spar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11.2702422"/>
    <n v="4.9899852999999998"/>
    <n v="26416.260227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FF Fort White"/>
    <s v="AFUDC Not Eligible"/>
    <s v="Expansion"/>
    <s v="Other Transmission &amp; Distribution Expansion"/>
    <s v="Transmission Expansion"/>
    <s v="FF - Transmission Stations "/>
    <s v="~"/>
    <s v="PEF Transmission (Excl. ECC) 353.1"/>
    <n v="331.81"/>
    <n v="264.63"/>
    <n v="8.01"/>
    <n v="1.35"/>
    <n v="625.97"/>
    <n v="-654.07000000000005"/>
    <n v="1185.98"/>
    <n v="0"/>
    <n v="0"/>
    <n v="0"/>
    <n v="0"/>
    <n v="0"/>
    <n v="1763.67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44.28"/>
    <n v="340.46"/>
    <n v="390.96"/>
    <n v="428.22"/>
    <n v="919"/>
    <n v="96.37"/>
    <n v="34.54"/>
    <n v="290.06"/>
    <n v="895.5"/>
    <n v="70.12"/>
    <n v="41.44"/>
    <n v="48.04"/>
    <n v="3598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FF Stations"/>
    <s v="AFUDC Not Eligible"/>
    <s v="Expansion"/>
    <s v="Other Transmission &amp; Distribution Expansion"/>
    <s v="Transmission Expansion"/>
    <s v="FF - Transmission Stations "/>
    <s v="~"/>
    <s v="PEF Transmission (Excl. ECC) 353.1"/>
    <n v="322.77999999999997"/>
    <n v="153.69"/>
    <n v="4963.84"/>
    <n v="10612.2"/>
    <n v="20494.759999999998"/>
    <n v="5168.5499999999993"/>
    <n v="-104.48000000000008"/>
    <n v="1775.29"/>
    <n v="27.630000000000003"/>
    <n v="327.31"/>
    <n v="2117.52"/>
    <n v="12285.91"/>
    <n v="58145"/>
    <n v="0"/>
    <n v="0"/>
    <n v="25507.564303034003"/>
    <n v="0"/>
    <n v="0"/>
    <n v="12411.675057860002"/>
    <n v="0"/>
    <n v="0"/>
    <n v="11173.735534780997"/>
    <n v="0"/>
    <n v="0"/>
    <n v="12095.145245915"/>
    <n v="61188.12014159"/>
    <n v="0"/>
    <n v="0"/>
    <n v="3261.5017571050003"/>
    <n v="0"/>
    <n v="0"/>
    <n v="6288.5961307779999"/>
    <n v="0"/>
    <n v="0"/>
    <n v="8090.1124477600006"/>
    <n v="0"/>
    <n v="0"/>
    <n v="6251.2400930299991"/>
    <n v="23891.450428673001"/>
    <n v="0"/>
    <n v="0"/>
    <n v="4115.3892305166819"/>
    <n v="0"/>
    <n v="0"/>
    <n v="7979.4517854491687"/>
    <n v="0"/>
    <n v="0"/>
    <n v="10265.353486419017"/>
    <n v="0"/>
    <n v="0"/>
    <n v="7932.0515858875042"/>
    <n v="30292.246088272372"/>
    <n v="0"/>
    <n v="0"/>
    <n v="1847.9246994680691"/>
    <n v="0"/>
    <n v="0"/>
    <n v="3534.4767667282263"/>
    <n v="0"/>
    <n v="0"/>
    <n v="4547.010794170521"/>
    <n v="0"/>
    <n v="0"/>
    <n v="3513.4809713199966"/>
    <n v="13442.893231686812"/>
    <n v="0"/>
    <n v="0"/>
    <n v="735.91081974225858"/>
    <n v="0"/>
    <n v="0"/>
    <n v="1404.199659333311"/>
    <n v="0"/>
    <n v="0"/>
    <n v="1806.4656891405975"/>
    <n v="0"/>
    <n v="0"/>
    <n v="1395.8583264421814"/>
    <n v="5342.4344946583487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FF Stations - Keystone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43.1475399999999"/>
    <n v="13.18126"/>
    <n v="14.18357"/>
    <n v="14.57183"/>
    <n v="6585.0842000000002"/>
    <n v="6.7698"/>
    <n v="0.18309"/>
    <n v="0"/>
    <n v="0"/>
    <n v="0"/>
    <n v="0"/>
    <n v="0"/>
    <n v="0"/>
    <n v="0"/>
    <n v="0"/>
    <n v="0"/>
    <n v="0"/>
    <n v="6.95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708.08409369728"/>
    <n v="116708.084093697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467.15"/>
    <n v="136.82"/>
    <n v="6525.46"/>
    <n v="18612.259999999998"/>
    <n v="1245.78"/>
    <n v="5659.45"/>
    <n v="890.14"/>
    <n v="-3247.37"/>
    <n v="2928.54"/>
    <n v="123.84"/>
    <n v="1237.6199999999999"/>
    <n v="258.74"/>
    <n v="34838.42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22.54"/>
    <n v="30.83"/>
    <n v="0.02"/>
    <n v="0.65"/>
    <n v="-3.6"/>
    <n v="0"/>
    <n v="1.23"/>
    <n v="29.27"/>
    <n v="6.83"/>
    <n v="0"/>
    <n v="0"/>
    <n v="0"/>
    <n v="87.77"/>
    <n v="0"/>
    <n v="0"/>
    <n v="0"/>
    <n v="0"/>
    <n v="112109.2443853"/>
    <n v="1339.1998412"/>
    <n v="277.6264127"/>
    <n v="283.11118019999998"/>
    <n v="257.40801069999998"/>
    <n v="269.42178999999999"/>
    <n v="0"/>
    <n v="0"/>
    <n v="114536.0116200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FF Sumter County Industrial Park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64.889548996702"/>
    <n v="0"/>
    <n v="10864.889548996702"/>
  </r>
  <r>
    <s v="DE Florida"/>
    <x v="15"/>
    <s v="Transmission"/>
    <s v="PEF Transmission Expansion FF Voltage"/>
    <s v="AFUDC Not Eligible"/>
    <s v="Expansion"/>
    <s v="Other Transmission &amp; Distribution Expansion"/>
    <s v="Voltage Control"/>
    <s v="FF - Transmission Stations "/>
    <s v="~"/>
    <s v="PEF Transmission (Excl. ECC) 353.1"/>
    <n v="9.16"/>
    <n v="474.16"/>
    <n v="107.69000000000001"/>
    <n v="144.41"/>
    <n v="3185.0099999999998"/>
    <n v="677.08999999999992"/>
    <n v="89.85"/>
    <n v="116.53000000000002"/>
    <n v="5939.9"/>
    <n v="118.75"/>
    <n v="121.08999999999999"/>
    <n v="44.25"/>
    <n v="1102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- Disston to Largo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008.657546576025"/>
    <n v="725.93568941569595"/>
    <n v="588.4603916788667"/>
    <n v="53.2088371935182"/>
    <n v="51.224672247279734"/>
    <n v="144.97203772578928"/>
    <n v="42572.459174837175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- Disston to Largo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23.177397001076"/>
    <n v="340.049170225561"/>
    <n v="275.65178406102569"/>
    <n v="24.924550755847733"/>
    <n v="23.995110788373328"/>
    <n v="67.90907494056728"/>
    <n v="19755.707087772447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40th Street to 16th Stree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50.955464126997"/>
    <n v="243.86988595139999"/>
    <n v="219.6958417251"/>
    <n v="36.791998285200002"/>
    <n v="33.531869253899998"/>
    <n v="32.957560229999999"/>
    <n v="0"/>
    <n v="0"/>
    <n v="0"/>
    <n v="0"/>
    <n v="20417.8026195725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40th Street to 16th Stree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82.1431028730003"/>
    <n v="114.2356734486"/>
    <n v="102.9118553749"/>
    <n v="17.234430914800001"/>
    <n v="15.707292646100001"/>
    <n v="15.43826977"/>
    <n v="0"/>
    <n v="0"/>
    <n v="0"/>
    <n v="0"/>
    <n v="6547.670625027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Archer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74.160888307648"/>
    <n v="1671.0129113592584"/>
    <n v="1671.0129113592584"/>
    <n v="1671.0129113592584"/>
    <n v="1671.0129113592584"/>
    <n v="1671.012911359252"/>
    <n v="28129.225445103937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Archer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840.1544647549983"/>
    <n v="167.28676952318162"/>
    <n v="148.0075883212767"/>
    <n v="148.00758832127664"/>
    <n v="148.0075883212767"/>
    <n v="148.00758832127664"/>
    <n v="148.0075883212767"/>
    <n v="148.00758832127664"/>
    <n v="148.0075883212767"/>
    <n v="148.00758832127664"/>
    <n v="148.0075883212767"/>
    <n v="148.00758832127664"/>
    <n v="148.0075883212767"/>
    <n v="1795.370241057225"/>
    <n v="148.00758832127664"/>
    <n v="782.75054144435342"/>
    <n v="782.75054144435342"/>
    <n v="782.75054144435342"/>
    <n v="1565.5010828887068"/>
    <n v="782.75054144435342"/>
    <n v="782.75054144435342"/>
    <n v="782.75054144435342"/>
    <n v="782.75054144435342"/>
    <n v="782.75054144435342"/>
    <n v="782.75054144435342"/>
    <n v="782.75054144435489"/>
    <n v="9541.0140856535181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Archer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11.876312291006"/>
    <n v="166.78950476588989"/>
    <n v="168.9257532487905"/>
    <n v="180.59501358853771"/>
    <n v="162.79632986825635"/>
    <n v="143.41824691367853"/>
    <n v="0"/>
    <n v="0"/>
    <n v="0"/>
    <n v="21034.401160676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Archer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46.1828247001922"/>
    <n v="78.129004435123164"/>
    <n v="79.129684708317427"/>
    <n v="84.595902106818698"/>
    <n v="76.258486384689832"/>
    <n v="67.181234604204775"/>
    <n v="0"/>
    <n v="0"/>
    <n v="0"/>
    <n v="9631.47713693934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Baker Tap to Miccosuke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376154438430735"/>
    <n v="-1.6297585912458E-3"/>
    <n v="-1.5940014385176001E-3"/>
    <n v="-1.5939984508344001E-3"/>
    <n v="-1.0168456529268E-3"/>
    <n v="1.1772424132019999E-2"/>
    <n v="0"/>
    <n v="0"/>
    <n v="0"/>
    <n v="29.3820922584292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Baker Tap to Miccosuke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60636220057872"/>
    <n v="-7.6342583055420004E-4"/>
    <n v="-7.466761510824E-4"/>
    <n v="-7.4667475156560002E-4"/>
    <n v="-4.7631976987320003E-4"/>
    <n v="5.51454228798E-3"/>
    <n v="0"/>
    <n v="0"/>
    <n v="0"/>
    <n v="13.7634176658427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Bithlo to Lockwood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7.12"/>
    <n v="0"/>
    <n v="0"/>
    <n v="4427.12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Bithlo to Lockwoo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61.630623260811"/>
    <n v="1563.3211677069362"/>
    <n v="1654.3770789201299"/>
    <n v="24779.328869887879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Bithlo to Lockwoo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0.088353627314"/>
    <n v="732.3046292195487"/>
    <n v="774.95783873055188"/>
    <n v="11607.350821577415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Brookridge-Twin County Ranc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06.78310743363"/>
    <n v="0"/>
    <n v="0"/>
    <n v="0"/>
    <n v="0"/>
    <n v="13106.78310743363"/>
  </r>
  <r>
    <s v="DE Florida"/>
    <x v="15"/>
    <s v="Transmission"/>
    <s v="PEF Transmission Expansion GG Brookridge-Twin County Ranc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9.5944365217692"/>
    <n v="0"/>
    <n v="0"/>
    <n v="0"/>
    <n v="0"/>
    <n v="6139.5944365217692"/>
  </r>
  <r>
    <s v="DE Florida"/>
    <x v="15"/>
    <s v="Transmission"/>
    <s v="PEF Transmission Expansion GG Burnham Tap to Jasper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4.7646863536074"/>
    <n v="0"/>
    <n v="3784.7646863536074"/>
  </r>
  <r>
    <s v="DE Florida"/>
    <x v="15"/>
    <s v="Transmission"/>
    <s v="PEF Transmission Expansion GG Burnham Tap to Jasper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2.8927091729793"/>
    <n v="0"/>
    <n v="1772.8927091729793"/>
  </r>
  <r>
    <s v="DE Florida"/>
    <x v="15"/>
    <s v="Transmission"/>
    <s v="PEF Transmission Expansion GG Capacit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94.320000000000007"/>
    <n v="8.1900000000000013"/>
    <n v="226.69"/>
    <n v="13257.08"/>
    <n v="1894.3700000000001"/>
    <n v="657.96999999999991"/>
    <n v="-103.32000000000001"/>
    <n v="37.07"/>
    <n v="28.53"/>
    <n v="36.400000000000006"/>
    <n v="1595.12"/>
    <n v="57.330000000000005"/>
    <n v="17789.750000000004"/>
    <n v="0"/>
    <n v="0"/>
    <n v="9469.0833999999977"/>
    <n v="0"/>
    <n v="0"/>
    <n v="189.38166800000039"/>
    <n v="0"/>
    <n v="0"/>
    <n v="3.7876333600000098"/>
    <n v="0"/>
    <n v="0"/>
    <n v="7.5752667200000415E-2"/>
    <n v="9662.3284540271979"/>
    <n v="0"/>
    <n v="0"/>
    <n v="1.5150533440000033E-3"/>
    <n v="0"/>
    <n v="0"/>
    <n v="3.0301066880000039E-5"/>
    <n v="0"/>
    <n v="0"/>
    <n v="6.0602133760000183E-7"/>
    <n v="0"/>
    <n v="0"/>
    <n v="1.2120426752000083E-8"/>
    <n v="1.5459725526443555E-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932.507891540008"/>
    <n v="24.055344359999999"/>
    <n v="0.75330858000000001"/>
    <n v="96957.31654447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98.86244846"/>
    <n v="11.268215639999999"/>
    <n v="0.35287141999999999"/>
    <n v="24910.48353552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Disston to 40th Stree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6.2"/>
    <n v="0"/>
    <n v="0"/>
    <n v="0"/>
    <n v="0"/>
    <n v="0"/>
    <n v="189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Disston to 40th Stree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890.551791167323"/>
    <n v="1159.2105033971411"/>
    <n v="1076.7295723257325"/>
    <n v="1125.052606147518"/>
    <n v="2293.3444268179314"/>
    <n v="1161.3576471236356"/>
    <n v="88706.246546979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Disston to 40th Stree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359.891367668701"/>
    <n v="543.00756326532746"/>
    <n v="504.37112125096718"/>
    <n v="527.00702108819121"/>
    <n v="1074.2685347355657"/>
    <n v="544.01334718418912"/>
    <n v="41552.5589551929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Eustis to Eustis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80.106698767124"/>
    <n v="168.23525398131426"/>
    <n v="181.29455397949542"/>
    <n v="170.04793961135354"/>
    <n v="228.39797006490508"/>
    <n v="214.58012625914225"/>
    <n v="166.44062274779526"/>
    <n v="15409.10316541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Eustis to Eustis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49.1138867939981"/>
    <n v="78.806234978031199"/>
    <n v="84.923586959558065"/>
    <n v="79.655349098416721"/>
    <n v="106.98818274699666"/>
    <n v="100.51550701419438"/>
    <n v="77.965578056604727"/>
    <n v="6277.9683256477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Ft White-Perr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50377.89"/>
    <n v="0"/>
    <n v="0"/>
    <n v="0"/>
    <n v="0"/>
    <n v="0"/>
    <n v="0"/>
    <n v="0"/>
    <n v="5037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Ft White-P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11499.8831494932"/>
    <n v="1206.49253316"/>
    <n v="256.00700885999998"/>
    <n v="82.251282149999994"/>
    <n v="57.602378190000003"/>
    <n v="21.57540114"/>
    <n v="0"/>
    <n v="0"/>
    <n v="13123.811752993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Ft White-P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5386.8762477068003"/>
    <n v="565.15582684000003"/>
    <n v="119.92105114"/>
    <n v="38.528867849999997"/>
    <n v="26.982611810000002"/>
    <n v="10.106538860000001"/>
    <n v="0"/>
    <n v="0"/>
    <n v="6147.5711442068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Ginnie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62.296905636529"/>
    <n v="0"/>
    <n v="0"/>
    <n v="0"/>
    <n v="0"/>
    <n v="21962.296905636529"/>
  </r>
  <r>
    <s v="DE Florida"/>
    <x v="15"/>
    <s v="Transmission"/>
    <s v="PEF Transmission Expansion GG Ginnie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87.771971950137"/>
    <n v="0"/>
    <n v="0"/>
    <n v="0"/>
    <n v="0"/>
    <n v="10287.771971950137"/>
  </r>
  <r>
    <s v="DE Florida"/>
    <x v="15"/>
    <s v="Transmission"/>
    <s v="PEF Transmission Expansion GG Ginnie-Bell-Dempse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-0.5"/>
    <n v="0"/>
    <n v="0"/>
    <n v="0"/>
    <n v="0"/>
    <n v="0"/>
    <n v="-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Haines City East-Green Islan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44.51766386483"/>
    <n v="0"/>
    <n v="0"/>
    <n v="0"/>
    <n v="0"/>
    <n v="11536.180563242073"/>
    <n v="0"/>
    <n v="0"/>
    <n v="23380.698227106903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Haines City East-Green Islan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8.3129732347807"/>
    <n v="0"/>
    <n v="0"/>
    <n v="0"/>
    <n v="0"/>
    <n v="5403.8790009900458"/>
    <n v="0"/>
    <n v="0"/>
    <n v="10952.191974224826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Hancock Roa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564.52"/>
    <n v="942.63"/>
    <n v="1380.36"/>
    <n v="468.53"/>
    <n v="786.8"/>
    <n v="220.77"/>
    <n v="-18.62"/>
    <n v="81.180000000000007"/>
    <n v="107.71"/>
    <n v="1.27"/>
    <n v="206.37"/>
    <n v="-0.02"/>
    <n v="4741.50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Idylwild - Wacahoota "/>
    <s v="AFUDC Not Eligible"/>
    <s v="Expansion"/>
    <s v="Other Transmission &amp; Distribution Expansion"/>
    <s v="Voltage Control"/>
    <s v="GG - Transmission Lines"/>
    <s v="~"/>
    <s v="PEF Transmission O/H Conduct.&amp; Devices 356.0"/>
    <n v="-40.49"/>
    <n v="165.21"/>
    <n v="-246.2"/>
    <n v="302.38"/>
    <n v="-293.64"/>
    <n v="302.17"/>
    <n v="-298.17"/>
    <n v="301.27999999999997"/>
    <n v="0.74"/>
    <n v="0.24"/>
    <n v="0.28000000000000003"/>
    <n v="1314.33"/>
    <n v="1508.12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Lake Talquin-Brickyar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1174.98"/>
    <n v="0"/>
    <n v="0.18"/>
    <n v="1.72"/>
    <n v="26.19"/>
    <n v="20"/>
    <n v="33.89"/>
    <n v="0"/>
    <n v="0"/>
    <n v="0"/>
    <n v="0"/>
    <n v="1256.9600000000003"/>
    <n v="0"/>
    <n v="0"/>
    <n v="0"/>
    <n v="0"/>
    <n v="0"/>
    <n v="0"/>
    <n v="18535.560000000001"/>
    <n v="0"/>
    <n v="0"/>
    <n v="0"/>
    <n v="0"/>
    <n v="0"/>
    <n v="18535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Lake Talquin-Brickyard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65.2673572208005"/>
    <n v="18.042611558099999"/>
    <n v="14.467726642200001"/>
    <n v="11.3876130828"/>
    <n v="10.9302380922"/>
    <n v="11.076290391600001"/>
    <n v="5931.1718369877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Lake Talquin-Brickyard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7.4600395792004"/>
    <n v="8.4516785418999998"/>
    <n v="6.7770995577999997"/>
    <n v="5.3342857172000002"/>
    <n v="5.1200381078000001"/>
    <n v="5.1884532084000003"/>
    <n v="2778.3315947123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Lines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5225.55"/>
    <n v="330.87"/>
    <n v="374.96000000000004"/>
    <n v="250.02000000000004"/>
    <n v="1344.22"/>
    <n v="380.74"/>
    <n v="-449.43000000000018"/>
    <n v="-4537.2700000000004"/>
    <n v="4417.6400000000003"/>
    <n v="64.180000000000007"/>
    <n v="1316.79"/>
    <n v="21270.89"/>
    <n v="29989.16"/>
    <n v="0"/>
    <n v="0"/>
    <n v="12258.490000000002"/>
    <n v="0"/>
    <n v="0"/>
    <n v="0"/>
    <n v="0"/>
    <n v="0"/>
    <n v="0"/>
    <n v="0"/>
    <n v="0"/>
    <n v="0"/>
    <n v="12258.49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2009.87"/>
    <n v="0"/>
    <n v="0"/>
    <n v="216.13"/>
    <n v="27.5"/>
    <n v="1.25"/>
    <n v="5.96"/>
    <n v="128.6"/>
    <n v="238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92.74"/>
    <n v="0"/>
    <n v="0"/>
    <n v="0"/>
    <n v="4092.74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Lines - Deland W - Dona Vist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7.2756362499995"/>
    <n v="389.86063925000002"/>
    <n v="389.86063925000002"/>
    <n v="389.86063924999962"/>
    <n v="6266.8575539999983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Lines - Deland W - Dona Vist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7.71061375"/>
    <n v="182.62194408333335"/>
    <n v="182.62194408333335"/>
    <n v="182.62194408333335"/>
    <n v="2935.576446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Lines - Fort Meade -WLW 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-4.37"/>
    <n v="0"/>
    <n v="0"/>
    <n v="0"/>
    <n v="0"/>
    <n v="0"/>
    <n v="-4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99.54"/>
    <n v="117.82"/>
    <n v="299.75"/>
    <n v="19804.439999999999"/>
    <n v="678.57"/>
    <n v="1511.95"/>
    <n v="289.26"/>
    <n v="-912.75"/>
    <n v="402.52"/>
    <n v="51.38"/>
    <n v="161.16"/>
    <n v="76.91"/>
    <n v="2258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Lin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18282.6798289215"/>
    <n v="0"/>
    <n v="0"/>
    <n v="8849.8107553053014"/>
    <n v="0"/>
    <n v="0"/>
    <n v="12531.7521375537"/>
    <n v="0"/>
    <n v="0"/>
    <n v="11967.503354156401"/>
    <n v="51631.746075936899"/>
    <n v="0"/>
    <n v="0"/>
    <n v="8354.7018348686997"/>
    <n v="0"/>
    <n v="0"/>
    <n v="6568.2541964964003"/>
    <n v="0"/>
    <n v="0"/>
    <n v="6635.4452687247003"/>
    <n v="0"/>
    <n v="0"/>
    <n v="5153.5853857989005"/>
    <n v="26711.986685888704"/>
    <n v="0"/>
    <n v="0"/>
    <n v="12890.375019469377"/>
    <n v="0"/>
    <n v="0"/>
    <n v="10134.085152228858"/>
    <n v="0"/>
    <n v="0"/>
    <n v="10237.753498042022"/>
    <n v="0"/>
    <n v="0"/>
    <n v="7951.4086363767483"/>
    <n v="41213.622306117009"/>
    <n v="0"/>
    <n v="0"/>
    <n v="18515.518492249201"/>
    <n v="0"/>
    <n v="0"/>
    <n v="14556.429952946823"/>
    <n v="0"/>
    <n v="0"/>
    <n v="14705.337426241073"/>
    <n v="0"/>
    <n v="0"/>
    <n v="11421.270017945106"/>
    <n v="59198.555889382202"/>
    <n v="0"/>
    <n v="0"/>
    <n v="9677.7622342131635"/>
    <n v="0"/>
    <n v="0"/>
    <n v="7608.4106487522513"/>
    <n v="0"/>
    <n v="0"/>
    <n v="7686.2421781281337"/>
    <n v="0"/>
    <n v="0"/>
    <n v="5969.7132137561548"/>
    <n v="30942.128274849703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Lin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7626.9760725785"/>
    <n v="0"/>
    <n v="0"/>
    <n v="4145.5060659947003"/>
    <n v="0"/>
    <n v="0"/>
    <n v="5870.2333801463001"/>
    <n v="0"/>
    <n v="0"/>
    <n v="5605.9230102436004"/>
    <n v="23248.6385289631"/>
    <n v="0"/>
    <n v="0"/>
    <n v="3913.5827978313"/>
    <n v="0"/>
    <n v="0"/>
    <n v="3076.7593079036001"/>
    <n v="0"/>
    <n v="0"/>
    <n v="3108.2335399753001"/>
    <n v="0"/>
    <n v="0"/>
    <n v="2414.0877211010998"/>
    <n v="12512.663366811299"/>
    <n v="0"/>
    <n v="0"/>
    <n v="6038.2226596339651"/>
    <n v="0"/>
    <n v="0"/>
    <n v="4747.0971564772481"/>
    <n v="0"/>
    <n v="0"/>
    <n v="4795.6583933559541"/>
    <n v="0"/>
    <n v="0"/>
    <n v="3724.6686563938306"/>
    <n v="19305.646865860996"/>
    <n v="0"/>
    <n v="0"/>
    <n v="8673.2017606864829"/>
    <n v="0"/>
    <n v="0"/>
    <n v="6818.6507415419037"/>
    <n v="0"/>
    <n v="0"/>
    <n v="6888.4032877693126"/>
    <n v="0"/>
    <n v="0"/>
    <n v="5350.0515943091023"/>
    <n v="27730.307384306801"/>
    <n v="0"/>
    <n v="0"/>
    <n v="4533.3423681556524"/>
    <n v="0"/>
    <n v="0"/>
    <n v="3563.9985270954012"/>
    <n v="0"/>
    <n v="0"/>
    <n v="3600.4570555401979"/>
    <n v="0"/>
    <n v="0"/>
    <n v="2796.3854848578494"/>
    <n v="14494.183435649102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32243.87"/>
    <n v="32243.87"/>
    <n v="0"/>
    <n v="0"/>
    <n v="0"/>
    <n v="0"/>
    <n v="0"/>
    <n v="0"/>
    <n v="0"/>
    <n v="0"/>
    <n v="0"/>
    <n v="0"/>
    <n v="0"/>
    <n v="0"/>
    <n v="0"/>
    <n v="0"/>
    <n v="159011.39358485502"/>
    <n v="366.5947026444"/>
    <n v="134.10967908059999"/>
    <n v="85.664864520600005"/>
    <n v="12.2191217781"/>
    <n v="0"/>
    <n v="0"/>
    <n v="0"/>
    <n v="0"/>
    <n v="0"/>
    <n v="0"/>
    <n v="159609.98195287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43.951870145"/>
    <n v="171.72350975559999"/>
    <n v="62.820833519399997"/>
    <n v="40.127888079400002"/>
    <n v="5.7237883218999999"/>
    <n v="0"/>
    <n v="0"/>
    <n v="0"/>
    <n v="0"/>
    <n v="0"/>
    <n v="0"/>
    <n v="17524.3478898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Martin West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08.719048177816"/>
    <n v="102.29446532277341"/>
    <n v="113.57047880349788"/>
    <n v="109.82247230769083"/>
    <n v="113.26862775517888"/>
    <n v="109.03043807567266"/>
    <n v="0"/>
    <n v="0"/>
    <n v="0"/>
    <n v="0"/>
    <n v="0"/>
    <n v="0"/>
    <n v="35856.7055304426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Martin West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67.532667208112"/>
    <n v="47.917671715073006"/>
    <n v="53.199680966689897"/>
    <n v="51.444006851913912"/>
    <n v="53.058285248020653"/>
    <n v="51.07299522193771"/>
    <n v="0"/>
    <n v="0"/>
    <n v="0"/>
    <n v="0"/>
    <n v="0"/>
    <n v="0"/>
    <n v="16124.2253072117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New Cust 355"/>
    <s v="AFUDC Not Eligible"/>
    <s v="Expansion"/>
    <s v="Customer Adds"/>
    <s v="Transmission - Customer Additions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738.73137818129999"/>
    <n v="0"/>
    <n v="0"/>
    <n v="596.98247584139995"/>
    <n v="0"/>
    <n v="0"/>
    <n v="449.31061039199994"/>
    <n v="0"/>
    <n v="0"/>
    <n v="-889.37380887419999"/>
    <n v="895.65065554049988"/>
    <n v="0"/>
    <n v="0"/>
    <n v="375.38245794120002"/>
    <n v="0"/>
    <n v="0"/>
    <n v="380.41993752120004"/>
    <n v="0"/>
    <n v="0"/>
    <n v="376.2937585212"/>
    <n v="0"/>
    <n v="0"/>
    <n v="382.31518776119998"/>
    <n v="1514.4113417448"/>
    <n v="0"/>
    <n v="0"/>
    <n v="300.24983712447209"/>
    <n v="0"/>
    <n v="0"/>
    <n v="428.09436772394895"/>
    <n v="0"/>
    <n v="0"/>
    <n v="381.91895508915866"/>
    <n v="0"/>
    <n v="0"/>
    <n v="468.66802806242015"/>
    <n v="1578.9311879999996"/>
    <n v="0"/>
    <n v="0"/>
    <n v="309.25727511019659"/>
    <n v="0"/>
    <n v="0"/>
    <n v="440.93711730290323"/>
    <n v="0"/>
    <n v="0"/>
    <n v="393.37645107478397"/>
    <n v="0"/>
    <n v="0"/>
    <n v="482.72798051211606"/>
    <n v="1626.298824"/>
    <n v="0"/>
    <n v="0"/>
    <n v="330.792908942905"/>
    <n v="0"/>
    <n v="0"/>
    <n v="289.29093805978027"/>
    <n v="0"/>
    <n v="0"/>
    <n v="350.82492678064034"/>
    <n v="0"/>
    <n v="0"/>
    <n v="391.09122621667439"/>
    <n v="1362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New Cust 356"/>
    <s v="AFUDC Not Eligible"/>
    <s v="Expansion"/>
    <s v="Customer Adds"/>
    <s v="Transmission - Customer Additions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346.04303911869999"/>
    <n v="0"/>
    <n v="0"/>
    <n v="279.6437735586"/>
    <n v="0"/>
    <n v="0"/>
    <n v="210.470021608"/>
    <n v="0"/>
    <n v="0"/>
    <n v="-416.6082893258"/>
    <n v="419.54854495949996"/>
    <n v="0"/>
    <n v="0"/>
    <n v="175.83994725880001"/>
    <n v="0"/>
    <n v="0"/>
    <n v="178.19964767880001"/>
    <n v="0"/>
    <n v="0"/>
    <n v="176.26682667880002"/>
    <n v="0"/>
    <n v="0"/>
    <n v="179.08743743880001"/>
    <n v="709.39385905519998"/>
    <n v="0"/>
    <n v="0"/>
    <n v="179.63289038101203"/>
    <n v="0"/>
    <n v="0"/>
    <n v="157.09577188573346"/>
    <n v="0"/>
    <n v="0"/>
    <n v="190.5110233973931"/>
    <n v="0"/>
    <n v="0"/>
    <n v="212.37712633586153"/>
    <n v="739.61681199999998"/>
    <n v="0"/>
    <n v="0"/>
    <n v="185.02184294474517"/>
    <n v="0"/>
    <n v="0"/>
    <n v="161.80861517884981"/>
    <n v="0"/>
    <n v="0"/>
    <n v="196.22631788371581"/>
    <n v="0"/>
    <n v="0"/>
    <n v="218.7483999926892"/>
    <n v="761.80517600000007"/>
    <n v="0"/>
    <n v="0"/>
    <n v="154.95291916708737"/>
    <n v="0"/>
    <n v="0"/>
    <n v="135.51220152873719"/>
    <n v="0"/>
    <n v="0"/>
    <n v="164.33649286787721"/>
    <n v="0"/>
    <n v="0"/>
    <n v="183.19838643629816"/>
    <n v="638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New Source to Alachu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48.552519083481"/>
    <n v="1519.4606055604377"/>
    <n v="2463.5277051202338"/>
    <n v="3518.002676029756"/>
    <n v="1107.4884956026256"/>
    <n v="2762.6331983002892"/>
    <n v="0"/>
    <n v="0"/>
    <n v="44919.6651996968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New Source to Alachu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15.107567676418"/>
    <n v="711.75907955033722"/>
    <n v="1153.9872803720332"/>
    <n v="1647.9337058054218"/>
    <n v="518.77948619271297"/>
    <n v="1294.0969019938211"/>
    <n v="0"/>
    <n v="0"/>
    <n v="21041.6640215907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Powerline to Holder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35339.787587179999"/>
    <n v="37.132886999999997"/>
    <n v="54.705233939999999"/>
    <n v="122.96298759"/>
    <n v="125.02248822"/>
    <n v="75.269370510000002"/>
    <n v="0"/>
    <n v="0"/>
    <n v="0"/>
    <n v="0"/>
    <n v="0"/>
    <n v="0"/>
    <n v="35754.88055444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Powerline to Holder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45.099192819999999"/>
    <n v="17.394113000000001"/>
    <n v="25.625506059999999"/>
    <n v="57.599402410000003"/>
    <n v="58.564131779999997"/>
    <n v="35.258339489999997"/>
    <n v="0"/>
    <n v="0"/>
    <n v="0"/>
    <n v="0"/>
    <n v="0"/>
    <n v="0"/>
    <n v="239.54068556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Rio Pinar to Econ to Winter Park Eas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64.49"/>
    <n v="8.76"/>
    <n v="119.72"/>
    <n v="14.25"/>
    <n v="146.91"/>
    <n v="20622.7"/>
    <n v="2441.7000000000003"/>
    <n v="155.06"/>
    <n v="472.7"/>
    <n v="7.33"/>
    <n v="18.990000000000002"/>
    <n v="13813.94"/>
    <n v="37986.55000000001"/>
    <n v="202.2"/>
    <n v="0"/>
    <n v="0"/>
    <n v="0"/>
    <n v="0"/>
    <n v="0"/>
    <n v="0"/>
    <n v="0"/>
    <n v="0"/>
    <n v="0"/>
    <n v="0"/>
    <n v="0"/>
    <n v="20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Rio Pinar to Econ to Winter Park Eas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645.5047124061"/>
    <n v="386.33553009960002"/>
    <n v="259.47321673139999"/>
    <n v="11.49261048"/>
    <n v="9.8635835699999994"/>
    <n v="3.4395130799999998"/>
    <n v="0"/>
    <n v="0"/>
    <n v="0"/>
    <n v="0"/>
    <n v="0"/>
    <n v="0"/>
    <n v="1316.10916636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Rio Pinar to Econ to Winter Park Eas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302.37298569389998"/>
    <n v="180.97068150039999"/>
    <n v="121.5447226686"/>
    <n v="5.3834695200000002"/>
    <n v="4.6203864299999999"/>
    <n v="1.6111669200000001"/>
    <n v="0"/>
    <n v="0"/>
    <n v="0"/>
    <n v="0"/>
    <n v="0"/>
    <n v="0"/>
    <n v="616.5034127328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Ross Prairie-Shaw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68.917128708352"/>
    <n v="1512.6618777352585"/>
    <n v="1512.6618777352585"/>
    <n v="1512.6618777352585"/>
    <n v="1512.6618777352585"/>
    <n v="1512.6618777352596"/>
    <n v="48832.226517384639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Ross Prairie-Shaw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31.54855221431"/>
    <n v="708.57435976145086"/>
    <n v="708.57435976145086"/>
    <n v="708.57435976145086"/>
    <n v="708.57435976145086"/>
    <n v="708.57435976145007"/>
    <n v="22874.420351021556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Silver Springs to Martin Wes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41.51"/>
    <n v="41.51"/>
    <n v="0"/>
    <n v="0"/>
    <n v="0"/>
    <n v="0"/>
    <n v="0"/>
    <n v="0"/>
    <n v="0"/>
    <n v="0"/>
    <n v="0"/>
    <n v="0"/>
    <n v="0"/>
    <n v="3550.5067233336003"/>
    <n v="3550.5067233336003"/>
    <n v="451.41262346849999"/>
    <n v="466.74651305729998"/>
    <n v="193.56912016320001"/>
    <n v="16.3722416148"/>
    <n v="8.7729830448000001"/>
    <n v="1.3259347848"/>
    <n v="0"/>
    <n v="0"/>
    <n v="0"/>
    <n v="0"/>
    <n v="0"/>
    <n v="0"/>
    <n v="1138.1994161334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Silver Springs to Martin Wes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1.8972022664002"/>
    <n v="1441.8972022664002"/>
    <n v="211.45466503150001"/>
    <n v="218.63750024270001"/>
    <n v="90.673347036799996"/>
    <n v="7.6692291851999999"/>
    <n v="4.1095177551999997"/>
    <n v="0.62110601519999997"/>
    <n v="0"/>
    <n v="0"/>
    <n v="0"/>
    <n v="0"/>
    <n v="0"/>
    <n v="0"/>
    <n v="533.16536526660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GG Tarpon Spring to Odess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37.386709968334"/>
    <n v="0"/>
    <n v="0"/>
    <n v="0"/>
    <n v="0"/>
    <n v="0"/>
    <n v="0"/>
    <n v="21137.386709968334"/>
  </r>
  <r>
    <s v="DE Florida"/>
    <x v="15"/>
    <s v="Transmission"/>
    <s v="PEF Transmission Expansion GG Tarpon Spring to Odess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1.3602943904498"/>
    <n v="0"/>
    <n v="0"/>
    <n v="0"/>
    <n v="0"/>
    <n v="0"/>
    <n v="0"/>
    <n v="9901.3602943904498"/>
  </r>
  <r>
    <s v="DE Florida"/>
    <x v="15"/>
    <s v="Transmission"/>
    <s v="PEF Transmission Expansion GG Waukeena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35.9458072410653"/>
    <n v="0"/>
    <n v="0"/>
    <n v="0"/>
    <n v="0"/>
    <n v="0"/>
    <n v="0"/>
    <n v="0"/>
    <n v="9735.9458072410653"/>
  </r>
  <r>
    <s v="DE Florida"/>
    <x v="15"/>
    <s v="Transmission"/>
    <s v="PEF Transmission Expansion GG Waukeena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60.5972283552182"/>
    <n v="0"/>
    <n v="0"/>
    <n v="0"/>
    <n v="0"/>
    <n v="0"/>
    <n v="0"/>
    <n v="0"/>
    <n v="4560.5972283552182"/>
  </r>
  <r>
    <s v="DE Florida"/>
    <x v="15"/>
    <s v="Transmission"/>
    <s v="PEF Transmission Expansion HB Capacity"/>
    <s v="AFUDC Not Eligible"/>
    <s v="Expansion"/>
    <s v="Other Transmission &amp; Distribution Expansion"/>
    <s v="Transmission Expansion"/>
    <s v="HB - Distribution Substation"/>
    <s v="~"/>
    <s v="PEF Distribution Station Equip 362.0"/>
    <n v="2.35"/>
    <n v="39.200000000000003"/>
    <n v="15"/>
    <n v="-45"/>
    <n v="0"/>
    <n v="0"/>
    <n v="-168.37"/>
    <n v="0"/>
    <n v="0"/>
    <n v="0"/>
    <n v="79.13"/>
    <n v="0.11"/>
    <n v="-77.58"/>
    <n v="0"/>
    <n v="0"/>
    <n v="8126.0436469000006"/>
    <n v="0"/>
    <n v="0"/>
    <n v="1449.038689"/>
    <n v="0"/>
    <n v="0"/>
    <n v="1042.7441377499999"/>
    <n v="0"/>
    <n v="0"/>
    <n v="1965.5707763"/>
    <n v="12583.397249950001"/>
    <n v="0"/>
    <n v="0"/>
    <n v="1565.2475757499999"/>
    <n v="0"/>
    <n v="0"/>
    <n v="361.28093914999999"/>
    <n v="0"/>
    <n v="0"/>
    <n v="460.85771584999998"/>
    <n v="0"/>
    <n v="0"/>
    <n v="589.46004334999998"/>
    <n v="2976.8462740999998"/>
    <n v="0"/>
    <n v="0"/>
    <n v="1395.323461519127"/>
    <n v="0"/>
    <n v="0"/>
    <n v="322.06008711057359"/>
    <n v="0"/>
    <n v="0"/>
    <n v="410.82675565844602"/>
    <n v="0"/>
    <n v="0"/>
    <n v="525.46794646234309"/>
    <n v="2653.67825075049"/>
    <n v="0"/>
    <n v="0"/>
    <n v="3995.242583580186"/>
    <n v="0"/>
    <n v="0"/>
    <n v="922.15762866542286"/>
    <n v="0"/>
    <n v="0"/>
    <n v="1176.3240524127143"/>
    <n v="0"/>
    <n v="0"/>
    <n v="1504.5772341353172"/>
    <n v="7598.3014987936403"/>
    <n v="0"/>
    <n v="0"/>
    <n v="202.78428634565279"/>
    <n v="0"/>
    <n v="0"/>
    <n v="46.805437395880247"/>
    <n v="0"/>
    <n v="0"/>
    <n v="59.706019969876245"/>
    <n v="0"/>
    <n v="0"/>
    <n v="76.366983653535812"/>
    <n v="385.66272736494511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HB Cust Adds"/>
    <s v="AFUDC Not Eligible"/>
    <s v="Expansion"/>
    <s v="Customer Adds"/>
    <s v="Transmission Expansion"/>
    <s v="HB - Distribution Substation"/>
    <s v="~"/>
    <s v="PEF Distribution Station Equip 362.0"/>
    <n v="101.05000000000001"/>
    <n v="10785.92"/>
    <n v="2464.4900000000002"/>
    <n v="128.71"/>
    <n v="71.52"/>
    <n v="126.72"/>
    <n v="423.8"/>
    <n v="138.78"/>
    <n v="6.549999999999998"/>
    <n v="-50.07"/>
    <n v="69.239999999999995"/>
    <n v="-17.869999999999997"/>
    <n v="14248.839999999997"/>
    <n v="0"/>
    <n v="0"/>
    <n v="8040.2542872999993"/>
    <n v="0"/>
    <n v="0"/>
    <n v="0.98838999999999999"/>
    <n v="0"/>
    <n v="0"/>
    <n v="0"/>
    <n v="0"/>
    <n v="0"/>
    <n v="2.876E-4"/>
    <n v="8041.2429648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HB Voltage"/>
    <s v="AFUDC Not Eligible"/>
    <s v="Expansion"/>
    <s v="Other Transmission &amp; Distribution Expansion"/>
    <s v="Voltage Control"/>
    <s v="HB - Distribution Substation"/>
    <s v="~"/>
    <s v="PEF Distribution Station Equip 362.0"/>
    <n v="2.72"/>
    <n v="-64.52"/>
    <n v="8.58"/>
    <n v="5.03"/>
    <n v="3.06"/>
    <n v="391.84"/>
    <n v="217.84"/>
    <n v="-1.04"/>
    <n v="19.46"/>
    <n v="-7.0399999999999991"/>
    <n v="-71.599999999999994"/>
    <n v="140.71"/>
    <n v="645.04000000000008"/>
    <n v="4282.6706764"/>
    <n v="38.104640000000003"/>
    <n v="42.722740000000002"/>
    <n v="16.83755"/>
    <n v="38.809460000000001"/>
    <n v="38.146740000000001"/>
    <n v="0"/>
    <n v="0"/>
    <n v="0"/>
    <n v="0"/>
    <n v="0"/>
    <n v="0"/>
    <n v="4457.2918064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SB DEC 2024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5.2240104000002"/>
    <n v="1905.2240104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SB DEC 2025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200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SB DEC 2026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SB MAR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106.8757938"/>
    <n v="27.807352999999999"/>
    <n v="30.961627499999999"/>
    <n v="56.012918900000003"/>
    <n v="70.9189279"/>
    <n v="62.737322499999998"/>
    <n v="0"/>
    <n v="0"/>
    <n v="0"/>
    <n v="355.313943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SB MAY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7755.0206315999994"/>
    <n v="0"/>
    <n v="0"/>
    <n v="0"/>
    <n v="0"/>
    <n v="0"/>
    <n v="0"/>
    <n v="0"/>
    <n v="7755.0206315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SB NOV 2024B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2.22454590000007"/>
    <n v="0"/>
    <n v="772.2245459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Expansion SB NOV 2026A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64.6968735999999"/>
    <n v="0"/>
    <n v="7764.6968735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FF"/>
    <s v="AFUDC Not Eligible"/>
    <s v="Maintenance"/>
    <s v="Maintenance"/>
    <s v="Transmission"/>
    <s v="FF - Transmission Stations "/>
    <s v="~"/>
    <s v="PEF Transmission (Excl. ECC) 353.1"/>
    <n v="439.58"/>
    <n v="3328.7900000000004"/>
    <n v="2457.8699999999994"/>
    <n v="529.6099999999999"/>
    <n v="6288.2"/>
    <n v="456.41999999999996"/>
    <n v="1728.8700000000001"/>
    <n v="1390.2199999999998"/>
    <n v="3608.1400000000003"/>
    <n v="1567.5"/>
    <n v="2116.619999999999"/>
    <n v="5220.7"/>
    <n v="29132.52"/>
    <n v="0"/>
    <n v="0"/>
    <n v="16608.550231149995"/>
    <n v="0"/>
    <n v="0"/>
    <n v="6015.9281753499999"/>
    <n v="0"/>
    <n v="0"/>
    <n v="6187.8602720500003"/>
    <n v="0"/>
    <n v="0"/>
    <n v="10222.42516805"/>
    <n v="39034.763846599999"/>
    <n v="0"/>
    <n v="0"/>
    <n v="11021.6097218"/>
    <n v="0"/>
    <n v="0"/>
    <n v="6966.6583010999993"/>
    <n v="0"/>
    <n v="0"/>
    <n v="15032.4655303"/>
    <n v="0"/>
    <n v="0"/>
    <n v="6648.8990964000004"/>
    <n v="39669.632649599997"/>
    <n v="0"/>
    <n v="0"/>
    <n v="10143.554468619495"/>
    <n v="0"/>
    <n v="0"/>
    <n v="6411.6476381570728"/>
    <n v="0"/>
    <n v="0"/>
    <n v="13834.878638702181"/>
    <n v="0"/>
    <n v="0"/>
    <n v="6119.203258824753"/>
    <n v="36509.284004303503"/>
    <n v="0"/>
    <n v="0"/>
    <n v="9497.3816279556522"/>
    <n v="0"/>
    <n v="0"/>
    <n v="6003.2077189452593"/>
    <n v="0"/>
    <n v="0"/>
    <n v="12953.558105760203"/>
    <n v="0"/>
    <n v="0"/>
    <n v="5729.3928864485852"/>
    <n v="34183.540339109699"/>
    <n v="0"/>
    <n v="0"/>
    <n v="7831.5311726236705"/>
    <n v="0"/>
    <n v="0"/>
    <n v="4950.2389425173433"/>
    <n v="0"/>
    <n v="0"/>
    <n v="10681.490759836901"/>
    <n v="0"/>
    <n v="0"/>
    <n v="4724.4514968092844"/>
    <n v="28187.712371787202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FF SPP"/>
    <s v="AFUDC Not Eligible"/>
    <s v="Recoverable"/>
    <s v="Florida SPP"/>
    <s v="Transmission"/>
    <s v="FF - Transmission Stations "/>
    <s v="DEF - SPP"/>
    <s v="PEF Transmission (Excl. ECC) 353.1 SPP"/>
    <n v="0"/>
    <n v="0"/>
    <n v="0"/>
    <n v="0"/>
    <n v="0"/>
    <n v="0"/>
    <n v="0"/>
    <n v="0"/>
    <n v="0"/>
    <n v="378.53"/>
    <n v="6.75"/>
    <n v="222.33"/>
    <n v="607.61"/>
    <n v="430.97"/>
    <n v="436.99"/>
    <n v="439.53"/>
    <n v="443.59"/>
    <n v="445.94"/>
    <n v="439.93"/>
    <n v="445.03"/>
    <n v="442.81"/>
    <n v="444.54"/>
    <n v="437.05"/>
    <n v="436.37"/>
    <n v="471.95"/>
    <n v="5314.6999999999989"/>
    <n v="502.29"/>
    <n v="494.97"/>
    <n v="501.38"/>
    <n v="507.81"/>
    <n v="506.8"/>
    <n v="504.15"/>
    <n v="502.09"/>
    <n v="496.47"/>
    <n v="503.72"/>
    <n v="507.56"/>
    <n v="508.11"/>
    <n v="510.65"/>
    <n v="6046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709873698"/>
    <n v="11240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709873698"/>
    <n v="11240"/>
    <n v="727.89393656132131"/>
    <n v="869.5218912390435"/>
    <n v="1132.4757256747132"/>
    <n v="806.59315223034969"/>
    <n v="810.00755893944824"/>
    <n v="770.79293287771316"/>
    <n v="987.11102228793573"/>
    <n v="1015.838250286399"/>
    <n v="892.25790531679195"/>
    <n v="996.34209381844073"/>
    <n v="1054.4388324647889"/>
    <n v="1176.7266983030531"/>
    <n v="1124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FF_PS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9.9999999999964"/>
    <n v="9999.9999999999964"/>
    <n v="0"/>
    <n v="0"/>
    <n v="0"/>
    <n v="0"/>
    <n v="0"/>
    <n v="0"/>
    <n v="0"/>
    <n v="0"/>
    <n v="0"/>
    <n v="0"/>
    <n v="0"/>
    <n v="20000.000000399992"/>
    <n v="20000.000000399992"/>
    <n v="0"/>
    <n v="0"/>
    <n v="0"/>
    <n v="0"/>
    <n v="0"/>
    <n v="0"/>
    <n v="0"/>
    <n v="0"/>
    <n v="0"/>
    <n v="0"/>
    <n v="0"/>
    <n v="40000"/>
    <n v="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FF_PS NOV 2024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78.3375803"/>
    <n v="2.77712"/>
    <n v="13581.114700300001"/>
    <n v="4.5764605805999996E-3"/>
    <n v="3.05220287225E-3"/>
    <n v="9.9194787371499997E-3"/>
    <n v="2.7761059976249999E-2"/>
    <n v="0"/>
    <n v="0"/>
    <n v="0"/>
    <n v="0"/>
    <n v="0"/>
    <n v="0"/>
    <n v="0"/>
    <n v="0"/>
    <n v="4.530920216624999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FF_PS NOV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63.861310203909"/>
    <n v="18163.861310203909"/>
    <n v="1.4863806620782001E-2"/>
    <n v="2.6251965220147999E-2"/>
    <n v="0.29679732881256099"/>
    <n v="0.80763689652103898"/>
    <n v="0.80591314972783901"/>
    <n v="0.29692034112858701"/>
    <n v="0"/>
    <n v="0"/>
    <n v="0"/>
    <n v="0"/>
    <n v="0"/>
    <n v="0"/>
    <n v="2.24838348803095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FF_STIP"/>
    <s v="AFUDC Not Eligible"/>
    <s v="Maintenance"/>
    <s v="Maintenance"/>
    <s v="Transmission"/>
    <s v="FF - Transmission Stations "/>
    <s v="~"/>
    <s v="PEF Transmission (Excl. ECC) 353.1"/>
    <n v="226.33999999999997"/>
    <n v="14.120000000000001"/>
    <n v="70.289999999999992"/>
    <n v="297.26999999999992"/>
    <n v="157.33000000000001"/>
    <n v="159.72999999999999"/>
    <n v="186.80999999999997"/>
    <n v="59.97"/>
    <n v="93.84"/>
    <n v="330.75"/>
    <n v="517.64"/>
    <n v="128.76000000000002"/>
    <n v="2242.8500000000004"/>
    <n v="0"/>
    <n v="0"/>
    <n v="9811.9508805999994"/>
    <n v="0"/>
    <n v="0"/>
    <n v="4537.7630805999997"/>
    <n v="0"/>
    <n v="0"/>
    <n v="104.1995108"/>
    <n v="0"/>
    <n v="0"/>
    <n v="152.00239349999998"/>
    <n v="14605.915865499999"/>
    <n v="0"/>
    <n v="0"/>
    <n v="4652.6614148999997"/>
    <n v="0"/>
    <n v="0"/>
    <n v="4715.0978849000003"/>
    <n v="0"/>
    <n v="0"/>
    <n v="4663.9561899"/>
    <n v="0"/>
    <n v="0"/>
    <n v="4738.5891299000004"/>
    <n v="18770.3046196"/>
    <n v="0"/>
    <n v="0"/>
    <n v="4614.5853666707699"/>
    <n v="0"/>
    <n v="0"/>
    <n v="4035.6298257637"/>
    <n v="0"/>
    <n v="0"/>
    <n v="4894.0334862641103"/>
    <n v="0"/>
    <n v="0"/>
    <n v="5455.751321301419"/>
    <n v="1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GG"/>
    <s v="AFUDC Not Eligible"/>
    <s v="Maintenance"/>
    <s v="Maintenance"/>
    <s v="Transmission"/>
    <s v="GG - Transmission Lines"/>
    <s v="~"/>
    <s v="PEF Transmission O/H Conduct.&amp; Devices 356.0"/>
    <n v="164.53999999999996"/>
    <n v="652.25999999999988"/>
    <n v="1590.4700000000003"/>
    <n v="312"/>
    <n v="230.78999999999996"/>
    <n v="-832.5200000000001"/>
    <n v="-559.1099999999999"/>
    <n v="957.06999999999994"/>
    <n v="281.41000000000003"/>
    <n v="399.39"/>
    <n v="-273.40000000000009"/>
    <n v="193.35999999999999"/>
    <n v="3116.2599999999998"/>
    <n v="0"/>
    <n v="0"/>
    <n v="3206.3300000000004"/>
    <n v="0"/>
    <n v="0"/>
    <n v="0"/>
    <n v="0"/>
    <n v="0"/>
    <n v="0"/>
    <n v="0"/>
    <n v="0"/>
    <n v="0"/>
    <n v="3206.33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GG 355"/>
    <s v="AFUDC Not Eligible"/>
    <s v="Maintenance"/>
    <s v="Maintenance"/>
    <s v="Transmission"/>
    <s v="GG - Transmission Lines"/>
    <s v="~"/>
    <s v="PEF Transmission Poles &amp; Fixtures 355.0"/>
    <n v="0"/>
    <n v="1"/>
    <n v="0"/>
    <n v="0"/>
    <n v="0"/>
    <n v="0"/>
    <n v="0"/>
    <n v="0"/>
    <n v="0"/>
    <n v="6.95"/>
    <n v="5.4"/>
    <n v="8.7899999999999991"/>
    <n v="22.14"/>
    <n v="0"/>
    <n v="0"/>
    <n v="4795.4669634776701"/>
    <n v="0"/>
    <n v="0"/>
    <n v="801.51909369747"/>
    <n v="0"/>
    <n v="0"/>
    <n v="964.37173521537011"/>
    <n v="0"/>
    <n v="0"/>
    <n v="1109.22842572887"/>
    <n v="7670.5862181193797"/>
    <n v="0"/>
    <n v="0"/>
    <n v="903.59500659744003"/>
    <n v="0"/>
    <n v="0"/>
    <n v="1128.8512317095401"/>
    <n v="0"/>
    <n v="0"/>
    <n v="1555.41736553754"/>
    <n v="0"/>
    <n v="0"/>
    <n v="1139.2424382803401"/>
    <n v="4727.1060421248603"/>
    <n v="0"/>
    <n v="0"/>
    <n v="1922.2167295426625"/>
    <n v="0"/>
    <n v="0"/>
    <n v="2401.4040658854892"/>
    <n v="0"/>
    <n v="0"/>
    <n v="3308.8377642943742"/>
    <n v="0"/>
    <n v="0"/>
    <n v="2423.5092710723734"/>
    <n v="10055.9678307949"/>
    <n v="0"/>
    <n v="0"/>
    <n v="1913.5638314718847"/>
    <n v="0"/>
    <n v="0"/>
    <n v="2390.5940961825404"/>
    <n v="0"/>
    <n v="0"/>
    <n v="3293.9429631685975"/>
    <n v="0"/>
    <n v="0"/>
    <n v="2412.599790176977"/>
    <n v="10010.700681"/>
    <n v="0"/>
    <n v="0"/>
    <n v="1913.5638314718847"/>
    <n v="0"/>
    <n v="0"/>
    <n v="2390.5940961825404"/>
    <n v="0"/>
    <n v="0"/>
    <n v="3293.9429631685975"/>
    <n v="0"/>
    <n v="0"/>
    <n v="2412.599790176977"/>
    <n v="10010.700681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GG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278.45606659232999"/>
    <n v="0"/>
    <n v="0"/>
    <n v="375.45461217253001"/>
    <n v="0"/>
    <n v="0"/>
    <n v="451.73947655462996"/>
    <n v="0"/>
    <n v="0"/>
    <n v="519.59451954113001"/>
    <n v="1625.2446748606199"/>
    <n v="0"/>
    <n v="0"/>
    <n v="423.26990764255999"/>
    <n v="0"/>
    <n v="0"/>
    <n v="528.78640663045996"/>
    <n v="0"/>
    <n v="0"/>
    <n v="728.60226080246002"/>
    <n v="0"/>
    <n v="0"/>
    <n v="533.65394685965998"/>
    <n v="2214.31252193514"/>
    <n v="0"/>
    <n v="0"/>
    <n v="900.42163982982265"/>
    <n v="0"/>
    <n v="0"/>
    <n v="1124.8867797613379"/>
    <n v="0"/>
    <n v="0"/>
    <n v="1549.9548411305514"/>
    <n v="0"/>
    <n v="0"/>
    <n v="1135.241494085288"/>
    <n v="4710.5047548069997"/>
    <n v="0"/>
    <n v="0"/>
    <n v="896.36837333264498"/>
    <n v="0"/>
    <n v="0"/>
    <n v="1119.8230788285323"/>
    <n v="0"/>
    <n v="0"/>
    <n v="1542.9776875929263"/>
    <n v="0"/>
    <n v="0"/>
    <n v="1130.1311792458973"/>
    <n v="4689.3003190000009"/>
    <n v="0"/>
    <n v="0"/>
    <n v="896.36837333264498"/>
    <n v="0"/>
    <n v="0"/>
    <n v="1119.8230788285323"/>
    <n v="0"/>
    <n v="0"/>
    <n v="1542.9776875929263"/>
    <n v="0"/>
    <n v="0"/>
    <n v="1130.1311792458973"/>
    <n v="4689.3003190000009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GG CFK Anchor_Guy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66.870497841599"/>
    <n v="0"/>
    <n v="0"/>
    <n v="0"/>
    <n v="0"/>
    <n v="0"/>
    <n v="0"/>
    <n v="0"/>
    <n v="0"/>
    <n v="0"/>
    <n v="0"/>
    <n v="0"/>
    <n v="18766.8704978415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GG CFK Anchor_Guy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90.94227431933"/>
    <n v="0"/>
    <n v="0"/>
    <n v="0"/>
    <n v="0"/>
    <n v="0"/>
    <n v="0"/>
    <n v="0"/>
    <n v="0"/>
    <n v="0"/>
    <n v="0"/>
    <n v="0"/>
    <n v="8790.942274319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GG_SPP"/>
    <s v="AFUDC Not Eligible"/>
    <s v="Recoverable"/>
    <s v="Florida SPP"/>
    <s v="Transmission"/>
    <s v="GG - Transmission Lines"/>
    <s v="DEF - SPP"/>
    <s v="PEF Transmission Poles &amp; Fixtures 355.0 SPP"/>
    <n v="4672.3399999999992"/>
    <n v="1039.5999999999999"/>
    <n v="4618.59"/>
    <n v="4312.3900000000012"/>
    <n v="3118.31"/>
    <n v="3273.7999999999993"/>
    <n v="7739.6799999999976"/>
    <n v="7579.010000000002"/>
    <n v="7418.03"/>
    <n v="4461.3200000000006"/>
    <n v="1581.02"/>
    <n v="10758.24"/>
    <n v="60572.32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GG_SPP 354"/>
    <s v="AFUDC Not Eligible"/>
    <s v="Recoverable"/>
    <s v="Florida SPP"/>
    <s v="Transmission"/>
    <s v="GG - Transmission Lines"/>
    <s v="DEF - SPP"/>
    <s v="PEF Transmission Towers &amp; Fixtures 354 SPP"/>
    <n v="59.03"/>
    <n v="-886.42"/>
    <n v="13.19"/>
    <n v="17.97"/>
    <n v="2270.9499999999998"/>
    <n v="16.18"/>
    <n v="15.82"/>
    <n v="405.09000000000003"/>
    <n v="-2.04"/>
    <n v="0.33"/>
    <n v="171.01"/>
    <n v="796.02"/>
    <n v="2877.12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GG_SPP 355"/>
    <s v="AFUDC Not Eligible"/>
    <s v="Recoverable"/>
    <s v="Florida SPP"/>
    <s v="Transmission"/>
    <s v="GG - Transmission Lines"/>
    <s v="DEF - SPP"/>
    <s v="PEF Transmission Poles &amp; Fixtures 355.0 SPP"/>
    <n v="0"/>
    <n v="0"/>
    <n v="0"/>
    <n v="0"/>
    <n v="0"/>
    <n v="0"/>
    <n v="0"/>
    <n v="0"/>
    <n v="0"/>
    <n v="0"/>
    <n v="0"/>
    <n v="0"/>
    <n v="0"/>
    <n v="7400.6614112322004"/>
    <n v="7898.2088903825997"/>
    <n v="7942.8500557827001"/>
    <n v="8015.4209557569002"/>
    <n v="8057.1598296366001"/>
    <n v="7948.9413170099997"/>
    <n v="8040.0241033269003"/>
    <n v="8000.7982666793996"/>
    <n v="8030.9029541289001"/>
    <n v="7898.0836710309004"/>
    <n v="7885.1429951580003"/>
    <n v="7979.3847457769998"/>
    <n v="95097.579195902101"/>
    <n v="7934.2095009512996"/>
    <n v="8261.3917815288005"/>
    <n v="8415.8449268927998"/>
    <n v="8538.5677479833994"/>
    <n v="8547.7988400687009"/>
    <n v="8524.3060886723997"/>
    <n v="8511.7039050752992"/>
    <n v="8381.8312915437"/>
    <n v="8560.2087965019"/>
    <n v="8533.6985657040004"/>
    <n v="8583.5494796448002"/>
    <n v="8666.2042709111993"/>
    <n v="101459.31519547831"/>
    <n v="7241.8681578847854"/>
    <n v="8650.9346766859671"/>
    <n v="11267.080937760014"/>
    <n v="8024.8522100620476"/>
    <n v="8058.822383438528"/>
    <n v="7668.6733005358292"/>
    <n v="9820.8372422702068"/>
    <n v="10106.646461521541"/>
    <n v="8877.1368857120506"/>
    <n v="9912.677824561255"/>
    <n v="10490.686378482629"/>
    <n v="11707.336979085158"/>
    <n v="111827.553438"/>
    <n v="7239.2097936406162"/>
    <n v="8647.759068552572"/>
    <n v="11262.94498769187"/>
    <n v="8021.9064259473853"/>
    <n v="8055.8641294621802"/>
    <n v="7665.858263523568"/>
    <n v="9817.2321831882873"/>
    <n v="10102.936486830478"/>
    <n v="8873.8782426695252"/>
    <n v="9909.0390523938695"/>
    <n v="10486.835429396378"/>
    <n v="11703.039375703258"/>
    <n v="111786.50343899999"/>
    <n v="7239.2097936406162"/>
    <n v="8647.759068552572"/>
    <n v="11262.94498769187"/>
    <n v="8021.9064259473853"/>
    <n v="8055.8641294621802"/>
    <n v="7665.858263523568"/>
    <n v="9817.2321831882873"/>
    <n v="10102.936486830478"/>
    <n v="8873.8782426695252"/>
    <n v="9909.0390523938695"/>
    <n v="10486.835429396378"/>
    <n v="11703.039375703258"/>
    <n v="111786.50343899999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GG_SPP 356"/>
    <s v="AFUDC Not Eligible"/>
    <s v="Recoverable"/>
    <s v="Florida SPP"/>
    <s v="Transmission"/>
    <s v="GG - Transmission Lines"/>
    <s v="DEF - SPP"/>
    <s v="PEF Transmission O/H Conduct.&amp; Devices 356.0 SPP"/>
    <n v="0"/>
    <n v="0"/>
    <n v="0"/>
    <n v="0"/>
    <n v="0"/>
    <n v="0"/>
    <n v="0"/>
    <n v="0"/>
    <n v="0"/>
    <n v="0"/>
    <n v="0"/>
    <n v="0"/>
    <n v="0"/>
    <n v="3466.6828049678002"/>
    <n v="3699.7483642174002"/>
    <n v="3720.6595709172998"/>
    <n v="3754.6538691431001"/>
    <n v="3774.2055589634001"/>
    <n v="3723.5128929900002"/>
    <n v="3766.1786915731"/>
    <n v="3747.8041807206"/>
    <n v="3761.9060827711"/>
    <n v="3699.6897078690999"/>
    <n v="3693.6279228419999"/>
    <n v="3737.7734712229999"/>
    <n v="44546.443118197902"/>
    <n v="3716.6120863486999"/>
    <n v="3869.8736832712002"/>
    <n v="3942.2239819072001"/>
    <n v="3999.7108834166002"/>
    <n v="4004.0349926313002"/>
    <n v="3993.0303117275998"/>
    <n v="3987.1270862247002"/>
    <n v="3926.2910161563"/>
    <n v="4009.8481733980998"/>
    <n v="3997.4300182960001"/>
    <n v="4020.7816211551999"/>
    <n v="4059.4995042887999"/>
    <n v="47526.463358821697"/>
    <n v="3392.2994748388323"/>
    <n v="4052.346786876386"/>
    <n v="5277.8249914030021"/>
    <n v="3759.0717401024817"/>
    <n v="3774.9843470145256"/>
    <n v="3592.2272876225093"/>
    <n v="4600.3628198005845"/>
    <n v="4734.2440840313857"/>
    <n v="4158.3064119561559"/>
    <n v="4643.383591828253"/>
    <n v="4914.1394342671892"/>
    <n v="5484.0535922587005"/>
    <n v="52383.244562"/>
    <n v="3391.0542205159395"/>
    <n v="4050.8592406288785"/>
    <n v="5275.88759335346"/>
    <n v="3757.6918500399602"/>
    <n v="3773.5986157098932"/>
    <n v="3590.9086432658114"/>
    <n v="4598.6741063686713"/>
    <n v="4732.5062251085528"/>
    <n v="4156.7799697673672"/>
    <n v="4641.6790862168054"/>
    <n v="4912.3355388802374"/>
    <n v="5482.0404711444207"/>
    <n v="52364.015561"/>
    <n v="3391.0542205159395"/>
    <n v="4050.8592406288785"/>
    <n v="5275.88759335346"/>
    <n v="3757.6918500399602"/>
    <n v="3773.5986157098932"/>
    <n v="3590.9086432658114"/>
    <n v="4598.6741063686713"/>
    <n v="4732.5062251085528"/>
    <n v="4156.7799697673672"/>
    <n v="4641.6790862168054"/>
    <n v="4912.3355388802374"/>
    <n v="5482.0404711444207"/>
    <n v="52364.015561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GG_SPP Veg 355"/>
    <s v="AFUDC Not Eligible"/>
    <s v="Recoverable"/>
    <s v="Florida SPP"/>
    <s v="Transmission"/>
    <s v="GG - Transmission Lines"/>
    <s v="DEF - SPP"/>
    <s v="PEF Transmission Poles &amp; Fixtures 355.0 Veg SPP"/>
    <n v="0"/>
    <n v="0"/>
    <n v="0"/>
    <n v="0"/>
    <n v="0"/>
    <n v="0"/>
    <n v="0"/>
    <n v="0"/>
    <n v="0"/>
    <n v="0"/>
    <n v="0"/>
    <n v="0"/>
    <n v="0"/>
    <n v="452.74509905399998"/>
    <n v="521.40292045499996"/>
    <n v="523.72474364699997"/>
    <n v="523.70204046900005"/>
    <n v="540.82316838600002"/>
    <n v="540.74337834000005"/>
    <n v="612.37622996100004"/>
    <n v="648.02021465400003"/>
    <n v="682.05872482200004"/>
    <n v="717.73750589099996"/>
    <n v="682.09622340600004"/>
    <n v="471.23981350499997"/>
    <n v="6916.6700625899994"/>
    <n v="546.96743708700001"/>
    <n v="631.34387643900004"/>
    <n v="633.96034790099998"/>
    <n v="633.97812881100003"/>
    <n v="654.93211404600004"/>
    <n v="654.92253237600005"/>
    <n v="718.34560347900003"/>
    <n v="754.01154905999999"/>
    <n v="795.87898572899996"/>
    <n v="831.55084238999996"/>
    <n v="795.89380428899995"/>
    <n v="569.42927617800001"/>
    <n v="8221.2144977850003"/>
    <n v="482.50444196421853"/>
    <n v="576.38641268256049"/>
    <n v="750.69256743103426"/>
    <n v="534.67237362579431"/>
    <n v="536.93570667620418"/>
    <n v="510.94121721234109"/>
    <n v="654.33359043463543"/>
    <n v="673.37622071131864"/>
    <n v="591.45760263765112"/>
    <n v="660.45265915307925"/>
    <n v="698.96367436076787"/>
    <n v="780.025537110394"/>
    <n v="7450.7420039999997"/>
    <n v="563.82306865229782"/>
    <n v="673.52738682615234"/>
    <n v="877.21013564228622"/>
    <n v="624.78309462622303"/>
    <n v="627.4278772953096"/>
    <n v="597.05242052666085"/>
    <n v="764.61135026916691"/>
    <n v="786.86332000047742"/>
    <n v="691.13859167667897"/>
    <n v="771.76169294390468"/>
    <n v="816.76314139258966"/>
    <n v="911.48672014825206"/>
    <n v="8706.4488000000001"/>
    <n v="511.85439479200886"/>
    <n v="611.44705161459945"/>
    <n v="796.35596350792991"/>
    <n v="567.19561606550531"/>
    <n v="569.59662394848806"/>
    <n v="542.02093237912504"/>
    <n v="694.13562818316962"/>
    <n v="714.33659038745634"/>
    <n v="627.43499730449719"/>
    <n v="700.62690980291893"/>
    <n v="741.48048682225578"/>
    <n v="827.47320519204641"/>
    <n v="7903.9584000000004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GG_SPP Veg 356"/>
    <s v="AFUDC Not Eligible"/>
    <s v="Recoverable"/>
    <s v="Florida SPP"/>
    <s v="Transmission"/>
    <s v="GG - Transmission Lines"/>
    <s v="DEF - SPP"/>
    <s v="PEF Transmission O/H Conduct.&amp; Devices 356.0 Veg SPP"/>
    <n v="0"/>
    <n v="0"/>
    <n v="0"/>
    <n v="0"/>
    <n v="0"/>
    <n v="0"/>
    <n v="0"/>
    <n v="0"/>
    <n v="0"/>
    <n v="0"/>
    <n v="0"/>
    <n v="0"/>
    <n v="0"/>
    <n v="212.078834946"/>
    <n v="244.24013454499999"/>
    <n v="245.32774335299999"/>
    <n v="245.317108531"/>
    <n v="253.337137614"/>
    <n v="253.29976166"/>
    <n v="286.85465103899998"/>
    <n v="303.55131934600001"/>
    <n v="319.49593717800002"/>
    <n v="336.208905109"/>
    <n v="319.51350259399999"/>
    <n v="220.74229149499999"/>
    <n v="3239.9673274100001"/>
    <n v="256.21528991299999"/>
    <n v="295.73964256099998"/>
    <n v="296.965273099"/>
    <n v="296.97360218900002"/>
    <n v="306.789051954"/>
    <n v="306.78456362399999"/>
    <n v="336.49375552100003"/>
    <n v="353.20071094000002"/>
    <n v="372.81262327100001"/>
    <n v="389.52234761"/>
    <n v="372.819564711"/>
    <n v="266.73706182199999"/>
    <n v="3851.0534872150001"/>
    <n v="226.01896767486858"/>
    <n v="269.99598479550195"/>
    <n v="351.64600442070412"/>
    <n v="250.45592832104055"/>
    <n v="251.51613866330283"/>
    <n v="239.3395716457218"/>
    <n v="306.50868626820687"/>
    <n v="315.42880235963389"/>
    <n v="277.0557639374606"/>
    <n v="309.37503417009174"/>
    <n v="327.41470208676168"/>
    <n v="365.38641165670515"/>
    <n v="3490.1419959999998"/>
    <n v="264.11095286355766"/>
    <n v="315.49961291856482"/>
    <n v="410.9104746988088"/>
    <n v="292.66638353269514"/>
    <n v="293.90527585492492"/>
    <n v="279.676537662268"/>
    <n v="358.16596290141621"/>
    <n v="368.58942596204457"/>
    <n v="323.74920814223276"/>
    <n v="361.51538920573535"/>
    <n v="382.59536285497182"/>
    <n v="426.96661340277979"/>
    <n v="4078.3512000000001"/>
    <n v="239.76733030638854"/>
    <n v="286.41939715867437"/>
    <n v="373.03605339064495"/>
    <n v="265.69075113788023"/>
    <n v="266.81545233416711"/>
    <n v="253.89820474146936"/>
    <n v="325.15310630019275"/>
    <n v="334.61581840469694"/>
    <n v="293.90861107215056"/>
    <n v="328.19380943778464"/>
    <n v="347.33080072878022"/>
    <n v="387.61226498717042"/>
    <n v="3702.4416000000001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HB"/>
    <s v="AFUDC Not Eligible"/>
    <s v="Maintenance"/>
    <s v="Maintenance"/>
    <s v="Transmission"/>
    <s v="HB - Distribution Substation"/>
    <s v="~"/>
    <s v="PEF Distribution Station Equip 362.0"/>
    <n v="1118.08"/>
    <n v="916.63"/>
    <n v="2254.5100000000002"/>
    <n v="1160.6100000000001"/>
    <n v="697.05000000000007"/>
    <n v="2237.54"/>
    <n v="9515.3000000000029"/>
    <n v="2189.5599999999995"/>
    <n v="2999.77"/>
    <n v="3879.14"/>
    <n v="1355.4200000000003"/>
    <n v="3715.13"/>
    <n v="32038.74"/>
    <n v="0"/>
    <n v="0"/>
    <n v="48833.945459179995"/>
    <n v="0"/>
    <n v="0"/>
    <n v="6997.7121903799998"/>
    <n v="0"/>
    <n v="0"/>
    <n v="7897.7908798799999"/>
    <n v="0"/>
    <n v="0"/>
    <n v="7253.9840424800004"/>
    <n v="70983.432571919999"/>
    <n v="0"/>
    <n v="0"/>
    <n v="9652.9916769600004"/>
    <n v="0"/>
    <n v="0"/>
    <n v="18436.13996266"/>
    <n v="0"/>
    <n v="0"/>
    <n v="28662.826581959998"/>
    <n v="0"/>
    <n v="0"/>
    <n v="14356.40104986"/>
    <n v="71108.35927144"/>
    <n v="0"/>
    <n v="0"/>
    <n v="7421.2749267694908"/>
    <n v="0"/>
    <n v="0"/>
    <n v="14173.809304929393"/>
    <n v="0"/>
    <n v="0"/>
    <n v="22036.144167694099"/>
    <n v="0"/>
    <n v="0"/>
    <n v="11037.282798364617"/>
    <n v="54668.511197757602"/>
    <n v="0"/>
    <n v="0"/>
    <n v="4304.7307492663231"/>
    <n v="0"/>
    <n v="0"/>
    <n v="8221.5567205413481"/>
    <n v="0"/>
    <n v="0"/>
    <n v="12782.125487868339"/>
    <n v="0"/>
    <n v="0"/>
    <n v="6402.2059823761874"/>
    <n v="31710.618940052198"/>
    <n v="0"/>
    <n v="0"/>
    <n v="5248.2228724238776"/>
    <n v="0"/>
    <n v="0"/>
    <n v="10023.521688326124"/>
    <n v="0"/>
    <n v="0"/>
    <n v="15583.656040521513"/>
    <n v="0"/>
    <n v="0"/>
    <n v="7805.4135867094901"/>
    <n v="38660.814187981006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HB - PS"/>
    <s v="AFUDC Not Eligible"/>
    <s v="Maintenance"/>
    <s v="Maintenance"/>
    <s v="Physical Security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35.7452194592661"/>
    <n v="9035.74521945926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HB - STIP"/>
    <s v="AFUDC Not Eligible"/>
    <s v="Maintenance"/>
    <s v="Maintenance"/>
    <s v="Transmission"/>
    <s v="HB - Distribution Substation"/>
    <s v="~"/>
    <s v="PEF Distribution Station Equip 362.0"/>
    <n v="9.2200000000000006"/>
    <n v="-7.230000000000004"/>
    <n v="6.11"/>
    <n v="0.87000000000000011"/>
    <n v="2.13"/>
    <n v="136.87"/>
    <n v="425.28"/>
    <n v="262.09999999999997"/>
    <n v="527.79000000000008"/>
    <n v="475.52"/>
    <n v="65.23"/>
    <n v="431.88999999999993"/>
    <n v="2335.7799999999997"/>
    <n v="0"/>
    <n v="0"/>
    <n v="6821.6427120999997"/>
    <n v="0"/>
    <n v="0"/>
    <n v="2799.6862670999999"/>
    <n v="0"/>
    <n v="0"/>
    <n v="327.55470530000002"/>
    <n v="0"/>
    <n v="0"/>
    <n v="127.9508993"/>
    <n v="10076.8345838"/>
    <n v="0"/>
    <n v="0"/>
    <n v="4652.6639249"/>
    <n v="0"/>
    <n v="0"/>
    <n v="4715.0978849000003"/>
    <n v="0"/>
    <n v="0"/>
    <n v="4663.9561899"/>
    <n v="0"/>
    <n v="0"/>
    <n v="4738.5891299000004"/>
    <n v="18770.307129600002"/>
    <n v="0"/>
    <n v="0"/>
    <n v="4614.5868821390968"/>
    <n v="0"/>
    <n v="0"/>
    <n v="4035.6294020225687"/>
    <n v="0"/>
    <n v="0"/>
    <n v="4894.0329723905943"/>
    <n v="0"/>
    <n v="0"/>
    <n v="5455.7507434477393"/>
    <n v="1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HB SPP"/>
    <s v="AFUDC Not Eligible"/>
    <s v="Recoverable"/>
    <s v="Florida SPP"/>
    <s v="Transmission"/>
    <s v="HB - Distribution Substation"/>
    <s v="DEF - SPP"/>
    <s v="PEF Distribution Station Equip 362.0 SPP"/>
    <n v="0"/>
    <n v="0"/>
    <n v="0"/>
    <n v="0"/>
    <n v="482.67"/>
    <n v="21.81"/>
    <n v="0.45"/>
    <n v="0.82"/>
    <n v="0.34"/>
    <n v="0"/>
    <n v="5.65"/>
    <n v="578.71"/>
    <n v="1090.45"/>
    <n v="646.4507625"/>
    <n v="655.48425780000002"/>
    <n v="659.28980346000003"/>
    <n v="665.37984431999996"/>
    <n v="668.91200844000002"/>
    <n v="659.89543295999999"/>
    <n v="667.54497360000005"/>
    <n v="664.20963522"/>
    <n v="666.81343565999998"/>
    <n v="655.56997163999995"/>
    <n v="654.55074377999995"/>
    <n v="707.93219892000002"/>
    <n v="7972.0330683000002"/>
    <n v="753.438894"/>
    <n v="742.46237399999995"/>
    <n v="752.06885399999999"/>
    <n v="761.71498199999996"/>
    <n v="760.19264999999996"/>
    <n v="756.22919400000001"/>
    <n v="753.13719600000002"/>
    <n v="744.70898999999997"/>
    <n v="755.58112200000005"/>
    <n v="761.34018000000003"/>
    <n v="762.17012999999997"/>
    <n v="765.97649999999999"/>
    <n v="9069.0210660000012"/>
    <n v="1405"/>
    <n v="1405"/>
    <n v="1405"/>
    <n v="1405"/>
    <n v="1405"/>
    <n v="1405"/>
    <n v="1405"/>
    <n v="1405"/>
    <n v="1405"/>
    <n v="1405"/>
    <n v="1405"/>
    <n v="1405"/>
    <n v="16860"/>
    <n v="1404.9999999082397"/>
    <n v="1404.9999999082397"/>
    <n v="1404.9999999082397"/>
    <n v="1404.9999999082397"/>
    <n v="1404.9999999082397"/>
    <n v="1404.9999999082397"/>
    <n v="1404.9999999082397"/>
    <n v="1404.9999999082397"/>
    <n v="1404.9999999082397"/>
    <n v="1404.9999999082397"/>
    <n v="1404.9999999082397"/>
    <n v="1405.0000010093663"/>
    <n v="16860"/>
    <n v="1091.840904841983"/>
    <n v="1304.2828368585672"/>
    <n v="1698.7135885120679"/>
    <n v="1209.8897283455256"/>
    <n v="1215.0113384091705"/>
    <n v="1156.1893993165679"/>
    <n v="1480.6665334319036"/>
    <n v="1523.7573754295995"/>
    <n v="1338.3868579751879"/>
    <n v="1494.5131407276601"/>
    <n v="1581.6582486971834"/>
    <n v="1765.0900474545833"/>
    <n v="1686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SA 2024-2025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1.9113395999998"/>
    <n v="4001.9113395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SA System Control Center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5"/>
    <n v="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SB"/>
    <s v="AFUDC Not Eligible"/>
    <s v="Maintenance"/>
    <s v="Maintenance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13.418513799999999"/>
    <n v="0.31807999999999997"/>
    <n v="366.69138939999999"/>
    <n v="734.18637899999999"/>
    <n v="0.56867999999999996"/>
    <n v="0.59277000000000002"/>
    <n v="0.30609999999999998"/>
    <n v="0"/>
    <n v="0"/>
    <n v="0"/>
    <n v="0"/>
    <n v="1116.0819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TB"/>
    <s v="AFUDC Not Eligible"/>
    <s v="Maintenance"/>
    <s v="Maintenance"/>
    <s v="Transmission"/>
    <s v="TB - Equipment &amp; Tools"/>
    <s v="~"/>
    <s v="PEF Distribution General Plant Stores Equip 393.0"/>
    <n v="1802.45"/>
    <n v="7.36"/>
    <n v="898.35"/>
    <n v="-13.65"/>
    <n v="-47.17"/>
    <n v="0"/>
    <n v="0"/>
    <n v="0"/>
    <n v="12.55"/>
    <n v="126.27"/>
    <n v="72.5"/>
    <n v="955.4"/>
    <n v="3814.06"/>
    <n v="113.49997"/>
    <n v="113.60456000000001"/>
    <n v="113.73441"/>
    <n v="114.12044"/>
    <n v="113.84952"/>
    <n v="113.9269"/>
    <n v="113.59516000000001"/>
    <n v="113.28393"/>
    <n v="113.64212000000001"/>
    <n v="113.47604"/>
    <n v="113.32767"/>
    <n v="113.08376"/>
    <n v="1363.1444799999999"/>
    <n v="282.80595"/>
    <n v="282.19027"/>
    <n v="283.05946999999998"/>
    <n v="284.20645999999999"/>
    <n v="283.49392"/>
    <n v="284.19409000000002"/>
    <n v="282.89265"/>
    <n v="281.87844000000001"/>
    <n v="283.31783999999999"/>
    <n v="283.46566999999999"/>
    <n v="283.52114"/>
    <n v="283.32053999999999"/>
    <n v="3398.3464400000003"/>
    <n v="120.40024994358131"/>
    <n v="120.40024994358131"/>
    <n v="120.40024994358131"/>
    <n v="120.40024994358131"/>
    <n v="120.40024994358131"/>
    <n v="120.40024994358131"/>
    <n v="120.40024994358131"/>
    <n v="120.40024994358131"/>
    <n v="120.40024994358131"/>
    <n v="120.40024994358131"/>
    <n v="120.40024994358131"/>
    <n v="120.40025062060568"/>
    <n v="1444.8030000000001"/>
    <n v="124.01224996297464"/>
    <n v="124.01224996297464"/>
    <n v="124.01224996297464"/>
    <n v="124.01224996297464"/>
    <n v="124.01224996297464"/>
    <n v="124.01224996297464"/>
    <n v="124.01224996297464"/>
    <n v="124.01224996297464"/>
    <n v="124.01224996297464"/>
    <n v="124.01224996297464"/>
    <n v="124.01224996297464"/>
    <n v="124.01225040727854"/>
    <n v="1488.1469999999999"/>
    <n v="124.01225007742765"/>
    <n v="124.01225007742765"/>
    <n v="124.01225007742765"/>
    <n v="124.01225007742765"/>
    <n v="124.01225007742765"/>
    <n v="124.01225007742765"/>
    <n v="124.01225007742765"/>
    <n v="124.01225007742765"/>
    <n v="124.01225007742765"/>
    <n v="124.01225007742765"/>
    <n v="124.01225007742765"/>
    <n v="124.01224914829595"/>
    <n v="1488.1469999999999"/>
    <n v="0"/>
    <n v="0"/>
    <n v="0"/>
    <n v="0"/>
    <n v="0"/>
    <n v="0"/>
    <n v="0"/>
    <n v="0"/>
    <n v="0"/>
    <n v="0"/>
    <n v="0"/>
    <n v="0"/>
    <n v="0"/>
  </r>
  <r>
    <s v="DE Florida"/>
    <x v="15"/>
    <s v="Transmission"/>
    <s v="PEF Transmission Maintenance TB Matting"/>
    <s v="AFUDC Not Eligible"/>
    <s v="Maintenance"/>
    <s v="Maintenance"/>
    <s v="Transmission"/>
    <s v="TB - Equipment &amp; Tools"/>
    <s v="~"/>
    <s v="PEF Distribution Gen. Plant Tool Shop/Gar. Eq. -New- 394.1"/>
    <n v="17246.11"/>
    <n v="52.39"/>
    <n v="38.81"/>
    <n v="-1558.7"/>
    <n v="0"/>
    <n v="3.14"/>
    <n v="0"/>
    <n v="0"/>
    <n v="0"/>
    <n v="0"/>
    <n v="0"/>
    <n v="0"/>
    <n v="15781.75"/>
    <n v="0"/>
    <n v="0"/>
    <n v="0"/>
    <n v="0"/>
    <n v="0"/>
    <n v="0"/>
    <n v="0"/>
    <n v="0"/>
    <n v="0"/>
    <n v="0"/>
    <n v="0"/>
    <n v="0"/>
    <n v="0"/>
    <n v="420.44120880000003"/>
    <n v="419.60833880000001"/>
    <n v="420.78414880000003"/>
    <n v="422.33572880000003"/>
    <n v="421.37184880000001"/>
    <n v="422.3189888"/>
    <n v="420.55848880000002"/>
    <n v="419.18651879999999"/>
    <n v="421.13365879999998"/>
    <n v="421.33361880000001"/>
    <n v="421.40866879999999"/>
    <n v="421.13730880000003"/>
    <n v="5051.6185255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 Removal - 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972.97928247387097"/>
    <n v="1038.5199758799699"/>
    <n v="1173.8829657815199"/>
    <n v="1191.98756345371"/>
    <n v="1208.3427588054799"/>
    <n v="1188.17122428269"/>
    <n v="1156.8963797435599"/>
    <n v="1126.85967541387"/>
    <n v="1118.74710958333"/>
    <n v="1096.4032632257699"/>
    <n v="1033.04847093185"/>
    <n v="1090.60765561885"/>
    <n v="13396.446325194469"/>
    <n v="1154.02288828928"/>
    <n v="1251.590335048"/>
    <n v="1389.44606445621"/>
    <n v="1388.3910312886001"/>
    <n v="1400.783534572"/>
    <n v="1390.3470956562801"/>
    <n v="1376.31198982516"/>
    <n v="1332.2523650327601"/>
    <n v="1332.2715511993299"/>
    <n v="1329.2057810958099"/>
    <n v="1274.8002821446701"/>
    <n v="1384.95696880372"/>
    <n v="16004.379887411822"/>
    <n v="1282.16725833132"/>
    <n v="1282.16725833132"/>
    <n v="1282.16725833132"/>
    <n v="1282.16725833132"/>
    <n v="1282.16725833132"/>
    <n v="1282.16725833132"/>
    <n v="1282.16725833132"/>
    <n v="1282.16725833132"/>
    <n v="1282.16725833132"/>
    <n v="1282.16725833132"/>
    <n v="1282.16725833132"/>
    <n v="1282.16725833132"/>
    <n v="15386.007099975837"/>
    <n v="1224.14674871903"/>
    <n v="1224.14674871903"/>
    <n v="1224.14674871903"/>
    <n v="1224.14674871903"/>
    <n v="1224.14674871903"/>
    <n v="1224.14674871903"/>
    <n v="1224.14674871903"/>
    <n v="1224.14674871903"/>
    <n v="1224.14674871903"/>
    <n v="1224.14674871903"/>
    <n v="1224.14674871903"/>
    <n v="1224.14674871903"/>
    <n v="14689.760984628358"/>
    <n v="1217.8958816013501"/>
    <n v="1217.8958816013501"/>
    <n v="1217.8958816013501"/>
    <n v="1217.8958816013501"/>
    <n v="1217.8958816013501"/>
    <n v="1217.8958816013501"/>
    <n v="1217.8958816013501"/>
    <n v="1217.8958816013501"/>
    <n v="1217.8958816013501"/>
    <n v="1217.8958816013501"/>
    <n v="1217.8958816013501"/>
    <n v="1217.8958816013501"/>
    <n v="14614.750579216205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 Removal - 364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660.32421244945601"/>
    <n v="704.80420039610203"/>
    <n v="796.66993825053999"/>
    <n v="808.95684344466201"/>
    <n v="820.05649549753502"/>
    <n v="806.36683849498399"/>
    <n v="785.14178523663497"/>
    <n v="764.75701087571201"/>
    <n v="759.25131950130299"/>
    <n v="744.08739667692805"/>
    <n v="701.090897080334"/>
    <n v="740.154137153688"/>
    <n v="9091.6610750578784"/>
    <n v="783.19165534619401"/>
    <n v="849.40698860370298"/>
    <n v="942.964454412912"/>
    <n v="942.24844333430303"/>
    <n v="950.65876626541797"/>
    <n v="943.575950185019"/>
    <n v="934.05085507609294"/>
    <n v="904.14925535457996"/>
    <n v="904.16227627964804"/>
    <n v="902.08165414758105"/>
    <n v="865.15870121841704"/>
    <n v="939.91787510260997"/>
    <n v="10861.566875326478"/>
    <n v="870.15838912154902"/>
    <n v="870.15838912154902"/>
    <n v="870.15838912154902"/>
    <n v="870.15838912154902"/>
    <n v="870.15838912154902"/>
    <n v="870.15838912154902"/>
    <n v="870.15838912154902"/>
    <n v="870.15838912154902"/>
    <n v="870.15838912154902"/>
    <n v="870.15838912154902"/>
    <n v="870.15838912154902"/>
    <n v="870.15838912154902"/>
    <n v="10441.900669458586"/>
    <n v="830.78206528222302"/>
    <n v="830.78206528222302"/>
    <n v="830.78206528222302"/>
    <n v="830.78206528222302"/>
    <n v="830.78206528222302"/>
    <n v="830.78206528222302"/>
    <n v="830.78206528222302"/>
    <n v="830.78206528222302"/>
    <n v="830.78206528222302"/>
    <n v="830.78206528222302"/>
    <n v="830.78206528222302"/>
    <n v="830.78206528222302"/>
    <n v="9969.3847833866766"/>
    <n v="826.53983836027203"/>
    <n v="826.53983836027203"/>
    <n v="826.53983836027203"/>
    <n v="826.53983836027203"/>
    <n v="826.53983836027203"/>
    <n v="826.53983836027203"/>
    <n v="826.53983836027203"/>
    <n v="826.53983836027203"/>
    <n v="826.53983836027203"/>
    <n v="826.53983836027203"/>
    <n v="826.53983836027203"/>
    <n v="826.53983836027203"/>
    <n v="9918.4780603232648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 Removal - 365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852.79862808701603"/>
    <n v="910.24385269496599"/>
    <n v="1028.8870490724801"/>
    <n v="1044.75539933956"/>
    <n v="1059.09043032051"/>
    <n v="1041.4104475322799"/>
    <n v="1013.9986156495"/>
    <n v="987.67199112005096"/>
    <n v="980.56147485812301"/>
    <n v="960.97750029345605"/>
    <n v="905.44817821619597"/>
    <n v="955.89775573451197"/>
    <n v="11741.741322918651"/>
    <n v="1011.48005270147"/>
    <n v="1096.9961435788"/>
    <n v="1217.82418075379"/>
    <n v="1216.89946338917"/>
    <n v="1227.7612669126499"/>
    <n v="1218.61391819746"/>
    <n v="1206.3124034443399"/>
    <n v="1167.6949444153599"/>
    <n v="1167.7117607410701"/>
    <n v="1165.0246690574099"/>
    <n v="1117.3392396740001"/>
    <n v="1213.8895701379799"/>
    <n v="14027.5476130035"/>
    <n v="1123.7962601864499"/>
    <n v="1123.7962601864499"/>
    <n v="1123.7962601864499"/>
    <n v="1123.7962601864499"/>
    <n v="1123.7962601864499"/>
    <n v="1123.7962601864499"/>
    <n v="1123.7962601864499"/>
    <n v="1123.7962601864499"/>
    <n v="1123.7962601864499"/>
    <n v="1123.7962601864499"/>
    <n v="1123.7962601864499"/>
    <n v="1123.7962601864499"/>
    <n v="13485.555122237396"/>
    <n v="1072.94233976951"/>
    <n v="1072.94233976951"/>
    <n v="1072.94233976951"/>
    <n v="1072.94233976951"/>
    <n v="1072.94233976951"/>
    <n v="1072.94233976951"/>
    <n v="1072.94233976951"/>
    <n v="1072.94233976951"/>
    <n v="1072.94233976951"/>
    <n v="1072.94233976951"/>
    <n v="1072.94233976951"/>
    <n v="1072.94233976951"/>
    <n v="12875.30807723412"/>
    <n v="1067.4635685373401"/>
    <n v="1067.4635685373401"/>
    <n v="1067.4635685373401"/>
    <n v="1067.4635685373401"/>
    <n v="1067.4635685373401"/>
    <n v="1067.4635685373401"/>
    <n v="1067.4635685373401"/>
    <n v="1067.4635685373401"/>
    <n v="1067.4635685373401"/>
    <n v="1067.4635685373401"/>
    <n v="1067.4635685373401"/>
    <n v="1067.4635685373401"/>
    <n v="12809.562822448077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 Removal - 366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312.39761360970499"/>
    <n v="333.440976591013"/>
    <n v="376.90241074282801"/>
    <n v="382.71531263090799"/>
    <n v="387.96652824263498"/>
    <n v="381.489988236827"/>
    <n v="371.44847247587802"/>
    <n v="361.80449040727899"/>
    <n v="359.19976258690002"/>
    <n v="352.02575137546199"/>
    <n v="331.68422275314902"/>
    <n v="350.16493684586902"/>
    <n v="4301.2404664984533"/>
    <n v="370.52587125587598"/>
    <n v="401.85216779933501"/>
    <n v="446.11395390854102"/>
    <n v="445.77521098793"/>
    <n v="449.75411220619799"/>
    <n v="446.40325091800599"/>
    <n v="441.89695397275898"/>
    <n v="427.75058735466598"/>
    <n v="427.756747519388"/>
    <n v="426.77241076991402"/>
    <n v="409.30426078385301"/>
    <n v="444.67262540919597"/>
    <n v="5138.5781528856633"/>
    <n v="411.66959971930999"/>
    <n v="411.66959971930999"/>
    <n v="411.66959971930999"/>
    <n v="411.66959971930999"/>
    <n v="411.66959971930999"/>
    <n v="411.66959971930999"/>
    <n v="411.66959971930999"/>
    <n v="411.66959971930999"/>
    <n v="411.66959971930999"/>
    <n v="411.66959971930999"/>
    <n v="411.66959971930999"/>
    <n v="411.66959971930999"/>
    <n v="4940.0351966317203"/>
    <n v="393.04076653674798"/>
    <n v="393.04076653674798"/>
    <n v="393.04076653674798"/>
    <n v="393.04076653674798"/>
    <n v="393.04076653674798"/>
    <n v="393.04076653674798"/>
    <n v="393.04076653674798"/>
    <n v="393.04076653674798"/>
    <n v="393.04076653674798"/>
    <n v="393.04076653674798"/>
    <n v="393.04076653674798"/>
    <n v="393.04076653674798"/>
    <n v="4716.489198440976"/>
    <n v="391.03378035961998"/>
    <n v="391.03378035961998"/>
    <n v="391.03378035961998"/>
    <n v="391.03378035961998"/>
    <n v="391.03378035961998"/>
    <n v="391.03378035961998"/>
    <n v="391.03378035961998"/>
    <n v="391.03378035961998"/>
    <n v="391.03378035961998"/>
    <n v="391.03378035961998"/>
    <n v="391.03378035961998"/>
    <n v="391.03378035961998"/>
    <n v="4692.4053643154393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 Removal - 367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943.01135580157097"/>
    <n v="1006.53338475158"/>
    <n v="1137.7271716406999"/>
    <n v="1155.2741446386101"/>
    <n v="1171.12559720383"/>
    <n v="1151.5753493603499"/>
    <n v="1121.26377532936"/>
    <n v="1092.1522065796801"/>
    <n v="1084.28950915057"/>
    <n v="1062.6338570447001"/>
    <n v="1001.23040308244"/>
    <n v="1057.0167551335501"/>
    <n v="12983.833509716942"/>
    <n v="1118.4787878984901"/>
    <n v="1213.0411407741899"/>
    <n v="1346.6508903710301"/>
    <n v="1345.6283524036501"/>
    <n v="1357.6391644872799"/>
    <n v="1347.5241696575499"/>
    <n v="1333.92134746285"/>
    <n v="1291.21876657547"/>
    <n v="1291.23736180486"/>
    <n v="1288.2660179397101"/>
    <n v="1235.5362175697201"/>
    <n v="1342.3000596248601"/>
    <n v="15511.442276569662"/>
    <n v="1242.6762896422399"/>
    <n v="1242.6762896422399"/>
    <n v="1242.6762896422399"/>
    <n v="1242.6762896422399"/>
    <n v="1242.6762896422399"/>
    <n v="1242.6762896422399"/>
    <n v="1242.6762896422399"/>
    <n v="1242.6762896422399"/>
    <n v="1242.6762896422399"/>
    <n v="1242.6762896422399"/>
    <n v="1242.6762896422399"/>
    <n v="1242.6762896422399"/>
    <n v="14912.115475706882"/>
    <n v="1186.44282155167"/>
    <n v="1186.44282155167"/>
    <n v="1186.44282155167"/>
    <n v="1186.44282155167"/>
    <n v="1186.44282155167"/>
    <n v="1186.44282155167"/>
    <n v="1186.44282155167"/>
    <n v="1186.44282155167"/>
    <n v="1186.44282155167"/>
    <n v="1186.44282155167"/>
    <n v="1186.44282155167"/>
    <n v="1186.44282155167"/>
    <n v="14237.313858620044"/>
    <n v="1180.38448219978"/>
    <n v="1180.38448219978"/>
    <n v="1180.38448219978"/>
    <n v="1180.38448219978"/>
    <n v="1180.38448219978"/>
    <n v="1180.38448219978"/>
    <n v="1180.38448219978"/>
    <n v="1180.38448219978"/>
    <n v="1180.38448219978"/>
    <n v="1180.38448219978"/>
    <n v="1180.38448219978"/>
    <n v="1180.38448219978"/>
    <n v="14164.613786397364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 Removal - 368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712.22742565508997"/>
    <n v="760.20365719579604"/>
    <n v="859.29028274184805"/>
    <n v="872.54297087699399"/>
    <n v="884.51508466328005"/>
    <n v="869.74938475223098"/>
    <n v="846.85598669628303"/>
    <n v="824.86891566070199"/>
    <n v="818.93046251887199"/>
    <n v="802.574615629699"/>
    <n v="756.19847851022996"/>
    <n v="798.33219160245005"/>
    <n v="9806.2894565034767"/>
    <n v="844.75257148694197"/>
    <n v="916.17260342844804"/>
    <n v="1017.08393117899"/>
    <n v="1016.31163975359"/>
    <n v="1025.3830361028699"/>
    <n v="1017.74349212096"/>
    <n v="1007.4696995798899"/>
    <n v="975.21775577546396"/>
    <n v="975.23180017935897"/>
    <n v="972.98763569629898"/>
    <n v="933.16244192554097"/>
    <n v="1013.7978827526"/>
    <n v="11715.314489980954"/>
    <n v="938.55511839747805"/>
    <n v="938.55511839747805"/>
    <n v="938.55511839747805"/>
    <n v="938.55511839747805"/>
    <n v="938.55511839747805"/>
    <n v="938.55511839747805"/>
    <n v="938.55511839747805"/>
    <n v="938.55511839747805"/>
    <n v="938.55511839747805"/>
    <n v="938.55511839747805"/>
    <n v="938.55511839747805"/>
    <n v="938.55511839747805"/>
    <n v="11262.66142076974"/>
    <n v="896.08371233497496"/>
    <n v="896.08371233497496"/>
    <n v="896.08371233497496"/>
    <n v="896.08371233497496"/>
    <n v="896.08371233497496"/>
    <n v="896.08371233497496"/>
    <n v="896.08371233497496"/>
    <n v="896.08371233497496"/>
    <n v="896.08371233497496"/>
    <n v="896.08371233497496"/>
    <n v="896.08371233497496"/>
    <n v="896.08371233497496"/>
    <n v="10753.0045480197"/>
    <n v="891.50803526195295"/>
    <n v="891.50803526195295"/>
    <n v="891.50803526195295"/>
    <n v="891.50803526195295"/>
    <n v="891.50803526195295"/>
    <n v="891.50803526195295"/>
    <n v="891.50803526195295"/>
    <n v="891.50803526195295"/>
    <n v="891.50803526195295"/>
    <n v="891.50803526195295"/>
    <n v="891.50803526195295"/>
    <n v="891.50803526195295"/>
    <n v="10698.096423143439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 Removal - 369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439.117660930206"/>
    <n v="468.69699165455103"/>
    <n v="529.78799387091397"/>
    <n v="537.95882414972596"/>
    <n v="545.34012738638296"/>
    <n v="536.23646277957096"/>
    <n v="522.12173615861104"/>
    <n v="508.56579762539502"/>
    <n v="504.90449568832702"/>
    <n v="494.820439711544"/>
    <n v="466.22763336720902"/>
    <n v="492.20480986015701"/>
    <n v="6045.9829731825939"/>
    <n v="520.82489369871598"/>
    <n v="564.85829685062197"/>
    <n v="627.074303433664"/>
    <n v="626.59815383304306"/>
    <n v="632.19104481530599"/>
    <n v="627.480950029464"/>
    <n v="621.14673207181204"/>
    <n v="601.262074989383"/>
    <n v="601.27073394516799"/>
    <n v="599.88711373756803"/>
    <n v="575.33323487138603"/>
    <n v="625.04831868957103"/>
    <n v="7222.9758509657031"/>
    <n v="578.65804292175403"/>
    <n v="578.65804292175403"/>
    <n v="578.65804292175403"/>
    <n v="578.65804292175403"/>
    <n v="578.65804292175403"/>
    <n v="578.65804292175403"/>
    <n v="578.65804292175403"/>
    <n v="578.65804292175403"/>
    <n v="578.65804292175403"/>
    <n v="578.65804292175403"/>
    <n v="578.65804292175403"/>
    <n v="578.65804292175403"/>
    <n v="6943.8965150610466"/>
    <n v="552.47266474787898"/>
    <n v="552.47266474787898"/>
    <n v="552.47266474787898"/>
    <n v="552.47266474787898"/>
    <n v="552.47266474787898"/>
    <n v="552.47266474787898"/>
    <n v="552.47266474787898"/>
    <n v="552.47266474787898"/>
    <n v="552.47266474787898"/>
    <n v="552.47266474787898"/>
    <n v="552.47266474787898"/>
    <n v="552.47266474787898"/>
    <n v="6629.6719769745496"/>
    <n v="549.65157061263301"/>
    <n v="549.65157061263301"/>
    <n v="549.65157061263301"/>
    <n v="549.65157061263301"/>
    <n v="549.65157061263301"/>
    <n v="549.65157061263301"/>
    <n v="549.65157061263301"/>
    <n v="549.65157061263301"/>
    <n v="549.65157061263301"/>
    <n v="549.65157061263301"/>
    <n v="549.65157061263301"/>
    <n v="549.65157061263301"/>
    <n v="6595.8188473515957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 Removal - 370"/>
    <s v="AFUDC Not Eligible"/>
    <s v="Maintenance"/>
    <s v="Maintenance"/>
    <s v="Distribution Operations"/>
    <s v="IK - Distrib Lines OH/UG (Line Ext)"/>
    <s v="~"/>
    <s v="PEF Distribution Meters 370.0"/>
    <n v="0"/>
    <n v="0"/>
    <n v="0"/>
    <n v="0"/>
    <n v="0"/>
    <n v="0"/>
    <n v="0"/>
    <n v="0"/>
    <n v="0"/>
    <n v="0"/>
    <n v="0"/>
    <n v="0"/>
    <n v="0"/>
    <n v="256.27211520281799"/>
    <n v="273.53481794848699"/>
    <n v="309.18795092583701"/>
    <n v="313.95650419713701"/>
    <n v="318.26428400586701"/>
    <n v="312.95132214516002"/>
    <n v="304.71386970701298"/>
    <n v="296.80252987589"/>
    <n v="294.66576864925003"/>
    <n v="288.78064357930998"/>
    <n v="272.09368331010802"/>
    <n v="287.25414384075998"/>
    <n v="3528.4776333876371"/>
    <n v="303.95702344494703"/>
    <n v="329.65522319718002"/>
    <n v="365.96491653252201"/>
    <n v="365.68703232024598"/>
    <n v="368.95108232244098"/>
    <n v="366.202238308706"/>
    <n v="362.505544737501"/>
    <n v="350.90072082811503"/>
    <n v="350.90577425482002"/>
    <n v="350.09828389679598"/>
    <n v="335.768469741427"/>
    <n v="364.78253777180998"/>
    <n v="4215.378847356511"/>
    <n v="337.708850799902"/>
    <n v="337.708850799902"/>
    <n v="337.708850799902"/>
    <n v="337.708850799902"/>
    <n v="337.708850799902"/>
    <n v="337.708850799902"/>
    <n v="337.708850799902"/>
    <n v="337.708850799902"/>
    <n v="337.708850799902"/>
    <n v="337.708850799902"/>
    <n v="337.708850799902"/>
    <n v="337.708850799902"/>
    <n v="4052.5062095988237"/>
    <n v="322.42688232295899"/>
    <n v="322.42688232295899"/>
    <n v="322.42688232295899"/>
    <n v="322.42688232295899"/>
    <n v="322.42688232295899"/>
    <n v="322.42688232295899"/>
    <n v="322.42688232295899"/>
    <n v="322.42688232295899"/>
    <n v="322.42688232295899"/>
    <n v="322.42688232295899"/>
    <n v="322.42688232295899"/>
    <n v="322.42688232295899"/>
    <n v="3869.1225878755081"/>
    <n v="320.780472202049"/>
    <n v="320.780472202049"/>
    <n v="320.780472202049"/>
    <n v="320.780472202049"/>
    <n v="320.780472202049"/>
    <n v="320.780472202049"/>
    <n v="320.780472202049"/>
    <n v="320.780472202049"/>
    <n v="320.780472202049"/>
    <n v="320.780472202049"/>
    <n v="320.780472202049"/>
    <n v="320.780472202049"/>
    <n v="3849.3656664245887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ribution Expansion Field Ops HB Capacity-362"/>
    <s v="AFUDC Not Eligible"/>
    <s v="Expansion"/>
    <s v="Other Transmission &amp; Distribution Expansion"/>
    <s v="Distribution Expansion"/>
    <s v="HB - Distribution Substation"/>
    <s v="~"/>
    <s v="PEF Distribution Station Equip 362.0"/>
    <n v="3.4"/>
    <n v="12.379999999999999"/>
    <n v="14.579999999999998"/>
    <n v="31.020000000000007"/>
    <n v="8.26"/>
    <n v="35.970000000000006"/>
    <n v="-93.15"/>
    <n v="15.75"/>
    <n v="10.68"/>
    <n v="5.3900000000000006"/>
    <n v="657.97"/>
    <n v="4.7200000000000006"/>
    <n v="706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ribution Expansion Field Ops IK Capacity-362"/>
    <s v="AFUDC Not Eligible"/>
    <s v="Expansion"/>
    <s v="Other Transmission &amp; Distribution Expansion"/>
    <s v="Distribution Expansion"/>
    <s v="IK - Other - Distrib Lines OH/UG (Line Ext)"/>
    <s v="~"/>
    <s v="PEF Distribution Station Equip 362.0"/>
    <n v="876.9899999999999"/>
    <n v="214.66"/>
    <n v="509.82"/>
    <n v="563.61"/>
    <n v="304.33000000000004"/>
    <n v="492.88"/>
    <n v="614.53"/>
    <n v="214.23999999999998"/>
    <n v="195.52"/>
    <n v="441.82"/>
    <n v="448"/>
    <n v="890.19999999999993"/>
    <n v="5766.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ribution Expansion Field Ops IK New Cust-362"/>
    <s v="AFUDC Not Eligible"/>
    <s v="Expansion"/>
    <s v="Other Transmission &amp; Distribution Expansion"/>
    <s v="Distribution - Customer Additions"/>
    <s v="IK - Other - Distrib Lines OH/UG (Line Ext)"/>
    <s v="~"/>
    <s v="PEF Distribution Station Equip 362.0"/>
    <n v="4855.55"/>
    <n v="1857.19"/>
    <n v="2753.95"/>
    <n v="1785.86"/>
    <n v="-5052.54"/>
    <n v="-1387.41"/>
    <n v="3327.3000000000006"/>
    <n v="-3394.74"/>
    <n v="289.45999999999998"/>
    <n v="317.14"/>
    <n v="241.33"/>
    <n v="2547.66"/>
    <n v="8140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ribution Maintenance HW-362"/>
    <s v="AFUDC Not Eligible"/>
    <s v="Maintenance"/>
    <s v="Maintenance"/>
    <s v="Distribution Operations"/>
    <s v="HW - Distribution Highway Jobs"/>
    <s v="~"/>
    <s v="PEF Distribution Station Equip 362.0"/>
    <n v="1230.2899999999997"/>
    <n v="219.93000000000012"/>
    <n v="721.18000000000006"/>
    <n v="755.2299999999999"/>
    <n v="-199.89999999999998"/>
    <n v="282.51999999999992"/>
    <n v="654.15"/>
    <n v="-295.21000000000004"/>
    <n v="88.63"/>
    <n v="1189.73"/>
    <n v="696.41000000000008"/>
    <n v="2194.4099999999994"/>
    <n v="7537.36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ribution Maintenance HW-364 "/>
    <s v="AFUDC Not Eligible"/>
    <s v="Maintenance"/>
    <s v="Maintenance"/>
    <s v="Distribution Operations"/>
    <s v="HW - Distribution Highway Jobs"/>
    <s v="~"/>
    <s v="PEF Distribution Poles Towers &amp; Fixtures 364.0"/>
    <n v="0"/>
    <n v="0"/>
    <n v="0.52"/>
    <n v="7.48"/>
    <n v="11.16"/>
    <n v="4.84"/>
    <n v="-0.47"/>
    <n v="-1.55"/>
    <n v="0.66"/>
    <n v="4.58"/>
    <n v="0.96"/>
    <n v="1.07"/>
    <n v="29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5261.2999999999993"/>
    <n v="2708.4500000000003"/>
    <n v="4351.0999999999995"/>
    <n v="3990.1200000000003"/>
    <n v="-4002.04"/>
    <n v="1590.6600000000003"/>
    <n v="497.93"/>
    <n v="-844.64"/>
    <n v="5674"/>
    <n v="1952"/>
    <n v="3745.99"/>
    <n v="6373.2100000000009"/>
    <n v="31298.08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ribution Maintenance IK-367 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-3.12"/>
    <n v="0"/>
    <n v="0"/>
    <n v="0"/>
    <n v="0"/>
    <n v="0"/>
    <n v="-3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ribution Maintenance IK-369 "/>
    <s v="AFUDC Not Eligible"/>
    <s v="Maintenance"/>
    <s v="Maintenance"/>
    <s v="Distribution Operations"/>
    <s v="IK - Distrib Lines OH/UG (Line Ext)"/>
    <s v="~"/>
    <s v="PEF Distribution O/H Services 369.1"/>
    <n v="0.64"/>
    <n v="0.33"/>
    <n v="0.08"/>
    <n v="0.1"/>
    <n v="4.13"/>
    <n v="1.24"/>
    <n v="0"/>
    <n v="0"/>
    <n v="0"/>
    <n v="0.01"/>
    <n v="4.49"/>
    <n v="0"/>
    <n v="11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ribution Maintenance LA-364 "/>
    <s v="AFUDC Not Eligible"/>
    <s v="Maintenance"/>
    <s v="Maintenance"/>
    <s v="Distribution Operations"/>
    <s v="LA - Distribution R/W Clearing"/>
    <s v="~"/>
    <s v="PEF Distribution Poles Towers &amp; Fixtures 364.0"/>
    <n v="0"/>
    <n v="0"/>
    <n v="13.38"/>
    <n v="11.47"/>
    <n v="2.8"/>
    <n v="0"/>
    <n v="0"/>
    <n v="11425.48"/>
    <n v="0"/>
    <n v="0"/>
    <n v="0"/>
    <n v="0"/>
    <n v="11453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ribution Poles Towers &amp; Fixtures SPP - 364"/>
    <s v="AFUDC Not Eligible"/>
    <s v="Recoverable"/>
    <s v="Florida SPP"/>
    <s v="Distribution Operations"/>
    <s v="TB - Equipment &amp; Tools"/>
    <s v="DEF - SPP"/>
    <s v="PEF Distribution Poles Towers &amp; Fixtures 364.0 SPP"/>
    <n v="1071.7799999999997"/>
    <n v="1429.1999999999998"/>
    <n v="1838.7599999999998"/>
    <n v="434.87999999999994"/>
    <n v="637.26999999999975"/>
    <n v="884.39999999999986"/>
    <n v="1637.25"/>
    <n v="1201.97"/>
    <n v="2015.8200000000002"/>
    <n v="1066.7399999999998"/>
    <n v="484.17000000000007"/>
    <n v="1654.0199999999998"/>
    <n v="14356.2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ribution_IK_SPP_Annual-368"/>
    <s v="AFUDC Not Eligible"/>
    <s v="Recoverable"/>
    <s v="Maintenance"/>
    <s v="Distribution Operations"/>
    <s v="IK - Distrib Lines OH/UG (Line Ext)"/>
    <s v="DEF - SPP"/>
    <s v="PEF Distribution Line Transformations 368.0 SPP"/>
    <n v="0"/>
    <n v="0"/>
    <n v="0"/>
    <n v="0"/>
    <n v="0"/>
    <n v="2.04"/>
    <n v="11.32"/>
    <n v="49.540000000000006"/>
    <n v="54.15"/>
    <n v="165.23000000000002"/>
    <n v="91.9"/>
    <n v="345.35"/>
    <n v="719.530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ribution_IK_SubOpt_2023-364"/>
    <s v="AFUDC Not Eligible"/>
    <s v="Maintenance"/>
    <s v="Maintenance"/>
    <s v="Distribution Operations"/>
    <s v="IKSO-Distrib Line OH/UG SubOp"/>
    <s v="~"/>
    <s v="PEF Distribution Poles Towers &amp; Fixtures 364.0"/>
    <n v="190.23"/>
    <n v="24.350000000000048"/>
    <n v="362.07000000000005"/>
    <n v="357.49"/>
    <n v="901.64"/>
    <n v="1013.1699999999998"/>
    <n v="1084.9300000000003"/>
    <n v="576.57999999999993"/>
    <n v="1149.9599999999998"/>
    <n v="988.21"/>
    <n v="1660.7700000000004"/>
    <n v="1527.8500000000004"/>
    <n v="9837.25000000000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ribution_IK_SubOpt_Annual-364"/>
    <s v="AFUDC Not Eligible"/>
    <s v="Maintenance"/>
    <s v="Maintenance"/>
    <s v="~"/>
    <s v="IKSO-Distrib Line OH/UG SubOp"/>
    <s v="~"/>
    <s v="PEF Distribution Poles Towers &amp; Fixtures 364.0"/>
    <n v="0"/>
    <n v="2.0300000000000002"/>
    <n v="2.56"/>
    <n v="0.85000000000000009"/>
    <n v="5.75"/>
    <n v="5.52"/>
    <n v="4.8"/>
    <n v="2.6900000000000004"/>
    <n v="6.3900000000000006"/>
    <n v="1.51"/>
    <n v="1.42"/>
    <n v="1.01"/>
    <n v="34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ribution_IK_SubOpt_Annual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.73"/>
    <n v="0"/>
    <n v="7.07"/>
    <n v="12.71"/>
    <n v="18.3"/>
    <n v="3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ribution_IK_SubOpt_SOG_SPP_2023-364"/>
    <s v="AFUDC Not Eligible"/>
    <s v="Recoverable"/>
    <s v="Florida SPP"/>
    <s v="Distribution Operations"/>
    <s v="IKSO-Distrib Line OH/UG SubOp"/>
    <s v="DEF - SPP"/>
    <s v="PEF Distribution Poles Towers &amp; Fixtures 364.0 SPP"/>
    <n v="4.0999999999999996"/>
    <n v="39.180000000000007"/>
    <n v="74.55"/>
    <n v="184.38"/>
    <n v="244.82000000000005"/>
    <n v="189.35000000000002"/>
    <n v="136.07"/>
    <n v="104.80999999999997"/>
    <n v="92.020000000000024"/>
    <n v="212.04"/>
    <n v="159.54000000000005"/>
    <n v="144.14999999999998"/>
    <n v="1585.00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ribution_IK_SubOpt_SPP_2024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7.08"/>
    <n v="7.27"/>
    <n v="-0.71000000000000085"/>
    <n v="23.159999999999997"/>
    <n v="17.559999999999999"/>
    <n v="6.8400000000000007"/>
    <n v="6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Distribution_IK_SubOpt_SPP_Annual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.11"/>
    <n v="41.22"/>
    <n v="1.130000000000001"/>
    <n v="221.83"/>
    <n v="98.039999999999992"/>
    <n v="98.89"/>
    <n v="109.58"/>
    <n v="11.560000000000004"/>
    <n v="440.68999999999994"/>
    <n v="303.2"/>
    <n v="317.99999999999994"/>
    <n v="1644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Customer Delivery"/>
    <s v="PEF Other Yates Maintenance SA"/>
    <s v="AFUDC Not Eligible"/>
    <s v="Maintenance"/>
    <s v="Maintenance"/>
    <s v="Distribution Operations"/>
    <s v="SA - Gen. Bldg. &amp; Oper. Centers"/>
    <s v="~"/>
    <s v="PEF Distribution General Plant Struct &amp; Improv 390.0"/>
    <n v="128.1"/>
    <n v="52.02"/>
    <n v="213.58"/>
    <n v="1777.78"/>
    <n v="97.66"/>
    <n v="384.34"/>
    <n v="145.85"/>
    <n v="91.58"/>
    <n v="129.22"/>
    <n v="474.4"/>
    <n v="181.07"/>
    <n v="300.58"/>
    <n v="3976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Customer Services"/>
    <s v="PEF Customer Maintenance TB"/>
    <s v="AFUDC Not Eligible"/>
    <s v="Maintenance"/>
    <s v="Maintenance"/>
    <s v="Customer Operations"/>
    <s v="TB - Cust - Equipment and Tools"/>
    <s v="~"/>
    <s v="PEF Corporate - Office Furn &amp; Equip 391.1"/>
    <n v="0"/>
    <n v="0"/>
    <n v="0"/>
    <n v="0"/>
    <n v="0"/>
    <n v="0"/>
    <n v="0"/>
    <n v="2098.35"/>
    <n v="0"/>
    <n v="0"/>
    <n v="0"/>
    <n v="0"/>
    <n v="2098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Distributed Energy Solutions"/>
    <s v="PEF DES Exp Cust Sol TA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0"/>
    <n v="5.23"/>
    <n v="0"/>
    <n v="0"/>
    <n v="0"/>
    <n v="0"/>
    <n v="13.47"/>
    <n v="41.11"/>
    <n v="87.29"/>
    <n v="60.12"/>
    <n v="81.099999999999994"/>
    <n v="177.09"/>
    <n v="465.410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EHS and Coal Combustion Products"/>
    <s v="PEF Ash Strategy ABSAT"/>
    <s v="AFUDC Not Eligible"/>
    <s v="Maintenance"/>
    <s v="Environmental"/>
    <s v="Coal Combustion Products"/>
    <s v="B4 - Fossil Ash Basin Initiative"/>
    <s v="~"/>
    <s v="PEF Ash Strategy ECRC Crystal River ABSAT"/>
    <n v="27.98"/>
    <n v="37.760000000000005"/>
    <n v="247.72"/>
    <n v="205.96"/>
    <n v="30.740000000000002"/>
    <n v="35.15"/>
    <n v="374.43"/>
    <n v="25.3"/>
    <n v="291.08"/>
    <n v="858.26"/>
    <n v="1785.06"/>
    <n v="507.42"/>
    <n v="4426.85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EHS and Coal Combustion Products"/>
    <s v="PEF Ash Strategy ECRC Crystal River ABSAT B2"/>
    <s v="AFUDC Not Eligible"/>
    <s v="Recoverable"/>
    <s v="Environmental"/>
    <s v="Coal Combustion Products"/>
    <s v="B2 - Fossil Env Compliance Water"/>
    <s v="~"/>
    <s v="PEF Ash Strategy ECRC Crystal River ABSAT"/>
    <n v="0"/>
    <n v="0"/>
    <n v="0"/>
    <n v="0"/>
    <n v="0"/>
    <n v="12.73"/>
    <n v="66.53"/>
    <n v="0"/>
    <n v="0"/>
    <n v="0"/>
    <n v="0"/>
    <n v="66.53"/>
    <n v="145.79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EHS and Coal Combustion Products"/>
    <s v="PEF CCP Removal Bartow CC"/>
    <s v="AFUDC Not Eligible"/>
    <s v="Recoverable"/>
    <s v="Environmental"/>
    <s v="Coal Combustion Products"/>
    <s v="B2 - Fossil Env Compliance Water"/>
    <s v="DEF - ECRC"/>
    <s v="PEF Bartow 344 CC"/>
    <n v="0"/>
    <n v="0"/>
    <n v="0"/>
    <n v="0"/>
    <n v="0"/>
    <n v="0"/>
    <n v="0"/>
    <n v="0"/>
    <n v="0"/>
    <n v="0"/>
    <n v="0"/>
    <n v="0"/>
    <n v="0"/>
    <n v="87.4166666666667"/>
    <n v="87.4166666666667"/>
    <n v="87.4166666666667"/>
    <n v="87.4166666666667"/>
    <n v="87.4166666666667"/>
    <n v="87.4166666666667"/>
    <n v="87.4166666666667"/>
    <n v="87.4166666666667"/>
    <n v="87.4166666666667"/>
    <n v="87.4166666666667"/>
    <n v="87.4166666666667"/>
    <n v="87.4166666666667"/>
    <n v="1049.0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.5"/>
    <n v="193.5"/>
    <n v="193.5"/>
    <n v="193.5"/>
    <n v="193.5"/>
    <n v="193.5"/>
    <n v="193.5"/>
    <n v="193.5"/>
    <n v="193.5"/>
    <n v="193.5"/>
    <n v="193.5"/>
    <n v="193.5"/>
    <n v="2322"/>
    <n v="0"/>
    <n v="0"/>
    <n v="0"/>
    <n v="0"/>
    <n v="0"/>
    <n v="0"/>
    <n v="0"/>
    <n v="0"/>
    <n v="0"/>
    <n v="0"/>
    <n v="0"/>
    <n v="0"/>
    <n v="0"/>
  </r>
  <r>
    <s v="DE Florida"/>
    <x v="16"/>
    <s v="EHS and Coal Combustion Products"/>
    <s v="PEF CCP Removal Bayboro CT"/>
    <s v="AFUDC Not Eligible"/>
    <s v="Recoverable"/>
    <s v="Environmental"/>
    <s v="Coal Combustion Products"/>
    <s v="B2 - Fossil Env Compliance Water"/>
    <s v="DEF - ECRC"/>
    <s v="PEF Bayboro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7.666666666667"/>
    <n v="247.666666666667"/>
    <n v="247.666666666667"/>
    <n v="247.666666666667"/>
    <n v="247.666666666667"/>
    <n v="247.666666666667"/>
    <n v="247.666666666667"/>
    <n v="247.666666666667"/>
    <n v="247.666666666667"/>
    <n v="247.666666666667"/>
    <n v="247.666666666667"/>
    <n v="247.666666666667"/>
    <n v="2972.00000000000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EHS and Coal Combustion Products"/>
    <s v="PEF CCP Removal CR"/>
    <s v="AFUDC Not Eligible"/>
    <s v="Recoverable"/>
    <s v="Environmental"/>
    <s v="Coal Combustion Products"/>
    <s v="B2 - Fossil Env Compliance Water"/>
    <s v="DEF - ECRC"/>
    <s v="D FOS 311 CRYS RIV 1&amp;2 - FD 50221"/>
    <n v="0"/>
    <n v="0"/>
    <n v="0"/>
    <n v="0"/>
    <n v="0"/>
    <n v="0"/>
    <n v="0"/>
    <n v="0"/>
    <n v="0"/>
    <n v="0"/>
    <n v="0"/>
    <n v="0"/>
    <n v="0"/>
    <n v="296.5"/>
    <n v="296.5"/>
    <n v="296.5"/>
    <n v="296.5"/>
    <n v="296.5"/>
    <n v="296.5"/>
    <n v="296.5"/>
    <n v="296.5"/>
    <n v="296.5"/>
    <n v="296.5"/>
    <n v="296.5"/>
    <n v="296.5"/>
    <n v="35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EHS and Coal Combustion Products"/>
    <s v="PEF CCP Removal Debary CT"/>
    <s v="AFUDC Not Eligible"/>
    <s v="Recoverable"/>
    <s v="Environmental"/>
    <s v="Coal Combustion Products"/>
    <s v="B2 - Fossil Env Compliance Water"/>
    <s v="DEF - ECRC"/>
    <s v="PEF Debary old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.6666666666667"/>
    <n v="72.6666666666667"/>
    <n v="72.6666666666667"/>
    <n v="72.6666666666667"/>
    <n v="72.6666666666667"/>
    <n v="72.6666666666667"/>
    <n v="72.6666666666667"/>
    <n v="72.6666666666667"/>
    <n v="72.6666666666667"/>
    <n v="72.6666666666667"/>
    <n v="72.6666666666667"/>
    <n v="72.6666666666667"/>
    <n v="872.00000000000057"/>
    <n v="0"/>
    <n v="0"/>
    <n v="0"/>
    <n v="0"/>
    <n v="0"/>
    <n v="0"/>
    <n v="0"/>
    <n v="0"/>
    <n v="0"/>
    <n v="0"/>
    <n v="0"/>
    <n v="0"/>
    <n v="0"/>
  </r>
  <r>
    <s v="DE Florida"/>
    <x v="16"/>
    <s v="EHS and Coal Combustion Products"/>
    <s v="PEF CCP Removal Intercession City CT"/>
    <s v="AFUDC Not Eligible"/>
    <s v="Recoverable"/>
    <s v="Environmental"/>
    <s v="Coal Combustion Products"/>
    <s v="B2 - Fossil Env Compliance Water"/>
    <s v="DEF - ECRC"/>
    <s v="PEF Inter City old P1-6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.8357441666667"/>
    <n v="44.8357441666667"/>
    <n v="44.8357441666667"/>
    <n v="44.8357441666667"/>
    <n v="44.8357441666667"/>
    <n v="44.8357441666667"/>
    <n v="44.8357441666667"/>
    <n v="44.8357441666667"/>
    <n v="44.8357441666667"/>
    <n v="44.8357441666667"/>
    <n v="44.8357441666667"/>
    <n v="44.8357441666667"/>
    <n v="538.02893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FERC Interconnection"/>
    <s v="PEF FERC Interconnection"/>
    <s v="AFUDC Not Eligible"/>
    <s v="Expansion"/>
    <s v="Other Transmission &amp; Distribution Expansion"/>
    <s v="Transmission Expansion"/>
    <s v="EE - Transmission Right Of Way"/>
    <s v="~"/>
    <s v="PEF Distribution Easements 360.1"/>
    <n v="0"/>
    <n v="0"/>
    <n v="-581.33000000000004"/>
    <n v="0"/>
    <n v="0"/>
    <n v="0"/>
    <n v="0.87"/>
    <n v="0"/>
    <n v="0"/>
    <n v="0"/>
    <n v="0"/>
    <n v="0"/>
    <n v="-580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Grid Solutions"/>
    <s v="PEF Grid Solutions AMI - dist QQ"/>
    <s v="AFUDC Not Eligible"/>
    <s v="Major Projects"/>
    <s v="Other Transmission &amp; Distribution Expansion"/>
    <s v="Grid Solutions - AMI"/>
    <s v="QQ - Meters, Panel &amp; Panel Troughs"/>
    <s v="~"/>
    <s v="PEF Smart Grid - AMI Meters"/>
    <n v="53.42"/>
    <n v="113.22"/>
    <n v="121.99"/>
    <n v="105.35"/>
    <n v="107.55"/>
    <n v="97.05"/>
    <n v="117.49"/>
    <n v="87.15"/>
    <n v="78.81"/>
    <n v="78.099999999999994"/>
    <n v="54.2"/>
    <n v="73.86"/>
    <n v="108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Grid Solutions"/>
    <s v="PEF Grid Solutions Circuit Reliability IK"/>
    <s v="AFUDC Not Eligible"/>
    <s v="Major Projects"/>
    <s v="Other Transmission &amp; Distribution Expansion"/>
    <s v="Grid Solutions - Circuit Reliability"/>
    <s v="IK - Distrib Lines OH/UG (Line Ext)"/>
    <s v="~"/>
    <s v="PEF Distribution U/G Conduct &amp; Devices 367.0"/>
    <n v="925.75"/>
    <n v="599.17000000000007"/>
    <n v="322.26"/>
    <n v="691.81999999999994"/>
    <n v="100.52000000000001"/>
    <n v="307.48"/>
    <n v="48.6"/>
    <n v="-39.629999999999995"/>
    <n v="69.19"/>
    <n v="21.019999999999996"/>
    <n v="121.39999999999999"/>
    <n v="290.83999999999997"/>
    <n v="3458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Grid Solutions"/>
    <s v="PEF Grid Solutions Communication Monthly RR"/>
    <s v="AFUDC Not Eligible"/>
    <s v="Major Projects"/>
    <s v="Other Transmission &amp; Distribution Expansion"/>
    <s v="Grid Solutions - Communication"/>
    <s v="RR - Communication"/>
    <s v="~"/>
    <s v="PEF RUSD Communication"/>
    <n v="0.87"/>
    <n v="0.01"/>
    <n v="0"/>
    <n v="0"/>
    <n v="0"/>
    <n v="0"/>
    <n v="0"/>
    <n v="0"/>
    <n v="0"/>
    <n v="0"/>
    <n v="0"/>
    <n v="0"/>
    <n v="0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Grid Solutions"/>
    <s v="PEF Grid Solutions Communications Quarterly RR "/>
    <s v="AFUDC Not Eligible"/>
    <s v="Major Projects"/>
    <s v="Other Transmission &amp; Distribution Expansion"/>
    <s v="Grid Solutions - Communication"/>
    <s v="RR - Communication"/>
    <s v="~"/>
    <s v="PEF RUSD Communication"/>
    <n v="101.72999999999999"/>
    <n v="9.9099999999999984"/>
    <n v="213.32"/>
    <n v="23.02"/>
    <n v="11.48"/>
    <n v="0.16999999999999998"/>
    <n v="1.2799999999999998"/>
    <n v="221.95999999999998"/>
    <n v="158.22999999999999"/>
    <n v="-0.42999999999999972"/>
    <n v="27.060000000000002"/>
    <n v="223.5"/>
    <n v="991.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Grid Solutions"/>
    <s v="PEF Grid Solutions Self Optimizing Monthly IK"/>
    <s v="AFUDC Not Eligible"/>
    <s v="Major Projects"/>
    <s v="Other Transmission &amp; Distribution Expansion"/>
    <s v="Grid Solutions - Sectionalization/Self-Healing"/>
    <s v="IK - Distrib Lines OH/UG (Line Ext)"/>
    <s v="~"/>
    <s v="PEF Distribution U/G Conduct &amp; Devices 367.0"/>
    <n v="260.39"/>
    <n v="141.35"/>
    <n v="298.82"/>
    <n v="240.72"/>
    <n v="315.63"/>
    <n v="95.15"/>
    <n v="786.27"/>
    <n v="66.75"/>
    <n v="40.94"/>
    <n v="112.91"/>
    <n v="37.840000000000003"/>
    <n v="26.75"/>
    <n v="2423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Grid Solutions"/>
    <s v="PEF Grid Solutions Targeted Undergrounding Qtrly IK"/>
    <s v="AFUDC Not Eligible"/>
    <s v="Major Projects"/>
    <s v="Other Transmission &amp; Distribution Expansion"/>
    <s v="Grid Solutions - Underground"/>
    <s v="IK - Distrib Lines OH/UG (Line Ext)"/>
    <s v="~"/>
    <s v="PEF Distribution U/G Conduct &amp; Devices 367.0"/>
    <n v="662.91000000000008"/>
    <n v="612.06000000000006"/>
    <n v="977.74"/>
    <n v="872.39"/>
    <n v="1123.67"/>
    <n v="486.01"/>
    <n v="503"/>
    <n v="187.53"/>
    <n v="79.8"/>
    <n v="55.96"/>
    <n v="74.06"/>
    <n v="59.769999999999996"/>
    <n v="5694.9000000000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Grid Solutions"/>
    <s v="PEF Grid Solutions Transmission FF "/>
    <s v="AFUDC Not Eligible"/>
    <s v="Major Projects"/>
    <s v="Other Transmission &amp; Distribution Expansion"/>
    <s v="Grid Solutions - Transmission"/>
    <s v="FF - Transmission Stations "/>
    <s v="~"/>
    <s v="PEF Transmission (Excl. ECC) 353.1"/>
    <n v="0.24"/>
    <n v="0"/>
    <n v="25.86"/>
    <n v="1.05"/>
    <n v="0.9"/>
    <n v="0.47"/>
    <n v="27.25"/>
    <n v="-88.52000000000001"/>
    <n v="0.45"/>
    <n v="2.0099999999999998"/>
    <n v="-317.12"/>
    <n v="67.94"/>
    <n v="-279.47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Integrated Grid Strategy"/>
    <s v="PEF IGS Exp Outdoor Lighting IK"/>
    <s v="AFUDC Not Eligible"/>
    <s v="Expansion"/>
    <s v="Other Transmission &amp; Distribution Expansion"/>
    <s v="Customer Solutions"/>
    <s v="IK - Distrib Lines OH/UG (Line Ext)"/>
    <s v="~"/>
    <s v="D DIS 373-ZZ-STREET LIGHT&amp;SIG-50226"/>
    <n v="628.41999999999996"/>
    <n v="231.27"/>
    <n v="188.54"/>
    <n v="303.63"/>
    <n v="194.33"/>
    <n v="255.56"/>
    <n v="226.22999999999996"/>
    <n v="222.43"/>
    <n v="202.98999999999998"/>
    <n v="379.71999999999997"/>
    <n v="232.8"/>
    <n v="355.13000000000005"/>
    <n v="3421.04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Integrated Grid Strategy"/>
    <s v="PEF IGS Maint Outdoor Lighting IK"/>
    <s v="AFUDC Not Eligible"/>
    <s v="Maintenance"/>
    <s v="Maintenance"/>
    <s v="Customer Solutions"/>
    <s v="IK - Distrib Lines OH/UG (Line Ext)"/>
    <s v="~"/>
    <s v="PEF Distribution Poles Towers &amp; Fixtures 364.0"/>
    <n v="5.54"/>
    <n v="3.27"/>
    <n v="0.81"/>
    <n v="33.14"/>
    <n v="11.83"/>
    <n v="11.3"/>
    <n v="7.75"/>
    <n v="6.19"/>
    <n v="0"/>
    <n v="16.059999999999999"/>
    <n v="3.65"/>
    <n v="19.59"/>
    <n v="119.13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Nuclear"/>
    <s v="PEF Nuclear Maintenance"/>
    <s v="AFUDC Not Eligible"/>
    <s v="Maintenance"/>
    <s v="Maintenance"/>
    <s v="Fossil Hydro"/>
    <s v="BB - GO - Nuke Steam Plant"/>
    <s v="~"/>
    <s v="D INT 303-Passport-Nuc Asset -50220"/>
    <n v="15.61"/>
    <n v="903.75"/>
    <n v="-53.269999999999982"/>
    <n v="124"/>
    <n v="15.7"/>
    <n v="643.89"/>
    <n v="19.84"/>
    <n v="-107.92"/>
    <n v="26.12"/>
    <n v="2.2599999999999998"/>
    <n v="8.69"/>
    <n v="498.38"/>
    <n v="2097.04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14.93"/>
    <n v="0"/>
    <n v="0"/>
    <n v="0.56000000000000005"/>
    <n v="0.4"/>
    <n v="0"/>
    <n v="0"/>
    <n v="1.4"/>
    <n v="0.62"/>
    <n v="17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Project Management and Construction"/>
    <s v="PEF Transmission Major Projects CC 2018"/>
    <s v="AFUDC Not Eligible"/>
    <s v="Expansion"/>
    <s v="Other Transmission &amp; Distribution Expansion"/>
    <s v="New Generation (Fossil)"/>
    <s v="GG - Transmission Lines"/>
    <s v="~"/>
    <s v="PEF Transmission Major Projects CC 2018"/>
    <n v="0"/>
    <n v="0"/>
    <n v="0"/>
    <n v="0"/>
    <n v="0"/>
    <n v="0"/>
    <n v="9.6999999999999993"/>
    <n v="0"/>
    <n v="0"/>
    <n v="0"/>
    <n v="0"/>
    <n v="0"/>
    <n v="9.6999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 Rotables Citrus 1&amp;2 BG"/>
    <s v="AFUDC Not Eligible"/>
    <s v="Maintenance"/>
    <s v="Maintenance"/>
    <s v="Fossil Hydro"/>
    <s v="BG - Cust - Other Production Plant"/>
    <s v="~"/>
    <s v="PEF CITRUS CC 343.1"/>
    <n v="0"/>
    <n v="0"/>
    <n v="0"/>
    <n v="0"/>
    <n v="1059.9099999999999"/>
    <n v="59.05"/>
    <n v="1000.39"/>
    <n v="94.960000000000008"/>
    <n v="0.38"/>
    <n v="938.47"/>
    <n v="77.94"/>
    <n v="78.069999999999993"/>
    <n v="3309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 Rotables Hines 4 BG"/>
    <s v="AFUDC Not Eligible"/>
    <s v="Maintenance"/>
    <s v="Maintenance"/>
    <s v="Fossil Hydro"/>
    <s v="BG - Other Production Plant"/>
    <s v="~"/>
    <s v="PEF Hines 4 343.1"/>
    <n v="0"/>
    <n v="0"/>
    <n v="826.78"/>
    <n v="12960.93"/>
    <n v="469.78"/>
    <n v="12129.03"/>
    <n v="38.090000000000003"/>
    <n v="0"/>
    <n v="12419.38"/>
    <n v="0"/>
    <n v="0"/>
    <n v="12419.38"/>
    <n v="51263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 Rotables Osprey BG"/>
    <s v="AFUDC Not Eligible"/>
    <s v="Maintenance"/>
    <s v="Maintenance"/>
    <s v="Fossil Hydro"/>
    <s v="BG - Other Production Plant"/>
    <s v="~"/>
    <s v="PEF Osprey CC 343.1"/>
    <n v="0.8"/>
    <n v="54.1"/>
    <n v="144.07"/>
    <n v="359.52"/>
    <n v="29104.39"/>
    <n v="8289.2800000000007"/>
    <n v="63.41"/>
    <n v="74.069999999999993"/>
    <n v="2.89"/>
    <n v="6.89"/>
    <n v="134.53"/>
    <n v="4543.1899999999996"/>
    <n v="42777.14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Anclote BA-311"/>
    <s v="AFUDC Not Eligible"/>
    <s v="Maintenance"/>
    <s v="Maintenance"/>
    <s v="Fossil Hydro"/>
    <s v="BA - Fossil Steam Plants "/>
    <s v="~"/>
    <s v="PEF Anclote Struct &amp; Improv 311"/>
    <n v="1853.8400000000001"/>
    <n v="358.91"/>
    <n v="179.56"/>
    <n v="270.53000000000003"/>
    <n v="357.35"/>
    <n v="671.78"/>
    <n v="733.55000000000007"/>
    <n v="625.16999999999996"/>
    <n v="62.740000000000009"/>
    <n v="341.88"/>
    <n v="85.56"/>
    <n v="1337.9299999999998"/>
    <n v="6878.8000000000011"/>
    <n v="1.357"/>
    <n v="0.71"/>
    <n v="2.5489999999999999"/>
    <n v="3.2570000000000001"/>
    <n v="27.975000000000001"/>
    <n v="38.176000000000002"/>
    <n v="24.873999999999999"/>
    <n v="14.779"/>
    <n v="1.2989999999999999"/>
    <n v="2.0659999999999998"/>
    <n v="4.343"/>
    <n v="1.79"/>
    <n v="123.17500000000001"/>
    <n v="1.0169999999999999"/>
    <n v="25.683"/>
    <n v="34.261000000000003"/>
    <n v="14.534000000000001"/>
    <n v="15.695"/>
    <n v="1.536"/>
    <n v="11.054"/>
    <n v="5.2050000000000001"/>
    <n v="1.59"/>
    <n v="1.3520000000000001"/>
    <n v="6.1340000000000003"/>
    <n v="1.8620000000000001"/>
    <n v="119.923"/>
    <n v="1.0169999999999999"/>
    <n v="25.683"/>
    <n v="34.261000000000003"/>
    <n v="14.534000000000001"/>
    <n v="15.695"/>
    <n v="1.536"/>
    <n v="11.054"/>
    <n v="5.2050000000000001"/>
    <n v="1.59"/>
    <n v="1.3520000000000001"/>
    <n v="6.1340000000000003"/>
    <n v="1.8620000000000001"/>
    <n v="119.923"/>
    <n v="1.0169999999999999"/>
    <n v="25.683"/>
    <n v="34.261000000000003"/>
    <n v="14.534000000000001"/>
    <n v="15.695"/>
    <n v="1.536"/>
    <n v="11.054"/>
    <n v="5.2050000000000001"/>
    <n v="1.59"/>
    <n v="1.3520000000000001"/>
    <n v="6.1340000000000003"/>
    <n v="1.8620000000000001"/>
    <n v="119.923"/>
    <n v="1.0169999999999999"/>
    <n v="25.683"/>
    <n v="34.261000000000003"/>
    <n v="14.534000000000001"/>
    <n v="15.695"/>
    <n v="1.536"/>
    <n v="11.054"/>
    <n v="5.2050000000000001"/>
    <n v="1.59"/>
    <n v="1.3520000000000001"/>
    <n v="6.1340000000000003"/>
    <n v="1.8620000000000001"/>
    <n v="119.923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Anclote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6.7930000000000001"/>
    <n v="3.5550000000000002"/>
    <n v="12.76"/>
    <n v="16.306999999999999"/>
    <n v="140.05600000000001"/>
    <n v="191.13"/>
    <n v="124.53100000000001"/>
    <n v="73.989000000000004"/>
    <n v="6.5039999999999996"/>
    <n v="10.340999999999999"/>
    <n v="21.745000000000001"/>
    <n v="8.9619999999999997"/>
    <n v="616.673"/>
    <n v="5.0919999999999996"/>
    <n v="128.584"/>
    <n v="171.52600000000001"/>
    <n v="72.763999999999996"/>
    <n v="78.576999999999998"/>
    <n v="7.6909999999999998"/>
    <n v="55.343000000000004"/>
    <n v="26.059000000000001"/>
    <n v="7.9610000000000003"/>
    <n v="6.7670000000000003"/>
    <n v="30.709"/>
    <n v="9.32"/>
    <n v="600.39300000000003"/>
    <n v="5.0919999999999996"/>
    <n v="128.584"/>
    <n v="171.52600000000001"/>
    <n v="72.763999999999996"/>
    <n v="78.576999999999998"/>
    <n v="7.6909999999999998"/>
    <n v="55.343000000000004"/>
    <n v="26.059000000000001"/>
    <n v="7.9610000000000003"/>
    <n v="6.7670000000000003"/>
    <n v="30.709"/>
    <n v="9.32"/>
    <n v="600.39300000000003"/>
    <n v="5.0919999999999996"/>
    <n v="128.584"/>
    <n v="171.52600000000001"/>
    <n v="72.763999999999996"/>
    <n v="78.576999999999998"/>
    <n v="7.6909999999999998"/>
    <n v="55.343000000000004"/>
    <n v="26.059000000000001"/>
    <n v="7.9610000000000003"/>
    <n v="6.7670000000000003"/>
    <n v="30.709"/>
    <n v="9.32"/>
    <n v="600.39300000000003"/>
    <n v="5.0919999999999996"/>
    <n v="128.584"/>
    <n v="171.52600000000001"/>
    <n v="72.763999999999996"/>
    <n v="78.576999999999998"/>
    <n v="7.6909999999999998"/>
    <n v="55.343000000000004"/>
    <n v="26.059000000000001"/>
    <n v="7.9610000000000003"/>
    <n v="6.7670000000000003"/>
    <n v="30.709"/>
    <n v="9.32"/>
    <n v="600.39300000000003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Anclote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4.8090000000000002"/>
    <n v="2.516"/>
    <n v="9.032"/>
    <n v="11.542999999999999"/>
    <n v="99.14"/>
    <n v="135.292"/>
    <n v="88.15"/>
    <n v="52.374000000000002"/>
    <n v="4.6040000000000001"/>
    <n v="7.32"/>
    <n v="15.393000000000001"/>
    <n v="6.3440000000000003"/>
    <n v="436.517"/>
    <n v="3.6040000000000001"/>
    <n v="91.019000000000005"/>
    <n v="121.416"/>
    <n v="51.506"/>
    <n v="55.621000000000002"/>
    <n v="5.444"/>
    <n v="39.174999999999997"/>
    <n v="18.446000000000002"/>
    <n v="5.6360000000000001"/>
    <n v="4.79"/>
    <n v="21.736999999999998"/>
    <n v="6.5970000000000004"/>
    <n v="424.99100000000004"/>
    <n v="3.6040000000000001"/>
    <n v="91.019000000000005"/>
    <n v="121.416"/>
    <n v="51.506"/>
    <n v="55.621000000000002"/>
    <n v="5.444"/>
    <n v="39.174999999999997"/>
    <n v="18.446000000000002"/>
    <n v="5.6360000000000001"/>
    <n v="4.79"/>
    <n v="21.736999999999998"/>
    <n v="6.5970000000000004"/>
    <n v="424.99100000000004"/>
    <n v="3.6040000000000001"/>
    <n v="91.019000000000005"/>
    <n v="121.416"/>
    <n v="51.506"/>
    <n v="55.621000000000002"/>
    <n v="5.444"/>
    <n v="39.174999999999997"/>
    <n v="18.446000000000002"/>
    <n v="5.6360000000000001"/>
    <n v="4.79"/>
    <n v="21.736999999999998"/>
    <n v="6.5970000000000004"/>
    <n v="424.99100000000004"/>
    <n v="3.6040000000000001"/>
    <n v="91.019000000000005"/>
    <n v="121.416"/>
    <n v="51.506"/>
    <n v="55.621000000000002"/>
    <n v="5.444"/>
    <n v="39.174999999999997"/>
    <n v="18.446000000000002"/>
    <n v="5.6360000000000001"/>
    <n v="4.79"/>
    <n v="21.736999999999998"/>
    <n v="6.5970000000000004"/>
    <n v="424.99100000000004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Anclote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1.1719999999999999"/>
    <n v="0.61299999999999999"/>
    <n v="2.2010000000000001"/>
    <n v="2.8130000000000002"/>
    <n v="24.161000000000001"/>
    <n v="32.972000000000001"/>
    <n v="21.483000000000001"/>
    <n v="12.763999999999999"/>
    <n v="1.1220000000000001"/>
    <n v="1.784"/>
    <n v="3.7509999999999999"/>
    <n v="1.546"/>
    <n v="106.38200000000002"/>
    <n v="0.878"/>
    <n v="22.181999999999999"/>
    <n v="29.59"/>
    <n v="12.552"/>
    <n v="13.555"/>
    <n v="1.327"/>
    <n v="9.5470000000000006"/>
    <n v="4.4950000000000001"/>
    <n v="1.373"/>
    <n v="1.167"/>
    <n v="5.298"/>
    <n v="1.6080000000000001"/>
    <n v="103.57200000000002"/>
    <n v="0.878"/>
    <n v="22.181999999999999"/>
    <n v="29.59"/>
    <n v="12.552"/>
    <n v="13.555"/>
    <n v="1.327"/>
    <n v="9.5470000000000006"/>
    <n v="4.4950000000000001"/>
    <n v="1.373"/>
    <n v="1.167"/>
    <n v="5.298"/>
    <n v="1.6080000000000001"/>
    <n v="103.57200000000002"/>
    <n v="0.878"/>
    <n v="22.181999999999999"/>
    <n v="29.59"/>
    <n v="12.552"/>
    <n v="13.555"/>
    <n v="1.327"/>
    <n v="9.5470000000000006"/>
    <n v="4.4950000000000001"/>
    <n v="1.373"/>
    <n v="1.167"/>
    <n v="5.298"/>
    <n v="1.6080000000000001"/>
    <n v="103.57200000000002"/>
    <n v="0.878"/>
    <n v="22.181999999999999"/>
    <n v="29.59"/>
    <n v="12.552"/>
    <n v="13.555"/>
    <n v="1.327"/>
    <n v="9.5470000000000006"/>
    <n v="4.4950000000000001"/>
    <n v="1.373"/>
    <n v="1.167"/>
    <n v="5.298"/>
    <n v="1.6080000000000001"/>
    <n v="103.57200000000002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Anclote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.3"/>
    <n v="0.157"/>
    <n v="0.56299999999999994"/>
    <n v="0.71899999999999997"/>
    <n v="6.1790000000000003"/>
    <n v="8.4329999999999998"/>
    <n v="5.4939999999999998"/>
    <n v="3.2639999999999998"/>
    <n v="0.28699999999999998"/>
    <n v="0.45600000000000002"/>
    <n v="0.95899999999999996"/>
    <n v="0.39500000000000002"/>
    <n v="27.205999999999996"/>
    <n v="0.22500000000000001"/>
    <n v="5.673"/>
    <n v="7.5679999999999996"/>
    <n v="3.21"/>
    <n v="3.4670000000000001"/>
    <n v="0.33900000000000002"/>
    <n v="2.4420000000000002"/>
    <n v="1.1499999999999999"/>
    <n v="0.35099999999999998"/>
    <n v="0.29899999999999999"/>
    <n v="1.355"/>
    <n v="0.41099999999999998"/>
    <n v="26.489999999999995"/>
    <n v="0.22500000000000001"/>
    <n v="5.673"/>
    <n v="7.5679999999999996"/>
    <n v="3.21"/>
    <n v="3.4670000000000001"/>
    <n v="0.33900000000000002"/>
    <n v="2.4420000000000002"/>
    <n v="1.1499999999999999"/>
    <n v="0.35099999999999998"/>
    <n v="0.29899999999999999"/>
    <n v="1.355"/>
    <n v="0.41099999999999998"/>
    <n v="26.489999999999995"/>
    <n v="0.22500000000000001"/>
    <n v="5.673"/>
    <n v="7.5679999999999996"/>
    <n v="3.21"/>
    <n v="3.4670000000000001"/>
    <n v="0.33900000000000002"/>
    <n v="2.4420000000000002"/>
    <n v="1.1499999999999999"/>
    <n v="0.35099999999999998"/>
    <n v="0.29899999999999999"/>
    <n v="1.355"/>
    <n v="0.41099999999999998"/>
    <n v="26.489999999999995"/>
    <n v="0.22500000000000001"/>
    <n v="5.673"/>
    <n v="7.5679999999999996"/>
    <n v="3.21"/>
    <n v="3.4670000000000001"/>
    <n v="0.33900000000000002"/>
    <n v="2.4420000000000002"/>
    <n v="1.1499999999999999"/>
    <n v="0.35099999999999998"/>
    <n v="0.29899999999999999"/>
    <n v="1.355"/>
    <n v="0.41099999999999998"/>
    <n v="26.489999999999995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Avon"/>
    <s v="AFUDC Not Eligible"/>
    <s v="Maintenance"/>
    <s v="Fossil Hydro"/>
    <s v="Fossil Hydro"/>
    <s v="BG - Other Production Plant"/>
    <s v="~"/>
    <s v="PEF Avon Park 343"/>
    <n v="5.62"/>
    <n v="2.57"/>
    <n v="4.53"/>
    <n v="0"/>
    <n v="0"/>
    <n v="0"/>
    <n v="0"/>
    <n v="0"/>
    <n v="0"/>
    <n v="0"/>
    <n v="0"/>
    <n v="0"/>
    <n v="12.7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Bartow CC BG"/>
    <s v="AFUDC Not Eligible"/>
    <s v="Maintenance"/>
    <s v="Maintenance"/>
    <s v="Fossil Hydro"/>
    <s v="BG - Other Production Plant"/>
    <s v="~"/>
    <s v="PEF Bartow 344 CC"/>
    <n v="6216.1499999999987"/>
    <n v="96.65"/>
    <n v="88.32"/>
    <n v="26.53"/>
    <n v="116.15"/>
    <n v="-22.700000000000003"/>
    <n v="0"/>
    <n v="0.11"/>
    <n v="34.129999999999995"/>
    <n v="0.03"/>
    <n v="0"/>
    <n v="28.84"/>
    <n v="6584.20999999999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Bartow CC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5.508"/>
    <n v="37.064999999999998"/>
    <n v="9.048"/>
    <n v="18.416"/>
    <n v="29.262"/>
    <n v="24.623000000000001"/>
    <n v="25.71"/>
    <n v="42.177"/>
    <n v="104.223"/>
    <n v="177.81700000000001"/>
    <n v="118.804"/>
    <n v="94.111000000000004"/>
    <n v="686.76400000000001"/>
    <n v="35.847999999999999"/>
    <n v="62.761000000000003"/>
    <n v="118.572"/>
    <n v="141.441"/>
    <n v="58.597999999999999"/>
    <n v="38.598999999999997"/>
    <n v="79.111000000000004"/>
    <n v="95.353999999999999"/>
    <n v="84.305999999999997"/>
    <n v="71.183000000000007"/>
    <n v="64.165999999999997"/>
    <n v="43.481000000000002"/>
    <n v="893.42000000000007"/>
    <n v="35.847999999999999"/>
    <n v="62.761000000000003"/>
    <n v="118.572"/>
    <n v="141.441"/>
    <n v="58.597999999999999"/>
    <n v="38.598999999999997"/>
    <n v="79.111000000000004"/>
    <n v="95.353999999999999"/>
    <n v="84.305999999999997"/>
    <n v="71.183000000000007"/>
    <n v="64.165999999999997"/>
    <n v="43.481000000000002"/>
    <n v="893.42000000000007"/>
    <n v="35.847999999999999"/>
    <n v="62.761000000000003"/>
    <n v="118.572"/>
    <n v="141.441"/>
    <n v="58.597999999999999"/>
    <n v="38.598999999999997"/>
    <n v="79.111000000000004"/>
    <n v="95.353999999999999"/>
    <n v="84.305999999999997"/>
    <n v="71.183000000000007"/>
    <n v="64.165999999999997"/>
    <n v="43.481000000000002"/>
    <n v="893.42000000000007"/>
    <n v="35.847999999999999"/>
    <n v="62.761000000000003"/>
    <n v="118.572"/>
    <n v="141.441"/>
    <n v="58.597999999999999"/>
    <n v="38.598999999999997"/>
    <n v="79.111000000000004"/>
    <n v="95.353999999999999"/>
    <n v="84.305999999999997"/>
    <n v="71.183000000000007"/>
    <n v="64.165999999999997"/>
    <n v="43.481000000000002"/>
    <n v="893.42000000000007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Bartow CC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2.5369999999999999"/>
    <n v="17.071000000000002"/>
    <n v="4.1669999999999998"/>
    <n v="8.4819999999999993"/>
    <n v="13.477"/>
    <n v="11.34"/>
    <n v="11.840999999999999"/>
    <n v="19.425000000000001"/>
    <n v="48"/>
    <n v="81.894000000000005"/>
    <n v="54.715000000000003"/>
    <n v="43.343000000000004"/>
    <n v="316.29199999999997"/>
    <n v="16.510000000000002"/>
    <n v="28.905000000000001"/>
    <n v="54.609000000000002"/>
    <n v="65.141000000000005"/>
    <n v="26.988"/>
    <n v="17.777000000000001"/>
    <n v="36.435000000000002"/>
    <n v="43.915999999999997"/>
    <n v="38.828000000000003"/>
    <n v="32.783999999999999"/>
    <n v="29.552"/>
    <n v="20.026"/>
    <n v="411.47100000000006"/>
    <n v="16.510000000000002"/>
    <n v="28.905000000000001"/>
    <n v="54.609000000000002"/>
    <n v="65.141000000000005"/>
    <n v="26.988"/>
    <n v="17.777000000000001"/>
    <n v="36.435000000000002"/>
    <n v="43.915999999999997"/>
    <n v="38.828000000000003"/>
    <n v="32.783999999999999"/>
    <n v="29.552"/>
    <n v="20.026"/>
    <n v="411.47100000000006"/>
    <n v="16.510000000000002"/>
    <n v="28.905000000000001"/>
    <n v="54.609000000000002"/>
    <n v="65.141000000000005"/>
    <n v="26.988"/>
    <n v="17.777000000000001"/>
    <n v="36.435000000000002"/>
    <n v="43.915999999999997"/>
    <n v="38.828000000000003"/>
    <n v="32.783999999999999"/>
    <n v="29.552"/>
    <n v="20.026"/>
    <n v="411.47100000000006"/>
    <n v="16.510000000000002"/>
    <n v="28.905000000000001"/>
    <n v="54.609000000000002"/>
    <n v="65.141000000000005"/>
    <n v="26.988"/>
    <n v="17.777000000000001"/>
    <n v="36.435000000000002"/>
    <n v="43.915999999999997"/>
    <n v="38.828000000000003"/>
    <n v="32.783999999999999"/>
    <n v="29.552"/>
    <n v="20.026"/>
    <n v="411.47100000000006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Bartow CC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29.664000000000001"/>
    <n v="199.62899999999999"/>
    <n v="48.73"/>
    <n v="99.186000000000007"/>
    <n v="157.6"/>
    <n v="132.61500000000001"/>
    <n v="138.47"/>
    <n v="227.15600000000001"/>
    <n v="561.32899999999995"/>
    <n v="957.697"/>
    <n v="639.85799999999995"/>
    <n v="506.86500000000001"/>
    <n v="3698.799"/>
    <n v="193.07400000000001"/>
    <n v="338.02199999999999"/>
    <n v="638.61099999999999"/>
    <n v="761.77800000000002"/>
    <n v="315.60199999999998"/>
    <n v="207.88900000000001"/>
    <n v="426.07900000000001"/>
    <n v="513.56500000000005"/>
    <n v="454.06"/>
    <n v="383.38299999999998"/>
    <n v="345.589"/>
    <n v="234.184"/>
    <n v="4811.8360000000002"/>
    <n v="193.07400000000001"/>
    <n v="338.02199999999999"/>
    <n v="638.61099999999999"/>
    <n v="761.77800000000002"/>
    <n v="315.60199999999998"/>
    <n v="207.88900000000001"/>
    <n v="426.07900000000001"/>
    <n v="513.56500000000005"/>
    <n v="454.06"/>
    <n v="383.38299999999998"/>
    <n v="345.589"/>
    <n v="234.184"/>
    <n v="4811.8360000000002"/>
    <n v="193.07400000000001"/>
    <n v="338.02199999999999"/>
    <n v="638.61099999999999"/>
    <n v="761.77800000000002"/>
    <n v="315.60199999999998"/>
    <n v="207.88900000000001"/>
    <n v="426.07900000000001"/>
    <n v="513.56500000000005"/>
    <n v="454.06"/>
    <n v="383.38299999999998"/>
    <n v="345.589"/>
    <n v="234.184"/>
    <n v="4811.8360000000002"/>
    <n v="193.07400000000001"/>
    <n v="338.02199999999999"/>
    <n v="638.61099999999999"/>
    <n v="761.77800000000002"/>
    <n v="315.60199999999998"/>
    <n v="207.88900000000001"/>
    <n v="426.07900000000001"/>
    <n v="513.56500000000005"/>
    <n v="454.06"/>
    <n v="383.38299999999998"/>
    <n v="345.589"/>
    <n v="234.184"/>
    <n v="4811.8360000000002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Bartow CC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3.18"/>
    <n v="11.41"/>
    <n v="14.59"/>
    <n v="2.89"/>
    <n v="19.446000000000002"/>
    <n v="4.7469999999999999"/>
    <n v="9.6620000000000008"/>
    <n v="15.352"/>
    <n v="12.917999999999999"/>
    <n v="13.488"/>
    <n v="22.126999999999999"/>
    <n v="54.679000000000002"/>
    <n v="93.289000000000001"/>
    <n v="62.328000000000003"/>
    <n v="49.374000000000002"/>
    <n v="360.30000000000007"/>
    <n v="18.806999999999999"/>
    <n v="32.927"/>
    <n v="62.207000000000001"/>
    <n v="74.204999999999998"/>
    <n v="30.742999999999999"/>
    <n v="20.25"/>
    <n v="41.503999999999998"/>
    <n v="50.026000000000003"/>
    <n v="44.23"/>
    <n v="37.344999999999999"/>
    <n v="33.664000000000001"/>
    <n v="22.812000000000001"/>
    <n v="468.72"/>
    <n v="18.806999999999999"/>
    <n v="32.927"/>
    <n v="62.207000000000001"/>
    <n v="74.204999999999998"/>
    <n v="30.742999999999999"/>
    <n v="20.25"/>
    <n v="41.503999999999998"/>
    <n v="50.026000000000003"/>
    <n v="44.23"/>
    <n v="37.344999999999999"/>
    <n v="33.664000000000001"/>
    <n v="22.812000000000001"/>
    <n v="468.72"/>
    <n v="18.806999999999999"/>
    <n v="32.927"/>
    <n v="62.207000000000001"/>
    <n v="74.204999999999998"/>
    <n v="30.742999999999999"/>
    <n v="20.25"/>
    <n v="41.503999999999998"/>
    <n v="50.026000000000003"/>
    <n v="44.23"/>
    <n v="37.344999999999999"/>
    <n v="33.664000000000001"/>
    <n v="22.812000000000001"/>
    <n v="468.72"/>
    <n v="18.806999999999999"/>
    <n v="32.927"/>
    <n v="62.207000000000001"/>
    <n v="74.204999999999998"/>
    <n v="30.742999999999999"/>
    <n v="20.25"/>
    <n v="41.503999999999998"/>
    <n v="50.026000000000003"/>
    <n v="44.23"/>
    <n v="37.344999999999999"/>
    <n v="33.664000000000001"/>
    <n v="22.812000000000001"/>
    <n v="468.72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Bartow CC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2.3820000000000001"/>
    <n v="16.029"/>
    <n v="3.9129999999999998"/>
    <n v="7.9640000000000004"/>
    <n v="12.654999999999999"/>
    <n v="10.648"/>
    <n v="11.119"/>
    <n v="18.239999999999998"/>
    <n v="45.072000000000003"/>
    <n v="76.899000000000001"/>
    <n v="51.378"/>
    <n v="40.698999999999998"/>
    <n v="296.99799999999999"/>
    <n v="15.503"/>
    <n v="27.141999999999999"/>
    <n v="51.277999999999999"/>
    <n v="61.167000000000002"/>
    <n v="25.341000000000001"/>
    <n v="16.693000000000001"/>
    <n v="34.212000000000003"/>
    <n v="41.237000000000002"/>
    <n v="36.459000000000003"/>
    <n v="30.783999999999999"/>
    <n v="27.748999999999999"/>
    <n v="18.803999999999998"/>
    <n v="386.36900000000003"/>
    <n v="15.503"/>
    <n v="27.141999999999999"/>
    <n v="51.277999999999999"/>
    <n v="61.167000000000002"/>
    <n v="25.341000000000001"/>
    <n v="16.693000000000001"/>
    <n v="34.212000000000003"/>
    <n v="41.237000000000002"/>
    <n v="36.459000000000003"/>
    <n v="30.783999999999999"/>
    <n v="27.748999999999999"/>
    <n v="18.803999999999998"/>
    <n v="386.36900000000003"/>
    <n v="15.503"/>
    <n v="27.141999999999999"/>
    <n v="51.277999999999999"/>
    <n v="61.167000000000002"/>
    <n v="25.341000000000001"/>
    <n v="16.693000000000001"/>
    <n v="34.212000000000003"/>
    <n v="41.237000000000002"/>
    <n v="36.459000000000003"/>
    <n v="30.783999999999999"/>
    <n v="27.748999999999999"/>
    <n v="18.803999999999998"/>
    <n v="386.36900000000003"/>
    <n v="15.503"/>
    <n v="27.141999999999999"/>
    <n v="51.277999999999999"/>
    <n v="61.167000000000002"/>
    <n v="25.341000000000001"/>
    <n v="16.693000000000001"/>
    <n v="34.212000000000003"/>
    <n v="41.237000000000002"/>
    <n v="36.459000000000003"/>
    <n v="30.783999999999999"/>
    <n v="27.748999999999999"/>
    <n v="18.803999999999998"/>
    <n v="386.36900000000003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Bartow CC BG-346"/>
    <s v="AFUDC Not Eligible"/>
    <s v="Maintenance"/>
    <s v="Maintenance"/>
    <s v="Fossil Hydro"/>
    <s v="BG - Other Production Plant"/>
    <s v="~"/>
    <s v="PEF Bartow 346 CC"/>
    <n v="756.86999999999989"/>
    <n v="85.58"/>
    <n v="306.56"/>
    <n v="323.95000000000005"/>
    <n v="169.79999999999998"/>
    <n v="94.21"/>
    <n v="111.07000000000001"/>
    <n v="162.66"/>
    <n v="258.86999999999995"/>
    <n v="126.16000000000001"/>
    <n v="512.94999999999993"/>
    <n v="2221.1200000000003"/>
    <n v="5129.8"/>
    <n v="1.359"/>
    <n v="9.1460000000000008"/>
    <n v="2.2320000000000002"/>
    <n v="4.5439999999999996"/>
    <n v="7.22"/>
    <n v="6.0750000000000002"/>
    <n v="6.3440000000000003"/>
    <n v="10.407"/>
    <n v="25.716000000000001"/>
    <n v="43.875"/>
    <n v="29.314"/>
    <n v="23.221"/>
    <n v="169.453"/>
    <n v="8.8450000000000006"/>
    <n v="15.486000000000001"/>
    <n v="29.256"/>
    <n v="34.899000000000001"/>
    <n v="14.459"/>
    <n v="9.5239999999999991"/>
    <n v="19.52"/>
    <n v="23.527999999999999"/>
    <n v="20.802"/>
    <n v="17.564"/>
    <n v="15.832000000000001"/>
    <n v="10.728999999999999"/>
    <n v="220.44399999999996"/>
    <n v="8.8450000000000006"/>
    <n v="15.486000000000001"/>
    <n v="29.256"/>
    <n v="34.899000000000001"/>
    <n v="14.459"/>
    <n v="9.5239999999999991"/>
    <n v="19.52"/>
    <n v="23.527999999999999"/>
    <n v="20.802"/>
    <n v="17.564"/>
    <n v="15.832000000000001"/>
    <n v="10.728999999999999"/>
    <n v="220.44399999999996"/>
    <n v="8.8450000000000006"/>
    <n v="15.486000000000001"/>
    <n v="29.256"/>
    <n v="34.899000000000001"/>
    <n v="14.459"/>
    <n v="9.5239999999999991"/>
    <n v="19.52"/>
    <n v="23.527999999999999"/>
    <n v="20.802"/>
    <n v="17.564"/>
    <n v="15.832000000000001"/>
    <n v="10.728999999999999"/>
    <n v="220.44399999999996"/>
    <n v="8.8450000000000006"/>
    <n v="15.486000000000001"/>
    <n v="29.256"/>
    <n v="34.899000000000001"/>
    <n v="14.459"/>
    <n v="9.5239999999999991"/>
    <n v="19.52"/>
    <n v="23.527999999999999"/>
    <n v="20.802"/>
    <n v="17.564"/>
    <n v="15.832000000000001"/>
    <n v="10.728999999999999"/>
    <n v="220.44399999999996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Bartow CT BG-341"/>
    <s v="AFUDC Not Eligible"/>
    <s v="Maintenance"/>
    <s v="Maintenance"/>
    <s v="Fossil Hydro"/>
    <s v="BG - Other Production Plant"/>
    <s v="~"/>
    <s v="PEF Bartow 341"/>
    <n v="7.67"/>
    <n v="0"/>
    <n v="0"/>
    <n v="0"/>
    <n v="0"/>
    <n v="0"/>
    <n v="0"/>
    <n v="0"/>
    <n v="0"/>
    <n v="0"/>
    <n v="0"/>
    <n v="0"/>
    <n v="7.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Bayboro BG-341"/>
    <s v="AFUDC Not Eligible"/>
    <s v="Maintenance"/>
    <s v="Maintenance"/>
    <s v="Fossil Hydro"/>
    <s v="BG - Other Production Plant"/>
    <s v="~"/>
    <s v="PEF Bayboro 341"/>
    <n v="0"/>
    <n v="0"/>
    <n v="0"/>
    <n v="0"/>
    <n v="0"/>
    <n v="1.1399999999999999"/>
    <n v="0.49"/>
    <n v="0"/>
    <n v="0"/>
    <n v="0"/>
    <n v="0"/>
    <n v="130.61000000000001"/>
    <n v="132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Citrus CC BA"/>
    <s v="AFUDC Not Eligible"/>
    <s v="Maintenance"/>
    <s v="Maintenance"/>
    <s v="Fossil Hydro"/>
    <s v="BA - Fossil Steam Plants "/>
    <s v="~"/>
    <s v="PEF Citrus CC 342"/>
    <n v="81.73"/>
    <n v="4.29"/>
    <n v="4.18"/>
    <n v="165.17"/>
    <n v="-182.4"/>
    <n v="345.19"/>
    <n v="236.76"/>
    <n v="-343.71000000000004"/>
    <n v="721.73999999999978"/>
    <n v="344.72000000000008"/>
    <n v="47.120000000000005"/>
    <n v="284.91999999999996"/>
    <n v="1709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Citrus CC BA-341"/>
    <s v="AFUDC Not Eligible"/>
    <s v="Maintenance"/>
    <s v="Maintenance"/>
    <s v="Fossil Hydro"/>
    <s v="BA - Fossil Steam Plants "/>
    <s v="~"/>
    <s v="PEF Citrus CC Struct &amp; Improv 341"/>
    <n v="748.39999999999986"/>
    <n v="2.2599999999999998"/>
    <n v="0"/>
    <n v="716.9"/>
    <n v="0"/>
    <n v="0"/>
    <n v="0"/>
    <n v="0"/>
    <n v="0"/>
    <n v="0"/>
    <n v="0"/>
    <n v="602.06999999999994"/>
    <n v="2069.63"/>
    <n v="0"/>
    <n v="0"/>
    <n v="0.14899999999999999"/>
    <n v="1.458"/>
    <n v="1.9039999999999999"/>
    <n v="1.458"/>
    <n v="0.61699999999999999"/>
    <n v="1.1819999999999999"/>
    <n v="0.187"/>
    <n v="0.68300000000000005"/>
    <n v="7.6479999999999997"/>
    <n v="5.5E-2"/>
    <n v="15.341000000000001"/>
    <n v="0"/>
    <n v="1.139"/>
    <n v="1.288"/>
    <n v="3.22"/>
    <n v="3.8639999999999999"/>
    <n v="1.4370000000000001"/>
    <n v="1.2390000000000001"/>
    <n v="0.71699999999999997"/>
    <n v="0.34499999999999997"/>
    <n v="0.40500000000000003"/>
    <n v="0.70599999999999996"/>
    <n v="5.7000000000000002E-2"/>
    <n v="14.417"/>
    <n v="0"/>
    <n v="1.139"/>
    <n v="1.288"/>
    <n v="3.22"/>
    <n v="3.8639999999999999"/>
    <n v="1.4370000000000001"/>
    <n v="1.2390000000000001"/>
    <n v="0.71699999999999997"/>
    <n v="0.34499999999999997"/>
    <n v="0.40500000000000003"/>
    <n v="0.70599999999999996"/>
    <n v="5.7000000000000002E-2"/>
    <n v="14.417"/>
    <n v="0"/>
    <n v="1.139"/>
    <n v="1.288"/>
    <n v="3.22"/>
    <n v="3.8639999999999999"/>
    <n v="1.4370000000000001"/>
    <n v="1.2390000000000001"/>
    <n v="0.71699999999999997"/>
    <n v="0.34499999999999997"/>
    <n v="0.40500000000000003"/>
    <n v="0.70599999999999996"/>
    <n v="5.7000000000000002E-2"/>
    <n v="14.417"/>
    <n v="0"/>
    <n v="1.139"/>
    <n v="1.288"/>
    <n v="3.22"/>
    <n v="3.8639999999999999"/>
    <n v="1.4370000000000001"/>
    <n v="1.2390000000000001"/>
    <n v="0.71699999999999997"/>
    <n v="0.34499999999999997"/>
    <n v="0.40500000000000003"/>
    <n v="0.70599999999999996"/>
    <n v="5.7000000000000002E-2"/>
    <n v="14.417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Citrus CC BA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.04"/>
    <n v="7.01"/>
    <n v="7.05"/>
    <n v="0"/>
    <n v="0"/>
    <n v="0.3"/>
    <n v="2.944"/>
    <n v="3.8450000000000002"/>
    <n v="2.944"/>
    <n v="1.2450000000000001"/>
    <n v="2.387"/>
    <n v="0.378"/>
    <n v="1.379"/>
    <n v="15.442"/>
    <n v="0.11"/>
    <n v="30.974000000000004"/>
    <n v="0"/>
    <n v="2.3010000000000002"/>
    <n v="2.601"/>
    <n v="6.5019999999999998"/>
    <n v="7.8029999999999999"/>
    <n v="2.9009999999999998"/>
    <n v="2.5009999999999999"/>
    <n v="1.4470000000000001"/>
    <n v="0.69699999999999995"/>
    <n v="0.81799999999999995"/>
    <n v="1.425"/>
    <n v="0.11600000000000001"/>
    <n v="29.112000000000002"/>
    <n v="0"/>
    <n v="2.3010000000000002"/>
    <n v="2.601"/>
    <n v="6.5019999999999998"/>
    <n v="7.8029999999999999"/>
    <n v="2.9009999999999998"/>
    <n v="2.5009999999999999"/>
    <n v="1.4470000000000001"/>
    <n v="0.69699999999999995"/>
    <n v="0.81799999999999995"/>
    <n v="1.425"/>
    <n v="0.11600000000000001"/>
    <n v="29.112000000000002"/>
    <n v="0"/>
    <n v="2.3010000000000002"/>
    <n v="2.601"/>
    <n v="6.5019999999999998"/>
    <n v="7.8029999999999999"/>
    <n v="2.9009999999999998"/>
    <n v="2.5009999999999999"/>
    <n v="1.4470000000000001"/>
    <n v="0.69699999999999995"/>
    <n v="0.81799999999999995"/>
    <n v="1.425"/>
    <n v="0.11600000000000001"/>
    <n v="29.112000000000002"/>
    <n v="0"/>
    <n v="2.3010000000000002"/>
    <n v="2.601"/>
    <n v="6.5019999999999998"/>
    <n v="7.8029999999999999"/>
    <n v="2.9009999999999998"/>
    <n v="2.5009999999999999"/>
    <n v="1.4470000000000001"/>
    <n v="0.69699999999999995"/>
    <n v="0.81799999999999995"/>
    <n v="1.425"/>
    <n v="0.11600000000000001"/>
    <n v="29.112000000000002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Citrus CC BA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0"/>
    <n v="0.91200000000000003"/>
    <n v="8.952"/>
    <n v="11.691000000000001"/>
    <n v="8.952"/>
    <n v="3.786"/>
    <n v="7.2590000000000003"/>
    <n v="1.149"/>
    <n v="4.1920000000000002"/>
    <n v="46.954999999999998"/>
    <n v="0.33600000000000002"/>
    <n v="94.183999999999997"/>
    <n v="0"/>
    <n v="6.9960000000000004"/>
    <n v="7.9080000000000004"/>
    <n v="19.771000000000001"/>
    <n v="23.725000000000001"/>
    <n v="8.8219999999999992"/>
    <n v="7.6050000000000004"/>
    <n v="4.4000000000000004"/>
    <n v="2.12"/>
    <n v="2.4860000000000002"/>
    <n v="4.3330000000000002"/>
    <n v="0.35299999999999998"/>
    <n v="88.519000000000005"/>
    <n v="0"/>
    <n v="6.9960000000000004"/>
    <n v="7.9080000000000004"/>
    <n v="19.771000000000001"/>
    <n v="23.725000000000001"/>
    <n v="8.8219999999999992"/>
    <n v="7.6050000000000004"/>
    <n v="4.4000000000000004"/>
    <n v="2.12"/>
    <n v="2.4860000000000002"/>
    <n v="4.3330000000000002"/>
    <n v="0.35299999999999998"/>
    <n v="88.519000000000005"/>
    <n v="0"/>
    <n v="6.9960000000000004"/>
    <n v="7.9080000000000004"/>
    <n v="19.771000000000001"/>
    <n v="23.725000000000001"/>
    <n v="8.8219999999999992"/>
    <n v="7.6050000000000004"/>
    <n v="4.4000000000000004"/>
    <n v="2.12"/>
    <n v="2.4860000000000002"/>
    <n v="4.3330000000000002"/>
    <n v="0.35299999999999998"/>
    <n v="88.519000000000005"/>
    <n v="0"/>
    <n v="6.9960000000000004"/>
    <n v="7.9080000000000004"/>
    <n v="19.771000000000001"/>
    <n v="23.725000000000001"/>
    <n v="8.8219999999999992"/>
    <n v="7.6050000000000004"/>
    <n v="4.4000000000000004"/>
    <n v="2.12"/>
    <n v="2.4860000000000002"/>
    <n v="4.3330000000000002"/>
    <n v="0.35299999999999998"/>
    <n v="88.519000000000005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Citrus CC BA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"/>
    <n v="2.1999999999999999E-2"/>
    <n v="0.215"/>
    <n v="0.28100000000000003"/>
    <n v="0.215"/>
    <n v="9.0999999999999998E-2"/>
    <n v="0.17499999999999999"/>
    <n v="2.8000000000000001E-2"/>
    <n v="0.10100000000000001"/>
    <n v="1.1299999999999999"/>
    <n v="8.0000000000000002E-3"/>
    <n v="2.266"/>
    <n v="0"/>
    <n v="0.16800000000000001"/>
    <n v="0.19"/>
    <n v="0.47599999999999998"/>
    <n v="0.57099999999999995"/>
    <n v="0.21199999999999999"/>
    <n v="0.183"/>
    <n v="0.106"/>
    <n v="5.0999999999999997E-2"/>
    <n v="0.06"/>
    <n v="0.104"/>
    <n v="8.0000000000000002E-3"/>
    <n v="2.129"/>
    <n v="0"/>
    <n v="0.16800000000000001"/>
    <n v="0.19"/>
    <n v="0.47599999999999998"/>
    <n v="0.57099999999999995"/>
    <n v="0.21199999999999999"/>
    <n v="0.183"/>
    <n v="0.106"/>
    <n v="5.0999999999999997E-2"/>
    <n v="0.06"/>
    <n v="0.104"/>
    <n v="8.0000000000000002E-3"/>
    <n v="2.129"/>
    <n v="0"/>
    <n v="0.16800000000000001"/>
    <n v="0.19"/>
    <n v="0.47599999999999998"/>
    <n v="0.57099999999999995"/>
    <n v="0.21199999999999999"/>
    <n v="0.183"/>
    <n v="0.106"/>
    <n v="5.0999999999999997E-2"/>
    <n v="0.06"/>
    <n v="0.104"/>
    <n v="8.0000000000000002E-3"/>
    <n v="2.129"/>
    <n v="0"/>
    <n v="0.16800000000000001"/>
    <n v="0.19"/>
    <n v="0.47599999999999998"/>
    <n v="0.57099999999999995"/>
    <n v="0.21199999999999999"/>
    <n v="0.183"/>
    <n v="0.106"/>
    <n v="5.0999999999999997E-2"/>
    <n v="0.06"/>
    <n v="0.104"/>
    <n v="8.0000000000000002E-3"/>
    <n v="2.129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Citrus CC BA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0"/>
    <n v="0.158"/>
    <n v="1.5489999999999999"/>
    <n v="2.0230000000000001"/>
    <n v="1.5489999999999999"/>
    <n v="0.65500000000000003"/>
    <n v="1.256"/>
    <n v="0.19900000000000001"/>
    <n v="0.72599999999999998"/>
    <n v="8.1270000000000007"/>
    <n v="5.8000000000000003E-2"/>
    <n v="16.3"/>
    <n v="0"/>
    <n v="1.2110000000000001"/>
    <n v="1.369"/>
    <n v="3.4220000000000002"/>
    <n v="4.1059999999999999"/>
    <n v="1.5269999999999999"/>
    <n v="1.3160000000000001"/>
    <n v="0.76200000000000001"/>
    <n v="0.36699999999999999"/>
    <n v="0.43"/>
    <n v="0.75"/>
    <n v="6.0999999999999999E-2"/>
    <n v="15.321000000000002"/>
    <n v="0"/>
    <n v="1.2110000000000001"/>
    <n v="1.369"/>
    <n v="3.4220000000000002"/>
    <n v="4.1059999999999999"/>
    <n v="1.5269999999999999"/>
    <n v="1.3160000000000001"/>
    <n v="0.76200000000000001"/>
    <n v="0.36699999999999999"/>
    <n v="0.43"/>
    <n v="0.75"/>
    <n v="6.0999999999999999E-2"/>
    <n v="15.321000000000002"/>
    <n v="0"/>
    <n v="1.2110000000000001"/>
    <n v="1.369"/>
    <n v="3.4220000000000002"/>
    <n v="4.1059999999999999"/>
    <n v="1.5269999999999999"/>
    <n v="1.3160000000000001"/>
    <n v="0.76200000000000001"/>
    <n v="0.36699999999999999"/>
    <n v="0.43"/>
    <n v="0.75"/>
    <n v="6.0999999999999999E-2"/>
    <n v="15.321000000000002"/>
    <n v="0"/>
    <n v="1.2110000000000001"/>
    <n v="1.369"/>
    <n v="3.4220000000000002"/>
    <n v="4.1059999999999999"/>
    <n v="1.5269999999999999"/>
    <n v="1.3160000000000001"/>
    <n v="0.76200000000000001"/>
    <n v="0.36699999999999999"/>
    <n v="0.43"/>
    <n v="0.75"/>
    <n v="6.0999999999999999E-2"/>
    <n v="15.321000000000002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Citrus CC BA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8.0000000000000002E-3"/>
    <n v="7.5999999999999998E-2"/>
    <n v="9.9000000000000005E-2"/>
    <n v="7.5999999999999998E-2"/>
    <n v="3.2000000000000001E-2"/>
    <n v="6.0999999999999999E-2"/>
    <n v="0.01"/>
    <n v="3.5000000000000003E-2"/>
    <n v="0.39600000000000002"/>
    <n v="3.0000000000000001E-3"/>
    <n v="0.79600000000000004"/>
    <n v="0"/>
    <n v="5.8999999999999997E-2"/>
    <n v="6.7000000000000004E-2"/>
    <n v="0.16700000000000001"/>
    <n v="0.2"/>
    <n v="7.3999999999999996E-2"/>
    <n v="6.4000000000000001E-2"/>
    <n v="3.6999999999999998E-2"/>
    <n v="1.7999999999999999E-2"/>
    <n v="2.1000000000000001E-2"/>
    <n v="3.6999999999999998E-2"/>
    <n v="3.0000000000000001E-3"/>
    <n v="0.74700000000000011"/>
    <n v="0"/>
    <n v="5.8999999999999997E-2"/>
    <n v="6.7000000000000004E-2"/>
    <n v="0.16700000000000001"/>
    <n v="0.2"/>
    <n v="7.3999999999999996E-2"/>
    <n v="6.4000000000000001E-2"/>
    <n v="3.6999999999999998E-2"/>
    <n v="1.7999999999999999E-2"/>
    <n v="2.1000000000000001E-2"/>
    <n v="3.6999999999999998E-2"/>
    <n v="3.0000000000000001E-3"/>
    <n v="0.74700000000000011"/>
    <n v="0"/>
    <n v="5.8999999999999997E-2"/>
    <n v="6.7000000000000004E-2"/>
    <n v="0.16700000000000001"/>
    <n v="0.2"/>
    <n v="7.3999999999999996E-2"/>
    <n v="6.4000000000000001E-2"/>
    <n v="3.6999999999999998E-2"/>
    <n v="1.7999999999999999E-2"/>
    <n v="2.1000000000000001E-2"/>
    <n v="3.6999999999999998E-2"/>
    <n v="3.0000000000000001E-3"/>
    <n v="0.74700000000000011"/>
    <n v="0"/>
    <n v="5.8999999999999997E-2"/>
    <n v="6.7000000000000004E-2"/>
    <n v="0.16700000000000001"/>
    <n v="0.2"/>
    <n v="7.3999999999999996E-2"/>
    <n v="6.4000000000000001E-2"/>
    <n v="3.6999999999999998E-2"/>
    <n v="1.7999999999999999E-2"/>
    <n v="2.1000000000000001E-2"/>
    <n v="3.6999999999999998E-2"/>
    <n v="3.0000000000000001E-3"/>
    <n v="0.74700000000000011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CR 1&amp;2 "/>
    <s v="AFUDC Not Eligible"/>
    <s v="Maintenance"/>
    <s v="Fossil Hydro"/>
    <s v="Fossil Hydro"/>
    <s v="BA - Fossil Steam Plants "/>
    <s v="~"/>
    <s v="PEF CR4&amp;5 Access. Elec Equip 315"/>
    <n v="290.24"/>
    <n v="193.4"/>
    <n v="193.2"/>
    <n v="178.77"/>
    <n v="137.4"/>
    <n v="135.79"/>
    <n v="143.91"/>
    <n v="159.88"/>
    <n v="154.69999999999999"/>
    <n v="159.25"/>
    <n v="271.93"/>
    <n v="16.64"/>
    <n v="2035.11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CR 4&amp;5-311"/>
    <s v="AFUDC Not Eligible"/>
    <s v="Maintenance"/>
    <s v="Maintenance"/>
    <s v="Fossil Hydro"/>
    <s v="BA - Fossil Steam Plants "/>
    <s v="~"/>
    <s v="PEF CR4&amp;5 Struct &amp; Improv 311"/>
    <n v="5145.119999999999"/>
    <n v="228.52999999999997"/>
    <n v="450.94000000000005"/>
    <n v="385.08000000000004"/>
    <n v="301.17"/>
    <n v="2769.37"/>
    <n v="366.75"/>
    <n v="55.349999999999994"/>
    <n v="67.34"/>
    <n v="594.14"/>
    <n v="-428.18"/>
    <n v="4335.09"/>
    <n v="14270.699999999999"/>
    <n v="0.38100000000000001"/>
    <n v="0.38100000000000001"/>
    <n v="6.0019999999999998"/>
    <n v="4.2869999999999999"/>
    <n v="2.0379999999999998"/>
    <n v="7.2060000000000004"/>
    <n v="2.5859999999999999"/>
    <n v="4.3339999999999996"/>
    <n v="29.527000000000001"/>
    <n v="215.792"/>
    <n v="230.68"/>
    <n v="18.253"/>
    <n v="521.46699999999998"/>
    <n v="71.284000000000006"/>
    <n v="51.963000000000001"/>
    <n v="30.407"/>
    <n v="17.184000000000001"/>
    <n v="12.79"/>
    <n v="12.242000000000001"/>
    <n v="5.0000000000000001E-3"/>
    <n v="0.73399999999999999"/>
    <n v="5.7949999999999999"/>
    <n v="6.1070000000000002"/>
    <n v="6.6289999999999996"/>
    <n v="6.1070000000000002"/>
    <n v="221.24699999999999"/>
    <n v="71.284000000000006"/>
    <n v="51.963000000000001"/>
    <n v="30.407"/>
    <n v="17.184000000000001"/>
    <n v="12.79"/>
    <n v="12.242000000000001"/>
    <n v="5.0000000000000001E-3"/>
    <n v="0.73399999999999999"/>
    <n v="5.7949999999999999"/>
    <n v="6.1070000000000002"/>
    <n v="6.6289999999999996"/>
    <n v="6.1070000000000002"/>
    <n v="221.24699999999999"/>
    <n v="71.284000000000006"/>
    <n v="51.963000000000001"/>
    <n v="30.407"/>
    <n v="17.184000000000001"/>
    <n v="12.79"/>
    <n v="12.242000000000001"/>
    <n v="5.0000000000000001E-3"/>
    <n v="0.73399999999999999"/>
    <n v="5.7949999999999999"/>
    <n v="6.1070000000000002"/>
    <n v="6.6289999999999996"/>
    <n v="6.1070000000000002"/>
    <n v="221.24699999999999"/>
    <n v="71.284000000000006"/>
    <n v="51.963000000000001"/>
    <n v="30.407"/>
    <n v="17.184000000000001"/>
    <n v="12.79"/>
    <n v="12.242000000000001"/>
    <n v="5.0000000000000001E-3"/>
    <n v="0.73399999999999999"/>
    <n v="5.7949999999999999"/>
    <n v="6.1070000000000002"/>
    <n v="6.6289999999999996"/>
    <n v="6.1070000000000002"/>
    <n v="221.24699999999999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CR 4&amp;5-312"/>
    <s v="AFUDC Not Eligible"/>
    <s v="Maintenance"/>
    <s v="Maintenance"/>
    <s v="Fossil Hydro"/>
    <s v="BA - Fossil Steam Plants "/>
    <s v="~"/>
    <s v="PEF CR4&amp;5 Boiler 312"/>
    <n v="302.48"/>
    <n v="3.43"/>
    <n v="-51.61"/>
    <n v="290.59000000000003"/>
    <n v="18.23"/>
    <n v="224.11"/>
    <n v="422.86"/>
    <n v="386.53"/>
    <n v="347.48"/>
    <n v="124.39999999999999"/>
    <n v="633.13"/>
    <n v="1409.77"/>
    <n v="4111.3999999999996"/>
    <n v="1.4119999999999999"/>
    <n v="1.4119999999999999"/>
    <n v="22.251000000000001"/>
    <n v="15.895"/>
    <n v="7.5570000000000004"/>
    <n v="26.716000000000001"/>
    <n v="9.5890000000000004"/>
    <n v="16.068000000000001"/>
    <n v="109.473"/>
    <n v="800.06700000000001"/>
    <n v="855.26400000000001"/>
    <n v="67.674000000000007"/>
    <n v="1933.3780000000002"/>
    <n v="264.29000000000002"/>
    <n v="192.65600000000001"/>
    <n v="112.736"/>
    <n v="63.713000000000001"/>
    <n v="47.420999999999999"/>
    <n v="45.387999999999998"/>
    <n v="1.7000000000000001E-2"/>
    <n v="2.7229999999999999"/>
    <n v="21.486999999999998"/>
    <n v="22.643999999999998"/>
    <n v="24.577000000000002"/>
    <n v="22.643999999999998"/>
    <n v="820.29600000000005"/>
    <n v="264.29000000000002"/>
    <n v="192.65600000000001"/>
    <n v="112.736"/>
    <n v="63.713000000000001"/>
    <n v="47.420999999999999"/>
    <n v="45.387999999999998"/>
    <n v="1.7000000000000001E-2"/>
    <n v="2.7229999999999999"/>
    <n v="21.486999999999998"/>
    <n v="22.643999999999998"/>
    <n v="24.577000000000002"/>
    <n v="22.643999999999998"/>
    <n v="820.29600000000005"/>
    <n v="264.29000000000002"/>
    <n v="192.65600000000001"/>
    <n v="112.736"/>
    <n v="63.713000000000001"/>
    <n v="47.420999999999999"/>
    <n v="45.387999999999998"/>
    <n v="1.7000000000000001E-2"/>
    <n v="2.7229999999999999"/>
    <n v="21.486999999999998"/>
    <n v="22.643999999999998"/>
    <n v="24.577000000000002"/>
    <n v="22.643999999999998"/>
    <n v="820.29600000000005"/>
    <n v="264.29000000000002"/>
    <n v="192.65600000000001"/>
    <n v="112.736"/>
    <n v="63.713000000000001"/>
    <n v="47.420999999999999"/>
    <n v="45.387999999999998"/>
    <n v="1.7000000000000001E-2"/>
    <n v="2.7229999999999999"/>
    <n v="21.486999999999998"/>
    <n v="22.643999999999998"/>
    <n v="24.577000000000002"/>
    <n v="22.643999999999998"/>
    <n v="820.29600000000005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CR 4&amp;5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.28399999999999997"/>
    <n v="0.28399999999999997"/>
    <n v="4.4720000000000004"/>
    <n v="3.194"/>
    <n v="1.5189999999999999"/>
    <n v="5.3689999999999998"/>
    <n v="1.927"/>
    <n v="3.2290000000000001"/>
    <n v="22"/>
    <n v="160.78"/>
    <n v="171.87200000000001"/>
    <n v="13.6"/>
    <n v="388.53000000000003"/>
    <n v="53.110999999999997"/>
    <n v="38.716000000000001"/>
    <n v="22.655000000000001"/>
    <n v="12.804"/>
    <n v="9.5299999999999994"/>
    <n v="9.1210000000000004"/>
    <n v="3.0000000000000001E-3"/>
    <n v="0.54700000000000004"/>
    <n v="4.3179999999999996"/>
    <n v="4.55"/>
    <n v="4.9390000000000001"/>
    <n v="4.55"/>
    <n v="164.84400000000002"/>
    <n v="53.110999999999997"/>
    <n v="38.716000000000001"/>
    <n v="22.655000000000001"/>
    <n v="12.804"/>
    <n v="9.5299999999999994"/>
    <n v="9.1210000000000004"/>
    <n v="3.0000000000000001E-3"/>
    <n v="0.54700000000000004"/>
    <n v="4.3179999999999996"/>
    <n v="4.55"/>
    <n v="4.9390000000000001"/>
    <n v="4.55"/>
    <n v="164.84400000000002"/>
    <n v="53.110999999999997"/>
    <n v="38.716000000000001"/>
    <n v="22.655000000000001"/>
    <n v="12.804"/>
    <n v="9.5299999999999994"/>
    <n v="9.1210000000000004"/>
    <n v="3.0000000000000001E-3"/>
    <n v="0.54700000000000004"/>
    <n v="4.3179999999999996"/>
    <n v="4.55"/>
    <n v="4.9390000000000001"/>
    <n v="4.55"/>
    <n v="164.84400000000002"/>
    <n v="53.110999999999997"/>
    <n v="38.716000000000001"/>
    <n v="22.655000000000001"/>
    <n v="12.804"/>
    <n v="9.5299999999999994"/>
    <n v="9.1210000000000004"/>
    <n v="3.0000000000000001E-3"/>
    <n v="0.54700000000000004"/>
    <n v="4.3179999999999996"/>
    <n v="4.55"/>
    <n v="4.9390000000000001"/>
    <n v="4.55"/>
    <n v="164.84400000000002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CR 4&amp;5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.153"/>
    <n v="0.153"/>
    <n v="2.4089999999999998"/>
    <n v="1.7210000000000001"/>
    <n v="0.81799999999999995"/>
    <n v="2.8919999999999999"/>
    <n v="1.038"/>
    <n v="1.7390000000000001"/>
    <n v="11.851000000000001"/>
    <n v="86.614000000000004"/>
    <n v="92.59"/>
    <n v="7.3259999999999996"/>
    <n v="209.304"/>
    <n v="28.611999999999998"/>
    <n v="20.856999999999999"/>
    <n v="12.205"/>
    <n v="6.8970000000000002"/>
    <n v="5.1340000000000003"/>
    <n v="4.9139999999999997"/>
    <n v="2E-3"/>
    <n v="0.29499999999999998"/>
    <n v="2.3260000000000001"/>
    <n v="2.4510000000000001"/>
    <n v="2.661"/>
    <n v="2.4510000000000001"/>
    <n v="88.804999999999978"/>
    <n v="28.611999999999998"/>
    <n v="20.856999999999999"/>
    <n v="12.205"/>
    <n v="6.8970000000000002"/>
    <n v="5.1340000000000003"/>
    <n v="4.9139999999999997"/>
    <n v="2E-3"/>
    <n v="0.29499999999999998"/>
    <n v="2.3260000000000001"/>
    <n v="2.4510000000000001"/>
    <n v="2.661"/>
    <n v="2.4510000000000001"/>
    <n v="88.804999999999978"/>
    <n v="28.611999999999998"/>
    <n v="20.856999999999999"/>
    <n v="12.205"/>
    <n v="6.8970000000000002"/>
    <n v="5.1340000000000003"/>
    <n v="4.9139999999999997"/>
    <n v="2E-3"/>
    <n v="0.29499999999999998"/>
    <n v="2.3260000000000001"/>
    <n v="2.4510000000000001"/>
    <n v="2.661"/>
    <n v="2.4510000000000001"/>
    <n v="88.804999999999978"/>
    <n v="28.611999999999998"/>
    <n v="20.856999999999999"/>
    <n v="12.205"/>
    <n v="6.8970000000000002"/>
    <n v="5.1340000000000003"/>
    <n v="4.9139999999999997"/>
    <n v="2E-3"/>
    <n v="0.29499999999999998"/>
    <n v="2.3260000000000001"/>
    <n v="2.4510000000000001"/>
    <n v="2.661"/>
    <n v="2.4510000000000001"/>
    <n v="88.804999999999978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CR 4&amp;5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3.3000000000000002E-2"/>
    <n v="3.3000000000000002E-2"/>
    <n v="0.52200000000000002"/>
    <n v="0.373"/>
    <n v="0.17699999999999999"/>
    <n v="0.627"/>
    <n v="0.22500000000000001"/>
    <n v="0.377"/>
    <n v="2.57"/>
    <n v="18.782"/>
    <n v="20.077999999999999"/>
    <n v="1.589"/>
    <n v="45.385999999999996"/>
    <n v="6.2039999999999997"/>
    <n v="4.5229999999999997"/>
    <n v="2.6469999999999998"/>
    <n v="1.496"/>
    <n v="1.113"/>
    <n v="1.0660000000000001"/>
    <n v="0"/>
    <n v="6.4000000000000001E-2"/>
    <n v="0.504"/>
    <n v="0.53200000000000003"/>
    <n v="0.57699999999999996"/>
    <n v="0.53200000000000003"/>
    <n v="19.257999999999999"/>
    <n v="6.2039999999999997"/>
    <n v="4.5229999999999997"/>
    <n v="2.6469999999999998"/>
    <n v="1.496"/>
    <n v="1.113"/>
    <n v="1.0660000000000001"/>
    <n v="0"/>
    <n v="6.4000000000000001E-2"/>
    <n v="0.504"/>
    <n v="0.53200000000000003"/>
    <n v="0.57699999999999996"/>
    <n v="0.53200000000000003"/>
    <n v="19.257999999999999"/>
    <n v="6.2039999999999997"/>
    <n v="4.5229999999999997"/>
    <n v="2.6469999999999998"/>
    <n v="1.496"/>
    <n v="1.113"/>
    <n v="1.0660000000000001"/>
    <n v="0"/>
    <n v="6.4000000000000001E-2"/>
    <n v="0.504"/>
    <n v="0.53200000000000003"/>
    <n v="0.57699999999999996"/>
    <n v="0.53200000000000003"/>
    <n v="19.257999999999999"/>
    <n v="6.2039999999999997"/>
    <n v="4.5229999999999997"/>
    <n v="2.6469999999999998"/>
    <n v="1.496"/>
    <n v="1.113"/>
    <n v="1.0660000000000001"/>
    <n v="0"/>
    <n v="6.4000000000000001E-2"/>
    <n v="0.504"/>
    <n v="0.53200000000000003"/>
    <n v="0.57699999999999996"/>
    <n v="0.53200000000000003"/>
    <n v="19.257999999999999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CR Common BA"/>
    <s v="AFUDC Not Eligible"/>
    <s v="Maintenance"/>
    <s v="Maintenance"/>
    <s v="Fossil Hydro"/>
    <s v="BA - Fossil Steam Plants "/>
    <s v="~"/>
    <s v="PEF CR1&amp;2 Turbogenerator 314"/>
    <n v="1770.56"/>
    <n v="1.84"/>
    <n v="123.38"/>
    <n v="141.64000000000001"/>
    <n v="3.45"/>
    <n v="42.31"/>
    <n v="40.550000000000004"/>
    <n v="169.45000000000002"/>
    <n v="145.47"/>
    <n v="84.79"/>
    <n v="364.43"/>
    <n v="554.81999999999994"/>
    <n v="3442.68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Debary 7-10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0"/>
    <n v="0"/>
    <n v="3.8879999999999999"/>
    <n v="11.955"/>
    <n v="12.817"/>
    <n v="16.309999999999999"/>
    <n v="7.8810000000000002"/>
    <n v="0.70899999999999996"/>
    <n v="0"/>
    <n v="0"/>
    <n v="0.50600000000000001"/>
    <n v="0"/>
    <n v="54.066000000000003"/>
    <n v="2.4420000000000002"/>
    <n v="2.4420000000000002"/>
    <n v="6.7759999999999998"/>
    <n v="6.8659999999999997"/>
    <n v="7.6909999999999998"/>
    <n v="5.0469999999999997"/>
    <n v="0.13900000000000001"/>
    <n v="0.70899999999999996"/>
    <n v="0"/>
    <n v="0"/>
    <n v="0.50600000000000001"/>
    <n v="0"/>
    <n v="32.618000000000002"/>
    <n v="2.4420000000000002"/>
    <n v="2.4420000000000002"/>
    <n v="6.7759999999999998"/>
    <n v="6.8659999999999997"/>
    <n v="7.6909999999999998"/>
    <n v="5.0469999999999997"/>
    <n v="0.13900000000000001"/>
    <n v="0.70899999999999996"/>
    <n v="0"/>
    <n v="0"/>
    <n v="0.50600000000000001"/>
    <n v="0"/>
    <n v="32.618000000000002"/>
    <n v="2.4420000000000002"/>
    <n v="2.4420000000000002"/>
    <n v="6.7759999999999998"/>
    <n v="6.8659999999999997"/>
    <n v="7.6909999999999998"/>
    <n v="5.0469999999999997"/>
    <n v="0.13900000000000001"/>
    <n v="0.70899999999999996"/>
    <n v="0"/>
    <n v="0"/>
    <n v="0.50600000000000001"/>
    <n v="0"/>
    <n v="32.618000000000002"/>
    <n v="2.4420000000000002"/>
    <n v="2.4420000000000002"/>
    <n v="6.7759999999999998"/>
    <n v="6.8659999999999997"/>
    <n v="7.6909999999999998"/>
    <n v="5.0469999999999997"/>
    <n v="0.13900000000000001"/>
    <n v="0.70899999999999996"/>
    <n v="0"/>
    <n v="0"/>
    <n v="0.50600000000000001"/>
    <n v="0"/>
    <n v="32.618000000000002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Debary 7-10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0"/>
    <n v="4.6689999999999996"/>
    <n v="14.356"/>
    <n v="15.391"/>
    <n v="19.585999999999999"/>
    <n v="9.4640000000000004"/>
    <n v="0.85099999999999998"/>
    <n v="0"/>
    <n v="0"/>
    <n v="0.60799999999999998"/>
    <n v="0"/>
    <n v="64.924999999999997"/>
    <n v="2.9329999999999998"/>
    <n v="2.9329999999999998"/>
    <n v="8.1370000000000005"/>
    <n v="8.2449999999999992"/>
    <n v="9.2360000000000007"/>
    <n v="6.06"/>
    <n v="0.16700000000000001"/>
    <n v="0.85099999999999998"/>
    <n v="0"/>
    <n v="0"/>
    <n v="0.60799999999999998"/>
    <n v="0"/>
    <n v="39.169999999999995"/>
    <n v="2.9329999999999998"/>
    <n v="2.9329999999999998"/>
    <n v="8.1370000000000005"/>
    <n v="8.2449999999999992"/>
    <n v="9.2360000000000007"/>
    <n v="6.06"/>
    <n v="0.16700000000000001"/>
    <n v="0.85099999999999998"/>
    <n v="0"/>
    <n v="0"/>
    <n v="0.60799999999999998"/>
    <n v="0"/>
    <n v="39.169999999999995"/>
    <n v="2.9329999999999998"/>
    <n v="2.9329999999999998"/>
    <n v="8.1370000000000005"/>
    <n v="8.2449999999999992"/>
    <n v="9.2360000000000007"/>
    <n v="6.06"/>
    <n v="0.16700000000000001"/>
    <n v="0.85099999999999998"/>
    <n v="0"/>
    <n v="0"/>
    <n v="0.60799999999999998"/>
    <n v="0"/>
    <n v="39.169999999999995"/>
    <n v="2.9329999999999998"/>
    <n v="2.9329999999999998"/>
    <n v="8.1370000000000005"/>
    <n v="8.2449999999999992"/>
    <n v="9.2360000000000007"/>
    <n v="6.06"/>
    <n v="0.16700000000000001"/>
    <n v="0.85099999999999998"/>
    <n v="0"/>
    <n v="0"/>
    <n v="0.60799999999999998"/>
    <n v="0"/>
    <n v="39.169999999999995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Debary 7-10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0"/>
    <n v="51.948999999999998"/>
    <n v="159.74700000000001"/>
    <n v="171.25899999999999"/>
    <n v="217.93899999999999"/>
    <n v="105.31"/>
    <n v="9.4719999999999995"/>
    <n v="0"/>
    <n v="0"/>
    <n v="6.766"/>
    <n v="0"/>
    <n v="722.44199999999989"/>
    <n v="32.631999999999998"/>
    <n v="32.631999999999998"/>
    <n v="90.545000000000002"/>
    <n v="91.745000000000005"/>
    <n v="102.77200000000001"/>
    <n v="67.436999999999998"/>
    <n v="1.8560000000000001"/>
    <n v="9.4719999999999995"/>
    <n v="0"/>
    <n v="0"/>
    <n v="6.766"/>
    <n v="0"/>
    <n v="435.85700000000003"/>
    <n v="32.631999999999998"/>
    <n v="32.631999999999998"/>
    <n v="90.545000000000002"/>
    <n v="91.745000000000005"/>
    <n v="102.77200000000001"/>
    <n v="67.436999999999998"/>
    <n v="1.8560000000000001"/>
    <n v="9.4719999999999995"/>
    <n v="0"/>
    <n v="0"/>
    <n v="6.766"/>
    <n v="0"/>
    <n v="435.85700000000003"/>
    <n v="32.631999999999998"/>
    <n v="32.631999999999998"/>
    <n v="90.545000000000002"/>
    <n v="91.745000000000005"/>
    <n v="102.77200000000001"/>
    <n v="67.436999999999998"/>
    <n v="1.8560000000000001"/>
    <n v="9.4719999999999995"/>
    <n v="0"/>
    <n v="0"/>
    <n v="6.766"/>
    <n v="0"/>
    <n v="435.85700000000003"/>
    <n v="32.631999999999998"/>
    <n v="32.631999999999998"/>
    <n v="90.545000000000002"/>
    <n v="91.745000000000005"/>
    <n v="102.77200000000001"/>
    <n v="67.436999999999998"/>
    <n v="1.8560000000000001"/>
    <n v="9.4719999999999995"/>
    <n v="0"/>
    <n v="0"/>
    <n v="6.766"/>
    <n v="0"/>
    <n v="435.85700000000003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Debary 7-10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0"/>
    <n v="13.407"/>
    <n v="41.228000000000002"/>
    <n v="44.198999999999998"/>
    <n v="56.247"/>
    <n v="27.178999999999998"/>
    <n v="2.4449999999999998"/>
    <n v="0"/>
    <n v="0"/>
    <n v="1.746"/>
    <n v="0"/>
    <n v="186.45100000000002"/>
    <n v="8.4220000000000006"/>
    <n v="8.4220000000000006"/>
    <n v="23.367999999999999"/>
    <n v="23.678000000000001"/>
    <n v="26.524000000000001"/>
    <n v="17.404"/>
    <n v="0.47899999999999998"/>
    <n v="2.4449999999999998"/>
    <n v="0"/>
    <n v="0"/>
    <n v="1.746"/>
    <n v="0"/>
    <n v="112.48799999999999"/>
    <n v="8.4220000000000006"/>
    <n v="8.4220000000000006"/>
    <n v="23.367999999999999"/>
    <n v="23.678000000000001"/>
    <n v="26.524000000000001"/>
    <n v="17.404"/>
    <n v="0.47899999999999998"/>
    <n v="2.4449999999999998"/>
    <n v="0"/>
    <n v="0"/>
    <n v="1.746"/>
    <n v="0"/>
    <n v="112.48799999999999"/>
    <n v="8.4220000000000006"/>
    <n v="8.4220000000000006"/>
    <n v="23.367999999999999"/>
    <n v="23.678000000000001"/>
    <n v="26.524000000000001"/>
    <n v="17.404"/>
    <n v="0.47899999999999998"/>
    <n v="2.4449999999999998"/>
    <n v="0"/>
    <n v="0"/>
    <n v="1.746"/>
    <n v="0"/>
    <n v="112.48799999999999"/>
    <n v="8.4220000000000006"/>
    <n v="8.4220000000000006"/>
    <n v="23.367999999999999"/>
    <n v="23.678000000000001"/>
    <n v="26.524000000000001"/>
    <n v="17.404"/>
    <n v="0.47899999999999998"/>
    <n v="2.4449999999999998"/>
    <n v="0"/>
    <n v="0"/>
    <n v="1.746"/>
    <n v="0"/>
    <n v="112.48799999999999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Debary 7-10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0"/>
    <n v="4.6040000000000001"/>
    <n v="14.159000000000001"/>
    <n v="15.179"/>
    <n v="19.315999999999999"/>
    <n v="9.3339999999999996"/>
    <n v="0.84"/>
    <n v="0"/>
    <n v="0"/>
    <n v="0.6"/>
    <n v="0"/>
    <n v="64.031999999999996"/>
    <n v="2.8919999999999999"/>
    <n v="2.8919999999999999"/>
    <n v="8.0250000000000004"/>
    <n v="8.1319999999999997"/>
    <n v="9.109"/>
    <n v="5.9770000000000003"/>
    <n v="0.16500000000000001"/>
    <n v="0.84"/>
    <n v="0"/>
    <n v="0"/>
    <n v="0.6"/>
    <n v="0"/>
    <n v="38.632000000000005"/>
    <n v="2.8919999999999999"/>
    <n v="2.8919999999999999"/>
    <n v="8.0250000000000004"/>
    <n v="8.1319999999999997"/>
    <n v="9.109"/>
    <n v="5.9770000000000003"/>
    <n v="0.16500000000000001"/>
    <n v="0.84"/>
    <n v="0"/>
    <n v="0"/>
    <n v="0.6"/>
    <n v="0"/>
    <n v="38.632000000000005"/>
    <n v="2.8919999999999999"/>
    <n v="2.8919999999999999"/>
    <n v="8.0250000000000004"/>
    <n v="8.1319999999999997"/>
    <n v="9.109"/>
    <n v="5.9770000000000003"/>
    <n v="0.16500000000000001"/>
    <n v="0.84"/>
    <n v="0"/>
    <n v="0"/>
    <n v="0.6"/>
    <n v="0"/>
    <n v="38.632000000000005"/>
    <n v="2.8919999999999999"/>
    <n v="2.8919999999999999"/>
    <n v="8.0250000000000004"/>
    <n v="8.1319999999999997"/>
    <n v="9.109"/>
    <n v="5.9770000000000003"/>
    <n v="0.16500000000000001"/>
    <n v="0.84"/>
    <n v="0"/>
    <n v="0"/>
    <n v="0.6"/>
    <n v="0"/>
    <n v="38.632000000000005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Debary 7-10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0"/>
    <n v="0.75900000000000001"/>
    <n v="2.335"/>
    <n v="2.504"/>
    <n v="3.1859999999999999"/>
    <n v="1.54"/>
    <n v="0.13800000000000001"/>
    <n v="0"/>
    <n v="0"/>
    <n v="9.9000000000000005E-2"/>
    <n v="0"/>
    <n v="10.560999999999998"/>
    <n v="0.47699999999999998"/>
    <n v="0.47699999999999998"/>
    <n v="1.3240000000000001"/>
    <n v="1.341"/>
    <n v="1.502"/>
    <n v="0.98599999999999999"/>
    <n v="2.7E-2"/>
    <n v="0.13800000000000001"/>
    <n v="0"/>
    <n v="0"/>
    <n v="9.9000000000000005E-2"/>
    <n v="0"/>
    <n v="6.3709999999999996"/>
    <n v="0.47699999999999998"/>
    <n v="0.47699999999999998"/>
    <n v="1.3240000000000001"/>
    <n v="1.341"/>
    <n v="1.502"/>
    <n v="0.98599999999999999"/>
    <n v="2.7E-2"/>
    <n v="0.13800000000000001"/>
    <n v="0"/>
    <n v="0"/>
    <n v="9.9000000000000005E-2"/>
    <n v="0"/>
    <n v="6.3709999999999996"/>
    <n v="0.47699999999999998"/>
    <n v="0.47699999999999998"/>
    <n v="1.3240000000000001"/>
    <n v="1.341"/>
    <n v="1.502"/>
    <n v="0.98599999999999999"/>
    <n v="2.7E-2"/>
    <n v="0.13800000000000001"/>
    <n v="0"/>
    <n v="0"/>
    <n v="9.9000000000000005E-2"/>
    <n v="0"/>
    <n v="6.3709999999999996"/>
    <n v="0.47699999999999998"/>
    <n v="0.47699999999999998"/>
    <n v="1.3240000000000001"/>
    <n v="1.341"/>
    <n v="1.502"/>
    <n v="0.98599999999999999"/>
    <n v="2.7E-2"/>
    <n v="0.13800000000000001"/>
    <n v="0"/>
    <n v="0"/>
    <n v="9.9000000000000005E-2"/>
    <n v="0"/>
    <n v="6.3709999999999996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Debary BG-341"/>
    <s v="AFUDC Not Eligible"/>
    <s v="Maintenance"/>
    <s v="Maintenance"/>
    <s v="Fossil Hydro"/>
    <s v="BG - Other Production Plant"/>
    <s v="~"/>
    <s v="PEF Debary new 341"/>
    <n v="189.82000000000002"/>
    <n v="15.44"/>
    <n v="9.36"/>
    <n v="44.169999999999995"/>
    <n v="14.9"/>
    <n v="27.159999999999997"/>
    <n v="122.07"/>
    <n v="231.05000000000004"/>
    <n v="147.79999999999998"/>
    <n v="718.4799999999999"/>
    <n v="279.33"/>
    <n v="3812.8399999999997"/>
    <n v="5612.42"/>
    <n v="0.36799999999999999"/>
    <n v="7.1079999999999997"/>
    <n v="9.6259999999999994"/>
    <n v="6.3310000000000004"/>
    <n v="2.0190000000000001"/>
    <n v="0"/>
    <n v="0"/>
    <n v="0"/>
    <n v="0"/>
    <n v="0"/>
    <n v="0"/>
    <n v="0"/>
    <n v="25.451999999999998"/>
    <n v="0"/>
    <n v="0"/>
    <n v="0"/>
    <n v="0"/>
    <n v="0"/>
    <n v="0"/>
    <n v="0"/>
    <n v="0"/>
    <n v="3.149"/>
    <n v="3.149"/>
    <n v="6.2270000000000003"/>
    <n v="0"/>
    <n v="12.525"/>
    <n v="0"/>
    <n v="0"/>
    <n v="0"/>
    <n v="0"/>
    <n v="0"/>
    <n v="0"/>
    <n v="0"/>
    <n v="0"/>
    <n v="3.149"/>
    <n v="3.149"/>
    <n v="6.2270000000000003"/>
    <n v="0"/>
    <n v="12.525"/>
    <n v="0"/>
    <n v="0"/>
    <n v="0"/>
    <n v="0"/>
    <n v="0"/>
    <n v="0"/>
    <n v="0"/>
    <n v="0"/>
    <n v="3.149"/>
    <n v="3.149"/>
    <n v="6.2270000000000003"/>
    <n v="0"/>
    <n v="12.525"/>
    <n v="0"/>
    <n v="0"/>
    <n v="0"/>
    <n v="0"/>
    <n v="0"/>
    <n v="0"/>
    <n v="0"/>
    <n v="0"/>
    <n v="3.149"/>
    <n v="3.149"/>
    <n v="6.2270000000000003"/>
    <n v="0"/>
    <n v="12.525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Debary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.60599999999999998"/>
    <n v="11.712"/>
    <n v="15.862"/>
    <n v="10.432"/>
    <n v="3.327"/>
    <n v="0"/>
    <n v="0"/>
    <n v="0"/>
    <n v="0"/>
    <n v="0"/>
    <n v="0"/>
    <n v="0"/>
    <n v="41.939"/>
    <n v="0"/>
    <n v="0"/>
    <n v="0"/>
    <n v="0"/>
    <n v="0"/>
    <n v="0"/>
    <n v="0"/>
    <n v="0"/>
    <n v="5.1879999999999997"/>
    <n v="5.1879999999999997"/>
    <n v="10.260999999999999"/>
    <n v="0"/>
    <n v="20.637"/>
    <n v="0"/>
    <n v="0"/>
    <n v="0"/>
    <n v="0"/>
    <n v="0"/>
    <n v="0"/>
    <n v="0"/>
    <n v="0"/>
    <n v="5.1879999999999997"/>
    <n v="5.1879999999999997"/>
    <n v="10.260999999999999"/>
    <n v="0"/>
    <n v="20.637"/>
    <n v="0"/>
    <n v="0"/>
    <n v="0"/>
    <n v="0"/>
    <n v="0"/>
    <n v="0"/>
    <n v="0"/>
    <n v="0"/>
    <n v="5.1879999999999997"/>
    <n v="5.1879999999999997"/>
    <n v="10.260999999999999"/>
    <n v="0"/>
    <n v="20.637"/>
    <n v="0"/>
    <n v="0"/>
    <n v="0"/>
    <n v="0"/>
    <n v="0"/>
    <n v="0"/>
    <n v="0"/>
    <n v="0"/>
    <n v="5.1879999999999997"/>
    <n v="5.1879999999999997"/>
    <n v="10.260999999999999"/>
    <n v="0"/>
    <n v="20.637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Debary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1.5489999999999999"/>
    <n v="29.940999999999999"/>
    <n v="40.549999999999997"/>
    <n v="26.667999999999999"/>
    <n v="8.5039999999999996"/>
    <n v="0"/>
    <n v="0"/>
    <n v="0"/>
    <n v="0"/>
    <n v="0"/>
    <n v="0"/>
    <n v="0"/>
    <n v="107.212"/>
    <n v="0"/>
    <n v="0"/>
    <n v="0"/>
    <n v="0"/>
    <n v="0"/>
    <n v="0"/>
    <n v="0"/>
    <n v="0"/>
    <n v="13.263"/>
    <n v="13.263"/>
    <n v="26.23"/>
    <n v="0"/>
    <n v="52.756"/>
    <n v="0"/>
    <n v="0"/>
    <n v="0"/>
    <n v="0"/>
    <n v="0"/>
    <n v="0"/>
    <n v="0"/>
    <n v="0"/>
    <n v="13.263"/>
    <n v="13.263"/>
    <n v="26.23"/>
    <n v="0"/>
    <n v="52.756"/>
    <n v="0"/>
    <n v="0"/>
    <n v="0"/>
    <n v="0"/>
    <n v="0"/>
    <n v="0"/>
    <n v="0"/>
    <n v="0"/>
    <n v="13.263"/>
    <n v="13.263"/>
    <n v="26.23"/>
    <n v="0"/>
    <n v="52.756"/>
    <n v="0"/>
    <n v="0"/>
    <n v="0"/>
    <n v="0"/>
    <n v="0"/>
    <n v="0"/>
    <n v="0"/>
    <n v="0"/>
    <n v="13.263"/>
    <n v="13.263"/>
    <n v="26.23"/>
    <n v="0"/>
    <n v="52.756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Debary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.46200000000000002"/>
    <n v="8.9359999999999999"/>
    <n v="12.103"/>
    <n v="7.96"/>
    <n v="2.5379999999999998"/>
    <n v="0"/>
    <n v="0"/>
    <n v="0"/>
    <n v="0"/>
    <n v="0"/>
    <n v="0"/>
    <n v="0"/>
    <n v="31.998999999999999"/>
    <n v="0"/>
    <n v="0"/>
    <n v="0"/>
    <n v="0"/>
    <n v="0"/>
    <n v="0"/>
    <n v="0"/>
    <n v="0"/>
    <n v="3.9590000000000001"/>
    <n v="3.9590000000000001"/>
    <n v="7.8289999999999997"/>
    <n v="0"/>
    <n v="15.747"/>
    <n v="0"/>
    <n v="0"/>
    <n v="0"/>
    <n v="0"/>
    <n v="0"/>
    <n v="0"/>
    <n v="0"/>
    <n v="0"/>
    <n v="3.9590000000000001"/>
    <n v="3.9590000000000001"/>
    <n v="7.8289999999999997"/>
    <n v="0"/>
    <n v="15.747"/>
    <n v="0"/>
    <n v="0"/>
    <n v="0"/>
    <n v="0"/>
    <n v="0"/>
    <n v="0"/>
    <n v="0"/>
    <n v="0"/>
    <n v="3.9590000000000001"/>
    <n v="3.9590000000000001"/>
    <n v="7.8289999999999997"/>
    <n v="0"/>
    <n v="15.747"/>
    <n v="0"/>
    <n v="0"/>
    <n v="0"/>
    <n v="0"/>
    <n v="0"/>
    <n v="0"/>
    <n v="0"/>
    <n v="0"/>
    <n v="3.9590000000000001"/>
    <n v="3.9590000000000001"/>
    <n v="7.8289999999999997"/>
    <n v="0"/>
    <n v="15.747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Debary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.41099999999999998"/>
    <n v="7.9409999999999998"/>
    <n v="10.755000000000001"/>
    <n v="7.0730000000000004"/>
    <n v="2.2559999999999998"/>
    <n v="0"/>
    <n v="0"/>
    <n v="0"/>
    <n v="0"/>
    <n v="0"/>
    <n v="0"/>
    <n v="0"/>
    <n v="28.436"/>
    <n v="0"/>
    <n v="0"/>
    <n v="0"/>
    <n v="0"/>
    <n v="0"/>
    <n v="0"/>
    <n v="0"/>
    <n v="0"/>
    <n v="3.5179999999999998"/>
    <n v="3.5179999999999998"/>
    <n v="6.9569999999999999"/>
    <n v="0"/>
    <n v="13.992999999999999"/>
    <n v="0"/>
    <n v="0"/>
    <n v="0"/>
    <n v="0"/>
    <n v="0"/>
    <n v="0"/>
    <n v="0"/>
    <n v="0"/>
    <n v="3.5179999999999998"/>
    <n v="3.5179999999999998"/>
    <n v="6.9569999999999999"/>
    <n v="0"/>
    <n v="13.992999999999999"/>
    <n v="0"/>
    <n v="0"/>
    <n v="0"/>
    <n v="0"/>
    <n v="0"/>
    <n v="0"/>
    <n v="0"/>
    <n v="0"/>
    <n v="3.5179999999999998"/>
    <n v="3.5179999999999998"/>
    <n v="6.9569999999999999"/>
    <n v="0"/>
    <n v="13.992999999999999"/>
    <n v="0"/>
    <n v="0"/>
    <n v="0"/>
    <n v="0"/>
    <n v="0"/>
    <n v="0"/>
    <n v="0"/>
    <n v="0"/>
    <n v="3.5179999999999998"/>
    <n v="3.5179999999999998"/>
    <n v="6.9569999999999999"/>
    <n v="0"/>
    <n v="13.992999999999999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Debary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8.2000000000000003E-2"/>
    <n v="1.5880000000000001"/>
    <n v="2.1509999999999998"/>
    <n v="1.4139999999999999"/>
    <n v="0.45100000000000001"/>
    <n v="0"/>
    <n v="0"/>
    <n v="0"/>
    <n v="0"/>
    <n v="0"/>
    <n v="0"/>
    <n v="0"/>
    <n v="5.6859999999999991"/>
    <n v="0"/>
    <n v="0"/>
    <n v="0"/>
    <n v="0"/>
    <n v="0"/>
    <n v="0"/>
    <n v="0"/>
    <n v="0"/>
    <n v="0.70299999999999996"/>
    <n v="0.70299999999999996"/>
    <n v="1.391"/>
    <n v="0"/>
    <n v="2.7969999999999997"/>
    <n v="0"/>
    <n v="0"/>
    <n v="0"/>
    <n v="0"/>
    <n v="0"/>
    <n v="0"/>
    <n v="0"/>
    <n v="0"/>
    <n v="0.70299999999999996"/>
    <n v="0.70299999999999996"/>
    <n v="1.391"/>
    <n v="0"/>
    <n v="2.7969999999999997"/>
    <n v="0"/>
    <n v="0"/>
    <n v="0"/>
    <n v="0"/>
    <n v="0"/>
    <n v="0"/>
    <n v="0"/>
    <n v="0"/>
    <n v="0.70299999999999996"/>
    <n v="0.70299999999999996"/>
    <n v="1.391"/>
    <n v="0"/>
    <n v="2.7969999999999997"/>
    <n v="0"/>
    <n v="0"/>
    <n v="0"/>
    <n v="0"/>
    <n v="0"/>
    <n v="0"/>
    <n v="0"/>
    <n v="0"/>
    <n v="0.70299999999999996"/>
    <n v="0.70299999999999996"/>
    <n v="1.391"/>
    <n v="0"/>
    <n v="2.7969999999999997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ggins BG"/>
    <s v="AFUDC Not Eligible"/>
    <s v="Maintenance"/>
    <s v="Maintenance"/>
    <s v="Fossil Hydro"/>
    <s v="BG - Other Production Plant"/>
    <s v="~"/>
    <s v="PEF Higgins 345"/>
    <n v="1.08"/>
    <n v="0"/>
    <n v="0.02"/>
    <n v="0.04"/>
    <n v="0"/>
    <n v="0"/>
    <n v="0"/>
    <n v="0"/>
    <n v="0"/>
    <n v="0"/>
    <n v="0"/>
    <n v="0"/>
    <n v="1.140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1 BG"/>
    <s v="AFUDC Not Eligible"/>
    <s v="Maintenance"/>
    <s v="Maintenance"/>
    <s v="Fossil Hydro"/>
    <s v="BG - Other Production Plant"/>
    <s v="~"/>
    <s v="PEF Hines 1 345"/>
    <n v="4967.9000000000005"/>
    <n v="18.12"/>
    <n v="225.52"/>
    <n v="7166.3"/>
    <n v="13331.82"/>
    <n v="1504.34"/>
    <n v="29.330000000000002"/>
    <n v="35.340000000000003"/>
    <n v="414.75999999999993"/>
    <n v="19.09"/>
    <n v="-198.13000000000002"/>
    <n v="14001.290000000003"/>
    <n v="41515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1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33.631"/>
    <n v="192.71700000000001"/>
    <n v="234.47800000000001"/>
    <n v="0"/>
    <n v="0"/>
    <n v="0"/>
    <n v="0"/>
    <n v="0"/>
    <n v="0"/>
    <n v="0"/>
    <n v="0"/>
    <n v="0"/>
    <n v="460.82600000000002"/>
    <n v="8.1820000000000004"/>
    <n v="9.1430000000000007"/>
    <n v="12.519"/>
    <n v="14.69"/>
    <n v="11.295"/>
    <n v="8.1820000000000004"/>
    <n v="0"/>
    <n v="0"/>
    <n v="0"/>
    <n v="0"/>
    <n v="0"/>
    <n v="0"/>
    <n v="64.010999999999996"/>
    <n v="8.1820000000000004"/>
    <n v="9.1430000000000007"/>
    <n v="12.519"/>
    <n v="14.69"/>
    <n v="11.295"/>
    <n v="8.1820000000000004"/>
    <n v="0"/>
    <n v="0"/>
    <n v="0"/>
    <n v="0"/>
    <n v="0"/>
    <n v="0"/>
    <n v="64.010999999999996"/>
    <n v="8.1820000000000004"/>
    <n v="9.1430000000000007"/>
    <n v="12.519"/>
    <n v="14.69"/>
    <n v="11.295"/>
    <n v="8.1820000000000004"/>
    <n v="0"/>
    <n v="0"/>
    <n v="0"/>
    <n v="0"/>
    <n v="0"/>
    <n v="0"/>
    <n v="64.010999999999996"/>
    <n v="8.1820000000000004"/>
    <n v="9.1430000000000007"/>
    <n v="12.519"/>
    <n v="14.69"/>
    <n v="11.295"/>
    <n v="8.1820000000000004"/>
    <n v="0"/>
    <n v="0"/>
    <n v="0"/>
    <n v="0"/>
    <n v="0"/>
    <n v="0"/>
    <n v="64.010999999999996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1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9.6199999999999992"/>
    <n v="55.125999999999998"/>
    <n v="67.072000000000003"/>
    <n v="0"/>
    <n v="0"/>
    <n v="0"/>
    <n v="0"/>
    <n v="0"/>
    <n v="0"/>
    <n v="0"/>
    <n v="0"/>
    <n v="0"/>
    <n v="131.81799999999998"/>
    <n v="2.34"/>
    <n v="2.6150000000000002"/>
    <n v="3.581"/>
    <n v="4.202"/>
    <n v="3.2309999999999999"/>
    <n v="2.34"/>
    <n v="0"/>
    <n v="0"/>
    <n v="0"/>
    <n v="0"/>
    <n v="0"/>
    <n v="0"/>
    <n v="18.308999999999997"/>
    <n v="2.34"/>
    <n v="2.6150000000000002"/>
    <n v="3.581"/>
    <n v="4.202"/>
    <n v="3.2309999999999999"/>
    <n v="2.34"/>
    <n v="0"/>
    <n v="0"/>
    <n v="0"/>
    <n v="0"/>
    <n v="0"/>
    <n v="0"/>
    <n v="18.308999999999997"/>
    <n v="2.34"/>
    <n v="2.6150000000000002"/>
    <n v="3.581"/>
    <n v="4.202"/>
    <n v="3.2309999999999999"/>
    <n v="2.34"/>
    <n v="0"/>
    <n v="0"/>
    <n v="0"/>
    <n v="0"/>
    <n v="0"/>
    <n v="0"/>
    <n v="18.308999999999997"/>
    <n v="2.34"/>
    <n v="2.6150000000000002"/>
    <n v="3.581"/>
    <n v="4.202"/>
    <n v="3.2309999999999999"/>
    <n v="2.34"/>
    <n v="0"/>
    <n v="0"/>
    <n v="0"/>
    <n v="0"/>
    <n v="0"/>
    <n v="0"/>
    <n v="18.308999999999997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1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127.03400000000001"/>
    <n v="727.952"/>
    <n v="885.69399999999996"/>
    <n v="0"/>
    <n v="0"/>
    <n v="0"/>
    <n v="0"/>
    <n v="0"/>
    <n v="0"/>
    <n v="0"/>
    <n v="0"/>
    <n v="0"/>
    <n v="1740.6799999999998"/>
    <n v="30.904"/>
    <n v="34.534999999999997"/>
    <n v="47.29"/>
    <n v="55.49"/>
    <n v="42.664000000000001"/>
    <n v="30.905000000000001"/>
    <n v="0"/>
    <n v="0"/>
    <n v="0"/>
    <n v="0"/>
    <n v="0"/>
    <n v="0"/>
    <n v="241.78799999999998"/>
    <n v="30.904"/>
    <n v="34.534999999999997"/>
    <n v="47.29"/>
    <n v="55.49"/>
    <n v="42.664000000000001"/>
    <n v="30.905000000000001"/>
    <n v="0"/>
    <n v="0"/>
    <n v="0"/>
    <n v="0"/>
    <n v="0"/>
    <n v="0"/>
    <n v="241.78799999999998"/>
    <n v="30.904"/>
    <n v="34.534999999999997"/>
    <n v="47.29"/>
    <n v="55.49"/>
    <n v="42.664000000000001"/>
    <n v="30.905000000000001"/>
    <n v="0"/>
    <n v="0"/>
    <n v="0"/>
    <n v="0"/>
    <n v="0"/>
    <n v="0"/>
    <n v="241.78799999999998"/>
    <n v="30.904"/>
    <n v="34.534999999999997"/>
    <n v="47.29"/>
    <n v="55.49"/>
    <n v="42.664000000000001"/>
    <n v="30.905000000000001"/>
    <n v="0"/>
    <n v="0"/>
    <n v="0"/>
    <n v="0"/>
    <n v="0"/>
    <n v="0"/>
    <n v="241.78799999999998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1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23.963999999999999"/>
    <n v="137.321"/>
    <n v="167.077"/>
    <n v="0"/>
    <n v="0"/>
    <n v="0"/>
    <n v="0"/>
    <n v="0"/>
    <n v="0"/>
    <n v="0"/>
    <n v="0"/>
    <n v="0"/>
    <n v="328.36199999999997"/>
    <n v="5.83"/>
    <n v="6.5149999999999997"/>
    <n v="8.9209999999999994"/>
    <n v="10.468"/>
    <n v="8.048"/>
    <n v="5.83"/>
    <n v="0"/>
    <n v="0"/>
    <n v="0"/>
    <n v="0"/>
    <n v="0"/>
    <n v="0"/>
    <n v="45.611999999999995"/>
    <n v="5.83"/>
    <n v="6.5149999999999997"/>
    <n v="8.9209999999999994"/>
    <n v="10.468"/>
    <n v="8.048"/>
    <n v="5.83"/>
    <n v="0"/>
    <n v="0"/>
    <n v="0"/>
    <n v="0"/>
    <n v="0"/>
    <n v="0"/>
    <n v="45.611999999999995"/>
    <n v="5.83"/>
    <n v="6.5149999999999997"/>
    <n v="8.9209999999999994"/>
    <n v="10.468"/>
    <n v="8.048"/>
    <n v="5.83"/>
    <n v="0"/>
    <n v="0"/>
    <n v="0"/>
    <n v="0"/>
    <n v="0"/>
    <n v="0"/>
    <n v="45.611999999999995"/>
    <n v="5.83"/>
    <n v="6.5149999999999997"/>
    <n v="8.9209999999999994"/>
    <n v="10.468"/>
    <n v="8.048"/>
    <n v="5.83"/>
    <n v="0"/>
    <n v="0"/>
    <n v="0"/>
    <n v="0"/>
    <n v="0"/>
    <n v="0"/>
    <n v="45.611999999999995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1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24.709"/>
    <n v="141.59200000000001"/>
    <n v="172.274"/>
    <n v="0"/>
    <n v="0"/>
    <n v="0"/>
    <n v="0"/>
    <n v="0"/>
    <n v="0"/>
    <n v="0"/>
    <n v="0"/>
    <n v="0"/>
    <n v="338.57500000000005"/>
    <n v="6.0110000000000001"/>
    <n v="6.7169999999999996"/>
    <n v="9.1980000000000004"/>
    <n v="10.792999999999999"/>
    <n v="8.298"/>
    <n v="6.0110000000000001"/>
    <n v="0"/>
    <n v="0"/>
    <n v="0"/>
    <n v="0"/>
    <n v="0"/>
    <n v="0"/>
    <n v="47.028000000000006"/>
    <n v="6.0110000000000001"/>
    <n v="6.7169999999999996"/>
    <n v="9.1980000000000004"/>
    <n v="10.792999999999999"/>
    <n v="8.298"/>
    <n v="6.0110000000000001"/>
    <n v="0"/>
    <n v="0"/>
    <n v="0"/>
    <n v="0"/>
    <n v="0"/>
    <n v="0"/>
    <n v="47.028000000000006"/>
    <n v="6.0110000000000001"/>
    <n v="6.7169999999999996"/>
    <n v="9.1980000000000004"/>
    <n v="10.792999999999999"/>
    <n v="8.298"/>
    <n v="6.0110000000000001"/>
    <n v="0"/>
    <n v="0"/>
    <n v="0"/>
    <n v="0"/>
    <n v="0"/>
    <n v="0"/>
    <n v="47.028000000000006"/>
    <n v="6.0110000000000001"/>
    <n v="6.7169999999999996"/>
    <n v="9.1980000000000004"/>
    <n v="10.792999999999999"/>
    <n v="8.298"/>
    <n v="6.0110000000000001"/>
    <n v="0"/>
    <n v="0"/>
    <n v="0"/>
    <n v="0"/>
    <n v="0"/>
    <n v="0"/>
    <n v="47.028000000000006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1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5.548"/>
    <n v="31.789000000000001"/>
    <n v="38.677999999999997"/>
    <n v="0"/>
    <n v="0"/>
    <n v="0"/>
    <n v="0"/>
    <n v="0"/>
    <n v="0"/>
    <n v="0"/>
    <n v="0"/>
    <n v="0"/>
    <n v="76.015000000000001"/>
    <n v="1.35"/>
    <n v="1.508"/>
    <n v="2.0649999999999999"/>
    <n v="2.423"/>
    <n v="1.863"/>
    <n v="1.35"/>
    <n v="0"/>
    <n v="0"/>
    <n v="0"/>
    <n v="0"/>
    <n v="0"/>
    <n v="0"/>
    <n v="10.558999999999999"/>
    <n v="1.35"/>
    <n v="1.508"/>
    <n v="2.0649999999999999"/>
    <n v="2.423"/>
    <n v="1.863"/>
    <n v="1.35"/>
    <n v="0"/>
    <n v="0"/>
    <n v="0"/>
    <n v="0"/>
    <n v="0"/>
    <n v="0"/>
    <n v="10.558999999999999"/>
    <n v="1.35"/>
    <n v="1.508"/>
    <n v="2.0649999999999999"/>
    <n v="2.423"/>
    <n v="1.863"/>
    <n v="1.35"/>
    <n v="0"/>
    <n v="0"/>
    <n v="0"/>
    <n v="0"/>
    <n v="0"/>
    <n v="0"/>
    <n v="10.558999999999999"/>
    <n v="1.35"/>
    <n v="1.508"/>
    <n v="2.0649999999999999"/>
    <n v="2.423"/>
    <n v="1.863"/>
    <n v="1.35"/>
    <n v="0"/>
    <n v="0"/>
    <n v="0"/>
    <n v="0"/>
    <n v="0"/>
    <n v="0"/>
    <n v="10.558999999999999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2 BG-341"/>
    <s v="AFUDC Not Eligible"/>
    <s v="Maintenance"/>
    <s v="Maintenance"/>
    <s v="Fossil Hydro"/>
    <s v="BG - Other Production Plant"/>
    <s v="~"/>
    <s v="PEF Hines 2 341"/>
    <n v="520.75"/>
    <n v="0.08"/>
    <n v="217.52000000000004"/>
    <n v="627.24"/>
    <n v="1136.2700000000002"/>
    <n v="903.64"/>
    <n v="57.89"/>
    <n v="1.27"/>
    <n v="0.25"/>
    <n v="4.74"/>
    <n v="-8.14"/>
    <n v="2621.1000000000004"/>
    <n v="6082.6100000000006"/>
    <n v="0"/>
    <n v="0"/>
    <n v="4.7439999999999998"/>
    <n v="0"/>
    <n v="0"/>
    <n v="2.2429999999999999"/>
    <n v="0"/>
    <n v="0"/>
    <n v="97.117000000000004"/>
    <n v="81.185000000000002"/>
    <n v="0"/>
    <n v="0"/>
    <n v="185.28899999999999"/>
    <n v="0"/>
    <n v="0"/>
    <n v="6.07"/>
    <n v="13.718"/>
    <n v="6.07"/>
    <n v="0"/>
    <n v="0"/>
    <n v="0"/>
    <n v="0"/>
    <n v="0"/>
    <n v="0"/>
    <n v="0"/>
    <n v="25.858000000000001"/>
    <n v="0"/>
    <n v="0"/>
    <n v="6.07"/>
    <n v="13.718"/>
    <n v="6.07"/>
    <n v="0"/>
    <n v="0"/>
    <n v="0"/>
    <n v="0"/>
    <n v="0"/>
    <n v="0"/>
    <n v="0"/>
    <n v="25.858000000000001"/>
    <n v="0"/>
    <n v="0"/>
    <n v="6.07"/>
    <n v="13.718"/>
    <n v="6.07"/>
    <n v="0"/>
    <n v="0"/>
    <n v="0"/>
    <n v="0"/>
    <n v="0"/>
    <n v="0"/>
    <n v="0"/>
    <n v="25.858000000000001"/>
    <n v="0"/>
    <n v="0"/>
    <n v="6.07"/>
    <n v="13.718"/>
    <n v="6.07"/>
    <n v="0"/>
    <n v="0"/>
    <n v="0"/>
    <n v="0"/>
    <n v="0"/>
    <n v="0"/>
    <n v="0"/>
    <n v="25.858000000000001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2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0"/>
    <n v="0"/>
    <n v="3.1259999999999999"/>
    <n v="0"/>
    <n v="0"/>
    <n v="1.478"/>
    <n v="0"/>
    <n v="0"/>
    <n v="63.997"/>
    <n v="53.497999999999998"/>
    <n v="0"/>
    <n v="0"/>
    <n v="122.09899999999999"/>
    <n v="0"/>
    <n v="0"/>
    <n v="4"/>
    <n v="9.0399999999999991"/>
    <n v="4"/>
    <n v="0"/>
    <n v="0"/>
    <n v="0"/>
    <n v="0"/>
    <n v="0"/>
    <n v="0"/>
    <n v="0"/>
    <n v="17.04"/>
    <n v="0"/>
    <n v="0"/>
    <n v="4"/>
    <n v="9.0399999999999991"/>
    <n v="4"/>
    <n v="0"/>
    <n v="0"/>
    <n v="0"/>
    <n v="0"/>
    <n v="0"/>
    <n v="0"/>
    <n v="0"/>
    <n v="17.04"/>
    <n v="0"/>
    <n v="0"/>
    <n v="4"/>
    <n v="9.0399999999999991"/>
    <n v="4"/>
    <n v="0"/>
    <n v="0"/>
    <n v="0"/>
    <n v="0"/>
    <n v="0"/>
    <n v="0"/>
    <n v="0"/>
    <n v="17.04"/>
    <n v="0"/>
    <n v="0"/>
    <n v="4"/>
    <n v="9.0399999999999991"/>
    <n v="4"/>
    <n v="0"/>
    <n v="0"/>
    <n v="0"/>
    <n v="0"/>
    <n v="0"/>
    <n v="0"/>
    <n v="0"/>
    <n v="17.04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2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0"/>
    <n v="0"/>
    <n v="38.048999999999999"/>
    <n v="0"/>
    <n v="0"/>
    <n v="17.991"/>
    <n v="0"/>
    <n v="0"/>
    <n v="778.92100000000005"/>
    <n v="651.13800000000003"/>
    <n v="0"/>
    <n v="0"/>
    <n v="1486.0990000000002"/>
    <n v="0"/>
    <n v="0"/>
    <n v="48.685000000000002"/>
    <n v="110.026"/>
    <n v="48.688000000000002"/>
    <n v="0"/>
    <n v="0"/>
    <n v="0"/>
    <n v="0"/>
    <n v="0"/>
    <n v="0"/>
    <n v="0"/>
    <n v="207.399"/>
    <n v="0"/>
    <n v="0"/>
    <n v="48.685000000000002"/>
    <n v="110.026"/>
    <n v="48.688000000000002"/>
    <n v="0"/>
    <n v="0"/>
    <n v="0"/>
    <n v="0"/>
    <n v="0"/>
    <n v="0"/>
    <n v="0"/>
    <n v="207.399"/>
    <n v="0"/>
    <n v="0"/>
    <n v="48.685000000000002"/>
    <n v="110.026"/>
    <n v="48.688000000000002"/>
    <n v="0"/>
    <n v="0"/>
    <n v="0"/>
    <n v="0"/>
    <n v="0"/>
    <n v="0"/>
    <n v="0"/>
    <n v="207.399"/>
    <n v="0"/>
    <n v="0"/>
    <n v="48.685000000000002"/>
    <n v="110.026"/>
    <n v="48.688000000000002"/>
    <n v="0"/>
    <n v="0"/>
    <n v="0"/>
    <n v="0"/>
    <n v="0"/>
    <n v="0"/>
    <n v="0"/>
    <n v="207.399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2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0"/>
    <n v="0"/>
    <n v="9.2050000000000001"/>
    <n v="0"/>
    <n v="0"/>
    <n v="4.3520000000000003"/>
    <n v="0"/>
    <n v="0"/>
    <n v="188.446"/>
    <n v="157.53100000000001"/>
    <n v="0"/>
    <n v="0"/>
    <n v="359.53399999999999"/>
    <n v="0"/>
    <n v="0"/>
    <n v="11.779"/>
    <n v="26.619"/>
    <n v="11.779"/>
    <n v="0"/>
    <n v="0"/>
    <n v="0"/>
    <n v="0"/>
    <n v="0"/>
    <n v="0"/>
    <n v="0"/>
    <n v="50.176999999999992"/>
    <n v="0"/>
    <n v="0"/>
    <n v="11.779"/>
    <n v="26.619"/>
    <n v="11.779"/>
    <n v="0"/>
    <n v="0"/>
    <n v="0"/>
    <n v="0"/>
    <n v="0"/>
    <n v="0"/>
    <n v="0"/>
    <n v="50.176999999999992"/>
    <n v="0"/>
    <n v="0"/>
    <n v="11.779"/>
    <n v="26.619"/>
    <n v="11.779"/>
    <n v="0"/>
    <n v="0"/>
    <n v="0"/>
    <n v="0"/>
    <n v="0"/>
    <n v="0"/>
    <n v="0"/>
    <n v="50.176999999999992"/>
    <n v="0"/>
    <n v="0"/>
    <n v="11.779"/>
    <n v="26.619"/>
    <n v="11.779"/>
    <n v="0"/>
    <n v="0"/>
    <n v="0"/>
    <n v="0"/>
    <n v="0"/>
    <n v="0"/>
    <n v="0"/>
    <n v="50.176999999999992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2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0"/>
    <n v="0"/>
    <n v="4.6890000000000001"/>
    <n v="0"/>
    <n v="0"/>
    <n v="2.2170000000000001"/>
    <n v="0"/>
    <n v="0"/>
    <n v="95.989000000000004"/>
    <n v="80.242000000000004"/>
    <n v="0"/>
    <n v="0"/>
    <n v="183.137"/>
    <n v="0"/>
    <n v="0"/>
    <n v="6"/>
    <n v="13.558999999999999"/>
    <n v="6"/>
    <n v="0"/>
    <n v="0"/>
    <n v="0"/>
    <n v="0"/>
    <n v="0"/>
    <n v="0"/>
    <n v="0"/>
    <n v="25.558999999999997"/>
    <n v="0"/>
    <n v="0"/>
    <n v="6"/>
    <n v="13.558999999999999"/>
    <n v="6"/>
    <n v="0"/>
    <n v="0"/>
    <n v="0"/>
    <n v="0"/>
    <n v="0"/>
    <n v="0"/>
    <n v="0"/>
    <n v="25.558999999999997"/>
    <n v="0"/>
    <n v="0"/>
    <n v="6"/>
    <n v="13.558999999999999"/>
    <n v="6"/>
    <n v="0"/>
    <n v="0"/>
    <n v="0"/>
    <n v="0"/>
    <n v="0"/>
    <n v="0"/>
    <n v="0"/>
    <n v="25.558999999999997"/>
    <n v="0"/>
    <n v="0"/>
    <n v="6"/>
    <n v="13.558999999999999"/>
    <n v="6"/>
    <n v="0"/>
    <n v="0"/>
    <n v="0"/>
    <n v="0"/>
    <n v="0"/>
    <n v="0"/>
    <n v="0"/>
    <n v="25.558999999999997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2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"/>
    <n v="0"/>
    <n v="0.73599999999999999"/>
    <n v="0"/>
    <n v="0"/>
    <n v="0.34799999999999998"/>
    <n v="0"/>
    <n v="0"/>
    <n v="15.06"/>
    <n v="12.59"/>
    <n v="0"/>
    <n v="0"/>
    <n v="28.734000000000002"/>
    <n v="0"/>
    <n v="0"/>
    <n v="0.94099999999999995"/>
    <n v="2.1269999999999998"/>
    <n v="0.94099999999999995"/>
    <n v="0"/>
    <n v="0"/>
    <n v="0"/>
    <n v="0"/>
    <n v="0"/>
    <n v="0"/>
    <n v="0"/>
    <n v="4.0089999999999995"/>
    <n v="0"/>
    <n v="0"/>
    <n v="0.94099999999999995"/>
    <n v="2.1269999999999998"/>
    <n v="0.94099999999999995"/>
    <n v="0"/>
    <n v="0"/>
    <n v="0"/>
    <n v="0"/>
    <n v="0"/>
    <n v="0"/>
    <n v="0"/>
    <n v="4.0089999999999995"/>
    <n v="0"/>
    <n v="0"/>
    <n v="0.94099999999999995"/>
    <n v="2.1269999999999998"/>
    <n v="0.94099999999999995"/>
    <n v="0"/>
    <n v="0"/>
    <n v="0"/>
    <n v="0"/>
    <n v="0"/>
    <n v="0"/>
    <n v="0"/>
    <n v="4.0089999999999995"/>
    <n v="0"/>
    <n v="0"/>
    <n v="0.94099999999999995"/>
    <n v="2.1269999999999998"/>
    <n v="0.94099999999999995"/>
    <n v="0"/>
    <n v="0"/>
    <n v="0"/>
    <n v="0"/>
    <n v="0"/>
    <n v="0"/>
    <n v="0"/>
    <n v="4.0089999999999995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3 BG"/>
    <s v="AFUDC Not Eligible"/>
    <s v="Maintenance"/>
    <s v="Maintenance"/>
    <s v="Fossil Hydro"/>
    <s v="BG - Other Production Plant"/>
    <s v="~"/>
    <s v="PEF Hines 3 346"/>
    <n v="758.93000000000006"/>
    <n v="0"/>
    <n v="0"/>
    <n v="9599.9"/>
    <n v="372.64"/>
    <n v="0"/>
    <n v="0"/>
    <n v="0"/>
    <n v="0"/>
    <n v="0"/>
    <n v="0"/>
    <n v="372.64"/>
    <n v="11104.10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3 BG-341"/>
    <s v="AFUDC Not Eligible"/>
    <s v="Maintenance"/>
    <s v="Maintenance"/>
    <s v="Fossil Hydro"/>
    <s v="BG - Other Production Plant"/>
    <s v="~"/>
    <s v="PEF Hines 3 341"/>
    <n v="81.97"/>
    <n v="0"/>
    <n v="0"/>
    <n v="0"/>
    <n v="302.06"/>
    <n v="0"/>
    <n v="0"/>
    <n v="0"/>
    <n v="0"/>
    <n v="0"/>
    <n v="0"/>
    <n v="426.36"/>
    <n v="810.39"/>
    <n v="3.3420000000000001"/>
    <n v="6.5140000000000002"/>
    <n v="10.346"/>
    <n v="7.2030000000000003"/>
    <n v="1.3839999999999999"/>
    <n v="0"/>
    <n v="0"/>
    <n v="0"/>
    <n v="0"/>
    <n v="0"/>
    <n v="0"/>
    <n v="0"/>
    <n v="28.788999999999998"/>
    <n v="0"/>
    <n v="0"/>
    <n v="0"/>
    <n v="0"/>
    <n v="0"/>
    <n v="0"/>
    <n v="0.97099999999999997"/>
    <n v="0.48599999999999999"/>
    <n v="3.3000000000000002E-2"/>
    <n v="0.42"/>
    <n v="8.2520000000000007"/>
    <n v="0"/>
    <n v="10.162000000000001"/>
    <n v="0"/>
    <n v="0"/>
    <n v="0"/>
    <n v="0"/>
    <n v="0"/>
    <n v="0"/>
    <n v="0.97099999999999997"/>
    <n v="0.48599999999999999"/>
    <n v="3.3000000000000002E-2"/>
    <n v="0.42"/>
    <n v="8.2520000000000007"/>
    <n v="0"/>
    <n v="10.162000000000001"/>
    <n v="0"/>
    <n v="0"/>
    <n v="0"/>
    <n v="0"/>
    <n v="0"/>
    <n v="0"/>
    <n v="0.97099999999999997"/>
    <n v="0.48599999999999999"/>
    <n v="3.3000000000000002E-2"/>
    <n v="0.42"/>
    <n v="8.2520000000000007"/>
    <n v="0"/>
    <n v="10.162000000000001"/>
    <n v="0"/>
    <n v="0"/>
    <n v="0"/>
    <n v="0"/>
    <n v="0"/>
    <n v="0"/>
    <n v="0.97099999999999997"/>
    <n v="0.48599999999999999"/>
    <n v="3.3000000000000002E-2"/>
    <n v="0.42"/>
    <n v="8.2520000000000007"/>
    <n v="0"/>
    <n v="10.162000000000001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3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4.4470000000000001"/>
    <n v="8.6669999999999998"/>
    <n v="13.766"/>
    <n v="9.5850000000000009"/>
    <n v="1.841"/>
    <n v="0"/>
    <n v="0"/>
    <n v="0"/>
    <n v="0"/>
    <n v="0"/>
    <n v="0"/>
    <n v="0"/>
    <n v="38.306000000000004"/>
    <n v="0"/>
    <n v="0"/>
    <n v="0"/>
    <n v="0"/>
    <n v="0"/>
    <n v="0"/>
    <n v="1.2929999999999999"/>
    <n v="0.64600000000000002"/>
    <n v="4.3999999999999997E-2"/>
    <n v="0.55800000000000005"/>
    <n v="10.98"/>
    <n v="0"/>
    <n v="13.521000000000001"/>
    <n v="0"/>
    <n v="0"/>
    <n v="0"/>
    <n v="0"/>
    <n v="0"/>
    <n v="0"/>
    <n v="1.2929999999999999"/>
    <n v="0.64600000000000002"/>
    <n v="4.3999999999999997E-2"/>
    <n v="0.55800000000000005"/>
    <n v="10.98"/>
    <n v="0"/>
    <n v="13.521000000000001"/>
    <n v="0"/>
    <n v="0"/>
    <n v="0"/>
    <n v="0"/>
    <n v="0"/>
    <n v="0"/>
    <n v="1.2929999999999999"/>
    <n v="0.64600000000000002"/>
    <n v="4.3999999999999997E-2"/>
    <n v="0.55800000000000005"/>
    <n v="10.98"/>
    <n v="0"/>
    <n v="13.521000000000001"/>
    <n v="0"/>
    <n v="0"/>
    <n v="0"/>
    <n v="0"/>
    <n v="0"/>
    <n v="0"/>
    <n v="1.2929999999999999"/>
    <n v="0.64600000000000002"/>
    <n v="4.3999999999999997E-2"/>
    <n v="0.55800000000000005"/>
    <n v="10.98"/>
    <n v="0"/>
    <n v="13.521000000000001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3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33.052"/>
    <n v="64.418000000000006"/>
    <n v="102.319"/>
    <n v="71.239999999999995"/>
    <n v="13.686"/>
    <n v="0"/>
    <n v="0"/>
    <n v="0"/>
    <n v="0"/>
    <n v="0"/>
    <n v="0"/>
    <n v="0"/>
    <n v="284.71499999999997"/>
    <n v="0"/>
    <n v="0"/>
    <n v="0"/>
    <n v="0"/>
    <n v="0"/>
    <n v="0"/>
    <n v="9.6080000000000005"/>
    <n v="4.8040000000000003"/>
    <n v="0.33"/>
    <n v="4.1500000000000004"/>
    <n v="81.614000000000004"/>
    <n v="0"/>
    <n v="100.506"/>
    <n v="0"/>
    <n v="0"/>
    <n v="0"/>
    <n v="0"/>
    <n v="0"/>
    <n v="0"/>
    <n v="9.6080000000000005"/>
    <n v="4.8040000000000003"/>
    <n v="0.33"/>
    <n v="4.1500000000000004"/>
    <n v="81.614000000000004"/>
    <n v="0"/>
    <n v="100.506"/>
    <n v="0"/>
    <n v="0"/>
    <n v="0"/>
    <n v="0"/>
    <n v="0"/>
    <n v="0"/>
    <n v="9.6080000000000005"/>
    <n v="4.8040000000000003"/>
    <n v="0.33"/>
    <n v="4.1500000000000004"/>
    <n v="81.614000000000004"/>
    <n v="0"/>
    <n v="100.506"/>
    <n v="0"/>
    <n v="0"/>
    <n v="0"/>
    <n v="0"/>
    <n v="0"/>
    <n v="0"/>
    <n v="9.6080000000000005"/>
    <n v="4.8040000000000003"/>
    <n v="0.33"/>
    <n v="4.1500000000000004"/>
    <n v="81.614000000000004"/>
    <n v="0"/>
    <n v="100.506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3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16.138000000000002"/>
    <n v="31.452999999999999"/>
    <n v="49.959000000000003"/>
    <n v="34.783999999999999"/>
    <n v="6.6820000000000004"/>
    <n v="0"/>
    <n v="0"/>
    <n v="0"/>
    <n v="0"/>
    <n v="0"/>
    <n v="0"/>
    <n v="0"/>
    <n v="139.01599999999999"/>
    <n v="0"/>
    <n v="0"/>
    <n v="0"/>
    <n v="0"/>
    <n v="0"/>
    <n v="0"/>
    <n v="4.6909999999999998"/>
    <n v="2.3460000000000001"/>
    <n v="0.161"/>
    <n v="2.0259999999999998"/>
    <n v="39.848999999999997"/>
    <n v="0"/>
    <n v="49.072999999999993"/>
    <n v="0"/>
    <n v="0"/>
    <n v="0"/>
    <n v="0"/>
    <n v="0"/>
    <n v="0"/>
    <n v="4.6909999999999998"/>
    <n v="2.3460000000000001"/>
    <n v="0.161"/>
    <n v="2.0259999999999998"/>
    <n v="39.848999999999997"/>
    <n v="0"/>
    <n v="49.072999999999993"/>
    <n v="0"/>
    <n v="0"/>
    <n v="0"/>
    <n v="0"/>
    <n v="0"/>
    <n v="0"/>
    <n v="4.6909999999999998"/>
    <n v="2.3460000000000001"/>
    <n v="0.161"/>
    <n v="2.0259999999999998"/>
    <n v="39.848999999999997"/>
    <n v="0"/>
    <n v="49.072999999999993"/>
    <n v="0"/>
    <n v="0"/>
    <n v="0"/>
    <n v="0"/>
    <n v="0"/>
    <n v="0"/>
    <n v="4.6909999999999998"/>
    <n v="2.3460000000000001"/>
    <n v="0.161"/>
    <n v="2.0259999999999998"/>
    <n v="39.848999999999997"/>
    <n v="0"/>
    <n v="49.072999999999993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3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6.8979999999999997"/>
    <n v="13.445"/>
    <n v="21.356000000000002"/>
    <n v="14.869"/>
    <n v="2.8559999999999999"/>
    <n v="0"/>
    <n v="0"/>
    <n v="0"/>
    <n v="0"/>
    <n v="0"/>
    <n v="0"/>
    <n v="0"/>
    <n v="59.423999999999999"/>
    <n v="0"/>
    <n v="0"/>
    <n v="0"/>
    <n v="0"/>
    <n v="0"/>
    <n v="0"/>
    <n v="2.0049999999999999"/>
    <n v="1.0029999999999999"/>
    <n v="6.9000000000000006E-2"/>
    <n v="0.86599999999999999"/>
    <n v="17.033999999999999"/>
    <n v="0"/>
    <n v="20.977"/>
    <n v="0"/>
    <n v="0"/>
    <n v="0"/>
    <n v="0"/>
    <n v="0"/>
    <n v="0"/>
    <n v="2.0049999999999999"/>
    <n v="1.0029999999999999"/>
    <n v="6.9000000000000006E-2"/>
    <n v="0.86599999999999999"/>
    <n v="17.033999999999999"/>
    <n v="0"/>
    <n v="20.977"/>
    <n v="0"/>
    <n v="0"/>
    <n v="0"/>
    <n v="0"/>
    <n v="0"/>
    <n v="0"/>
    <n v="2.0049999999999999"/>
    <n v="1.0029999999999999"/>
    <n v="6.9000000000000006E-2"/>
    <n v="0.86599999999999999"/>
    <n v="17.033999999999999"/>
    <n v="0"/>
    <n v="20.977"/>
    <n v="0"/>
    <n v="0"/>
    <n v="0"/>
    <n v="0"/>
    <n v="0"/>
    <n v="0"/>
    <n v="2.0049999999999999"/>
    <n v="1.0029999999999999"/>
    <n v="6.9000000000000006E-2"/>
    <n v="0.86599999999999999"/>
    <n v="17.033999999999999"/>
    <n v="0"/>
    <n v="20.977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3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149.97999999999999"/>
    <n v="-49"/>
    <n v="100.97999999999999"/>
    <n v="0.69099999999999995"/>
    <n v="1.347"/>
    <n v="2.1389999999999998"/>
    <n v="1.4890000000000001"/>
    <n v="0.28599999999999998"/>
    <n v="0"/>
    <n v="0"/>
    <n v="0"/>
    <n v="0"/>
    <n v="0"/>
    <n v="0"/>
    <n v="0"/>
    <n v="5.9519999999999991"/>
    <n v="0"/>
    <n v="0"/>
    <n v="0"/>
    <n v="0"/>
    <n v="0"/>
    <n v="0"/>
    <n v="0.20100000000000001"/>
    <n v="0.1"/>
    <n v="7.0000000000000001E-3"/>
    <n v="8.6999999999999994E-2"/>
    <n v="1.706"/>
    <n v="0"/>
    <n v="2.101"/>
    <n v="0"/>
    <n v="0"/>
    <n v="0"/>
    <n v="0"/>
    <n v="0"/>
    <n v="0"/>
    <n v="0.20100000000000001"/>
    <n v="0.1"/>
    <n v="7.0000000000000001E-3"/>
    <n v="8.6999999999999994E-2"/>
    <n v="1.706"/>
    <n v="0"/>
    <n v="2.101"/>
    <n v="0"/>
    <n v="0"/>
    <n v="0"/>
    <n v="0"/>
    <n v="0"/>
    <n v="0"/>
    <n v="0.20100000000000001"/>
    <n v="0.1"/>
    <n v="7.0000000000000001E-3"/>
    <n v="8.6999999999999994E-2"/>
    <n v="1.706"/>
    <n v="0"/>
    <n v="2.101"/>
    <n v="0"/>
    <n v="0"/>
    <n v="0"/>
    <n v="0"/>
    <n v="0"/>
    <n v="0"/>
    <n v="0.20100000000000001"/>
    <n v="0.1"/>
    <n v="7.0000000000000001E-3"/>
    <n v="8.6999999999999994E-2"/>
    <n v="1.706"/>
    <n v="0"/>
    <n v="2.101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4 BG-341"/>
    <s v="AFUDC Not Eligible"/>
    <s v="Maintenance"/>
    <s v="Maintenance"/>
    <s v="Fossil Hydro"/>
    <s v="BG - Other Production Plant"/>
    <s v="~"/>
    <s v="PEF Hines 4 341"/>
    <n v="-991.62999999999988"/>
    <n v="29.4"/>
    <n v="84.92"/>
    <n v="0.27"/>
    <n v="17.53"/>
    <n v="996.94"/>
    <n v="80.710000000000008"/>
    <n v="-386.98"/>
    <n v="-118.32000000000001"/>
    <n v="69.83"/>
    <n v="132.62"/>
    <n v="1581.5"/>
    <n v="1496.79"/>
    <n v="1.3879999999999999"/>
    <n v="1.3879999999999999"/>
    <n v="1.798"/>
    <n v="1.486"/>
    <n v="2.7170000000000001"/>
    <n v="7.9370000000000003"/>
    <n v="7.9379999999999997"/>
    <n v="9.5329999999999995"/>
    <n v="10.114000000000001"/>
    <n v="51.954000000000001"/>
    <n v="82.626999999999995"/>
    <n v="10.295999999999999"/>
    <n v="189.17599999999999"/>
    <n v="0"/>
    <n v="0"/>
    <n v="0.41"/>
    <n v="0.77900000000000003"/>
    <n v="1.23"/>
    <n v="1.052"/>
    <n v="1.052"/>
    <n v="2.488"/>
    <n v="0"/>
    <n v="0"/>
    <n v="1.0249999999999999"/>
    <n v="0"/>
    <n v="8.0359999999999996"/>
    <n v="0"/>
    <n v="0"/>
    <n v="0.41"/>
    <n v="0.77900000000000003"/>
    <n v="1.23"/>
    <n v="1.052"/>
    <n v="1.052"/>
    <n v="2.488"/>
    <n v="0"/>
    <n v="0"/>
    <n v="1.0249999999999999"/>
    <n v="0"/>
    <n v="8.0359999999999996"/>
    <n v="0"/>
    <n v="0"/>
    <n v="0.41"/>
    <n v="0.77900000000000003"/>
    <n v="1.23"/>
    <n v="1.052"/>
    <n v="1.052"/>
    <n v="2.488"/>
    <n v="0"/>
    <n v="0"/>
    <n v="1.0249999999999999"/>
    <n v="0"/>
    <n v="8.0359999999999996"/>
    <n v="0"/>
    <n v="0"/>
    <n v="0.41"/>
    <n v="0.77900000000000003"/>
    <n v="1.23"/>
    <n v="1.052"/>
    <n v="1.052"/>
    <n v="2.488"/>
    <n v="0"/>
    <n v="0"/>
    <n v="1.0249999999999999"/>
    <n v="0"/>
    <n v="8.0359999999999996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4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.77400000000000002"/>
    <n v="0.77400000000000002"/>
    <n v="1.0029999999999999"/>
    <n v="0.82899999999999996"/>
    <n v="1.5149999999999999"/>
    <n v="4.4269999999999996"/>
    <n v="4.4269999999999996"/>
    <n v="5.3159999999999998"/>
    <n v="5.64"/>
    <n v="28.975000000000001"/>
    <n v="46.082000000000001"/>
    <n v="5.742"/>
    <n v="105.504"/>
    <n v="0"/>
    <n v="0"/>
    <n v="0.22900000000000001"/>
    <n v="0.435"/>
    <n v="0.68600000000000005"/>
    <n v="0.58699999999999997"/>
    <n v="0.58699999999999997"/>
    <n v="1.387"/>
    <n v="0"/>
    <n v="0"/>
    <n v="0.57199999999999995"/>
    <n v="0"/>
    <n v="4.4829999999999997"/>
    <n v="0"/>
    <n v="0"/>
    <n v="0.22900000000000001"/>
    <n v="0.435"/>
    <n v="0.68600000000000005"/>
    <n v="0.58699999999999997"/>
    <n v="0.58699999999999997"/>
    <n v="1.387"/>
    <n v="0"/>
    <n v="0"/>
    <n v="0.57199999999999995"/>
    <n v="0"/>
    <n v="4.4829999999999997"/>
    <n v="0"/>
    <n v="0"/>
    <n v="0.22900000000000001"/>
    <n v="0.435"/>
    <n v="0.68600000000000005"/>
    <n v="0.58699999999999997"/>
    <n v="0.58699999999999997"/>
    <n v="1.387"/>
    <n v="0"/>
    <n v="0"/>
    <n v="0.57199999999999995"/>
    <n v="0"/>
    <n v="4.4829999999999997"/>
    <n v="0"/>
    <n v="0"/>
    <n v="0.22900000000000001"/>
    <n v="0.435"/>
    <n v="0.68600000000000005"/>
    <n v="0.58699999999999997"/>
    <n v="0.58699999999999997"/>
    <n v="1.387"/>
    <n v="0"/>
    <n v="0"/>
    <n v="0.57199999999999995"/>
    <n v="0"/>
    <n v="4.4829999999999997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4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14.045999999999999"/>
    <n v="14.045999999999999"/>
    <n v="18.193999999999999"/>
    <n v="15.032999999999999"/>
    <n v="27.484000000000002"/>
    <n v="80.305000000000007"/>
    <n v="80.308000000000007"/>
    <n v="96.445999999999998"/>
    <n v="102.32299999999999"/>
    <n v="525.64099999999996"/>
    <n v="835.971"/>
    <n v="104.169"/>
    <n v="1913.9660000000001"/>
    <n v="0"/>
    <n v="0"/>
    <n v="4.1500000000000004"/>
    <n v="7.8849999999999998"/>
    <n v="12.449"/>
    <n v="10.646000000000001"/>
    <n v="10.645"/>
    <n v="25.169"/>
    <n v="0"/>
    <n v="0"/>
    <n v="10.374000000000001"/>
    <n v="0"/>
    <n v="81.317999999999998"/>
    <n v="0"/>
    <n v="0"/>
    <n v="4.1500000000000004"/>
    <n v="7.8849999999999998"/>
    <n v="12.449"/>
    <n v="10.646000000000001"/>
    <n v="10.645"/>
    <n v="25.169"/>
    <n v="0"/>
    <n v="0"/>
    <n v="10.374000000000001"/>
    <n v="0"/>
    <n v="81.317999999999998"/>
    <n v="0"/>
    <n v="0"/>
    <n v="4.1500000000000004"/>
    <n v="7.8849999999999998"/>
    <n v="12.449"/>
    <n v="10.646000000000001"/>
    <n v="10.645"/>
    <n v="25.169"/>
    <n v="0"/>
    <n v="0"/>
    <n v="10.374000000000001"/>
    <n v="0"/>
    <n v="81.317999999999998"/>
    <n v="0"/>
    <n v="0"/>
    <n v="4.1500000000000004"/>
    <n v="7.8849999999999998"/>
    <n v="12.449"/>
    <n v="10.646000000000001"/>
    <n v="10.645"/>
    <n v="25.169"/>
    <n v="0"/>
    <n v="0"/>
    <n v="10.374000000000001"/>
    <n v="0"/>
    <n v="81.317999999999998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4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4.7039999999999997"/>
    <n v="4.7039999999999997"/>
    <n v="6.093"/>
    <n v="5.0339999999999998"/>
    <n v="9.2050000000000001"/>
    <n v="26.895"/>
    <n v="26.896000000000001"/>
    <n v="32.299999999999997"/>
    <n v="34.268999999999998"/>
    <n v="176.041"/>
    <n v="279.97199999999998"/>
    <n v="34.887"/>
    <n v="641"/>
    <n v="0"/>
    <n v="0"/>
    <n v="1.39"/>
    <n v="2.641"/>
    <n v="4.1689999999999996"/>
    <n v="3.5649999999999999"/>
    <n v="3.5649999999999999"/>
    <n v="8.4290000000000003"/>
    <n v="0"/>
    <n v="0"/>
    <n v="3.4740000000000002"/>
    <n v="0"/>
    <n v="27.233000000000001"/>
    <n v="0"/>
    <n v="0"/>
    <n v="1.39"/>
    <n v="2.641"/>
    <n v="4.1689999999999996"/>
    <n v="3.5649999999999999"/>
    <n v="3.5649999999999999"/>
    <n v="8.4290000000000003"/>
    <n v="0"/>
    <n v="0"/>
    <n v="3.4740000000000002"/>
    <n v="0"/>
    <n v="27.233000000000001"/>
    <n v="0"/>
    <n v="0"/>
    <n v="1.39"/>
    <n v="2.641"/>
    <n v="4.1689999999999996"/>
    <n v="3.5649999999999999"/>
    <n v="3.5649999999999999"/>
    <n v="8.4290000000000003"/>
    <n v="0"/>
    <n v="0"/>
    <n v="3.4740000000000002"/>
    <n v="0"/>
    <n v="27.233000000000001"/>
    <n v="0"/>
    <n v="0"/>
    <n v="1.39"/>
    <n v="2.641"/>
    <n v="4.1689999999999996"/>
    <n v="3.5649999999999999"/>
    <n v="3.5649999999999999"/>
    <n v="8.4290000000000003"/>
    <n v="0"/>
    <n v="0"/>
    <n v="3.4740000000000002"/>
    <n v="0"/>
    <n v="27.233000000000001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4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2.665"/>
    <n v="2.6659999999999999"/>
    <n v="3.4529999999999998"/>
    <n v="2.8530000000000002"/>
    <n v="5.2160000000000002"/>
    <n v="15.24"/>
    <n v="15.24"/>
    <n v="18.303000000000001"/>
    <n v="19.417999999999999"/>
    <n v="99.751999999999995"/>
    <n v="158.64500000000001"/>
    <n v="19.768000000000001"/>
    <n v="363.21900000000005"/>
    <n v="0"/>
    <n v="0"/>
    <n v="0.78800000000000003"/>
    <n v="1.496"/>
    <n v="2.363"/>
    <n v="2.02"/>
    <n v="2.02"/>
    <n v="4.7759999999999998"/>
    <n v="0"/>
    <n v="0"/>
    <n v="1.9690000000000001"/>
    <n v="0"/>
    <n v="15.431999999999999"/>
    <n v="0"/>
    <n v="0"/>
    <n v="0.78800000000000003"/>
    <n v="1.496"/>
    <n v="2.363"/>
    <n v="2.02"/>
    <n v="2.02"/>
    <n v="4.7759999999999998"/>
    <n v="0"/>
    <n v="0"/>
    <n v="1.9690000000000001"/>
    <n v="0"/>
    <n v="15.431999999999999"/>
    <n v="0"/>
    <n v="0"/>
    <n v="0.78800000000000003"/>
    <n v="1.496"/>
    <n v="2.363"/>
    <n v="2.02"/>
    <n v="2.02"/>
    <n v="4.7759999999999998"/>
    <n v="0"/>
    <n v="0"/>
    <n v="1.9690000000000001"/>
    <n v="0"/>
    <n v="15.431999999999999"/>
    <n v="0"/>
    <n v="0"/>
    <n v="0.78800000000000003"/>
    <n v="1.496"/>
    <n v="2.363"/>
    <n v="2.02"/>
    <n v="2.02"/>
    <n v="4.7759999999999998"/>
    <n v="0"/>
    <n v="0"/>
    <n v="1.9690000000000001"/>
    <n v="0"/>
    <n v="15.431999999999999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Hines 4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.88500000000000001"/>
    <n v="0.88500000000000001"/>
    <n v="1.147"/>
    <n v="0.94799999999999995"/>
    <n v="1.732"/>
    <n v="5.0620000000000003"/>
    <n v="5.0620000000000003"/>
    <n v="6.0789999999999997"/>
    <n v="6.45"/>
    <n v="33.131999999999998"/>
    <n v="52.692"/>
    <n v="6.5659999999999998"/>
    <n v="120.64"/>
    <n v="0"/>
    <n v="0"/>
    <n v="0.26200000000000001"/>
    <n v="0.497"/>
    <n v="0.78500000000000003"/>
    <n v="0.67100000000000004"/>
    <n v="0.67100000000000004"/>
    <n v="1.5860000000000001"/>
    <n v="0"/>
    <n v="0"/>
    <n v="0.65400000000000003"/>
    <n v="0"/>
    <n v="5.1260000000000003"/>
    <n v="0"/>
    <n v="0"/>
    <n v="0.26200000000000001"/>
    <n v="0.497"/>
    <n v="0.78500000000000003"/>
    <n v="0.67100000000000004"/>
    <n v="0.67100000000000004"/>
    <n v="1.5860000000000001"/>
    <n v="0"/>
    <n v="0"/>
    <n v="0.65400000000000003"/>
    <n v="0"/>
    <n v="5.1260000000000003"/>
    <n v="0"/>
    <n v="0"/>
    <n v="0.26200000000000001"/>
    <n v="0.497"/>
    <n v="0.78500000000000003"/>
    <n v="0.67100000000000004"/>
    <n v="0.67100000000000004"/>
    <n v="1.5860000000000001"/>
    <n v="0"/>
    <n v="0"/>
    <n v="0.65400000000000003"/>
    <n v="0"/>
    <n v="5.1260000000000003"/>
    <n v="0"/>
    <n v="0"/>
    <n v="0.26200000000000001"/>
    <n v="0.497"/>
    <n v="0.78500000000000003"/>
    <n v="0.67100000000000004"/>
    <n v="0.67100000000000004"/>
    <n v="1.5860000000000001"/>
    <n v="0"/>
    <n v="0"/>
    <n v="0.65400000000000003"/>
    <n v="0"/>
    <n v="5.1260000000000003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Inter City BG P1-6 341"/>
    <s v="AFUDC Not Eligible"/>
    <s v="Maintenance"/>
    <s v="Maintenance"/>
    <s v="Fossil Hydro"/>
    <s v="BG - Other Production Plant"/>
    <s v="~"/>
    <s v="PEF Inter City old P1-6 341"/>
    <n v="51.84"/>
    <n v="47.750000000000007"/>
    <n v="2203.3399999999997"/>
    <n v="155.38999999999999"/>
    <n v="441.40000000000003"/>
    <n v="3506.9"/>
    <n v="541"/>
    <n v="188.11"/>
    <n v="81.48"/>
    <n v="1127.8600000000001"/>
    <n v="146.66"/>
    <n v="4897.8899999999994"/>
    <n v="13389.619999999999"/>
    <n v="0"/>
    <n v="0"/>
    <n v="0"/>
    <n v="1.4119999999999999"/>
    <n v="6.5019999999999998"/>
    <n v="3.1859999999999999"/>
    <n v="0"/>
    <n v="0"/>
    <n v="0"/>
    <n v="0"/>
    <n v="0"/>
    <n v="0"/>
    <n v="11.1"/>
    <n v="0"/>
    <n v="0"/>
    <n v="5.3920000000000003"/>
    <n v="3.1859999999999999"/>
    <n v="0"/>
    <n v="0"/>
    <n v="0"/>
    <n v="0"/>
    <n v="0"/>
    <n v="0"/>
    <n v="0"/>
    <n v="0"/>
    <n v="8.5779999999999994"/>
    <n v="0"/>
    <n v="0"/>
    <n v="5.3920000000000003"/>
    <n v="3.1859999999999999"/>
    <n v="0"/>
    <n v="0"/>
    <n v="0"/>
    <n v="0"/>
    <n v="0"/>
    <n v="0"/>
    <n v="0"/>
    <n v="0"/>
    <n v="8.5779999999999994"/>
    <n v="0"/>
    <n v="0"/>
    <n v="5.3920000000000003"/>
    <n v="3.1859999999999999"/>
    <n v="0"/>
    <n v="0"/>
    <n v="0"/>
    <n v="0"/>
    <n v="0"/>
    <n v="0"/>
    <n v="0"/>
    <n v="0"/>
    <n v="8.5779999999999994"/>
    <n v="0"/>
    <n v="0"/>
    <n v="5.3920000000000003"/>
    <n v="3.1859999999999999"/>
    <n v="0"/>
    <n v="0"/>
    <n v="0"/>
    <n v="0"/>
    <n v="0"/>
    <n v="0"/>
    <n v="0"/>
    <n v="0"/>
    <n v="8.5779999999999994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Inter City BG P1-6 342"/>
    <s v="AFUDC Not Eligible"/>
    <s v="Maintenance"/>
    <s v="Maintenance"/>
    <s v="Fossil Hydro"/>
    <s v="BG - Other Production Plant"/>
    <s v="~"/>
    <s v="PEF Inter City old P1-6 342"/>
    <n v="0"/>
    <n v="0"/>
    <n v="0"/>
    <n v="0"/>
    <n v="0"/>
    <n v="0"/>
    <n v="0"/>
    <n v="0"/>
    <n v="0"/>
    <n v="0"/>
    <n v="0"/>
    <n v="0"/>
    <n v="0"/>
    <n v="0"/>
    <n v="0"/>
    <n v="0"/>
    <n v="1.6930000000000001"/>
    <n v="7.798"/>
    <n v="3.8210000000000002"/>
    <n v="0"/>
    <n v="0"/>
    <n v="0"/>
    <n v="0"/>
    <n v="0"/>
    <n v="0"/>
    <n v="13.311999999999999"/>
    <n v="0"/>
    <n v="0"/>
    <n v="6.468"/>
    <n v="3.8210000000000002"/>
    <n v="0"/>
    <n v="0"/>
    <n v="0"/>
    <n v="0"/>
    <n v="0"/>
    <n v="0"/>
    <n v="0"/>
    <n v="0"/>
    <n v="10.289"/>
    <n v="0"/>
    <n v="0"/>
    <n v="6.468"/>
    <n v="3.8210000000000002"/>
    <n v="0"/>
    <n v="0"/>
    <n v="0"/>
    <n v="0"/>
    <n v="0"/>
    <n v="0"/>
    <n v="0"/>
    <n v="0"/>
    <n v="10.289"/>
    <n v="0"/>
    <n v="0"/>
    <n v="6.468"/>
    <n v="3.8210000000000002"/>
    <n v="0"/>
    <n v="0"/>
    <n v="0"/>
    <n v="0"/>
    <n v="0"/>
    <n v="0"/>
    <n v="0"/>
    <n v="0"/>
    <n v="10.289"/>
    <n v="0"/>
    <n v="0"/>
    <n v="6.468"/>
    <n v="3.8210000000000002"/>
    <n v="0"/>
    <n v="0"/>
    <n v="0"/>
    <n v="0"/>
    <n v="0"/>
    <n v="0"/>
    <n v="0"/>
    <n v="0"/>
    <n v="10.289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Inter City BG P1-6 343"/>
    <s v="AFUDC Not Eligible"/>
    <s v="Maintenance"/>
    <s v="Maintenance"/>
    <s v="Fossil Hydro"/>
    <s v="BG - Other Production Plant"/>
    <s v="~"/>
    <s v="PEF Inter City old P1-6 343"/>
    <n v="0"/>
    <n v="0"/>
    <n v="0"/>
    <n v="0"/>
    <n v="0"/>
    <n v="0"/>
    <n v="0"/>
    <n v="0"/>
    <n v="0"/>
    <n v="0"/>
    <n v="0"/>
    <n v="0"/>
    <n v="0"/>
    <n v="0"/>
    <n v="0"/>
    <n v="0"/>
    <n v="9.4049999999999994"/>
    <n v="43.317999999999998"/>
    <n v="21.224"/>
    <n v="0"/>
    <n v="0"/>
    <n v="0"/>
    <n v="0"/>
    <n v="0"/>
    <n v="0"/>
    <n v="73.947000000000003"/>
    <n v="0"/>
    <n v="0"/>
    <n v="35.927999999999997"/>
    <n v="21.225000000000001"/>
    <n v="0"/>
    <n v="0"/>
    <n v="0"/>
    <n v="0"/>
    <n v="0"/>
    <n v="0"/>
    <n v="0"/>
    <n v="0"/>
    <n v="57.152999999999999"/>
    <n v="0"/>
    <n v="0"/>
    <n v="35.927999999999997"/>
    <n v="21.225000000000001"/>
    <n v="0"/>
    <n v="0"/>
    <n v="0"/>
    <n v="0"/>
    <n v="0"/>
    <n v="0"/>
    <n v="0"/>
    <n v="0"/>
    <n v="57.152999999999999"/>
    <n v="0"/>
    <n v="0"/>
    <n v="35.927999999999997"/>
    <n v="21.225000000000001"/>
    <n v="0"/>
    <n v="0"/>
    <n v="0"/>
    <n v="0"/>
    <n v="0"/>
    <n v="0"/>
    <n v="0"/>
    <n v="0"/>
    <n v="57.152999999999999"/>
    <n v="0"/>
    <n v="0"/>
    <n v="35.927999999999997"/>
    <n v="21.225000000000001"/>
    <n v="0"/>
    <n v="0"/>
    <n v="0"/>
    <n v="0"/>
    <n v="0"/>
    <n v="0"/>
    <n v="0"/>
    <n v="0"/>
    <n v="57.152999999999999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Inter City BG P1-6 344"/>
    <s v="AFUDC Not Eligible"/>
    <s v="Maintenance"/>
    <s v="Maintenance"/>
    <s v="Fossil Hydro"/>
    <s v="BG - Other Production Plant"/>
    <s v="~"/>
    <s v="PEF Inter City old P1-6 344"/>
    <n v="0"/>
    <n v="0"/>
    <n v="0"/>
    <n v="0"/>
    <n v="0"/>
    <n v="0"/>
    <n v="0"/>
    <n v="0"/>
    <n v="0"/>
    <n v="0"/>
    <n v="0"/>
    <n v="0"/>
    <n v="0"/>
    <n v="0"/>
    <n v="0"/>
    <n v="0"/>
    <n v="1.4950000000000001"/>
    <n v="6.8840000000000003"/>
    <n v="3.3730000000000002"/>
    <n v="0"/>
    <n v="0"/>
    <n v="0"/>
    <n v="0"/>
    <n v="0"/>
    <n v="0"/>
    <n v="11.752000000000002"/>
    <n v="0"/>
    <n v="0"/>
    <n v="5.71"/>
    <n v="3.3730000000000002"/>
    <n v="0"/>
    <n v="0"/>
    <n v="0"/>
    <n v="0"/>
    <n v="0"/>
    <n v="0"/>
    <n v="0"/>
    <n v="0"/>
    <n v="9.0830000000000002"/>
    <n v="0"/>
    <n v="0"/>
    <n v="5.71"/>
    <n v="3.3730000000000002"/>
    <n v="0"/>
    <n v="0"/>
    <n v="0"/>
    <n v="0"/>
    <n v="0"/>
    <n v="0"/>
    <n v="0"/>
    <n v="0"/>
    <n v="9.0830000000000002"/>
    <n v="0"/>
    <n v="0"/>
    <n v="5.71"/>
    <n v="3.3730000000000002"/>
    <n v="0"/>
    <n v="0"/>
    <n v="0"/>
    <n v="0"/>
    <n v="0"/>
    <n v="0"/>
    <n v="0"/>
    <n v="0"/>
    <n v="9.0830000000000002"/>
    <n v="0"/>
    <n v="0"/>
    <n v="5.71"/>
    <n v="3.3730000000000002"/>
    <n v="0"/>
    <n v="0"/>
    <n v="0"/>
    <n v="0"/>
    <n v="0"/>
    <n v="0"/>
    <n v="0"/>
    <n v="0"/>
    <n v="9.0830000000000002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Inter City BG P1-6 345"/>
    <s v="AFUDC Not Eligible"/>
    <s v="Maintenance"/>
    <s v="Maintenance"/>
    <s v="Fossil Hydro"/>
    <s v="BG - Other Production Plant"/>
    <s v="~"/>
    <s v="PEF Inter City old P1-6 345"/>
    <n v="0"/>
    <n v="0"/>
    <n v="0"/>
    <n v="0"/>
    <n v="0"/>
    <n v="0"/>
    <n v="0"/>
    <n v="0"/>
    <n v="0"/>
    <n v="0"/>
    <n v="0"/>
    <n v="0"/>
    <n v="0"/>
    <n v="0"/>
    <n v="0"/>
    <n v="0"/>
    <n v="1.883"/>
    <n v="8.673"/>
    <n v="4.2489999999999997"/>
    <n v="0"/>
    <n v="0"/>
    <n v="0"/>
    <n v="0"/>
    <n v="0"/>
    <n v="0"/>
    <n v="14.805"/>
    <n v="0"/>
    <n v="0"/>
    <n v="7.1929999999999996"/>
    <n v="4.2489999999999997"/>
    <n v="0"/>
    <n v="0"/>
    <n v="0"/>
    <n v="0"/>
    <n v="0"/>
    <n v="0"/>
    <n v="0"/>
    <n v="0"/>
    <n v="11.442"/>
    <n v="0"/>
    <n v="0"/>
    <n v="7.1929999999999996"/>
    <n v="4.2489999999999997"/>
    <n v="0"/>
    <n v="0"/>
    <n v="0"/>
    <n v="0"/>
    <n v="0"/>
    <n v="0"/>
    <n v="0"/>
    <n v="0"/>
    <n v="11.442"/>
    <n v="0"/>
    <n v="0"/>
    <n v="7.1929999999999996"/>
    <n v="4.2489999999999997"/>
    <n v="0"/>
    <n v="0"/>
    <n v="0"/>
    <n v="0"/>
    <n v="0"/>
    <n v="0"/>
    <n v="0"/>
    <n v="0"/>
    <n v="11.442"/>
    <n v="0"/>
    <n v="0"/>
    <n v="7.1929999999999996"/>
    <n v="4.2489999999999997"/>
    <n v="0"/>
    <n v="0"/>
    <n v="0"/>
    <n v="0"/>
    <n v="0"/>
    <n v="0"/>
    <n v="0"/>
    <n v="0"/>
    <n v="11.442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Inter City BG P1-6 346"/>
    <s v="AFUDC Not Eligible"/>
    <s v="Maintenance"/>
    <s v="Maintenance"/>
    <s v="Fossil Hydro"/>
    <s v="BG - Other Production Plant"/>
    <s v="~"/>
    <s v="PEF Inter City old P1-6 346"/>
    <n v="0"/>
    <n v="0"/>
    <n v="0"/>
    <n v="0"/>
    <n v="0"/>
    <n v="0"/>
    <n v="0"/>
    <n v="0"/>
    <n v="0"/>
    <n v="0"/>
    <n v="0"/>
    <n v="0"/>
    <n v="0"/>
    <n v="0"/>
    <n v="0"/>
    <n v="0"/>
    <n v="0.58799999999999997"/>
    <n v="2.7080000000000002"/>
    <n v="1.327"/>
    <n v="0"/>
    <n v="0"/>
    <n v="0"/>
    <n v="0"/>
    <n v="0"/>
    <n v="0"/>
    <n v="4.6230000000000002"/>
    <n v="0"/>
    <n v="0"/>
    <n v="2.246"/>
    <n v="1.327"/>
    <n v="0"/>
    <n v="0"/>
    <n v="0"/>
    <n v="0"/>
    <n v="0"/>
    <n v="0"/>
    <n v="0"/>
    <n v="0"/>
    <n v="3.573"/>
    <n v="0"/>
    <n v="0"/>
    <n v="2.246"/>
    <n v="1.327"/>
    <n v="0"/>
    <n v="0"/>
    <n v="0"/>
    <n v="0"/>
    <n v="0"/>
    <n v="0"/>
    <n v="0"/>
    <n v="0"/>
    <n v="3.573"/>
    <n v="0"/>
    <n v="0"/>
    <n v="2.246"/>
    <n v="1.327"/>
    <n v="0"/>
    <n v="0"/>
    <n v="0"/>
    <n v="0"/>
    <n v="0"/>
    <n v="0"/>
    <n v="0"/>
    <n v="0"/>
    <n v="3.573"/>
    <n v="0"/>
    <n v="0"/>
    <n v="2.246"/>
    <n v="1.327"/>
    <n v="0"/>
    <n v="0"/>
    <n v="0"/>
    <n v="0"/>
    <n v="0"/>
    <n v="0"/>
    <n v="0"/>
    <n v="0"/>
    <n v="3.573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Inter City BG P12-14 341"/>
    <s v="AFUDC Not Eligible"/>
    <s v="Maintenance"/>
    <s v="Maintenance"/>
    <s v="Fossil Hydro"/>
    <s v="BG - Other Production Plant"/>
    <s v="~"/>
    <s v="PEF Inter City P12-14 341"/>
    <n v="4745.8900000000003"/>
    <n v="6.64"/>
    <n v="0.1"/>
    <n v="2.1800000000000002"/>
    <n v="0.32"/>
    <n v="1.61"/>
    <n v="3.09"/>
    <n v="58.15"/>
    <n v="409.23999999999995"/>
    <n v="463.27000000000004"/>
    <n v="10.83"/>
    <n v="19.669999999999998"/>
    <n v="5720.9900000000007"/>
    <n v="2.1269999999999998"/>
    <n v="1.6240000000000001"/>
    <n v="9.2999999999999999E-2"/>
    <n v="4.2000000000000003E-2"/>
    <n v="0.53900000000000003"/>
    <n v="0.19700000000000001"/>
    <n v="0.05"/>
    <n v="1.179"/>
    <n v="3.903"/>
    <n v="0.88300000000000001"/>
    <n v="0.14199999999999999"/>
    <n v="0"/>
    <n v="10.7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Inter City BG P12-14 342"/>
    <s v="AFUDC Not Eligible"/>
    <s v="Maintenance"/>
    <s v="Maintenance"/>
    <s v="Fossil Hydro"/>
    <s v="BG - Other Production Plant"/>
    <s v="~"/>
    <s v="PEF Inter City P12-14 342"/>
    <n v="0"/>
    <n v="0"/>
    <n v="0"/>
    <n v="0"/>
    <n v="0"/>
    <n v="0"/>
    <n v="0"/>
    <n v="0"/>
    <n v="0"/>
    <n v="0"/>
    <n v="0"/>
    <n v="0"/>
    <n v="0"/>
    <n v="7.9809999999999999"/>
    <n v="6.093"/>
    <n v="0.34699999999999998"/>
    <n v="0.158"/>
    <n v="2.024"/>
    <n v="0.73899999999999999"/>
    <n v="0.187"/>
    <n v="4.4219999999999997"/>
    <n v="14.641999999999999"/>
    <n v="3.3140000000000001"/>
    <n v="0.53300000000000003"/>
    <n v="0"/>
    <n v="40.44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Inter City BG P12-14 343"/>
    <s v="AFUDC Not Eligible"/>
    <s v="Maintenance"/>
    <s v="Maintenance"/>
    <s v="Fossil Hydro"/>
    <s v="BG - Other Production Plant"/>
    <s v="~"/>
    <s v="PEF Inter City P12-14 343"/>
    <n v="0"/>
    <n v="0"/>
    <n v="0"/>
    <n v="0"/>
    <n v="0"/>
    <n v="0"/>
    <n v="0"/>
    <n v="0"/>
    <n v="0"/>
    <n v="0"/>
    <n v="0"/>
    <n v="0"/>
    <n v="0"/>
    <n v="104.17100000000001"/>
    <n v="79.528999999999996"/>
    <n v="4.5350000000000001"/>
    <n v="2.0609999999999999"/>
    <n v="26.414000000000001"/>
    <n v="9.6489999999999991"/>
    <n v="2.444"/>
    <n v="57.72"/>
    <n v="191.11500000000001"/>
    <n v="43.256999999999998"/>
    <n v="6.9509999999999996"/>
    <n v="0"/>
    <n v="527.8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Inter City BG P12-14 344"/>
    <s v="AFUDC Not Eligible"/>
    <s v="Maintenance"/>
    <s v="Maintenance"/>
    <s v="Fossil Hydro"/>
    <s v="BG - Other Production Plant"/>
    <s v="~"/>
    <s v="PEF Inter City P12-14 344"/>
    <n v="0"/>
    <n v="0"/>
    <n v="0"/>
    <n v="0"/>
    <n v="0"/>
    <n v="0"/>
    <n v="0"/>
    <n v="0"/>
    <n v="0"/>
    <n v="0"/>
    <n v="0"/>
    <n v="0"/>
    <n v="0"/>
    <n v="26.173999999999999"/>
    <n v="19.981999999999999"/>
    <n v="1.139"/>
    <n v="0.51800000000000002"/>
    <n v="6.6369999999999996"/>
    <n v="2.4239999999999999"/>
    <n v="0.61399999999999999"/>
    <n v="14.503"/>
    <n v="48.018999999999998"/>
    <n v="10.869"/>
    <n v="1.7470000000000001"/>
    <n v="0"/>
    <n v="132.6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Inter City BG P12-14 345"/>
    <s v="AFUDC Not Eligible"/>
    <s v="Maintenance"/>
    <s v="Maintenance"/>
    <s v="Fossil Hydro"/>
    <s v="BG - Other Production Plant"/>
    <s v="~"/>
    <s v="PEF Inter City P12-14 345"/>
    <n v="0"/>
    <n v="0"/>
    <n v="0"/>
    <n v="0"/>
    <n v="0"/>
    <n v="0"/>
    <n v="0"/>
    <n v="0"/>
    <n v="0"/>
    <n v="0"/>
    <n v="0"/>
    <n v="0"/>
    <n v="0"/>
    <n v="14.031000000000001"/>
    <n v="10.712"/>
    <n v="0.61099999999999999"/>
    <n v="0.27800000000000002"/>
    <n v="3.5579999999999998"/>
    <n v="1.3"/>
    <n v="0.32900000000000001"/>
    <n v="7.774"/>
    <n v="25.741"/>
    <n v="5.8259999999999996"/>
    <n v="0.93600000000000005"/>
    <n v="0"/>
    <n v="71.096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Inter City BG P12-14 346"/>
    <s v="AFUDC Not Eligible"/>
    <s v="Maintenance"/>
    <s v="Maintenance"/>
    <s v="Fossil Hydro"/>
    <s v="BG - Other Production Plant"/>
    <s v="~"/>
    <s v="PEF Inter City P12-14 346"/>
    <n v="0"/>
    <n v="0"/>
    <n v="0"/>
    <n v="0"/>
    <n v="0"/>
    <n v="0"/>
    <n v="0"/>
    <n v="0"/>
    <n v="0"/>
    <n v="0"/>
    <n v="0"/>
    <n v="0"/>
    <n v="0"/>
    <n v="0.24299999999999999"/>
    <n v="0.185"/>
    <n v="1.0999999999999999E-2"/>
    <n v="5.0000000000000001E-3"/>
    <n v="6.2E-2"/>
    <n v="2.3E-2"/>
    <n v="6.0000000000000001E-3"/>
    <n v="0.13500000000000001"/>
    <n v="0.44600000000000001"/>
    <n v="0.10100000000000001"/>
    <n v="1.6E-2"/>
    <n v="0"/>
    <n v="1.233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Inter City BG P7-10 341"/>
    <s v="AFUDC Not Eligible"/>
    <s v="Maintenance"/>
    <s v="Maintenance"/>
    <s v="Fossil Hydro"/>
    <s v="BG - Other Production Plant"/>
    <s v="~"/>
    <s v="PEF Inter City new P7-10 341"/>
    <n v="0"/>
    <n v="12.38"/>
    <n v="13.92"/>
    <n v="15.91"/>
    <n v="25.66"/>
    <n v="87.56"/>
    <n v="1.79"/>
    <n v="0"/>
    <n v="0"/>
    <n v="387.44"/>
    <n v="0"/>
    <n v="3237.6800000000003"/>
    <n v="3782.34"/>
    <n v="0"/>
    <n v="10.385999999999999"/>
    <n v="21.664999999999999"/>
    <n v="34.192"/>
    <n v="23.140999999999998"/>
    <n v="23.047999999999998"/>
    <n v="18.696999999999999"/>
    <n v="1.4419999999999999"/>
    <n v="0"/>
    <n v="0"/>
    <n v="0"/>
    <n v="0"/>
    <n v="132.571"/>
    <n v="0"/>
    <n v="0"/>
    <n v="0.83499999999999996"/>
    <n v="0.49399999999999999"/>
    <n v="1.9750000000000001"/>
    <n v="1.377"/>
    <n v="0.14099999999999999"/>
    <n v="1.1930000000000001"/>
    <n v="0"/>
    <n v="0"/>
    <n v="0.85199999999999998"/>
    <n v="0"/>
    <n v="6.8670000000000009"/>
    <n v="0"/>
    <n v="0"/>
    <n v="0.83499999999999996"/>
    <n v="0.49399999999999999"/>
    <n v="1.9750000000000001"/>
    <n v="1.377"/>
    <n v="0.14099999999999999"/>
    <n v="1.1930000000000001"/>
    <n v="0"/>
    <n v="0"/>
    <n v="0.85199999999999998"/>
    <n v="0"/>
    <n v="6.8670000000000009"/>
    <n v="0"/>
    <n v="0"/>
    <n v="0.83499999999999996"/>
    <n v="0.49399999999999999"/>
    <n v="1.9750000000000001"/>
    <n v="1.377"/>
    <n v="0.14099999999999999"/>
    <n v="1.1930000000000001"/>
    <n v="0"/>
    <n v="0"/>
    <n v="0.85199999999999998"/>
    <n v="0"/>
    <n v="6.8670000000000009"/>
    <n v="0"/>
    <n v="0"/>
    <n v="0.83499999999999996"/>
    <n v="0.49399999999999999"/>
    <n v="1.9750000000000001"/>
    <n v="1.377"/>
    <n v="0.14099999999999999"/>
    <n v="1.1930000000000001"/>
    <n v="0"/>
    <n v="0"/>
    <n v="0.85199999999999998"/>
    <n v="0"/>
    <n v="6.8670000000000009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Inter City BG P7-10 342"/>
    <s v="AFUDC Not Eligible"/>
    <s v="Maintenance"/>
    <s v="Maintenance"/>
    <s v="Fossil Hydro"/>
    <s v="BG - Other Production Plant"/>
    <s v="~"/>
    <s v="PEF Inter City new P7-10 342"/>
    <n v="0"/>
    <n v="0"/>
    <n v="0"/>
    <n v="0"/>
    <n v="0"/>
    <n v="0"/>
    <n v="0"/>
    <n v="0"/>
    <n v="0"/>
    <n v="0"/>
    <n v="0"/>
    <n v="0"/>
    <n v="0"/>
    <n v="0"/>
    <n v="8.1790000000000003"/>
    <n v="17.062000000000001"/>
    <n v="26.927"/>
    <n v="18.224"/>
    <n v="18.151"/>
    <n v="14.724"/>
    <n v="1.1359999999999999"/>
    <n v="0"/>
    <n v="0"/>
    <n v="0"/>
    <n v="0"/>
    <n v="104.40299999999999"/>
    <n v="0"/>
    <n v="0"/>
    <n v="0.65700000000000003"/>
    <n v="0.38900000000000001"/>
    <n v="1.556"/>
    <n v="1.0840000000000001"/>
    <n v="0.111"/>
    <n v="0.93899999999999995"/>
    <n v="0"/>
    <n v="0"/>
    <n v="0.67100000000000004"/>
    <n v="0"/>
    <n v="5.4070000000000009"/>
    <n v="0"/>
    <n v="0"/>
    <n v="0.65700000000000003"/>
    <n v="0.38900000000000001"/>
    <n v="1.556"/>
    <n v="1.0840000000000001"/>
    <n v="0.111"/>
    <n v="0.93899999999999995"/>
    <n v="0"/>
    <n v="0"/>
    <n v="0.67100000000000004"/>
    <n v="0"/>
    <n v="5.4070000000000009"/>
    <n v="0"/>
    <n v="0"/>
    <n v="0.65700000000000003"/>
    <n v="0.38900000000000001"/>
    <n v="1.556"/>
    <n v="1.0840000000000001"/>
    <n v="0.111"/>
    <n v="0.93899999999999995"/>
    <n v="0"/>
    <n v="0"/>
    <n v="0.67100000000000004"/>
    <n v="0"/>
    <n v="5.4070000000000009"/>
    <n v="0"/>
    <n v="0"/>
    <n v="0.65700000000000003"/>
    <n v="0.38900000000000001"/>
    <n v="1.556"/>
    <n v="1.0840000000000001"/>
    <n v="0.111"/>
    <n v="0.93899999999999995"/>
    <n v="0"/>
    <n v="0"/>
    <n v="0.67100000000000004"/>
    <n v="0"/>
    <n v="5.4070000000000009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Inter City BG P7-10 343"/>
    <s v="AFUDC Not Eligible"/>
    <s v="Maintenance"/>
    <s v="Maintenance"/>
    <s v="Fossil Hydro"/>
    <s v="BG - Other Production Plant"/>
    <s v="~"/>
    <s v="PEF Inter City new P7-10 343"/>
    <n v="0"/>
    <n v="0"/>
    <n v="0"/>
    <n v="0"/>
    <n v="0"/>
    <n v="0"/>
    <n v="0"/>
    <n v="0"/>
    <n v="0"/>
    <n v="0"/>
    <n v="0"/>
    <n v="0"/>
    <n v="0"/>
    <n v="0"/>
    <n v="80.567999999999998"/>
    <n v="168.07"/>
    <n v="265.25"/>
    <n v="179.52099999999999"/>
    <n v="178.797"/>
    <n v="145.04300000000001"/>
    <n v="11.186999999999999"/>
    <n v="0"/>
    <n v="0"/>
    <n v="0"/>
    <n v="0"/>
    <n v="1028.4359999999999"/>
    <n v="0"/>
    <n v="0"/>
    <n v="6.476"/>
    <n v="3.8319999999999999"/>
    <n v="15.323"/>
    <n v="10.679"/>
    <n v="1.095"/>
    <n v="9.2530000000000001"/>
    <n v="0"/>
    <n v="0"/>
    <n v="6.609"/>
    <n v="0"/>
    <n v="53.267000000000003"/>
    <n v="0"/>
    <n v="0"/>
    <n v="6.476"/>
    <n v="3.8319999999999999"/>
    <n v="15.323"/>
    <n v="10.679"/>
    <n v="1.095"/>
    <n v="9.2530000000000001"/>
    <n v="0"/>
    <n v="0"/>
    <n v="6.609"/>
    <n v="0"/>
    <n v="53.267000000000003"/>
    <n v="0"/>
    <n v="0"/>
    <n v="6.476"/>
    <n v="3.8319999999999999"/>
    <n v="15.323"/>
    <n v="10.679"/>
    <n v="1.095"/>
    <n v="9.2530000000000001"/>
    <n v="0"/>
    <n v="0"/>
    <n v="6.609"/>
    <n v="0"/>
    <n v="53.267000000000003"/>
    <n v="0"/>
    <n v="0"/>
    <n v="6.476"/>
    <n v="3.8319999999999999"/>
    <n v="15.323"/>
    <n v="10.679"/>
    <n v="1.095"/>
    <n v="9.2530000000000001"/>
    <n v="0"/>
    <n v="0"/>
    <n v="6.609"/>
    <n v="0"/>
    <n v="53.267000000000003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Inter City BG P7-10 344"/>
    <s v="AFUDC Not Eligible"/>
    <s v="Maintenance"/>
    <s v="Maintenance"/>
    <s v="Fossil Hydro"/>
    <s v="BG - Other Production Plant"/>
    <s v="~"/>
    <s v="PEF Inter City new P7-10 344"/>
    <n v="0"/>
    <n v="0"/>
    <n v="0"/>
    <n v="0"/>
    <n v="0"/>
    <n v="0"/>
    <n v="0"/>
    <n v="0"/>
    <n v="0"/>
    <n v="0"/>
    <n v="0"/>
    <n v="0"/>
    <n v="0"/>
    <n v="0"/>
    <n v="18.361000000000001"/>
    <n v="38.301000000000002"/>
    <n v="60.448"/>
    <n v="40.911000000000001"/>
    <n v="40.746000000000002"/>
    <n v="33.054000000000002"/>
    <n v="2.5499999999999998"/>
    <n v="0"/>
    <n v="0"/>
    <n v="0"/>
    <n v="0"/>
    <n v="234.37100000000004"/>
    <n v="0"/>
    <n v="0"/>
    <n v="1.476"/>
    <n v="0.873"/>
    <n v="3.492"/>
    <n v="2.4340000000000002"/>
    <n v="0.25"/>
    <n v="2.109"/>
    <n v="0"/>
    <n v="0"/>
    <n v="1.506"/>
    <n v="0"/>
    <n v="12.14"/>
    <n v="0"/>
    <n v="0"/>
    <n v="1.476"/>
    <n v="0.873"/>
    <n v="3.492"/>
    <n v="2.4340000000000002"/>
    <n v="0.25"/>
    <n v="2.109"/>
    <n v="0"/>
    <n v="0"/>
    <n v="1.506"/>
    <n v="0"/>
    <n v="12.14"/>
    <n v="0"/>
    <n v="0"/>
    <n v="1.476"/>
    <n v="0.873"/>
    <n v="3.492"/>
    <n v="2.4340000000000002"/>
    <n v="0.25"/>
    <n v="2.109"/>
    <n v="0"/>
    <n v="0"/>
    <n v="1.506"/>
    <n v="0"/>
    <n v="12.14"/>
    <n v="0"/>
    <n v="0"/>
    <n v="1.476"/>
    <n v="0.873"/>
    <n v="3.492"/>
    <n v="2.4340000000000002"/>
    <n v="0.25"/>
    <n v="2.109"/>
    <n v="0"/>
    <n v="0"/>
    <n v="1.506"/>
    <n v="0"/>
    <n v="12.14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Inter City BG P7-10 345"/>
    <s v="AFUDC Not Eligible"/>
    <s v="Maintenance"/>
    <s v="Maintenance"/>
    <s v="Fossil Hydro"/>
    <s v="BG - Other Production Plant"/>
    <s v="~"/>
    <s v="PEF Inter City new P7-10 345"/>
    <n v="0"/>
    <n v="0"/>
    <n v="0"/>
    <n v="0"/>
    <n v="0"/>
    <n v="0"/>
    <n v="0"/>
    <n v="0"/>
    <n v="0"/>
    <n v="0"/>
    <n v="0"/>
    <n v="0"/>
    <n v="0"/>
    <n v="0"/>
    <n v="7.2649999999999997"/>
    <n v="15.156000000000001"/>
    <n v="23.919"/>
    <n v="16.187999999999999"/>
    <n v="16.123000000000001"/>
    <n v="13.079000000000001"/>
    <n v="1.0089999999999999"/>
    <n v="0"/>
    <n v="0"/>
    <n v="0"/>
    <n v="0"/>
    <n v="92.739000000000019"/>
    <n v="0"/>
    <n v="0"/>
    <n v="0.58399999999999996"/>
    <n v="0.34599999999999997"/>
    <n v="1.3819999999999999"/>
    <n v="0.96299999999999997"/>
    <n v="9.9000000000000005E-2"/>
    <n v="0.83399999999999996"/>
    <n v="0"/>
    <n v="0"/>
    <n v="0.59599999999999997"/>
    <n v="0"/>
    <n v="4.8040000000000003"/>
    <n v="0"/>
    <n v="0"/>
    <n v="0.58399999999999996"/>
    <n v="0.34599999999999997"/>
    <n v="1.3819999999999999"/>
    <n v="0.96299999999999997"/>
    <n v="9.9000000000000005E-2"/>
    <n v="0.83399999999999996"/>
    <n v="0"/>
    <n v="0"/>
    <n v="0.59599999999999997"/>
    <n v="0"/>
    <n v="4.8040000000000003"/>
    <n v="0"/>
    <n v="0"/>
    <n v="0.58399999999999996"/>
    <n v="0.34599999999999997"/>
    <n v="1.3819999999999999"/>
    <n v="0.96299999999999997"/>
    <n v="9.9000000000000005E-2"/>
    <n v="0.83399999999999996"/>
    <n v="0"/>
    <n v="0"/>
    <n v="0.59599999999999997"/>
    <n v="0"/>
    <n v="4.8040000000000003"/>
    <n v="0"/>
    <n v="0"/>
    <n v="0.58399999999999996"/>
    <n v="0.34599999999999997"/>
    <n v="1.3819999999999999"/>
    <n v="0.96299999999999997"/>
    <n v="9.9000000000000005E-2"/>
    <n v="0.83399999999999996"/>
    <n v="0"/>
    <n v="0"/>
    <n v="0.59599999999999997"/>
    <n v="0"/>
    <n v="4.8040000000000003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Inter City BG P7-10 346"/>
    <s v="AFUDC Not Eligible"/>
    <s v="Maintenance"/>
    <s v="Maintenance"/>
    <s v="Fossil Hydro"/>
    <s v="BG - Other Production Plant"/>
    <s v="~"/>
    <s v="PEF Inter City new P7-10 346"/>
    <n v="0"/>
    <n v="0"/>
    <n v="0"/>
    <n v="0"/>
    <n v="0"/>
    <n v="0"/>
    <n v="0"/>
    <n v="0"/>
    <n v="0"/>
    <n v="0"/>
    <n v="0"/>
    <n v="0"/>
    <n v="0"/>
    <n v="0"/>
    <n v="1.111"/>
    <n v="2.319"/>
    <n v="3.6589999999999998"/>
    <n v="2.476"/>
    <n v="2.4660000000000002"/>
    <n v="2.0009999999999999"/>
    <n v="0.154"/>
    <n v="0"/>
    <n v="0"/>
    <n v="0"/>
    <n v="0"/>
    <n v="14.185999999999998"/>
    <n v="0"/>
    <n v="0"/>
    <n v="8.8999999999999996E-2"/>
    <n v="5.2999999999999999E-2"/>
    <n v="0.21099999999999999"/>
    <n v="0.14699999999999999"/>
    <n v="1.4999999999999999E-2"/>
    <n v="0.128"/>
    <n v="0"/>
    <n v="0"/>
    <n v="9.0999999999999998E-2"/>
    <n v="0"/>
    <n v="0.73399999999999999"/>
    <n v="0"/>
    <n v="0"/>
    <n v="8.8999999999999996E-2"/>
    <n v="5.2999999999999999E-2"/>
    <n v="0.21099999999999999"/>
    <n v="0.14699999999999999"/>
    <n v="1.4999999999999999E-2"/>
    <n v="0.128"/>
    <n v="0"/>
    <n v="0"/>
    <n v="9.0999999999999998E-2"/>
    <n v="0"/>
    <n v="0.73399999999999999"/>
    <n v="0"/>
    <n v="0"/>
    <n v="8.8999999999999996E-2"/>
    <n v="5.2999999999999999E-2"/>
    <n v="0.21099999999999999"/>
    <n v="0.14699999999999999"/>
    <n v="1.4999999999999999E-2"/>
    <n v="0.128"/>
    <n v="0"/>
    <n v="0"/>
    <n v="9.0999999999999998E-2"/>
    <n v="0"/>
    <n v="0.73399999999999999"/>
    <n v="0"/>
    <n v="0"/>
    <n v="8.8999999999999996E-2"/>
    <n v="5.2999999999999999E-2"/>
    <n v="0.21099999999999999"/>
    <n v="0.14699999999999999"/>
    <n v="1.4999999999999999E-2"/>
    <n v="0.128"/>
    <n v="0"/>
    <n v="0"/>
    <n v="9.0999999999999998E-2"/>
    <n v="0"/>
    <n v="0.73399999999999999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Osprey BG"/>
    <s v="AFUDC Not Eligible"/>
    <s v="Maintenance"/>
    <s v="Maintenance"/>
    <s v="Fossil Hydro"/>
    <s v="BG - Other Production Plant"/>
    <s v="~"/>
    <s v="PEF Osprey CC 346"/>
    <n v="68.27000000000001"/>
    <n v="22.59"/>
    <n v="1.02"/>
    <n v="0.97"/>
    <n v="1.21"/>
    <n v="3.19"/>
    <n v="317.29000000000002"/>
    <n v="-33.75"/>
    <n v="4.24"/>
    <n v="3.4699999999999998"/>
    <n v="17.04"/>
    <n v="76.47999999999999"/>
    <n v="482.0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Osprey BG-341"/>
    <s v="AFUDC Not Eligible"/>
    <s v="Maintenance"/>
    <s v="Maintenance"/>
    <s v="Fossil Hydro"/>
    <s v="BG - Other Production Plant"/>
    <s v="~"/>
    <s v="PEF Osprey CC 341"/>
    <n v="0"/>
    <n v="38.070000000000007"/>
    <n v="175.35"/>
    <n v="306.31"/>
    <n v="314.37"/>
    <n v="2833.22"/>
    <n v="11.190000000000001"/>
    <n v="24.66"/>
    <n v="161.35000000000002"/>
    <n v="268.95999999999998"/>
    <n v="36.18"/>
    <n v="27580.809999999994"/>
    <n v="31750.469999999994"/>
    <n v="70.867999999999995"/>
    <n v="124.625"/>
    <n v="167.69900000000001"/>
    <n v="251.839"/>
    <n v="355.09500000000003"/>
    <n v="99.513000000000005"/>
    <n v="0"/>
    <n v="3.7149999999999999"/>
    <n v="0"/>
    <n v="0"/>
    <n v="2.6539999999999999"/>
    <n v="53.023000000000003"/>
    <n v="1129.0309999999997"/>
    <n v="2.1309999999999998"/>
    <n v="8.9280000000000008"/>
    <n v="40.683999999999997"/>
    <n v="49.124000000000002"/>
    <n v="5.359"/>
    <n v="0.52800000000000002"/>
    <n v="0"/>
    <n v="3.7149999999999999"/>
    <n v="0"/>
    <n v="0"/>
    <n v="2.6539999999999999"/>
    <n v="0"/>
    <n v="113.12299999999999"/>
    <n v="2.1309999999999998"/>
    <n v="8.9280000000000008"/>
    <n v="40.683999999999997"/>
    <n v="49.124000000000002"/>
    <n v="5.359"/>
    <n v="0.52800000000000002"/>
    <n v="0"/>
    <n v="3.7149999999999999"/>
    <n v="0"/>
    <n v="0"/>
    <n v="2.6539999999999999"/>
    <n v="0"/>
    <n v="113.12299999999999"/>
    <n v="2.1309999999999998"/>
    <n v="8.9280000000000008"/>
    <n v="40.683999999999997"/>
    <n v="49.124000000000002"/>
    <n v="5.359"/>
    <n v="0.52800000000000002"/>
    <n v="0"/>
    <n v="3.7149999999999999"/>
    <n v="0"/>
    <n v="0"/>
    <n v="2.6539999999999999"/>
    <n v="0"/>
    <n v="113.12299999999999"/>
    <n v="2.1309999999999998"/>
    <n v="8.9280000000000008"/>
    <n v="40.683999999999997"/>
    <n v="49.124000000000002"/>
    <n v="5.359"/>
    <n v="0.52800000000000002"/>
    <n v="0"/>
    <n v="3.7149999999999999"/>
    <n v="0"/>
    <n v="0"/>
    <n v="2.6539999999999999"/>
    <n v="0"/>
    <n v="113.12299999999999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Osprey BG-342"/>
    <s v="AFUDC Not Eligible"/>
    <s v="Maintenance"/>
    <s v="Maintenance"/>
    <s v="Fossil Hydro"/>
    <s v="BG - Other Production Plant"/>
    <s v="~"/>
    <s v="PEF Osprey CC 342"/>
    <n v="0"/>
    <n v="0"/>
    <n v="0"/>
    <n v="0"/>
    <n v="0"/>
    <n v="0"/>
    <n v="0"/>
    <n v="0"/>
    <n v="0"/>
    <n v="0"/>
    <n v="0"/>
    <n v="0"/>
    <n v="0"/>
    <n v="13.744999999999999"/>
    <n v="24.172000000000001"/>
    <n v="32.527000000000001"/>
    <n v="48.847000000000001"/>
    <n v="68.873999999999995"/>
    <n v="19.302"/>
    <n v="0"/>
    <n v="0.72099999999999997"/>
    <n v="0"/>
    <n v="0"/>
    <n v="0.51500000000000001"/>
    <n v="10.284000000000001"/>
    <n v="218.98699999999997"/>
    <n v="0.41299999999999998"/>
    <n v="1.732"/>
    <n v="7.891"/>
    <n v="9.5280000000000005"/>
    <n v="1.0389999999999999"/>
    <n v="0.10199999999999999"/>
    <n v="0"/>
    <n v="0.72099999999999997"/>
    <n v="0"/>
    <n v="0"/>
    <n v="0.51500000000000001"/>
    <n v="0"/>
    <n v="21.941000000000003"/>
    <n v="0.41299999999999998"/>
    <n v="1.732"/>
    <n v="7.891"/>
    <n v="9.5280000000000005"/>
    <n v="1.0389999999999999"/>
    <n v="0.10199999999999999"/>
    <n v="0"/>
    <n v="0.72099999999999997"/>
    <n v="0"/>
    <n v="0"/>
    <n v="0.51500000000000001"/>
    <n v="0"/>
    <n v="21.941000000000003"/>
    <n v="0.41299999999999998"/>
    <n v="1.732"/>
    <n v="7.891"/>
    <n v="9.5280000000000005"/>
    <n v="1.0389999999999999"/>
    <n v="0.10199999999999999"/>
    <n v="0"/>
    <n v="0.72099999999999997"/>
    <n v="0"/>
    <n v="0"/>
    <n v="0.51500000000000001"/>
    <n v="0"/>
    <n v="21.941000000000003"/>
    <n v="0.41299999999999998"/>
    <n v="1.732"/>
    <n v="7.891"/>
    <n v="9.5280000000000005"/>
    <n v="1.0389999999999999"/>
    <n v="0.10199999999999999"/>
    <n v="0"/>
    <n v="0.72099999999999997"/>
    <n v="0"/>
    <n v="0"/>
    <n v="0.51500000000000001"/>
    <n v="0"/>
    <n v="21.941000000000003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Osprey BG-343"/>
    <s v="AFUDC Not Eligible"/>
    <s v="Maintenance"/>
    <s v="Maintenance"/>
    <s v="Fossil Hydro"/>
    <s v="BG - Other Production Plant"/>
    <s v="~"/>
    <s v="PEF Osprey CC 343"/>
    <n v="0"/>
    <n v="0"/>
    <n v="0"/>
    <n v="0"/>
    <n v="0"/>
    <n v="0"/>
    <n v="0"/>
    <n v="0"/>
    <n v="0"/>
    <n v="0"/>
    <n v="0"/>
    <n v="0"/>
    <n v="0"/>
    <n v="179.46600000000001"/>
    <n v="315.60199999999998"/>
    <n v="424.68299999999999"/>
    <n v="637.76"/>
    <n v="899.24699999999996"/>
    <n v="252.00899999999999"/>
    <n v="0"/>
    <n v="9.4079999999999995"/>
    <n v="0"/>
    <n v="0"/>
    <n v="6.72"/>
    <n v="134.27500000000001"/>
    <n v="2859.1699999999996"/>
    <n v="5.3970000000000002"/>
    <n v="22.609000000000002"/>
    <n v="103.02800000000001"/>
    <n v="124.40300000000001"/>
    <n v="13.57"/>
    <n v="1.337"/>
    <n v="0"/>
    <n v="9.4079999999999995"/>
    <n v="0"/>
    <n v="0"/>
    <n v="6.72"/>
    <n v="0"/>
    <n v="286.47200000000004"/>
    <n v="5.3970000000000002"/>
    <n v="22.609000000000002"/>
    <n v="103.02800000000001"/>
    <n v="124.40300000000001"/>
    <n v="13.57"/>
    <n v="1.337"/>
    <n v="0"/>
    <n v="9.4079999999999995"/>
    <n v="0"/>
    <n v="0"/>
    <n v="6.72"/>
    <n v="0"/>
    <n v="286.47200000000004"/>
    <n v="5.3970000000000002"/>
    <n v="22.609000000000002"/>
    <n v="103.02800000000001"/>
    <n v="124.40300000000001"/>
    <n v="13.57"/>
    <n v="1.337"/>
    <n v="0"/>
    <n v="9.4079999999999995"/>
    <n v="0"/>
    <n v="0"/>
    <n v="6.72"/>
    <n v="0"/>
    <n v="286.47200000000004"/>
    <n v="5.3970000000000002"/>
    <n v="22.609000000000002"/>
    <n v="103.02800000000001"/>
    <n v="124.40300000000001"/>
    <n v="13.57"/>
    <n v="1.337"/>
    <n v="0"/>
    <n v="9.4079999999999995"/>
    <n v="0"/>
    <n v="0"/>
    <n v="6.72"/>
    <n v="0"/>
    <n v="286.47200000000004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Osprey BG-344"/>
    <s v="AFUDC Not Eligible"/>
    <s v="Maintenance"/>
    <s v="Maintenance"/>
    <s v="Fossil Hydro"/>
    <s v="BG - Other Production Plant"/>
    <s v="~"/>
    <s v="PEF Osprey CC 344"/>
    <n v="0"/>
    <n v="0"/>
    <n v="0"/>
    <n v="0"/>
    <n v="0"/>
    <n v="0"/>
    <n v="0"/>
    <n v="0"/>
    <n v="0"/>
    <n v="0"/>
    <n v="0.64"/>
    <n v="242.06"/>
    <n v="242.7"/>
    <n v="31.251000000000001"/>
    <n v="54.957000000000001"/>
    <n v="73.951999999999998"/>
    <n v="111.056"/>
    <n v="156.59"/>
    <n v="43.883000000000003"/>
    <n v="0"/>
    <n v="1.6379999999999999"/>
    <n v="0"/>
    <n v="0"/>
    <n v="1.17"/>
    <n v="23.382000000000001"/>
    <n v="497.87900000000002"/>
    <n v="0.94"/>
    <n v="3.9369999999999998"/>
    <n v="17.940999999999999"/>
    <n v="21.663"/>
    <n v="2.363"/>
    <n v="0.23300000000000001"/>
    <n v="0"/>
    <n v="1.6379999999999999"/>
    <n v="0"/>
    <n v="0"/>
    <n v="1.17"/>
    <n v="0"/>
    <n v="49.884999999999991"/>
    <n v="0.94"/>
    <n v="3.9369999999999998"/>
    <n v="17.940999999999999"/>
    <n v="21.663"/>
    <n v="2.363"/>
    <n v="0.23300000000000001"/>
    <n v="0"/>
    <n v="1.6379999999999999"/>
    <n v="0"/>
    <n v="0"/>
    <n v="1.17"/>
    <n v="0"/>
    <n v="49.884999999999991"/>
    <n v="0.94"/>
    <n v="3.9369999999999998"/>
    <n v="17.940999999999999"/>
    <n v="21.663"/>
    <n v="2.363"/>
    <n v="0.23300000000000001"/>
    <n v="0"/>
    <n v="1.6379999999999999"/>
    <n v="0"/>
    <n v="0"/>
    <n v="1.17"/>
    <n v="0"/>
    <n v="49.884999999999991"/>
    <n v="0.94"/>
    <n v="3.9369999999999998"/>
    <n v="17.940999999999999"/>
    <n v="21.663"/>
    <n v="2.363"/>
    <n v="0.23300000000000001"/>
    <n v="0"/>
    <n v="1.6379999999999999"/>
    <n v="0"/>
    <n v="0"/>
    <n v="1.17"/>
    <n v="0"/>
    <n v="49.884999999999991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Osprey BG-345"/>
    <s v="AFUDC Not Eligible"/>
    <s v="Maintenance"/>
    <s v="Maintenance"/>
    <s v="Fossil Hydro"/>
    <s v="BG - Other Production Plant"/>
    <s v="~"/>
    <s v="PEF Osprey CC 345"/>
    <n v="0"/>
    <n v="0"/>
    <n v="0"/>
    <n v="0"/>
    <n v="0"/>
    <n v="0"/>
    <n v="0"/>
    <n v="0"/>
    <n v="0"/>
    <n v="0"/>
    <n v="0"/>
    <n v="0"/>
    <n v="0"/>
    <n v="40.637"/>
    <n v="71.462000000000003"/>
    <n v="96.161000000000001"/>
    <n v="144.40799999999999"/>
    <n v="203.61699999999999"/>
    <n v="57.061999999999998"/>
    <n v="0"/>
    <n v="2.13"/>
    <n v="0"/>
    <n v="0"/>
    <n v="1.522"/>
    <n v="30.404"/>
    <n v="647.40300000000002"/>
    <n v="1.222"/>
    <n v="5.1189999999999998"/>
    <n v="23.329000000000001"/>
    <n v="28.169"/>
    <n v="3.073"/>
    <n v="0.30299999999999999"/>
    <n v="0"/>
    <n v="2.13"/>
    <n v="0"/>
    <n v="0"/>
    <n v="1.522"/>
    <n v="0"/>
    <n v="64.867000000000004"/>
    <n v="1.222"/>
    <n v="5.1189999999999998"/>
    <n v="23.329000000000001"/>
    <n v="28.169"/>
    <n v="3.073"/>
    <n v="0.30299999999999999"/>
    <n v="0"/>
    <n v="2.13"/>
    <n v="0"/>
    <n v="0"/>
    <n v="1.522"/>
    <n v="0"/>
    <n v="64.867000000000004"/>
    <n v="1.222"/>
    <n v="5.1189999999999998"/>
    <n v="23.329000000000001"/>
    <n v="28.169"/>
    <n v="3.073"/>
    <n v="0.30299999999999999"/>
    <n v="0"/>
    <n v="2.13"/>
    <n v="0"/>
    <n v="0"/>
    <n v="1.522"/>
    <n v="0"/>
    <n v="64.867000000000004"/>
    <n v="1.222"/>
    <n v="5.1189999999999998"/>
    <n v="23.329000000000001"/>
    <n v="28.169"/>
    <n v="3.073"/>
    <n v="0.30299999999999999"/>
    <n v="0"/>
    <n v="2.13"/>
    <n v="0"/>
    <n v="0"/>
    <n v="1.522"/>
    <n v="0"/>
    <n v="64.867000000000004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Osprey BG-346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8.7029999999999994"/>
    <n v="15.305"/>
    <n v="20.594000000000001"/>
    <n v="30.927"/>
    <n v="43.607999999999997"/>
    <n v="12.221"/>
    <n v="0"/>
    <n v="0.45600000000000002"/>
    <n v="0"/>
    <n v="0"/>
    <n v="0.32600000000000001"/>
    <n v="6.5110000000000001"/>
    <n v="138.65099999999998"/>
    <n v="0.26200000000000001"/>
    <n v="1.0960000000000001"/>
    <n v="4.9960000000000004"/>
    <n v="6.0330000000000004"/>
    <n v="0.65800000000000003"/>
    <n v="6.5000000000000002E-2"/>
    <n v="0"/>
    <n v="0.45600000000000002"/>
    <n v="0"/>
    <n v="0"/>
    <n v="0.32600000000000001"/>
    <n v="0"/>
    <n v="13.891999999999999"/>
    <n v="0.26200000000000001"/>
    <n v="1.0960000000000001"/>
    <n v="4.9960000000000004"/>
    <n v="6.0330000000000004"/>
    <n v="0.65800000000000003"/>
    <n v="6.5000000000000002E-2"/>
    <n v="0"/>
    <n v="0.45600000000000002"/>
    <n v="0"/>
    <n v="0"/>
    <n v="0.32600000000000001"/>
    <n v="0"/>
    <n v="13.891999999999999"/>
    <n v="0.26200000000000001"/>
    <n v="1.0960000000000001"/>
    <n v="4.9960000000000004"/>
    <n v="6.0330000000000004"/>
    <n v="0.65800000000000003"/>
    <n v="6.5000000000000002E-2"/>
    <n v="0"/>
    <n v="0.45600000000000002"/>
    <n v="0"/>
    <n v="0"/>
    <n v="0.32600000000000001"/>
    <n v="0"/>
    <n v="13.891999999999999"/>
    <n v="0.26200000000000001"/>
    <n v="1.0960000000000001"/>
    <n v="4.9960000000000004"/>
    <n v="6.0330000000000004"/>
    <n v="0.65800000000000003"/>
    <n v="6.5000000000000002E-2"/>
    <n v="0"/>
    <n v="0.45600000000000002"/>
    <n v="0"/>
    <n v="0"/>
    <n v="0.32600000000000001"/>
    <n v="0"/>
    <n v="13.891999999999999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Suwannee BG-341"/>
    <s v="AFUDC Not Eligible"/>
    <s v="Maintenance"/>
    <s v="Maintenance"/>
    <s v="Fossil Hydro"/>
    <s v="BG - Other Production Plant"/>
    <s v="~"/>
    <s v="PEF Suwannee 341"/>
    <n v="-753.39"/>
    <n v="5.34"/>
    <n v="0.1"/>
    <n v="663.21"/>
    <n v="228.62"/>
    <n v="696.15"/>
    <n v="14.770000000000001"/>
    <n v="10.649999999999999"/>
    <n v="18.510000000000002"/>
    <n v="21.529999999999998"/>
    <n v="112.93"/>
    <n v="213.16000000000003"/>
    <n v="1231.5800000000002"/>
    <n v="0"/>
    <n v="6.51"/>
    <n v="14.17"/>
    <n v="7.2450000000000001"/>
    <n v="0.69299999999999995"/>
    <n v="1.3340000000000001"/>
    <n v="1.819"/>
    <n v="4.5999999999999996"/>
    <n v="13.061999999999999"/>
    <n v="0"/>
    <n v="0.65"/>
    <n v="0"/>
    <n v="50.082999999999998"/>
    <n v="0"/>
    <n v="0"/>
    <n v="0.26"/>
    <n v="0"/>
    <n v="0.69299999999999995"/>
    <n v="0"/>
    <n v="0"/>
    <n v="1.34"/>
    <n v="0.47299999999999998"/>
    <n v="4.8070000000000004"/>
    <n v="5.4569999999999999"/>
    <n v="0"/>
    <n v="13.030000000000001"/>
    <n v="0"/>
    <n v="0"/>
    <n v="0.26"/>
    <n v="0"/>
    <n v="0.69299999999999995"/>
    <n v="0"/>
    <n v="0"/>
    <n v="1.34"/>
    <n v="0.47299999999999998"/>
    <n v="4.8070000000000004"/>
    <n v="5.4569999999999999"/>
    <n v="0"/>
    <n v="13.030000000000001"/>
    <n v="0"/>
    <n v="0"/>
    <n v="0.26"/>
    <n v="0"/>
    <n v="0.69299999999999995"/>
    <n v="0"/>
    <n v="0"/>
    <n v="1.34"/>
    <n v="0.47299999999999998"/>
    <n v="4.8070000000000004"/>
    <n v="5.4569999999999999"/>
    <n v="0"/>
    <n v="13.030000000000001"/>
    <n v="0"/>
    <n v="0"/>
    <n v="0.26"/>
    <n v="0"/>
    <n v="0.69299999999999995"/>
    <n v="0"/>
    <n v="0"/>
    <n v="1.34"/>
    <n v="0.47299999999999998"/>
    <n v="4.8070000000000004"/>
    <n v="5.4569999999999999"/>
    <n v="0"/>
    <n v="13.030000000000001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Suwannee BG-342"/>
    <s v="AFUDC Not Eligible"/>
    <s v="Maintenance"/>
    <s v="Maintenance"/>
    <s v="Fossil Hydro"/>
    <s v="BG - Other Production Plant"/>
    <s v="~"/>
    <s v="PEF Suwannee 342"/>
    <n v="0"/>
    <n v="0"/>
    <n v="0"/>
    <n v="0"/>
    <n v="0"/>
    <n v="0"/>
    <n v="0"/>
    <n v="0"/>
    <n v="0"/>
    <n v="0"/>
    <n v="0"/>
    <n v="0"/>
    <n v="0"/>
    <n v="0"/>
    <n v="8.9130000000000003"/>
    <n v="19.399999999999999"/>
    <n v="9.9179999999999993"/>
    <n v="0.94899999999999995"/>
    <n v="1.827"/>
    <n v="2.4910000000000001"/>
    <n v="6.2969999999999997"/>
    <n v="17.882000000000001"/>
    <n v="0"/>
    <n v="0.89"/>
    <n v="0"/>
    <n v="68.566999999999993"/>
    <n v="0"/>
    <n v="0"/>
    <n v="0.35599999999999998"/>
    <n v="0"/>
    <n v="0.94899999999999995"/>
    <n v="0"/>
    <n v="0"/>
    <n v="1.8340000000000001"/>
    <n v="0.64800000000000002"/>
    <n v="6.5819999999999999"/>
    <n v="7.4710000000000001"/>
    <n v="0"/>
    <n v="17.84"/>
    <n v="0"/>
    <n v="0"/>
    <n v="0.35599999999999998"/>
    <n v="0"/>
    <n v="0.94899999999999995"/>
    <n v="0"/>
    <n v="0"/>
    <n v="1.8340000000000001"/>
    <n v="0.64800000000000002"/>
    <n v="6.5819999999999999"/>
    <n v="7.4710000000000001"/>
    <n v="0"/>
    <n v="17.84"/>
    <n v="0"/>
    <n v="0"/>
    <n v="0.35599999999999998"/>
    <n v="0"/>
    <n v="0.94899999999999995"/>
    <n v="0"/>
    <n v="0"/>
    <n v="1.8340000000000001"/>
    <n v="0.64800000000000002"/>
    <n v="6.5819999999999999"/>
    <n v="7.4710000000000001"/>
    <n v="0"/>
    <n v="17.84"/>
    <n v="0"/>
    <n v="0"/>
    <n v="0.35599999999999998"/>
    <n v="0"/>
    <n v="0.94899999999999995"/>
    <n v="0"/>
    <n v="0"/>
    <n v="1.8340000000000001"/>
    <n v="0.64800000000000002"/>
    <n v="6.5819999999999999"/>
    <n v="7.4710000000000001"/>
    <n v="0"/>
    <n v="17.84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Suwannee BG-343"/>
    <s v="AFUDC Not Eligible"/>
    <s v="Maintenance"/>
    <s v="Maintenance"/>
    <s v="Fossil Hydro"/>
    <s v="BG - Other Production Plant"/>
    <s v="~"/>
    <s v="PEF Suwannee 343"/>
    <n v="0"/>
    <n v="0"/>
    <n v="0"/>
    <n v="0"/>
    <n v="0"/>
    <n v="0"/>
    <n v="0"/>
    <n v="0"/>
    <n v="0"/>
    <n v="0"/>
    <n v="0"/>
    <n v="0"/>
    <n v="0"/>
    <n v="0"/>
    <n v="40.19"/>
    <n v="87.477999999999994"/>
    <n v="44.723999999999997"/>
    <n v="4.2789999999999999"/>
    <n v="8.2379999999999995"/>
    <n v="11.231"/>
    <n v="28.396000000000001"/>
    <n v="80.632999999999996"/>
    <n v="0"/>
    <n v="4.0119999999999996"/>
    <n v="0"/>
    <n v="309.18099999999998"/>
    <n v="0"/>
    <n v="0"/>
    <n v="1.605"/>
    <n v="0"/>
    <n v="4.2789999999999999"/>
    <n v="0"/>
    <n v="0"/>
    <n v="8.2710000000000008"/>
    <n v="2.9220000000000002"/>
    <n v="29.677"/>
    <n v="33.69"/>
    <n v="0"/>
    <n v="80.444000000000003"/>
    <n v="0"/>
    <n v="0"/>
    <n v="1.605"/>
    <n v="0"/>
    <n v="4.2789999999999999"/>
    <n v="0"/>
    <n v="0"/>
    <n v="8.2710000000000008"/>
    <n v="2.9220000000000002"/>
    <n v="29.677"/>
    <n v="33.69"/>
    <n v="0"/>
    <n v="80.444000000000003"/>
    <n v="0"/>
    <n v="0"/>
    <n v="1.605"/>
    <n v="0"/>
    <n v="4.2789999999999999"/>
    <n v="0"/>
    <n v="0"/>
    <n v="8.2710000000000008"/>
    <n v="2.9220000000000002"/>
    <n v="29.677"/>
    <n v="33.69"/>
    <n v="0"/>
    <n v="80.444000000000003"/>
    <n v="0"/>
    <n v="0"/>
    <n v="1.605"/>
    <n v="0"/>
    <n v="4.2789999999999999"/>
    <n v="0"/>
    <n v="0"/>
    <n v="8.2710000000000008"/>
    <n v="2.9220000000000002"/>
    <n v="29.677"/>
    <n v="33.69"/>
    <n v="0"/>
    <n v="80.444000000000003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Suwannee BG-344"/>
    <s v="AFUDC Not Eligible"/>
    <s v="Maintenance"/>
    <s v="Maintenance"/>
    <s v="Fossil Hydro"/>
    <s v="BG - Other Production Plant"/>
    <s v="~"/>
    <s v="PEF Suwannee 344"/>
    <n v="0"/>
    <n v="0"/>
    <n v="0"/>
    <n v="0"/>
    <n v="0"/>
    <n v="0"/>
    <n v="0"/>
    <n v="0"/>
    <n v="0"/>
    <n v="0"/>
    <n v="0"/>
    <n v="0"/>
    <n v="0"/>
    <n v="0"/>
    <n v="10.130000000000001"/>
    <n v="22.048999999999999"/>
    <n v="11.273"/>
    <n v="1.079"/>
    <n v="2.0760000000000001"/>
    <n v="2.831"/>
    <n v="7.157"/>
    <n v="20.324000000000002"/>
    <n v="0"/>
    <n v="1.0109999999999999"/>
    <n v="0"/>
    <n v="77.929999999999993"/>
    <n v="0"/>
    <n v="0"/>
    <n v="0.40400000000000003"/>
    <n v="0"/>
    <n v="1.079"/>
    <n v="0"/>
    <n v="0"/>
    <n v="2.085"/>
    <n v="0.73599999999999999"/>
    <n v="7.48"/>
    <n v="8.4920000000000009"/>
    <n v="0"/>
    <n v="20.276000000000003"/>
    <n v="0"/>
    <n v="0"/>
    <n v="0.40400000000000003"/>
    <n v="0"/>
    <n v="1.079"/>
    <n v="0"/>
    <n v="0"/>
    <n v="2.085"/>
    <n v="0.73599999999999999"/>
    <n v="7.48"/>
    <n v="8.4920000000000009"/>
    <n v="0"/>
    <n v="20.276000000000003"/>
    <n v="0"/>
    <n v="0"/>
    <n v="0.40400000000000003"/>
    <n v="0"/>
    <n v="1.079"/>
    <n v="0"/>
    <n v="0"/>
    <n v="2.085"/>
    <n v="0.73599999999999999"/>
    <n v="7.48"/>
    <n v="8.4920000000000009"/>
    <n v="0"/>
    <n v="20.276000000000003"/>
    <n v="0"/>
    <n v="0"/>
    <n v="0.40400000000000003"/>
    <n v="0"/>
    <n v="1.079"/>
    <n v="0"/>
    <n v="0"/>
    <n v="2.085"/>
    <n v="0.73599999999999999"/>
    <n v="7.48"/>
    <n v="8.4920000000000009"/>
    <n v="0"/>
    <n v="20.276000000000003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Suwannee BG-345"/>
    <s v="AFUDC Not Eligible"/>
    <s v="Maintenance"/>
    <s v="Maintenance"/>
    <s v="Fossil Hydro"/>
    <s v="BG - Other Production Plant"/>
    <s v="~"/>
    <s v="PEF Suwannee 345"/>
    <n v="0"/>
    <n v="0"/>
    <n v="0"/>
    <n v="0"/>
    <n v="0"/>
    <n v="0"/>
    <n v="0"/>
    <n v="0"/>
    <n v="0"/>
    <n v="0"/>
    <n v="0"/>
    <n v="0"/>
    <n v="0"/>
    <n v="0"/>
    <n v="8.9309999999999992"/>
    <n v="19.439"/>
    <n v="9.9380000000000006"/>
    <n v="0.95099999999999996"/>
    <n v="1.831"/>
    <n v="2.496"/>
    <n v="6.31"/>
    <n v="17.917999999999999"/>
    <n v="0"/>
    <n v="0.89100000000000001"/>
    <n v="0"/>
    <n v="68.705000000000013"/>
    <n v="0"/>
    <n v="0"/>
    <n v="0.35699999999999998"/>
    <n v="0"/>
    <n v="0.95099999999999996"/>
    <n v="0"/>
    <n v="0"/>
    <n v="1.8380000000000001"/>
    <n v="0.64900000000000002"/>
    <n v="6.5949999999999998"/>
    <n v="7.4859999999999998"/>
    <n v="0"/>
    <n v="17.876000000000001"/>
    <n v="0"/>
    <n v="0"/>
    <n v="0.35699999999999998"/>
    <n v="0"/>
    <n v="0.95099999999999996"/>
    <n v="0"/>
    <n v="0"/>
    <n v="1.8380000000000001"/>
    <n v="0.64900000000000002"/>
    <n v="6.5949999999999998"/>
    <n v="7.4859999999999998"/>
    <n v="0"/>
    <n v="17.876000000000001"/>
    <n v="0"/>
    <n v="0"/>
    <n v="0.35699999999999998"/>
    <n v="0"/>
    <n v="0.95099999999999996"/>
    <n v="0"/>
    <n v="0"/>
    <n v="1.8380000000000001"/>
    <n v="0.64900000000000002"/>
    <n v="6.5949999999999998"/>
    <n v="7.4859999999999998"/>
    <n v="0"/>
    <n v="17.876000000000001"/>
    <n v="0"/>
    <n v="0"/>
    <n v="0.35699999999999998"/>
    <n v="0"/>
    <n v="0.95099999999999996"/>
    <n v="0"/>
    <n v="0"/>
    <n v="1.8380000000000001"/>
    <n v="0.64900000000000002"/>
    <n v="6.5949999999999998"/>
    <n v="7.4859999999999998"/>
    <n v="0"/>
    <n v="17.876000000000001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Suwannee BG-346"/>
    <s v="AFUDC Not Eligible"/>
    <s v="Maintenance"/>
    <s v="Maintenance"/>
    <s v="Fossil Hydro"/>
    <s v="BG - Other Production Plant"/>
    <s v="~"/>
    <s v="PEF Suwannee 346"/>
    <n v="0"/>
    <n v="0"/>
    <n v="0"/>
    <n v="0"/>
    <n v="0"/>
    <n v="0"/>
    <n v="0"/>
    <n v="0"/>
    <n v="0"/>
    <n v="0"/>
    <n v="0"/>
    <n v="0"/>
    <n v="0"/>
    <n v="0"/>
    <n v="2.9039999999999999"/>
    <n v="6.32"/>
    <n v="3.2309999999999999"/>
    <n v="0.309"/>
    <n v="0.59499999999999997"/>
    <n v="0.81100000000000005"/>
    <n v="2.052"/>
    <n v="5.8259999999999996"/>
    <n v="0"/>
    <n v="0.28999999999999998"/>
    <n v="0"/>
    <n v="22.338000000000001"/>
    <n v="0"/>
    <n v="0"/>
    <n v="0.11600000000000001"/>
    <n v="0"/>
    <n v="0.309"/>
    <n v="0"/>
    <n v="0"/>
    <n v="0.59799999999999998"/>
    <n v="0.21099999999999999"/>
    <n v="2.1440000000000001"/>
    <n v="2.4340000000000002"/>
    <n v="0"/>
    <n v="5.8120000000000003"/>
    <n v="0"/>
    <n v="0"/>
    <n v="0.11600000000000001"/>
    <n v="0"/>
    <n v="0.309"/>
    <n v="0"/>
    <n v="0"/>
    <n v="0.59799999999999998"/>
    <n v="0.21099999999999999"/>
    <n v="2.1440000000000001"/>
    <n v="2.4340000000000002"/>
    <n v="0"/>
    <n v="5.8120000000000003"/>
    <n v="0"/>
    <n v="0"/>
    <n v="0.11600000000000001"/>
    <n v="0"/>
    <n v="0.309"/>
    <n v="0"/>
    <n v="0"/>
    <n v="0.59799999999999998"/>
    <n v="0.21099999999999999"/>
    <n v="2.1440000000000001"/>
    <n v="2.4340000000000002"/>
    <n v="0"/>
    <n v="5.8120000000000003"/>
    <n v="0"/>
    <n v="0"/>
    <n v="0.11600000000000001"/>
    <n v="0"/>
    <n v="0.309"/>
    <n v="0"/>
    <n v="0"/>
    <n v="0.59799999999999998"/>
    <n v="0.21099999999999999"/>
    <n v="2.1440000000000001"/>
    <n v="2.4340000000000002"/>
    <n v="0"/>
    <n v="5.8120000000000003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Tiger Bay BG-341"/>
    <s v="AFUDC Not Eligible"/>
    <s v="Maintenance"/>
    <s v="Maintenance"/>
    <s v="Fossil Hydro"/>
    <s v="BG - Other Production Plant"/>
    <s v="~"/>
    <s v="PEF Tiger Bay 341"/>
    <n v="40.69"/>
    <n v="179.95"/>
    <n v="212.73"/>
    <n v="1.1299999999999999"/>
    <n v="4.67"/>
    <n v="0.23"/>
    <n v="0"/>
    <n v="1.1399999999999999"/>
    <n v="0.75"/>
    <n v="1.81"/>
    <n v="158.04999999999998"/>
    <n v="156.07"/>
    <n v="757.22"/>
    <n v="0"/>
    <n v="0"/>
    <n v="0"/>
    <n v="0"/>
    <n v="14.865"/>
    <n v="0"/>
    <n v="0"/>
    <n v="0"/>
    <n v="0"/>
    <n v="0"/>
    <n v="0"/>
    <n v="0"/>
    <n v="14.865"/>
    <n v="0.41699999999999998"/>
    <n v="0.41699999999999998"/>
    <n v="0.41699999999999998"/>
    <n v="0.48299999999999998"/>
    <n v="0.42199999999999999"/>
    <n v="0.42199999999999999"/>
    <n v="0.42199999999999999"/>
    <n v="0.42199999999999999"/>
    <n v="0.41899999999999998"/>
    <n v="0.41899999999999998"/>
    <n v="0.41899999999999998"/>
    <n v="0.41899999999999998"/>
    <n v="5.0979999999999999"/>
    <n v="0.41699999999999998"/>
    <n v="0.41699999999999998"/>
    <n v="0.41699999999999998"/>
    <n v="0.48299999999999998"/>
    <n v="0.42199999999999999"/>
    <n v="0.42199999999999999"/>
    <n v="0.42199999999999999"/>
    <n v="0.42199999999999999"/>
    <n v="0.41899999999999998"/>
    <n v="0.41899999999999998"/>
    <n v="0.41899999999999998"/>
    <n v="0.41899999999999998"/>
    <n v="5.0979999999999999"/>
    <n v="0.41699999999999998"/>
    <n v="0.41699999999999998"/>
    <n v="0.41699999999999998"/>
    <n v="0.48299999999999998"/>
    <n v="0.42199999999999999"/>
    <n v="0.42199999999999999"/>
    <n v="0.42199999999999999"/>
    <n v="0.42199999999999999"/>
    <n v="0.41899999999999998"/>
    <n v="0.41899999999999998"/>
    <n v="0.41899999999999998"/>
    <n v="0.41899999999999998"/>
    <n v="5.0979999999999999"/>
    <n v="0.41699999999999998"/>
    <n v="0.41699999999999998"/>
    <n v="0.41699999999999998"/>
    <n v="0.48299999999999998"/>
    <n v="0.42199999999999999"/>
    <n v="0.42199999999999999"/>
    <n v="0.42199999999999999"/>
    <n v="0.42199999999999999"/>
    <n v="0.41899999999999998"/>
    <n v="0.41899999999999998"/>
    <n v="0.41899999999999998"/>
    <n v="0.41899999999999998"/>
    <n v="5.0979999999999999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Tiger Bay BG-342"/>
    <s v="AFUDC Not Eligible"/>
    <s v="Maintenance"/>
    <s v="Maintenance"/>
    <s v="Fossil Hydro"/>
    <s v="BG - Other Production Plant"/>
    <s v="~"/>
    <s v="PEF Tiger Bay 342"/>
    <n v="0"/>
    <n v="0"/>
    <n v="0"/>
    <n v="0"/>
    <n v="0"/>
    <n v="0"/>
    <n v="0"/>
    <n v="0"/>
    <n v="0"/>
    <n v="0"/>
    <n v="0"/>
    <n v="0"/>
    <n v="0"/>
    <n v="0"/>
    <n v="0"/>
    <n v="0"/>
    <n v="0"/>
    <n v="7.2469999999999999"/>
    <n v="0"/>
    <n v="0"/>
    <n v="0"/>
    <n v="0"/>
    <n v="0"/>
    <n v="0"/>
    <n v="0"/>
    <n v="7.2469999999999999"/>
    <n v="0.20300000000000001"/>
    <n v="0.20300000000000001"/>
    <n v="0.20300000000000001"/>
    <n v="0.23499999999999999"/>
    <n v="0.20599999999999999"/>
    <n v="0.20599999999999999"/>
    <n v="0.20599999999999999"/>
    <n v="0.20599999999999999"/>
    <n v="0.20399999999999999"/>
    <n v="0.20399999999999999"/>
    <n v="0.20399999999999999"/>
    <n v="0.20399999999999999"/>
    <n v="2.4840000000000004"/>
    <n v="0.20300000000000001"/>
    <n v="0.20300000000000001"/>
    <n v="0.20300000000000001"/>
    <n v="0.23499999999999999"/>
    <n v="0.20599999999999999"/>
    <n v="0.20599999999999999"/>
    <n v="0.20599999999999999"/>
    <n v="0.20599999999999999"/>
    <n v="0.20399999999999999"/>
    <n v="0.20399999999999999"/>
    <n v="0.20399999999999999"/>
    <n v="0.20399999999999999"/>
    <n v="2.4840000000000004"/>
    <n v="0.20300000000000001"/>
    <n v="0.20300000000000001"/>
    <n v="0.20300000000000001"/>
    <n v="0.23499999999999999"/>
    <n v="0.20599999999999999"/>
    <n v="0.20599999999999999"/>
    <n v="0.20599999999999999"/>
    <n v="0.20599999999999999"/>
    <n v="0.20399999999999999"/>
    <n v="0.20399999999999999"/>
    <n v="0.20399999999999999"/>
    <n v="0.20399999999999999"/>
    <n v="2.4840000000000004"/>
    <n v="0.20300000000000001"/>
    <n v="0.20300000000000001"/>
    <n v="0.20300000000000001"/>
    <n v="0.23499999999999999"/>
    <n v="0.20599999999999999"/>
    <n v="0.20599999999999999"/>
    <n v="0.20599999999999999"/>
    <n v="0.20599999999999999"/>
    <n v="0.20399999999999999"/>
    <n v="0.20399999999999999"/>
    <n v="0.20399999999999999"/>
    <n v="0.20399999999999999"/>
    <n v="2.4840000000000004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Tiger Bay BG-343"/>
    <s v="AFUDC Not Eligible"/>
    <s v="Maintenance"/>
    <s v="Maintenance"/>
    <s v="Fossil Hydro"/>
    <s v="BG - Other Production Plant"/>
    <s v="~"/>
    <s v="PEF Tiger Bay 343"/>
    <n v="0"/>
    <n v="0"/>
    <n v="0"/>
    <n v="0"/>
    <n v="0"/>
    <n v="0"/>
    <n v="0"/>
    <n v="0"/>
    <n v="0"/>
    <n v="0"/>
    <n v="0"/>
    <n v="0"/>
    <n v="0"/>
    <n v="0"/>
    <n v="0"/>
    <n v="0"/>
    <n v="0"/>
    <n v="37.975000000000001"/>
    <n v="0"/>
    <n v="0"/>
    <n v="0"/>
    <n v="0"/>
    <n v="0"/>
    <n v="0"/>
    <n v="0"/>
    <n v="37.975000000000001"/>
    <n v="1.0649999999999999"/>
    <n v="1.0649999999999999"/>
    <n v="1.0649999999999999"/>
    <n v="1.234"/>
    <n v="1.077"/>
    <n v="1.077"/>
    <n v="1.077"/>
    <n v="1.077"/>
    <n v="1.071"/>
    <n v="1.071"/>
    <n v="1.071"/>
    <n v="1.071"/>
    <n v="13.020999999999999"/>
    <n v="1.0649999999999999"/>
    <n v="1.0649999999999999"/>
    <n v="1.0649999999999999"/>
    <n v="1.234"/>
    <n v="1.077"/>
    <n v="1.077"/>
    <n v="1.077"/>
    <n v="1.077"/>
    <n v="1.071"/>
    <n v="1.071"/>
    <n v="1.071"/>
    <n v="1.071"/>
    <n v="13.020999999999999"/>
    <n v="1.0649999999999999"/>
    <n v="1.0649999999999999"/>
    <n v="1.0649999999999999"/>
    <n v="1.234"/>
    <n v="1.077"/>
    <n v="1.077"/>
    <n v="1.077"/>
    <n v="1.077"/>
    <n v="1.071"/>
    <n v="1.071"/>
    <n v="1.071"/>
    <n v="1.071"/>
    <n v="13.020999999999999"/>
    <n v="1.0649999999999999"/>
    <n v="1.0649999999999999"/>
    <n v="1.0649999999999999"/>
    <n v="1.234"/>
    <n v="1.077"/>
    <n v="1.077"/>
    <n v="1.077"/>
    <n v="1.077"/>
    <n v="1.071"/>
    <n v="1.071"/>
    <n v="1.071"/>
    <n v="1.071"/>
    <n v="13.020999999999999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Tiger Bay BG-344"/>
    <s v="AFUDC Not Eligible"/>
    <s v="Maintenance"/>
    <s v="Maintenance"/>
    <s v="Fossil Hydro"/>
    <s v="BG - Other Production Plant"/>
    <s v="~"/>
    <s v="PEF Tiger Bay 344"/>
    <n v="0"/>
    <n v="0"/>
    <n v="0"/>
    <n v="0"/>
    <n v="0"/>
    <n v="0"/>
    <n v="0"/>
    <n v="0"/>
    <n v="0"/>
    <n v="0"/>
    <n v="0"/>
    <n v="0"/>
    <n v="0"/>
    <n v="0"/>
    <n v="0"/>
    <n v="0"/>
    <n v="0"/>
    <n v="13.901"/>
    <n v="0"/>
    <n v="0"/>
    <n v="0"/>
    <n v="0"/>
    <n v="0"/>
    <n v="0"/>
    <n v="0"/>
    <n v="13.901"/>
    <n v="0.39"/>
    <n v="0.39"/>
    <n v="0.39"/>
    <n v="0.45200000000000001"/>
    <n v="0.39400000000000002"/>
    <n v="0.39400000000000002"/>
    <n v="0.39400000000000002"/>
    <n v="0.39400000000000002"/>
    <n v="0.39200000000000002"/>
    <n v="0.39200000000000002"/>
    <n v="0.39200000000000002"/>
    <n v="0.39200000000000002"/>
    <n v="4.7660000000000009"/>
    <n v="0.39"/>
    <n v="0.39"/>
    <n v="0.39"/>
    <n v="0.45200000000000001"/>
    <n v="0.39400000000000002"/>
    <n v="0.39400000000000002"/>
    <n v="0.39400000000000002"/>
    <n v="0.39400000000000002"/>
    <n v="0.39200000000000002"/>
    <n v="0.39200000000000002"/>
    <n v="0.39200000000000002"/>
    <n v="0.39200000000000002"/>
    <n v="4.7660000000000009"/>
    <n v="0.39"/>
    <n v="0.39"/>
    <n v="0.39"/>
    <n v="0.45200000000000001"/>
    <n v="0.39400000000000002"/>
    <n v="0.39400000000000002"/>
    <n v="0.39400000000000002"/>
    <n v="0.39400000000000002"/>
    <n v="0.39200000000000002"/>
    <n v="0.39200000000000002"/>
    <n v="0.39200000000000002"/>
    <n v="0.39200000000000002"/>
    <n v="4.7660000000000009"/>
    <n v="0.39"/>
    <n v="0.39"/>
    <n v="0.39"/>
    <n v="0.45200000000000001"/>
    <n v="0.39400000000000002"/>
    <n v="0.39400000000000002"/>
    <n v="0.39400000000000002"/>
    <n v="0.39400000000000002"/>
    <n v="0.39200000000000002"/>
    <n v="0.39200000000000002"/>
    <n v="0.39200000000000002"/>
    <n v="0.39200000000000002"/>
    <n v="4.7660000000000009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Tiger Bay BG-345"/>
    <s v="AFUDC Not Eligible"/>
    <s v="Maintenance"/>
    <s v="Maintenance"/>
    <s v="Fossil Hydro"/>
    <s v="BG - Other Production Plant"/>
    <s v="~"/>
    <s v="PEF Tiger Bay 345"/>
    <n v="0"/>
    <n v="0"/>
    <n v="0"/>
    <n v="0"/>
    <n v="0"/>
    <n v="0"/>
    <n v="0"/>
    <n v="0"/>
    <n v="0"/>
    <n v="0"/>
    <n v="0"/>
    <n v="0"/>
    <n v="0"/>
    <n v="0"/>
    <n v="0"/>
    <n v="0"/>
    <n v="0"/>
    <n v="11.574"/>
    <n v="0"/>
    <n v="0"/>
    <n v="0"/>
    <n v="0"/>
    <n v="0"/>
    <n v="0"/>
    <n v="0"/>
    <n v="11.574"/>
    <n v="0.32500000000000001"/>
    <n v="0.32500000000000001"/>
    <n v="0.32500000000000001"/>
    <n v="0.376"/>
    <n v="0.32800000000000001"/>
    <n v="0.32800000000000001"/>
    <n v="0.32800000000000001"/>
    <n v="0.32800000000000001"/>
    <n v="0.32600000000000001"/>
    <n v="0.32600000000000001"/>
    <n v="0.32600000000000001"/>
    <n v="0.32600000000000001"/>
    <n v="3.9670000000000001"/>
    <n v="0.32500000000000001"/>
    <n v="0.32500000000000001"/>
    <n v="0.32500000000000001"/>
    <n v="0.376"/>
    <n v="0.32800000000000001"/>
    <n v="0.32800000000000001"/>
    <n v="0.32800000000000001"/>
    <n v="0.32800000000000001"/>
    <n v="0.32600000000000001"/>
    <n v="0.32600000000000001"/>
    <n v="0.32600000000000001"/>
    <n v="0.32600000000000001"/>
    <n v="3.9670000000000001"/>
    <n v="0.32500000000000001"/>
    <n v="0.32500000000000001"/>
    <n v="0.32500000000000001"/>
    <n v="0.376"/>
    <n v="0.32800000000000001"/>
    <n v="0.32800000000000001"/>
    <n v="0.32800000000000001"/>
    <n v="0.32800000000000001"/>
    <n v="0.32600000000000001"/>
    <n v="0.32600000000000001"/>
    <n v="0.32600000000000001"/>
    <n v="0.32600000000000001"/>
    <n v="3.9670000000000001"/>
    <n v="0.32500000000000001"/>
    <n v="0.32500000000000001"/>
    <n v="0.32500000000000001"/>
    <n v="0.376"/>
    <n v="0.32800000000000001"/>
    <n v="0.32800000000000001"/>
    <n v="0.32800000000000001"/>
    <n v="0.32800000000000001"/>
    <n v="0.32600000000000001"/>
    <n v="0.32600000000000001"/>
    <n v="0.32600000000000001"/>
    <n v="0.32600000000000001"/>
    <n v="3.9670000000000001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Tiger Bay BG-346"/>
    <s v="AFUDC Not Eligible"/>
    <s v="Maintenance"/>
    <s v="Maintenance"/>
    <s v="Fossil Hydro"/>
    <s v="BG - Other Production Plant"/>
    <s v="~"/>
    <s v="PEF Tiger Bay 346"/>
    <n v="0"/>
    <n v="0"/>
    <n v="0"/>
    <n v="0"/>
    <n v="0"/>
    <n v="0"/>
    <n v="0"/>
    <n v="0"/>
    <n v="0"/>
    <n v="0"/>
    <n v="0"/>
    <n v="0"/>
    <n v="0"/>
    <n v="0"/>
    <n v="0"/>
    <n v="0"/>
    <n v="0"/>
    <n v="2.254"/>
    <n v="0"/>
    <n v="0"/>
    <n v="0"/>
    <n v="0"/>
    <n v="0"/>
    <n v="0"/>
    <n v="0"/>
    <n v="2.254"/>
    <n v="6.3E-2"/>
    <n v="6.3E-2"/>
    <n v="6.3E-2"/>
    <n v="7.2999999999999995E-2"/>
    <n v="6.4000000000000001E-2"/>
    <n v="6.4000000000000001E-2"/>
    <n v="6.4000000000000001E-2"/>
    <n v="6.4000000000000001E-2"/>
    <n v="6.4000000000000001E-2"/>
    <n v="6.4000000000000001E-2"/>
    <n v="6.4000000000000001E-2"/>
    <n v="6.4000000000000001E-2"/>
    <n v="0.77400000000000024"/>
    <n v="6.3E-2"/>
    <n v="6.3E-2"/>
    <n v="6.3E-2"/>
    <n v="7.2999999999999995E-2"/>
    <n v="6.4000000000000001E-2"/>
    <n v="6.4000000000000001E-2"/>
    <n v="6.4000000000000001E-2"/>
    <n v="6.4000000000000001E-2"/>
    <n v="6.4000000000000001E-2"/>
    <n v="6.4000000000000001E-2"/>
    <n v="6.4000000000000001E-2"/>
    <n v="6.4000000000000001E-2"/>
    <n v="0.77400000000000024"/>
    <n v="6.3E-2"/>
    <n v="6.3E-2"/>
    <n v="6.3E-2"/>
    <n v="7.2999999999999995E-2"/>
    <n v="6.4000000000000001E-2"/>
    <n v="6.4000000000000001E-2"/>
    <n v="6.4000000000000001E-2"/>
    <n v="6.4000000000000001E-2"/>
    <n v="6.4000000000000001E-2"/>
    <n v="6.4000000000000001E-2"/>
    <n v="6.4000000000000001E-2"/>
    <n v="6.4000000000000001E-2"/>
    <n v="0.77400000000000024"/>
    <n v="6.3E-2"/>
    <n v="6.3E-2"/>
    <n v="6.3E-2"/>
    <n v="7.2999999999999995E-2"/>
    <n v="6.4000000000000001E-2"/>
    <n v="6.4000000000000001E-2"/>
    <n v="6.4000000000000001E-2"/>
    <n v="6.4000000000000001E-2"/>
    <n v="6.4000000000000001E-2"/>
    <n v="6.4000000000000001E-2"/>
    <n v="6.4000000000000001E-2"/>
    <n v="6.4000000000000001E-2"/>
    <n v="0.77400000000000024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Univ of Florida BG-341"/>
    <s v="AFUDC Not Eligible"/>
    <s v="Maintenance"/>
    <s v="Maintenance"/>
    <s v="Fossil Hydro"/>
    <s v="BG - Other Production Plant"/>
    <s v="~"/>
    <s v="PEF Univ of Florida 341"/>
    <n v="42.39"/>
    <n v="24.56"/>
    <n v="6.89"/>
    <n v="0.77"/>
    <n v="7.91"/>
    <n v="13.74"/>
    <n v="33.75"/>
    <n v="42.66"/>
    <n v="22.62"/>
    <n v="152.41"/>
    <n v="4.8500000000000005"/>
    <n v="246.47"/>
    <n v="599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Univ of Florida Other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25.911999999999999"/>
    <n v="9.0370000000000008"/>
    <n v="5.6"/>
    <n v="4.3280000000000003"/>
    <n v="0"/>
    <n v="1.589"/>
    <n v="0"/>
    <n v="0"/>
    <n v="1.0329999999999999"/>
    <n v="0"/>
    <n v="47.499000000000002"/>
    <n v="34.753"/>
    <n v="2.9009999999999998"/>
    <n v="10.207000000000001"/>
    <n v="16.344000000000001"/>
    <n v="1.2709999999999999"/>
    <n v="0"/>
    <n v="0"/>
    <n v="1.589"/>
    <n v="1.2310000000000001"/>
    <n v="4.7240000000000002"/>
    <n v="2.8290000000000002"/>
    <n v="0"/>
    <n v="75.84899999999999"/>
    <n v="34.753"/>
    <n v="2.9009999999999998"/>
    <n v="10.207000000000001"/>
    <n v="16.344000000000001"/>
    <n v="1.2709999999999999"/>
    <n v="0"/>
    <n v="0"/>
    <n v="1.589"/>
    <n v="1.2310000000000001"/>
    <n v="4.7240000000000002"/>
    <n v="2.8290000000000002"/>
    <n v="0"/>
    <n v="75.84899999999999"/>
    <n v="34.753"/>
    <n v="2.9009999999999998"/>
    <n v="10.207000000000001"/>
    <n v="16.344000000000001"/>
    <n v="1.2709999999999999"/>
    <n v="0"/>
    <n v="0"/>
    <n v="1.589"/>
    <n v="1.2310000000000001"/>
    <n v="4.7240000000000002"/>
    <n v="2.8290000000000002"/>
    <n v="0"/>
    <n v="75.84899999999999"/>
    <n v="34.753"/>
    <n v="2.9009999999999998"/>
    <n v="10.207000000000001"/>
    <n v="16.344000000000001"/>
    <n v="1.2709999999999999"/>
    <n v="0"/>
    <n v="0"/>
    <n v="1.589"/>
    <n v="1.2310000000000001"/>
    <n v="4.7240000000000002"/>
    <n v="2.8290000000000002"/>
    <n v="0"/>
    <n v="75.84899999999999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Univ of Florida Other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18.039000000000001"/>
    <n v="6.2910000000000004"/>
    <n v="3.8980000000000001"/>
    <n v="3.0129999999999999"/>
    <n v="0"/>
    <n v="1.1060000000000001"/>
    <n v="0"/>
    <n v="0"/>
    <n v="0.71899999999999997"/>
    <n v="0"/>
    <n v="33.066000000000003"/>
    <n v="24.193000000000001"/>
    <n v="2.02"/>
    <n v="7.1050000000000004"/>
    <n v="11.378"/>
    <n v="0.88500000000000001"/>
    <n v="0"/>
    <n v="0"/>
    <n v="1.1060000000000001"/>
    <n v="0.85699999999999998"/>
    <n v="3.2890000000000001"/>
    <n v="1.97"/>
    <n v="0"/>
    <n v="52.802999999999997"/>
    <n v="24.193000000000001"/>
    <n v="2.02"/>
    <n v="7.1050000000000004"/>
    <n v="11.378"/>
    <n v="0.88500000000000001"/>
    <n v="0"/>
    <n v="0"/>
    <n v="1.1060000000000001"/>
    <n v="0.85699999999999998"/>
    <n v="3.2890000000000001"/>
    <n v="1.97"/>
    <n v="0"/>
    <n v="52.802999999999997"/>
    <n v="24.193000000000001"/>
    <n v="2.02"/>
    <n v="7.1050000000000004"/>
    <n v="11.378"/>
    <n v="0.88500000000000001"/>
    <n v="0"/>
    <n v="0"/>
    <n v="1.1060000000000001"/>
    <n v="0.85699999999999998"/>
    <n v="3.2890000000000001"/>
    <n v="1.97"/>
    <n v="0"/>
    <n v="52.802999999999997"/>
    <n v="24.193000000000001"/>
    <n v="2.02"/>
    <n v="7.1050000000000004"/>
    <n v="11.378"/>
    <n v="0.88500000000000001"/>
    <n v="0"/>
    <n v="0"/>
    <n v="1.1060000000000001"/>
    <n v="0.85699999999999998"/>
    <n v="3.2890000000000001"/>
    <n v="1.97"/>
    <n v="0"/>
    <n v="52.802999999999997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Univ of Florida Other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86.346999999999994"/>
    <n v="30.114999999999998"/>
    <n v="18.658999999999999"/>
    <n v="14.423"/>
    <n v="0"/>
    <n v="5.2949999999999999"/>
    <n v="0"/>
    <n v="0"/>
    <n v="3.4420000000000002"/>
    <n v="0"/>
    <n v="158.28099999999998"/>
    <n v="115.80800000000001"/>
    <n v="9.6669999999999998"/>
    <n v="34.012"/>
    <n v="54.463000000000001"/>
    <n v="4.2359999999999998"/>
    <n v="0"/>
    <n v="0"/>
    <n v="5.2949999999999999"/>
    <n v="4.1020000000000003"/>
    <n v="15.742000000000001"/>
    <n v="9.4280000000000008"/>
    <n v="0"/>
    <n v="252.75299999999999"/>
    <n v="115.80800000000001"/>
    <n v="9.6669999999999998"/>
    <n v="34.012"/>
    <n v="54.463000000000001"/>
    <n v="4.2359999999999998"/>
    <n v="0"/>
    <n v="0"/>
    <n v="5.2949999999999999"/>
    <n v="4.1020000000000003"/>
    <n v="15.742000000000001"/>
    <n v="9.4280000000000008"/>
    <n v="0"/>
    <n v="252.75299999999999"/>
    <n v="115.80800000000001"/>
    <n v="9.6669999999999998"/>
    <n v="34.012"/>
    <n v="54.463000000000001"/>
    <n v="4.2359999999999998"/>
    <n v="0"/>
    <n v="0"/>
    <n v="5.2949999999999999"/>
    <n v="4.1020000000000003"/>
    <n v="15.742000000000001"/>
    <n v="9.4280000000000008"/>
    <n v="0"/>
    <n v="252.75299999999999"/>
    <n v="115.80800000000001"/>
    <n v="9.6669999999999998"/>
    <n v="34.012"/>
    <n v="54.463000000000001"/>
    <n v="4.2359999999999998"/>
    <n v="0"/>
    <n v="0"/>
    <n v="5.2949999999999999"/>
    <n v="4.1020000000000003"/>
    <n v="15.742000000000001"/>
    <n v="9.4280000000000008"/>
    <n v="0"/>
    <n v="252.75299999999999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Univ of Florida Other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16.588999999999999"/>
    <n v="5.7859999999999996"/>
    <n v="3.585"/>
    <n v="2.7709999999999999"/>
    <n v="0"/>
    <n v="1.0169999999999999"/>
    <n v="0"/>
    <n v="0"/>
    <n v="0.66100000000000003"/>
    <n v="0"/>
    <n v="30.409000000000002"/>
    <n v="22.248999999999999"/>
    <n v="1.857"/>
    <n v="6.5339999999999998"/>
    <n v="10.462999999999999"/>
    <n v="0.81399999999999995"/>
    <n v="0"/>
    <n v="0"/>
    <n v="1.0169999999999999"/>
    <n v="0.78800000000000003"/>
    <n v="3.024"/>
    <n v="1.8109999999999999"/>
    <n v="0"/>
    <n v="48.556999999999995"/>
    <n v="22.248999999999999"/>
    <n v="1.857"/>
    <n v="6.5339999999999998"/>
    <n v="10.462999999999999"/>
    <n v="0.81399999999999995"/>
    <n v="0"/>
    <n v="0"/>
    <n v="1.0169999999999999"/>
    <n v="0.78800000000000003"/>
    <n v="3.024"/>
    <n v="1.8109999999999999"/>
    <n v="0"/>
    <n v="48.556999999999995"/>
    <n v="22.248999999999999"/>
    <n v="1.857"/>
    <n v="6.5339999999999998"/>
    <n v="10.462999999999999"/>
    <n v="0.81399999999999995"/>
    <n v="0"/>
    <n v="0"/>
    <n v="1.0169999999999999"/>
    <n v="0.78800000000000003"/>
    <n v="3.024"/>
    <n v="1.8109999999999999"/>
    <n v="0"/>
    <n v="48.556999999999995"/>
    <n v="22.248999999999999"/>
    <n v="1.857"/>
    <n v="6.5339999999999998"/>
    <n v="10.462999999999999"/>
    <n v="0.81399999999999995"/>
    <n v="0"/>
    <n v="0"/>
    <n v="1.0169999999999999"/>
    <n v="0.78800000000000003"/>
    <n v="3.024"/>
    <n v="1.8109999999999999"/>
    <n v="0"/>
    <n v="48.556999999999995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Univ of Florida Other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17.207000000000001"/>
    <n v="6.0010000000000003"/>
    <n v="3.718"/>
    <n v="2.8740000000000001"/>
    <n v="0"/>
    <n v="1.0549999999999999"/>
    <n v="0"/>
    <n v="0"/>
    <n v="0.68600000000000005"/>
    <n v="0"/>
    <n v="31.541"/>
    <n v="23.077999999999999"/>
    <n v="1.9259999999999999"/>
    <n v="6.7779999999999996"/>
    <n v="10.853"/>
    <n v="0.84399999999999997"/>
    <n v="0"/>
    <n v="0"/>
    <n v="1.0549999999999999"/>
    <n v="0.81699999999999995"/>
    <n v="3.137"/>
    <n v="1.879"/>
    <n v="0"/>
    <n v="50.366999999999997"/>
    <n v="23.077999999999999"/>
    <n v="1.9259999999999999"/>
    <n v="6.7779999999999996"/>
    <n v="10.853"/>
    <n v="0.84399999999999997"/>
    <n v="0"/>
    <n v="0"/>
    <n v="1.0549999999999999"/>
    <n v="0.81699999999999995"/>
    <n v="3.137"/>
    <n v="1.879"/>
    <n v="0"/>
    <n v="50.366999999999997"/>
    <n v="23.077999999999999"/>
    <n v="1.9259999999999999"/>
    <n v="6.7779999999999996"/>
    <n v="10.853"/>
    <n v="0.84399999999999997"/>
    <n v="0"/>
    <n v="0"/>
    <n v="1.0549999999999999"/>
    <n v="0.81699999999999995"/>
    <n v="3.137"/>
    <n v="1.879"/>
    <n v="0"/>
    <n v="50.366999999999997"/>
    <n v="23.077999999999999"/>
    <n v="1.9259999999999999"/>
    <n v="6.7779999999999996"/>
    <n v="10.853"/>
    <n v="0.84399999999999997"/>
    <n v="0"/>
    <n v="0"/>
    <n v="1.0549999999999999"/>
    <n v="0.81699999999999995"/>
    <n v="3.137"/>
    <n v="1.879"/>
    <n v="0"/>
    <n v="50.366999999999997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Maintenance Univ of Florida Other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4.2869999999999999"/>
    <n v="1.4950000000000001"/>
    <n v="0.92600000000000005"/>
    <n v="0.71599999999999997"/>
    <n v="0"/>
    <n v="0.26300000000000001"/>
    <n v="0"/>
    <n v="0"/>
    <n v="0.17100000000000001"/>
    <n v="0"/>
    <n v="7.8580000000000005"/>
    <n v="5.75"/>
    <n v="0.48"/>
    <n v="1.6890000000000001"/>
    <n v="2.7040000000000002"/>
    <n v="0.21"/>
    <n v="0"/>
    <n v="0"/>
    <n v="0.26300000000000001"/>
    <n v="0.20399999999999999"/>
    <n v="0.78200000000000003"/>
    <n v="0.46800000000000003"/>
    <n v="0"/>
    <n v="12.550000000000002"/>
    <n v="5.75"/>
    <n v="0.48"/>
    <n v="1.6890000000000001"/>
    <n v="2.7040000000000002"/>
    <n v="0.21"/>
    <n v="0"/>
    <n v="0"/>
    <n v="0.26300000000000001"/>
    <n v="0.20399999999999999"/>
    <n v="0.78200000000000003"/>
    <n v="0.46800000000000003"/>
    <n v="0"/>
    <n v="12.550000000000002"/>
    <n v="5.75"/>
    <n v="0.48"/>
    <n v="1.6890000000000001"/>
    <n v="2.7040000000000002"/>
    <n v="0.21"/>
    <n v="0"/>
    <n v="0"/>
    <n v="0.26300000000000001"/>
    <n v="0.20399999999999999"/>
    <n v="0.78200000000000003"/>
    <n v="0.46800000000000003"/>
    <n v="0"/>
    <n v="12.550000000000002"/>
    <n v="5.75"/>
    <n v="0.48"/>
    <n v="1.6890000000000001"/>
    <n v="2.7040000000000002"/>
    <n v="0.21"/>
    <n v="0"/>
    <n v="0"/>
    <n v="0.26300000000000001"/>
    <n v="0.20399999999999999"/>
    <n v="0.78200000000000003"/>
    <n v="0.46800000000000003"/>
    <n v="0"/>
    <n v="12.550000000000002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0"/>
    <n v="0"/>
    <n v="10.324999999999999"/>
    <n v="0"/>
    <n v="0"/>
    <n v="0"/>
    <n v="0"/>
    <n v="0"/>
    <n v="0"/>
    <n v="0"/>
    <n v="0"/>
    <n v="10.324999999999999"/>
    <n v="0"/>
    <n v="0"/>
    <n v="0"/>
    <n v="10.324999999999999"/>
    <n v="0"/>
    <n v="0"/>
    <n v="0"/>
    <n v="0"/>
    <n v="0"/>
    <n v="0"/>
    <n v="0"/>
    <n v="0"/>
    <n v="10.324999999999999"/>
    <n v="0"/>
    <n v="0"/>
    <n v="0"/>
    <n v="10.324999999999999"/>
    <n v="0"/>
    <n v="0"/>
    <n v="0"/>
    <n v="0"/>
    <n v="0"/>
    <n v="0"/>
    <n v="0"/>
    <n v="0"/>
    <n v="10.324999999999999"/>
    <n v="0"/>
    <n v="0"/>
    <n v="0"/>
    <n v="10.324999999999999"/>
    <n v="0"/>
    <n v="0"/>
    <n v="0"/>
    <n v="0"/>
    <n v="0"/>
    <n v="0"/>
    <n v="0"/>
    <n v="0"/>
    <n v="10.324999999999999"/>
    <n v="0"/>
    <n v="0"/>
    <n v="0"/>
    <n v="10.324999999999999"/>
    <n v="0"/>
    <n v="0"/>
    <n v="0"/>
    <n v="0"/>
    <n v="0"/>
    <n v="0"/>
    <n v="0"/>
    <n v="0"/>
    <n v="10.324999999999999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RRE Maint Bartow CT 2&amp;4 BG"/>
    <s v="AFUDC Not Eligible"/>
    <s v="Maintenance"/>
    <s v="Maintenance"/>
    <s v="Fossil Hydro"/>
    <s v="BG - Other Production Plant"/>
    <s v="~"/>
    <s v="PEF Bartow CT 2&amp;4-346"/>
    <n v="98.669999999999987"/>
    <n v="38.92"/>
    <n v="90.4"/>
    <n v="461.59000000000003"/>
    <n v="78.47"/>
    <n v="18.71"/>
    <n v="36.099999999999994"/>
    <n v="65.650000000000006"/>
    <n v="24.17"/>
    <n v="15.56"/>
    <n v="53.69"/>
    <n v="630.29000000000008"/>
    <n v="1612.22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&amp; Renewable Energy"/>
    <s v="PEF Solar Perry Maint - 344"/>
    <s v="AFUDC Not Eligible"/>
    <s v="Maintenance"/>
    <s v="Maintenance"/>
    <s v="Renewable Generation - Solar"/>
    <s v="BY - Solar Energy Production"/>
    <s v="~"/>
    <s v="PEF Perry Solar 344"/>
    <n v="0"/>
    <n v="0"/>
    <n v="0"/>
    <n v="0"/>
    <n v="0"/>
    <n v="0"/>
    <n v="0"/>
    <n v="0"/>
    <n v="0.78"/>
    <n v="1.38"/>
    <n v="1.37"/>
    <n v="4.6399999999999997"/>
    <n v="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540.12"/>
    <n v="32.269999999999996"/>
    <n v="67.53"/>
    <n v="1503.2800000000002"/>
    <n v="27.25"/>
    <n v="27.43"/>
    <n v="117.91999999999999"/>
    <n v="2388.1799999999998"/>
    <n v="57.65"/>
    <n v="456.28"/>
    <n v="19.2"/>
    <n v="4.62"/>
    <n v="5241.7299999999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newable Generation"/>
    <s v="PEF Solar - Transmission"/>
    <s v="AFUDC Not Eligible"/>
    <s v="Expansion"/>
    <s v="Regulated Renewables"/>
    <s v="Renewable Generation - Solar"/>
    <s v="BY - Solar Energy Production"/>
    <s v="~"/>
    <s v="PEF Solar Growth Transmission"/>
    <n v="8.89"/>
    <n v="-5.1800000000000006"/>
    <n v="41.02"/>
    <n v="53.94"/>
    <n v="49.019999999999996"/>
    <n v="19.769999999999996"/>
    <n v="88.24"/>
    <n v="11.25"/>
    <n v="20.119999999999997"/>
    <n v="-13.739999999999995"/>
    <n v="10.700000000000001"/>
    <n v="5.9499999999999993"/>
    <n v="289.97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newable Generation"/>
    <s v="PEF Solar 2018 - Hamilton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8.5"/>
    <n v="12.25"/>
    <n v="12.18"/>
    <n v="0"/>
    <n v="0"/>
    <n v="0.1"/>
    <n v="0"/>
    <n v="12.14"/>
    <n v="0"/>
    <n v="45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newable Generation"/>
    <s v="PEF Solar Growth 2019 DeBary"/>
    <s v="AFUDC Not Eligible"/>
    <s v="Expansion"/>
    <s v="Regulated Renewables"/>
    <s v="Renewable Generation - Solar"/>
    <s v="BY - Solar Energy Production"/>
    <s v="~"/>
    <s v="PEF Solar Growth DeBary"/>
    <n v="0"/>
    <n v="0"/>
    <n v="0"/>
    <n v="0"/>
    <n v="0"/>
    <n v="0"/>
    <n v="-2.36"/>
    <n v="0"/>
    <n v="0"/>
    <n v="0"/>
    <n v="0"/>
    <n v="0"/>
    <n v="-2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newable Generation"/>
    <s v="PEF Solar Growth Battery BY - Jennings"/>
    <s v="AFUDC Not Eligible"/>
    <s v="Expansion"/>
    <s v="Regulated Renewables"/>
    <s v="Renewable Generation - Battery"/>
    <s v="BY - Solar Energy Production"/>
    <s v="~"/>
    <s v="PEF Solar Growth Battery"/>
    <n v="10.7"/>
    <n v="0"/>
    <n v="0"/>
    <n v="0"/>
    <n v="0"/>
    <n v="0"/>
    <n v="0"/>
    <n v="0"/>
    <n v="0"/>
    <n v="0"/>
    <n v="0"/>
    <n v="0"/>
    <n v="1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Renewable Generation"/>
    <s v="PEF Solar Growth Battery BY - Trenton"/>
    <s v="AFUDC Not Eligible"/>
    <s v="Expansion"/>
    <s v="Regulated Renewables"/>
    <s v="Renewable Generation - Battery"/>
    <s v="BY - Solar Energy Production"/>
    <s v="~"/>
    <s v="PEF Solar Growth Battery"/>
    <n v="0"/>
    <n v="0.01"/>
    <n v="0"/>
    <n v="0"/>
    <n v="0.24"/>
    <n v="0"/>
    <n v="0"/>
    <n v="-0.01"/>
    <n v="0"/>
    <n v="0"/>
    <n v="0"/>
    <n v="0"/>
    <n v="0.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FF American Cement-Bushnell East 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.01"/>
    <n v="1.35"/>
    <n v="0"/>
    <n v="0"/>
    <n v="0"/>
    <n v="0"/>
    <n v="0"/>
    <n v="0"/>
    <n v="0"/>
    <n v="0"/>
    <n v="1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FF Bartow Plant-Northeast"/>
    <s v="AFUDC Not Eligible"/>
    <s v="Expansion"/>
    <s v="Other Transmission &amp; Distribution Expansion"/>
    <s v="Transmission Expansion"/>
    <s v="FF - Transmission Stations "/>
    <s v="~"/>
    <s v="PEF Transmission (Excl. ECC) 353.1"/>
    <n v="4.6900000000000004"/>
    <n v="8.9600000000000009"/>
    <n v="18.25"/>
    <n v="10.210000000000001"/>
    <n v="-2.44"/>
    <n v="24.27"/>
    <n v="96.48"/>
    <n v="37.49"/>
    <n v="1.2000000000000002"/>
    <n v="4.3099999999999996"/>
    <n v="-54.55"/>
    <n v="5.77"/>
    <n v="154.64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FF Bayboro_TGIP"/>
    <s v="AFUDC Not Eligible"/>
    <s v="Expansion"/>
    <s v="Other Transmission &amp; Distribution Expansion"/>
    <s v="Transmission Expansion"/>
    <s v="FF - Transmission Stations "/>
    <s v="~"/>
    <s v="PEF Transmission (Excl. ECC) 353.1"/>
    <n v="35.659999999999997"/>
    <n v="44.4"/>
    <n v="154.44999999999999"/>
    <n v="47.45"/>
    <n v="192.87"/>
    <n v="378.63"/>
    <n v="262.35000000000002"/>
    <n v="499.6"/>
    <n v="2.2599999999999998"/>
    <n v="79.010000000000005"/>
    <n v="-80.44"/>
    <n v="239.06"/>
    <n v="1855.2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FF Fort White"/>
    <s v="AFUDC Not Eligible"/>
    <s v="Expansion"/>
    <s v="Other Transmission &amp; Distribution Expansion"/>
    <s v="Transmission Expansion"/>
    <s v="FF - Transmission Stations "/>
    <s v="~"/>
    <s v="PEF Transmission (Excl. ECC) 353.1"/>
    <n v="6.36"/>
    <n v="48.25"/>
    <n v="0.26"/>
    <n v="0.7"/>
    <n v="19.690000000000001"/>
    <n v="-16.47"/>
    <n v="-1185.97"/>
    <n v="0"/>
    <n v="0"/>
    <n v="0"/>
    <n v="0"/>
    <n v="0"/>
    <n v="-1127.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6.3000000000000007"/>
    <n v="-166.67999999999998"/>
    <n v="151.91000000000003"/>
    <n v="-143.23999999999998"/>
    <n v="6.9"/>
    <n v="3.0799999999999996"/>
    <n v="52.03"/>
    <n v="-126.53"/>
    <n v="6.11"/>
    <n v="0.62000000000000011"/>
    <n v="0.77"/>
    <n v="0.24000000000000002"/>
    <n v="-208.48999999999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FF Stations"/>
    <s v="AFUDC Not Eligible"/>
    <s v="Expansion"/>
    <s v="Other Transmission &amp; Distribution Expansion"/>
    <s v="Transmission Expansion"/>
    <s v="FF - Transmission Stations "/>
    <s v="~"/>
    <s v="PEF Transmission (Excl. ECC) 353.1"/>
    <n v="457.63"/>
    <n v="208.35"/>
    <n v="123.49000000000002"/>
    <n v="157.46999999999997"/>
    <n v="89.490000000000009"/>
    <n v="775.40999999999985"/>
    <n v="1478.09"/>
    <n v="108.46999999999998"/>
    <n v="46.15"/>
    <n v="20.939999999999998"/>
    <n v="-547.55000000000007"/>
    <n v="169.30999999999997"/>
    <n v="3087.24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9.84"/>
    <n v="3.91"/>
    <n v="14.83"/>
    <n v="20.67"/>
    <n v="15.36"/>
    <n v="35.840000000000003"/>
    <n v="82.4"/>
    <n v="15.88"/>
    <n v="10.94"/>
    <n v="5.81"/>
    <n v="154.19999999999999"/>
    <n v="6.71"/>
    <n v="376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6.9"/>
    <n v="201.27"/>
    <n v="-5.48"/>
    <n v="488.95"/>
    <n v="142.97"/>
    <n v="-148.93"/>
    <n v="-12.15"/>
    <n v="803.36"/>
    <n v="1.5"/>
    <n v="90.06"/>
    <n v="-5.64"/>
    <n v="8.0299999999999994"/>
    <n v="1570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29.28"/>
    <n v="31.65"/>
    <n v="40.31"/>
    <n v="27.18"/>
    <n v="103.69"/>
    <n v="71.56"/>
    <n v="54.03"/>
    <n v="59.13"/>
    <n v="61.82"/>
    <n v="151.66"/>
    <n v="147.86000000000001"/>
    <n v="41.26"/>
    <n v="819.43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FF Voltage"/>
    <s v="AFUDC Not Eligible"/>
    <s v="Expansion"/>
    <s v="Other Transmission &amp; Distribution Expansion"/>
    <s v="Voltage Control"/>
    <s v="FF - Transmission Stations "/>
    <s v="~"/>
    <s v="PEF Transmission (Excl. ECC) 353.1"/>
    <n v="5.63"/>
    <n v="13.079999999999998"/>
    <n v="13.94"/>
    <n v="12.9"/>
    <n v="50.58"/>
    <n v="48.489999999999995"/>
    <n v="45.860000000000007"/>
    <n v="37.549999999999997"/>
    <n v="25.479999999999997"/>
    <n v="10.709999999999999"/>
    <n v="-24.86"/>
    <n v="0.03"/>
    <n v="239.39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GG - Disston to Largo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.26"/>
    <n v="0"/>
    <n v="0"/>
    <n v="0"/>
    <n v="0"/>
    <n v="0"/>
    <n v="0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GG 40th Street to 16th Stree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2.37"/>
    <n v="1.72"/>
    <n v="5.01"/>
    <n v="4.68"/>
    <n v="3.16"/>
    <n v="5.86"/>
    <n v="37.99"/>
    <n v="25"/>
    <n v="6.43"/>
    <n v="30.49"/>
    <n v="124.06"/>
    <n v="93.21"/>
    <n v="339.97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GG Archer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2.13"/>
    <n v="14.01"/>
    <n v="0.22"/>
    <n v="2.76"/>
    <n v="3.85"/>
    <n v="3.22"/>
    <n v="2.1"/>
    <n v="6.46"/>
    <n v="6.93"/>
    <n v="4.5199999999999996"/>
    <n v="12.65"/>
    <n v="2.76"/>
    <n v="61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GG Bithlo to Lockwood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.22"/>
    <n v="0"/>
    <n v="0"/>
    <n v="0"/>
    <n v="0"/>
    <n v="0"/>
    <n v="29.08"/>
    <n v="0"/>
    <n v="0"/>
    <n v="0"/>
    <n v="0"/>
    <n v="0"/>
    <n v="29.29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GG Capacit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1.64"/>
    <n v="18.05"/>
    <n v="43.03"/>
    <n v="60.11"/>
    <n v="84.4"/>
    <n v="-572.64"/>
    <n v="167.70000000000002"/>
    <n v="22.38"/>
    <n v="23.340000000000003"/>
    <n v="17.799999999999997"/>
    <n v="37.839999999999996"/>
    <n v="-25.15"/>
    <n v="-111.4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6.36"/>
    <n v="2.54"/>
    <n v="400.68"/>
    <n v="169.06"/>
    <n v="3.14"/>
    <n v="25.34"/>
    <n v="27.19"/>
    <n v="67.36"/>
    <n v="106.91"/>
    <n v="282.44"/>
    <n v="259.68"/>
    <n v="7.52"/>
    <n v="135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GG Disston to 40th Stree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.5"/>
    <n v="1.33"/>
    <n v="2.2799999999999998"/>
    <n v="1.81"/>
    <n v="1.27"/>
    <n v="1.7"/>
    <n v="4.6100000000000003"/>
    <n v="4.68"/>
    <n v="1.25"/>
    <n v="3.01"/>
    <n v="1.37"/>
    <n v="0.72"/>
    <n v="24.52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GG Eustis to Eustis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2.58"/>
    <n v="3.01"/>
    <n v="3.58"/>
    <n v="1.29"/>
    <n v="6.49"/>
    <n v="4.5599999999999996"/>
    <n v="9.9499999999999993"/>
    <n v="3.73"/>
    <n v="9.66"/>
    <n v="9.5299999999999994"/>
    <n v="4.58"/>
    <n v="0.44"/>
    <n v="59.39999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GG Ft White-Perr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55.28"/>
    <n v="88.17"/>
    <n v="7.94"/>
    <n v="8.59"/>
    <n v="129.44999999999999"/>
    <n v="219.08"/>
    <n v="-535.75"/>
    <n v="7.16"/>
    <n v="126.41"/>
    <n v="43.18"/>
    <n v="47.58"/>
    <n v="500.42"/>
    <n v="797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GG Ginnie-Bell-Dempse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16.64"/>
    <n v="0"/>
    <n v="0"/>
    <n v="0"/>
    <n v="0"/>
    <n v="0"/>
    <n v="16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GG Hancock Roa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7.329999999999998"/>
    <n v="59.56"/>
    <n v="29.99"/>
    <n v="-66.52"/>
    <n v="112.69"/>
    <n v="2.87"/>
    <n v="0.97"/>
    <n v="0.16"/>
    <n v="0"/>
    <n v="0"/>
    <n v="-180.45"/>
    <n v="0"/>
    <n v="-23.3999999999999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GG Idylwild - Wacahoota "/>
    <s v="AFUDC Not Eligible"/>
    <s v="Expansion"/>
    <s v="Other Transmission &amp; Distribution Expansion"/>
    <s v="Voltage Control"/>
    <s v="GG - Transmission Lines"/>
    <s v="~"/>
    <s v="PEF Transmission O/H Conduct.&amp; Devices 356.0"/>
    <n v="0.28999999999999998"/>
    <n v="17.57"/>
    <n v="1.88"/>
    <n v="0.78"/>
    <n v="-7.0000000000000007E-2"/>
    <n v="1.08"/>
    <n v="0.15"/>
    <n v="0.04"/>
    <n v="0.05"/>
    <n v="0.02"/>
    <n v="0.02"/>
    <n v="-1313.68"/>
    <n v="-1291.87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GG Lake Talquin-Brickyar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3.96"/>
    <n v="0.91"/>
    <n v="5.29"/>
    <n v="4.5"/>
    <n v="3.28"/>
    <n v="4.3"/>
    <n v="30.03"/>
    <n v="12.03"/>
    <n v="29.9"/>
    <n v="256.36"/>
    <n v="4.67"/>
    <n v="6.55"/>
    <n v="361.78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GG Lines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87.03"/>
    <n v="563.19999999999993"/>
    <n v="116.56999999999998"/>
    <n v="89.31"/>
    <n v="211.07"/>
    <n v="171.94"/>
    <n v="681.85000000000014"/>
    <n v="-36.6"/>
    <n v="50.54"/>
    <n v="31.96"/>
    <n v="-382.05"/>
    <n v="453.87999999999994"/>
    <n v="2038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3.15"/>
    <n v="1.44"/>
    <n v="8.74"/>
    <n v="4"/>
    <n v="-1.29"/>
    <n v="36.82"/>
    <n v="338.3"/>
    <n v="10.64"/>
    <n v="15.51"/>
    <n v="5.53"/>
    <n v="24.44"/>
    <n v="35.74"/>
    <n v="483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GG Lines - Fort Meade -WLW 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4.37"/>
    <n v="0"/>
    <n v="0"/>
    <n v="0"/>
    <n v="0"/>
    <n v="0"/>
    <n v="4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68.31"/>
    <n v="746.67"/>
    <n v="946.41"/>
    <n v="457.71"/>
    <n v="-559.34"/>
    <n v="84.32"/>
    <n v="81.34"/>
    <n v="-527.61"/>
    <n v="-296.70999999999998"/>
    <n v="2.0499999999999998"/>
    <n v="-1.69"/>
    <n v="-25.53"/>
    <n v="975.929999999999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GG Lin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9.14"/>
    <n v="9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27.74"/>
    <n v="16.02"/>
    <n v="0.13"/>
    <n v="12.15"/>
    <n v="9.66"/>
    <n v="32.57"/>
    <n v="77.23"/>
    <n v="32.049999999999997"/>
    <n v="-34.68"/>
    <n v="172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GG Powerline to Holder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.08"/>
    <n v="0.57999999999999996"/>
    <n v="1.27"/>
    <n v="20.3"/>
    <n v="-18.16"/>
    <n v="0.81"/>
    <n v="1.46"/>
    <n v="2.82"/>
    <n v="3.41"/>
    <n v="1.98"/>
    <n v="7.0000000000000007E-2"/>
    <n v="1.43"/>
    <n v="16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GG Rio Pinar to Econ to Winter Park Eas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550.93999999999994"/>
    <n v="113.11"/>
    <n v="169.92000000000002"/>
    <n v="323.41000000000003"/>
    <n v="108.81"/>
    <n v="65.100000000000009"/>
    <n v="-2940.04"/>
    <n v="270.82"/>
    <n v="192.06"/>
    <n v="135.22"/>
    <n v="363.08"/>
    <n v="408.26"/>
    <n v="-239.31000000000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GG Silver Springs to Martin Wes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.28"/>
    <n v="1.57"/>
    <n v="0"/>
    <n v="7.0000000000000007E-2"/>
    <n v="0.52"/>
    <n v="281.53999999999996"/>
    <n v="5.01"/>
    <n v="5.34"/>
    <n v="-270.32"/>
    <n v="38.82"/>
    <n v="-46.199999999999996"/>
    <n v="309.35000000000002"/>
    <n v="326.97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HB Capacity"/>
    <s v="AFUDC Not Eligible"/>
    <s v="Expansion"/>
    <s v="Other Transmission &amp; Distribution Expansion"/>
    <s v="Transmission Expansion"/>
    <s v="HB - Distribution Substation"/>
    <s v="~"/>
    <s v="PEF Distribution Station Equip 362.0"/>
    <n v="4.24"/>
    <n v="8.41"/>
    <n v="39.619999999999997"/>
    <n v="51.13"/>
    <n v="10.34"/>
    <n v="13.84"/>
    <n v="185.98"/>
    <n v="25.92"/>
    <n v="10.78"/>
    <n v="11.92"/>
    <n v="-78.27"/>
    <n v="0.5"/>
    <n v="284.41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HB Cust Adds"/>
    <s v="AFUDC Not Eligible"/>
    <s v="Expansion"/>
    <s v="Customer Adds"/>
    <s v="Transmission Expansion"/>
    <s v="HB - Distribution Substation"/>
    <s v="~"/>
    <s v="PEF Distribution Station Equip 362.0"/>
    <n v="29.02"/>
    <n v="52.98"/>
    <n v="64.45"/>
    <n v="6.99"/>
    <n v="6.42"/>
    <n v="18.72"/>
    <n v="-469.18"/>
    <n v="29.740000000000002"/>
    <n v="35.72"/>
    <n v="17.41"/>
    <n v="5.62"/>
    <n v="-5.57"/>
    <n v="-20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Expansion HB Voltage"/>
    <s v="AFUDC Not Eligible"/>
    <s v="Expansion"/>
    <s v="Other Transmission &amp; Distribution Expansion"/>
    <s v="Voltage Control"/>
    <s v="HB - Distribution Substation"/>
    <s v="~"/>
    <s v="PEF Distribution Station Equip 362.0"/>
    <n v="138.22"/>
    <n v="99.59"/>
    <n v="25.369999999999997"/>
    <n v="313.98"/>
    <n v="41.23"/>
    <n v="60.19"/>
    <n v="43.42"/>
    <n v="10.059999999999999"/>
    <n v="49.06"/>
    <n v="19.239999999999998"/>
    <n v="14.049999999999999"/>
    <n v="5.7700000000000005"/>
    <n v="820.18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Maintenance FF"/>
    <s v="AFUDC Not Eligible"/>
    <s v="Maintenance"/>
    <s v="Maintenance"/>
    <s v="Transmission"/>
    <s v="FF - Transmission Stations "/>
    <s v="~"/>
    <s v="PEF Transmission (Excl. ECC) 353.1"/>
    <n v="1893.0799999999992"/>
    <n v="152.53"/>
    <n v="227.60000000000008"/>
    <n v="719.94"/>
    <n v="530.26"/>
    <n v="466.75000000000011"/>
    <n v="1812.5499999999997"/>
    <n v="302.74"/>
    <n v="487.44000000000011"/>
    <n v="433.53"/>
    <n v="-2803.6300000000006"/>
    <n v="602.55999999999995"/>
    <n v="4825.3499999999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Maintenance FF SPP"/>
    <s v="AFUDC Not Eligible"/>
    <s v="Recoverable"/>
    <s v="Florida SPP"/>
    <s v="Transmission"/>
    <s v="FF - Transmission Stations "/>
    <s v="DEF - SPP"/>
    <s v="PEF Transmission (Excl. ECC) 353.1 SPP"/>
    <n v="0"/>
    <n v="0"/>
    <n v="12.76"/>
    <n v="0"/>
    <n v="13.16"/>
    <n v="1.2799999999999998"/>
    <n v="0.24000000000000002"/>
    <n v="4.28"/>
    <n v="2.9599999999999995"/>
    <n v="5.0699999999999994"/>
    <n v="6.87"/>
    <n v="5.41"/>
    <n v="52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Maintenance FF_STIP"/>
    <s v="AFUDC Not Eligible"/>
    <s v="Maintenance"/>
    <s v="Maintenance"/>
    <s v="Transmission"/>
    <s v="FF - Transmission Stations "/>
    <s v="~"/>
    <s v="PEF Transmission (Excl. ECC) 353.1"/>
    <n v="9.6999999999999993"/>
    <n v="9.2800000000000011"/>
    <n v="14.1"/>
    <n v="39.379999999999995"/>
    <n v="18.84"/>
    <n v="11.43"/>
    <n v="44.04"/>
    <n v="15.110000000000003"/>
    <n v="6.830000000000001"/>
    <n v="10.5"/>
    <n v="19.68"/>
    <n v="10.479999999999999"/>
    <n v="20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Maintenance GG"/>
    <s v="AFUDC Not Eligible"/>
    <s v="Maintenance"/>
    <s v="Maintenance"/>
    <s v="Transmission"/>
    <s v="GG - Transmission Lines"/>
    <s v="~"/>
    <s v="PEF Transmission O/H Conduct.&amp; Devices 356.0"/>
    <n v="462.53"/>
    <n v="25.969999999999995"/>
    <n v="-124.19999999999997"/>
    <n v="-2.6500000000000057"/>
    <n v="-37.349999999999994"/>
    <n v="-5.6999999999999904"/>
    <n v="882.11"/>
    <n v="474.26"/>
    <n v="-5.3899999999999935"/>
    <n v="219.61"/>
    <n v="58.099999999999994"/>
    <n v="1612.3999999999999"/>
    <n v="3559.68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Maintenance GG 355"/>
    <s v="AFUDC Not Eligible"/>
    <s v="Maintenance"/>
    <s v="Maintenance"/>
    <s v="Transmission"/>
    <s v="GG - Transmission Lines"/>
    <s v="~"/>
    <s v="PEF Transmission Poles &amp; Fixtures 355.0"/>
    <n v="0"/>
    <n v="0.42"/>
    <n v="0"/>
    <n v="0"/>
    <n v="0"/>
    <n v="0"/>
    <n v="0"/>
    <n v="0"/>
    <n v="0"/>
    <n v="20.3"/>
    <n v="33.950000000000003"/>
    <n v="700.58"/>
    <n v="75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Maintenance GG_SPP"/>
    <s v="AFUDC Not Eligible"/>
    <s v="Recoverable"/>
    <s v="Florida SPP"/>
    <s v="Transmission"/>
    <s v="GG - Transmission Lines"/>
    <s v="DEF - SPP"/>
    <s v="PEF Transmission Poles &amp; Fixtures 355.0 SPP"/>
    <n v="640.93000000000006"/>
    <n v="400.11"/>
    <n v="298.56999999999988"/>
    <n v="184.35999999999999"/>
    <n v="416.80999999999995"/>
    <n v="868.72999999999979"/>
    <n v="1207.7999999999995"/>
    <n v="1234.0400000000004"/>
    <n v="512.21999999999991"/>
    <n v="472.77"/>
    <n v="443.79999999999984"/>
    <n v="291.15999999999997"/>
    <n v="6971.29999999999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Maintenance GG_SPP 354"/>
    <s v="AFUDC Not Eligible"/>
    <s v="Recoverable"/>
    <s v="Florida SPP"/>
    <s v="Transmission"/>
    <s v="GG - Transmission Lines"/>
    <s v="DEF - SPP"/>
    <s v="PEF Transmission Towers &amp; Fixtures 354 SPP"/>
    <n v="99.089999999999989"/>
    <n v="6.92"/>
    <n v="35.729999999999997"/>
    <n v="-2.3600000000000003"/>
    <n v="122.76"/>
    <n v="22.07"/>
    <n v="6.6999999999999993"/>
    <n v="49.82"/>
    <n v="-14.02"/>
    <n v="0.06"/>
    <n v="-71.33"/>
    <n v="24.75"/>
    <n v="280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Maintenance HB"/>
    <s v="AFUDC Not Eligible"/>
    <s v="Maintenance"/>
    <s v="Maintenance"/>
    <s v="Transmission"/>
    <s v="HB - Distribution Substation"/>
    <s v="~"/>
    <s v="PEF Distribution Station Equip 362.0"/>
    <n v="911.9499999999997"/>
    <n v="203.26"/>
    <n v="238.11000000000004"/>
    <n v="134.93000000000004"/>
    <n v="131.70000000000002"/>
    <n v="814.35999999999979"/>
    <n v="1542.7199999999996"/>
    <n v="603.82999999999993"/>
    <n v="664.48"/>
    <n v="515.94999999999993"/>
    <n v="263.75"/>
    <n v="1558.07"/>
    <n v="7583.1099999999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Maintenance HB - STIP"/>
    <s v="AFUDC Not Eligible"/>
    <s v="Maintenance"/>
    <s v="Maintenance"/>
    <s v="Transmission"/>
    <s v="HB - Distribution Substation"/>
    <s v="~"/>
    <s v="PEF Distribution Station Equip 362.0"/>
    <n v="0.49"/>
    <n v="1.1000000000000001"/>
    <n v="2.9599999999999995"/>
    <n v="7.1999999999999984"/>
    <n v="5.55"/>
    <n v="16.21"/>
    <n v="26.64"/>
    <n v="26.479999999999997"/>
    <n v="12.700000000000001"/>
    <n v="15.63"/>
    <n v="8.6"/>
    <n v="6.41"/>
    <n v="129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Maintenance HB SPP"/>
    <s v="AFUDC Not Eligible"/>
    <s v="Recoverable"/>
    <s v="Florida SPP"/>
    <s v="Transmission"/>
    <s v="HB - Distribution Substation"/>
    <s v="DEF - SPP"/>
    <s v="PEF Distribution Station Equip 362.0 SPP"/>
    <n v="0"/>
    <n v="0"/>
    <n v="0"/>
    <n v="0"/>
    <n v="49.11"/>
    <n v="14.239999999999998"/>
    <n v="2.38"/>
    <n v="0.57000000000000006"/>
    <n v="1.82"/>
    <n v="2"/>
    <n v="6.7799999999999994"/>
    <n v="3.7099999999999995"/>
    <n v="80.6099999999999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Removal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1179.71764982534"/>
    <n v="1309.40915481466"/>
    <n v="1497.8764817742101"/>
    <n v="1293.61430177795"/>
    <n v="1231.49791440286"/>
    <n v="1895.4743034385599"/>
    <n v="1418.8856725441599"/>
    <n v="1210.85051868297"/>
    <n v="1383.6081140904801"/>
    <n v="1579.34748375355"/>
    <n v="1732.8704870476799"/>
    <n v="1856.0253446797301"/>
    <n v="17589.17742683215"/>
    <n v="1761.56049281524"/>
    <n v="2393.65987772983"/>
    <n v="1845.08013068384"/>
    <n v="1641.7859095332501"/>
    <n v="1672.9892690086999"/>
    <n v="2033.3261268725901"/>
    <n v="2097.5151525430902"/>
    <n v="2667.8525436865998"/>
    <n v="1731.81717302674"/>
    <n v="1622.2395366036401"/>
    <n v="1722.01648685236"/>
    <n v="1550.7719519422001"/>
    <n v="22740.614651298081"/>
    <n v="1479.781715013077"/>
    <n v="2010.770639709476"/>
    <n v="1549.9415724046055"/>
    <n v="1379.1662442490028"/>
    <n v="1405.3783221123963"/>
    <n v="1708.0757859162561"/>
    <n v="1761.9971510235703"/>
    <n v="2241.1035150937751"/>
    <n v="1454.7961292518587"/>
    <n v="1362.7465042661663"/>
    <n v="1446.5631583975617"/>
    <n v="1302.7108473630542"/>
    <n v="19103.031584800799"/>
    <n v="1480.2075458388076"/>
    <n v="2011.349271080019"/>
    <n v="1550.3875928499963"/>
    <n v="1379.5631213658439"/>
    <n v="1405.7827421733402"/>
    <n v="1708.5673120075357"/>
    <n v="1762.5041938489703"/>
    <n v="2241.7484284284228"/>
    <n v="1455.2147700761805"/>
    <n v="1363.1386563405472"/>
    <n v="1446.9794300530109"/>
    <n v="1303.08573491883"/>
    <n v="19108.528798981501"/>
    <n v="1493.8946436266785"/>
    <n v="2029.9476995478556"/>
    <n v="1564.7236274500729"/>
    <n v="1392.3195860925348"/>
    <n v="1418.781652977922"/>
    <n v="1724.3659937142652"/>
    <n v="1778.8016160047755"/>
    <n v="2262.4772985398895"/>
    <n v="1468.6707661061828"/>
    <n v="1375.7432482710574"/>
    <n v="1460.3592760157271"/>
    <n v="1315.1350196024396"/>
    <n v="19285.2204279494"/>
    <n v="0"/>
    <n v="0"/>
    <n v="0"/>
    <n v="0"/>
    <n v="0"/>
    <n v="0"/>
    <n v="0"/>
    <n v="0"/>
    <n v="0"/>
    <n v="0"/>
    <n v="0"/>
    <n v="0"/>
    <n v="0"/>
  </r>
  <r>
    <s v="DE Florida"/>
    <x v="16"/>
    <s v="Transmission"/>
    <s v="PEF Transmission Removal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552.61370087266198"/>
    <n v="613.36493448733802"/>
    <n v="701.64845475179402"/>
    <n v="605.966170730052"/>
    <n v="576.86906709913796"/>
    <n v="887.89471776343805"/>
    <n v="664.64688625783799"/>
    <n v="567.19723268703001"/>
    <n v="648.12186254752203"/>
    <n v="739.81181691245399"/>
    <n v="811.72641023231995"/>
    <n v="869.41569009226805"/>
    <n v="8239.2769444338537"/>
    <n v="825.16563466675802"/>
    <n v="1121.2591791421701"/>
    <n v="864.28863684015596"/>
    <n v="769.05977260074599"/>
    <n v="783.67632424930196"/>
    <n v="952.46847940140594"/>
    <n v="982.53646646291395"/>
    <n v="1249.6989154713999"/>
    <n v="811.23300762926397"/>
    <n v="759.90368895236395"/>
    <n v="806.64208414963798"/>
    <n v="726.42621537380398"/>
    <n v="10652.358404939921"/>
    <n v="693.17234521170644"/>
    <n v="941.90284004012415"/>
    <n v="726.03724169907525"/>
    <n v="646.04116287141403"/>
    <n v="658.31965455778834"/>
    <n v="800.11185860100852"/>
    <n v="825.37017793908637"/>
    <n v="1049.7973881276248"/>
    <n v="681.46837772590584"/>
    <n v="638.34968408356235"/>
    <n v="677.61181722294089"/>
    <n v="610.22725449165227"/>
    <n v="8948.4098025718904"/>
    <n v="693.37181662640262"/>
    <n v="942.17388762779399"/>
    <n v="726.24617051270172"/>
    <n v="646.2270715355437"/>
    <n v="658.50909655403075"/>
    <n v="800.34210356887661"/>
    <n v="825.60769139180684"/>
    <n v="1050.0994840949563"/>
    <n v="681.66448113700505"/>
    <n v="638.53337940181132"/>
    <n v="677.80681084715275"/>
    <n v="610.4028626124782"/>
    <n v="8950.9848559105594"/>
    <n v="699.78324716139639"/>
    <n v="950.8859268072946"/>
    <n v="732.96158172771561"/>
    <n v="652.20256675994085"/>
    <n v="664.59816049920209"/>
    <n v="807.74266078539165"/>
    <n v="833.2418729890195"/>
    <n v="1059.809483457009"/>
    <n v="687.9676569572265"/>
    <n v="644.43773303739533"/>
    <n v="684.07431578416663"/>
    <n v="616.04709435123186"/>
    <n v="9033.7523003169899"/>
    <n v="0"/>
    <n v="0"/>
    <n v="0"/>
    <n v="0"/>
    <n v="0"/>
    <n v="0"/>
    <n v="0"/>
    <n v="0"/>
    <n v="0"/>
    <n v="0"/>
    <n v="0"/>
    <n v="0"/>
    <n v="0"/>
  </r>
  <r>
    <s v="DE Florida"/>
    <x v="17"/>
    <s v="Customer Delivery"/>
    <s v="PEF Distribution Maintenance HW-362"/>
    <s v="AFUDC Not Eligible"/>
    <s v="Maintenance"/>
    <s v="Maintenance"/>
    <s v="Distribution Operations"/>
    <s v="HW - Distribution Highway Jobs"/>
    <s v="~"/>
    <s v="PEF Distribution Station Equip 362.0"/>
    <n v="-1.2"/>
    <n v="-2.6"/>
    <n v="0"/>
    <n v="0"/>
    <n v="0"/>
    <n v="0"/>
    <n v="0"/>
    <n v="0"/>
    <n v="0"/>
    <n v="0"/>
    <n v="0"/>
    <n v="0"/>
    <n v="-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7"/>
    <s v="Customer Delivery"/>
    <s v="PEF Other Yates Maintenance SA"/>
    <s v="AFUDC Not Eligible"/>
    <s v="Maintenance"/>
    <s v="Maintenance"/>
    <s v="Distribution Operations"/>
    <s v="SA - Gen. Bldg. &amp; Oper. Centers"/>
    <s v="~"/>
    <s v="PEF Distribution General Plant Struct &amp; Improv 390.0"/>
    <n v="0"/>
    <n v="0"/>
    <n v="0"/>
    <n v="0"/>
    <n v="-25.05"/>
    <n v="-2773.73"/>
    <n v="0"/>
    <n v="-24.37"/>
    <n v="0"/>
    <n v="0"/>
    <n v="0"/>
    <n v="0"/>
    <n v="-282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7"/>
    <s v="Distributed Energy Solutions"/>
    <s v="PEF DES Exp Cust Sol TA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0"/>
    <n v="0"/>
    <n v="0"/>
    <n v="0"/>
    <n v="0"/>
    <n v="0"/>
    <n v="0"/>
    <n v="0"/>
    <n v="0"/>
    <n v="0"/>
    <n v="0.06"/>
    <n v="0"/>
    <n v="0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7"/>
    <s v="Grid Solutions"/>
    <s v="PEF Grid Solutions AMI - dist QQ"/>
    <s v="AFUDC Not Eligible"/>
    <s v="Major Projects"/>
    <s v="Other Transmission &amp; Distribution Expansion"/>
    <s v="Grid Solutions - AMI"/>
    <s v="QQ - Meters, Panel &amp; Panel Troughs"/>
    <s v="~"/>
    <s v="PEF Smart Grid - AMI Meters"/>
    <n v="0"/>
    <n v="64.8"/>
    <n v="0"/>
    <n v="0"/>
    <n v="0"/>
    <n v="0"/>
    <n v="0"/>
    <n v="0"/>
    <n v="0"/>
    <n v="127.45"/>
    <n v="0"/>
    <n v="-837.44"/>
    <n v="-645.19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7"/>
    <s v="Nuclear"/>
    <s v="PEF Nuclear Maintenance"/>
    <s v="AFUDC Not Eligible"/>
    <s v="Maintenance"/>
    <s v="Maintenance"/>
    <s v="Fossil Hydro"/>
    <s v="BB - GO - Nuke Steam Plant"/>
    <s v="~"/>
    <s v="D INT 303-Passport-Nuc Asset -50220"/>
    <n v="0"/>
    <n v="0"/>
    <n v="-4.5599999999999996"/>
    <n v="0"/>
    <n v="0"/>
    <n v="0"/>
    <n v="0"/>
    <n v="0"/>
    <n v="0"/>
    <n v="0"/>
    <n v="0"/>
    <n v="0"/>
    <n v="-4.5599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7"/>
    <s v="Regulated &amp; Renewable Energy"/>
    <s v="PEF Fossil Hydro Maint Rotables Citrus 1&amp;2 BG"/>
    <s v="AFUDC Not Eligible"/>
    <s v="Maintenance"/>
    <s v="Maintenance"/>
    <s v="Fossil Hydro"/>
    <s v="BG - Cust - Other Production Plant"/>
    <s v="~"/>
    <s v="PEF CITRUS CC 343.1"/>
    <n v="0"/>
    <n v="0"/>
    <n v="0"/>
    <n v="0"/>
    <n v="-67838.16"/>
    <n v="0"/>
    <n v="0"/>
    <n v="0"/>
    <n v="0"/>
    <n v="-52855.6"/>
    <n v="0"/>
    <n v="7853.63"/>
    <n v="-112840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7"/>
    <s v="Regulated &amp; Renewable Energy"/>
    <s v="PEF Fossil Hydro Maint Rotables Hines 4 BG"/>
    <s v="AFUDC Not Eligible"/>
    <s v="Maintenance"/>
    <s v="Maintenance"/>
    <s v="Fossil Hydro"/>
    <s v="BG - Other Production Plant"/>
    <s v="~"/>
    <s v="PEF Hines 4 343.1"/>
    <n v="0"/>
    <n v="0"/>
    <n v="-7391.42"/>
    <n v="0"/>
    <n v="0"/>
    <n v="0"/>
    <n v="0"/>
    <n v="0"/>
    <n v="0"/>
    <n v="0"/>
    <n v="0"/>
    <n v="0"/>
    <n v="-739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7"/>
    <s v="Regulated &amp; Renewable Energy"/>
    <s v="PEF Fossil Hydro Maint Rotables Osprey BG"/>
    <s v="AFUDC Not Eligible"/>
    <s v="Maintenance"/>
    <s v="Maintenance"/>
    <s v="Fossil Hydro"/>
    <s v="BG - Other Production Plant"/>
    <s v="~"/>
    <s v="PEF Osprey CC 343.1"/>
    <n v="0"/>
    <n v="0"/>
    <n v="0"/>
    <n v="-1241.2"/>
    <n v="0"/>
    <n v="-10"/>
    <n v="0"/>
    <n v="0"/>
    <n v="0"/>
    <n v="0"/>
    <n v="0"/>
    <n v="0"/>
    <n v="-1251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7"/>
    <s v="Regulated &amp; Renewable Energy"/>
    <s v="PEF Fossil Hydro Maintenance Anclote BA-311"/>
    <s v="AFUDC Not Eligible"/>
    <s v="Maintenance"/>
    <s v="Maintenance"/>
    <s v="Fossil Hydro"/>
    <s v="BA - Fossil Steam Plants "/>
    <s v="~"/>
    <s v="PEF Anclote Struct &amp; Improv 311"/>
    <n v="0"/>
    <n v="-3.21"/>
    <n v="0"/>
    <n v="0"/>
    <n v="0"/>
    <n v="0"/>
    <n v="0"/>
    <n v="0"/>
    <n v="0"/>
    <n v="0"/>
    <n v="0"/>
    <n v="0"/>
    <n v="-3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7"/>
    <s v="Regulated &amp; Renewable Energy"/>
    <s v="PEF Fossil Hydro Maintenance Bartow CC BG-346"/>
    <s v="AFUDC Not Eligible"/>
    <s v="Maintenance"/>
    <s v="Maintenance"/>
    <s v="Fossil Hydro"/>
    <s v="BG - Other Production Plant"/>
    <s v="~"/>
    <s v="PEF Bartow 346 CC"/>
    <n v="-480.66"/>
    <n v="-24.06"/>
    <n v="-142.09"/>
    <n v="0"/>
    <n v="0"/>
    <n v="0"/>
    <n v="-21.1"/>
    <n v="0"/>
    <n v="0"/>
    <n v="0"/>
    <n v="-876.09"/>
    <n v="0"/>
    <n v="-15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7"/>
    <s v="Regulated &amp; Renewable Energy"/>
    <s v="PEF Fossil Hydro Maintenance Citrus CC BA"/>
    <s v="AFUDC Not Eligible"/>
    <s v="Maintenance"/>
    <s v="Maintenance"/>
    <s v="Fossil Hydro"/>
    <s v="BA - Fossil Steam Plants "/>
    <s v="~"/>
    <s v="PEF Citrus CC 342"/>
    <n v="0"/>
    <n v="0"/>
    <n v="0"/>
    <n v="0"/>
    <n v="-1272"/>
    <n v="0"/>
    <n v="0"/>
    <n v="0"/>
    <n v="-489.72"/>
    <n v="-1605.6100000000001"/>
    <n v="-560.77"/>
    <n v="0"/>
    <n v="-392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7"/>
    <s v="Regulated &amp; Renewable Energy"/>
    <s v="PEF Fossil Hydro Maintenance CR 1&amp;2 "/>
    <s v="AFUDC Not Eligible"/>
    <s v="Maintenance"/>
    <s v="Fossil Hydro"/>
    <s v="Fossil Hydro"/>
    <s v="BA - Fossil Steam Plants "/>
    <s v="~"/>
    <s v="PEF CR4&amp;5 Access. Elec Equip 315"/>
    <n v="0"/>
    <n v="0"/>
    <n v="0"/>
    <n v="0"/>
    <n v="0"/>
    <n v="0.03"/>
    <n v="0"/>
    <n v="0"/>
    <n v="0"/>
    <n v="0"/>
    <n v="0"/>
    <n v="0"/>
    <n v="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7"/>
    <s v="Regulated &amp; Renewable Energy"/>
    <s v="PEF Fossil Hydro Maintenance CR 4&amp;5-312"/>
    <s v="AFUDC Not Eligible"/>
    <s v="Maintenance"/>
    <s v="Maintenance"/>
    <s v="Fossil Hydro"/>
    <s v="BA - Fossil Steam Plants "/>
    <s v="~"/>
    <s v="PEF CR4&amp;5 Boiler 312"/>
    <n v="0"/>
    <n v="-31.91"/>
    <n v="0"/>
    <n v="0"/>
    <n v="0"/>
    <n v="0"/>
    <n v="-98.88"/>
    <n v="-97.55"/>
    <n v="0"/>
    <n v="-276.73"/>
    <n v="-47.56"/>
    <n v="0"/>
    <n v="-552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7"/>
    <s v="Regulated &amp; Renewable Energy"/>
    <s v="PEF Fossil Hydro Maintenance Debary BG-341"/>
    <s v="AFUDC Not Eligible"/>
    <s v="Maintenance"/>
    <s v="Maintenance"/>
    <s v="Fossil Hydro"/>
    <s v="BG - Other Production Plant"/>
    <s v="~"/>
    <s v="PEF Debary new 341"/>
    <n v="0"/>
    <n v="0"/>
    <n v="0"/>
    <n v="-10.67"/>
    <n v="0"/>
    <n v="-157.74"/>
    <n v="0"/>
    <n v="0"/>
    <n v="-45.79"/>
    <n v="0"/>
    <n v="-1103.3499999999999"/>
    <n v="-10.67"/>
    <n v="-1328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7"/>
    <s v="Regulated &amp; Renewable Energy"/>
    <s v="PEF Fossil Hydro Maintenance Hines 1 BG"/>
    <s v="AFUDC Not Eligible"/>
    <s v="Maintenance"/>
    <s v="Maintenance"/>
    <s v="Fossil Hydro"/>
    <s v="BG - Other Production Plant"/>
    <s v="~"/>
    <s v="PEF Hines 1 345"/>
    <n v="0"/>
    <n v="-18.5"/>
    <n v="-43.4"/>
    <n v="-71.760000000000005"/>
    <n v="0"/>
    <n v="-18.32"/>
    <n v="0"/>
    <n v="0"/>
    <n v="0"/>
    <n v="0"/>
    <n v="-84.49"/>
    <n v="-54.59"/>
    <n v="-291.05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7"/>
    <s v="Regulated &amp; Renewable Energy"/>
    <s v="PEF Fossil Hydro Maintenance Inter City BG P1-6 341"/>
    <s v="AFUDC Not Eligible"/>
    <s v="Maintenance"/>
    <s v="Maintenance"/>
    <s v="Fossil Hydro"/>
    <s v="BG - Other Production Plant"/>
    <s v="~"/>
    <s v="PEF Inter City old P1-6 341"/>
    <n v="0"/>
    <n v="0"/>
    <n v="0"/>
    <n v="-10.5"/>
    <n v="-2542.89"/>
    <n v="349.01"/>
    <n v="0"/>
    <n v="-4.1500000000000004"/>
    <n v="0"/>
    <n v="0"/>
    <n v="0"/>
    <n v="0"/>
    <n v="-2208.53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7"/>
    <s v="Regulated &amp; Renewable Energy"/>
    <s v="PEF Fossil Hydro Maintenance Inter City BG P12-14 341"/>
    <s v="AFUDC Not Eligible"/>
    <s v="Maintenance"/>
    <s v="Maintenance"/>
    <s v="Fossil Hydro"/>
    <s v="BG - Other Production Plant"/>
    <s v="~"/>
    <s v="PEF Inter City P12-14 341"/>
    <n v="0"/>
    <n v="0"/>
    <n v="0"/>
    <n v="0"/>
    <n v="0"/>
    <n v="0"/>
    <n v="0"/>
    <n v="0"/>
    <n v="0"/>
    <n v="-0.39"/>
    <n v="0"/>
    <n v="0"/>
    <n v="-0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7"/>
    <s v="Regulated &amp; Renewable Energy"/>
    <s v="PEF Fossil Hydro Maintenance Osprey BG-341"/>
    <s v="AFUDC Not Eligible"/>
    <s v="Maintenance"/>
    <s v="Maintenance"/>
    <s v="Fossil Hydro"/>
    <s v="BG - Other Production Plant"/>
    <s v="~"/>
    <s v="PEF Osprey CC 341"/>
    <n v="0"/>
    <n v="0"/>
    <n v="0"/>
    <n v="0"/>
    <n v="0"/>
    <n v="-37.68"/>
    <n v="0"/>
    <n v="0"/>
    <n v="0"/>
    <n v="0"/>
    <n v="0"/>
    <n v="0"/>
    <n v="-37.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7"/>
    <s v="Regulated &amp; Renewable Energy"/>
    <s v="PEF Fossil Hydro Maintenance Suwannee BG-341"/>
    <s v="AFUDC Not Eligible"/>
    <s v="Maintenance"/>
    <s v="Maintenance"/>
    <s v="Fossil Hydro"/>
    <s v="BG - Other Production Plant"/>
    <s v="~"/>
    <s v="PEF Suwannee 341"/>
    <n v="0"/>
    <n v="0"/>
    <n v="0"/>
    <n v="-9.8000000000000007"/>
    <n v="0"/>
    <n v="0"/>
    <n v="0"/>
    <n v="0"/>
    <n v="0"/>
    <n v="0"/>
    <n v="0"/>
    <n v="0"/>
    <n v="-9.8000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7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0"/>
    <n v="0"/>
    <n v="0"/>
    <n v="0"/>
    <n v="0"/>
    <n v="0"/>
    <n v="0"/>
    <n v="0"/>
    <n v="0"/>
    <n v="-56.44"/>
    <n v="0"/>
    <n v="0"/>
    <n v="-56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7"/>
    <s v="Transmission"/>
    <s v="PEF Transmission Maintenance GG"/>
    <s v="AFUDC Not Eligible"/>
    <s v="Maintenance"/>
    <s v="Maintenance"/>
    <s v="Transmission"/>
    <s v="GG - Transmission Lines"/>
    <s v="~"/>
    <s v="PEF Transmission O/H Conduct.&amp; Devices 356.0"/>
    <n v="-72.75"/>
    <n v="-23.88"/>
    <n v="-45.81"/>
    <n v="-21.42"/>
    <n v="-135.4"/>
    <n v="-83.31"/>
    <n v="-47.05"/>
    <n v="-127.91"/>
    <n v="-72.599999999999994"/>
    <n v="-52.45"/>
    <n v="146.55000000000001"/>
    <n v="-40.840000000000003"/>
    <n v="-576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Connect"/>
    <s v="PEF Customer Connect 5 year VS"/>
    <s v="AFUDC Not Eligible"/>
    <s v="Major Projects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490116086119796"/>
    <n v="13.4901160861197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0"/>
    <n v="0"/>
    <n v="0"/>
    <n v="0"/>
    <n v="0"/>
    <n v="0"/>
    <n v="0"/>
    <n v="0"/>
    <n v="0"/>
    <n v="0"/>
    <n v="0"/>
    <n v="0"/>
    <n v="0"/>
    <n v="7.7271477927500012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102.47975920335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103.3664851752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103.3664851752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103.3664851752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103.36648517520001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Customer Fleet Electrification Clusters"/>
    <s v="AFUDC Not Eligible"/>
    <s v="Expansion"/>
    <s v="Other Transmission &amp; Distribution Expansion"/>
    <s v="Electrification"/>
    <s v="HB - Distribution Substation"/>
    <s v="~"/>
    <s v="PEF Distribution Install - EV Charging Station 370.7"/>
    <n v="0"/>
    <n v="0"/>
    <n v="0"/>
    <n v="0"/>
    <n v="0"/>
    <n v="0"/>
    <n v="0"/>
    <n v="0"/>
    <n v="0"/>
    <n v="0"/>
    <n v="0"/>
    <n v="0"/>
    <n v="0"/>
    <n v="0"/>
    <n v="1.5989818074000002"/>
    <n v="1.5989818074000002"/>
    <n v="1.5989818074000002"/>
    <n v="1.5989818074000002"/>
    <n v="1.5989818074000002"/>
    <n v="1.5989818074000002"/>
    <n v="1.5989818074000002"/>
    <n v="1.5989818074000002"/>
    <n v="1.5989818074000002"/>
    <n v="1.5989818074000002"/>
    <n v="1.5989818074000002"/>
    <n v="17.5887998814"/>
    <n v="1.5989818074000002"/>
    <n v="1.5989818074000002"/>
    <n v="1.5989818074000002"/>
    <n v="1.5989818074000002"/>
    <n v="1.5989818074000002"/>
    <n v="1.5989818074000002"/>
    <n v="1.5989818074000002"/>
    <n v="1.5989818074000002"/>
    <n v="1.5989818074000002"/>
    <n v="1.5989818074000002"/>
    <n v="1.5989818074000002"/>
    <n v="1.5989818074000002"/>
    <n v="19.1877816888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ribution Expansion Field Ops HB Capacity-360"/>
    <s v="AFUDC Not Eligible"/>
    <s v="Expansion"/>
    <s v="Other Transmission &amp; Distribution Expansion"/>
    <s v="Distribution Expansion"/>
    <s v="HB - Distribution Substation"/>
    <s v="~"/>
    <s v="PEF Distribution Easements 360.1"/>
    <n v="0"/>
    <n v="0"/>
    <n v="0"/>
    <n v="0"/>
    <n v="0"/>
    <n v="0"/>
    <n v="0"/>
    <n v="0"/>
    <n v="0"/>
    <n v="0.23"/>
    <n v="0"/>
    <n v="0"/>
    <n v="0.23"/>
    <n v="0.37466171200000009"/>
    <n v="0.38857424393904788"/>
    <n v="0.40248165003640424"/>
    <n v="0.4058243275005034"/>
    <n v="0.40109826017004946"/>
    <n v="0.39033923921106817"/>
    <n v="0.3751998643461455"/>
    <n v="0.34932727538607855"/>
    <n v="0.32986199288709261"/>
    <n v="0.30938223179179475"/>
    <n v="0.28850394702141996"/>
    <n v="0.26769695031925644"/>
    <n v="4.2829516946088617"/>
    <n v="0.24731292216894671"/>
    <n v="0.24178103364676834"/>
    <n v="0.23403106270597887"/>
    <n v="0.22417197378181403"/>
    <n v="0.21232348688320826"/>
    <n v="0.19861761768021061"/>
    <n v="0.18320226050112295"/>
    <n v="9.3847243778809042E-2"/>
    <n v="8.5501640781050228E-2"/>
    <n v="7.7758740192216139E-2"/>
    <n v="7.0600505117100656E-2"/>
    <n v="6.4003701573435157E-2"/>
    <n v="1.9331521888106611"/>
    <n v="5.7941516918916247E-2"/>
    <n v="4.9992147391076623E-2"/>
    <n v="4.3475204278050045E-2"/>
    <n v="3.8077660021084474E-2"/>
    <n v="3.356563237780999E-2"/>
    <n v="2.9762031440884761E-2"/>
    <n v="2.6530915270589123E-2"/>
    <n v="3.2594385329079517E-2"/>
    <n v="2.9134991022322969E-2"/>
    <n v="2.6022636729006152E-2"/>
    <n v="2.3225762061616615E-2"/>
    <n v="2.0715120042599976E-2"/>
    <n v="0.411038002883036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ribution Expansion Field Ops HB Capacity-362"/>
    <s v="AFUDC Not Eligible"/>
    <s v="Expansion"/>
    <s v="Other Transmission &amp; Distribution Expansion"/>
    <s v="Distribution Expansion"/>
    <s v="HB - Distribution Substation"/>
    <s v="~"/>
    <s v="PEF Distribution Station Equip 362.0"/>
    <n v="0.78"/>
    <n v="5.46"/>
    <n v="0.29000000000000004"/>
    <n v="1.33"/>
    <n v="5.32"/>
    <n v="0"/>
    <n v="0"/>
    <n v="0"/>
    <n v="13.21"/>
    <n v="0"/>
    <n v="0"/>
    <n v="0"/>
    <n v="26.39"/>
    <n v="36.94865286400001"/>
    <n v="32.062054986134889"/>
    <n v="27.809340536242409"/>
    <n v="24.109933909717174"/>
    <n v="20.893250019966473"/>
    <n v="18.097502925788795"/>
    <n v="15.668726260360096"/>
    <n v="13.267870479310352"/>
    <n v="11.481977962757837"/>
    <n v="9.9364715794323359"/>
    <n v="8.5989946827203223"/>
    <n v="7.4415459212410546"/>
    <n v="226.31632212767178"/>
    <n v="6.4398930039134292"/>
    <n v="5.920082916003917"/>
    <n v="5.4105016481506913"/>
    <n v="4.9116603298928485"/>
    <n v="4.424138476769035"/>
    <n v="3.9485899554963568"/>
    <n v="3.4857837119535464"/>
    <n v="1.7142161934678839"/>
    <n v="1.4933238375721867"/>
    <n v="1.3008954718540886"/>
    <n v="1.1332632521568953"/>
    <n v="0.98723196942088465"/>
    <n v="41.169580766651755"/>
    <n v="0.86001814635008189"/>
    <n v="0.71497705749683449"/>
    <n v="0.5996635620385854"/>
    <n v="0.50699626218381866"/>
    <n v="0.43179618499628314"/>
    <n v="0.37022385371764888"/>
    <n v="0.31939442648242122"/>
    <n v="0.38004366711004933"/>
    <n v="0.32973652680735788"/>
    <n v="0.28608864328081429"/>
    <n v="0.24821851739244635"/>
    <n v="0.21536133580817346"/>
    <n v="5.2625181836645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ribution Expansion Field Ops IK Capacity-362"/>
    <s v="AFUDC Not Eligible"/>
    <s v="Expansion"/>
    <s v="Other Transmission &amp; Distribution Expansion"/>
    <s v="Distribution Expansion"/>
    <s v="IK - Other - Distrib Lines OH/UG (Line Ext)"/>
    <s v="~"/>
    <s v="PEF Distribution Station Equip 362.0"/>
    <n v="0.56000000000000005"/>
    <n v="4.45"/>
    <n v="6.25"/>
    <n v="0.18"/>
    <n v="5.18"/>
    <n v="0.14000000000000001"/>
    <n v="8.2100000000000009"/>
    <n v="5.16"/>
    <n v="1.73"/>
    <n v="4.5199999999999996"/>
    <n v="0.33"/>
    <n v="45.43"/>
    <n v="82.139999999999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ribution Maintenance HW-362"/>
    <s v="AFUDC Not Eligible"/>
    <s v="Maintenance"/>
    <s v="Maintenance"/>
    <s v="Distribution Operations"/>
    <s v="HW - Distribution Highway Jobs"/>
    <s v="~"/>
    <s v="PEF Distribution Station Equip 362.0"/>
    <n v="1.51"/>
    <n v="0"/>
    <n v="0"/>
    <n v="0"/>
    <n v="0"/>
    <n v="1.79"/>
    <n v="3.45"/>
    <n v="0.4"/>
    <n v="0.47"/>
    <n v="43.77"/>
    <n v="1.79"/>
    <n v="0"/>
    <n v="53.18"/>
    <n v="0"/>
    <n v="0"/>
    <n v="1339.5815999999998"/>
    <n v="0"/>
    <n v="0"/>
    <n v="26.791632000000089"/>
    <n v="0"/>
    <n v="0"/>
    <n v="0.53583264000000363"/>
    <n v="0"/>
    <n v="0"/>
    <n v="1.0716652800000059E-2"/>
    <n v="1366.9197812928001"/>
    <n v="0"/>
    <n v="0"/>
    <n v="2.143330560000012E-4"/>
    <n v="0"/>
    <n v="0"/>
    <n v="4.2866611200000165E-6"/>
    <n v="0"/>
    <n v="0"/>
    <n v="8.5733222400000154E-8"/>
    <n v="0"/>
    <n v="0"/>
    <n v="0"/>
    <n v="2.187071650068492E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ribution Maintenance HW-364 "/>
    <s v="AFUDC Not Eligible"/>
    <s v="Maintenance"/>
    <s v="Maintenance"/>
    <s v="Distribution Operations"/>
    <s v="HW - Distribution Highway Jobs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2.5381999999999998"/>
    <n v="0"/>
    <n v="0"/>
    <n v="5.0764000000000066E-2"/>
    <n v="0"/>
    <n v="0"/>
    <n v="1.0152800000000021E-3"/>
    <n v="0"/>
    <n v="0"/>
    <n v="2.0305600000000109E-5"/>
    <n v="2.5899995855999998"/>
    <n v="0"/>
    <n v="0"/>
    <n v="4.0611200000000395E-7"/>
    <n v="0"/>
    <n v="0"/>
    <n v="0"/>
    <n v="0"/>
    <n v="0"/>
    <n v="0"/>
    <n v="0"/>
    <n v="0"/>
    <n v="0"/>
    <n v="4.1439993369600403E-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81.59"/>
    <n v="87.86"/>
    <n v="53.499999999999993"/>
    <n v="73.88"/>
    <n v="119.62"/>
    <n v="114.97"/>
    <n v="95.929999999999993"/>
    <n v="136.1"/>
    <n v="104.67"/>
    <n v="56.709999999999994"/>
    <n v="108.48"/>
    <n v="134.42000000000002"/>
    <n v="1167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ribution Maintenance IK-369 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36.61"/>
    <n v="0"/>
    <n v="0"/>
    <n v="0"/>
    <n v="0"/>
    <n v="0"/>
    <n v="0"/>
    <n v="36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ribution Poles Towers &amp; Fixtures SPP - 364"/>
    <s v="AFUDC Not Eligible"/>
    <s v="Recoverable"/>
    <s v="Florida SPP"/>
    <s v="Distribution Operations"/>
    <s v="TB - Equipment &amp; Tools"/>
    <s v="DEF - SPP"/>
    <s v="PEF Distribution Poles Towers &amp; Fixtures 364.0 SPP"/>
    <n v="133.32"/>
    <n v="115.59000000000002"/>
    <n v="45.17"/>
    <n v="34.86"/>
    <n v="73.7"/>
    <n v="11.03"/>
    <n v="42.989999999999995"/>
    <n v="24.779999999999998"/>
    <n v="17.77"/>
    <n v="33.089999999999996"/>
    <n v="5.31"/>
    <n v="79.2"/>
    <n v="616.80999999999995"/>
    <n v="987.48872404560007"/>
    <n v="257.89679526755094"/>
    <n v="42.765622787807104"/>
    <n v="3.4988578990419796"/>
    <n v="0"/>
    <n v="0"/>
    <n v="0"/>
    <n v="0"/>
    <n v="0"/>
    <n v="0"/>
    <n v="0"/>
    <n v="0"/>
    <n v="1291.65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ribution Smart Grid - Infrastructure"/>
    <s v="AFUDC Not Eligible"/>
    <s v="Expansion"/>
    <s v="Other Transmission &amp; Distribution Expansion"/>
    <s v="Distribution Expansion"/>
    <s v="SG - Smart Grid - General"/>
    <s v="~"/>
    <s v="PEF Distribution Gen. Plant Commun Equip-New 397.0"/>
    <n v="0"/>
    <n v="0"/>
    <n v="0"/>
    <n v="0"/>
    <n v="0"/>
    <n v="0"/>
    <n v="0"/>
    <n v="0"/>
    <n v="0"/>
    <n v="0"/>
    <n v="0"/>
    <n v="0"/>
    <n v="0"/>
    <n v="0.22266872109999999"/>
    <n v="0.22266872109999999"/>
    <n v="0.22266872109999999"/>
    <n v="0.22266872109999999"/>
    <n v="0.22266872109999999"/>
    <n v="0.22266872109999999"/>
    <n v="0.22266872109999999"/>
    <n v="0.22266872109999999"/>
    <n v="0.22266872109999999"/>
    <n v="0.22266872109999999"/>
    <n v="0.22266872109999999"/>
    <n v="0.22266872109999999"/>
    <n v="2.6720246531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ribution_IK_SPP_Annual-368"/>
    <s v="AFUDC Not Eligible"/>
    <s v="Recoverable"/>
    <s v="Maintenance"/>
    <s v="Distribution Operations"/>
    <s v="IK - Distrib Lines OH/UG (Line Ext)"/>
    <s v="DEF - SPP"/>
    <s v="PEF Distribution Line Transformations 368.0 SPP"/>
    <n v="0"/>
    <n v="0"/>
    <n v="0"/>
    <n v="0"/>
    <n v="0"/>
    <n v="0"/>
    <n v="0"/>
    <n v="0.14000000000000001"/>
    <n v="1.55"/>
    <n v="7.120000000000001"/>
    <n v="0"/>
    <n v="9.6300000000000008"/>
    <n v="18.440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ribution_IK_SubOpt_2023-364"/>
    <s v="AFUDC Not Eligible"/>
    <s v="Maintenance"/>
    <s v="Maintenance"/>
    <s v="Distribution Operations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85.9999999999995"/>
    <n v="1385.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ribution_IK_SubOpt_Annual-364"/>
    <s v="AFUDC Not Eligible"/>
    <s v="Maintenance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8268538962906513"/>
    <n v="7.82685389629065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9922444716297549E-2"/>
    <n v="6.992244471629754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ribution_IK_SubOpt_Annual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526981710882341"/>
    <n v="0.44526981710882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778887638854451E-3"/>
    <n v="3.9778887638854451E-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ribution_IK_SubOpt_SOG_SPP_2023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.59000000000003"/>
    <n v="176.59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ribution_IK_SubOpt_SPP_2024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599999999999994"/>
    <n v="5.859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ribution_IK_SubOpt_SPP_Annual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.761866501879055"/>
    <n v="51.7618665018790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5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651040670608407"/>
    <n v="0"/>
    <n v="0"/>
    <n v="0"/>
    <n v="0"/>
    <n v="0"/>
    <n v="0"/>
    <n v="1.56510406706084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5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736108454955755E-2"/>
    <n v="0"/>
    <n v="0"/>
    <n v="0"/>
    <n v="0"/>
    <n v="0"/>
    <n v="0"/>
    <n v="4.173610845495575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5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607637959234512"/>
    <n v="0"/>
    <n v="0"/>
    <n v="0"/>
    <n v="0"/>
    <n v="0"/>
    <n v="0"/>
    <n v="0.146076379592345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5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2604162682433628E-2"/>
    <n v="0"/>
    <n v="0"/>
    <n v="0"/>
    <n v="0"/>
    <n v="0"/>
    <n v="0"/>
    <n v="6.260416268243362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5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868054227477877E-2"/>
    <n v="0"/>
    <n v="0"/>
    <n v="0"/>
    <n v="0"/>
    <n v="0"/>
    <n v="0"/>
    <n v="2.086805422747787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5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041665072973451"/>
    <n v="0"/>
    <n v="0"/>
    <n v="0"/>
    <n v="0"/>
    <n v="0"/>
    <n v="0"/>
    <n v="0.25041665072973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52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.598464042690949"/>
    <n v="87.5984640426909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52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35959041138425"/>
    <n v="2.335959041138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52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758566439844902"/>
    <n v="8.17585664398449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52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03938561707638"/>
    <n v="3.5039385617076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52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79795205692125"/>
    <n v="1.167979520569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52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015754246830552"/>
    <n v="14.0157542468305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6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.19009817047674"/>
    <n v="162.190098170476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6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250675347639937"/>
    <n v="4.32506753476399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6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137801988500977"/>
    <n v="15.1378019885009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6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876669189729874"/>
    <n v="6.48766691897298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6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62599384208995"/>
    <n v="2.162599384208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6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.950405208583966"/>
    <n v="25.950405208583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7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8.7900559340724"/>
    <n v="2168.7900559340724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7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.834401491575271"/>
    <n v="57.834401491575271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7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.42040522051346"/>
    <n v="202.42040522051346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7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.751602237362889"/>
    <n v="86.751602237362889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7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.917200745787635"/>
    <n v="28.917200745787635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Dist_MajProj_CustomerFleetElec 2027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.00640894945155"/>
    <n v="347.00640894945155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Other Yates Maintenance SA"/>
    <s v="AFUDC Not Eligible"/>
    <s v="Maintenance"/>
    <s v="Maintenance"/>
    <s v="Distribution Operations"/>
    <s v="SA - Gen. Bldg. &amp; Oper. Centers"/>
    <s v="~"/>
    <s v="PEF Distribution General Plant Struct &amp; Improv 390.0"/>
    <n v="0"/>
    <n v="59.05"/>
    <n v="0.72"/>
    <n v="20.51"/>
    <n v="0"/>
    <n v="0.28000000000000003"/>
    <n v="0"/>
    <n v="1.57"/>
    <n v="0"/>
    <n v="0"/>
    <n v="0"/>
    <n v="1.07"/>
    <n v="83.199999999999989"/>
    <n v="0"/>
    <n v="0"/>
    <n v="0"/>
    <n v="0"/>
    <n v="0"/>
    <n v="0"/>
    <n v="0"/>
    <n v="0"/>
    <n v="0"/>
    <n v="0"/>
    <n v="0"/>
    <n v="472.04418960516801"/>
    <n v="472.04418960516801"/>
    <n v="0"/>
    <n v="0"/>
    <n v="0"/>
    <n v="0"/>
    <n v="0"/>
    <n v="0"/>
    <n v="0"/>
    <n v="0"/>
    <n v="0"/>
    <n v="0"/>
    <n v="0"/>
    <n v="259.70675772285966"/>
    <n v="259.70675772285966"/>
    <n v="0"/>
    <n v="0"/>
    <n v="0"/>
    <n v="0"/>
    <n v="0"/>
    <n v="0"/>
    <n v="0"/>
    <n v="0"/>
    <n v="0"/>
    <n v="0"/>
    <n v="0"/>
    <n v="216.00965380466937"/>
    <n v="216.00965380466937"/>
    <n v="0"/>
    <n v="0"/>
    <n v="0"/>
    <n v="0"/>
    <n v="0"/>
    <n v="0"/>
    <n v="0"/>
    <n v="0"/>
    <n v="0"/>
    <n v="0"/>
    <n v="0"/>
    <n v="42.8880357795978"/>
    <n v="42.8880357795978"/>
    <n v="0"/>
    <n v="0"/>
    <n v="0"/>
    <n v="0"/>
    <n v="0"/>
    <n v="0"/>
    <n v="0"/>
    <n v="0"/>
    <n v="0"/>
    <n v="0"/>
    <n v="0"/>
    <n v="2.7962121036267868"/>
    <n v="2.7962121036267868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Other Yates Maintenance TC-392.1"/>
    <s v="AFUDC Not Eligible"/>
    <s v="Maintenance"/>
    <s v="Maintenance"/>
    <s v="Operations Support"/>
    <s v="TC - Automotive Equipment"/>
    <s v="~"/>
    <s v="PEF Distribution General Plant Cars 39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9319200126712868E-4"/>
    <n v="6.9319200126712868E-4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Other Yates Maintenance TC-392.2"/>
    <s v="AFUDC Not Eligible"/>
    <s v="Maintenance"/>
    <s v="Maintenance"/>
    <s v="Operations Support"/>
    <s v="TC - Automotive Equipment"/>
    <s v="~"/>
    <s v="PEF Distribution General Plant Light Trucks 39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852468786217662E-3"/>
    <n v="4.6852468786217662E-3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Other Yates Maintenance TC-392.3"/>
    <s v="AFUDC Not Eligible"/>
    <s v="Maintenance"/>
    <s v="Maintenance"/>
    <s v="Operations Support"/>
    <s v="TC - Automotive Equipment"/>
    <s v="~"/>
    <s v="PEF Distribution General Plant Heavy Trucks 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112927273898514E-3"/>
    <n v="2.3112927273898514E-3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Other Yates Maintenance TC-392.4"/>
    <s v="AFUDC Not Eligible"/>
    <s v="Maintenance"/>
    <s v="Maintenance"/>
    <s v="Operations Support"/>
    <s v="TC - Automotive Equipment"/>
    <s v="~"/>
    <s v="PEF Distribution General Plant Special Equip 39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22101168890717E-3"/>
    <n v="4.822101168890717E-3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Other Yates Maintenance TC-392.5"/>
    <s v="AFUDC Not Eligible"/>
    <s v="Maintenance"/>
    <s v="Maintenance"/>
    <s v="Operations Support"/>
    <s v="TC - Automotive Equipment"/>
    <s v="~"/>
    <s v="PEF Distribution General Plant Trailers 3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972485515085117E-3"/>
    <n v="4.9972485515085117E-3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Other Yates Maintenance TC-396"/>
    <s v="AFUDC Not Eligible"/>
    <s v="Maintenance"/>
    <s v="Maintenance"/>
    <s v="Operations Support"/>
    <s v="TC - Automotive Equipment"/>
    <s v="~"/>
    <s v="PEF Distribution Gen. Plant Power Oper Equip 39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483575068242296E-3"/>
    <n v="4.2483575068242296E-3"/>
    <n v="0"/>
    <n v="0"/>
    <n v="0"/>
    <n v="0"/>
    <n v="0"/>
    <n v="0"/>
    <n v="0"/>
    <n v="0"/>
    <n v="0"/>
    <n v="0"/>
    <n v="0"/>
    <n v="0"/>
    <n v="0"/>
  </r>
  <r>
    <s v="DE Florida"/>
    <x v="18"/>
    <s v="Customer Delivery"/>
    <s v="PEF Other Yates Maintenance VS - 303"/>
    <s v="AFUDC Not Eligible"/>
    <s v="Maintenance"/>
    <s v="Maintenance"/>
    <s v="Operations Support"/>
    <s v="VS - Other - Intangible Plant - Software"/>
    <s v="~"/>
    <s v="PEF Other Yates Maintenance V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.34701814065323"/>
    <n v="207.34701814065323"/>
    <n v="0"/>
    <n v="0"/>
    <n v="0"/>
    <n v="0"/>
    <n v="0"/>
    <n v="0"/>
    <n v="0"/>
    <n v="0"/>
    <n v="0"/>
    <n v="0"/>
    <n v="0"/>
    <n v="125.34594675004833"/>
    <n v="125.34594675004833"/>
    <n v="0"/>
    <n v="0"/>
    <n v="0"/>
    <n v="0"/>
    <n v="0"/>
    <n v="0"/>
    <n v="0"/>
    <n v="0"/>
    <n v="0"/>
    <n v="0"/>
    <n v="0"/>
    <n v="154.91284195666159"/>
    <n v="154.91284195666159"/>
    <n v="0"/>
    <n v="0"/>
    <n v="0"/>
    <n v="0"/>
    <n v="0"/>
    <n v="0"/>
    <n v="0"/>
    <n v="0"/>
    <n v="0"/>
    <n v="0"/>
    <n v="0"/>
    <n v="165.6827031254513"/>
    <n v="165.6827031254513"/>
    <n v="0"/>
    <n v="0"/>
    <n v="0"/>
    <n v="0"/>
    <n v="0"/>
    <n v="0"/>
    <n v="0"/>
    <n v="0"/>
    <n v="0"/>
    <n v="0"/>
    <n v="0"/>
    <n v="155.21433702670299"/>
    <n v="155.21433702670299"/>
    <n v="0"/>
    <n v="0"/>
    <n v="0"/>
    <n v="0"/>
    <n v="0"/>
    <n v="0"/>
    <n v="0"/>
    <n v="0"/>
    <n v="0"/>
    <n v="0"/>
    <n v="0"/>
    <n v="0"/>
    <n v="0"/>
  </r>
  <r>
    <s v="DE Florida"/>
    <x v="18"/>
    <s v="Customer Services"/>
    <s v="PEF Customer Maintenance - Intangible VS"/>
    <s v="AFUDC Not Eligible"/>
    <s v="Maintenance"/>
    <s v="Maintenance"/>
    <s v="Customer Operations"/>
    <s v="VS - Cust - Intangible Plant - Software"/>
    <s v="~"/>
    <s v="PEF Corporate 2008 Misc Intangible 303"/>
    <n v="0"/>
    <n v="0"/>
    <n v="0"/>
    <n v="0"/>
    <n v="0"/>
    <n v="0"/>
    <n v="0"/>
    <n v="0"/>
    <n v="0"/>
    <n v="0"/>
    <n v="0"/>
    <n v="0"/>
    <n v="0"/>
    <n v="108.12247811739999"/>
    <n v="0"/>
    <n v="0"/>
    <n v="0"/>
    <n v="0"/>
    <n v="0"/>
    <n v="0"/>
    <n v="0"/>
    <n v="0"/>
    <n v="0"/>
    <n v="0"/>
    <n v="0"/>
    <n v="108.1224781173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Services"/>
    <s v="PEF Customer Maintenance Facilities SA"/>
    <s v="AFUDC Not Eligible"/>
    <s v="Maintenance"/>
    <s v="Maintenance"/>
    <s v="Customer Operations"/>
    <s v="SA - Cust - Gen. Bldg. &amp; Oper. Centers"/>
    <s v="~"/>
    <s v="D GEN 390 5Z-STRUCT &amp; IMPROVE-50220"/>
    <n v="0"/>
    <n v="0"/>
    <n v="0"/>
    <n v="0"/>
    <n v="0"/>
    <n v="0"/>
    <n v="0"/>
    <n v="0"/>
    <n v="0"/>
    <n v="0"/>
    <n v="0"/>
    <n v="0"/>
    <n v="0"/>
    <n v="101.57534111845001"/>
    <n v="0"/>
    <n v="0"/>
    <n v="0"/>
    <n v="0"/>
    <n v="0"/>
    <n v="0"/>
    <n v="0"/>
    <n v="0"/>
    <n v="0"/>
    <n v="0"/>
    <n v="0"/>
    <n v="101.57534111845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Customer Services"/>
    <s v="PEF Customer Maintenance Facilities VS"/>
    <s v="AFUDC Not Eligible"/>
    <s v="Maintenance"/>
    <s v="Maintenance"/>
    <s v="Customer Operations"/>
    <s v="VS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1.387582315"/>
    <n v="1.444982279085266"/>
    <n v="1.797910172831152"/>
    <n v="1.4634323722492217"/>
    <n v="1.4623882429334794"/>
    <n v="1.8088903535063183"/>
    <n v="1.7459777837498303"/>
    <n v="1.4523444114681983"/>
    <n v="1.7979331549789479"/>
    <n v="1.4525065989919033"/>
    <n v="15.813947684794314"/>
    <n v="0"/>
    <n v="0"/>
    <n v="0.77261332500000002"/>
    <n v="0.82653272383825271"/>
    <n v="0.83450521740802408"/>
    <n v="0.84545594990202622"/>
    <n v="0.84549013447513044"/>
    <n v="0.84549024118808669"/>
    <n v="1.1280013765212094"/>
    <n v="0.83544630305704493"/>
    <n v="0.83453304266086414"/>
    <n v="0.83453019176328302"/>
    <n v="8.6025985058139209"/>
    <n v="0"/>
    <n v="0"/>
    <n v="0.76636998499999998"/>
    <n v="0.8218307291910748"/>
    <n v="0.82512552933239391"/>
    <n v="0.83606165961115086"/>
    <n v="0.83609579860095817"/>
    <n v="0.83609590517161869"/>
    <n v="1.1186070405042972"/>
    <n v="0.82605196704013117"/>
    <n v="0.82513870664395017"/>
    <n v="0.8251358557463695"/>
    <n v="8.5165131768419453"/>
    <n v="0"/>
    <n v="0"/>
    <n v="0.76636998499999998"/>
    <n v="0.8218307291910748"/>
    <n v="0.82512552933239391"/>
    <n v="0.83606165961115086"/>
    <n v="0.83609579860095817"/>
    <n v="0.83609590517161869"/>
    <n v="1.1186070405042972"/>
    <n v="0.82605196704013117"/>
    <n v="0.82513870664395017"/>
    <n v="0.8251358557463695"/>
    <n v="8.5165131768419453"/>
    <n v="0"/>
    <n v="0"/>
    <n v="0.76636998499999998"/>
    <n v="0.8218307291910748"/>
    <n v="0.82512552933239391"/>
    <n v="0.83606165961115086"/>
    <n v="0.83609579860095817"/>
    <n v="0.83609590517161869"/>
    <n v="1.1186070405042972"/>
    <n v="0.82605196704013117"/>
    <n v="0.82513870664395017"/>
    <n v="0.8251358557463695"/>
    <n v="8.5165131768419453"/>
    <n v="0"/>
    <n v="0"/>
    <n v="0"/>
    <n v="0"/>
    <n v="0"/>
    <n v="0"/>
    <n v="0"/>
    <n v="0"/>
    <n v="0"/>
    <n v="0"/>
    <n v="0"/>
    <n v="0"/>
    <n v="0"/>
  </r>
  <r>
    <s v="DE Florida"/>
    <x v="18"/>
    <s v="Customer Services"/>
    <s v="PEF Customer Meters IK"/>
    <s v="AFUDC Not Eligible"/>
    <s v="Expansion"/>
    <s v="Customer Adds"/>
    <s v="Customer Operations"/>
    <s v="IK - Cust - Meters"/>
    <s v="~"/>
    <s v="PEF Distribution Meters 370.0"/>
    <n v="0"/>
    <n v="0"/>
    <n v="0"/>
    <n v="0"/>
    <n v="0"/>
    <n v="0"/>
    <n v="0"/>
    <n v="0"/>
    <n v="0"/>
    <n v="0"/>
    <n v="0"/>
    <n v="0"/>
    <n v="0"/>
    <n v="0"/>
    <n v="0"/>
    <n v="22.869399239864045"/>
    <n v="0"/>
    <n v="0"/>
    <n v="2.6128377899999999"/>
    <n v="0"/>
    <n v="0"/>
    <n v="2.6128377899999999"/>
    <n v="0"/>
    <n v="0"/>
    <n v="2.6128377899999999"/>
    <n v="30.707912609864046"/>
    <n v="0"/>
    <n v="0"/>
    <n v="1.2174513"/>
    <n v="0"/>
    <n v="0"/>
    <n v="1.2190121350000001"/>
    <n v="0"/>
    <n v="0"/>
    <n v="1.2174513"/>
    <n v="0"/>
    <n v="0"/>
    <n v="1.2174513"/>
    <n v="4.8713660350000003"/>
    <n v="0"/>
    <n v="0"/>
    <n v="2.4786059800000002"/>
    <n v="0"/>
    <n v="0"/>
    <n v="2.480166815"/>
    <n v="0"/>
    <n v="0"/>
    <n v="2.480166815"/>
    <n v="0"/>
    <n v="0"/>
    <n v="2.480166815"/>
    <n v="9.9191064250000007"/>
    <n v="0"/>
    <n v="0"/>
    <n v="2.4786059800000002"/>
    <n v="0"/>
    <n v="0"/>
    <n v="2.480166815"/>
    <n v="0"/>
    <n v="0"/>
    <n v="2.480166815"/>
    <n v="0"/>
    <n v="0"/>
    <n v="2.480166815"/>
    <n v="9.9191064250000007"/>
    <n v="0"/>
    <n v="0"/>
    <n v="2.4786059800000002"/>
    <n v="0"/>
    <n v="0"/>
    <n v="2.480166815"/>
    <n v="0"/>
    <n v="0"/>
    <n v="2.480166815"/>
    <n v="0"/>
    <n v="0"/>
    <n v="2.480166815"/>
    <n v="9.9191064250000007"/>
    <n v="0"/>
    <n v="0"/>
    <n v="0"/>
    <n v="0"/>
    <n v="0"/>
    <n v="0"/>
    <n v="0"/>
    <n v="0"/>
    <n v="0"/>
    <n v="0"/>
    <n v="0"/>
    <n v="0"/>
    <n v="0"/>
  </r>
  <r>
    <s v="DE Florida"/>
    <x v="18"/>
    <s v="Distributed Energy Solutions"/>
    <s v="PEF DES Exp Cust Sol TA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0"/>
    <n v="0"/>
    <n v="0"/>
    <n v="0"/>
    <n v="0"/>
    <n v="0"/>
    <n v="11.29"/>
    <n v="-10.57"/>
    <n v="0"/>
    <n v="0"/>
    <n v="0"/>
    <n v="0"/>
    <n v="0.719999999999998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EHS and Coal Combustion Products"/>
    <s v="PEF Ash Strategy ABSAT"/>
    <s v="AFUDC Not Eligible"/>
    <s v="Maintenance"/>
    <s v="Environmental"/>
    <s v="Coal Combustion Products"/>
    <s v="B4 - Fossil Ash Basin Initiative"/>
    <s v="~"/>
    <s v="PEF Ash Strategy ECRC Crystal River ABSAT"/>
    <n v="0"/>
    <n v="0"/>
    <n v="0"/>
    <n v="0"/>
    <n v="0"/>
    <n v="0"/>
    <n v="0"/>
    <n v="0"/>
    <n v="0"/>
    <n v="8.76"/>
    <n v="0"/>
    <n v="0"/>
    <n v="8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4540519130767748"/>
    <n v="9.45405191307677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EHS and Coal Combustion Products"/>
    <s v="PEF Ash Strategy ECRC Crystal River ABSAT B2"/>
    <s v="AFUDC Not Eligible"/>
    <s v="Recoverable"/>
    <s v="Environmental"/>
    <s v="Coal Combustion Products"/>
    <s v="B2 - Fossil Env Compliance Water"/>
    <s v="~"/>
    <s v="PEF Ash Strategy ECRC Crystal River ABSAT"/>
    <n v="0"/>
    <n v="0"/>
    <n v="0"/>
    <n v="0"/>
    <n v="0"/>
    <n v="0"/>
    <n v="0.56999999999999995"/>
    <n v="0"/>
    <n v="0"/>
    <n v="0"/>
    <n v="0"/>
    <n v="0"/>
    <n v="0.56999999999999995"/>
    <n v="0"/>
    <n v="0"/>
    <n v="2.81"/>
    <n v="0"/>
    <n v="0"/>
    <n v="0"/>
    <n v="0"/>
    <n v="0"/>
    <n v="0"/>
    <n v="0"/>
    <n v="0"/>
    <n v="0"/>
    <n v="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FERC Interconnection"/>
    <s v="PEF FERC Interconnection"/>
    <s v="AFUDC Not Eligible"/>
    <s v="Expansion"/>
    <s v="Other Transmission &amp; Distribution Expansion"/>
    <s v="Transmission Expansion"/>
    <s v="EE - Transmission Right Of Way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.284201116135726"/>
    <n v="0"/>
    <n v="0"/>
    <n v="0"/>
    <n v="0"/>
    <n v="0"/>
    <n v="0"/>
    <n v="38.2842011161357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Dist_MajProj_OthT&amp;D_Mthly-360"/>
    <s v="AFUDC Not Eligible"/>
    <s v="Major Projects"/>
    <s v="Other Transmission &amp; Distribution Expansion"/>
    <s v="~"/>
    <s v="IK - Distrib Lines OH/UG (Line Ext)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413065886140258"/>
    <n v="0"/>
    <n v="0"/>
    <n v="0"/>
    <n v="0"/>
    <n v="0"/>
    <n v="6.4105218105640349E-2"/>
    <n v="2.3054118067196661"/>
    <n v="0"/>
    <n v="0"/>
    <n v="0"/>
    <n v="0"/>
    <n v="0"/>
    <n v="1.6737420750601072E-3"/>
    <n v="0"/>
    <n v="0"/>
    <n v="0"/>
    <n v="0"/>
    <n v="0"/>
    <n v="4.1430617804625392E-5"/>
    <n v="1.7151726928647327E-3"/>
    <n v="0"/>
    <n v="0"/>
    <n v="0"/>
    <n v="0"/>
    <n v="0"/>
    <n v="9.9022696698833821E-7"/>
    <n v="0"/>
    <n v="0"/>
    <n v="0"/>
    <n v="0"/>
    <n v="0"/>
    <n v="2.3087598271900361E-8"/>
    <n v="1.0133145652602385E-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Dist_MajProj_OthT&amp;D_Mthly-362"/>
    <s v="AFUDC Not Eligible"/>
    <s v="Major Projects"/>
    <s v="Other Transmission &amp; Distribution Expansion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865572388904868"/>
    <n v="0"/>
    <n v="0"/>
    <n v="0"/>
    <n v="0"/>
    <n v="0"/>
    <n v="13.184112406949614"/>
    <n v="25.049684795854482"/>
    <n v="0"/>
    <n v="0"/>
    <n v="0"/>
    <n v="0"/>
    <n v="0"/>
    <n v="34.941274687131859"/>
    <n v="0"/>
    <n v="0"/>
    <n v="0"/>
    <n v="0"/>
    <n v="0"/>
    <n v="37.763034359655819"/>
    <n v="72.704309046787671"/>
    <n v="0"/>
    <n v="0"/>
    <n v="0"/>
    <n v="0"/>
    <n v="0"/>
    <n v="34.203827586753278"/>
    <n v="0"/>
    <n v="0"/>
    <n v="0"/>
    <n v="0"/>
    <n v="0"/>
    <n v="33.863705274454624"/>
    <n v="68.067532861207894"/>
    <n v="0"/>
    <n v="0"/>
    <n v="0"/>
    <n v="0"/>
    <n v="0"/>
    <n v="36.784085983323074"/>
    <n v="0"/>
    <n v="0"/>
    <n v="0"/>
    <n v="0"/>
    <n v="0"/>
    <n v="37.019420317211207"/>
    <n v="73.803506300534281"/>
    <n v="0"/>
    <n v="0"/>
    <n v="0"/>
    <n v="0"/>
    <n v="0"/>
    <n v="43.792799221835764"/>
    <n v="0"/>
    <n v="0"/>
    <n v="0"/>
    <n v="0"/>
    <n v="0"/>
    <n v="44.336734359172581"/>
    <n v="88.129533581008346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Dist_MajProj_OthT&amp;D_Mthly-364"/>
    <s v="AFUDC Not Eligible"/>
    <s v="Major Projects"/>
    <s v="Other Transmission &amp; Distribution Expansion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0527148769748091"/>
    <n v="0"/>
    <n v="0"/>
    <n v="0"/>
    <n v="0"/>
    <n v="0"/>
    <n v="8.9475580814310884"/>
    <n v="17.000272958405898"/>
    <n v="0"/>
    <n v="0"/>
    <n v="0"/>
    <n v="0"/>
    <n v="0"/>
    <n v="23.71332062805774"/>
    <n v="0"/>
    <n v="0"/>
    <n v="0"/>
    <n v="0"/>
    <n v="0"/>
    <n v="25.62834211622706"/>
    <n v="49.341662744284804"/>
    <n v="0"/>
    <n v="0"/>
    <n v="0"/>
    <n v="0"/>
    <n v="0"/>
    <n v="23.212929774977532"/>
    <n v="0"/>
    <n v="0"/>
    <n v="0"/>
    <n v="0"/>
    <n v="0"/>
    <n v="22.982108593436934"/>
    <n v="46.195038368414465"/>
    <n v="0"/>
    <n v="0"/>
    <n v="0"/>
    <n v="0"/>
    <n v="0"/>
    <n v="24.96364856043521"/>
    <n v="0"/>
    <n v="0"/>
    <n v="0"/>
    <n v="0"/>
    <n v="0"/>
    <n v="25.123327950518544"/>
    <n v="50.086976510953754"/>
    <n v="0"/>
    <n v="0"/>
    <n v="0"/>
    <n v="0"/>
    <n v="0"/>
    <n v="29.720133241563882"/>
    <n v="0"/>
    <n v="0"/>
    <n v="0"/>
    <n v="0"/>
    <n v="0"/>
    <n v="30.089279032330097"/>
    <n v="59.809412273893983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Dist_MajProj_OthT&amp;D_Mthly-365"/>
    <s v="AFUDC Not Eligible"/>
    <s v="Major Projects"/>
    <s v="Other Transmission &amp; Distribution Expansion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99958187184716"/>
    <n v="0"/>
    <n v="0"/>
    <n v="0"/>
    <n v="0"/>
    <n v="0"/>
    <n v="11.555634509097146"/>
    <n v="21.955592696281862"/>
    <n v="0"/>
    <n v="0"/>
    <n v="0"/>
    <n v="0"/>
    <n v="0"/>
    <n v="30.625391160471924"/>
    <n v="0"/>
    <n v="0"/>
    <n v="0"/>
    <n v="0"/>
    <n v="0"/>
    <n v="33.098612143555172"/>
    <n v="63.724003304027093"/>
    <n v="0"/>
    <n v="0"/>
    <n v="0"/>
    <n v="0"/>
    <n v="0"/>
    <n v="29.979764686755242"/>
    <n v="0"/>
    <n v="0"/>
    <n v="0"/>
    <n v="0"/>
    <n v="0"/>
    <n v="29.681712540254651"/>
    <n v="59.661477227009897"/>
    <n v="0"/>
    <n v="0"/>
    <n v="0"/>
    <n v="0"/>
    <n v="0"/>
    <n v="32.241630989260386"/>
    <n v="0"/>
    <n v="0"/>
    <n v="0"/>
    <n v="0"/>
    <n v="0"/>
    <n v="32.447917870429265"/>
    <n v="64.689548859689651"/>
    <n v="0"/>
    <n v="0"/>
    <n v="0"/>
    <n v="0"/>
    <n v="0"/>
    <n v="38.383840232978763"/>
    <n v="0"/>
    <n v="0"/>
    <n v="0"/>
    <n v="0"/>
    <n v="0"/>
    <n v="38.86052346389932"/>
    <n v="77.244363696878082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Dist_MajProj_OthT&amp;D_Mthly-366"/>
    <s v="AFUDC Not Eligible"/>
    <s v="Major Projects"/>
    <s v="Other Transmission &amp; Distribution Expansion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097178071277429"/>
    <n v="0"/>
    <n v="0"/>
    <n v="0"/>
    <n v="0"/>
    <n v="0"/>
    <n v="4.233065726765628"/>
    <n v="8.0427835338933704"/>
    <n v="0"/>
    <n v="0"/>
    <n v="0"/>
    <n v="0"/>
    <n v="0"/>
    <n v="11.218708378854201"/>
    <n v="0"/>
    <n v="0"/>
    <n v="0"/>
    <n v="0"/>
    <n v="0"/>
    <n v="12.124699907918712"/>
    <n v="23.343408286772913"/>
    <n v="0"/>
    <n v="0"/>
    <n v="0"/>
    <n v="0"/>
    <n v="0"/>
    <n v="10.981935578426191"/>
    <n v="0"/>
    <n v="0"/>
    <n v="0"/>
    <n v="0"/>
    <n v="0"/>
    <n v="10.872731543763535"/>
    <n v="21.854667122189724"/>
    <n v="0"/>
    <n v="0"/>
    <n v="0"/>
    <n v="0"/>
    <n v="0"/>
    <n v="11.811575776629409"/>
    <n v="0"/>
    <n v="0"/>
    <n v="0"/>
    <n v="0"/>
    <n v="0"/>
    <n v="11.887230821624266"/>
    <n v="23.698806598253675"/>
    <n v="0"/>
    <n v="0"/>
    <n v="0"/>
    <n v="0"/>
    <n v="0"/>
    <n v="14.061759368548287"/>
    <n v="0"/>
    <n v="0"/>
    <n v="0"/>
    <n v="0"/>
    <n v="0"/>
    <n v="14.236384357026649"/>
    <n v="28.298143725574938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Dist_MajProj_OthT&amp;D_Mthly-367"/>
    <s v="AFUDC Not Eligible"/>
    <s v="Major Projects"/>
    <s v="Other Transmission &amp; Distribution Expansion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500110749915521"/>
    <n v="0"/>
    <n v="0"/>
    <n v="0"/>
    <n v="0"/>
    <n v="0"/>
    <n v="12.778039512112359"/>
    <n v="24.278150262027879"/>
    <n v="0"/>
    <n v="0"/>
    <n v="0"/>
    <n v="0"/>
    <n v="0"/>
    <n v="33.865077509532867"/>
    <n v="0"/>
    <n v="0"/>
    <n v="0"/>
    <n v="0"/>
    <n v="0"/>
    <n v="36.599926506283701"/>
    <n v="70.465004015816561"/>
    <n v="0"/>
    <n v="0"/>
    <n v="0"/>
    <n v="0"/>
    <n v="0"/>
    <n v="33.149580250567212"/>
    <n v="0"/>
    <n v="0"/>
    <n v="0"/>
    <n v="0"/>
    <n v="0"/>
    <n v="32.819872389718221"/>
    <n v="65.969452640285425"/>
    <n v="0"/>
    <n v="0"/>
    <n v="0"/>
    <n v="0"/>
    <n v="0"/>
    <n v="35.65064514937729"/>
    <n v="0"/>
    <n v="0"/>
    <n v="0"/>
    <n v="0"/>
    <n v="0"/>
    <n v="35.878758604399394"/>
    <n v="71.529403753776677"/>
    <n v="0"/>
    <n v="0"/>
    <n v="0"/>
    <n v="0"/>
    <n v="0"/>
    <n v="42.445331154210237"/>
    <n v="0"/>
    <n v="0"/>
    <n v="0"/>
    <n v="0"/>
    <n v="0"/>
    <n v="42.972658804166258"/>
    <n v="85.417989958376495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Dist_MajProj_OthT&amp;D_Mthly-368"/>
    <s v="AFUDC Not Eligible"/>
    <s v="Major Projects"/>
    <s v="Other Transmission &amp; Distribution Expansion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856793651213007"/>
    <n v="0"/>
    <n v="0"/>
    <n v="0"/>
    <n v="0"/>
    <n v="0"/>
    <n v="9.650859590015191"/>
    <n v="18.33653895513649"/>
    <n v="0"/>
    <n v="0"/>
    <n v="0"/>
    <n v="0"/>
    <n v="0"/>
    <n v="25.577249760394132"/>
    <n v="0"/>
    <n v="0"/>
    <n v="0"/>
    <n v="0"/>
    <n v="0"/>
    <n v="27.642796955057069"/>
    <n v="53.220046715451204"/>
    <n v="0"/>
    <n v="0"/>
    <n v="0"/>
    <n v="0"/>
    <n v="0"/>
    <n v="25.037303614351952"/>
    <n v="0"/>
    <n v="0"/>
    <n v="0"/>
    <n v="0"/>
    <n v="0"/>
    <n v="24.788321340140211"/>
    <n v="49.825624954492163"/>
    <n v="0"/>
    <n v="0"/>
    <n v="0"/>
    <n v="0"/>
    <n v="0"/>
    <n v="26.926677630162544"/>
    <n v="0"/>
    <n v="0"/>
    <n v="0"/>
    <n v="0"/>
    <n v="0"/>
    <n v="27.098993629341763"/>
    <n v="54.025671259504307"/>
    <n v="0"/>
    <n v="0"/>
    <n v="0"/>
    <n v="0"/>
    <n v="0"/>
    <n v="32.058221310523898"/>
    <n v="0"/>
    <n v="0"/>
    <n v="0"/>
    <n v="0"/>
    <n v="0"/>
    <n v="32.456471293793143"/>
    <n v="64.514692604317048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Dist_MajProj_OthT&amp;D_Mthly-369"/>
    <s v="AFUDC Not Eligible"/>
    <s v="Major Projects"/>
    <s v="Other Transmission &amp; Distribution Expansion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550805108266664"/>
    <n v="0"/>
    <n v="0"/>
    <n v="0"/>
    <n v="0"/>
    <n v="0"/>
    <n v="5.9501540329416978"/>
    <n v="11.305234543768364"/>
    <n v="0"/>
    <n v="0"/>
    <n v="0"/>
    <n v="0"/>
    <n v="0"/>
    <n v="15.769432183100154"/>
    <n v="0"/>
    <n v="0"/>
    <n v="0"/>
    <n v="0"/>
    <n v="0"/>
    <n v="17.042927445975071"/>
    <n v="32.812359629075225"/>
    <n v="0"/>
    <n v="0"/>
    <n v="0"/>
    <n v="0"/>
    <n v="0"/>
    <n v="15.436502302543088"/>
    <n v="0"/>
    <n v="0"/>
    <n v="0"/>
    <n v="0"/>
    <n v="0"/>
    <n v="15.282991962680839"/>
    <n v="30.719494265223929"/>
    <n v="0"/>
    <n v="0"/>
    <n v="0"/>
    <n v="0"/>
    <n v="0"/>
    <n v="16.600623510131083"/>
    <n v="0"/>
    <n v="0"/>
    <n v="0"/>
    <n v="0"/>
    <n v="0"/>
    <n v="16.706802893967097"/>
    <n v="33.30742640409818"/>
    <n v="0"/>
    <n v="0"/>
    <n v="0"/>
    <n v="0"/>
    <n v="0"/>
    <n v="19.763831531905257"/>
    <n v="0"/>
    <n v="0"/>
    <n v="0"/>
    <n v="0"/>
    <n v="0"/>
    <n v="20.00932580213043"/>
    <n v="39.773157334035687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Dist_MajProj_OthT&amp;D_Mthly-370"/>
    <s v="AFUDC Not Eligible"/>
    <s v="Major Projects"/>
    <s v="Other Transmission &amp; Distribution Expansion"/>
    <s v="~"/>
    <s v="IK - Distrib Lines OH/UG (Line Ext)"/>
    <s v="~"/>
    <s v="PEF Distribution Meters 370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252621602233019"/>
    <n v="0"/>
    <n v="0"/>
    <n v="0"/>
    <n v="0"/>
    <n v="0"/>
    <n v="3.472551198634009"/>
    <n v="6.5978133588573105"/>
    <n v="0"/>
    <n v="0"/>
    <n v="0"/>
    <n v="0"/>
    <n v="0"/>
    <n v="9.2031500909110555"/>
    <n v="0"/>
    <n v="0"/>
    <n v="0"/>
    <n v="0"/>
    <n v="0"/>
    <n v="9.9463707667234882"/>
    <n v="19.149520857634542"/>
    <n v="0"/>
    <n v="0"/>
    <n v="0"/>
    <n v="0"/>
    <n v="0"/>
    <n v="9.009763084393267"/>
    <n v="0"/>
    <n v="0"/>
    <n v="0"/>
    <n v="0"/>
    <n v="0"/>
    <n v="8.9202467751029584"/>
    <n v="17.930009859496224"/>
    <n v="0"/>
    <n v="0"/>
    <n v="0"/>
    <n v="0"/>
    <n v="0"/>
    <n v="9.6880141371647852"/>
    <n v="0"/>
    <n v="0"/>
    <n v="0"/>
    <n v="0"/>
    <n v="0"/>
    <n v="9.7498836589228155"/>
    <n v="19.437897796087601"/>
    <n v="0"/>
    <n v="0"/>
    <n v="0"/>
    <n v="0"/>
    <n v="0"/>
    <n v="11.535363445569892"/>
    <n v="0"/>
    <n v="0"/>
    <n v="0"/>
    <n v="0"/>
    <n v="0"/>
    <n v="11.678746421902611"/>
    <n v="23.214109867472501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Grid Solutions - H&amp;R_Mthly-364"/>
    <s v="AFUDC Not Eligible"/>
    <s v="Major Projects"/>
    <s v="Other Transmission &amp; Distribution Expansion"/>
    <s v="Grid Solutions - H&amp;R"/>
    <s v="IK - Distrib Lines OH/UG (Line Ext)"/>
    <s v="~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861478949073146E-3"/>
    <n v="5.4488126650944577E-3"/>
    <n v="5.6534132030629644E-3"/>
    <n v="5.9449289760804287E-3"/>
    <n v="6.2192124596748893E-3"/>
    <n v="6.4441736061672883E-3"/>
    <n v="6.6420058605104991E-3"/>
    <n v="6.8465422267926374E-3"/>
    <n v="7.158295740046553E-3"/>
    <n v="5.564353263233703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770136557487761E-3"/>
    <n v="9.4786138762723945E-2"/>
    <n v="9.4792056583639761E-2"/>
    <n v="9.4797974774025281E-2"/>
    <n v="9.480389333390353E-2"/>
    <n v="9.4809812263297613E-2"/>
    <n v="9.4815731562230568E-2"/>
    <n v="9.4821651230725487E-2"/>
    <n v="9.4827571268805422E-2"/>
    <n v="9.4833491676493478E-2"/>
    <n v="9.4839412453812721E-2"/>
    <n v="9.4845333600786216E-2"/>
    <n v="1.0467500811661927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Grid Solutions - H&amp;R_Mthly-365"/>
    <s v="AFUDC Not Eligible"/>
    <s v="Major Projects"/>
    <s v="Other Transmission &amp; Distribution Expansion"/>
    <s v="Grid Solutions - H&amp;R"/>
    <s v="IK - Distrib Lines OH/UG (Line Ext)"/>
    <s v="~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304943952533758E-3"/>
    <n v="6.4989590046040484E-3"/>
    <n v="6.7429920793866316E-3"/>
    <n v="7.0906915094244086E-3"/>
    <n v="7.4178374814156314E-3"/>
    <n v="7.6861552523767446E-3"/>
    <n v="7.922115596361641E-3"/>
    <n v="8.1660721316879001E-3"/>
    <n v="8.5379097092867316E-3"/>
    <n v="6.63676767170774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049551924920689E-3"/>
    <n v="0.11305421343807136"/>
    <n v="0.11306127179700062"/>
    <n v="0.11306833059660723"/>
    <n v="0.1130753898369187"/>
    <n v="0.11308244951796255"/>
    <n v="0.11308950963976629"/>
    <n v="0.11309657020235742"/>
    <n v="0.1131036312057635"/>
    <n v="0.11311069265001203"/>
    <n v="0.11311775453513051"/>
    <n v="0.11312481686114649"/>
    <n v="1.2484895854732287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Grid Solutions - H&amp;R_Mthly-368"/>
    <s v="AFUDC Not Eligible"/>
    <s v="Major Projects"/>
    <s v="Other Transmission &amp; Distribution Expansion"/>
    <s v="Grid Solutions - H&amp;R"/>
    <s v="IK - Distrib Lines OH/UG (Line Ext)"/>
    <s v="~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056703211520423E-3"/>
    <n v="5.6750902116509778E-3"/>
    <n v="5.8881873727557885E-3"/>
    <n v="6.1918091728942661E-3"/>
    <n v="6.4774830634532227E-3"/>
    <n v="6.7117863656458773E-3"/>
    <n v="6.9178341707694093E-3"/>
    <n v="7.1308644952748504E-3"/>
    <n v="7.4555644657563003E-3"/>
    <n v="5.795428963935273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338649618700762E-3"/>
    <n v="9.8722404559526383E-2"/>
    <n v="9.8728568134899206E-2"/>
    <n v="9.8734732095085001E-2"/>
    <n v="9.8740896440107792E-2"/>
    <n v="9.8747061169991587E-2"/>
    <n v="9.8753226284760451E-2"/>
    <n v="9.8759391784438377E-2"/>
    <n v="9.8765557669049417E-2"/>
    <n v="9.8771723938617592E-2"/>
    <n v="9.8777890593166939E-2"/>
    <n v="9.8784057632721481E-2"/>
    <n v="1.0902193752642342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Grid Solutions Advanced DMS Dec 21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.2913360723667"/>
    <n v="1062.2913360723667"/>
    <n v="0"/>
    <n v="0"/>
    <n v="0"/>
    <n v="0"/>
    <n v="0"/>
    <n v="0"/>
    <n v="0"/>
    <n v="0"/>
    <n v="0"/>
    <n v="0"/>
    <n v="0"/>
    <n v="42.095644096170041"/>
    <n v="42.095644096170041"/>
    <n v="0"/>
    <n v="0"/>
    <n v="0"/>
    <n v="0"/>
    <n v="0"/>
    <n v="0"/>
    <n v="0"/>
    <n v="0"/>
    <n v="0"/>
    <n v="0"/>
    <n v="0"/>
    <n v="1.2734538060212688"/>
    <n v="1.27345380602126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Grid Solutions Advanced DMS VS"/>
    <s v="AFUDC Not Eligible"/>
    <s v="Major Projects"/>
    <s v="Other Transmission &amp; Distribution Expansion"/>
    <s v="Grid Solutions - Advanced D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3.16035875870838"/>
    <n v="183.16035875870838"/>
    <n v="0"/>
    <n v="0"/>
    <n v="0"/>
    <n v="0"/>
    <n v="0"/>
    <n v="0"/>
    <n v="0"/>
    <n v="0"/>
    <n v="0"/>
    <n v="0"/>
    <n v="0"/>
    <n v="114.38854616644062"/>
    <n v="114.38854616644062"/>
    <n v="0"/>
    <n v="0"/>
    <n v="0"/>
    <n v="0"/>
    <n v="0"/>
    <n v="0"/>
    <n v="0"/>
    <n v="0"/>
    <n v="0"/>
    <n v="0"/>
    <n v="0"/>
    <n v="37.742950018980764"/>
    <n v="37.742950018980764"/>
    <n v="0"/>
    <n v="0"/>
    <n v="0"/>
    <n v="0"/>
    <n v="0"/>
    <n v="0"/>
    <n v="0"/>
    <n v="0"/>
    <n v="0"/>
    <n v="0"/>
    <n v="0"/>
    <n v="22.296781143850819"/>
    <n v="22.296781143850819"/>
    <n v="0"/>
    <n v="0"/>
    <n v="0"/>
    <n v="0"/>
    <n v="0"/>
    <n v="0"/>
    <n v="0"/>
    <n v="0"/>
    <n v="0"/>
    <n v="0"/>
    <n v="0"/>
    <n v="1.7767163419577665"/>
    <n v="1.7767163419577665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Grid Solutions Circuit Reliability IK"/>
    <s v="AFUDC Not Eligible"/>
    <s v="Major Projects"/>
    <s v="Other Transmission &amp; Distribution Expansion"/>
    <s v="Grid Solutions - Circuit Reliability"/>
    <s v="IK - Distrib Lines OH/UG (Line Ext)"/>
    <s v="~"/>
    <s v="PEF Distribution U/G Conduct &amp; Devices 367.0"/>
    <n v="8.1999999999999993"/>
    <n v="12.14"/>
    <n v="3.4"/>
    <n v="6.5200000000000005"/>
    <n v="10.89"/>
    <n v="7.81"/>
    <n v="0"/>
    <n v="5.78"/>
    <n v="0.25"/>
    <n v="0.49"/>
    <n v="0"/>
    <n v="5.51"/>
    <n v="60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Grid Solutions Communication Monthly RR"/>
    <s v="AFUDC Not Eligible"/>
    <s v="Major Projects"/>
    <s v="Other Transmission &amp; Distribution Expansion"/>
    <s v="Grid Solutions - Communication"/>
    <s v="RR - Communication"/>
    <s v="~"/>
    <s v="PEF RUSD Communication"/>
    <n v="0"/>
    <n v="0"/>
    <n v="0"/>
    <n v="0"/>
    <n v="0"/>
    <n v="0"/>
    <n v="0"/>
    <n v="0"/>
    <n v="0"/>
    <n v="0"/>
    <n v="0"/>
    <n v="0"/>
    <n v="0"/>
    <n v="0"/>
    <n v="0"/>
    <n v="14.288432189080762"/>
    <n v="0"/>
    <n v="0"/>
    <n v="0.2995750839126316"/>
    <n v="0"/>
    <n v="0"/>
    <n v="6.269357137697989E-3"/>
    <n v="0"/>
    <n v="0"/>
    <n v="1.3097900101799882E-4"/>
    <n v="14.59440760913211"/>
    <n v="0"/>
    <n v="0"/>
    <n v="2.7321165129217E-6"/>
    <n v="0"/>
    <n v="0"/>
    <n v="5.6907134114342828E-8"/>
    <n v="0"/>
    <n v="0"/>
    <n v="0"/>
    <n v="0"/>
    <n v="0"/>
    <n v="0"/>
    <n v="2.7902319607622258E-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Grid Solutions Communication Monthly RR - 360"/>
    <s v="AFUDC Not Eligible"/>
    <s v="Major Projects"/>
    <s v="Other Transmission &amp; Distribution Expansion"/>
    <s v="Grid Solutions - Communication"/>
    <s v="RR - Communication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29.409611511853996"/>
    <n v="0"/>
    <n v="0"/>
    <n v="1.0089496282000496"/>
    <n v="0"/>
    <n v="0"/>
    <n v="2.8646761157252627E-2"/>
    <n v="0"/>
    <n v="0"/>
    <n v="7.433495885156876E-4"/>
    <n v="30.447951250799811"/>
    <n v="0"/>
    <n v="0"/>
    <n v="1.8296591387362924E-5"/>
    <n v="0"/>
    <n v="0"/>
    <n v="4.3495273163456894E-7"/>
    <n v="0"/>
    <n v="0"/>
    <n v="1.0088104581769748E-8"/>
    <n v="0"/>
    <n v="0"/>
    <n v="0"/>
    <n v="1.8741861940386824E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Grid Solutions Communications Quarterly RR "/>
    <s v="AFUDC Not Eligible"/>
    <s v="Major Projects"/>
    <s v="Other Transmission &amp; Distribution Expansion"/>
    <s v="Grid Solutions - Communication"/>
    <s v="RR - Communication"/>
    <s v="~"/>
    <s v="PEF RUSD Communication"/>
    <n v="0"/>
    <n v="0"/>
    <n v="0"/>
    <n v="0"/>
    <n v="0.42"/>
    <n v="0.39"/>
    <n v="0.66000000000000014"/>
    <n v="0.31"/>
    <n v="0"/>
    <n v="0"/>
    <n v="1.17"/>
    <n v="0"/>
    <n v="2.95"/>
    <n v="0"/>
    <n v="0"/>
    <n v="830.79228556733221"/>
    <n v="0"/>
    <n v="0"/>
    <n v="25.767818585413906"/>
    <n v="0"/>
    <n v="0"/>
    <n v="4.1849011829072094"/>
    <n v="0"/>
    <n v="0"/>
    <n v="5.0421571536696197"/>
    <n v="865.7871624893229"/>
    <n v="0"/>
    <n v="0"/>
    <n v="2.4630555768748033"/>
    <n v="0"/>
    <n v="0"/>
    <n v="0.34613642995330512"/>
    <n v="0"/>
    <n v="0"/>
    <n v="3.2906956791998634"/>
    <n v="0"/>
    <n v="0"/>
    <n v="3.8275790763384574"/>
    <n v="9.9274667623664286"/>
    <n v="0"/>
    <n v="0"/>
    <n v="4.8568291823934677"/>
    <n v="0"/>
    <n v="0"/>
    <n v="4.5393187418184509"/>
    <n v="0"/>
    <n v="0"/>
    <n v="5.4726095577784601"/>
    <n v="0"/>
    <n v="0"/>
    <n v="6.6380712682820278"/>
    <n v="21.506828750272405"/>
    <n v="0"/>
    <n v="0"/>
    <n v="4.8497762646159694"/>
    <n v="0"/>
    <n v="0"/>
    <n v="4.9194568241822223"/>
    <n v="0"/>
    <n v="0"/>
    <n v="5.9524740712711148"/>
    <n v="0"/>
    <n v="0"/>
    <n v="7.2207949829533975"/>
    <n v="22.942502143022704"/>
    <n v="0"/>
    <n v="0"/>
    <n v="3.8034102948978115"/>
    <n v="0"/>
    <n v="0"/>
    <n v="3.5345666117878536"/>
    <n v="0"/>
    <n v="0"/>
    <n v="4.2622877783197"/>
    <n v="0"/>
    <n v="0"/>
    <n v="5.1700471854127326"/>
    <n v="16.770311870418098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Grid Solutions Dist Energy Enablement &amp; Storage VS"/>
    <s v="AFUDC Not Eligible"/>
    <s v="Major Projects"/>
    <s v="Other Transmission &amp; Distribution Expansion"/>
    <s v="GS Distributed Energy Enablement &amp; Storage"/>
    <s v="VS - Intangible Plant - Software"/>
    <s v="~"/>
    <s v="PEF Grid Solutions Ent Sys Intang-5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.11812119985245"/>
    <n v="316.11812119985245"/>
    <n v="0"/>
    <n v="0"/>
    <n v="0"/>
    <n v="0"/>
    <n v="0"/>
    <n v="0"/>
    <n v="0"/>
    <n v="0"/>
    <n v="0"/>
    <n v="0"/>
    <n v="0"/>
    <n v="58.627034293782614"/>
    <n v="58.627034293782614"/>
    <n v="0"/>
    <n v="0"/>
    <n v="0"/>
    <n v="0"/>
    <n v="0"/>
    <n v="0"/>
    <n v="0"/>
    <n v="0"/>
    <n v="0"/>
    <n v="0"/>
    <n v="0"/>
    <n v="15.003391628458711"/>
    <n v="15.003391628458711"/>
    <n v="0"/>
    <n v="0"/>
    <n v="0"/>
    <n v="0"/>
    <n v="0"/>
    <n v="0"/>
    <n v="0"/>
    <n v="0"/>
    <n v="0"/>
    <n v="0"/>
    <n v="0"/>
    <n v="1.1302570783549548"/>
    <n v="1.1302570783549548"/>
    <n v="0"/>
    <n v="0"/>
    <n v="0"/>
    <n v="0"/>
    <n v="0"/>
    <n v="0"/>
    <n v="0"/>
    <n v="0"/>
    <n v="0"/>
    <n v="0"/>
    <n v="0"/>
    <n v="0.2653481188988514"/>
    <n v="0.2653481188988514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Grid Solutions Ent App VS - 303"/>
    <s v="AFUDC Not Eligible"/>
    <s v="Major Projects"/>
    <s v="Other Transmission &amp; Distribution Expansion"/>
    <s v="Grid Solutions - Enterprise Syste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.711068110371691"/>
    <n v="38.711068110371691"/>
    <n v="0"/>
    <n v="0"/>
    <n v="0"/>
    <n v="0"/>
    <n v="0"/>
    <n v="0"/>
    <n v="0"/>
    <n v="0"/>
    <n v="0"/>
    <n v="0"/>
    <n v="0"/>
    <n v="151.41263706042565"/>
    <n v="151.41263706042565"/>
    <n v="0"/>
    <n v="0"/>
    <n v="0"/>
    <n v="0"/>
    <n v="0"/>
    <n v="0"/>
    <n v="0"/>
    <n v="0"/>
    <n v="0"/>
    <n v="0"/>
    <n v="0"/>
    <n v="61.255949769146468"/>
    <n v="61.255949769146468"/>
    <n v="0"/>
    <n v="0"/>
    <n v="0"/>
    <n v="0"/>
    <n v="0"/>
    <n v="0"/>
    <n v="0"/>
    <n v="0"/>
    <n v="0"/>
    <n v="0"/>
    <n v="0"/>
    <n v="49.600935104573935"/>
    <n v="49.600935104573935"/>
    <n v="0"/>
    <n v="0"/>
    <n v="0"/>
    <n v="0"/>
    <n v="0"/>
    <n v="0"/>
    <n v="0"/>
    <n v="0"/>
    <n v="0"/>
    <n v="0"/>
    <n v="0"/>
    <n v="8.6266036227668437"/>
    <n v="8.6266036227668437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Grid Solutions Self Optimizing Monthly IK"/>
    <s v="AFUDC Not Eligible"/>
    <s v="Major Projects"/>
    <s v="Other Transmission &amp; Distribution Expansion"/>
    <s v="Grid Solutions - Sectionalization/Self-Healing"/>
    <s v="IK - Distrib Lines OH/UG (Line Ext)"/>
    <s v="~"/>
    <s v="PEF Distribution U/G Conduct &amp; Devices 367.0"/>
    <n v="15.78"/>
    <n v="39.43"/>
    <n v="39.880000000000003"/>
    <n v="6.66"/>
    <n v="66.5"/>
    <n v="49.53"/>
    <n v="24.78"/>
    <n v="31.78"/>
    <n v="24.46"/>
    <n v="27.17"/>
    <n v="14.63"/>
    <n v="11.94"/>
    <n v="352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Grid Solutions Targeted Undergrounding Qtrly IK"/>
    <s v="AFUDC Not Eligible"/>
    <s v="Major Projects"/>
    <s v="Other Transmission &amp; Distribution Expansion"/>
    <s v="Grid Solutions - Underground"/>
    <s v="IK - Distrib Lines OH/UG (Line Ext)"/>
    <s v="~"/>
    <s v="PEF Distribution U/G Conduct &amp; Devices 367.0"/>
    <n v="29.92"/>
    <n v="33.979999999999997"/>
    <n v="49.51"/>
    <n v="62.97"/>
    <n v="8.82"/>
    <n v="46.86"/>
    <n v="48.85"/>
    <n v="204.63"/>
    <n v="35.65"/>
    <n v="44.64"/>
    <n v="60.04"/>
    <n v="188.06"/>
    <n v="813.93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Grid Solutions Transmission FF "/>
    <s v="AFUDC Not Eligible"/>
    <s v="Major Projects"/>
    <s v="Other Transmission &amp; Distribution Expansion"/>
    <s v="Grid Solutions - Transmission"/>
    <s v="FF - Transmission Stations "/>
    <s v="~"/>
    <s v="PEF Transmission (Excl. ECC) 353.1"/>
    <n v="0.4"/>
    <n v="0"/>
    <n v="0.3"/>
    <n v="0"/>
    <n v="0.51"/>
    <n v="0"/>
    <n v="0"/>
    <n v="0"/>
    <n v="2.94"/>
    <n v="0"/>
    <n v="0"/>
    <n v="0.81"/>
    <n v="4.96000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Grid Solutions"/>
    <s v="PEF Grid Solutions Transmission GG"/>
    <s v="AFUDC Not Eligible"/>
    <s v="Major Projects"/>
    <s v="Other Transmission &amp; Distribution Expansion"/>
    <s v="Grid Solutions - 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-2.3629057158907814"/>
    <n v="0"/>
    <n v="0"/>
    <n v="0"/>
    <n v="0"/>
    <n v="0"/>
    <n v="0"/>
    <n v="0"/>
    <n v="0"/>
    <n v="0"/>
    <n v="-2.36290571589078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Integrated Grid Strategy"/>
    <s v="PEF IGS Exp Outdoor Lighting IK"/>
    <s v="AFUDC Not Eligible"/>
    <s v="Expansion"/>
    <s v="Other Transmission &amp; Distribution Expansion"/>
    <s v="Customer Solutions"/>
    <s v="IK - Distrib Lines OH/UG (Line Ext)"/>
    <s v="~"/>
    <s v="D DIS 373-ZZ-STREET LIGHT&amp;SIG-50226"/>
    <n v="9.25"/>
    <n v="8.01"/>
    <n v="5.17"/>
    <n v="0.28999999999999998"/>
    <n v="5.04"/>
    <n v="1.44"/>
    <n v="2.76"/>
    <n v="8.4600000000000009"/>
    <n v="4.49"/>
    <n v="15.72"/>
    <n v="9.91"/>
    <n v="4.7300000000000004"/>
    <n v="75.27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Integrated Grid Strategy"/>
    <s v="PEF IGS Maint Outdoor Lighting IK"/>
    <s v="AFUDC Not Eligible"/>
    <s v="Maintenance"/>
    <s v="Maintenance"/>
    <s v="Customer Solutions"/>
    <s v="IK - Distrib Lines OH/UG (Line Ext)"/>
    <s v="~"/>
    <s v="PEF Distribution Poles Towers &amp; Fixtures 364.0"/>
    <n v="0"/>
    <n v="0"/>
    <n v="0"/>
    <n v="0"/>
    <n v="7.12"/>
    <n v="0"/>
    <n v="0"/>
    <n v="0"/>
    <n v="0"/>
    <n v="0"/>
    <n v="0"/>
    <n v="0"/>
    <n v="7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8.44524224283668"/>
    <n v="0"/>
    <n v="0"/>
    <n v="0"/>
    <n v="0"/>
    <n v="0"/>
    <n v="0"/>
    <n v="0"/>
    <n v="0"/>
    <n v="0"/>
    <n v="0"/>
    <n v="918.44524224283668"/>
  </r>
  <r>
    <s v="DE Florida"/>
    <x v="18"/>
    <s v="Integrated Grid Strategy"/>
    <s v="PEF Solar Growth Battery BY - 2024 Dixie Count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.70743841764731"/>
    <n v="0"/>
    <n v="0"/>
    <n v="0"/>
    <n v="0"/>
    <n v="0"/>
    <n v="0"/>
    <n v="123.707438417647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Integrated Grid Strategy"/>
    <s v="PEF Solar Growth Battery BY - 2024 J Hopkins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.54808096244366"/>
    <n v="111.548080962443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6.5264040826178"/>
    <n v="0"/>
    <n v="0"/>
    <n v="0"/>
    <n v="0"/>
    <n v="0"/>
    <n v="0"/>
    <n v="0"/>
    <n v="0"/>
    <n v="0"/>
    <n v="2626.5264040826178"/>
    <n v="0"/>
    <n v="0"/>
    <n v="0"/>
    <n v="0"/>
    <n v="0"/>
    <n v="0"/>
    <n v="0"/>
    <n v="0"/>
    <n v="0"/>
    <n v="0"/>
    <n v="0"/>
    <n v="0"/>
    <n v="0"/>
  </r>
  <r>
    <s v="DE Florida"/>
    <x v="18"/>
    <s v="Other Departments (Jamil)"/>
    <s v="PEF OthJamil_Network Upgrades_Solar"/>
    <s v="AFUDC Not Eligible"/>
    <s v="Expansion"/>
    <s v="Other Transmission &amp; Distribution Expansion"/>
    <s v="Renewable Generation - Solar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5.10369196709888"/>
    <n v="205.10369196709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99.9278624455574"/>
    <n v="5599.92786244555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74.7193324280775"/>
    <n v="2374.71933242807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2.3868825911254"/>
    <n v="1112.38688259112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0"/>
    <n v="3.1275527715066503E-2"/>
    <n v="0"/>
    <n v="0"/>
    <n v="3.2370208572555001E-2"/>
    <n v="0"/>
    <n v="0"/>
    <n v="3.2370208572555001E-2"/>
    <n v="0"/>
    <n v="0"/>
    <n v="3.2370208572555001E-2"/>
    <n v="0.12838615343273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Other Departments (Savoy)"/>
    <s v="PEF Other Savoy Exp Other OU"/>
    <s v="AFUDC Not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0"/>
    <n v="7.1837571194066502E-2"/>
    <n v="0"/>
    <n v="0"/>
    <n v="7.2999798747014996E-2"/>
    <n v="0"/>
    <n v="0"/>
    <n v="7.2999798747014996E-2"/>
    <n v="0"/>
    <n v="0"/>
    <n v="7.2999798747014996E-2"/>
    <n v="0.2908369674351115"/>
    <n v="0"/>
    <n v="0"/>
    <n v="7.1837571194066502E-2"/>
    <n v="0"/>
    <n v="0"/>
    <n v="7.2999798747014996E-2"/>
    <n v="0"/>
    <n v="0"/>
    <n v="7.2999798747014996E-2"/>
    <n v="0"/>
    <n v="0"/>
    <n v="7.2999798747014996E-2"/>
    <n v="0.2908369674351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ECRC Crystal River BA"/>
    <s v="AFUDC Not Eligible"/>
    <s v="Recoverable"/>
    <s v="Major Nuclear &amp; Fossil Projects"/>
    <s v="Fossil Hydro ECRC"/>
    <s v="BA - Fossil Steam Plants "/>
    <s v="~"/>
    <s v="PEF Fossil Hydro ECRC Crystal River"/>
    <n v="0"/>
    <n v="0"/>
    <n v="20.3"/>
    <n v="0"/>
    <n v="0"/>
    <n v="0"/>
    <n v="0"/>
    <n v="0"/>
    <n v="0"/>
    <n v="0"/>
    <n v="0"/>
    <n v="2.09"/>
    <n v="22.39"/>
    <n v="0"/>
    <n v="0"/>
    <n v="0"/>
    <n v="0"/>
    <n v="0"/>
    <n v="0"/>
    <n v="0"/>
    <n v="0"/>
    <n v="0"/>
    <n v="16.545431027640792"/>
    <n v="0"/>
    <n v="0"/>
    <n v="16.545431027640792"/>
    <n v="0"/>
    <n v="0"/>
    <n v="0"/>
    <n v="0"/>
    <n v="0"/>
    <n v="0"/>
    <n v="0"/>
    <n v="0"/>
    <n v="0"/>
    <n v="4.3194156317508376"/>
    <n v="0"/>
    <n v="0"/>
    <n v="4.3194156317508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 Rotables Bartow CC BG"/>
    <s v="AFUDC Not Eligible"/>
    <s v="Maintenance"/>
    <s v="Maintenance"/>
    <s v="Fossil Hydro"/>
    <s v="BG - Cust - Other Production Plant"/>
    <s v="~"/>
    <s v="PEF Bartow 343.1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.0669492831394862"/>
    <n v="0"/>
    <n v="0"/>
    <n v="0"/>
    <n v="7.3619491319234927"/>
    <n v="0.13145521603224442"/>
    <n v="4.4264550648162508"/>
    <n v="0"/>
    <n v="0"/>
    <n v="0"/>
    <n v="0"/>
    <n v="0"/>
    <n v="0"/>
    <n v="0"/>
    <n v="258.5260170848652"/>
    <n v="0"/>
    <n v="0"/>
    <n v="31.791739322342877"/>
    <n v="0.41383937266350301"/>
    <n v="290.731595779871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 Rotables Citrus 1&amp;2 BG"/>
    <s v="AFUDC Not Eligible"/>
    <s v="Maintenance"/>
    <s v="Maintenance"/>
    <s v="Fossil Hydro"/>
    <s v="BG - Cust - Other Production Plant"/>
    <s v="~"/>
    <s v="PEF CITRUS CC 343.1"/>
    <n v="0"/>
    <n v="0"/>
    <n v="0"/>
    <n v="0"/>
    <n v="0"/>
    <n v="0"/>
    <n v="0"/>
    <n v="0"/>
    <n v="0"/>
    <n v="64.61"/>
    <n v="59.91"/>
    <n v="0"/>
    <n v="124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332611615013166"/>
    <n v="0"/>
    <n v="0"/>
    <n v="0"/>
    <n v="0"/>
    <n v="0"/>
    <n v="15.188002496874439"/>
    <n v="26.520614111887603"/>
    <n v="0"/>
    <n v="0"/>
    <n v="0"/>
    <n v="0"/>
    <n v="0"/>
    <n v="0"/>
    <n v="0"/>
    <n v="0"/>
    <n v="2422.7081645009721"/>
    <n v="0"/>
    <n v="0"/>
    <n v="0"/>
    <n v="2422.7081645009721"/>
    <n v="0"/>
    <n v="0"/>
    <n v="0"/>
    <n v="0"/>
    <n v="0"/>
    <n v="0"/>
    <n v="0"/>
    <n v="0"/>
    <n v="0"/>
    <n v="0"/>
    <n v="0"/>
    <n v="1015.6343822298421"/>
    <n v="1015.63438222984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 Rotables Hines 4 BG"/>
    <s v="AFUDC Not Eligible"/>
    <s v="Maintenance"/>
    <s v="Maintenance"/>
    <s v="Fossil Hydro"/>
    <s v="BG - Other Production Plant"/>
    <s v="~"/>
    <s v="PEF Hines 4 343.1"/>
    <n v="0"/>
    <n v="0"/>
    <n v="0"/>
    <n v="0"/>
    <n v="61.02"/>
    <n v="0"/>
    <n v="0"/>
    <n v="0"/>
    <n v="0"/>
    <n v="0"/>
    <n v="0"/>
    <n v="0"/>
    <n v="61.02"/>
    <n v="0"/>
    <n v="0"/>
    <n v="0"/>
    <n v="0"/>
    <n v="0"/>
    <n v="0"/>
    <n v="0"/>
    <n v="0"/>
    <n v="0"/>
    <n v="0"/>
    <n v="0"/>
    <n v="61.02"/>
    <n v="61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 Rotables Osprey BG"/>
    <s v="AFUDC Not Eligible"/>
    <s v="Maintenance"/>
    <s v="Maintenance"/>
    <s v="Fossil Hydro"/>
    <s v="BG - Other Production Plant"/>
    <s v="~"/>
    <s v="PEF Osprey CC 343.1"/>
    <n v="0"/>
    <n v="0"/>
    <n v="0"/>
    <n v="0"/>
    <n v="0"/>
    <n v="96.05"/>
    <n v="0"/>
    <n v="0"/>
    <n v="0"/>
    <n v="0"/>
    <n v="0"/>
    <n v="0"/>
    <n v="96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Anclote BA-311"/>
    <s v="AFUDC Not Eligible"/>
    <s v="Maintenance"/>
    <s v="Maintenance"/>
    <s v="Fossil Hydro"/>
    <s v="BA - Fossil Steam Plants "/>
    <s v="~"/>
    <s v="PEF Anclote Struct &amp; Improv 311"/>
    <n v="1.58"/>
    <n v="0.6"/>
    <n v="2.2400000000000002"/>
    <n v="7.38"/>
    <n v="0.17"/>
    <n v="1.1599999999999999"/>
    <n v="7.39"/>
    <n v="11.52"/>
    <n v="6.51"/>
    <n v="0"/>
    <n v="3.28"/>
    <n v="47.42"/>
    <n v="89.25"/>
    <n v="0"/>
    <n v="0"/>
    <n v="0"/>
    <n v="0"/>
    <n v="3.2573470838126659"/>
    <n v="3.3181449810188242"/>
    <n v="37.698448275774112"/>
    <n v="0"/>
    <n v="0"/>
    <n v="7.1839246296485459"/>
    <n v="0"/>
    <n v="52.912231954743952"/>
    <n v="104.37009692499811"/>
    <n v="0"/>
    <n v="0"/>
    <n v="0"/>
    <n v="0"/>
    <n v="2.8765861235414372"/>
    <n v="24.45811694066855"/>
    <n v="0"/>
    <n v="0"/>
    <n v="0"/>
    <n v="0"/>
    <n v="0"/>
    <n v="17.604995629218976"/>
    <n v="44.939698693428966"/>
    <n v="0"/>
    <n v="0.76061696952539892"/>
    <n v="0"/>
    <n v="43.960794223451622"/>
    <n v="4.7188986666368473"/>
    <n v="85.911028121521099"/>
    <n v="0"/>
    <n v="1.8101094789416114E-2"/>
    <n v="0"/>
    <n v="0.5658088555273848"/>
    <n v="0"/>
    <n v="1.8251820556735998"/>
    <n v="137.76042998712538"/>
    <n v="0"/>
    <n v="0"/>
    <n v="3.4504737199644171"/>
    <n v="1.6487943728280376"/>
    <n v="0.27206439457619108"/>
    <n v="0.10161602455384859"/>
    <n v="0"/>
    <n v="0"/>
    <n v="0"/>
    <n v="0"/>
    <n v="0"/>
    <n v="1.7462615789600799"/>
    <n v="7.2192100908825747"/>
    <n v="0"/>
    <n v="0"/>
    <n v="0.30424400348511993"/>
    <n v="1.5028245382466914"/>
    <n v="1.1086453264414269"/>
    <n v="2.551788427302188"/>
    <n v="0"/>
    <n v="0"/>
    <n v="0"/>
    <n v="12.263293787122455"/>
    <n v="0"/>
    <n v="2.3546479645587466"/>
    <n v="20.085444047156631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Anclote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878690618992662E-2"/>
    <n v="0"/>
    <n v="0"/>
    <n v="2.6992726067921877"/>
    <n v="0"/>
    <n v="2.9755694219149156"/>
    <n v="5.7357207193260962"/>
    <n v="0"/>
    <n v="0"/>
    <n v="0"/>
    <n v="0"/>
    <n v="2.8352403183706598"/>
    <n v="5.9482175369007111"/>
    <n v="0"/>
    <n v="0"/>
    <n v="0"/>
    <n v="0"/>
    <n v="0"/>
    <n v="9.4618879339483186"/>
    <n v="18.245345789219691"/>
    <n v="0"/>
    <n v="1.3680234697489126"/>
    <n v="0"/>
    <n v="20.158398976616269"/>
    <n v="5.7990883557749502"/>
    <n v="38.391454012797332"/>
    <n v="0"/>
    <n v="7.5329484354122608E-2"/>
    <n v="0"/>
    <n v="2.6959072974453333"/>
    <n v="0"/>
    <n v="5.6639925448867974"/>
    <n v="74.15219414162371"/>
    <n v="0"/>
    <n v="0"/>
    <n v="12.700347215158468"/>
    <n v="6.0688075669596637"/>
    <n v="1.327384960266057"/>
    <n v="0.49877286211517136"/>
    <n v="0"/>
    <n v="0"/>
    <n v="0"/>
    <n v="0"/>
    <n v="0"/>
    <n v="8.4763308646947362"/>
    <n v="29.071643469194093"/>
    <n v="0"/>
    <n v="0"/>
    <n v="1.5138737578962609"/>
    <n v="7.4812038875085385"/>
    <n v="5.5201754936626886"/>
    <n v="12.71321061503857"/>
    <n v="0"/>
    <n v="0"/>
    <n v="0"/>
    <n v="59.505779889976473"/>
    <n v="0"/>
    <n v="11.62871933185459"/>
    <n v="98.362962975937137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Anclote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093308851573892E-2"/>
    <n v="0"/>
    <n v="0"/>
    <n v="1.9106946443227137"/>
    <n v="0"/>
    <n v="2.1062728321537669"/>
    <n v="4.060060785328055"/>
    <n v="0"/>
    <n v="0"/>
    <n v="0"/>
    <n v="0"/>
    <n v="2.0069401208485318"/>
    <n v="4.2104778014729867"/>
    <n v="0"/>
    <n v="0"/>
    <n v="0"/>
    <n v="0"/>
    <n v="0"/>
    <n v="6.6976483053564388"/>
    <n v="12.915066227677958"/>
    <n v="0"/>
    <n v="0.96836275437318919"/>
    <n v="0"/>
    <n v="14.269231221376595"/>
    <n v="4.1049157782405112"/>
    <n v="27.175597000112848"/>
    <n v="0"/>
    <n v="5.3322370864905932E-2"/>
    <n v="0"/>
    <n v="1.9083120992769704"/>
    <n v="0"/>
    <n v="4.0092868325565103"/>
    <n v="52.48902805680153"/>
    <n v="0"/>
    <n v="0"/>
    <n v="8.990007607526195"/>
    <n v="4.295837371317031"/>
    <n v="0.93959605194527696"/>
    <n v="0.35305905262482945"/>
    <n v="0"/>
    <n v="0"/>
    <n v="0"/>
    <n v="0"/>
    <n v="0"/>
    <n v="6.0000218106702015"/>
    <n v="20.578521894083533"/>
    <n v="0"/>
    <n v="0"/>
    <n v="1.0716048098091533"/>
    <n v="5.2956156387191005"/>
    <n v="3.9074896458905322"/>
    <n v="8.9991217232283205"/>
    <n v="0"/>
    <n v="0"/>
    <n v="0"/>
    <n v="42.121517663677231"/>
    <n v="0"/>
    <n v="8.2314571179923437"/>
    <n v="69.62680659931668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Anclote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502078479837694E-2"/>
    <n v="0"/>
    <n v="0"/>
    <n v="0.46564688673122945"/>
    <n v="0"/>
    <n v="0.51331037631427978"/>
    <n v="0.98945934152534698"/>
    <n v="0"/>
    <n v="0"/>
    <n v="0"/>
    <n v="0"/>
    <n v="0.48910244339978198"/>
    <n v="1.0261168029817882"/>
    <n v="0"/>
    <n v="0"/>
    <n v="0"/>
    <n v="0"/>
    <n v="0"/>
    <n v="1.6322540553911606"/>
    <n v="3.147473301772731"/>
    <n v="0"/>
    <n v="0.23599535058849624"/>
    <n v="0"/>
    <n v="3.4774908216828577"/>
    <n v="1.0003906031482488"/>
    <n v="6.6228433466871737"/>
    <n v="0"/>
    <n v="1.2994946019422898E-2"/>
    <n v="0"/>
    <n v="0.46506579582143126"/>
    <n v="0"/>
    <n v="0.97708455265325078"/>
    <n v="12.791865416600881"/>
    <n v="0"/>
    <n v="0"/>
    <n v="2.1909127536708786"/>
    <n v="1.0469184560683964"/>
    <n v="0.22898442904133184"/>
    <n v="8.6042389765243824E-2"/>
    <n v="0"/>
    <n v="0"/>
    <n v="0"/>
    <n v="0"/>
    <n v="0"/>
    <n v="1.4622394429032552"/>
    <n v="5.0150974714491063"/>
    <n v="0"/>
    <n v="0"/>
    <n v="0.26115617251888357"/>
    <n v="1.2905712890895764"/>
    <n v="0.95227707820468843"/>
    <n v="2.1931351412981939"/>
    <n v="0"/>
    <n v="0"/>
    <n v="0"/>
    <n v="10.26524635564129"/>
    <n v="0"/>
    <n v="2.006050542707821"/>
    <n v="16.968436579460455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Anclote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859767273270398E-3"/>
    <n v="0"/>
    <n v="0"/>
    <n v="0.11909230190133772"/>
    <n v="0"/>
    <n v="0.13128255776440817"/>
    <n v="0.25306083639307292"/>
    <n v="0"/>
    <n v="0"/>
    <n v="0"/>
    <n v="0"/>
    <n v="0.12509121720740635"/>
    <n v="0.26243622704016434"/>
    <n v="0"/>
    <n v="0"/>
    <n v="0"/>
    <n v="0"/>
    <n v="0"/>
    <n v="0.41745987846908506"/>
    <n v="0.80498732271665574"/>
    <n v="0"/>
    <n v="6.0357350477137188E-2"/>
    <n v="0"/>
    <n v="0.8893915038206508"/>
    <n v="0.25585636643263998"/>
    <n v="1.6938358100631188"/>
    <n v="0"/>
    <n v="3.3235276192058734E-3"/>
    <n v="0"/>
    <n v="0.11894303836868435"/>
    <n v="0"/>
    <n v="0.24989462171686397"/>
    <n v="3.2716022184983014"/>
    <n v="0"/>
    <n v="0"/>
    <n v="0.56033770815833861"/>
    <n v="0.26775502005688523"/>
    <n v="5.856384236948084E-2"/>
    <n v="2.2005822386756042E-2"/>
    <n v="0"/>
    <n v="0"/>
    <n v="0"/>
    <n v="0"/>
    <n v="0"/>
    <n v="0.373978026860671"/>
    <n v="1.2826404198321317"/>
    <n v="0"/>
    <n v="0"/>
    <n v="6.679261459881683E-2"/>
    <n v="0.33007303869613114"/>
    <n v="0.24355179497497484"/>
    <n v="0.56090997509889162"/>
    <n v="0"/>
    <n v="0"/>
    <n v="0"/>
    <n v="2.6254080527198549"/>
    <n v="0"/>
    <n v="0.51306143416885974"/>
    <n v="4.3397969102575287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Anclote Other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173234631626404"/>
    <n v="1.4173234631626404"/>
    <n v="0"/>
    <n v="0"/>
    <n v="0"/>
    <n v="0"/>
    <n v="0"/>
    <n v="0"/>
    <n v="0"/>
    <n v="0"/>
    <n v="0"/>
    <n v="0"/>
    <n v="0"/>
    <n v="6.9291369310173518"/>
    <n v="6.9291369310173518"/>
    <n v="0"/>
    <n v="0"/>
    <n v="0"/>
    <n v="0"/>
    <n v="0"/>
    <n v="0"/>
    <n v="0"/>
    <n v="0"/>
    <n v="0"/>
    <n v="0"/>
    <n v="0"/>
    <n v="7.677168755648025"/>
    <n v="7.677168755648025"/>
    <n v="0"/>
    <n v="0"/>
    <n v="0"/>
    <n v="0"/>
    <n v="0"/>
    <n v="0"/>
    <n v="0"/>
    <n v="0"/>
    <n v="0"/>
    <n v="0"/>
    <n v="0"/>
    <n v="8.6089276992334369"/>
    <n v="8.6089276992334369"/>
    <n v="0"/>
    <n v="0"/>
    <n v="0"/>
    <n v="0"/>
    <n v="0"/>
    <n v="0"/>
    <n v="0"/>
    <n v="0"/>
    <n v="0"/>
    <n v="0"/>
    <n v="0"/>
    <n v="22.650928680222883"/>
    <n v="22.650928680222883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Anclote Other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9291369310173518"/>
    <n v="6.9291369310173518"/>
    <n v="0"/>
    <n v="0"/>
    <n v="0"/>
    <n v="0"/>
    <n v="0"/>
    <n v="0"/>
    <n v="0"/>
    <n v="0"/>
    <n v="0"/>
    <n v="0"/>
    <n v="0"/>
    <n v="34.803165039882607"/>
    <n v="34.803165039882607"/>
    <n v="0"/>
    <n v="0"/>
    <n v="0"/>
    <n v="0"/>
    <n v="0"/>
    <n v="0"/>
    <n v="0"/>
    <n v="0"/>
    <n v="0"/>
    <n v="0"/>
    <n v="0"/>
    <n v="38.464583989535697"/>
    <n v="38.464583989535697"/>
    <n v="0"/>
    <n v="0"/>
    <n v="0"/>
    <n v="0"/>
    <n v="0"/>
    <n v="0"/>
    <n v="0"/>
    <n v="0"/>
    <n v="0"/>
    <n v="0"/>
    <n v="0"/>
    <n v="43.136502081943789"/>
    <n v="43.136502081943789"/>
    <n v="0"/>
    <n v="0"/>
    <n v="0"/>
    <n v="0"/>
    <n v="0"/>
    <n v="0"/>
    <n v="0"/>
    <n v="0"/>
    <n v="0"/>
    <n v="0"/>
    <n v="0"/>
    <n v="113.39900042040564"/>
    <n v="113.39900042040564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Anclote Other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818919286713154"/>
    <n v="4.8818919286713154"/>
    <n v="0"/>
    <n v="0"/>
    <n v="0"/>
    <n v="0"/>
    <n v="0"/>
    <n v="0"/>
    <n v="0"/>
    <n v="0"/>
    <n v="0"/>
    <n v="0"/>
    <n v="0"/>
    <n v="24.566940028152427"/>
    <n v="24.566940028152427"/>
    <n v="0"/>
    <n v="0"/>
    <n v="0"/>
    <n v="0"/>
    <n v="0"/>
    <n v="0"/>
    <n v="0"/>
    <n v="0"/>
    <n v="0"/>
    <n v="0"/>
    <n v="0"/>
    <n v="27.217859841192261"/>
    <n v="27.217859841192261"/>
    <n v="0"/>
    <n v="0"/>
    <n v="0"/>
    <n v="0"/>
    <n v="0"/>
    <n v="0"/>
    <n v="0"/>
    <n v="0"/>
    <n v="0"/>
    <n v="0"/>
    <n v="0"/>
    <n v="30.524947931353914"/>
    <n v="30.524947931353914"/>
    <n v="0"/>
    <n v="0"/>
    <n v="0"/>
    <n v="0"/>
    <n v="0"/>
    <n v="0"/>
    <n v="0"/>
    <n v="0"/>
    <n v="0"/>
    <n v="0"/>
    <n v="0"/>
    <n v="80.262502781974618"/>
    <n v="80.262502781974618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Anclote Other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598430783667913"/>
    <n v="1.2598430783667913"/>
    <n v="0"/>
    <n v="0"/>
    <n v="0"/>
    <n v="0"/>
    <n v="0"/>
    <n v="0"/>
    <n v="0"/>
    <n v="0"/>
    <n v="0"/>
    <n v="0"/>
    <n v="0"/>
    <n v="5.9842546222422577"/>
    <n v="5.9842546222422577"/>
    <n v="0"/>
    <n v="0"/>
    <n v="0"/>
    <n v="0"/>
    <n v="0"/>
    <n v="0"/>
    <n v="0"/>
    <n v="0"/>
    <n v="0"/>
    <n v="0"/>
    <n v="0"/>
    <n v="6.6404228933798182"/>
    <n v="6.6404228933798182"/>
    <n v="0"/>
    <n v="0"/>
    <n v="0"/>
    <n v="0"/>
    <n v="0"/>
    <n v="0"/>
    <n v="0"/>
    <n v="0"/>
    <n v="0"/>
    <n v="0"/>
    <n v="0"/>
    <n v="7.4409481838085867"/>
    <n v="7.4409481838085867"/>
    <n v="0"/>
    <n v="0"/>
    <n v="0"/>
    <n v="0"/>
    <n v="0"/>
    <n v="0"/>
    <n v="0"/>
    <n v="0"/>
    <n v="0"/>
    <n v="0"/>
    <n v="0"/>
    <n v="19.566937810254306"/>
    <n v="19.566937810254306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Anclote Other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1496076959169783"/>
    <n v="0.31496076959169783"/>
    <n v="0"/>
    <n v="0"/>
    <n v="0"/>
    <n v="0"/>
    <n v="0"/>
    <n v="0"/>
    <n v="0"/>
    <n v="0"/>
    <n v="0"/>
    <n v="0"/>
    <n v="0"/>
    <n v="1.5748038479584892"/>
    <n v="1.5748038479584892"/>
    <n v="0"/>
    <n v="0"/>
    <n v="0"/>
    <n v="0"/>
    <n v="0"/>
    <n v="0"/>
    <n v="0"/>
    <n v="0"/>
    <n v="0"/>
    <n v="0"/>
    <n v="0"/>
    <n v="1.6929141365553757"/>
    <n v="1.6929141365553757"/>
    <n v="0"/>
    <n v="0"/>
    <n v="0"/>
    <n v="0"/>
    <n v="0"/>
    <n v="0"/>
    <n v="0"/>
    <n v="0"/>
    <n v="0"/>
    <n v="0"/>
    <n v="0"/>
    <n v="1.9028879824249063"/>
    <n v="1.9028879824249063"/>
    <n v="0"/>
    <n v="0"/>
    <n v="0"/>
    <n v="0"/>
    <n v="0"/>
    <n v="0"/>
    <n v="0"/>
    <n v="0"/>
    <n v="0"/>
    <n v="0"/>
    <n v="0"/>
    <n v="5.0000022172682019"/>
    <n v="5.0000022172682019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Bartow CC BG"/>
    <s v="AFUDC Not Eligible"/>
    <s v="Maintenance"/>
    <s v="Maintenance"/>
    <s v="Fossil Hydro"/>
    <s v="BG - Other Production Plant"/>
    <s v="~"/>
    <s v="PEF Bartow 344 CC"/>
    <n v="38.210000000000008"/>
    <n v="0"/>
    <n v="0"/>
    <n v="0"/>
    <n v="0"/>
    <n v="0.11"/>
    <n v="0"/>
    <n v="0"/>
    <n v="0"/>
    <n v="0"/>
    <n v="0"/>
    <n v="0"/>
    <n v="38.320000000000007"/>
    <n v="0"/>
    <n v="3.8210193765629961"/>
    <n v="2.3471259539207132"/>
    <n v="0"/>
    <n v="0"/>
    <n v="1.0384398871111942"/>
    <n v="3.2167419765358498"/>
    <n v="0"/>
    <n v="0"/>
    <n v="3.7942383910818687"/>
    <n v="21.499460653516671"/>
    <n v="27.110017772926053"/>
    <n v="62.827044011655346"/>
    <n v="0"/>
    <n v="0"/>
    <n v="0"/>
    <n v="0"/>
    <n v="37.897842385407962"/>
    <n v="0"/>
    <n v="0"/>
    <n v="0"/>
    <n v="0.19376771289401018"/>
    <n v="19.749326222966445"/>
    <n v="15.925483456414806"/>
    <n v="0"/>
    <n v="73.766419777683225"/>
    <n v="0"/>
    <n v="0"/>
    <n v="0"/>
    <n v="0"/>
    <n v="0.55023704161737352"/>
    <n v="0"/>
    <n v="0"/>
    <n v="0"/>
    <n v="0"/>
    <n v="0"/>
    <n v="3.9957959196684438"/>
    <n v="33.762829819473779"/>
    <n v="38.308862780759597"/>
    <n v="0"/>
    <n v="0"/>
    <n v="0"/>
    <n v="0"/>
    <n v="1.1973376309550032"/>
    <n v="0"/>
    <n v="0"/>
    <n v="0"/>
    <n v="0"/>
    <n v="0"/>
    <n v="3.6743690381503962"/>
    <n v="29.949607468333433"/>
    <n v="34.821314137438833"/>
    <n v="0"/>
    <n v="0"/>
    <n v="0"/>
    <n v="0"/>
    <n v="0"/>
    <n v="0"/>
    <n v="0"/>
    <n v="0"/>
    <n v="0.1302382820340843"/>
    <n v="0"/>
    <n v="0.5226344323694474"/>
    <n v="36.466596865084405"/>
    <n v="37.119469579487934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Bartow CC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0"/>
    <n v="4.2477163834477678E-3"/>
    <n v="0"/>
    <n v="0"/>
    <n v="0.1713406076983493"/>
    <n v="0.6642269582156356"/>
    <n v="0"/>
    <n v="0"/>
    <n v="1.1535379582049556"/>
    <n v="2.3857267548863295"/>
    <n v="2.9401313500747781"/>
    <n v="7.3192113454634962"/>
    <n v="0"/>
    <n v="0"/>
    <n v="0"/>
    <n v="0"/>
    <n v="5.9138970299332811"/>
    <n v="0"/>
    <n v="0"/>
    <n v="0"/>
    <n v="0.21254425056273352"/>
    <n v="7.477170122359845"/>
    <n v="6.2993779714913476"/>
    <n v="0"/>
    <n v="19.902989374347207"/>
    <n v="0"/>
    <n v="0"/>
    <n v="0"/>
    <n v="0"/>
    <n v="1.4178239251987783"/>
    <n v="0"/>
    <n v="0"/>
    <n v="0"/>
    <n v="0"/>
    <n v="0"/>
    <n v="5.701435984972643"/>
    <n v="22.27444500765116"/>
    <n v="29.393704917822582"/>
    <n v="0"/>
    <n v="0"/>
    <n v="0"/>
    <n v="0"/>
    <n v="5.8164515420110297"/>
    <n v="0"/>
    <n v="0"/>
    <n v="0"/>
    <n v="0"/>
    <n v="0"/>
    <n v="9.6048127463076565"/>
    <n v="30.802358048549063"/>
    <n v="46.223622336867749"/>
    <n v="0"/>
    <n v="0"/>
    <n v="0"/>
    <n v="0"/>
    <n v="0"/>
    <n v="0"/>
    <n v="0"/>
    <n v="0"/>
    <n v="1.0060770392019782"/>
    <n v="0"/>
    <n v="4.4141382893665417"/>
    <n v="81.165069639547241"/>
    <n v="86.585284968115758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Bartow CC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0"/>
    <n v="1.9563021598538763E-3"/>
    <n v="0"/>
    <n v="0"/>
    <n v="7.891157757545135E-2"/>
    <n v="0.3059122869064283"/>
    <n v="0"/>
    <n v="0"/>
    <n v="0.53126635476497774"/>
    <n v="1.0987556564727656"/>
    <n v="1.3540888306052015"/>
    <n v="3.3708910084846782"/>
    <n v="0"/>
    <n v="0"/>
    <n v="0"/>
    <n v="0"/>
    <n v="2.723668081488352"/>
    <n v="0"/>
    <n v="0"/>
    <n v="0"/>
    <n v="9.7888074180437851E-2"/>
    <n v="3.4436395322831013"/>
    <n v="2.901202815561263"/>
    <n v="0"/>
    <n v="9.1663985035131539"/>
    <n v="0"/>
    <n v="0"/>
    <n v="0"/>
    <n v="0"/>
    <n v="0.65298497991406279"/>
    <n v="0"/>
    <n v="0"/>
    <n v="0"/>
    <n v="0"/>
    <n v="0"/>
    <n v="2.6258239450936807"/>
    <n v="10.258592893262875"/>
    <n v="13.537401818270618"/>
    <n v="0"/>
    <n v="0"/>
    <n v="0"/>
    <n v="0"/>
    <n v="2.6787968208142621"/>
    <n v="0"/>
    <n v="0"/>
    <n v="0"/>
    <n v="0"/>
    <n v="0"/>
    <n v="4.4235486411519807"/>
    <n v="14.186177763426837"/>
    <n v="21.288523225393078"/>
    <n v="0"/>
    <n v="0"/>
    <n v="0"/>
    <n v="0"/>
    <n v="0"/>
    <n v="0"/>
    <n v="0"/>
    <n v="0"/>
    <n v="0.46335416491253012"/>
    <n v="0"/>
    <n v="2.0329549193532896"/>
    <n v="37.38098854676668"/>
    <n v="39.877297631032498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Bartow CC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0"/>
    <n v="2.2877553469796114E-2"/>
    <n v="0"/>
    <n v="0"/>
    <n v="0.92281441610390158"/>
    <n v="3.5774252282644237"/>
    <n v="0"/>
    <n v="0"/>
    <n v="6.2127797470444488"/>
    <n v="12.849160930780879"/>
    <n v="15.835099638870787"/>
    <n v="39.420157514534239"/>
    <n v="0"/>
    <n v="0"/>
    <n v="0"/>
    <n v="0"/>
    <n v="31.851348655097926"/>
    <n v="0"/>
    <n v="0"/>
    <n v="0"/>
    <n v="1.1447309608274483"/>
    <n v="40.270899428130804"/>
    <n v="33.927490293566713"/>
    <n v="0"/>
    <n v="107.19446933762288"/>
    <n v="0"/>
    <n v="0"/>
    <n v="0"/>
    <n v="0"/>
    <n v="7.6361846879184103"/>
    <n v="0"/>
    <n v="0"/>
    <n v="0"/>
    <n v="0"/>
    <n v="0"/>
    <n v="30.707073616139166"/>
    <n v="119.96678392469639"/>
    <n v="158.31004222875396"/>
    <n v="0"/>
    <n v="0"/>
    <n v="0"/>
    <n v="0"/>
    <n v="31.326530004326091"/>
    <n v="0"/>
    <n v="0"/>
    <n v="0"/>
    <n v="0"/>
    <n v="0"/>
    <n v="51.730070024396632"/>
    <n v="165.89684059555447"/>
    <n v="248.95344062427719"/>
    <n v="0"/>
    <n v="0"/>
    <n v="0"/>
    <n v="0"/>
    <n v="0"/>
    <n v="0"/>
    <n v="0"/>
    <n v="0"/>
    <n v="5.4185776654948565"/>
    <n v="0"/>
    <n v="23.773875494958677"/>
    <n v="437.14274966123338"/>
    <n v="466.33520282168689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Bartow CC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0.84747546094369997"/>
    <n v="0.54614193948873613"/>
    <n v="0"/>
    <n v="0"/>
    <n v="0.33053490504120969"/>
    <n v="1.093910588848477"/>
    <n v="0"/>
    <n v="0"/>
    <n v="1.4844463119689471"/>
    <n v="4.5826222072219256"/>
    <n v="5.3600900894823154"/>
    <n v="14.24522150299531"/>
    <n v="0"/>
    <n v="0"/>
    <n v="0"/>
    <n v="0"/>
    <n v="8.750580838152036"/>
    <n v="0"/>
    <n v="0"/>
    <n v="0"/>
    <n v="0.15641082314713586"/>
    <n v="7.260705336754258"/>
    <n v="6.0138029998879015"/>
    <n v="0"/>
    <n v="22.18149999794133"/>
    <n v="0"/>
    <n v="0"/>
    <n v="0"/>
    <n v="0"/>
    <n v="0.93789945879353076"/>
    <n v="0"/>
    <n v="0"/>
    <n v="0"/>
    <n v="0"/>
    <n v="0"/>
    <n v="3.5879496219551812"/>
    <n v="16.629704960352846"/>
    <n v="21.15555404110156"/>
    <n v="0"/>
    <n v="0"/>
    <n v="0"/>
    <n v="0"/>
    <n v="3.5216131682239902"/>
    <n v="0"/>
    <n v="0"/>
    <n v="0"/>
    <n v="0"/>
    <n v="0"/>
    <n v="5.6266315002189646"/>
    <n v="20.308807246606349"/>
    <n v="29.457051915049306"/>
    <n v="0"/>
    <n v="0"/>
    <n v="0"/>
    <n v="0"/>
    <n v="0"/>
    <n v="0"/>
    <n v="0"/>
    <n v="0"/>
    <n v="0.56572433041204517"/>
    <n v="0"/>
    <n v="2.467851586484322"/>
    <n v="50.069533353155748"/>
    <n v="53.103109270052116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Bartow CC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0"/>
    <n v="1.8369612310321535E-3"/>
    <n v="0"/>
    <n v="0"/>
    <n v="7.4097709270289205E-2"/>
    <n v="0.28725062144054053"/>
    <n v="0"/>
    <n v="0"/>
    <n v="0.49885734273683946"/>
    <n v="1.0317279123530319"/>
    <n v="1.2714849148769691"/>
    <n v="3.1652554619087026"/>
    <n v="0"/>
    <n v="0"/>
    <n v="0"/>
    <n v="0"/>
    <n v="2.5575152829497338"/>
    <n v="0"/>
    <n v="0"/>
    <n v="0"/>
    <n v="9.1916576559572083E-2"/>
    <n v="3.2335660841504659"/>
    <n v="2.7242198086339973"/>
    <n v="0"/>
    <n v="8.607217752293769"/>
    <n v="0"/>
    <n v="0"/>
    <n v="0"/>
    <n v="0"/>
    <n v="0.61315079439471343"/>
    <n v="0"/>
    <n v="0"/>
    <n v="0"/>
    <n v="0"/>
    <n v="0"/>
    <n v="2.4656404975106674"/>
    <n v="9.6327857356716198"/>
    <n v="12.711577027577"/>
    <n v="0"/>
    <n v="0"/>
    <n v="0"/>
    <n v="0"/>
    <n v="2.5153793670789102"/>
    <n v="0"/>
    <n v="0"/>
    <n v="0"/>
    <n v="0"/>
    <n v="0"/>
    <n v="4.1536894897987802"/>
    <n v="13.320762888303381"/>
    <n v="19.989831745181071"/>
    <n v="0"/>
    <n v="0"/>
    <n v="0"/>
    <n v="0"/>
    <n v="0"/>
    <n v="0"/>
    <n v="0"/>
    <n v="0"/>
    <n v="0.43508633642868794"/>
    <n v="0"/>
    <n v="1.9089299798128969"/>
    <n v="35.100548153779108"/>
    <n v="37.444564470020694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Bartow CC BG-346"/>
    <s v="AFUDC Not Eligible"/>
    <s v="Maintenance"/>
    <s v="Maintenance"/>
    <s v="Fossil Hydro"/>
    <s v="BG - Other Production Plant"/>
    <s v="~"/>
    <s v="PEF Bartow 346 CC"/>
    <n v="1.17"/>
    <n v="0.17"/>
    <n v="1.04"/>
    <n v="6.54"/>
    <n v="0.51"/>
    <n v="0"/>
    <n v="0"/>
    <n v="0"/>
    <n v="9.9599999999999991"/>
    <n v="0"/>
    <n v="0"/>
    <n v="3.42"/>
    <n v="22.810000000000002"/>
    <n v="0"/>
    <n v="21.079369178873385"/>
    <n v="12.960383804410393"/>
    <n v="0"/>
    <n v="0"/>
    <n v="5.7758806795977886"/>
    <n v="17.924693077910824"/>
    <n v="0"/>
    <n v="0"/>
    <n v="21.233993167621495"/>
    <n v="93.962496303264544"/>
    <n v="112.59575842149241"/>
    <n v="285.53257463317084"/>
    <n v="0"/>
    <n v="0"/>
    <n v="0"/>
    <n v="0"/>
    <n v="162.62054496505229"/>
    <n v="0"/>
    <n v="0"/>
    <n v="0"/>
    <n v="1.122305085189"/>
    <n v="91.884261792109896"/>
    <n v="74.425646702526393"/>
    <n v="0"/>
    <n v="330.05275854487758"/>
    <n v="0"/>
    <n v="0"/>
    <n v="0"/>
    <n v="0"/>
    <n v="4.9735669797206725"/>
    <n v="0"/>
    <n v="0"/>
    <n v="0"/>
    <n v="0"/>
    <n v="0"/>
    <n v="15.62589927762569"/>
    <n v="134.09016584533362"/>
    <n v="154.68963210267998"/>
    <n v="0"/>
    <n v="0"/>
    <n v="0"/>
    <n v="0"/>
    <n v="12.635982202431833"/>
    <n v="0"/>
    <n v="0"/>
    <n v="0"/>
    <n v="0"/>
    <n v="0"/>
    <n v="16.370550467262483"/>
    <n v="113.04416799981432"/>
    <n v="142.05070066950864"/>
    <n v="0"/>
    <n v="0"/>
    <n v="0"/>
    <n v="0"/>
    <n v="0"/>
    <n v="0"/>
    <n v="0"/>
    <n v="0"/>
    <n v="1.1513009829262881"/>
    <n v="0"/>
    <n v="4.7117892007500357"/>
    <n v="208.29544560788236"/>
    <n v="214.15853579155868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Bartow Other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897646175501868"/>
    <n v="1.8897646175501868"/>
    <n v="0"/>
    <n v="0"/>
    <n v="0"/>
    <n v="0"/>
    <n v="0"/>
    <n v="0"/>
    <n v="0"/>
    <n v="0"/>
    <n v="0"/>
    <n v="0"/>
    <n v="0"/>
    <n v="9.1338623181592364"/>
    <n v="9.1338623181592364"/>
    <n v="0"/>
    <n v="0"/>
    <n v="0"/>
    <n v="0"/>
    <n v="0"/>
    <n v="0"/>
    <n v="0"/>
    <n v="0"/>
    <n v="0"/>
    <n v="0"/>
    <n v="0"/>
    <n v="10.144361454772497"/>
    <n v="10.144361454772497"/>
    <n v="0"/>
    <n v="0"/>
    <n v="0"/>
    <n v="0"/>
    <n v="0"/>
    <n v="0"/>
    <n v="0"/>
    <n v="0"/>
    <n v="0"/>
    <n v="0"/>
    <n v="0"/>
    <n v="11.37795779992528"/>
    <n v="11.377957799925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Bartow Other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0192397924458"/>
    <n v="0.78740192397924458"/>
    <n v="0"/>
    <n v="0"/>
    <n v="0"/>
    <n v="0"/>
    <n v="0"/>
    <n v="0"/>
    <n v="0"/>
    <n v="0"/>
    <n v="0"/>
    <n v="0"/>
    <n v="0"/>
    <n v="4.2519703894879211"/>
    <n v="4.2519703894879211"/>
    <n v="0"/>
    <n v="0"/>
    <n v="0"/>
    <n v="0"/>
    <n v="0"/>
    <n v="0"/>
    <n v="0"/>
    <n v="0"/>
    <n v="0"/>
    <n v="0"/>
    <n v="0"/>
    <n v="4.6719180818569033"/>
    <n v="4.6719180818569033"/>
    <n v="0"/>
    <n v="0"/>
    <n v="0"/>
    <n v="0"/>
    <n v="0"/>
    <n v="0"/>
    <n v="0"/>
    <n v="0"/>
    <n v="0"/>
    <n v="0"/>
    <n v="0"/>
    <n v="5.2362227924147318"/>
    <n v="5.2362227924147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Bartow Other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212642421384789"/>
    <n v="9.9212642421384789"/>
    <n v="0"/>
    <n v="0"/>
    <n v="0"/>
    <n v="0"/>
    <n v="0"/>
    <n v="0"/>
    <n v="0"/>
    <n v="0"/>
    <n v="0"/>
    <n v="0"/>
    <n v="0"/>
    <n v="49.448840825896553"/>
    <n v="49.448840825896553"/>
    <n v="0"/>
    <n v="0"/>
    <n v="0"/>
    <n v="0"/>
    <n v="0"/>
    <n v="0"/>
    <n v="0"/>
    <n v="0"/>
    <n v="0"/>
    <n v="0"/>
    <n v="0"/>
    <n v="54.658816880530345"/>
    <n v="54.658816880530345"/>
    <n v="0"/>
    <n v="0"/>
    <n v="0"/>
    <n v="0"/>
    <n v="0"/>
    <n v="0"/>
    <n v="0"/>
    <n v="0"/>
    <n v="0"/>
    <n v="0"/>
    <n v="0"/>
    <n v="61.29923980509129"/>
    <n v="61.29923980509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Bartow Other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4488230877509338"/>
    <n v="0.94488230877509338"/>
    <n v="0"/>
    <n v="0"/>
    <n v="0"/>
    <n v="0"/>
    <n v="0"/>
    <n v="0"/>
    <n v="0"/>
    <n v="0"/>
    <n v="0"/>
    <n v="0"/>
    <n v="0"/>
    <n v="4.8818919286713154"/>
    <n v="4.8818919286713154"/>
    <n v="0"/>
    <n v="0"/>
    <n v="0"/>
    <n v="0"/>
    <n v="0"/>
    <n v="0"/>
    <n v="0"/>
    <n v="0"/>
    <n v="0"/>
    <n v="0"/>
    <n v="0"/>
    <n v="5.3280863500023354"/>
    <n v="5.3280863500023354"/>
    <n v="0"/>
    <n v="0"/>
    <n v="0"/>
    <n v="0"/>
    <n v="0"/>
    <n v="0"/>
    <n v="0"/>
    <n v="0"/>
    <n v="0"/>
    <n v="0"/>
    <n v="0"/>
    <n v="5.9711312589423429"/>
    <n v="5.9711312589423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Bartow Other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740192397924458"/>
    <n v="0.78740192397924458"/>
    <n v="0"/>
    <n v="0"/>
    <n v="0"/>
    <n v="0"/>
    <n v="0"/>
    <n v="0"/>
    <n v="0"/>
    <n v="0"/>
    <n v="0"/>
    <n v="0"/>
    <n v="0"/>
    <n v="3.9370096198962226"/>
    <n v="3.9370096198962226"/>
    <n v="0"/>
    <n v="0"/>
    <n v="0"/>
    <n v="0"/>
    <n v="0"/>
    <n v="0"/>
    <n v="0"/>
    <n v="0"/>
    <n v="0"/>
    <n v="0"/>
    <n v="0"/>
    <n v="4.3832040421721246"/>
    <n v="4.3832040421721246"/>
    <n v="0"/>
    <n v="0"/>
    <n v="0"/>
    <n v="0"/>
    <n v="0"/>
    <n v="0"/>
    <n v="0"/>
    <n v="0"/>
    <n v="0"/>
    <n v="0"/>
    <n v="0"/>
    <n v="4.9212620248702779"/>
    <n v="4.92126202487027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Bartow Other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7244115438754669"/>
    <n v="0.47244115438754669"/>
    <n v="0"/>
    <n v="0"/>
    <n v="0"/>
    <n v="0"/>
    <n v="0"/>
    <n v="0"/>
    <n v="0"/>
    <n v="0"/>
    <n v="0"/>
    <n v="0"/>
    <n v="0"/>
    <n v="2.2047253871418846"/>
    <n v="2.2047253871418846"/>
    <n v="0"/>
    <n v="0"/>
    <n v="0"/>
    <n v="0"/>
    <n v="0"/>
    <n v="0"/>
    <n v="0"/>
    <n v="0"/>
    <n v="0"/>
    <n v="0"/>
    <n v="0"/>
    <n v="2.5065627915439026"/>
    <n v="2.5065627915439026"/>
    <n v="0"/>
    <n v="0"/>
    <n v="0"/>
    <n v="0"/>
    <n v="0"/>
    <n v="0"/>
    <n v="0"/>
    <n v="0"/>
    <n v="0"/>
    <n v="0"/>
    <n v="0"/>
    <n v="2.8084001959459197"/>
    <n v="2.8084001959459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itrus CC BA"/>
    <s v="AFUDC Not Eligible"/>
    <s v="Maintenance"/>
    <s v="Maintenance"/>
    <s v="Fossil Hydro"/>
    <s v="BA - Fossil Steam Plants "/>
    <s v="~"/>
    <s v="PEF Citrus CC 342"/>
    <n v="0"/>
    <n v="0"/>
    <n v="0"/>
    <n v="7.0000000000000007E-2"/>
    <n v="0"/>
    <n v="0"/>
    <n v="0"/>
    <n v="0"/>
    <n v="0"/>
    <n v="7.0000000000000007E-2"/>
    <n v="0"/>
    <n v="0"/>
    <n v="0.14000000000000001"/>
    <n v="0"/>
    <n v="0"/>
    <n v="0"/>
    <n v="74.219141760512599"/>
    <n v="0"/>
    <n v="0"/>
    <n v="0"/>
    <n v="56.842167604218837"/>
    <n v="84.307329358045948"/>
    <n v="94.989743248699568"/>
    <n v="0"/>
    <n v="160.00572463995201"/>
    <n v="470.36410661142901"/>
    <n v="0"/>
    <n v="0"/>
    <n v="0"/>
    <n v="0"/>
    <n v="0"/>
    <n v="0"/>
    <n v="48.23726345898838"/>
    <n v="42.518973934965906"/>
    <n v="0"/>
    <n v="0"/>
    <n v="227.82232874706978"/>
    <n v="0"/>
    <n v="318.57856614102406"/>
    <n v="0"/>
    <n v="0"/>
    <n v="0"/>
    <n v="0"/>
    <n v="0"/>
    <n v="238.20329557068879"/>
    <n v="0"/>
    <n v="25.359568091675619"/>
    <n v="19.146047727089503"/>
    <n v="0"/>
    <n v="0"/>
    <n v="496.28703025836643"/>
    <n v="778.99594164782036"/>
    <n v="0"/>
    <n v="0"/>
    <n v="5.0735760941115569"/>
    <n v="0"/>
    <n v="0"/>
    <n v="203.76626767668159"/>
    <n v="1.8914481617029326"/>
    <n v="0"/>
    <n v="5.7945574559404855"/>
    <n v="0"/>
    <n v="36.075442687651389"/>
    <n v="326.10475849142665"/>
    <n v="578.70605056751458"/>
    <n v="0"/>
    <n v="0"/>
    <n v="0"/>
    <n v="0"/>
    <n v="0"/>
    <n v="40.473754140565781"/>
    <n v="39.906305138205937"/>
    <n v="0"/>
    <n v="3.7958480883499459"/>
    <n v="0"/>
    <n v="30.376442104808717"/>
    <n v="218.99264231369332"/>
    <n v="333.54499178562367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itrus CC BA-341"/>
    <s v="AFUDC Not Eligible"/>
    <s v="Maintenance"/>
    <s v="Maintenance"/>
    <s v="Fossil Hydro"/>
    <s v="BA - Fossil Steam Plants "/>
    <s v="~"/>
    <s v="PEF Citrus CC Struct &amp; Improv 341"/>
    <n v="4.47"/>
    <n v="0"/>
    <n v="0"/>
    <n v="14.63"/>
    <n v="2.75"/>
    <n v="0.49"/>
    <n v="0"/>
    <n v="0"/>
    <n v="0"/>
    <n v="0"/>
    <n v="0"/>
    <n v="6.81"/>
    <n v="29.15"/>
    <n v="0"/>
    <n v="0"/>
    <n v="0"/>
    <n v="0.7007283514664755"/>
    <n v="0"/>
    <n v="0"/>
    <n v="0"/>
    <n v="1.4345834958303509"/>
    <n v="2.731591838529241"/>
    <n v="3.5264626002121564"/>
    <n v="0"/>
    <n v="7.6522686877468615"/>
    <n v="16.045634973785084"/>
    <n v="0"/>
    <n v="0"/>
    <n v="0"/>
    <n v="0"/>
    <n v="0"/>
    <n v="0"/>
    <n v="2.9493959474951583"/>
    <n v="2.5727955371824196"/>
    <n v="0"/>
    <n v="0"/>
    <n v="12.888546861925334"/>
    <n v="0"/>
    <n v="18.410738346602912"/>
    <n v="0"/>
    <n v="0"/>
    <n v="0"/>
    <n v="0"/>
    <n v="0"/>
    <n v="16.598852374814985"/>
    <n v="0"/>
    <n v="3.2711514418486818"/>
    <n v="2.6124557850128194"/>
    <n v="0"/>
    <n v="0"/>
    <n v="37.025579633552518"/>
    <n v="59.508039235229006"/>
    <n v="0"/>
    <n v="0"/>
    <n v="1.0640737359042576"/>
    <n v="0"/>
    <n v="0"/>
    <n v="21.88749788052592"/>
    <n v="0.51289966063089476"/>
    <n v="0"/>
    <n v="1.8411658902482857"/>
    <n v="0"/>
    <n v="10.042118352886238"/>
    <n v="38.624934687700133"/>
    <n v="73.972690207895724"/>
    <n v="0"/>
    <n v="0"/>
    <n v="0"/>
    <n v="0"/>
    <n v="0"/>
    <n v="11.966698834119313"/>
    <n v="11.653744287263887"/>
    <n v="0"/>
    <n v="2.1305484326865254"/>
    <n v="0"/>
    <n v="12.210257775834368"/>
    <n v="41.384095057361186"/>
    <n v="79.345344387265271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itrus CC BA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0"/>
    <n v="3.440287282881028"/>
    <n v="0"/>
    <n v="0"/>
    <n v="0"/>
    <n v="4.7086901413519584"/>
    <n v="6.6508575743561265"/>
    <n v="6.9536227707524327"/>
    <n v="0"/>
    <n v="9.2747562701592194"/>
    <n v="31.028214039500764"/>
    <n v="0"/>
    <n v="0"/>
    <n v="0"/>
    <n v="0"/>
    <n v="0"/>
    <n v="0"/>
    <n v="7.4930537841002174"/>
    <n v="6.5503440575781902"/>
    <n v="0"/>
    <n v="0"/>
    <n v="22.078154604501211"/>
    <n v="0"/>
    <n v="36.121552446179621"/>
    <n v="0"/>
    <n v="0"/>
    <n v="0"/>
    <n v="0"/>
    <n v="0"/>
    <n v="31.73421716744695"/>
    <n v="0"/>
    <n v="7.4134381025377936"/>
    <n v="5.8853419246620176"/>
    <n v="0"/>
    <n v="0"/>
    <n v="71.002484887057733"/>
    <n v="116.03548208170449"/>
    <n v="0"/>
    <n v="0"/>
    <n v="2.3102854161817863"/>
    <n v="0"/>
    <n v="0"/>
    <n v="44.300789617182261"/>
    <n v="1.0959288514837049"/>
    <n v="0"/>
    <n v="3.9023511401726987"/>
    <n v="0"/>
    <n v="21.106485081988659"/>
    <n v="78.416145445749407"/>
    <n v="151.13198555275852"/>
    <n v="0"/>
    <n v="0"/>
    <n v="0"/>
    <n v="0"/>
    <n v="0"/>
    <n v="24.797453841770317"/>
    <n v="24.147455279687172"/>
    <n v="0"/>
    <n v="4.4229503198211306"/>
    <n v="0"/>
    <n v="25.257970412758038"/>
    <n v="85.037984824138306"/>
    <n v="163.66381467817496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itrus CC BA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0"/>
    <n v="0"/>
    <n v="1.9535720099394093E-4"/>
    <n v="0"/>
    <n v="0"/>
    <n v="0"/>
    <n v="5.7600275756779959"/>
    <n v="8.2185534322931098"/>
    <n v="8.258933339231957"/>
    <n v="0"/>
    <n v="9.1103137538890451"/>
    <n v="31.348023458293099"/>
    <n v="0"/>
    <n v="0"/>
    <n v="0"/>
    <n v="0"/>
    <n v="0"/>
    <n v="0"/>
    <n v="15.521816418014723"/>
    <n v="13.516231920863152"/>
    <n v="0"/>
    <n v="0"/>
    <n v="37.801084916341871"/>
    <n v="0"/>
    <n v="66.83913325521975"/>
    <n v="0"/>
    <n v="0"/>
    <n v="0"/>
    <n v="0"/>
    <n v="0"/>
    <n v="64.786641372490919"/>
    <n v="0"/>
    <n v="18.723944155008109"/>
    <n v="15.012950571416344"/>
    <n v="0"/>
    <n v="0"/>
    <n v="149.85615292154029"/>
    <n v="248.37968902045566"/>
    <n v="0"/>
    <n v="0"/>
    <n v="6.2609885532293648"/>
    <n v="0"/>
    <n v="0"/>
    <n v="106.85875192185458"/>
    <n v="3.0476002144936318"/>
    <n v="0"/>
    <n v="10.993390199436863"/>
    <n v="0"/>
    <n v="58.888640563660616"/>
    <n v="193.76094178215547"/>
    <n v="379.81031323483052"/>
    <n v="0"/>
    <n v="0"/>
    <n v="0"/>
    <n v="0"/>
    <n v="0"/>
    <n v="69.59809595706912"/>
    <n v="67.707094253663371"/>
    <n v="0"/>
    <n v="12.877267652348385"/>
    <n v="0"/>
    <n v="72.389738436664686"/>
    <n v="228.0426561535956"/>
    <n v="450.6148524533412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itrus CC BA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"/>
    <n v="0"/>
    <n v="4.7018893171533747E-6"/>
    <n v="0"/>
    <n v="0"/>
    <n v="0"/>
    <n v="0.1386332932023796"/>
    <n v="0.19780549879475229"/>
    <n v="0.19877736905137675"/>
    <n v="0"/>
    <n v="0.21926853321703205"/>
    <n v="0.75448939615485777"/>
    <n v="0"/>
    <n v="0"/>
    <n v="0"/>
    <n v="0"/>
    <n v="0"/>
    <n v="0"/>
    <n v="0.37358163624049273"/>
    <n v="0.32531089795274526"/>
    <n v="0"/>
    <n v="0"/>
    <n v="0.90980274308121312"/>
    <n v="0"/>
    <n v="1.6086952772744509"/>
    <n v="0"/>
    <n v="0"/>
    <n v="0"/>
    <n v="0"/>
    <n v="0"/>
    <n v="1.5592941247635923"/>
    <n v="0"/>
    <n v="0.45064994429427047"/>
    <n v="0.36133328413993654"/>
    <n v="0"/>
    <n v="0"/>
    <n v="3.6067577458856315"/>
    <n v="5.9780350990834314"/>
    <n v="0"/>
    <n v="0"/>
    <n v="0.15069002974134921"/>
    <n v="0"/>
    <n v="0"/>
    <n v="2.5718879916643416"/>
    <n v="7.3349910321266407E-2"/>
    <n v="0"/>
    <n v="0.2645898782212589"/>
    <n v="0"/>
    <n v="1.4173370571573596"/>
    <n v="4.6634587061192594"/>
    <n v="9.141313573224835"/>
    <n v="0"/>
    <n v="0"/>
    <n v="0"/>
    <n v="0"/>
    <n v="0"/>
    <n v="1.6750950222826886"/>
    <n v="1.629582147895787"/>
    <n v="0"/>
    <n v="0.30993177041183573"/>
    <n v="0"/>
    <n v="1.742285780199105"/>
    <n v="5.4885563689703289"/>
    <n v="10.845451089759745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itrus CC BA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0"/>
    <n v="0"/>
    <n v="3.3811823248951315E-5"/>
    <n v="0"/>
    <n v="0"/>
    <n v="0"/>
    <n v="0.99692784963657632"/>
    <n v="1.4224419402045767"/>
    <n v="1.4294307702516846"/>
    <n v="0"/>
    <n v="1.5767850727884876"/>
    <n v="5.4256194447045738"/>
    <n v="0"/>
    <n v="0"/>
    <n v="0"/>
    <n v="0"/>
    <n v="0"/>
    <n v="0"/>
    <n v="2.6864682261948549"/>
    <n v="2.3393478324570833"/>
    <n v="0"/>
    <n v="0"/>
    <n v="6.5424954662899379"/>
    <n v="0"/>
    <n v="11.568311524941876"/>
    <n v="0"/>
    <n v="0"/>
    <n v="0"/>
    <n v="0"/>
    <n v="0"/>
    <n v="11.21306865265481"/>
    <n v="0"/>
    <n v="3.2406798565621138"/>
    <n v="2.598392898059994"/>
    <n v="0"/>
    <n v="0"/>
    <n v="25.936628748897661"/>
    <n v="42.988770156174581"/>
    <n v="0"/>
    <n v="0"/>
    <n v="1.083631646239497"/>
    <n v="0"/>
    <n v="0"/>
    <n v="18.49477160736112"/>
    <n v="0.52746897574539353"/>
    <n v="0"/>
    <n v="1.9027014317847097"/>
    <n v="0"/>
    <n v="10.19226136456869"/>
    <n v="33.53552852182861"/>
    <n v="65.736363547528015"/>
    <n v="0"/>
    <n v="0"/>
    <n v="0"/>
    <n v="0"/>
    <n v="0"/>
    <n v="12.045824478018258"/>
    <n v="11.718535632704238"/>
    <n v="0"/>
    <n v="2.228758510282959"/>
    <n v="0"/>
    <n v="12.528996243612422"/>
    <n v="39.468914459339288"/>
    <n v="77.991029323957164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itrus CC BA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1.6479823629232914E-6"/>
    <n v="0"/>
    <n v="0"/>
    <n v="0"/>
    <n v="4.8590089366419377E-2"/>
    <n v="6.9329571862476666E-2"/>
    <n v="6.9670206218994529E-2"/>
    <n v="0"/>
    <n v="7.6852229202302502E-2"/>
    <n v="0.26444374463255599"/>
    <n v="0"/>
    <n v="0"/>
    <n v="0"/>
    <n v="0"/>
    <n v="0"/>
    <n v="0"/>
    <n v="0.13093799239176646"/>
    <n v="0.11401940499472103"/>
    <n v="0"/>
    <n v="0"/>
    <n v="0.31888008696146886"/>
    <n v="0"/>
    <n v="0.56383748434795633"/>
    <n v="0"/>
    <n v="0"/>
    <n v="0"/>
    <n v="0"/>
    <n v="0"/>
    <n v="0.54652374074720667"/>
    <n v="0"/>
    <n v="0.1579506943411626"/>
    <n v="0.12664566629347621"/>
    <n v="0"/>
    <n v="0"/>
    <n v="1.2641492216364676"/>
    <n v="2.095269323018313"/>
    <n v="0"/>
    <n v="0"/>
    <n v="5.2816439192011677E-2"/>
    <n v="0"/>
    <n v="0"/>
    <n v="0.90143747406638519"/>
    <n v="2.5709072455109585E-2"/>
    <n v="0"/>
    <n v="9.2738729670841957E-2"/>
    <n v="0"/>
    <n v="0.49677659943648189"/>
    <n v="1.6345291450587209"/>
    <n v="3.2040074598795512"/>
    <n v="0"/>
    <n v="0"/>
    <n v="0"/>
    <n v="0"/>
    <n v="0"/>
    <n v="0.58712148728738422"/>
    <n v="0.57116916895437797"/>
    <n v="0"/>
    <n v="0.10863147136164779"/>
    <n v="0"/>
    <n v="0.61067271856314065"/>
    <n v="1.9237353142200246"/>
    <n v="3.8013301603865752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itrus Other BG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173234631626404"/>
    <n v="1.4173234631626404"/>
    <n v="0"/>
    <n v="0"/>
    <n v="0"/>
    <n v="0"/>
    <n v="0"/>
    <n v="0"/>
    <n v="0"/>
    <n v="0"/>
    <n v="0"/>
    <n v="0"/>
    <n v="0"/>
    <n v="7.0866173158132018"/>
    <n v="7.0866173158132018"/>
    <n v="0"/>
    <n v="0"/>
    <n v="0"/>
    <n v="0"/>
    <n v="0"/>
    <n v="0"/>
    <n v="0"/>
    <n v="0"/>
    <n v="0"/>
    <n v="0"/>
    <n v="0"/>
    <n v="7.834649146743093"/>
    <n v="7.834649146743093"/>
    <n v="0"/>
    <n v="0"/>
    <n v="0"/>
    <n v="0"/>
    <n v="0"/>
    <n v="0"/>
    <n v="0"/>
    <n v="0"/>
    <n v="0"/>
    <n v="0"/>
    <n v="0"/>
    <n v="8.7926548196055041"/>
    <n v="8.7926548196055041"/>
    <n v="0"/>
    <n v="0"/>
    <n v="0"/>
    <n v="0"/>
    <n v="0"/>
    <n v="0"/>
    <n v="0"/>
    <n v="0"/>
    <n v="0"/>
    <n v="0"/>
    <n v="0"/>
    <n v="23.110246468003428"/>
    <n v="23.110246468003428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itrus Other BG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346469263252807"/>
    <n v="2.8346469263252807"/>
    <n v="0"/>
    <n v="0"/>
    <n v="0"/>
    <n v="0"/>
    <n v="0"/>
    <n v="0"/>
    <n v="0"/>
    <n v="0"/>
    <n v="0"/>
    <n v="0"/>
    <n v="0"/>
    <n v="14.33071501642225"/>
    <n v="14.33071501642225"/>
    <n v="0"/>
    <n v="0"/>
    <n v="0"/>
    <n v="0"/>
    <n v="0"/>
    <n v="0"/>
    <n v="0"/>
    <n v="0"/>
    <n v="0"/>
    <n v="0"/>
    <n v="0"/>
    <n v="15.826778666313523"/>
    <n v="15.826778666313523"/>
    <n v="0"/>
    <n v="0"/>
    <n v="0"/>
    <n v="0"/>
    <n v="0"/>
    <n v="0"/>
    <n v="0"/>
    <n v="0"/>
    <n v="0"/>
    <n v="0"/>
    <n v="0"/>
    <n v="17.755913385574484"/>
    <n v="17.755913385574484"/>
    <n v="0"/>
    <n v="0"/>
    <n v="0"/>
    <n v="0"/>
    <n v="0"/>
    <n v="0"/>
    <n v="0"/>
    <n v="0"/>
    <n v="0"/>
    <n v="0"/>
    <n v="0"/>
    <n v="46.666687355290627"/>
    <n v="46.666687355290627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itrus Other BG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189015485675384"/>
    <n v="8.8189015485675384"/>
    <n v="0"/>
    <n v="0"/>
    <n v="0"/>
    <n v="0"/>
    <n v="0"/>
    <n v="0"/>
    <n v="0"/>
    <n v="0"/>
    <n v="0"/>
    <n v="0"/>
    <n v="0"/>
    <n v="43.464586203654292"/>
    <n v="43.464586203654292"/>
    <n v="0"/>
    <n v="0"/>
    <n v="0"/>
    <n v="0"/>
    <n v="0"/>
    <n v="0"/>
    <n v="0"/>
    <n v="0"/>
    <n v="0"/>
    <n v="0"/>
    <n v="0"/>
    <n v="48.136504298739553"/>
    <n v="48.136504298739553"/>
    <n v="0"/>
    <n v="0"/>
    <n v="0"/>
    <n v="0"/>
    <n v="0"/>
    <n v="0"/>
    <n v="0"/>
    <n v="0"/>
    <n v="0"/>
    <n v="0"/>
    <n v="0"/>
    <n v="53.976401884997685"/>
    <n v="53.976401884997685"/>
    <n v="0"/>
    <n v="0"/>
    <n v="0"/>
    <n v="0"/>
    <n v="0"/>
    <n v="0"/>
    <n v="0"/>
    <n v="0"/>
    <n v="0"/>
    <n v="0"/>
    <n v="0"/>
    <n v="141.91607341632115"/>
    <n v="141.91607341632115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itrus Other BG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748038479584892"/>
    <n v="0.15748038479584892"/>
    <n v="0"/>
    <n v="0"/>
    <n v="0"/>
    <n v="0"/>
    <n v="0"/>
    <n v="0"/>
    <n v="0"/>
    <n v="0"/>
    <n v="0"/>
    <n v="0"/>
    <n v="0"/>
    <n v="1.1023626935709423"/>
    <n v="1.1023626935709423"/>
    <n v="0"/>
    <n v="0"/>
    <n v="0"/>
    <n v="0"/>
    <n v="0"/>
    <n v="0"/>
    <n v="0"/>
    <n v="0"/>
    <n v="0"/>
    <n v="0"/>
    <n v="0"/>
    <n v="1.1548561555895063"/>
    <n v="1.1548561555895063"/>
    <n v="0"/>
    <n v="0"/>
    <n v="0"/>
    <n v="0"/>
    <n v="0"/>
    <n v="0"/>
    <n v="0"/>
    <n v="0"/>
    <n v="0"/>
    <n v="0"/>
    <n v="0"/>
    <n v="1.2992131750381943"/>
    <n v="1.2992131750381943"/>
    <n v="0"/>
    <n v="0"/>
    <n v="0"/>
    <n v="0"/>
    <n v="0"/>
    <n v="0"/>
    <n v="0"/>
    <n v="0"/>
    <n v="0"/>
    <n v="0"/>
    <n v="0"/>
    <n v="3.4120750036475931"/>
    <n v="3.4120750036475931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itrus Other BG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48038479584892"/>
    <n v="1.5748038479584892"/>
    <n v="0"/>
    <n v="0"/>
    <n v="0"/>
    <n v="0"/>
    <n v="0"/>
    <n v="0"/>
    <n v="0"/>
    <n v="0"/>
    <n v="0"/>
    <n v="0"/>
    <n v="0"/>
    <n v="7.5590584702007471"/>
    <n v="7.5590584702007471"/>
    <n v="0"/>
    <n v="0"/>
    <n v="0"/>
    <n v="0"/>
    <n v="0"/>
    <n v="0"/>
    <n v="0"/>
    <n v="0"/>
    <n v="0"/>
    <n v="0"/>
    <n v="0"/>
    <n v="8.3333370321399194"/>
    <n v="8.3333370321399194"/>
    <n v="0"/>
    <n v="0"/>
    <n v="0"/>
    <n v="0"/>
    <n v="0"/>
    <n v="0"/>
    <n v="0"/>
    <n v="0"/>
    <n v="0"/>
    <n v="0"/>
    <n v="0"/>
    <n v="9.3438361637138065"/>
    <n v="9.3438361637138065"/>
    <n v="0"/>
    <n v="0"/>
    <n v="0"/>
    <n v="0"/>
    <n v="0"/>
    <n v="0"/>
    <n v="0"/>
    <n v="0"/>
    <n v="0"/>
    <n v="0"/>
    <n v="0"/>
    <n v="24.566940028152427"/>
    <n v="24.566940028152427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itrus Other BG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1496076959169783"/>
    <n v="0.31496076959169783"/>
    <n v="0"/>
    <n v="0"/>
    <n v="0"/>
    <n v="0"/>
    <n v="0"/>
    <n v="0"/>
    <n v="0"/>
    <n v="0"/>
    <n v="0"/>
    <n v="0"/>
    <n v="0"/>
    <n v="0.40682432749426328"/>
    <n v="0.40682432749426328"/>
    <n v="0"/>
    <n v="0"/>
    <n v="0"/>
    <n v="0"/>
    <n v="0"/>
    <n v="0"/>
    <n v="0"/>
    <n v="0"/>
    <n v="0"/>
    <n v="0"/>
    <n v="0"/>
    <n v="0.45931778888290581"/>
    <n v="0.45931778888290581"/>
    <n v="0"/>
    <n v="0"/>
    <n v="0"/>
    <n v="0"/>
    <n v="0"/>
    <n v="0"/>
    <n v="0"/>
    <n v="0"/>
    <n v="0"/>
    <n v="0"/>
    <n v="0"/>
    <n v="1.1942262514735078"/>
    <n v="1.1942262514735078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R 4&amp;5-311"/>
    <s v="AFUDC Not Eligible"/>
    <s v="Maintenance"/>
    <s v="Maintenance"/>
    <s v="Fossil Hydro"/>
    <s v="BA - Fossil Steam Plants "/>
    <s v="~"/>
    <s v="PEF CR4&amp;5 Struct &amp; Improv 311"/>
    <n v="56.26"/>
    <n v="0"/>
    <n v="0"/>
    <n v="0.12"/>
    <n v="0.13"/>
    <n v="0"/>
    <n v="67.03"/>
    <n v="0.24"/>
    <n v="0"/>
    <n v="5.0999999999999996"/>
    <n v="1.4"/>
    <n v="0"/>
    <n v="130.28"/>
    <n v="0"/>
    <n v="0"/>
    <n v="0"/>
    <n v="0"/>
    <n v="2.4249910333744094"/>
    <n v="50.560329415795486"/>
    <n v="0"/>
    <n v="0"/>
    <n v="0"/>
    <n v="0"/>
    <n v="25.828064667010974"/>
    <n v="329.14227429616994"/>
    <n v="407.95565941235083"/>
    <n v="0"/>
    <n v="0"/>
    <n v="31.701509888289877"/>
    <n v="49.631270629171823"/>
    <n v="48.26430228290247"/>
    <n v="0"/>
    <n v="0"/>
    <n v="0"/>
    <n v="0"/>
    <n v="21.565554012863181"/>
    <n v="63.071258410439341"/>
    <n v="0"/>
    <n v="214.23389522366671"/>
    <n v="0"/>
    <n v="0"/>
    <n v="92.61129686280637"/>
    <n v="44.017739878774535"/>
    <n v="0"/>
    <n v="0"/>
    <n v="0"/>
    <n v="6.5803769042628177"/>
    <n v="0"/>
    <n v="1.5857227104213498"/>
    <n v="0"/>
    <n v="58.153192981712017"/>
    <n v="202.94832933797707"/>
    <n v="0"/>
    <n v="0"/>
    <n v="9.0529461847701693"/>
    <n v="6.3824592568038625"/>
    <n v="0"/>
    <n v="0"/>
    <n v="0"/>
    <n v="0"/>
    <n v="0"/>
    <n v="0"/>
    <n v="6.5080507099407541"/>
    <n v="99.541952331429556"/>
    <n v="121.48540848294434"/>
    <n v="0"/>
    <n v="0"/>
    <n v="0"/>
    <n v="0"/>
    <n v="0"/>
    <n v="0"/>
    <n v="0"/>
    <n v="0"/>
    <n v="0"/>
    <n v="0"/>
    <n v="0"/>
    <n v="79.201704972195216"/>
    <n v="79.201704972195216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R 4&amp;5-312"/>
    <s v="AFUDC Not Eligible"/>
    <s v="Maintenance"/>
    <s v="Maintenance"/>
    <s v="Fossil Hydro"/>
    <s v="BA - Fossil Steam Plants "/>
    <s v="~"/>
    <s v="PEF CR4&amp;5 Boiler 312"/>
    <n v="0.08"/>
    <n v="0"/>
    <n v="0"/>
    <n v="0.56999999999999995"/>
    <n v="0"/>
    <n v="0"/>
    <n v="0.52"/>
    <n v="0.35"/>
    <n v="0.61"/>
    <n v="1.5"/>
    <n v="3.64"/>
    <n v="5.47"/>
    <n v="12.739999999999998"/>
    <n v="0"/>
    <n v="0"/>
    <n v="0"/>
    <n v="0"/>
    <n v="1.1038516033110233"/>
    <n v="25.6530505058995"/>
    <n v="0"/>
    <n v="0"/>
    <n v="0"/>
    <n v="0"/>
    <n v="17.854090447056929"/>
    <n v="67.908075154740359"/>
    <n v="112.51906771100781"/>
    <n v="0"/>
    <n v="0"/>
    <n v="22.81002957284749"/>
    <n v="27.905275895253183"/>
    <n v="25.68405766066752"/>
    <n v="0"/>
    <n v="0"/>
    <n v="0"/>
    <n v="0"/>
    <n v="26.37261697895671"/>
    <n v="40.820661230707728"/>
    <n v="0"/>
    <n v="143.59264133843263"/>
    <n v="0"/>
    <n v="0"/>
    <n v="64.2607418000553"/>
    <n v="33.290151845641127"/>
    <n v="0"/>
    <n v="0"/>
    <n v="0"/>
    <n v="13.629090280746153"/>
    <n v="0"/>
    <n v="3.547202876785656"/>
    <n v="0"/>
    <n v="64.244903528210557"/>
    <n v="178.97209033143878"/>
    <n v="0"/>
    <n v="0"/>
    <n v="21.550604486310032"/>
    <n v="15.737758836289089"/>
    <n v="0"/>
    <n v="0"/>
    <n v="0"/>
    <n v="0"/>
    <n v="0"/>
    <n v="0"/>
    <n v="18.066999019969344"/>
    <n v="157.51477968552851"/>
    <n v="212.87014202809698"/>
    <n v="0"/>
    <n v="0"/>
    <n v="0"/>
    <n v="0"/>
    <n v="0"/>
    <n v="0"/>
    <n v="0"/>
    <n v="0"/>
    <n v="0"/>
    <n v="0"/>
    <n v="0"/>
    <n v="171.19527919125591"/>
    <n v="171.19527919125591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R 4&amp;5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6.1405238347356214E-2"/>
    <n v="1.86408321068119"/>
    <n v="0"/>
    <n v="0"/>
    <n v="0"/>
    <n v="0"/>
    <n v="2.003315091541678"/>
    <n v="4.2406547160399635"/>
    <n v="8.1694582566101879"/>
    <n v="0"/>
    <n v="0"/>
    <n v="3.3152031131232063"/>
    <n v="3.8620459015429209"/>
    <n v="3.490645675226097"/>
    <n v="0"/>
    <n v="0"/>
    <n v="0"/>
    <n v="0"/>
    <n v="4.454690116637293"/>
    <n v="6.0130064051310246"/>
    <n v="0"/>
    <n v="21.135591211660543"/>
    <n v="0"/>
    <n v="0"/>
    <n v="9.7043784136340765"/>
    <n v="5.1399949911523883"/>
    <n v="0"/>
    <n v="0"/>
    <n v="0"/>
    <n v="2.519852159224035"/>
    <n v="0"/>
    <n v="0.66540685547855938"/>
    <n v="0"/>
    <n v="10.959163616500449"/>
    <n v="28.988796035989509"/>
    <n v="0"/>
    <n v="0"/>
    <n v="4.0953214531972808"/>
    <n v="3.0014233607937393"/>
    <n v="0"/>
    <n v="0"/>
    <n v="0"/>
    <n v="0"/>
    <n v="0"/>
    <n v="0"/>
    <n v="3.5074087314849236"/>
    <n v="28.698083629444675"/>
    <n v="39.30223717492062"/>
    <n v="0"/>
    <n v="0"/>
    <n v="0"/>
    <n v="0"/>
    <n v="0"/>
    <n v="0"/>
    <n v="0"/>
    <n v="0"/>
    <n v="0"/>
    <n v="0"/>
    <n v="0"/>
    <n v="32.538887837685273"/>
    <n v="32.538887837685273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R 4&amp;5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3.3079801473147173E-2"/>
    <n v="1.0042058983623412"/>
    <n v="0"/>
    <n v="0"/>
    <n v="0"/>
    <n v="0"/>
    <n v="1.0792119255606076"/>
    <n v="2.28449591432629"/>
    <n v="4.4009935397223856"/>
    <n v="0"/>
    <n v="0"/>
    <n v="1.7859430852611746"/>
    <n v="2.0805344159814996"/>
    <n v="1.8804562779545124"/>
    <n v="0"/>
    <n v="0"/>
    <n v="0"/>
    <n v="0"/>
    <n v="2.3997995716451306"/>
    <n v="3.2392848475452709"/>
    <n v="0"/>
    <n v="11.386018198387589"/>
    <n v="0"/>
    <n v="0"/>
    <n v="5.2278757511262191"/>
    <n v="2.7689829873490117"/>
    <n v="0"/>
    <n v="0"/>
    <n v="0"/>
    <n v="1.3574742590788655"/>
    <n v="0"/>
    <n v="0.3584623068642071"/>
    <n v="0"/>
    <n v="5.9038348750268694"/>
    <n v="15.616630179445171"/>
    <n v="0"/>
    <n v="0"/>
    <n v="2.2061953865088948"/>
    <n v="1.6169002455080039"/>
    <n v="0"/>
    <n v="0"/>
    <n v="0"/>
    <n v="0"/>
    <n v="0"/>
    <n v="0"/>
    <n v="1.889480816530184"/>
    <n v="15.459991885935816"/>
    <n v="21.172568334482897"/>
    <n v="0"/>
    <n v="0"/>
    <n v="0"/>
    <n v="0"/>
    <n v="0"/>
    <n v="0"/>
    <n v="0"/>
    <n v="0"/>
    <n v="0"/>
    <n v="0"/>
    <n v="0"/>
    <n v="17.529074556298887"/>
    <n v="17.529074556298887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R 4&amp;5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7.1731659499941697E-3"/>
    <n v="0.21775631158982087"/>
    <n v="0"/>
    <n v="0"/>
    <n v="0"/>
    <n v="0"/>
    <n v="0.23402094004533597"/>
    <n v="0.49537988669153565"/>
    <n v="0.95433030427668664"/>
    <n v="0"/>
    <n v="0"/>
    <n v="0.38727155416039388"/>
    <n v="0.45115200109723164"/>
    <n v="0.40776620000049729"/>
    <n v="0"/>
    <n v="0"/>
    <n v="0"/>
    <n v="0"/>
    <n v="0.52038282600060926"/>
    <n v="0.70242041173087943"/>
    <n v="0"/>
    <n v="2.4689929929896115"/>
    <n v="0"/>
    <n v="0"/>
    <n v="1.1336346900688805"/>
    <n v="0.60043783486981939"/>
    <n v="0"/>
    <n v="0"/>
    <n v="0"/>
    <n v="0.29436171318362375"/>
    <n v="0"/>
    <n v="7.7730919560615896E-2"/>
    <n v="0"/>
    <n v="1.2802166054974162"/>
    <n v="3.3863817631803554"/>
    <n v="0"/>
    <n v="0"/>
    <n v="0.47840400256515225"/>
    <n v="0.35061791681592996"/>
    <n v="0"/>
    <n v="0"/>
    <n v="0"/>
    <n v="0"/>
    <n v="0"/>
    <n v="0"/>
    <n v="0.40972604569359466"/>
    <n v="3.35242843493281"/>
    <n v="4.5911764000074866"/>
    <n v="0"/>
    <n v="0"/>
    <n v="0"/>
    <n v="0"/>
    <n v="0"/>
    <n v="0"/>
    <n v="0"/>
    <n v="0"/>
    <n v="0"/>
    <n v="0"/>
    <n v="0"/>
    <n v="3.8010826683163241"/>
    <n v="3.8010826683163241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R Common BA"/>
    <s v="AFUDC Not Eligible"/>
    <s v="Maintenance"/>
    <s v="Maintenance"/>
    <s v="Fossil Hydro"/>
    <s v="BA - Fossil Steam Plants "/>
    <s v="~"/>
    <s v="PEF CR1&amp;2 Turbogenerator 314"/>
    <n v="0.42000000000000004"/>
    <n v="0"/>
    <n v="1.38"/>
    <n v="3.37"/>
    <n v="0"/>
    <n v="0"/>
    <n v="2.02"/>
    <n v="2.6799999999999997"/>
    <n v="0"/>
    <n v="0"/>
    <n v="0"/>
    <n v="0"/>
    <n v="9.869999999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rystal River Other BA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053787503889131"/>
    <n v="2.5053787503889131"/>
    <n v="0"/>
    <n v="0"/>
    <n v="0"/>
    <n v="0"/>
    <n v="0"/>
    <n v="0"/>
    <n v="0"/>
    <n v="0"/>
    <n v="0"/>
    <n v="0"/>
    <n v="0"/>
    <n v="12.423324880819747"/>
    <n v="12.423324880819747"/>
    <n v="0"/>
    <n v="0"/>
    <n v="0"/>
    <n v="0"/>
    <n v="0"/>
    <n v="0"/>
    <n v="0"/>
    <n v="0"/>
    <n v="0"/>
    <n v="0"/>
    <n v="0"/>
    <n v="13.751221043709712"/>
    <n v="13.751221043709712"/>
    <n v="0"/>
    <n v="0"/>
    <n v="0"/>
    <n v="0"/>
    <n v="0"/>
    <n v="0"/>
    <n v="0"/>
    <n v="0"/>
    <n v="0"/>
    <n v="0"/>
    <n v="0"/>
    <n v="15.42141569805184"/>
    <n v="15.42141569805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rystal River Other BA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2888941475385565"/>
    <n v="9.2888941475385565"/>
    <n v="0"/>
    <n v="0"/>
    <n v="0"/>
    <n v="0"/>
    <n v="0"/>
    <n v="0"/>
    <n v="0"/>
    <n v="0"/>
    <n v="0"/>
    <n v="0"/>
    <n v="0"/>
    <n v="46.060480772135513"/>
    <n v="46.060480772135513"/>
    <n v="0"/>
    <n v="0"/>
    <n v="0"/>
    <n v="0"/>
    <n v="0"/>
    <n v="0"/>
    <n v="0"/>
    <n v="0"/>
    <n v="0"/>
    <n v="0"/>
    <n v="0"/>
    <n v="50.983763087050711"/>
    <n v="50.983763087050711"/>
    <n v="0"/>
    <n v="0"/>
    <n v="0"/>
    <n v="0"/>
    <n v="0"/>
    <n v="0"/>
    <n v="0"/>
    <n v="0"/>
    <n v="0"/>
    <n v="0"/>
    <n v="0"/>
    <n v="57.176144715967197"/>
    <n v="57.176144715967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rystal River Other BA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66798309352057"/>
    <n v="1.8666798309352057"/>
    <n v="0"/>
    <n v="0"/>
    <n v="0"/>
    <n v="0"/>
    <n v="0"/>
    <n v="0"/>
    <n v="0"/>
    <n v="0"/>
    <n v="0"/>
    <n v="0"/>
    <n v="0"/>
    <n v="9.256233205495894"/>
    <n v="9.256233205495894"/>
    <n v="0"/>
    <n v="0"/>
    <n v="0"/>
    <n v="0"/>
    <n v="0"/>
    <n v="0"/>
    <n v="0"/>
    <n v="0"/>
    <n v="0"/>
    <n v="0"/>
    <n v="0"/>
    <n v="10.245607360507254"/>
    <n v="10.245607360507254"/>
    <n v="0"/>
    <n v="0"/>
    <n v="0"/>
    <n v="0"/>
    <n v="0"/>
    <n v="0"/>
    <n v="0"/>
    <n v="0"/>
    <n v="0"/>
    <n v="0"/>
    <n v="0"/>
    <n v="11.49001748158776"/>
    <n v="11.490017481587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rystal River Other BA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056047312932117"/>
    <n v="1.0056047312932117"/>
    <n v="0"/>
    <n v="0"/>
    <n v="0"/>
    <n v="0"/>
    <n v="0"/>
    <n v="0"/>
    <n v="0"/>
    <n v="0"/>
    <n v="0"/>
    <n v="0"/>
    <n v="0"/>
    <n v="4.9864533561418041"/>
    <n v="4.9864533561418041"/>
    <n v="0"/>
    <n v="0"/>
    <n v="0"/>
    <n v="0"/>
    <n v="0"/>
    <n v="0"/>
    <n v="0"/>
    <n v="0"/>
    <n v="0"/>
    <n v="0"/>
    <n v="0"/>
    <n v="5.5194420964003266"/>
    <n v="5.5194420964003266"/>
    <n v="0"/>
    <n v="0"/>
    <n v="0"/>
    <n v="0"/>
    <n v="0"/>
    <n v="0"/>
    <n v="0"/>
    <n v="0"/>
    <n v="0"/>
    <n v="0"/>
    <n v="0"/>
    <n v="6.1898220324843027"/>
    <n v="6.18982203248430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Crystal River Other BA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805964047882614"/>
    <n v="0.21805964047882614"/>
    <n v="0"/>
    <n v="0"/>
    <n v="0"/>
    <n v="0"/>
    <n v="0"/>
    <n v="0"/>
    <n v="0"/>
    <n v="0"/>
    <n v="0"/>
    <n v="0"/>
    <n v="0"/>
    <n v="1.0812839204439602"/>
    <n v="1.0812839204439602"/>
    <n v="0"/>
    <n v="0"/>
    <n v="0"/>
    <n v="0"/>
    <n v="0"/>
    <n v="0"/>
    <n v="0"/>
    <n v="0"/>
    <n v="0"/>
    <n v="0"/>
    <n v="0"/>
    <n v="1.1968594835662709"/>
    <n v="1.1968594835662709"/>
    <n v="0"/>
    <n v="0"/>
    <n v="0"/>
    <n v="0"/>
    <n v="0"/>
    <n v="0"/>
    <n v="0"/>
    <n v="0"/>
    <n v="0"/>
    <n v="0"/>
    <n v="0"/>
    <n v="1.342227542526059"/>
    <n v="1.3422275425260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Debary 7-10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645198594762755"/>
    <n v="0"/>
    <n v="0"/>
    <n v="0.4497744651092993"/>
    <n v="0.43244942510095224"/>
    <n v="0.3725085211689621"/>
    <n v="0.10230098543477939"/>
    <n v="1.4834853827616206"/>
    <n v="0"/>
    <n v="0"/>
    <n v="0"/>
    <n v="0"/>
    <n v="0"/>
    <n v="0"/>
    <n v="0.58578063964090477"/>
    <n v="0"/>
    <n v="0"/>
    <n v="0"/>
    <n v="0"/>
    <n v="0"/>
    <n v="0.585780639640904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547362020280646"/>
    <n v="0.96338924064445342"/>
    <n v="0"/>
    <n v="1.6181254426725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Debary 7-10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185068214632519"/>
    <n v="0"/>
    <n v="0"/>
    <n v="0.54011456464695429"/>
    <n v="0.51930967871523392"/>
    <n v="0.44732925798613737"/>
    <n v="0.12284879755820061"/>
    <n v="1.7814529810528514"/>
    <n v="0"/>
    <n v="0"/>
    <n v="0"/>
    <n v="0"/>
    <n v="0"/>
    <n v="0"/>
    <n v="0.70343845571885966"/>
    <n v="0"/>
    <n v="0"/>
    <n v="0"/>
    <n v="0"/>
    <n v="0"/>
    <n v="0.70343845571885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62351048655416"/>
    <n v="1.1568788136324237"/>
    <n v="0"/>
    <n v="1.94311391849796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Debary 7-10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896966123903114"/>
    <n v="0"/>
    <n v="0"/>
    <n v="6.0100470889370472"/>
    <n v="5.7785437148124599"/>
    <n v="4.9775919420230261"/>
    <n v="1.3669823153661618"/>
    <n v="19.822861673529005"/>
    <n v="0"/>
    <n v="0"/>
    <n v="0"/>
    <n v="0"/>
    <n v="0"/>
    <n v="0"/>
    <n v="7.8274101825099622"/>
    <n v="0"/>
    <n v="0"/>
    <n v="0"/>
    <n v="0"/>
    <n v="0"/>
    <n v="7.82741018250996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486983674718566"/>
    <n v="12.872973650699098"/>
    <n v="0"/>
    <n v="21.6216720181709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Debary 7-10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608401026636967"/>
    <n v="0"/>
    <n v="0"/>
    <n v="1.5510982369348429"/>
    <n v="1.4913508722078519"/>
    <n v="1.2846378690883946"/>
    <n v="0.35279654683380679"/>
    <n v="5.115967535331265"/>
    <n v="0"/>
    <n v="0"/>
    <n v="0"/>
    <n v="0"/>
    <n v="0"/>
    <n v="0"/>
    <n v="2.0201309497567257"/>
    <n v="0"/>
    <n v="0"/>
    <n v="0"/>
    <n v="0"/>
    <n v="0"/>
    <n v="2.02013094975672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578962638896867"/>
    <n v="3.322304403490727"/>
    <n v="0"/>
    <n v="5.5802006673804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Debary 7-10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97620583980058"/>
    <n v="0"/>
    <n v="0"/>
    <n v="0.53268558184233483"/>
    <n v="0.51216685582918642"/>
    <n v="0.44117648673518167"/>
    <n v="0.12115907899779738"/>
    <n v="1.7569500618025062"/>
    <n v="0"/>
    <n v="0"/>
    <n v="0"/>
    <n v="0"/>
    <n v="0"/>
    <n v="0"/>
    <n v="0.69376304140178924"/>
    <n v="0"/>
    <n v="0"/>
    <n v="0"/>
    <n v="0"/>
    <n v="0"/>
    <n v="0.693763041401789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754051002821063"/>
    <n v="1.1409433729778613"/>
    <n v="0"/>
    <n v="1.91634847325996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Debary 7-10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702488282591202E-2"/>
    <n v="0"/>
    <n v="0"/>
    <n v="8.7863771936115179E-2"/>
    <n v="8.4479312652265964E-2"/>
    <n v="7.2769813066856787E-2"/>
    <n v="1.9984572603286843E-2"/>
    <n v="0.28979995854111601"/>
    <n v="0"/>
    <n v="0"/>
    <n v="0"/>
    <n v="0"/>
    <n v="0"/>
    <n v="0"/>
    <n v="0.11443267797226485"/>
    <n v="0"/>
    <n v="0"/>
    <n v="0"/>
    <n v="0"/>
    <n v="0"/>
    <n v="0.114432677972264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789857959794343"/>
    <n v="0.18819200022345087"/>
    <n v="0"/>
    <n v="0.316090579821394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Debary BG-341"/>
    <s v="AFUDC Not Eligible"/>
    <s v="Maintenance"/>
    <s v="Maintenance"/>
    <s v="Fossil Hydro"/>
    <s v="BG - Other Production Plant"/>
    <s v="~"/>
    <s v="PEF Debary new 341"/>
    <n v="5.45"/>
    <n v="0.1"/>
    <n v="0.39"/>
    <n v="0.77"/>
    <n v="0"/>
    <n v="0"/>
    <n v="0"/>
    <n v="0"/>
    <n v="0"/>
    <n v="0.18"/>
    <n v="3.5500000000000003"/>
    <n v="0"/>
    <n v="10.44"/>
    <n v="0"/>
    <n v="0"/>
    <n v="0"/>
    <n v="29.716888983906976"/>
    <n v="18.17832080660493"/>
    <n v="0"/>
    <n v="0"/>
    <n v="0"/>
    <n v="0"/>
    <n v="0"/>
    <n v="0"/>
    <n v="47.822860888888123"/>
    <n v="95.718070679400029"/>
    <n v="0"/>
    <n v="0"/>
    <n v="0"/>
    <n v="0"/>
    <n v="0"/>
    <n v="0"/>
    <n v="0"/>
    <n v="0"/>
    <n v="0"/>
    <n v="0"/>
    <n v="32.269961895168436"/>
    <n v="14.261414558500075"/>
    <n v="46.531376453668514"/>
    <n v="0"/>
    <n v="0"/>
    <n v="0"/>
    <n v="0"/>
    <n v="0"/>
    <n v="0"/>
    <n v="0"/>
    <n v="0"/>
    <n v="0"/>
    <n v="0"/>
    <n v="0"/>
    <n v="21.737767212919433"/>
    <n v="21.737767212919433"/>
    <n v="0"/>
    <n v="0"/>
    <n v="0"/>
    <n v="0"/>
    <n v="0"/>
    <n v="0"/>
    <n v="0"/>
    <n v="0"/>
    <n v="0"/>
    <n v="0"/>
    <n v="0"/>
    <n v="29.128977422759995"/>
    <n v="29.128977422759995"/>
    <n v="0"/>
    <n v="0"/>
    <n v="0"/>
    <n v="0"/>
    <n v="0"/>
    <n v="0"/>
    <n v="0"/>
    <n v="0"/>
    <n v="0"/>
    <n v="0"/>
    <n v="0"/>
    <n v="36.440461591919018"/>
    <n v="36.440461591919018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Debary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0"/>
    <n v="0"/>
    <n v="0.20370906966943855"/>
    <n v="0.11881189253577766"/>
    <n v="0"/>
    <n v="0"/>
    <n v="0"/>
    <n v="0"/>
    <n v="0"/>
    <n v="0"/>
    <n v="0.51267633698674919"/>
    <n v="0.83519729919196539"/>
    <n v="0"/>
    <n v="0"/>
    <n v="0"/>
    <n v="0"/>
    <n v="0"/>
    <n v="0"/>
    <n v="0"/>
    <n v="0"/>
    <n v="0"/>
    <n v="0"/>
    <n v="0.97989061863054583"/>
    <n v="0.30125084287389775"/>
    <n v="1.2811414615044436"/>
    <n v="0"/>
    <n v="0"/>
    <n v="0"/>
    <n v="0"/>
    <n v="0"/>
    <n v="0"/>
    <n v="0"/>
    <n v="0"/>
    <n v="0"/>
    <n v="0"/>
    <n v="0"/>
    <n v="0.61201299987091695"/>
    <n v="0.61201299987091695"/>
    <n v="0"/>
    <n v="0"/>
    <n v="0"/>
    <n v="0"/>
    <n v="0"/>
    <n v="0"/>
    <n v="0"/>
    <n v="0"/>
    <n v="0"/>
    <n v="0"/>
    <n v="0"/>
    <n v="0.9598005135048866"/>
    <n v="0.9598005135048866"/>
    <n v="0"/>
    <n v="0"/>
    <n v="0"/>
    <n v="0"/>
    <n v="0"/>
    <n v="0"/>
    <n v="0"/>
    <n v="0"/>
    <n v="0"/>
    <n v="0"/>
    <n v="0"/>
    <n v="1.3429351548540527"/>
    <n v="1.3429351548540527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Debary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0"/>
    <n v="0"/>
    <n v="0.52075484076844136"/>
    <n v="0.30372662483445811"/>
    <n v="0"/>
    <n v="0"/>
    <n v="0"/>
    <n v="0"/>
    <n v="0"/>
    <n v="0"/>
    <n v="1.3105881081608801"/>
    <n v="2.1350695737637797"/>
    <n v="0"/>
    <n v="0"/>
    <n v="0"/>
    <n v="0"/>
    <n v="0"/>
    <n v="0"/>
    <n v="0"/>
    <n v="0"/>
    <n v="0"/>
    <n v="0"/>
    <n v="2.5049585858080947"/>
    <n v="0.77010726604722668"/>
    <n v="3.2750658518553215"/>
    <n v="0"/>
    <n v="0"/>
    <n v="0"/>
    <n v="0"/>
    <n v="0"/>
    <n v="0"/>
    <n v="0"/>
    <n v="0"/>
    <n v="0"/>
    <n v="0"/>
    <n v="0"/>
    <n v="1.5645289275198615"/>
    <n v="1.5645289275198615"/>
    <n v="0"/>
    <n v="0"/>
    <n v="0"/>
    <n v="0"/>
    <n v="0"/>
    <n v="0"/>
    <n v="0"/>
    <n v="0"/>
    <n v="0"/>
    <n v="0"/>
    <n v="0"/>
    <n v="2.4536009338748217"/>
    <n v="2.4536009338748217"/>
    <n v="0"/>
    <n v="0"/>
    <n v="0"/>
    <n v="0"/>
    <n v="0"/>
    <n v="0"/>
    <n v="0"/>
    <n v="0"/>
    <n v="0"/>
    <n v="0"/>
    <n v="0"/>
    <n v="3.4330331185704819"/>
    <n v="3.4330331185704819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Debary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0"/>
    <n v="0"/>
    <n v="0.15543018385465776"/>
    <n v="9.0653569479858337E-2"/>
    <n v="0"/>
    <n v="0"/>
    <n v="0"/>
    <n v="0"/>
    <n v="0"/>
    <n v="0"/>
    <n v="0.39117245709820092"/>
    <n v="0.63725621043271707"/>
    <n v="0"/>
    <n v="0"/>
    <n v="0"/>
    <n v="0"/>
    <n v="0"/>
    <n v="0"/>
    <n v="0"/>
    <n v="0"/>
    <n v="0"/>
    <n v="0"/>
    <n v="0.74765732943725449"/>
    <n v="0.22985463519244184"/>
    <n v="0.97751196462969636"/>
    <n v="0"/>
    <n v="0"/>
    <n v="0"/>
    <n v="0"/>
    <n v="0"/>
    <n v="0"/>
    <n v="0"/>
    <n v="0"/>
    <n v="0"/>
    <n v="0"/>
    <n v="0"/>
    <n v="0.46696641070394318"/>
    <n v="0.46696641070394318"/>
    <n v="0"/>
    <n v="0"/>
    <n v="0"/>
    <n v="0"/>
    <n v="0"/>
    <n v="0"/>
    <n v="0"/>
    <n v="0"/>
    <n v="0"/>
    <n v="0"/>
    <n v="0"/>
    <n v="0.73232856308233585"/>
    <n v="0.73232856308233585"/>
    <n v="0"/>
    <n v="0"/>
    <n v="0"/>
    <n v="0"/>
    <n v="0"/>
    <n v="0"/>
    <n v="0"/>
    <n v="0"/>
    <n v="0"/>
    <n v="0"/>
    <n v="0"/>
    <n v="1.0246606023117275"/>
    <n v="1.0246606023117275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Debary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0"/>
    <n v="0"/>
    <n v="0.1381250855243415"/>
    <n v="8.0560491707332191E-2"/>
    <n v="0"/>
    <n v="0"/>
    <n v="0"/>
    <n v="0"/>
    <n v="0"/>
    <n v="0"/>
    <n v="0.3476205699015309"/>
    <n v="0.5663061471332046"/>
    <n v="0"/>
    <n v="0"/>
    <n v="0"/>
    <n v="0"/>
    <n v="0"/>
    <n v="0"/>
    <n v="0"/>
    <n v="0"/>
    <n v="0"/>
    <n v="0"/>
    <n v="0.66441555951570652"/>
    <n v="0.2042633570697597"/>
    <n v="0.86867891658546625"/>
    <n v="0"/>
    <n v="0"/>
    <n v="0"/>
    <n v="0"/>
    <n v="0"/>
    <n v="0"/>
    <n v="0"/>
    <n v="0"/>
    <n v="0"/>
    <n v="0"/>
    <n v="0"/>
    <n v="0.41497586772328904"/>
    <n v="0.41497586772328904"/>
    <n v="0"/>
    <n v="0"/>
    <n v="0"/>
    <n v="0"/>
    <n v="0"/>
    <n v="0"/>
    <n v="0"/>
    <n v="0"/>
    <n v="0"/>
    <n v="0"/>
    <n v="0"/>
    <n v="0.65079344885967327"/>
    <n v="0.65079344885967327"/>
    <n v="0"/>
    <n v="0"/>
    <n v="0"/>
    <n v="0"/>
    <n v="0"/>
    <n v="0"/>
    <n v="0"/>
    <n v="0"/>
    <n v="0"/>
    <n v="0"/>
    <n v="0"/>
    <n v="0.91057817611588343"/>
    <n v="0.91057817611588343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Debary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0"/>
    <n v="0"/>
    <n v="2.7618001524464125E-2"/>
    <n v="1.610800655318028E-2"/>
    <n v="0"/>
    <n v="0"/>
    <n v="0"/>
    <n v="0"/>
    <n v="0"/>
    <n v="0"/>
    <n v="6.9506457809821023E-2"/>
    <n v="0.11323246588746542"/>
    <n v="0"/>
    <n v="0"/>
    <n v="0"/>
    <n v="0"/>
    <n v="0"/>
    <n v="0"/>
    <n v="0"/>
    <n v="0"/>
    <n v="0"/>
    <n v="0"/>
    <n v="0.13284936523965957"/>
    <n v="4.0842296571469774E-2"/>
    <n v="0.17369166181112933"/>
    <n v="0"/>
    <n v="0"/>
    <n v="0"/>
    <n v="0"/>
    <n v="0"/>
    <n v="0"/>
    <n v="0"/>
    <n v="0"/>
    <n v="0"/>
    <n v="0"/>
    <n v="0"/>
    <n v="8.2974096297503477E-2"/>
    <n v="8.2974096297503477E-2"/>
    <n v="0"/>
    <n v="0"/>
    <n v="0"/>
    <n v="0"/>
    <n v="0"/>
    <n v="0"/>
    <n v="0"/>
    <n v="0"/>
    <n v="0"/>
    <n v="0"/>
    <n v="0"/>
    <n v="0.13012563499589841"/>
    <n v="0.13012563499589841"/>
    <n v="0"/>
    <n v="0"/>
    <n v="0"/>
    <n v="0"/>
    <n v="0"/>
    <n v="0"/>
    <n v="0"/>
    <n v="0"/>
    <n v="0"/>
    <n v="0"/>
    <n v="0"/>
    <n v="0.18206938559093508"/>
    <n v="0.18206938559093508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Hines 1 BG"/>
    <s v="AFUDC Not Eligible"/>
    <s v="Maintenance"/>
    <s v="Maintenance"/>
    <s v="Fossil Hydro"/>
    <s v="BG - Other Production Plant"/>
    <s v="~"/>
    <s v="PEF Hines 1 345"/>
    <n v="0"/>
    <n v="0"/>
    <n v="0"/>
    <n v="0"/>
    <n v="0.15"/>
    <n v="0"/>
    <n v="6.9"/>
    <n v="0"/>
    <n v="0"/>
    <n v="0"/>
    <n v="0.34"/>
    <n v="0.56999999999999995"/>
    <n v="7.9600000000000009"/>
    <n v="0"/>
    <n v="0"/>
    <n v="64.985309393351201"/>
    <n v="0"/>
    <n v="0"/>
    <n v="0"/>
    <n v="0"/>
    <n v="0"/>
    <n v="0"/>
    <n v="0"/>
    <n v="0"/>
    <n v="0"/>
    <n v="64.985309393351201"/>
    <n v="0"/>
    <n v="0"/>
    <n v="0"/>
    <n v="0"/>
    <n v="0"/>
    <n v="3.563001751761806"/>
    <n v="0"/>
    <n v="0"/>
    <n v="0"/>
    <n v="0"/>
    <n v="111.98345858316472"/>
    <n v="0"/>
    <n v="115.54646033492652"/>
    <n v="0"/>
    <n v="0"/>
    <n v="0"/>
    <n v="0"/>
    <n v="1.8840500535208222"/>
    <n v="1.4816812787298677"/>
    <n v="0"/>
    <n v="0"/>
    <n v="0"/>
    <n v="0"/>
    <n v="0"/>
    <n v="4.591149414160836"/>
    <n v="7.9568807464115263"/>
    <n v="0"/>
    <n v="0"/>
    <n v="0"/>
    <n v="0"/>
    <n v="3.0833079620248633"/>
    <n v="10.637412468985779"/>
    <n v="0"/>
    <n v="0"/>
    <n v="0"/>
    <n v="0"/>
    <n v="0"/>
    <n v="3.4748880732020218"/>
    <n v="17.195608504212665"/>
    <n v="0"/>
    <n v="0"/>
    <n v="0"/>
    <n v="0"/>
    <n v="0"/>
    <n v="2.9884037429537389"/>
    <n v="0"/>
    <n v="0"/>
    <n v="0"/>
    <n v="0"/>
    <n v="0"/>
    <n v="6.4250680473505373"/>
    <n v="9.4134717903042766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Hines 2 BG-341"/>
    <s v="AFUDC Not Eligible"/>
    <s v="Maintenance"/>
    <s v="Maintenance"/>
    <s v="Fossil Hydro"/>
    <s v="BG - Other Production Plant"/>
    <s v="~"/>
    <s v="PEF Hines 2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.589867160444726"/>
    <n v="2.3578336062486112"/>
    <n v="0"/>
    <n v="25.947700766693337"/>
    <n v="0"/>
    <n v="0"/>
    <n v="0"/>
    <n v="0"/>
    <n v="2.7791207354480045"/>
    <n v="0"/>
    <n v="0"/>
    <n v="0"/>
    <n v="0"/>
    <n v="0"/>
    <n v="4.0231182686942386"/>
    <n v="0"/>
    <n v="6.8022390041422431"/>
    <n v="0"/>
    <n v="0"/>
    <n v="0"/>
    <n v="0"/>
    <n v="0"/>
    <n v="0"/>
    <n v="0"/>
    <n v="40.234270515561079"/>
    <n v="2.4790780093880707"/>
    <n v="0"/>
    <n v="0"/>
    <n v="0"/>
    <n v="42.713348524949147"/>
    <n v="0"/>
    <n v="0"/>
    <n v="0"/>
    <n v="0"/>
    <n v="0"/>
    <n v="4.0233850474961849E-2"/>
    <n v="0"/>
    <n v="0"/>
    <n v="0"/>
    <n v="0"/>
    <n v="0"/>
    <n v="0"/>
    <n v="4.0233850474961849E-2"/>
    <n v="0"/>
    <n v="0"/>
    <n v="0"/>
    <n v="0"/>
    <n v="2.7915028388003558E-2"/>
    <n v="5.1327382058095838E-2"/>
    <n v="0"/>
    <n v="0"/>
    <n v="0"/>
    <n v="0"/>
    <n v="0"/>
    <n v="2.9088953105361602E-2"/>
    <n v="0.108331363551461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Hines 3 BG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"/>
    <n v="0"/>
    <n v="100.66471867262553"/>
    <n v="0"/>
    <n v="0"/>
    <n v="0"/>
    <n v="0"/>
    <n v="0"/>
    <n v="0"/>
    <n v="0"/>
    <n v="0"/>
    <n v="100.66471867262553"/>
    <n v="0"/>
    <n v="0"/>
    <n v="0"/>
    <n v="0"/>
    <n v="0"/>
    <n v="0"/>
    <n v="0"/>
    <n v="0"/>
    <n v="0"/>
    <n v="0"/>
    <n v="0"/>
    <n v="7.9784601138751903"/>
    <n v="7.9784601138751903"/>
    <n v="0"/>
    <n v="0"/>
    <n v="0"/>
    <n v="0"/>
    <n v="0"/>
    <n v="0"/>
    <n v="0"/>
    <n v="0"/>
    <n v="0"/>
    <n v="0"/>
    <n v="0"/>
    <n v="13.74063842517951"/>
    <n v="13.74063842517951"/>
    <n v="0"/>
    <n v="0"/>
    <n v="0"/>
    <n v="0"/>
    <n v="0"/>
    <n v="6.9834774113853504"/>
    <n v="0"/>
    <n v="0"/>
    <n v="0"/>
    <n v="0"/>
    <n v="0"/>
    <n v="16.879323550629941"/>
    <n v="23.862800962015292"/>
    <n v="0"/>
    <n v="0"/>
    <n v="0"/>
    <n v="0"/>
    <n v="0"/>
    <n v="-5.4565054418105827"/>
    <n v="0"/>
    <n v="-0.74821557449597553"/>
    <n v="-11.189752475102351"/>
    <n v="0"/>
    <n v="0"/>
    <n v="0"/>
    <n v="-17.39447349140891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Hines 3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0"/>
    <n v="0"/>
    <n v="0"/>
    <n v="2.3281401757425231"/>
    <n v="0"/>
    <n v="0"/>
    <n v="0"/>
    <n v="0"/>
    <n v="0"/>
    <n v="0"/>
    <n v="0"/>
    <n v="0"/>
    <n v="2.3281401757425231"/>
    <n v="0"/>
    <n v="0"/>
    <n v="0"/>
    <n v="0"/>
    <n v="0"/>
    <n v="0"/>
    <n v="0"/>
    <n v="0"/>
    <n v="0"/>
    <n v="0"/>
    <n v="0"/>
    <n v="0.18452317531508003"/>
    <n v="0.18452317531508003"/>
    <n v="0"/>
    <n v="0"/>
    <n v="0"/>
    <n v="0"/>
    <n v="0"/>
    <n v="0"/>
    <n v="0"/>
    <n v="0"/>
    <n v="0"/>
    <n v="0"/>
    <n v="0"/>
    <n v="0.30494963409102477"/>
    <n v="0.30494963409102477"/>
    <n v="0"/>
    <n v="0"/>
    <n v="0"/>
    <n v="0"/>
    <n v="0"/>
    <n v="0"/>
    <n v="0"/>
    <n v="0.15718110726375017"/>
    <n v="0"/>
    <n v="0"/>
    <n v="0"/>
    <n v="3.518612920029582E-3"/>
    <n v="0.16069972018377976"/>
    <n v="0"/>
    <n v="0"/>
    <n v="0"/>
    <n v="0"/>
    <n v="0"/>
    <n v="4.3075780784199933E-4"/>
    <n v="0"/>
    <n v="5.9537632731312639E-5"/>
    <n v="8.9084124475472134E-4"/>
    <n v="0"/>
    <n v="0"/>
    <n v="0"/>
    <n v="1.3811366853280333E-3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Hines 3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"/>
    <n v="0"/>
    <n v="0.35937734256428205"/>
    <n v="0"/>
    <n v="0"/>
    <n v="0"/>
    <n v="0"/>
    <n v="0"/>
    <n v="0"/>
    <n v="0"/>
    <n v="0"/>
    <n v="0.35937734256428205"/>
    <n v="0"/>
    <n v="0"/>
    <n v="0"/>
    <n v="0"/>
    <n v="0"/>
    <n v="0"/>
    <n v="0"/>
    <n v="0"/>
    <n v="0"/>
    <n v="0"/>
    <n v="0"/>
    <n v="2.8483443169441899E-2"/>
    <n v="2.8483443169441899E-2"/>
    <n v="0"/>
    <n v="0"/>
    <n v="0"/>
    <n v="0"/>
    <n v="0"/>
    <n v="0"/>
    <n v="0"/>
    <n v="0"/>
    <n v="0"/>
    <n v="0"/>
    <n v="0"/>
    <n v="4.7072762309352839E-2"/>
    <n v="4.7072762309352839E-2"/>
    <n v="0"/>
    <n v="0"/>
    <n v="0"/>
    <n v="0"/>
    <n v="0"/>
    <n v="0"/>
    <n v="0"/>
    <n v="2.4262855483666142E-2"/>
    <n v="0"/>
    <n v="0"/>
    <n v="0"/>
    <n v="5.4314159168241988E-4"/>
    <n v="2.480599707534856E-2"/>
    <n v="0"/>
    <n v="0"/>
    <n v="0"/>
    <n v="0"/>
    <n v="0"/>
    <n v="6.6492815975610796E-5"/>
    <n v="0"/>
    <n v="9.1903728377194246E-6"/>
    <n v="1.3751240690844727E-4"/>
    <n v="0"/>
    <n v="0"/>
    <n v="0"/>
    <n v="2.1319559572177747E-4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Hines 4 BG-341"/>
    <s v="AFUDC Not Eligible"/>
    <s v="Maintenance"/>
    <s v="Maintenance"/>
    <s v="Fossil Hydro"/>
    <s v="BG - Other Production Plant"/>
    <s v="~"/>
    <s v="PEF Hines 4 341"/>
    <n v="0"/>
    <n v="0"/>
    <n v="0"/>
    <n v="0"/>
    <n v="0"/>
    <n v="0"/>
    <n v="0"/>
    <n v="0"/>
    <n v="0"/>
    <n v="34.42"/>
    <n v="0"/>
    <n v="12.49"/>
    <n v="46.910000000000004"/>
    <n v="0"/>
    <n v="0"/>
    <n v="0"/>
    <n v="0"/>
    <n v="2.9628421660620754"/>
    <n v="0"/>
    <n v="0"/>
    <n v="0"/>
    <n v="0"/>
    <n v="0"/>
    <n v="52.476369977716296"/>
    <n v="9.060391232219164"/>
    <n v="64.499603375997538"/>
    <n v="0"/>
    <n v="0"/>
    <n v="0"/>
    <n v="0"/>
    <n v="0"/>
    <n v="0"/>
    <n v="0"/>
    <n v="0"/>
    <n v="0"/>
    <n v="0"/>
    <n v="0"/>
    <n v="2.36562097860809"/>
    <n v="2.36562097860809"/>
    <n v="0"/>
    <n v="0"/>
    <n v="0"/>
    <n v="0"/>
    <n v="0"/>
    <n v="0"/>
    <n v="0"/>
    <n v="0"/>
    <n v="0"/>
    <n v="0"/>
    <n v="16.266123862625747"/>
    <n v="0"/>
    <n v="16.266123862625747"/>
    <n v="0"/>
    <n v="0"/>
    <n v="0"/>
    <n v="0"/>
    <n v="0"/>
    <n v="0"/>
    <n v="0"/>
    <n v="0"/>
    <n v="0"/>
    <n v="0"/>
    <n v="0"/>
    <n v="5.8481556954828173"/>
    <n v="5.8481556954828173"/>
    <n v="0"/>
    <n v="0"/>
    <n v="0"/>
    <n v="0"/>
    <n v="0"/>
    <n v="0"/>
    <n v="0"/>
    <n v="0"/>
    <n v="0"/>
    <n v="0"/>
    <n v="3.2826013919377083E-2"/>
    <n v="2.2981652485547164"/>
    <n v="2.3309912624740936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1-6 341"/>
    <s v="AFUDC Not Eligible"/>
    <s v="Maintenance"/>
    <s v="Maintenance"/>
    <s v="Fossil Hydro"/>
    <s v="BG - Other Production Plant"/>
    <s v="~"/>
    <s v="PEF Inter City old P1-6 341"/>
    <n v="0"/>
    <n v="10.93"/>
    <n v="32.159999999999997"/>
    <n v="0"/>
    <n v="0"/>
    <n v="0"/>
    <n v="34.33"/>
    <n v="0.7"/>
    <n v="0"/>
    <n v="9.42"/>
    <n v="0"/>
    <n v="24.04"/>
    <n v="111.57999999999998"/>
    <n v="0"/>
    <n v="0"/>
    <n v="7.04152143655703"/>
    <n v="0"/>
    <n v="25.968887016888438"/>
    <n v="22.421865430377782"/>
    <n v="0"/>
    <n v="0"/>
    <n v="0"/>
    <n v="0"/>
    <n v="0"/>
    <n v="60.480741750372005"/>
    <n v="115.91301563419525"/>
    <n v="0"/>
    <n v="0"/>
    <n v="0"/>
    <n v="11.761164635476895"/>
    <n v="0"/>
    <n v="0"/>
    <n v="0"/>
    <n v="4.1544479985099407"/>
    <n v="0"/>
    <n v="0"/>
    <n v="0"/>
    <n v="48.342744213448562"/>
    <n v="64.258356847435394"/>
    <n v="0"/>
    <n v="0"/>
    <n v="3.4951532151079747"/>
    <n v="20.315780247260282"/>
    <n v="0"/>
    <n v="0"/>
    <n v="0"/>
    <n v="0"/>
    <n v="0"/>
    <n v="0"/>
    <n v="0"/>
    <n v="31.43482227620084"/>
    <n v="55.245755738569102"/>
    <n v="0"/>
    <n v="0"/>
    <n v="0"/>
    <n v="0"/>
    <n v="0"/>
    <n v="0"/>
    <n v="0"/>
    <n v="0"/>
    <n v="0"/>
    <n v="0"/>
    <n v="0"/>
    <n v="16.351855590018662"/>
    <n v="16.351855590018662"/>
    <n v="0"/>
    <n v="0"/>
    <n v="0"/>
    <n v="0"/>
    <n v="0"/>
    <n v="0"/>
    <n v="0"/>
    <n v="0"/>
    <n v="0"/>
    <n v="0"/>
    <n v="0"/>
    <n v="17.876781160524729"/>
    <n v="17.876781160524729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1-6 342"/>
    <s v="AFUDC Not Eligible"/>
    <s v="Maintenance"/>
    <s v="Maintenance"/>
    <s v="Fossil Hydro"/>
    <s v="BG - Other Production Plant"/>
    <s v="~"/>
    <s v="PEF Inter City old P1-6 342"/>
    <n v="0"/>
    <n v="0"/>
    <n v="0"/>
    <n v="0"/>
    <n v="0"/>
    <n v="0"/>
    <n v="0"/>
    <n v="0"/>
    <n v="0"/>
    <n v="0"/>
    <n v="0"/>
    <n v="0"/>
    <n v="0"/>
    <n v="0"/>
    <n v="0"/>
    <n v="0"/>
    <n v="0"/>
    <n v="4.6202144796937917E-3"/>
    <n v="0.12804675573368129"/>
    <n v="0"/>
    <n v="0"/>
    <n v="0"/>
    <n v="0"/>
    <n v="0"/>
    <n v="0.62698755962675845"/>
    <n v="0.7596545298401336"/>
    <n v="0"/>
    <n v="0"/>
    <n v="0"/>
    <n v="0.53694069829761082"/>
    <n v="0"/>
    <n v="0"/>
    <n v="0"/>
    <n v="0.41319847211836835"/>
    <n v="0"/>
    <n v="0"/>
    <n v="0"/>
    <n v="1.9366519921327705"/>
    <n v="2.8867911625487497"/>
    <n v="0"/>
    <n v="0"/>
    <n v="0.39818160024983462"/>
    <n v="1.0931523146473789"/>
    <n v="0"/>
    <n v="0"/>
    <n v="0"/>
    <n v="0"/>
    <n v="0"/>
    <n v="0"/>
    <n v="0"/>
    <n v="2.2501680523694656"/>
    <n v="3.7415019672666792"/>
    <n v="0"/>
    <n v="0"/>
    <n v="0"/>
    <n v="0"/>
    <n v="0"/>
    <n v="0"/>
    <n v="0"/>
    <n v="0"/>
    <n v="0"/>
    <n v="0"/>
    <n v="0"/>
    <n v="1.8398568594427136"/>
    <n v="1.8398568594427136"/>
    <n v="0"/>
    <n v="0"/>
    <n v="0"/>
    <n v="0"/>
    <n v="0"/>
    <n v="0"/>
    <n v="0"/>
    <n v="0"/>
    <n v="0"/>
    <n v="0"/>
    <n v="0"/>
    <n v="2.3488980102009509"/>
    <n v="2.3488980102009509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1-6 343"/>
    <s v="AFUDC Not Eligible"/>
    <s v="Maintenance"/>
    <s v="Maintenance"/>
    <s v="Fossil Hydro"/>
    <s v="BG - Other Production Plant"/>
    <s v="~"/>
    <s v="PEF Inter City old P1-6 343"/>
    <n v="0"/>
    <n v="0"/>
    <n v="0"/>
    <n v="0"/>
    <n v="0"/>
    <n v="0"/>
    <n v="0"/>
    <n v="0"/>
    <n v="0"/>
    <n v="0"/>
    <n v="0"/>
    <n v="0"/>
    <n v="0"/>
    <n v="0"/>
    <n v="0"/>
    <n v="0"/>
    <n v="0"/>
    <n v="2.5663612296713063E-2"/>
    <n v="0.71125319169574708"/>
    <n v="0"/>
    <n v="0"/>
    <n v="0"/>
    <n v="0"/>
    <n v="0"/>
    <n v="3.4826880258142947"/>
    <n v="4.2196048298067552"/>
    <n v="0"/>
    <n v="0"/>
    <n v="0"/>
    <n v="2.9825104371235884"/>
    <n v="0"/>
    <n v="0"/>
    <n v="0"/>
    <n v="2.2951673426950516"/>
    <n v="0"/>
    <n v="0"/>
    <n v="0"/>
    <n v="10.757397973231409"/>
    <n v="16.035075753050052"/>
    <n v="0"/>
    <n v="0"/>
    <n v="2.2117540770907662"/>
    <n v="6.0720638203411124"/>
    <n v="0"/>
    <n v="0"/>
    <n v="0"/>
    <n v="0"/>
    <n v="0"/>
    <n v="0"/>
    <n v="0"/>
    <n v="12.498865745792639"/>
    <n v="20.782683643224516"/>
    <n v="0"/>
    <n v="0"/>
    <n v="0"/>
    <n v="0"/>
    <n v="0"/>
    <n v="0"/>
    <n v="0"/>
    <n v="0"/>
    <n v="0"/>
    <n v="0"/>
    <n v="0"/>
    <n v="10.219736189674741"/>
    <n v="10.219736189674741"/>
    <n v="0"/>
    <n v="0"/>
    <n v="0"/>
    <n v="0"/>
    <n v="0"/>
    <n v="0"/>
    <n v="0"/>
    <n v="0"/>
    <n v="0"/>
    <n v="0"/>
    <n v="0"/>
    <n v="13.047274779830815"/>
    <n v="13.047274779830815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1-6 344"/>
    <s v="AFUDC Not Eligible"/>
    <s v="Maintenance"/>
    <s v="Maintenance"/>
    <s v="Fossil Hydro"/>
    <s v="BG - Other Production Plant"/>
    <s v="~"/>
    <s v="PEF Inter City old P1-6 344"/>
    <n v="0"/>
    <n v="0"/>
    <n v="0"/>
    <n v="0"/>
    <n v="0"/>
    <n v="0"/>
    <n v="0"/>
    <n v="0"/>
    <n v="0"/>
    <n v="0"/>
    <n v="0"/>
    <n v="0"/>
    <n v="0"/>
    <n v="0"/>
    <n v="0"/>
    <n v="0"/>
    <n v="0"/>
    <n v="4.0784845538369262E-3"/>
    <n v="0.1130330026287785"/>
    <n v="0"/>
    <n v="0"/>
    <n v="0"/>
    <n v="0"/>
    <n v="0"/>
    <n v="0.55347194131886279"/>
    <n v="0.67058342850147823"/>
    <n v="0"/>
    <n v="0"/>
    <n v="0"/>
    <n v="0.47398326505360761"/>
    <n v="0"/>
    <n v="0"/>
    <n v="0"/>
    <n v="0.36475007677900517"/>
    <n v="0"/>
    <n v="0"/>
    <n v="0"/>
    <n v="1.7095754473706812"/>
    <n v="2.5483087892032943"/>
    <n v="0"/>
    <n v="0"/>
    <n v="0.3514939649184099"/>
    <n v="0.96497789223324104"/>
    <n v="0"/>
    <n v="0"/>
    <n v="0"/>
    <n v="0"/>
    <n v="0"/>
    <n v="0"/>
    <n v="0"/>
    <n v="1.9863310860266405"/>
    <n v="3.3028029431782917"/>
    <n v="0"/>
    <n v="0"/>
    <n v="0"/>
    <n v="0"/>
    <n v="0"/>
    <n v="0"/>
    <n v="0"/>
    <n v="0"/>
    <n v="0"/>
    <n v="0"/>
    <n v="0"/>
    <n v="1.6241297488434649"/>
    <n v="1.6241297488434649"/>
    <n v="0"/>
    <n v="0"/>
    <n v="0"/>
    <n v="0"/>
    <n v="0"/>
    <n v="0"/>
    <n v="0"/>
    <n v="0"/>
    <n v="0"/>
    <n v="0"/>
    <n v="0"/>
    <n v="2.0734847473526337"/>
    <n v="2.0734847473526337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1-6 345"/>
    <s v="AFUDC Not Eligible"/>
    <s v="Maintenance"/>
    <s v="Maintenance"/>
    <s v="Fossil Hydro"/>
    <s v="BG - Other Production Plant"/>
    <s v="~"/>
    <s v="PEF Inter City old P1-6 345"/>
    <n v="0"/>
    <n v="0"/>
    <n v="0"/>
    <n v="0"/>
    <n v="0"/>
    <n v="0"/>
    <n v="0"/>
    <n v="0"/>
    <n v="0"/>
    <n v="0"/>
    <n v="0"/>
    <n v="0"/>
    <n v="0"/>
    <n v="0"/>
    <n v="0"/>
    <n v="0"/>
    <n v="0"/>
    <n v="5.1381172801810227E-3"/>
    <n v="0.14240015289289121"/>
    <n v="0"/>
    <n v="0"/>
    <n v="0"/>
    <n v="0"/>
    <n v="0"/>
    <n v="0.6972697109053444"/>
    <n v="0.84480798107841659"/>
    <n v="0"/>
    <n v="0"/>
    <n v="0"/>
    <n v="0.59712904941552958"/>
    <n v="0"/>
    <n v="0"/>
    <n v="0"/>
    <n v="0.45951594218554365"/>
    <n v="0"/>
    <n v="0"/>
    <n v="0"/>
    <n v="2.1537409378306354"/>
    <n v="3.2103859294317085"/>
    <n v="0"/>
    <n v="0"/>
    <n v="0.44281575452518829"/>
    <n v="1.2156891898516002"/>
    <n v="0"/>
    <n v="0"/>
    <n v="0"/>
    <n v="0"/>
    <n v="0"/>
    <n v="0"/>
    <n v="0"/>
    <n v="2.5024005712299915"/>
    <n v="4.16090551560678"/>
    <n v="0"/>
    <n v="0"/>
    <n v="0"/>
    <n v="0"/>
    <n v="0"/>
    <n v="0"/>
    <n v="0"/>
    <n v="0"/>
    <n v="0"/>
    <n v="0"/>
    <n v="0"/>
    <n v="2.0460955577085507"/>
    <n v="2.0460955577085507"/>
    <n v="0"/>
    <n v="0"/>
    <n v="0"/>
    <n v="0"/>
    <n v="0"/>
    <n v="0"/>
    <n v="0"/>
    <n v="0"/>
    <n v="0"/>
    <n v="0"/>
    <n v="0"/>
    <n v="2.6121976606584276"/>
    <n v="2.6121976606584276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1-6 346"/>
    <s v="AFUDC Not Eligible"/>
    <s v="Maintenance"/>
    <s v="Maintenance"/>
    <s v="Fossil Hydro"/>
    <s v="BG - Other Production Plant"/>
    <s v="~"/>
    <s v="PEF Inter City old P1-6 346"/>
    <n v="0"/>
    <n v="0"/>
    <n v="0"/>
    <n v="0"/>
    <n v="0"/>
    <n v="0"/>
    <n v="0"/>
    <n v="0"/>
    <n v="0"/>
    <n v="0"/>
    <n v="0"/>
    <n v="0"/>
    <n v="0"/>
    <n v="0"/>
    <n v="0"/>
    <n v="0"/>
    <n v="0"/>
    <n v="1.6045096310233679E-3"/>
    <n v="4.4468120192031571E-2"/>
    <n v="0"/>
    <n v="0"/>
    <n v="0"/>
    <n v="0"/>
    <n v="0"/>
    <n v="0.21774044957749356"/>
    <n v="0.26381307940054849"/>
    <n v="0"/>
    <n v="0"/>
    <n v="0"/>
    <n v="0.18646894543389841"/>
    <n v="0"/>
    <n v="0"/>
    <n v="0"/>
    <n v="0.14349570370637899"/>
    <n v="0"/>
    <n v="0"/>
    <n v="0"/>
    <n v="0.67256115207958123"/>
    <n v="1.0025258012198586"/>
    <n v="0"/>
    <n v="0"/>
    <n v="0.13828063941730659"/>
    <n v="0.37963030173946627"/>
    <n v="0"/>
    <n v="0"/>
    <n v="0"/>
    <n v="0"/>
    <n v="0"/>
    <n v="0"/>
    <n v="0"/>
    <n v="0.7814391144211954"/>
    <n v="1.2993500555779682"/>
    <n v="0"/>
    <n v="0"/>
    <n v="0"/>
    <n v="0"/>
    <n v="0"/>
    <n v="0"/>
    <n v="0"/>
    <n v="0"/>
    <n v="0"/>
    <n v="0"/>
    <n v="0"/>
    <n v="0.63894610599893387"/>
    <n v="0.63894610599893387"/>
    <n v="0"/>
    <n v="0"/>
    <n v="0"/>
    <n v="0"/>
    <n v="0"/>
    <n v="0"/>
    <n v="0"/>
    <n v="0"/>
    <n v="0"/>
    <n v="0"/>
    <n v="0"/>
    <n v="0.81572608722459805"/>
    <n v="0.81572608722459805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11 341"/>
    <s v="AFUDC Not Eligible"/>
    <s v="Maintenance"/>
    <s v="Maintenance"/>
    <s v="Fossil Hydro"/>
    <s v="BG - Other Production Plant"/>
    <s v="~"/>
    <s v="PEF Inter City Siemens P1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8561959169154112E-2"/>
    <n v="9.856195916915411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81762259693896"/>
    <n v="0"/>
    <n v="0"/>
    <n v="0"/>
    <n v="0.12624454139571664"/>
    <n v="0.374420767365106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11 342"/>
    <s v="AFUDC Not Eligible"/>
    <s v="Maintenance"/>
    <s v="Maintenance"/>
    <s v="Fossil Hydro"/>
    <s v="BG - Other Production Plant"/>
    <s v="~"/>
    <s v="PEF Inter City Siemens P1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3791102914954655E-2"/>
    <n v="9.379110291495465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61633448356284"/>
    <n v="0"/>
    <n v="0"/>
    <n v="0"/>
    <n v="0.12013371968566298"/>
    <n v="0.35629706452129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11 343"/>
    <s v="AFUDC Not Eligible"/>
    <s v="Maintenance"/>
    <s v="Maintenance"/>
    <s v="Fossil Hydro"/>
    <s v="BG - Other Production Plant"/>
    <s v="~"/>
    <s v="PEF Inter City Siemens P1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73588387382174"/>
    <n v="1.16735883873821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39376544381108"/>
    <n v="0"/>
    <n v="0"/>
    <n v="0"/>
    <n v="1.4952288132566289"/>
    <n v="4.43460535763773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11 344"/>
    <s v="AFUDC Not Eligible"/>
    <s v="Maintenance"/>
    <s v="Maintenance"/>
    <s v="Fossil Hydro"/>
    <s v="BG - Other Production Plant"/>
    <s v="~"/>
    <s v="PEF Inter City Siemens P1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9380040049830413"/>
    <n v="0.193800400498304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8798392800290064"/>
    <n v="0"/>
    <n v="0"/>
    <n v="0"/>
    <n v="0.248232105869823"/>
    <n v="0.736216033872723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11 345"/>
    <s v="AFUDC Not Eligible"/>
    <s v="Maintenance"/>
    <s v="Maintenance"/>
    <s v="Fossil Hydro"/>
    <s v="BG - Other Production Plant"/>
    <s v="~"/>
    <s v="PEF Inter City Siemens P1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1389172245435"/>
    <n v="0.2213891722454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745167508352733"/>
    <n v="0"/>
    <n v="0"/>
    <n v="0"/>
    <n v="0.28356959171372909"/>
    <n v="0.841021266797256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11 346"/>
    <s v="AFUDC Not Eligible"/>
    <s v="Maintenance"/>
    <s v="Maintenance"/>
    <s v="Fossil Hydro"/>
    <s v="BG - Other Production Plant"/>
    <s v="~"/>
    <s v="PEF Inter City Siemens P1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936074823240564E-2"/>
    <n v="1.193607482324056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054698866488806E-2"/>
    <n v="0"/>
    <n v="0"/>
    <n v="0"/>
    <n v="1.5288497761482729E-2"/>
    <n v="4.534319662797153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12-14 341"/>
    <s v="AFUDC Not Eligible"/>
    <s v="Maintenance"/>
    <s v="Maintenance"/>
    <s v="Fossil Hydro"/>
    <s v="BG - Other Production Plant"/>
    <s v="~"/>
    <s v="PEF Inter City P12-14 341"/>
    <n v="3.84"/>
    <n v="0"/>
    <n v="0"/>
    <n v="0"/>
    <n v="0"/>
    <n v="0"/>
    <n v="0"/>
    <n v="0"/>
    <n v="0"/>
    <n v="3.38"/>
    <n v="0"/>
    <n v="0"/>
    <n v="7.22"/>
    <n v="0"/>
    <n v="0"/>
    <n v="0"/>
    <n v="4.1371149604525073"/>
    <n v="0"/>
    <n v="0"/>
    <n v="0"/>
    <n v="0"/>
    <n v="0"/>
    <n v="1.3138995360091381"/>
    <n v="1.3085486818133261"/>
    <n v="0"/>
    <n v="6.7595631782749717"/>
    <n v="0"/>
    <n v="0"/>
    <n v="0"/>
    <n v="0"/>
    <n v="0"/>
    <n v="0"/>
    <n v="0"/>
    <n v="0"/>
    <n v="0"/>
    <n v="0"/>
    <n v="0"/>
    <n v="7.2660124491176585"/>
    <n v="7.2660124491176585"/>
    <n v="0"/>
    <n v="0"/>
    <n v="0.25703670342870538"/>
    <n v="0.54395261611234502"/>
    <n v="4.2699614101644601"/>
    <n v="0"/>
    <n v="0"/>
    <n v="0"/>
    <n v="0"/>
    <n v="0"/>
    <n v="0"/>
    <n v="32.52238057296119"/>
    <n v="37.593331302666698"/>
    <n v="0"/>
    <n v="0"/>
    <n v="0"/>
    <n v="0"/>
    <n v="0"/>
    <n v="0"/>
    <n v="0"/>
    <n v="0"/>
    <n v="0"/>
    <n v="0"/>
    <n v="5.0873551138216531"/>
    <n v="0"/>
    <n v="5.0873551138216531"/>
    <n v="0"/>
    <n v="0"/>
    <n v="0"/>
    <n v="0"/>
    <n v="0"/>
    <n v="0"/>
    <n v="0.50138379433117519"/>
    <n v="0"/>
    <n v="0"/>
    <n v="0"/>
    <n v="2.6737126403674542E-2"/>
    <n v="5.2082963940816941E-2"/>
    <n v="0.58020388467566664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12-14 342"/>
    <s v="AFUDC Not Eligible"/>
    <s v="Maintenance"/>
    <s v="Maintenance"/>
    <s v="Fossil Hydro"/>
    <s v="BG - Other Production Plant"/>
    <s v="~"/>
    <s v="PEF Inter City P12-14 342"/>
    <n v="0"/>
    <n v="0"/>
    <n v="0"/>
    <n v="0"/>
    <n v="0"/>
    <n v="0"/>
    <n v="0"/>
    <n v="0"/>
    <n v="0"/>
    <n v="0"/>
    <n v="0"/>
    <n v="0"/>
    <n v="0"/>
    <n v="0"/>
    <n v="0"/>
    <n v="0"/>
    <n v="9.2213579394360501E-4"/>
    <n v="0"/>
    <n v="0"/>
    <n v="0"/>
    <n v="0"/>
    <n v="0"/>
    <n v="4.0010638535499157E-3"/>
    <n v="0"/>
    <n v="0"/>
    <n v="4.9231996474935202E-3"/>
    <n v="0"/>
    <n v="0"/>
    <n v="0"/>
    <n v="0"/>
    <n v="0"/>
    <n v="0"/>
    <n v="0"/>
    <n v="0"/>
    <n v="0"/>
    <n v="0"/>
    <n v="0"/>
    <n v="8.8813805321173056E-2"/>
    <n v="8.8813805321173056E-2"/>
    <n v="0"/>
    <n v="0"/>
    <n v="3.4221465597504962E-2"/>
    <n v="9.5690758024870995E-2"/>
    <n v="0.20063305228571177"/>
    <n v="0"/>
    <n v="0"/>
    <n v="0"/>
    <n v="0"/>
    <n v="0"/>
    <n v="0"/>
    <n v="3.3364441479743236"/>
    <n v="3.6669894238824114"/>
    <n v="0"/>
    <n v="0"/>
    <n v="0"/>
    <n v="0"/>
    <n v="0"/>
    <n v="0"/>
    <n v="0"/>
    <n v="0"/>
    <n v="0"/>
    <n v="0"/>
    <n v="4.3455417049599996"/>
    <n v="0"/>
    <n v="4.3455417049599996"/>
    <n v="0"/>
    <n v="0"/>
    <n v="0"/>
    <n v="0"/>
    <n v="0"/>
    <n v="0"/>
    <n v="1.8808369633487125"/>
    <n v="0"/>
    <n v="0"/>
    <n v="0"/>
    <n v="0.10030040861858018"/>
    <n v="0.19538159930099069"/>
    <n v="2.1765189712682833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12-14 343"/>
    <s v="AFUDC Not Eligible"/>
    <s v="Maintenance"/>
    <s v="Maintenance"/>
    <s v="Fossil Hydro"/>
    <s v="BG - Other Production Plant"/>
    <s v="~"/>
    <s v="PEF Inter City P12-14 343"/>
    <n v="0"/>
    <n v="0"/>
    <n v="0"/>
    <n v="0"/>
    <n v="0"/>
    <n v="0"/>
    <n v="0"/>
    <n v="0"/>
    <n v="0"/>
    <n v="0"/>
    <n v="0"/>
    <n v="0"/>
    <n v="0"/>
    <n v="0"/>
    <n v="0"/>
    <n v="0"/>
    <n v="1.2036392877674896E-2"/>
    <n v="0"/>
    <n v="0"/>
    <n v="0"/>
    <n v="0"/>
    <n v="0"/>
    <n v="5.2224820667720342E-2"/>
    <n v="0"/>
    <n v="0"/>
    <n v="6.426121354539524E-2"/>
    <n v="0"/>
    <n v="0"/>
    <n v="0"/>
    <n v="0"/>
    <n v="0"/>
    <n v="0"/>
    <n v="0"/>
    <n v="0"/>
    <n v="0"/>
    <n v="0"/>
    <n v="0"/>
    <n v="1.1592629424298753"/>
    <n v="1.1592629424298753"/>
    <n v="0"/>
    <n v="0"/>
    <n v="0.44668634196450591"/>
    <n v="1.2490338897438433"/>
    <n v="2.6188228537353644"/>
    <n v="0"/>
    <n v="0"/>
    <n v="0"/>
    <n v="0"/>
    <n v="0"/>
    <n v="0"/>
    <n v="43.549993708728358"/>
    <n v="47.864536794172075"/>
    <n v="0"/>
    <n v="0"/>
    <n v="0"/>
    <n v="0"/>
    <n v="0"/>
    <n v="0"/>
    <n v="0"/>
    <n v="0"/>
    <n v="0"/>
    <n v="0"/>
    <n v="56.72172573808048"/>
    <n v="0"/>
    <n v="56.72172573808048"/>
    <n v="0"/>
    <n v="0"/>
    <n v="0"/>
    <n v="0"/>
    <n v="0"/>
    <n v="0"/>
    <n v="24.550198198751712"/>
    <n v="0"/>
    <n v="0"/>
    <n v="0"/>
    <n v="1.3092000680252078"/>
    <n v="2.5502747874592742"/>
    <n v="28.409673054236194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12-14 344"/>
    <s v="AFUDC Not Eligible"/>
    <s v="Maintenance"/>
    <s v="Maintenance"/>
    <s v="Fossil Hydro"/>
    <s v="BG - Other Production Plant"/>
    <s v="~"/>
    <s v="PEF Inter City P12-14 344"/>
    <n v="0"/>
    <n v="0"/>
    <n v="0"/>
    <n v="0"/>
    <n v="0"/>
    <n v="0"/>
    <n v="0"/>
    <n v="0"/>
    <n v="0"/>
    <n v="0"/>
    <n v="0"/>
    <n v="0"/>
    <n v="0"/>
    <n v="0"/>
    <n v="0"/>
    <n v="0"/>
    <n v="3.0242049419057786E-3"/>
    <n v="0"/>
    <n v="0"/>
    <n v="0"/>
    <n v="0"/>
    <n v="0"/>
    <n v="1.3121751870230776E-2"/>
    <n v="0"/>
    <n v="0"/>
    <n v="1.6145956812136555E-2"/>
    <n v="0"/>
    <n v="0"/>
    <n v="0"/>
    <n v="0"/>
    <n v="0"/>
    <n v="0"/>
    <n v="0"/>
    <n v="0"/>
    <n v="0"/>
    <n v="0"/>
    <n v="0"/>
    <n v="0.29127071167370372"/>
    <n v="0.29127071167370372"/>
    <n v="0"/>
    <n v="0"/>
    <n v="0.11223225558893662"/>
    <n v="0.31382623694986511"/>
    <n v="0.65799275937881496"/>
    <n v="0"/>
    <n v="0"/>
    <n v="0"/>
    <n v="0"/>
    <n v="0"/>
    <n v="0"/>
    <n v="10.942161598728061"/>
    <n v="12.026212850645678"/>
    <n v="0"/>
    <n v="0"/>
    <n v="0"/>
    <n v="0"/>
    <n v="0"/>
    <n v="0"/>
    <n v="0"/>
    <n v="0"/>
    <n v="0"/>
    <n v="0"/>
    <n v="14.251644300186184"/>
    <n v="0"/>
    <n v="14.251644300186184"/>
    <n v="0"/>
    <n v="0"/>
    <n v="0"/>
    <n v="0"/>
    <n v="0"/>
    <n v="0"/>
    <n v="6.1683534497300823"/>
    <n v="0"/>
    <n v="0"/>
    <n v="0"/>
    <n v="0.32894241663306395"/>
    <n v="0.64076803276584804"/>
    <n v="7.1380638991289942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12-14 345"/>
    <s v="AFUDC Not Eligible"/>
    <s v="Maintenance"/>
    <s v="Maintenance"/>
    <s v="Fossil Hydro"/>
    <s v="BG - Other Production Plant"/>
    <s v="~"/>
    <s v="PEF Inter City P12-14 345"/>
    <n v="0"/>
    <n v="0"/>
    <n v="0"/>
    <n v="0"/>
    <n v="0"/>
    <n v="0"/>
    <n v="0"/>
    <n v="0"/>
    <n v="0"/>
    <n v="0"/>
    <n v="0"/>
    <n v="0"/>
    <n v="0"/>
    <n v="0"/>
    <n v="0"/>
    <n v="0"/>
    <n v="1.6211569173091513E-3"/>
    <n v="0"/>
    <n v="0"/>
    <n v="0"/>
    <n v="0"/>
    <n v="0"/>
    <n v="7.0340533198896072E-3"/>
    <n v="0"/>
    <n v="0"/>
    <n v="8.6552102371987589E-3"/>
    <n v="0"/>
    <n v="0"/>
    <n v="0"/>
    <n v="0"/>
    <n v="0"/>
    <n v="0"/>
    <n v="0"/>
    <n v="0"/>
    <n v="0"/>
    <n v="0"/>
    <n v="0"/>
    <n v="0.1561387333564167"/>
    <n v="0.1561387333564167"/>
    <n v="0"/>
    <n v="0"/>
    <n v="6.0163514153658816E-2"/>
    <n v="0.16823054648582361"/>
    <n v="0.35272508302787992"/>
    <n v="0"/>
    <n v="0"/>
    <n v="0"/>
    <n v="0"/>
    <n v="0"/>
    <n v="0"/>
    <n v="5.8656850084214094"/>
    <n v="6.446804152088772"/>
    <n v="0"/>
    <n v="0"/>
    <n v="0"/>
    <n v="0"/>
    <n v="0"/>
    <n v="0"/>
    <n v="0"/>
    <n v="0"/>
    <n v="0"/>
    <n v="0"/>
    <n v="7.6397859185904915"/>
    <n v="0"/>
    <n v="7.6397859185904915"/>
    <n v="0"/>
    <n v="0"/>
    <n v="0"/>
    <n v="0"/>
    <n v="0"/>
    <n v="0"/>
    <n v="3.3066138160689245"/>
    <n v="0"/>
    <n v="0"/>
    <n v="0"/>
    <n v="0.17633297401311665"/>
    <n v="0.34349031088721732"/>
    <n v="3.8264371009692586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12-14 346"/>
    <s v="AFUDC Not Eligible"/>
    <s v="Maintenance"/>
    <s v="Maintenance"/>
    <s v="Fossil Hydro"/>
    <s v="BG - Other Production Plant"/>
    <s v="~"/>
    <s v="PEF Inter City P12-14 346"/>
    <n v="0"/>
    <n v="0"/>
    <n v="0"/>
    <n v="0"/>
    <n v="0"/>
    <n v="0"/>
    <n v="0"/>
    <n v="0"/>
    <n v="0"/>
    <n v="0"/>
    <n v="0"/>
    <n v="0"/>
    <n v="0"/>
    <n v="0"/>
    <n v="0"/>
    <n v="0"/>
    <n v="2.8068111603169045E-5"/>
    <n v="0"/>
    <n v="0"/>
    <n v="0"/>
    <n v="0"/>
    <n v="0"/>
    <n v="1.2178499903205436E-4"/>
    <n v="0"/>
    <n v="0"/>
    <n v="1.498531106352234E-4"/>
    <n v="0"/>
    <n v="0"/>
    <n v="0"/>
    <n v="0"/>
    <n v="0"/>
    <n v="0"/>
    <n v="0"/>
    <n v="0"/>
    <n v="0"/>
    <n v="0"/>
    <n v="0"/>
    <n v="2.7033283124125954E-3"/>
    <n v="2.7033283124125954E-3"/>
    <n v="0"/>
    <n v="0"/>
    <n v="1.0419433218773106E-3"/>
    <n v="2.9135553263177748E-3"/>
    <n v="6.1083942582508578E-3"/>
    <n v="0"/>
    <n v="0"/>
    <n v="0"/>
    <n v="0"/>
    <n v="0"/>
    <n v="0"/>
    <n v="0.10158688274960581"/>
    <n v="0.11165077565605175"/>
    <n v="0"/>
    <n v="0"/>
    <n v="0"/>
    <n v="0"/>
    <n v="0"/>
    <n v="0"/>
    <n v="0"/>
    <n v="0"/>
    <n v="0"/>
    <n v="0"/>
    <n v="0.1322563907830307"/>
    <n v="0"/>
    <n v="0.1322563907830307"/>
    <n v="0"/>
    <n v="0"/>
    <n v="0"/>
    <n v="0"/>
    <n v="0"/>
    <n v="0"/>
    <n v="5.7259912524309661E-2"/>
    <n v="0"/>
    <n v="0"/>
    <n v="0"/>
    <n v="3.0538873281255145E-3"/>
    <n v="5.9488626163303436E-3"/>
    <n v="6.6262662468765526E-2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7-10 341"/>
    <s v="AFUDC Not Eligible"/>
    <s v="Maintenance"/>
    <s v="Maintenance"/>
    <s v="Fossil Hydro"/>
    <s v="BG - Other Production Plant"/>
    <s v="~"/>
    <s v="PEF Inter City new P7-10 341"/>
    <n v="0"/>
    <n v="0"/>
    <n v="0"/>
    <n v="0"/>
    <n v="0"/>
    <n v="0"/>
    <n v="0"/>
    <n v="0"/>
    <n v="0"/>
    <n v="48.800000000000004"/>
    <n v="0"/>
    <n v="0"/>
    <n v="48.800000000000004"/>
    <n v="0"/>
    <n v="0"/>
    <n v="0"/>
    <n v="0"/>
    <n v="42.989100381468873"/>
    <n v="0"/>
    <n v="5.5946171092106765"/>
    <n v="1.3898235779751067"/>
    <n v="0"/>
    <n v="0"/>
    <n v="0"/>
    <n v="0"/>
    <n v="49.973541068654654"/>
    <n v="0"/>
    <n v="0"/>
    <n v="0"/>
    <n v="0"/>
    <n v="3.2433051765340414E-2"/>
    <n v="0"/>
    <n v="0"/>
    <n v="0"/>
    <n v="0"/>
    <n v="0"/>
    <n v="0"/>
    <n v="0.4687272214256995"/>
    <n v="0.50116027319103995"/>
    <n v="0"/>
    <n v="0"/>
    <n v="0"/>
    <n v="0"/>
    <n v="0"/>
    <n v="0"/>
    <n v="0"/>
    <n v="0"/>
    <n v="0"/>
    <n v="0"/>
    <n v="0"/>
    <n v="1.404007220332679E-2"/>
    <n v="1.404007220332679E-2"/>
    <n v="0"/>
    <n v="0"/>
    <n v="0"/>
    <n v="0"/>
    <n v="0"/>
    <n v="0"/>
    <n v="0"/>
    <n v="0"/>
    <n v="0"/>
    <n v="0"/>
    <n v="0"/>
    <n v="0.9502284590313983"/>
    <n v="0.95022845903139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7-10 342"/>
    <s v="AFUDC Not Eligible"/>
    <s v="Maintenance"/>
    <s v="Maintenance"/>
    <s v="Fossil Hydro"/>
    <s v="BG - Other Production Plant"/>
    <s v="~"/>
    <s v="PEF Inter City new P7-10 342"/>
    <n v="0"/>
    <n v="0"/>
    <n v="0"/>
    <n v="0"/>
    <n v="0"/>
    <n v="0"/>
    <n v="0"/>
    <n v="0"/>
    <n v="0"/>
    <n v="0"/>
    <n v="0"/>
    <n v="0"/>
    <n v="0"/>
    <n v="0"/>
    <n v="0"/>
    <n v="0"/>
    <n v="0"/>
    <n v="0.15558334481250646"/>
    <n v="0"/>
    <n v="2.0247672900163424E-2"/>
    <n v="5.0299587346997205E-3"/>
    <n v="0"/>
    <n v="0"/>
    <n v="0"/>
    <n v="0"/>
    <n v="0.18086097644736962"/>
    <n v="0"/>
    <n v="0"/>
    <n v="0"/>
    <n v="0"/>
    <n v="1.9069582167872044E-2"/>
    <n v="0"/>
    <n v="0"/>
    <n v="0"/>
    <n v="0"/>
    <n v="0"/>
    <n v="0"/>
    <n v="0.35921689897732773"/>
    <n v="0.37828648114519975"/>
    <n v="0"/>
    <n v="0"/>
    <n v="0"/>
    <n v="0"/>
    <n v="0"/>
    <n v="0"/>
    <n v="0"/>
    <n v="0"/>
    <n v="0"/>
    <n v="0"/>
    <n v="0"/>
    <n v="1.0971495140084933E-2"/>
    <n v="1.0971495140084933E-2"/>
    <n v="0"/>
    <n v="0"/>
    <n v="0"/>
    <n v="0"/>
    <n v="0"/>
    <n v="0"/>
    <n v="0"/>
    <n v="0"/>
    <n v="0"/>
    <n v="0"/>
    <n v="0"/>
    <n v="0.74837114188097753"/>
    <n v="0.748371141880977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7-10 343"/>
    <s v="AFUDC Not Eligible"/>
    <s v="Maintenance"/>
    <s v="Maintenance"/>
    <s v="Fossil Hydro"/>
    <s v="BG - Other Production Plant"/>
    <s v="~"/>
    <s v="PEF Inter City new P7-10 343"/>
    <n v="0"/>
    <n v="0"/>
    <n v="0"/>
    <n v="0"/>
    <n v="0"/>
    <n v="0"/>
    <n v="0"/>
    <n v="0"/>
    <n v="0"/>
    <n v="0"/>
    <n v="0"/>
    <n v="0"/>
    <n v="0"/>
    <n v="0"/>
    <n v="0"/>
    <n v="0"/>
    <n v="0"/>
    <n v="1.5325845364887234"/>
    <n v="0"/>
    <n v="0.19945110721245929"/>
    <n v="4.9547957625329986E-2"/>
    <n v="0"/>
    <n v="0"/>
    <n v="0"/>
    <n v="0"/>
    <n v="1.7815836013265127"/>
    <n v="0"/>
    <n v="0"/>
    <n v="0"/>
    <n v="0"/>
    <n v="0.18784624268749181"/>
    <n v="0"/>
    <n v="0"/>
    <n v="0"/>
    <n v="0"/>
    <n v="0"/>
    <n v="0"/>
    <n v="3.5384909951738646"/>
    <n v="3.7263372378613564"/>
    <n v="0"/>
    <n v="0"/>
    <n v="0"/>
    <n v="0"/>
    <n v="0"/>
    <n v="0"/>
    <n v="0"/>
    <n v="0"/>
    <n v="0"/>
    <n v="0"/>
    <n v="0"/>
    <n v="0.10807547436468116"/>
    <n v="0.10807547436468116"/>
    <n v="0"/>
    <n v="0"/>
    <n v="0"/>
    <n v="0"/>
    <n v="0"/>
    <n v="0"/>
    <n v="0"/>
    <n v="0"/>
    <n v="0"/>
    <n v="0"/>
    <n v="0"/>
    <n v="7.3716689770879986"/>
    <n v="7.3716689770879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7-10 344"/>
    <s v="AFUDC Not Eligible"/>
    <s v="Maintenance"/>
    <s v="Maintenance"/>
    <s v="Fossil Hydro"/>
    <s v="BG - Other Production Plant"/>
    <s v="~"/>
    <s v="PEF Inter City new P7-10 344"/>
    <n v="0"/>
    <n v="0"/>
    <n v="0"/>
    <n v="0"/>
    <n v="0"/>
    <n v="0"/>
    <n v="0"/>
    <n v="0"/>
    <n v="0"/>
    <n v="0"/>
    <n v="0"/>
    <n v="0"/>
    <n v="0"/>
    <n v="0"/>
    <n v="0"/>
    <n v="0"/>
    <n v="0"/>
    <n v="0.34926042640505262"/>
    <n v="0"/>
    <n v="4.5452878515648464E-2"/>
    <n v="1.1291475540637856E-2"/>
    <n v="0"/>
    <n v="0"/>
    <n v="0"/>
    <n v="0"/>
    <n v="0.40600478046133892"/>
    <n v="0"/>
    <n v="0"/>
    <n v="0"/>
    <n v="0"/>
    <n v="4.2808247935172336E-2"/>
    <n v="0"/>
    <n v="0"/>
    <n v="0"/>
    <n v="0"/>
    <n v="0"/>
    <n v="0"/>
    <n v="0.806386104244734"/>
    <n v="0.84919435217990635"/>
    <n v="0"/>
    <n v="0"/>
    <n v="0"/>
    <n v="0"/>
    <n v="0"/>
    <n v="0"/>
    <n v="0"/>
    <n v="0"/>
    <n v="0"/>
    <n v="0"/>
    <n v="0"/>
    <n v="2.4629301263222415E-2"/>
    <n v="2.4629301263222415E-2"/>
    <n v="0"/>
    <n v="0"/>
    <n v="0"/>
    <n v="0"/>
    <n v="0"/>
    <n v="0"/>
    <n v="0"/>
    <n v="0"/>
    <n v="0"/>
    <n v="0"/>
    <n v="0"/>
    <n v="1.679990475643707"/>
    <n v="1.6799904756437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7-10 345"/>
    <s v="AFUDC Not Eligible"/>
    <s v="Maintenance"/>
    <s v="Maintenance"/>
    <s v="Fossil Hydro"/>
    <s v="BG - Other Production Plant"/>
    <s v="~"/>
    <s v="PEF Inter City new P7-10 345"/>
    <n v="0"/>
    <n v="0"/>
    <n v="0"/>
    <n v="0"/>
    <n v="0"/>
    <n v="0"/>
    <n v="0"/>
    <n v="0"/>
    <n v="0"/>
    <n v="0"/>
    <n v="0"/>
    <n v="0"/>
    <n v="0"/>
    <n v="0"/>
    <n v="0"/>
    <n v="0"/>
    <n v="0"/>
    <n v="0.13820053343456248"/>
    <n v="0"/>
    <n v="1.7985467525352926E-2"/>
    <n v="4.4679781189114788E-3"/>
    <n v="0"/>
    <n v="0"/>
    <n v="0"/>
    <n v="0"/>
    <n v="0.16065397907882689"/>
    <n v="0"/>
    <n v="0"/>
    <n v="0"/>
    <n v="0"/>
    <n v="1.6939000965367434E-2"/>
    <n v="0"/>
    <n v="0"/>
    <n v="0"/>
    <n v="0"/>
    <n v="0"/>
    <n v="0"/>
    <n v="0.31908278561051656"/>
    <n v="0.336021786575884"/>
    <n v="0"/>
    <n v="0"/>
    <n v="0"/>
    <n v="0"/>
    <n v="0"/>
    <n v="0"/>
    <n v="0"/>
    <n v="0"/>
    <n v="0"/>
    <n v="0"/>
    <n v="0"/>
    <n v="9.7456863571206628E-3"/>
    <n v="9.7456863571206628E-3"/>
    <n v="0"/>
    <n v="0"/>
    <n v="0"/>
    <n v="0"/>
    <n v="0"/>
    <n v="0"/>
    <n v="0"/>
    <n v="0"/>
    <n v="0"/>
    <n v="0"/>
    <n v="0"/>
    <n v="0.66475930820855611"/>
    <n v="0.664759308208556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Inter City BG P7-10 346"/>
    <s v="AFUDC Not Eligible"/>
    <s v="Maintenance"/>
    <s v="Maintenance"/>
    <s v="Fossil Hydro"/>
    <s v="BG - Other Production Plant"/>
    <s v="~"/>
    <s v="PEF Inter City new P7-10 346"/>
    <n v="0"/>
    <n v="0"/>
    <n v="0"/>
    <n v="0"/>
    <n v="0"/>
    <n v="0"/>
    <n v="0"/>
    <n v="0"/>
    <n v="0"/>
    <n v="0"/>
    <n v="0"/>
    <n v="0"/>
    <n v="0"/>
    <n v="0"/>
    <n v="0"/>
    <n v="0"/>
    <n v="0"/>
    <n v="2.1141904196590212E-2"/>
    <n v="0"/>
    <n v="2.7514150770766859E-3"/>
    <n v="6.8351085914740764E-4"/>
    <n v="0"/>
    <n v="0"/>
    <n v="0"/>
    <n v="0"/>
    <n v="2.4576830132814306E-2"/>
    <n v="0"/>
    <n v="0"/>
    <n v="0"/>
    <n v="0"/>
    <n v="2.5913267242583921E-3"/>
    <n v="0"/>
    <n v="0"/>
    <n v="0"/>
    <n v="0"/>
    <n v="0"/>
    <n v="0"/>
    <n v="4.8813253585254013E-2"/>
    <n v="5.1404580309512407E-2"/>
    <n v="0"/>
    <n v="0"/>
    <n v="0"/>
    <n v="0"/>
    <n v="0"/>
    <n v="0"/>
    <n v="0"/>
    <n v="0"/>
    <n v="0"/>
    <n v="0"/>
    <n v="0"/>
    <n v="1.4908941533848749E-3"/>
    <n v="1.4908941533848749E-3"/>
    <n v="0"/>
    <n v="0"/>
    <n v="0"/>
    <n v="0"/>
    <n v="0"/>
    <n v="0"/>
    <n v="0"/>
    <n v="0"/>
    <n v="0"/>
    <n v="0"/>
    <n v="0"/>
    <n v="0.1017040387947383"/>
    <n v="0.10170403879473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Osprey BG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0"/>
    <n v="0"/>
    <n v="0"/>
    <n v="0"/>
    <n v="10.637464416432337"/>
    <n v="7.7849495822902472"/>
    <n v="0"/>
    <n v="0"/>
    <n v="3.4484390952350559"/>
    <n v="0"/>
    <n v="0"/>
    <n v="5.5348078051388203"/>
    <n v="27.405660899096461"/>
    <n v="0"/>
    <n v="0"/>
    <n v="0"/>
    <n v="1.1141215364394927"/>
    <n v="4.5467025101875187"/>
    <n v="5.4676985588036953"/>
    <n v="0"/>
    <n v="0"/>
    <n v="0"/>
    <n v="0"/>
    <n v="4.2450282870441853"/>
    <n v="0"/>
    <n v="15.373550892474892"/>
    <n v="0"/>
    <n v="0"/>
    <n v="0"/>
    <n v="0"/>
    <n v="0"/>
    <n v="3.2957464923961077"/>
    <n v="0"/>
    <n v="0"/>
    <n v="0"/>
    <n v="0"/>
    <n v="0"/>
    <n v="6.7418256584097449"/>
    <n v="10.037572150805852"/>
    <n v="0"/>
    <n v="0"/>
    <n v="0"/>
    <n v="0"/>
    <n v="0"/>
    <n v="3.394173327668335"/>
    <n v="0"/>
    <n v="0"/>
    <n v="0"/>
    <n v="0"/>
    <n v="0"/>
    <n v="4.7797278530125693"/>
    <n v="8.1739011806809039"/>
    <n v="0"/>
    <n v="0"/>
    <n v="0"/>
    <n v="0"/>
    <n v="8.2547043164584117"/>
    <n v="0"/>
    <n v="3.0122919115831301"/>
    <n v="0"/>
    <n v="15.090891112613201"/>
    <n v="0"/>
    <n v="0"/>
    <n v="0"/>
    <n v="26.357887340654742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Osprey BG-341"/>
    <s v="AFUDC Not Eligible"/>
    <s v="Maintenance"/>
    <s v="Maintenance"/>
    <s v="Fossil Hydro"/>
    <s v="BG - Other Production Plant"/>
    <s v="~"/>
    <s v="PEF Osprey CC 341"/>
    <n v="0"/>
    <n v="0"/>
    <n v="0"/>
    <n v="123.46000000000001"/>
    <n v="0"/>
    <n v="29.630000000000003"/>
    <n v="0"/>
    <n v="0"/>
    <n v="0"/>
    <n v="0.05"/>
    <n v="0"/>
    <n v="0.1"/>
    <n v="153.24"/>
    <n v="0"/>
    <n v="0"/>
    <n v="0"/>
    <n v="0"/>
    <n v="179.98432238904863"/>
    <n v="131.73122229877265"/>
    <n v="0"/>
    <n v="0"/>
    <n v="56.032200895353427"/>
    <n v="0"/>
    <n v="0"/>
    <n v="93.078643802483754"/>
    <n v="460.82638938565844"/>
    <n v="0"/>
    <n v="0"/>
    <n v="0"/>
    <n v="18.467248547621992"/>
    <n v="76.684504396470757"/>
    <n v="92.833578911181945"/>
    <n v="0"/>
    <n v="0"/>
    <n v="0"/>
    <n v="0"/>
    <n v="71.72765428342494"/>
    <n v="0"/>
    <n v="259.71298613869965"/>
    <n v="0"/>
    <n v="0"/>
    <n v="0"/>
    <n v="0"/>
    <n v="0"/>
    <n v="123.06605385170826"/>
    <n v="0"/>
    <n v="0"/>
    <n v="0"/>
    <n v="0"/>
    <n v="0"/>
    <n v="109.14391381148889"/>
    <n v="232.20996766319715"/>
    <n v="0"/>
    <n v="0"/>
    <n v="0"/>
    <n v="0"/>
    <n v="0"/>
    <n v="164.57955156437686"/>
    <n v="0"/>
    <n v="0"/>
    <n v="0"/>
    <n v="0"/>
    <n v="0"/>
    <n v="73.485141508027084"/>
    <n v="238.06469307240394"/>
    <n v="0"/>
    <n v="0"/>
    <n v="0"/>
    <n v="0"/>
    <n v="107.30365326925306"/>
    <n v="237.66999432352458"/>
    <n v="0"/>
    <n v="0"/>
    <n v="45.66674796147143"/>
    <n v="0"/>
    <n v="0"/>
    <n v="218.40914227290415"/>
    <n v="609.04953782715324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Osprey BG-342"/>
    <s v="AFUDC Not Eligible"/>
    <s v="Maintenance"/>
    <s v="Maintenance"/>
    <s v="Fossil Hydro"/>
    <s v="BG - Other Production Plant"/>
    <s v="~"/>
    <s v="PEF Osprey CC 342"/>
    <n v="0"/>
    <n v="0"/>
    <n v="0"/>
    <n v="0"/>
    <n v="0"/>
    <n v="0"/>
    <n v="0"/>
    <n v="0"/>
    <n v="0"/>
    <n v="0"/>
    <n v="0"/>
    <n v="0"/>
    <n v="0"/>
    <n v="0"/>
    <n v="0"/>
    <n v="0"/>
    <n v="0"/>
    <n v="0.20330970911517984"/>
    <n v="0.26674494182609787"/>
    <n v="0"/>
    <n v="0"/>
    <n v="1.2087971572393901"/>
    <n v="0"/>
    <n v="0"/>
    <n v="1.4235165959211271"/>
    <n v="3.1023684041017949"/>
    <n v="0"/>
    <n v="0"/>
    <n v="0"/>
    <n v="0.47665980058456814"/>
    <n v="1.6552611381189832"/>
    <n v="1.8034154189533169"/>
    <n v="0"/>
    <n v="0"/>
    <n v="0"/>
    <n v="0"/>
    <n v="1.6799926576503141"/>
    <n v="0"/>
    <n v="5.6153290153071822"/>
    <n v="0"/>
    <n v="0"/>
    <n v="0"/>
    <n v="0"/>
    <n v="0"/>
    <n v="2.9032662865435688"/>
    <n v="0"/>
    <n v="0"/>
    <n v="0"/>
    <n v="0"/>
    <n v="0"/>
    <n v="2.8534621905082931"/>
    <n v="5.7567284770518619"/>
    <n v="0"/>
    <n v="0"/>
    <n v="0"/>
    <n v="0"/>
    <n v="0"/>
    <n v="4.4297270286917092"/>
    <n v="0"/>
    <n v="0"/>
    <n v="0"/>
    <n v="0"/>
    <n v="0"/>
    <n v="2.4733725793603032"/>
    <n v="6.9030996080520124"/>
    <n v="0"/>
    <n v="0"/>
    <n v="0"/>
    <n v="0"/>
    <n v="3.9074717855528318"/>
    <n v="7.2804571890725223"/>
    <n v="0"/>
    <n v="0"/>
    <n v="2.3249218780536092"/>
    <n v="0"/>
    <n v="0"/>
    <n v="7.2567216734898068"/>
    <n v="20.769572526168769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Osprey BG-343"/>
    <s v="AFUDC Not Eligible"/>
    <s v="Maintenance"/>
    <s v="Maintenance"/>
    <s v="Fossil Hydro"/>
    <s v="BG - Other Production Plant"/>
    <s v="~"/>
    <s v="PEF Osprey CC 343"/>
    <n v="0"/>
    <n v="0"/>
    <n v="0"/>
    <n v="0"/>
    <n v="0"/>
    <n v="0"/>
    <n v="0"/>
    <n v="0"/>
    <n v="0"/>
    <n v="0"/>
    <n v="0"/>
    <n v="0"/>
    <n v="0"/>
    <n v="0"/>
    <n v="0"/>
    <n v="0"/>
    <n v="0"/>
    <n v="2.6544968013837265"/>
    <n v="3.4827337953718858"/>
    <n v="0"/>
    <n v="0"/>
    <n v="15.782562482522014"/>
    <n v="0"/>
    <n v="0"/>
    <n v="18.586029496744523"/>
    <n v="40.505822576022148"/>
    <n v="0"/>
    <n v="0"/>
    <n v="0"/>
    <n v="6.2234701997587445"/>
    <n v="21.611783400380482"/>
    <n v="23.546147805787427"/>
    <n v="0"/>
    <n v="0"/>
    <n v="0"/>
    <n v="0"/>
    <n v="21.93468848826334"/>
    <n v="0"/>
    <n v="73.316089894189986"/>
    <n v="0"/>
    <n v="0"/>
    <n v="0"/>
    <n v="0"/>
    <n v="0"/>
    <n v="37.906164526029684"/>
    <n v="0"/>
    <n v="0"/>
    <n v="0"/>
    <n v="0"/>
    <n v="0"/>
    <n v="37.25586214549098"/>
    <n v="75.162026671520664"/>
    <n v="0"/>
    <n v="0"/>
    <n v="0"/>
    <n v="0"/>
    <n v="0"/>
    <n v="57.836329035575346"/>
    <n v="0"/>
    <n v="0"/>
    <n v="0"/>
    <n v="0"/>
    <n v="0"/>
    <n v="32.293444960505809"/>
    <n v="90.129773996081155"/>
    <n v="0"/>
    <n v="0"/>
    <n v="0"/>
    <n v="0"/>
    <n v="51.017749210195959"/>
    <n v="95.056823320917502"/>
    <n v="0"/>
    <n v="0"/>
    <n v="30.355339667389234"/>
    <n v="0"/>
    <n v="0"/>
    <n v="94.747013969271308"/>
    <n v="271.17692616777401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Osprey BG-344"/>
    <s v="AFUDC Not Eligible"/>
    <s v="Maintenance"/>
    <s v="Maintenance"/>
    <s v="Fossil Hydro"/>
    <s v="BG - Other Production Plant"/>
    <s v="~"/>
    <s v="PEF Osprey CC 344"/>
    <n v="0"/>
    <n v="0"/>
    <n v="0"/>
    <n v="0"/>
    <n v="0"/>
    <n v="0"/>
    <n v="0"/>
    <n v="0"/>
    <n v="0"/>
    <n v="0"/>
    <n v="0"/>
    <n v="0"/>
    <n v="0"/>
    <n v="0"/>
    <n v="0"/>
    <n v="0"/>
    <n v="0"/>
    <n v="1.0350239458371919"/>
    <n v="1.4482541191114275"/>
    <n v="0"/>
    <n v="0"/>
    <n v="3.3250840366746406"/>
    <n v="0"/>
    <n v="0"/>
    <n v="4.0130887452835662"/>
    <n v="9.821450846906826"/>
    <n v="0"/>
    <n v="0"/>
    <n v="0"/>
    <n v="1.272116604290066"/>
    <n v="4.4599222066484048"/>
    <n v="4.897285999257929"/>
    <n v="0"/>
    <n v="0"/>
    <n v="0"/>
    <n v="0"/>
    <n v="4.4843765752011535"/>
    <n v="0"/>
    <n v="15.113701385397555"/>
    <n v="0"/>
    <n v="0"/>
    <n v="0"/>
    <n v="0"/>
    <n v="0"/>
    <n v="7.6842918822953736"/>
    <n v="0"/>
    <n v="0"/>
    <n v="0"/>
    <n v="0"/>
    <n v="0"/>
    <n v="7.4698975098402469"/>
    <n v="15.154189392135621"/>
    <n v="0"/>
    <n v="0"/>
    <n v="0"/>
    <n v="0"/>
    <n v="0"/>
    <n v="11.530881052663291"/>
    <n v="0"/>
    <n v="0"/>
    <n v="0"/>
    <n v="0"/>
    <n v="0"/>
    <n v="6.2952744524567681"/>
    <n v="17.82615550512006"/>
    <n v="0"/>
    <n v="0"/>
    <n v="0"/>
    <n v="0"/>
    <n v="9.8284114521748833"/>
    <n v="18.644431418616286"/>
    <n v="0"/>
    <n v="0"/>
    <n v="5.6785401174211865"/>
    <n v="0"/>
    <n v="0"/>
    <n v="18.411010533356773"/>
    <n v="52.562393521569128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Osprey BG-345"/>
    <s v="AFUDC Not Eligible"/>
    <s v="Maintenance"/>
    <s v="Maintenance"/>
    <s v="Fossil Hydro"/>
    <s v="BG - Other Production Plant"/>
    <s v="~"/>
    <s v="PEF Osprey CC 345"/>
    <n v="0"/>
    <n v="0"/>
    <n v="0"/>
    <n v="0"/>
    <n v="0"/>
    <n v="0"/>
    <n v="0"/>
    <n v="0"/>
    <n v="0"/>
    <n v="0"/>
    <n v="0"/>
    <n v="0"/>
    <n v="0"/>
    <n v="0"/>
    <n v="0"/>
    <n v="0"/>
    <n v="0"/>
    <n v="0.6010585432467328"/>
    <n v="0.78859650554907046"/>
    <n v="0"/>
    <n v="0"/>
    <n v="3.5736505726811449"/>
    <n v="0"/>
    <n v="0"/>
    <n v="4.2084404879413446"/>
    <n v="9.1717461094182937"/>
    <n v="0"/>
    <n v="0"/>
    <n v="0"/>
    <n v="1.4091823091504656"/>
    <n v="4.8935628932855604"/>
    <n v="5.3315616322616872"/>
    <n v="0"/>
    <n v="0"/>
    <n v="0"/>
    <n v="0"/>
    <n v="4.9666783936051164"/>
    <n v="0"/>
    <n v="16.600985228302832"/>
    <n v="0"/>
    <n v="0"/>
    <n v="0"/>
    <n v="0"/>
    <n v="0"/>
    <n v="8.5831030022557098"/>
    <n v="0"/>
    <n v="0"/>
    <n v="0"/>
    <n v="0"/>
    <n v="0"/>
    <n v="8.4358541377482688"/>
    <n v="17.018957140003977"/>
    <n v="0"/>
    <n v="0"/>
    <n v="0"/>
    <n v="0"/>
    <n v="0"/>
    <n v="13.095904012329051"/>
    <n v="0"/>
    <n v="0"/>
    <n v="0"/>
    <n v="0"/>
    <n v="0"/>
    <n v="7.3122242853253221"/>
    <n v="20.408128297654372"/>
    <n v="0"/>
    <n v="0"/>
    <n v="0"/>
    <n v="0"/>
    <n v="11.551970744731424"/>
    <n v="21.523755829710517"/>
    <n v="0"/>
    <n v="0"/>
    <n v="6.8733707542160332"/>
    <n v="0"/>
    <n v="0"/>
    <n v="21.453603649524595"/>
    <n v="61.402700978182573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Osprey BG-346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0"/>
    <n v="0"/>
    <n v="0"/>
    <n v="0"/>
    <n v="0.12872543016946567"/>
    <n v="0.16888941276602243"/>
    <n v="0"/>
    <n v="0"/>
    <n v="0.76534925326716674"/>
    <n v="0"/>
    <n v="0"/>
    <n v="0.90129874741746385"/>
    <n v="1.9642628436201186"/>
    <n v="0"/>
    <n v="0"/>
    <n v="0"/>
    <n v="0.30179688978837382"/>
    <n v="1.0480276764670096"/>
    <n v="1.1418314776472236"/>
    <n v="0"/>
    <n v="0"/>
    <n v="0"/>
    <n v="0"/>
    <n v="1.0636864244150059"/>
    <n v="0"/>
    <n v="3.5553424683176127"/>
    <n v="0"/>
    <n v="0"/>
    <n v="0"/>
    <n v="0"/>
    <n v="0"/>
    <n v="1.8382068176932074"/>
    <n v="0"/>
    <n v="0"/>
    <n v="0"/>
    <n v="0"/>
    <n v="0"/>
    <n v="1.8066755458198871"/>
    <n v="3.6448823635130942"/>
    <n v="0"/>
    <n v="0"/>
    <n v="0"/>
    <n v="0"/>
    <n v="0"/>
    <n v="2.8046881552985274"/>
    <n v="0"/>
    <n v="0"/>
    <n v="0"/>
    <n v="0"/>
    <n v="0"/>
    <n v="1.5660196192181748"/>
    <n v="4.3707077745167027"/>
    <n v="0"/>
    <n v="0"/>
    <n v="0"/>
    <n v="0"/>
    <n v="2.4740296900965091"/>
    <n v="4.6096399732861038"/>
    <n v="0"/>
    <n v="0"/>
    <n v="1.4720377224087871"/>
    <n v="0"/>
    <n v="0"/>
    <n v="4.5946170832711157"/>
    <n v="13.150324469062516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Other BA"/>
    <s v="AFUDC Not Eligible"/>
    <s v="Maintenance"/>
    <s v="Maintenance"/>
    <s v="Fossil Hydro"/>
    <s v="BA - Fossil Steam Plants "/>
    <s v="~"/>
    <s v="PEF CR1&amp;2 Turbogenerator 314"/>
    <n v="2.42"/>
    <n v="2.2200000000000002"/>
    <n v="0"/>
    <n v="0"/>
    <n v="0"/>
    <n v="0"/>
    <n v="0"/>
    <n v="0"/>
    <n v="0"/>
    <n v="0"/>
    <n v="0"/>
    <n v="0"/>
    <n v="4.640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Suwannee BG-341"/>
    <s v="AFUDC Not Eligible"/>
    <s v="Maintenance"/>
    <s v="Maintenance"/>
    <s v="Fossil Hydro"/>
    <s v="BG - Other Production Plant"/>
    <s v="~"/>
    <s v="PEF Suwannee 341"/>
    <n v="3.26"/>
    <n v="0"/>
    <n v="0"/>
    <n v="0"/>
    <n v="0"/>
    <n v="0"/>
    <n v="0"/>
    <n v="0"/>
    <n v="0"/>
    <n v="0"/>
    <n v="0"/>
    <n v="0"/>
    <n v="3.26"/>
    <n v="0"/>
    <n v="0"/>
    <n v="8.3777620185931294"/>
    <n v="42.98397997006871"/>
    <n v="0"/>
    <n v="5.2664227637194356"/>
    <n v="0"/>
    <n v="0"/>
    <n v="65.518325475368897"/>
    <n v="0"/>
    <n v="0"/>
    <n v="10.120305082950784"/>
    <n v="132.26679531070096"/>
    <n v="0"/>
    <n v="0"/>
    <n v="0"/>
    <n v="0"/>
    <n v="0"/>
    <n v="0"/>
    <n v="0"/>
    <n v="0"/>
    <n v="6.2027132515416037"/>
    <n v="0"/>
    <n v="47.270181287671164"/>
    <n v="58.15531613505388"/>
    <n v="111.62821067426665"/>
    <n v="0"/>
    <n v="0"/>
    <n v="0"/>
    <n v="0"/>
    <n v="0"/>
    <n v="0"/>
    <n v="0"/>
    <n v="0"/>
    <n v="0"/>
    <n v="0"/>
    <n v="0"/>
    <n v="38.272823693538228"/>
    <n v="38.272823693538228"/>
    <n v="0"/>
    <n v="0"/>
    <n v="0"/>
    <n v="0"/>
    <n v="233.79271519068988"/>
    <n v="0"/>
    <n v="0"/>
    <n v="0"/>
    <n v="0"/>
    <n v="0"/>
    <n v="0"/>
    <n v="26.438348342653427"/>
    <n v="260.23106353334333"/>
    <n v="0"/>
    <n v="0"/>
    <n v="0"/>
    <n v="0"/>
    <n v="0"/>
    <n v="0"/>
    <n v="0"/>
    <n v="0"/>
    <n v="0"/>
    <n v="0"/>
    <n v="0"/>
    <n v="36.219670924701319"/>
    <n v="36.219670924701319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Suwannee BG-342"/>
    <s v="AFUDC Not Eligible"/>
    <s v="Maintenance"/>
    <s v="Maintenance"/>
    <s v="Fossil Hydro"/>
    <s v="BG - Other Production Plant"/>
    <s v="~"/>
    <s v="PEF Suwannee 342"/>
    <n v="0"/>
    <n v="0"/>
    <n v="0"/>
    <n v="0"/>
    <n v="0"/>
    <n v="0"/>
    <n v="0"/>
    <n v="0"/>
    <n v="0"/>
    <n v="0"/>
    <n v="0"/>
    <n v="0"/>
    <n v="0"/>
    <n v="0"/>
    <n v="0"/>
    <n v="0"/>
    <n v="0.14192448331546745"/>
    <n v="0"/>
    <n v="9.9441241649593753E-2"/>
    <n v="0"/>
    <n v="0"/>
    <n v="0.76372347032940291"/>
    <n v="0"/>
    <n v="0"/>
    <n v="9.502443562962834E-2"/>
    <n v="1.1001136309240924"/>
    <n v="0"/>
    <n v="0"/>
    <n v="0"/>
    <n v="0"/>
    <n v="0"/>
    <n v="0"/>
    <n v="0"/>
    <n v="0"/>
    <n v="0.23060277548526859"/>
    <n v="0"/>
    <n v="1.4029094022735669"/>
    <n v="1.6227657072114128"/>
    <n v="3.2562778849702481"/>
    <n v="0"/>
    <n v="0"/>
    <n v="0"/>
    <n v="0"/>
    <n v="0"/>
    <n v="0"/>
    <n v="0"/>
    <n v="0"/>
    <n v="0"/>
    <n v="0"/>
    <n v="0"/>
    <n v="1.5040784949001824"/>
    <n v="1.5040784949001824"/>
    <n v="0"/>
    <n v="0"/>
    <n v="0"/>
    <n v="0"/>
    <n v="7.2537922158477999"/>
    <n v="0"/>
    <n v="0"/>
    <n v="0"/>
    <n v="0"/>
    <n v="0"/>
    <n v="0"/>
    <n v="1.8818518458077234"/>
    <n v="9.1356440616555226"/>
    <n v="0"/>
    <n v="0"/>
    <n v="0"/>
    <n v="0"/>
    <n v="0"/>
    <n v="0"/>
    <n v="0"/>
    <n v="0"/>
    <n v="0"/>
    <n v="0"/>
    <n v="0"/>
    <n v="2.6366294973452979"/>
    <n v="2.6366294973452979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Suwannee BG-343"/>
    <s v="AFUDC Not Eligible"/>
    <s v="Maintenance"/>
    <s v="Maintenance"/>
    <s v="Fossil Hydro"/>
    <s v="BG - Other Production Plant"/>
    <s v="~"/>
    <s v="PEF Suwannee 343"/>
    <n v="0"/>
    <n v="0"/>
    <n v="0"/>
    <n v="0"/>
    <n v="0"/>
    <n v="0"/>
    <n v="0"/>
    <n v="0"/>
    <n v="0"/>
    <n v="0"/>
    <n v="0"/>
    <n v="0"/>
    <n v="0"/>
    <n v="0"/>
    <n v="0"/>
    <n v="0"/>
    <n v="0.63996342437471521"/>
    <n v="0"/>
    <n v="0.44839872616405718"/>
    <n v="0"/>
    <n v="0"/>
    <n v="3.4437686573143917"/>
    <n v="0"/>
    <n v="0"/>
    <n v="0.42848254088506615"/>
    <n v="4.9606133487382307"/>
    <n v="0"/>
    <n v="0"/>
    <n v="0"/>
    <n v="0"/>
    <n v="0"/>
    <n v="0"/>
    <n v="0"/>
    <n v="0"/>
    <n v="1.0398300449812716"/>
    <n v="0"/>
    <n v="6.3259748014783197"/>
    <n v="7.3173470474187887"/>
    <n v="14.68315189387838"/>
    <n v="0"/>
    <n v="0"/>
    <n v="0"/>
    <n v="0"/>
    <n v="0"/>
    <n v="0"/>
    <n v="0"/>
    <n v="0"/>
    <n v="0"/>
    <n v="0"/>
    <n v="0"/>
    <n v="6.7821647233700819"/>
    <n v="6.7821647233700819"/>
    <n v="0"/>
    <n v="0"/>
    <n v="0"/>
    <n v="0"/>
    <n v="32.708674343651424"/>
    <n v="0"/>
    <n v="0"/>
    <n v="0"/>
    <n v="0"/>
    <n v="0"/>
    <n v="0"/>
    <n v="8.4856137804782801"/>
    <n v="41.194288124129706"/>
    <n v="0"/>
    <n v="0"/>
    <n v="0"/>
    <n v="0"/>
    <n v="0"/>
    <n v="0"/>
    <n v="0"/>
    <n v="0"/>
    <n v="0"/>
    <n v="0"/>
    <n v="0"/>
    <n v="11.889044106490607"/>
    <n v="11.889044106490607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Suwannee BG-344"/>
    <s v="AFUDC Not Eligible"/>
    <s v="Maintenance"/>
    <s v="Maintenance"/>
    <s v="Fossil Hydro"/>
    <s v="BG - Other Production Plant"/>
    <s v="~"/>
    <s v="PEF Suwannee 344"/>
    <n v="0"/>
    <n v="0"/>
    <n v="0"/>
    <n v="0"/>
    <n v="0"/>
    <n v="0"/>
    <n v="0"/>
    <n v="0"/>
    <n v="0"/>
    <n v="0"/>
    <n v="0"/>
    <n v="0"/>
    <n v="0"/>
    <n v="0"/>
    <n v="0"/>
    <n v="0"/>
    <n v="0.16130645862419474"/>
    <n v="0"/>
    <n v="0.11302147562541519"/>
    <n v="0"/>
    <n v="0"/>
    <n v="0.86802167948135989"/>
    <n v="0"/>
    <n v="0"/>
    <n v="0.10800148667870892"/>
    <n v="1.2503511004096788"/>
    <n v="0"/>
    <n v="0"/>
    <n v="0"/>
    <n v="0"/>
    <n v="0"/>
    <n v="0"/>
    <n v="0"/>
    <n v="0"/>
    <n v="0.2620951381570753"/>
    <n v="0"/>
    <n v="1.5944983005386226"/>
    <n v="1.8443793719876953"/>
    <n v="3.7009728106833935"/>
    <n v="0"/>
    <n v="0"/>
    <n v="0"/>
    <n v="0"/>
    <n v="0"/>
    <n v="0"/>
    <n v="0"/>
    <n v="0"/>
    <n v="0"/>
    <n v="0"/>
    <n v="0"/>
    <n v="1.7094835918188342"/>
    <n v="1.7094835918188342"/>
    <n v="0"/>
    <n v="0"/>
    <n v="0"/>
    <n v="0"/>
    <n v="8.2444093267073377"/>
    <n v="0"/>
    <n v="0"/>
    <n v="0"/>
    <n v="0"/>
    <n v="0"/>
    <n v="0"/>
    <n v="2.1388477154284322"/>
    <n v="10.383257042135771"/>
    <n v="0"/>
    <n v="0"/>
    <n v="0"/>
    <n v="0"/>
    <n v="0"/>
    <n v="0"/>
    <n v="0"/>
    <n v="0"/>
    <n v="0"/>
    <n v="0"/>
    <n v="0"/>
    <n v="2.9967018867033621"/>
    <n v="2.9967018867033621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Suwannee BG-345"/>
    <s v="AFUDC Not Eligible"/>
    <s v="Maintenance"/>
    <s v="Maintenance"/>
    <s v="Fossil Hydro"/>
    <s v="BG - Other Production Plant"/>
    <s v="~"/>
    <s v="PEF Suwannee 345"/>
    <n v="0"/>
    <n v="0"/>
    <n v="0"/>
    <n v="0"/>
    <n v="0"/>
    <n v="0"/>
    <n v="0"/>
    <n v="0"/>
    <n v="0"/>
    <n v="0"/>
    <n v="0"/>
    <n v="0"/>
    <n v="0"/>
    <n v="0"/>
    <n v="0"/>
    <n v="0"/>
    <n v="0.14220860404975724"/>
    <n v="0"/>
    <n v="9.9640314550450262E-2"/>
    <n v="0"/>
    <n v="0"/>
    <n v="0.76525237970511673"/>
    <n v="0"/>
    <n v="0"/>
    <n v="9.5214666460813058E-2"/>
    <n v="1.1023159647661374"/>
    <n v="0"/>
    <n v="0"/>
    <n v="0"/>
    <n v="0"/>
    <n v="0"/>
    <n v="0"/>
    <n v="0"/>
    <n v="0"/>
    <n v="0.2310644226117515"/>
    <n v="0"/>
    <n v="1.4057179074743928"/>
    <n v="1.6260143460194783"/>
    <n v="3.2627966761056229"/>
    <n v="0"/>
    <n v="0"/>
    <n v="0"/>
    <n v="0"/>
    <n v="0"/>
    <n v="0"/>
    <n v="0"/>
    <n v="0"/>
    <n v="0"/>
    <n v="0"/>
    <n v="0"/>
    <n v="1.5070895320124382"/>
    <n v="1.5070895320124382"/>
    <n v="0"/>
    <n v="0"/>
    <n v="0"/>
    <n v="0"/>
    <n v="7.2683136903855763"/>
    <n v="0"/>
    <n v="0"/>
    <n v="0"/>
    <n v="0"/>
    <n v="0"/>
    <n v="0"/>
    <n v="1.8856191530105768"/>
    <n v="9.1539328433961522"/>
    <n v="0"/>
    <n v="0"/>
    <n v="0"/>
    <n v="0"/>
    <n v="0"/>
    <n v="0"/>
    <n v="0"/>
    <n v="0"/>
    <n v="0"/>
    <n v="0"/>
    <n v="0"/>
    <n v="2.6419078051561558"/>
    <n v="2.6419078051561558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Suwannee BG-346"/>
    <s v="AFUDC Not Eligible"/>
    <s v="Maintenance"/>
    <s v="Maintenance"/>
    <s v="Fossil Hydro"/>
    <s v="BG - Other Production Plant"/>
    <s v="~"/>
    <s v="PEF Suwannee 346"/>
    <n v="0"/>
    <n v="0"/>
    <n v="0"/>
    <n v="0"/>
    <n v="0"/>
    <n v="0"/>
    <n v="0"/>
    <n v="0"/>
    <n v="0"/>
    <n v="0"/>
    <n v="0"/>
    <n v="0"/>
    <n v="0"/>
    <n v="0"/>
    <n v="0"/>
    <n v="0"/>
    <n v="4.6237561236817312E-2"/>
    <n v="0"/>
    <n v="3.239695077852113E-2"/>
    <n v="0"/>
    <n v="0"/>
    <n v="0.24881338231725611"/>
    <n v="0"/>
    <n v="0"/>
    <n v="3.0958000048890145E-2"/>
    <n v="0.35840589438148474"/>
    <n v="0"/>
    <n v="0"/>
    <n v="0"/>
    <n v="0"/>
    <n v="0"/>
    <n v="0"/>
    <n v="0"/>
    <n v="0"/>
    <n v="7.5128051931531117E-2"/>
    <n v="0"/>
    <n v="0.45705369420401798"/>
    <n v="0.52868065472123948"/>
    <n v="1.0608624008567886"/>
    <n v="0"/>
    <n v="0"/>
    <n v="0"/>
    <n v="0"/>
    <n v="0"/>
    <n v="0"/>
    <n v="0"/>
    <n v="0"/>
    <n v="0"/>
    <n v="0"/>
    <n v="0"/>
    <n v="0.49001356135532992"/>
    <n v="0.49001356135532992"/>
    <n v="0"/>
    <n v="0"/>
    <n v="0"/>
    <n v="0"/>
    <n v="2.3632121389083758"/>
    <n v="0"/>
    <n v="0"/>
    <n v="0"/>
    <n v="0"/>
    <n v="0"/>
    <n v="0"/>
    <n v="0.61308829827298394"/>
    <n v="2.9763004371813597"/>
    <n v="0"/>
    <n v="0"/>
    <n v="0"/>
    <n v="0"/>
    <n v="0"/>
    <n v="0"/>
    <n v="0"/>
    <n v="0"/>
    <n v="0"/>
    <n v="0"/>
    <n v="0"/>
    <n v="0.85898722330607158"/>
    <n v="0.85898722330607158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Tiger Bay BG-341"/>
    <s v="AFUDC Not Eligible"/>
    <s v="Maintenance"/>
    <s v="Maintenance"/>
    <s v="Fossil Hydro"/>
    <s v="BG - Other Production Plant"/>
    <s v="~"/>
    <s v="PEF Tiger Bay 341"/>
    <n v="0"/>
    <n v="0"/>
    <n v="0"/>
    <n v="1.62"/>
    <n v="0"/>
    <n v="0"/>
    <n v="0"/>
    <n v="0"/>
    <n v="0"/>
    <n v="0"/>
    <n v="0.74"/>
    <n v="0"/>
    <n v="2.3600000000000003"/>
    <n v="0"/>
    <n v="0"/>
    <n v="0"/>
    <n v="0"/>
    <n v="2.7164395175260529"/>
    <n v="0"/>
    <n v="0"/>
    <n v="0"/>
    <n v="0"/>
    <n v="0"/>
    <n v="0"/>
    <n v="0"/>
    <n v="2.7164395175260529"/>
    <n v="0"/>
    <n v="0"/>
    <n v="0"/>
    <n v="0"/>
    <n v="0"/>
    <n v="0"/>
    <n v="0"/>
    <n v="0"/>
    <n v="0"/>
    <n v="0"/>
    <n v="0"/>
    <n v="3.339523814912829"/>
    <n v="3.339523814912829"/>
    <n v="0"/>
    <n v="0"/>
    <n v="0"/>
    <n v="0"/>
    <n v="10.451382809055302"/>
    <n v="0"/>
    <n v="0"/>
    <n v="0"/>
    <n v="0"/>
    <n v="0"/>
    <n v="0"/>
    <n v="0.87266628100640165"/>
    <n v="11.324049090061703"/>
    <n v="0"/>
    <n v="0"/>
    <n v="0"/>
    <n v="0"/>
    <n v="0"/>
    <n v="0"/>
    <n v="0"/>
    <n v="0"/>
    <n v="0"/>
    <n v="0"/>
    <n v="0"/>
    <n v="0"/>
    <n v="0"/>
    <n v="0"/>
    <n v="0"/>
    <n v="0"/>
    <n v="8.8497034675318956E-2"/>
    <n v="0"/>
    <n v="3.0383789941855182E-2"/>
    <n v="0"/>
    <n v="0"/>
    <n v="0"/>
    <n v="0"/>
    <n v="0"/>
    <n v="2.6023386161095119E-2"/>
    <n v="0.14490421077826926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Univ of Florida BG-341"/>
    <s v="AFUDC Not Eligible"/>
    <s v="Maintenance"/>
    <s v="Maintenance"/>
    <s v="Fossil Hydro"/>
    <s v="BG - Other Production Plant"/>
    <s v="~"/>
    <s v="PEF Univ of Florida 341"/>
    <n v="0.23"/>
    <n v="0"/>
    <n v="0"/>
    <n v="0"/>
    <n v="0"/>
    <n v="0"/>
    <n v="0"/>
    <n v="0"/>
    <n v="0"/>
    <n v="0"/>
    <n v="0"/>
    <n v="0"/>
    <n v="0.23"/>
    <n v="0"/>
    <n v="0"/>
    <n v="0"/>
    <n v="3.4157131336915048"/>
    <n v="0"/>
    <n v="14.189154969236821"/>
    <n v="0"/>
    <n v="0"/>
    <n v="0"/>
    <n v="0"/>
    <n v="0"/>
    <n v="22.666104545556905"/>
    <n v="40.270972648485227"/>
    <n v="0"/>
    <n v="0"/>
    <n v="0"/>
    <n v="2.7678417409846876"/>
    <n v="0"/>
    <n v="5.8338893688069335"/>
    <n v="0"/>
    <n v="0"/>
    <n v="174.54716284304885"/>
    <n v="6.9327437411493813"/>
    <n v="13.63725733818988"/>
    <n v="0"/>
    <n v="203.71889503217972"/>
    <n v="0"/>
    <n v="0"/>
    <n v="0"/>
    <n v="4.2657021438063145"/>
    <n v="0"/>
    <n v="0"/>
    <n v="0"/>
    <n v="0"/>
    <n v="0"/>
    <n v="2.7491116657456551"/>
    <n v="0"/>
    <n v="17.184717505479046"/>
    <n v="24.199531315031017"/>
    <n v="0"/>
    <n v="0"/>
    <n v="0"/>
    <n v="0"/>
    <n v="0"/>
    <n v="0"/>
    <n v="0"/>
    <n v="149.29557053088377"/>
    <n v="0"/>
    <n v="0"/>
    <n v="14.218709659292504"/>
    <n v="9.5066531425518175"/>
    <n v="173.02093333272808"/>
    <n v="0"/>
    <n v="0"/>
    <n v="0"/>
    <n v="0"/>
    <n v="0"/>
    <n v="0"/>
    <n v="0"/>
    <n v="0"/>
    <n v="0"/>
    <n v="0"/>
    <n v="0"/>
    <n v="11.688162247378207"/>
    <n v="11.688162247378207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Univ of Florida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2.1417906626757858E-2"/>
    <n v="0"/>
    <n v="0.21899804052589203"/>
    <n v="0"/>
    <n v="0"/>
    <n v="0"/>
    <n v="0"/>
    <n v="0"/>
    <n v="0.11360081716535403"/>
    <n v="0.35401676431800388"/>
    <n v="0"/>
    <n v="0"/>
    <n v="0"/>
    <n v="0.22154343906196033"/>
    <n v="0"/>
    <n v="8.1430276470898344E-2"/>
    <n v="0"/>
    <n v="0"/>
    <n v="3.6522218530321529"/>
    <n v="0.50402342788274046"/>
    <n v="0.62223786832154415"/>
    <n v="0"/>
    <n v="5.0814568647692973"/>
    <n v="0"/>
    <n v="0"/>
    <n v="0"/>
    <n v="0.75815349013609534"/>
    <n v="0"/>
    <n v="0"/>
    <n v="0"/>
    <n v="0"/>
    <n v="0"/>
    <n v="0.55161608185809452"/>
    <n v="0"/>
    <n v="1.0636221336368561"/>
    <n v="2.3733917056310458"/>
    <n v="0"/>
    <n v="0"/>
    <n v="0"/>
    <n v="0"/>
    <n v="0"/>
    <n v="0"/>
    <n v="0"/>
    <n v="14.689476461671223"/>
    <n v="0"/>
    <n v="0"/>
    <n v="2.134132716662978"/>
    <n v="1.0179075962037996"/>
    <n v="17.841516774538"/>
    <n v="0"/>
    <n v="0"/>
    <n v="0"/>
    <n v="0"/>
    <n v="0"/>
    <n v="0"/>
    <n v="0"/>
    <n v="0"/>
    <n v="0"/>
    <n v="0"/>
    <n v="0"/>
    <n v="1.7744105179904335"/>
    <n v="1.7744105179904335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Univ of Florida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.10252325863220103"/>
    <n v="0"/>
    <n v="1.0483000575196739"/>
    <n v="0"/>
    <n v="0"/>
    <n v="0"/>
    <n v="0"/>
    <n v="0"/>
    <n v="0.54378451461369537"/>
    <n v="1.6946078307655705"/>
    <n v="0"/>
    <n v="0"/>
    <n v="0"/>
    <n v="1.060484373988275"/>
    <n v="0"/>
    <n v="0.38979053558332288"/>
    <n v="0"/>
    <n v="0"/>
    <n v="17.482459520707721"/>
    <n v="2.4126598903439573"/>
    <n v="2.9785289018386178"/>
    <n v="0"/>
    <n v="24.323923222461893"/>
    <n v="0"/>
    <n v="0"/>
    <n v="0"/>
    <n v="3.6291214975095336"/>
    <n v="0"/>
    <n v="0"/>
    <n v="0"/>
    <n v="0"/>
    <n v="0"/>
    <n v="2.6404694852810868"/>
    <n v="0"/>
    <n v="5.0913386972547308"/>
    <n v="11.360929680045352"/>
    <n v="0"/>
    <n v="0"/>
    <n v="0"/>
    <n v="0"/>
    <n v="0"/>
    <n v="0"/>
    <n v="0"/>
    <n v="70.315294992228303"/>
    <n v="0"/>
    <n v="0"/>
    <n v="10.215598448256399"/>
    <n v="4.8724970252037627"/>
    <n v="85.40339046568846"/>
    <n v="0"/>
    <n v="0"/>
    <n v="0"/>
    <n v="0"/>
    <n v="0"/>
    <n v="0"/>
    <n v="0"/>
    <n v="0"/>
    <n v="0"/>
    <n v="0"/>
    <n v="0"/>
    <n v="8.4936932221515935"/>
    <n v="8.4936932221515935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Univ of Florida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1.9696557088286978E-2"/>
    <n v="0"/>
    <n v="0.20139724589387556"/>
    <n v="0"/>
    <n v="0"/>
    <n v="0"/>
    <n v="0"/>
    <n v="0"/>
    <n v="0.10447075989107323"/>
    <n v="0.32556456287323576"/>
    <n v="0"/>
    <n v="0"/>
    <n v="0"/>
    <n v="0.20373807165485239"/>
    <n v="0"/>
    <n v="7.4885754111013766E-2"/>
    <n v="0"/>
    <n v="0"/>
    <n v="3.358694081589916"/>
    <n v="0.46351524423604579"/>
    <n v="0.57222883213888298"/>
    <n v="0"/>
    <n v="4.6730619837307108"/>
    <n v="0"/>
    <n v="0"/>
    <n v="0"/>
    <n v="0.69722119882888922"/>
    <n v="0"/>
    <n v="0"/>
    <n v="0"/>
    <n v="0"/>
    <n v="0"/>
    <n v="0.50728308750341244"/>
    <n v="0"/>
    <n v="0.97813944815459375"/>
    <n v="2.1826437344868954"/>
    <n v="0"/>
    <n v="0"/>
    <n v="0"/>
    <n v="0"/>
    <n v="0"/>
    <n v="0"/>
    <n v="0"/>
    <n v="13.508867736679182"/>
    <n v="0"/>
    <n v="0"/>
    <n v="1.9626064253997659"/>
    <n v="0.93609686225274646"/>
    <n v="16.407571024331695"/>
    <n v="0"/>
    <n v="0"/>
    <n v="0"/>
    <n v="0"/>
    <n v="0"/>
    <n v="0"/>
    <n v="0"/>
    <n v="0"/>
    <n v="0"/>
    <n v="0"/>
    <n v="0"/>
    <n v="1.6317926624265575"/>
    <n v="1.6317926624265575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Univ of Florida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2.0430279830004529E-2"/>
    <n v="0"/>
    <n v="0.20889955905293486"/>
    <n v="0"/>
    <n v="0"/>
    <n v="0"/>
    <n v="0"/>
    <n v="0"/>
    <n v="0.10836243354921617"/>
    <n v="0.33769227243215555"/>
    <n v="0"/>
    <n v="0"/>
    <n v="0"/>
    <n v="0.21132758366229568"/>
    <n v="0"/>
    <n v="7.7675347265575512E-2"/>
    <n v="0"/>
    <n v="0"/>
    <n v="3.4838098680234837"/>
    <n v="0.48078179870565912"/>
    <n v="0.59354511120861209"/>
    <n v="0"/>
    <n v="4.8471397088656261"/>
    <n v="0"/>
    <n v="0"/>
    <n v="0"/>
    <n v="0.72319701176707429"/>
    <n v="0"/>
    <n v="0"/>
    <n v="0"/>
    <n v="0"/>
    <n v="0"/>
    <n v="0.52618286015415072"/>
    <n v="0"/>
    <n v="1.0145800112446399"/>
    <n v="2.2639598831658647"/>
    <n v="0"/>
    <n v="0"/>
    <n v="0"/>
    <n v="0"/>
    <n v="0"/>
    <n v="0"/>
    <n v="0"/>
    <n v="14.012114377910308"/>
    <n v="0"/>
    <n v="0"/>
    <n v="2.0357144726223089"/>
    <n v="0.97096876638079133"/>
    <n v="17.01879761691341"/>
    <n v="0"/>
    <n v="0"/>
    <n v="0"/>
    <n v="0"/>
    <n v="0"/>
    <n v="0"/>
    <n v="0"/>
    <n v="0"/>
    <n v="0"/>
    <n v="0"/>
    <n v="0"/>
    <n v="1.6925779058908075"/>
    <n v="1.6925779058908075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Univ of Florida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5.0900765678825255E-3"/>
    <n v="0"/>
    <n v="5.2046019899087199E-2"/>
    <n v="0"/>
    <n v="0"/>
    <n v="0"/>
    <n v="0"/>
    <n v="0"/>
    <n v="2.6997823252402811E-2"/>
    <n v="8.4133919719372535E-2"/>
    <n v="0"/>
    <n v="0"/>
    <n v="0"/>
    <n v="5.2650947059810618E-2"/>
    <n v="0"/>
    <n v="1.9352327442817813E-2"/>
    <n v="0"/>
    <n v="0"/>
    <n v="0.86796946119853124"/>
    <n v="0.11978378114341989"/>
    <n v="0.14787805588972758"/>
    <n v="0"/>
    <n v="1.2076345727343072"/>
    <n v="0"/>
    <n v="0"/>
    <n v="0"/>
    <n v="0.18018338812366103"/>
    <n v="0"/>
    <n v="0"/>
    <n v="0"/>
    <n v="0"/>
    <n v="0"/>
    <n v="0.13109795380609635"/>
    <n v="0"/>
    <n v="0.25277981487749884"/>
    <n v="0.56406115680725621"/>
    <n v="0"/>
    <n v="0"/>
    <n v="0"/>
    <n v="0"/>
    <n v="0"/>
    <n v="0"/>
    <n v="0"/>
    <n v="3.4910932235777512"/>
    <n v="0"/>
    <n v="0"/>
    <n v="0.50719566226589097"/>
    <n v="0.2419152478622445"/>
    <n v="4.2402041337058867"/>
    <n v="0"/>
    <n v="0"/>
    <n v="0"/>
    <n v="0"/>
    <n v="0"/>
    <n v="0"/>
    <n v="0"/>
    <n v="0"/>
    <n v="0"/>
    <n v="0"/>
    <n v="0"/>
    <n v="0.42169816598596915"/>
    <n v="0.42169816598596915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Univ of Florida Other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.590578050202865"/>
    <n v="60.590578050202865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Univ of Florida Other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.178496394488199"/>
    <n v="42.178496394488199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Univ of Florida Other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1.88985330827828"/>
    <n v="201.88985330827828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Univ of Florida Other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.792668121377453"/>
    <n v="38.792668121377453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Univ of Florida Other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.236238315339399"/>
    <n v="40.236238315339399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Maintenance Univ of Florida Other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26251165335713"/>
    <n v="10.026251165335713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0"/>
    <n v="0"/>
    <n v="0.75625501682846274"/>
    <n v="0"/>
    <n v="0"/>
    <n v="0.55206909324715536"/>
    <n v="0"/>
    <n v="0"/>
    <n v="0"/>
    <n v="0"/>
    <n v="0"/>
    <n v="1.3083241100756182"/>
    <n v="0"/>
    <n v="0"/>
    <n v="0"/>
    <n v="3.589220959963408"/>
    <n v="0"/>
    <n v="0"/>
    <n v="0"/>
    <n v="0"/>
    <n v="0"/>
    <n v="0"/>
    <n v="0"/>
    <n v="0"/>
    <n v="3.589220959963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RRE Maint Bartow CT 2&amp;4 BG"/>
    <s v="AFUDC Not Eligible"/>
    <s v="Maintenance"/>
    <s v="Maintenance"/>
    <s v="Fossil Hydro"/>
    <s v="BG - Other Production Plant"/>
    <s v="~"/>
    <s v="PEF Bartow CT 2&amp;4-346"/>
    <n v="0"/>
    <n v="0"/>
    <n v="0"/>
    <n v="2.62"/>
    <n v="0"/>
    <n v="0"/>
    <n v="0"/>
    <n v="0"/>
    <n v="0"/>
    <n v="7.31"/>
    <n v="0"/>
    <n v="0"/>
    <n v="9.93"/>
    <n v="0"/>
    <n v="0"/>
    <n v="0"/>
    <n v="0"/>
    <n v="0"/>
    <n v="0"/>
    <n v="0"/>
    <n v="0"/>
    <n v="0"/>
    <n v="0"/>
    <n v="0"/>
    <n v="89.449999999999989"/>
    <n v="89.449999999999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RRE Maint Bartow CT 2&amp;4 BG-343"/>
    <s v="AFUDC Not Eligible"/>
    <s v="Maintenance"/>
    <s v="Maintenance"/>
    <s v="Fossil Hydro"/>
    <s v="BG - Other Production Plant"/>
    <s v="~"/>
    <s v="PEF Bartow CT 2&amp;4-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"/>
    <n v="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RRE Maint Maint VS-343"/>
    <s v="AFUDC Not Eligible"/>
    <s v="Maintenance"/>
    <s v="Maintenance"/>
    <s v="Fossil Hydro"/>
    <s v="VS - Other - Intangible Plant - Software"/>
    <s v="~"/>
    <s v="PEF RUSD Communic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636245144525462"/>
    <n v="5.56362451445254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&amp; Renewable Energy"/>
    <s v="PEF Solar Lake Placid Maint - 344"/>
    <s v="AFUDC Not Eligible"/>
    <s v="Maintenance"/>
    <s v="Maintenance"/>
    <s v="Renewable Generation - Solar"/>
    <s v="BY - Solar Energy Production"/>
    <s v="~"/>
    <s v="PEF Solar Growth Lake Placid"/>
    <n v="0"/>
    <n v="0"/>
    <n v="0"/>
    <n v="0"/>
    <n v="0"/>
    <n v="0"/>
    <n v="0"/>
    <n v="0"/>
    <n v="0"/>
    <n v="0"/>
    <n v="0.46"/>
    <n v="0"/>
    <n v="0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0"/>
    <n v="137.52000000000001"/>
    <n v="121.58"/>
    <n v="0"/>
    <n v="0"/>
    <n v="0"/>
    <n v="0"/>
    <n v="18.59"/>
    <n v="0"/>
    <n v="0"/>
    <n v="0"/>
    <n v="0"/>
    <n v="277.69"/>
    <n v="0"/>
    <n v="0"/>
    <n v="234.67189222394336"/>
    <n v="0"/>
    <n v="0"/>
    <n v="0"/>
    <n v="0"/>
    <n v="0"/>
    <n v="0"/>
    <n v="0"/>
    <n v="0"/>
    <n v="0"/>
    <n v="234.67189222394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Utility Other"/>
    <s v="PEF Reg Other Facilities Maint SA"/>
    <s v="AFUDC Not Eligible"/>
    <s v="Maintenance"/>
    <s v="Maintenance"/>
    <s v="Regulated Utility Other"/>
    <s v="SA - Gen. Bldg. &amp; Oper. Centers"/>
    <s v="~"/>
    <s v="D GEN 390 5Z-STRUCT &amp; IMPROVE-50220"/>
    <n v="0"/>
    <n v="0"/>
    <n v="0"/>
    <n v="0"/>
    <n v="0"/>
    <n v="0"/>
    <n v="0"/>
    <n v="0"/>
    <n v="0"/>
    <n v="0"/>
    <n v="0"/>
    <n v="0"/>
    <n v="0"/>
    <n v="0"/>
    <n v="0"/>
    <n v="0.19820471773713677"/>
    <n v="0"/>
    <n v="0"/>
    <n v="2.7094617241082237"/>
    <n v="0"/>
    <n v="0"/>
    <n v="2.1942924147497735"/>
    <n v="0"/>
    <n v="0"/>
    <n v="5.2577819155243732"/>
    <n v="10.359740772119508"/>
    <n v="0"/>
    <n v="0"/>
    <n v="0.28502981401387351"/>
    <n v="0"/>
    <n v="0"/>
    <n v="0.3250052029862745"/>
    <n v="0"/>
    <n v="0"/>
    <n v="0.3183499586297745"/>
    <n v="0"/>
    <n v="0"/>
    <n v="0.35792583533907452"/>
    <n v="1.2863108109689971"/>
    <n v="0"/>
    <n v="0"/>
    <n v="1.560835E-3"/>
    <n v="0"/>
    <n v="0"/>
    <n v="3.12167E-2"/>
    <n v="0"/>
    <n v="0"/>
    <n v="2.497336E-2"/>
    <n v="0"/>
    <n v="0"/>
    <n v="6.3994234999999997E-2"/>
    <n v="0.12174512999999999"/>
    <n v="0"/>
    <n v="0"/>
    <n v="1.560835E-3"/>
    <n v="0"/>
    <n v="0"/>
    <n v="3.12167E-2"/>
    <n v="0"/>
    <n v="0"/>
    <n v="2.497336E-2"/>
    <n v="0"/>
    <n v="0"/>
    <n v="6.3994234999999997E-2"/>
    <n v="0.12174512999999999"/>
    <n v="0"/>
    <n v="0"/>
    <n v="1.560835E-3"/>
    <n v="0"/>
    <n v="0"/>
    <n v="3.12167E-2"/>
    <n v="0"/>
    <n v="0"/>
    <n v="2.497336E-2"/>
    <n v="0"/>
    <n v="0"/>
    <n v="6.3994234999999997E-2"/>
    <n v="0.12174512999999999"/>
    <n v="0"/>
    <n v="0"/>
    <n v="0"/>
    <n v="0"/>
    <n v="0"/>
    <n v="0"/>
    <n v="0"/>
    <n v="0"/>
    <n v="0"/>
    <n v="0"/>
    <n v="0"/>
    <n v="0"/>
    <n v="0"/>
  </r>
  <r>
    <s v="DE Florida"/>
    <x v="18"/>
    <s v="Regulated Utility Other"/>
    <s v="PEF Reg Other IT Spend TD"/>
    <s v="AFUDC Not Eligible"/>
    <s v="Maintenance"/>
    <s v="Maintenance"/>
    <s v="Regulated Utility Other"/>
    <s v="TD - PD - Office Equipment"/>
    <s v="~"/>
    <s v="PEF Reg Other IT-Office Equip"/>
    <n v="0"/>
    <n v="0"/>
    <n v="0"/>
    <n v="0"/>
    <n v="0"/>
    <n v="0"/>
    <n v="0"/>
    <n v="0"/>
    <n v="0"/>
    <n v="0"/>
    <n v="0"/>
    <n v="0"/>
    <n v="0"/>
    <n v="0"/>
    <n v="0"/>
    <n v="2.4023375321737777"/>
    <n v="0"/>
    <n v="0"/>
    <n v="1.0405566718694499"/>
    <n v="0"/>
    <n v="0"/>
    <n v="0"/>
    <n v="0"/>
    <n v="0"/>
    <n v="1.8538843778444503"/>
    <n v="5.2967785818876774"/>
    <n v="0"/>
    <n v="0"/>
    <n v="0"/>
    <n v="0"/>
    <n v="0"/>
    <n v="0"/>
    <n v="0"/>
    <n v="0"/>
    <n v="0"/>
    <n v="0"/>
    <n v="0"/>
    <n v="3.39528749717"/>
    <n v="3.39528749717"/>
    <n v="0"/>
    <n v="0"/>
    <n v="0"/>
    <n v="0"/>
    <n v="0"/>
    <n v="0"/>
    <n v="0"/>
    <n v="0"/>
    <n v="0"/>
    <n v="0"/>
    <n v="0"/>
    <n v="3.9578779876538137"/>
    <n v="3.9578779876538137"/>
    <n v="0"/>
    <n v="0"/>
    <n v="0"/>
    <n v="0"/>
    <n v="0"/>
    <n v="0"/>
    <n v="0"/>
    <n v="0"/>
    <n v="0"/>
    <n v="0"/>
    <n v="0"/>
    <n v="4.188240584568204"/>
    <n v="4.188240584568204"/>
    <n v="0"/>
    <n v="0"/>
    <n v="0"/>
    <n v="0"/>
    <n v="0"/>
    <n v="0"/>
    <n v="0"/>
    <n v="0"/>
    <n v="0"/>
    <n v="0"/>
    <n v="0"/>
    <n v="4.188240584568204"/>
    <n v="4.188240584568204"/>
    <n v="0"/>
    <n v="0"/>
    <n v="0"/>
    <n v="0"/>
    <n v="0"/>
    <n v="0"/>
    <n v="0"/>
    <n v="0"/>
    <n v="0"/>
    <n v="0"/>
    <n v="0"/>
    <n v="0"/>
    <n v="0"/>
  </r>
  <r>
    <s v="DE Florida"/>
    <x v="18"/>
    <s v="Regulated Utility Other"/>
    <s v="PEF Solar Exp Battery BY - Vision FL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.629277375014"/>
    <n v="1485.629277375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Utility Other"/>
    <s v="PEF Vision FL 2023 - DeBary Hydrogen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2.14719874123648"/>
    <n v="0"/>
    <n v="0"/>
    <n v="0"/>
    <n v="0"/>
    <n v="0"/>
    <n v="0"/>
    <n v="0"/>
    <n v="0"/>
    <n v="0"/>
    <n v="772.147198741236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Utility Other"/>
    <s v="PEF Vision FL 2023 - Hines Floating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.766952951437133"/>
    <n v="28.766952951437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gulated Utility Other"/>
    <s v="PEF Vision FL 2024 - UCF Research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.67212347199555"/>
    <n v="0"/>
    <n v="0"/>
    <n v="0"/>
    <n v="0"/>
    <n v="0"/>
    <n v="0"/>
    <n v="182.672123471995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- Transmission"/>
    <s v="AFUDC Not Eligible"/>
    <s v="Expansion"/>
    <s v="Regulated Renewables"/>
    <s v="Renewable Generation - Solar"/>
    <s v="BY - Solar Energy Production"/>
    <s v="~"/>
    <s v="PEF Solar Growth Transmission"/>
    <n v="0"/>
    <n v="0"/>
    <n v="5.74"/>
    <n v="35.07"/>
    <n v="287.34000000000003"/>
    <n v="9.57"/>
    <n v="0"/>
    <n v="0"/>
    <n v="0"/>
    <n v="0"/>
    <n v="0"/>
    <n v="118.57000000000001"/>
    <n v="456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2018 - Hamilton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0.04"/>
    <n v="0.04"/>
    <n v="0"/>
    <n v="0"/>
    <n v="2.885621839316979"/>
    <n v="0"/>
    <n v="0"/>
    <n v="0"/>
    <n v="0"/>
    <n v="0"/>
    <n v="0"/>
    <n v="0"/>
    <n v="0"/>
    <n v="0"/>
    <n v="2.885621839316979"/>
    <n v="0"/>
    <n v="0"/>
    <n v="0"/>
    <n v="0"/>
    <n v="0"/>
    <n v="0"/>
    <n v="0"/>
    <n v="0"/>
    <n v="0"/>
    <n v="0"/>
    <n v="0"/>
    <n v="16.998198467798744"/>
    <n v="16.998198467798744"/>
    <n v="0"/>
    <n v="0"/>
    <n v="0"/>
    <n v="0"/>
    <n v="0"/>
    <n v="0"/>
    <n v="0"/>
    <n v="0"/>
    <n v="0"/>
    <n v="0"/>
    <n v="0"/>
    <n v="28.353104975559479"/>
    <n v="28.353104975559479"/>
    <n v="0"/>
    <n v="0"/>
    <n v="0"/>
    <n v="0"/>
    <n v="0"/>
    <n v="0"/>
    <n v="0"/>
    <n v="0"/>
    <n v="0"/>
    <n v="0"/>
    <n v="0"/>
    <n v="34.187036588200449"/>
    <n v="34.187036588200449"/>
    <n v="0"/>
    <n v="0"/>
    <n v="0"/>
    <n v="0"/>
    <n v="0"/>
    <n v="0"/>
    <n v="0"/>
    <n v="0"/>
    <n v="0"/>
    <n v="0"/>
    <n v="0"/>
    <n v="30.061347816845277"/>
    <n v="30.061347816845277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2018 - Hamilton 344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244878884019955"/>
    <n v="1.3244878884019955"/>
    <n v="0"/>
    <n v="0"/>
    <n v="0"/>
    <n v="0"/>
    <n v="0"/>
    <n v="0"/>
    <n v="0"/>
    <n v="0"/>
    <n v="0"/>
    <n v="0"/>
    <n v="0"/>
    <n v="5.3931234501955263"/>
    <n v="5.3931234501955263"/>
    <n v="0"/>
    <n v="0"/>
    <n v="0"/>
    <n v="0"/>
    <n v="0"/>
    <n v="0"/>
    <n v="0"/>
    <n v="0"/>
    <n v="0"/>
    <n v="0"/>
    <n v="0"/>
    <n v="10.309182613483598"/>
    <n v="10.309182613483598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2019 BY"/>
    <s v="AFUDC Not Eligible"/>
    <s v="Expansion"/>
    <s v="Regulated Renewables"/>
    <s v="Renewable Generation - Solar"/>
    <s v="BY - Solar Energy Production"/>
    <s v="~"/>
    <s v="PEF Other Solar Growth"/>
    <n v="0"/>
    <n v="0"/>
    <n v="0"/>
    <n v="0"/>
    <n v="0"/>
    <n v="0"/>
    <n v="0"/>
    <n v="0"/>
    <n v="0"/>
    <n v="0"/>
    <n v="0"/>
    <n v="0"/>
    <n v="0"/>
    <n v="34.81"/>
    <n v="0"/>
    <n v="0"/>
    <n v="0"/>
    <n v="0"/>
    <n v="0"/>
    <n v="0"/>
    <n v="0"/>
    <n v="0"/>
    <n v="0"/>
    <n v="0"/>
    <n v="0"/>
    <n v="3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2019 Lake Placid"/>
    <s v="AFUDC Not Eligible"/>
    <s v="Expansion"/>
    <s v="Regulated Renewables"/>
    <s v="Renewable Generation - Solar"/>
    <s v="BY - Solar Energy Production"/>
    <s v="~"/>
    <s v="PEF Solar Growth Lake Placid"/>
    <n v="0"/>
    <n v="0"/>
    <n v="0"/>
    <n v="0"/>
    <n v="0"/>
    <n v="0"/>
    <n v="0"/>
    <n v="0"/>
    <n v="0"/>
    <n v="0"/>
    <n v="0"/>
    <n v="0"/>
    <n v="0"/>
    <n v="6.0341881099999994E-2"/>
    <n v="6.0341881099999994E-2"/>
    <n v="6.0341881099999994E-2"/>
    <n v="6.0341881099999994E-2"/>
    <n v="6.0341881099999994E-2"/>
    <n v="6.0341881099999994E-2"/>
    <n v="6.0341881099999994E-2"/>
    <n v="6.0341881099999994E-2"/>
    <n v="6.0341881099999994E-2"/>
    <n v="6.0341881099999994E-2"/>
    <n v="6.0341881099999994E-2"/>
    <n v="6.0341881099999994E-2"/>
    <n v="0.72410257320000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0"/>
    <n v="0"/>
    <n v="0"/>
    <n v="0"/>
    <n v="0"/>
    <n v="0"/>
    <n v="0"/>
    <n v="2682.52"/>
    <n v="0"/>
    <n v="0"/>
    <n v="0"/>
    <n v="0"/>
    <n v="2682.52"/>
    <n v="5.4134908555500001"/>
    <n v="8.3739422084000008"/>
    <n v="8.3739422084000008"/>
    <n v="8.3739422084000008"/>
    <n v="8.3739422084000008"/>
    <n v="8.3739422084000008"/>
    <n v="8.3739422084000008"/>
    <n v="0"/>
    <n v="0"/>
    <n v="0"/>
    <n v="0"/>
    <n v="0"/>
    <n v="55.65714410595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0"/>
    <n v="0"/>
    <n v="0"/>
    <n v="0"/>
    <n v="0"/>
    <n v="1795.35"/>
    <n v="0"/>
    <n v="0"/>
    <n v="0"/>
    <n v="0"/>
    <n v="0"/>
    <n v="0"/>
    <n v="1795.35"/>
    <n v="5.6044902345000001"/>
    <n v="5.6044902345000001"/>
    <n v="5.6044902345000001"/>
    <n v="5.6044902345000001"/>
    <n v="5.6044902345000001"/>
    <n v="0"/>
    <n v="0"/>
    <n v="0"/>
    <n v="0"/>
    <n v="0"/>
    <n v="0"/>
    <n v="0"/>
    <n v="28.022451172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2021 Santa Fe"/>
    <s v="AFUDC Not Eligible"/>
    <s v="Expansion"/>
    <s v="Regulated Renewables"/>
    <s v="Renewable Generation - Solar"/>
    <s v="BY - Solar Energy Production"/>
    <s v="~"/>
    <s v="PEF Solar Growth Santa Fe"/>
    <n v="-0.46"/>
    <n v="0"/>
    <n v="0"/>
    <n v="0"/>
    <n v="0"/>
    <n v="0"/>
    <n v="0"/>
    <n v="0"/>
    <n v="0"/>
    <n v="0"/>
    <n v="0"/>
    <n v="0"/>
    <n v="-0.46"/>
    <n v="0.15975146225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3.6553975282499995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3.8134320719999999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3.813432071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2022 BY - Bay Trail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49.95"/>
    <n v="0"/>
    <n v="0"/>
    <n v="2738.41"/>
    <n v="0"/>
    <n v="0"/>
    <n v="0"/>
    <n v="2788.3599999999997"/>
    <n v="8.6024952774500001"/>
    <n v="8.7043397612"/>
    <n v="8.7043397612"/>
    <n v="8.7043397612"/>
    <n v="8.7043397612"/>
    <n v="0"/>
    <n v="0"/>
    <n v="0"/>
    <n v="0"/>
    <n v="0"/>
    <n v="0"/>
    <n v="0"/>
    <n v="43.41985432225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2022 BY - Dolphin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5.4684790725999992"/>
    <n v="0"/>
    <n v="0"/>
    <n v="0"/>
    <n v="0"/>
    <n v="0"/>
    <n v="0"/>
    <n v="0"/>
    <n v="0"/>
    <n v="0"/>
    <n v="0"/>
    <n v="0"/>
    <n v="5.4684790725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2022 BY - Fort Green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1721.86"/>
    <n v="0"/>
    <n v="0"/>
    <n v="0"/>
    <n v="0"/>
    <n v="0"/>
    <n v="0"/>
    <n v="1721.86"/>
    <n v="5.0089224235499996"/>
    <n v="5.5454594547999996"/>
    <n v="5.5454594547999996"/>
    <n v="5.5454594547999996"/>
    <n v="5.5454594547999996"/>
    <n v="0"/>
    <n v="0"/>
    <n v="0"/>
    <n v="0"/>
    <n v="0"/>
    <n v="0"/>
    <n v="0"/>
    <n v="27.1907602427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2022 BY - Hardeetown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2429.7692498694732"/>
    <n v="0"/>
    <n v="0"/>
    <n v="0"/>
    <n v="0"/>
    <n v="0"/>
    <n v="0"/>
    <n v="0"/>
    <n v="0"/>
    <n v="2429.7692498694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2023 BY - Bay Ranch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1866.7986332089999"/>
    <n v="0"/>
    <n v="0"/>
    <n v="0"/>
    <n v="0"/>
    <n v="0"/>
    <n v="0"/>
    <n v="0"/>
    <n v="0"/>
    <n v="0"/>
    <n v="0"/>
    <n v="1866.798633208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2023 BY - Hildreth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2352.5534981578394"/>
    <n v="0"/>
    <n v="0"/>
    <n v="0"/>
    <n v="0"/>
    <n v="0"/>
    <n v="0"/>
    <n v="0"/>
    <n v="0"/>
    <n v="0"/>
    <n v="2352.55349815783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2023 BY- High Springs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1925.4556923559333"/>
    <n v="0"/>
    <n v="0"/>
    <n v="0"/>
    <n v="0"/>
    <n v="0"/>
    <n v="0"/>
    <n v="0"/>
    <n v="0"/>
    <n v="0"/>
    <n v="1925.4556923559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2024 BY - Falmouth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2.2152635324132"/>
    <n v="0"/>
    <n v="0"/>
    <n v="0"/>
    <n v="0"/>
    <n v="0"/>
    <n v="0"/>
    <n v="2882.2152635324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2024 BY - Mule Creek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8.4203559482994"/>
    <n v="0"/>
    <n v="0"/>
    <n v="0"/>
    <n v="0"/>
    <n v="0"/>
    <n v="0"/>
    <n v="0"/>
    <n v="0"/>
    <n v="0"/>
    <n v="0"/>
    <n v="0"/>
    <n v="2228.4203559482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2024 BY - Spring Ridge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4.4651655092989"/>
    <n v="0"/>
    <n v="0"/>
    <n v="0"/>
    <n v="0"/>
    <n v="0"/>
    <n v="0"/>
    <n v="2674.4651655092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2024 BY - Winquepin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7.285757047136"/>
    <n v="0"/>
    <n v="0"/>
    <n v="0"/>
    <n v="0"/>
    <n v="0"/>
    <n v="0"/>
    <n v="0"/>
    <n v="0"/>
    <n v="0"/>
    <n v="0"/>
    <n v="0"/>
    <n v="2107.285757047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2024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1.9564554185963"/>
    <n v="0"/>
    <n v="0"/>
    <n v="0"/>
    <n v="0"/>
    <n v="0"/>
    <n v="0"/>
    <n v="0"/>
    <n v="0"/>
    <n v="0"/>
    <n v="4771.95645541859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2025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82.728565228401"/>
    <n v="12082.728565228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2026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5.5557988358505"/>
    <n v="0"/>
    <n v="0"/>
    <n v="0"/>
    <n v="0"/>
    <n v="0"/>
    <n v="0"/>
    <n v="8645.5557988358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2027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10.3913438668224"/>
    <n v="0"/>
    <n v="0"/>
    <n v="0"/>
    <n v="0"/>
    <n v="0"/>
    <n v="0"/>
    <n v="8610.3913438668224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2028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02.2130646905462"/>
    <n v="0"/>
    <n v="0"/>
    <n v="0"/>
    <n v="0"/>
    <n v="0"/>
    <n v="0"/>
    <n v="8102.2130646905462"/>
  </r>
  <r>
    <s v="DE Florida"/>
    <x v="18"/>
    <s v="Renewable Generation"/>
    <s v="PEF Solar Growth Battery BY"/>
    <s v="AFUDC Not Eligible"/>
    <s v="Expansion"/>
    <s v="Regulated Renewables"/>
    <s v="Renewable Generation - Battery"/>
    <s v="BY - Solar Energy Production"/>
    <s v="~"/>
    <s v="PEF Solar Growth Battery"/>
    <n v="0"/>
    <n v="559.20000000000005"/>
    <n v="0"/>
    <n v="0"/>
    <n v="0"/>
    <n v="317.01"/>
    <n v="0"/>
    <n v="0"/>
    <n v="21.94"/>
    <n v="0"/>
    <n v="0"/>
    <n v="0"/>
    <n v="898.15000000000009"/>
    <n v="899.42"/>
    <n v="0"/>
    <n v="0"/>
    <n v="0"/>
    <n v="0"/>
    <n v="0"/>
    <n v="0"/>
    <n v="0"/>
    <n v="0"/>
    <n v="0"/>
    <n v="0"/>
    <n v="0"/>
    <n v="89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Battery BY - Jennings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370.77"/>
    <n v="0"/>
    <n v="0"/>
    <n v="0"/>
    <n v="0"/>
    <n v="0"/>
    <n v="0"/>
    <n v="370.77"/>
    <n v="1.4046734582499998"/>
    <n v="1.4638134963999998"/>
    <n v="1.4638134963999998"/>
    <n v="1.4638134963999998"/>
    <n v="1.4638134963999998"/>
    <n v="1.4638134963999998"/>
    <n v="1.4638134963999998"/>
    <n v="0"/>
    <n v="0"/>
    <n v="0"/>
    <n v="0"/>
    <n v="0"/>
    <n v="10.187554436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Battery BY - Micanop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646.91999999999996"/>
    <n v="0.93"/>
    <n v="0"/>
    <n v="0"/>
    <n v="0"/>
    <n v="647.84999999999991"/>
    <n v="4.15926628295"/>
    <n v="4.2247745278999993"/>
    <n v="4.2247745278999993"/>
    <n v="4.2247745278999993"/>
    <n v="4.2247745278999993"/>
    <n v="4.2247745278999993"/>
    <n v="4.2247745278999993"/>
    <n v="0"/>
    <n v="0"/>
    <n v="0"/>
    <n v="0"/>
    <n v="0"/>
    <n v="29.50791345034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Renewable Generation"/>
    <s v="PEF Solar Growth Battery BY - Trenton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494.25"/>
    <n v="0"/>
    <n v="0"/>
    <n v="0"/>
    <n v="0.33"/>
    <n v="0"/>
    <n v="0"/>
    <n v="0"/>
    <n v="494.58"/>
    <n v="1.5948143779499997"/>
    <n v="1.6468370084999999"/>
    <n v="1.6468370084999999"/>
    <n v="1.6468370084999999"/>
    <n v="1.6468370084999999"/>
    <n v="1.6468370084999999"/>
    <n v="1.6468370084999999"/>
    <n v="0"/>
    <n v="0"/>
    <n v="0"/>
    <n v="0"/>
    <n v="0"/>
    <n v="11.475836428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EE 2023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4.6399999999999997"/>
    <n v="0"/>
    <n v="0"/>
    <n v="0"/>
    <n v="0"/>
    <n v="0"/>
    <n v="0"/>
    <n v="0"/>
    <n v="0"/>
    <n v="0"/>
    <n v="0"/>
    <n v="0"/>
    <n v="4.639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FF  Tallahasse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0.48377279519229"/>
    <n v="0"/>
    <n v="0"/>
    <n v="0"/>
    <n v="0"/>
    <n v="780.48377279519229"/>
  </r>
  <r>
    <s v="DE Florida"/>
    <x v="18"/>
    <s v="Transmission"/>
    <s v="PEF Transmission Expansion FF - New County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4.64775780909713"/>
    <n v="0"/>
    <n v="0"/>
    <n v="0"/>
    <n v="0"/>
    <n v="0"/>
    <n v="0"/>
    <n v="0"/>
    <n v="824.64775780909713"/>
  </r>
  <r>
    <s v="DE Florida"/>
    <x v="18"/>
    <s v="Transmission"/>
    <s v="PEF Transmission Expansion FF American Cement-Bushnell East 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6.9842371578000009E-2"/>
    <n v="6.9846732074721668E-2"/>
    <n v="6.9851092843683987E-2"/>
    <n v="6.9855453884903926E-2"/>
    <n v="6.9859815198398525E-2"/>
    <n v="6.9864176784184731E-2"/>
    <n v="6.9868538642279571E-2"/>
    <n v="6.9872900772700031E-2"/>
    <n v="6.9877263175463125E-2"/>
    <n v="6.9881625850585868E-2"/>
    <n v="6.9885988798085247E-2"/>
    <n v="6.9890352017978288E-2"/>
    <n v="0.83839631162098505"/>
    <n v="6.9894715510281966E-2"/>
    <n v="6.9899079275013293E-2"/>
    <n v="6.9903443312189312E-2"/>
    <n v="6.9907807621826995E-2"/>
    <n v="6.9912172203943371E-2"/>
    <n v="6.9916537058555453E-2"/>
    <n v="6.9920902185680242E-2"/>
    <n v="6.9925267585334752E-2"/>
    <n v="6.9929633257536025E-2"/>
    <n v="6.9933999202301034E-2"/>
    <n v="6.9938365419646834E-2"/>
    <n v="6.9942731909590439E-2"/>
    <n v="0.839024654541899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FF Bartow Plant-Northeast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8.35"/>
    <n v="0"/>
    <n v="0"/>
    <n v="1.4"/>
    <n v="0.82"/>
    <n v="0"/>
    <n v="0"/>
    <n v="0"/>
    <n v="10.57"/>
    <n v="5.5173332081000004E-2"/>
    <n v="6.238127893271115E-2"/>
    <n v="6.2385173608051264E-2"/>
    <n v="6.2389068526549206E-2"/>
    <n v="0"/>
    <n v="0"/>
    <n v="0"/>
    <n v="0"/>
    <n v="0"/>
    <n v="0"/>
    <n v="0"/>
    <n v="0"/>
    <n v="0.24232885314831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FF Bayboro_TGIP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16.489999999999998"/>
    <n v="0"/>
    <n v="5.97"/>
    <n v="16.690000000000001"/>
    <n v="21.41"/>
    <n v="0"/>
    <n v="0"/>
    <n v="0"/>
    <n v="11.77"/>
    <n v="0"/>
    <n v="0"/>
    <n v="72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FF Brookridge Bank &amp; Spar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2.66595449757267"/>
    <n v="0"/>
    <n v="722.66595449757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FF Fort Whit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.12536751586800002"/>
    <n v="0.12537534298826519"/>
    <n v="0.12538317059720414"/>
    <n v="0.12539099869484729"/>
    <n v="0.12539882728122523"/>
    <n v="0.12540665635636841"/>
    <n v="0.12541448592030735"/>
    <n v="0.1254223159730726"/>
    <n v="0.12543014651469467"/>
    <n v="0.12543797754520408"/>
    <n v="0.12544580906463138"/>
    <n v="0.12545364107300702"/>
    <n v="1.5049268878768274"/>
    <n v="0.12546147357036158"/>
    <n v="0.12546930655672558"/>
    <n v="0.12547714003212959"/>
    <n v="0.12548497399660405"/>
    <n v="0.12549280845017957"/>
    <n v="0.12550064339288663"/>
    <n v="0.12550847882475588"/>
    <n v="0.12551631474581773"/>
    <n v="0.12552415115610277"/>
    <n v="0.12553198805564156"/>
    <n v="0.12553982544446463"/>
    <n v="0.12554766332260256"/>
    <n v="1.5060547675482721"/>
    <n v="0.12555550169008584"/>
    <n v="0.12556334054694504"/>
    <n v="0.12557117989321076"/>
    <n v="0.12557901972891347"/>
    <n v="0.12558686005408382"/>
    <n v="0.12559470086875235"/>
    <n v="0.12560254217294953"/>
    <n v="0.12561038396670604"/>
    <n v="0.12561822625005239"/>
    <n v="0.12562606902301912"/>
    <n v="0.12563391228563689"/>
    <n v="0.12564175603793618"/>
    <n v="1.50718349251829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.04"/>
    <n v="0"/>
    <n v="0"/>
    <n v="0.04"/>
    <n v="31.395843900623998"/>
    <n v="31.66077602804058"/>
    <n v="31.662752717934652"/>
    <n v="31.664729531240198"/>
    <n v="31.666706467964911"/>
    <n v="31.668683528116507"/>
    <n v="31.670660711702691"/>
    <n v="31.67263801873117"/>
    <n v="31.674615449209643"/>
    <n v="31.676593003145832"/>
    <n v="31.678570680547434"/>
    <n v="31.680548481422164"/>
    <n v="379.77311851867978"/>
    <n v="31.682526405777722"/>
    <n v="31.684504453621823"/>
    <n v="31.686482624962178"/>
    <n v="31.688460919806499"/>
    <n v="31.690439338162488"/>
    <n v="31.692417880037862"/>
    <n v="31.694396545440327"/>
    <n v="31.696375334377613"/>
    <n v="31.698354246857416"/>
    <n v="31.700333282887449"/>
    <n v="31.702312442475439"/>
    <n v="31.70429172562908"/>
    <n v="380.32089520003592"/>
    <n v="31.7062711323561"/>
    <n v="31.70825066266422"/>
    <n v="31.710230316561141"/>
    <n v="31.712210094054583"/>
    <n v="31.714189995152275"/>
    <n v="31.71617001986192"/>
    <n v="31.718150168191233"/>
    <n v="31.720130440147948"/>
    <n v="31.722110835739766"/>
    <n v="31.724091354974419"/>
    <n v="31.726071997859624"/>
    <n v="31.728052764403088"/>
    <n v="380.60592978196632"/>
    <n v="31.730033654612548"/>
    <n v="31.732014668495726"/>
    <n v="31.733995806060332"/>
    <n v="31.735977067314085"/>
    <n v="31.737958452264721"/>
    <n v="31.739939960919955"/>
    <n v="31.741921593287511"/>
    <n v="31.743903349375106"/>
    <n v="31.745885229190485"/>
    <n v="31.747867232741356"/>
    <n v="31.749849360035444"/>
    <n v="31.751831611080476"/>
    <n v="380.89117798537774"/>
    <n v="31.753813985884186"/>
    <n v="31.755796484454294"/>
    <n v="31.75777910679852"/>
    <n v="31.759761852924616"/>
    <n v="31.761744722840284"/>
    <n v="31.763727716553259"/>
    <n v="31.765710834071278"/>
    <n v="31.767694075402066"/>
    <n v="31.769677440553352"/>
    <n v="31.771660929532867"/>
    <n v="31.77364454234835"/>
    <n v="31.775628279007513"/>
    <n v="381.1766399703705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FF Stations"/>
    <s v="AFUDC Not Eligible"/>
    <s v="Expansion"/>
    <s v="Other Transmission &amp; Distribution Expansion"/>
    <s v="Transmission Expansion"/>
    <s v="FF - Transmission Stations "/>
    <s v="~"/>
    <s v="PEF Transmission (Excl. ECC) 353.1"/>
    <n v="2.1800000000000002"/>
    <n v="0"/>
    <n v="2.41"/>
    <n v="72.249999999999986"/>
    <n v="5.55"/>
    <n v="66.87"/>
    <n v="0"/>
    <n v="36.93"/>
    <n v="0"/>
    <n v="0"/>
    <n v="5.81"/>
    <n v="113.38"/>
    <n v="305.38"/>
    <n v="0"/>
    <n v="0"/>
    <n v="3669.2870799347429"/>
    <n v="0"/>
    <n v="0"/>
    <n v="6.1989318214157771"/>
    <n v="0"/>
    <n v="0"/>
    <n v="3.9599401866682111"/>
    <n v="0"/>
    <n v="0"/>
    <n v="11.12571186420916"/>
    <n v="3690.5716638070362"/>
    <n v="0"/>
    <n v="0"/>
    <n v="3.0329806926247493"/>
    <n v="0"/>
    <n v="0"/>
    <n v="1.2952707004072248"/>
    <n v="0"/>
    <n v="0"/>
    <n v="6.4577637066783478"/>
    <n v="0"/>
    <n v="0"/>
    <n v="3.6704674795858705"/>
    <n v="14.456482579296193"/>
    <n v="0"/>
    <n v="0"/>
    <n v="3.7765119418218758"/>
    <n v="0"/>
    <n v="0"/>
    <n v="1.6435385399325599"/>
    <n v="0"/>
    <n v="0"/>
    <n v="8.1941045453794104"/>
    <n v="0"/>
    <n v="0"/>
    <n v="4.6573698921560682"/>
    <n v="18.271524919289913"/>
    <n v="0"/>
    <n v="0"/>
    <n v="1.7509127482109488"/>
    <n v="0"/>
    <n v="0"/>
    <n v="0.72800098813894498"/>
    <n v="0"/>
    <n v="0"/>
    <n v="3.6295566310205345"/>
    <n v="0"/>
    <n v="0"/>
    <n v="2.0629695022285968"/>
    <n v="8.1714398695990251"/>
    <n v="0"/>
    <n v="0"/>
    <n v="0.70109369188149706"/>
    <n v="0"/>
    <n v="0"/>
    <n v="0.28922491418306834"/>
    <n v="0"/>
    <n v="0"/>
    <n v="1.4419735992571847"/>
    <n v="0"/>
    <n v="0"/>
    <n v="0.81958979035132218"/>
    <n v="3.2518819956730725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FF Stations - Keystone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.698487666607718"/>
    <n v="0"/>
    <n v="0"/>
    <n v="0"/>
    <n v="68.6984876666077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15.3011455204223"/>
    <n v="7715.3011455204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3.62"/>
    <n v="0"/>
    <n v="276.17"/>
    <n v="1531.06"/>
    <n v="0"/>
    <n v="147.80000000000001"/>
    <n v="0"/>
    <n v="0"/>
    <n v="18.850000000000001"/>
    <n v="0"/>
    <n v="57.39"/>
    <n v="1.88"/>
    <n v="2036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0.12"/>
    <n v="0.1"/>
    <n v="0"/>
    <n v="0"/>
    <n v="0"/>
    <n v="0"/>
    <n v="0"/>
    <n v="7.0000000000000007E-2"/>
    <n v="0"/>
    <n v="0"/>
    <n v="0"/>
    <n v="0"/>
    <n v="0.29000000000000004"/>
    <n v="0"/>
    <n v="0"/>
    <n v="0"/>
    <n v="0"/>
    <n v="4518.2089960762924"/>
    <n v="0"/>
    <n v="0"/>
    <n v="0"/>
    <n v="0"/>
    <n v="0"/>
    <n v="0"/>
    <n v="0"/>
    <n v="4518.20899607629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FF Sumter County Industrial Park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3.67369320600653"/>
    <n v="0"/>
    <n v="713.67369320600653"/>
  </r>
  <r>
    <s v="DE Florida"/>
    <x v="18"/>
    <s v="Transmission"/>
    <s v="PEF Transmission Expansion FF Voltage"/>
    <s v="AFUDC Not Eligible"/>
    <s v="Expansion"/>
    <s v="Other Transmission &amp; Distribution Expansion"/>
    <s v="Voltage Control"/>
    <s v="FF - Transmission Stations "/>
    <s v="~"/>
    <s v="PEF Transmission (Excl. ECC) 353.1"/>
    <n v="0"/>
    <n v="1.72"/>
    <n v="0"/>
    <n v="0.73"/>
    <n v="0"/>
    <n v="0"/>
    <n v="0"/>
    <n v="0"/>
    <n v="3.67"/>
    <n v="0"/>
    <n v="0"/>
    <n v="0"/>
    <n v="6.12"/>
    <n v="0"/>
    <n v="0"/>
    <n v="12.9202071096"/>
    <n v="0"/>
    <n v="0"/>
    <n v="0"/>
    <n v="0"/>
    <n v="0"/>
    <n v="0"/>
    <n v="0"/>
    <n v="0"/>
    <n v="0"/>
    <n v="12.92020710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- Disston to Largo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8.8231784830914"/>
    <n v="0"/>
    <n v="0"/>
    <n v="0"/>
    <n v="0"/>
    <n v="0"/>
    <n v="1768.8231784830914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- Disston to Largo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0.86451906669072"/>
    <n v="0"/>
    <n v="0"/>
    <n v="0"/>
    <n v="0"/>
    <n v="0"/>
    <n v="790.86451906669072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40th Street to 16th Stree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1.66227846955962"/>
    <n v="0"/>
    <n v="0"/>
    <n v="0"/>
    <n v="0"/>
    <n v="0"/>
    <n v="0"/>
    <n v="0"/>
    <n v="0"/>
    <n v="0"/>
    <n v="651.662278469559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40th Street to 16th Stree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.07361465209453"/>
    <n v="0"/>
    <n v="0"/>
    <n v="0"/>
    <n v="0"/>
    <n v="0"/>
    <n v="0"/>
    <n v="0"/>
    <n v="0"/>
    <n v="0"/>
    <n v="154.073614652094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Archer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.69216188626285"/>
    <n v="0"/>
    <n v="0"/>
    <n v="0"/>
    <n v="0"/>
    <n v="0"/>
    <n v="516.69216188626285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Archer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110704490871528"/>
    <n v="0.26192213493759542"/>
    <n v="0.261924679379686"/>
    <n v="0.26192468732259444"/>
    <n v="0.26192468734738961"/>
    <n v="0.2619246873474671"/>
    <n v="0.26192468734746721"/>
    <n v="0.26192468734746721"/>
    <n v="0.26192468734746721"/>
    <n v="0.26192468734746721"/>
    <n v="2.6184266706333172"/>
    <n v="0.26192468734746721"/>
    <n v="0.2619246873474671"/>
    <n v="0.2318330665561919"/>
    <n v="0.23173913044631628"/>
    <n v="0.23173883720878036"/>
    <n v="0.23173883629338932"/>
    <n v="0.23173883629053199"/>
    <n v="0.23173883629052289"/>
    <n v="0.231738836290523"/>
    <n v="0.23173883629052289"/>
    <n v="0.231738836290523"/>
    <n v="0.23173883629052289"/>
    <n v="2.8413322629427591"/>
    <n v="0.231738836290523"/>
    <n v="0.23173883629052289"/>
    <n v="1.2224678535283806"/>
    <n v="1.2255605825796214"/>
    <n v="2.4511405042563368"/>
    <n v="0"/>
    <n v="0"/>
    <n v="0"/>
    <n v="0"/>
    <n v="0"/>
    <n v="0"/>
    <n v="0"/>
    <n v="5.3626466129453849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Archer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5.95595525550596"/>
    <n v="0"/>
    <n v="0"/>
    <n v="0"/>
    <n v="0"/>
    <n v="0"/>
    <n v="0"/>
    <n v="0"/>
    <n v="0"/>
    <n v="615.955955255505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Archer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.04164815987002"/>
    <n v="0"/>
    <n v="0"/>
    <n v="0"/>
    <n v="0"/>
    <n v="0"/>
    <n v="0"/>
    <n v="0"/>
    <n v="0"/>
    <n v="262.04164815987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Baker Tap to Miccosuke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6.1947911946015326"/>
    <n v="0"/>
    <n v="0"/>
    <n v="0"/>
    <n v="0"/>
    <n v="0"/>
    <n v="0"/>
    <n v="0"/>
    <n v="0"/>
    <n v="-6.19479119460153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Baker Tap to Miccosuke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.9018184891011582"/>
    <n v="0"/>
    <n v="0"/>
    <n v="0"/>
    <n v="0"/>
    <n v="0"/>
    <n v="0"/>
    <n v="0"/>
    <n v="0"/>
    <n v="-2.90181848910115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Bithlo to Lockwood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9.44522461296776"/>
    <n v="0"/>
    <n v="0"/>
    <n v="929.44522461296776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Bithlo to Lockwoo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6.53515241742434"/>
    <n v="0"/>
    <n v="0"/>
    <n v="236.53515241742434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Bithlo to Lockwoo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.79987315882295"/>
    <n v="0"/>
    <n v="0"/>
    <n v="110.79987315882295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Brookridge-Twin County Ranc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1.78088234427105"/>
    <n v="0"/>
    <n v="0"/>
    <n v="0"/>
    <n v="0"/>
    <n v="701.78088234427105"/>
  </r>
  <r>
    <s v="DE Florida"/>
    <x v="18"/>
    <s v="Transmission"/>
    <s v="PEF Transmission Expansion GG Brookridge-Twin County Ranc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8.73436338887268"/>
    <n v="0"/>
    <n v="0"/>
    <n v="0"/>
    <n v="0"/>
    <n v="328.73436338887268"/>
  </r>
  <r>
    <s v="DE Florida"/>
    <x v="18"/>
    <s v="Transmission"/>
    <s v="PEF Transmission Expansion GG Burnham Tap to Jasper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0.26220220282141"/>
    <n v="0"/>
    <n v="280.26220220282141"/>
  </r>
  <r>
    <s v="DE Florida"/>
    <x v="18"/>
    <s v="Transmission"/>
    <s v="PEF Transmission Expansion GG Burnham Tap to Jasper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.28288179544762"/>
    <n v="0"/>
    <n v="131.28288179544762"/>
  </r>
  <r>
    <s v="DE Florida"/>
    <x v="18"/>
    <s v="Transmission"/>
    <s v="PEF Transmission Expansion GG Capacit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1.74"/>
    <n v="36.17"/>
    <n v="0"/>
    <n v="0"/>
    <n v="0"/>
    <n v="0"/>
    <n v="0"/>
    <n v="0"/>
    <n v="3.02"/>
    <n v="0"/>
    <n v="40.930000000000007"/>
    <n v="0"/>
    <n v="0"/>
    <n v="502.43783779189795"/>
    <n v="0"/>
    <n v="0"/>
    <n v="11.295812118240587"/>
    <n v="0"/>
    <n v="0"/>
    <n v="0.25101330847208031"/>
    <n v="0"/>
    <n v="0"/>
    <n v="5.5253461732508473E-3"/>
    <n v="513.99018856478392"/>
    <n v="0"/>
    <n v="0"/>
    <n v="1.2067168970333188E-4"/>
    <n v="0"/>
    <n v="0"/>
    <n v="2.6180003417429411E-6"/>
    <n v="0"/>
    <n v="0"/>
    <n v="5.6476921227878711E-8"/>
    <n v="0"/>
    <n v="0"/>
    <n v="0"/>
    <n v="1.233473793578834E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8.7126897149774"/>
    <n v="0"/>
    <n v="0"/>
    <n v="5908.71268971497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6.54250397102953"/>
    <n v="0"/>
    <n v="0"/>
    <n v="976.542503971029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Disston to 40th Stree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6.02192554566818"/>
    <n v="0"/>
    <n v="0"/>
    <n v="0"/>
    <n v="0"/>
    <n v="0"/>
    <n v="276.021925545668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Disston to 40th Stree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40.7036034460907"/>
    <n v="0"/>
    <n v="0"/>
    <n v="0"/>
    <n v="0"/>
    <n v="0"/>
    <n v="4140.70360344609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Disston to 40th Stree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9.6247422897254"/>
    <n v="0"/>
    <n v="0"/>
    <n v="0"/>
    <n v="0"/>
    <n v="0"/>
    <n v="1939.62474228972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Eustis to Eustis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8.92810735641103"/>
    <n v="0"/>
    <n v="0"/>
    <n v="0"/>
    <n v="0"/>
    <n v="0"/>
    <n v="0"/>
    <n v="678.92810735641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Eustis to Eustis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3.32610803676687"/>
    <n v="0"/>
    <n v="0"/>
    <n v="0"/>
    <n v="0"/>
    <n v="0"/>
    <n v="0"/>
    <n v="223.326108036766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Ft White-Perr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672.69281499811302"/>
    <n v="0"/>
    <n v="0"/>
    <n v="0"/>
    <n v="0"/>
    <n v="0"/>
    <n v="0"/>
    <n v="0"/>
    <n v="672.69281499811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Ft White-P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39.68194759640437"/>
    <n v="0"/>
    <n v="0"/>
    <n v="0"/>
    <n v="0"/>
    <n v="0"/>
    <n v="0"/>
    <n v="0"/>
    <n v="39.68194759640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Ft White-P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18.58816634838913"/>
    <n v="0"/>
    <n v="0"/>
    <n v="0"/>
    <n v="0"/>
    <n v="0"/>
    <n v="0"/>
    <n v="0"/>
    <n v="18.588166348389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Ginnie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1.17311345775829"/>
    <n v="0"/>
    <n v="0"/>
    <n v="0"/>
    <n v="0"/>
    <n v="921.17311345775829"/>
  </r>
  <r>
    <s v="DE Florida"/>
    <x v="18"/>
    <s v="Transmission"/>
    <s v="PEF Transmission Expansion GG Ginnie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.50399881501409"/>
    <n v="0"/>
    <n v="0"/>
    <n v="0"/>
    <n v="0"/>
    <n v="431.50399881501409"/>
  </r>
  <r>
    <s v="DE Florida"/>
    <x v="18"/>
    <s v="Transmission"/>
    <s v="PEF Transmission Expansion GG Haines City East-Green Islan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.76594930027312"/>
    <n v="0"/>
    <n v="0"/>
    <n v="0"/>
    <n v="0"/>
    <n v="0"/>
    <n v="0"/>
    <n v="0"/>
    <n v="356.76594930027312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Haines City East-Green Islan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.11943880585505"/>
    <n v="0"/>
    <n v="0"/>
    <n v="0"/>
    <n v="0"/>
    <n v="0"/>
    <n v="0"/>
    <n v="0"/>
    <n v="167.11943880585505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Hancock Roa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3.1907837737999996E-2"/>
    <n v="3.1879237486796635E-2"/>
    <n v="3.1881227815982335E-2"/>
    <n v="3.1883218269431073E-2"/>
    <n v="3.188520884715057E-2"/>
    <n v="3.18871995491486E-2"/>
    <n v="3.1889190375432933E-2"/>
    <n v="3.189118132601132E-2"/>
    <n v="3.1893172400891512E-2"/>
    <n v="3.1895163600081294E-2"/>
    <n v="3.1897154923588397E-2"/>
    <n v="3.1899146371420606E-2"/>
    <n v="0.38268893870393528"/>
    <n v="3.1901137943585671E-2"/>
    <n v="3.1903129640091364E-2"/>
    <n v="3.1905121460945436E-2"/>
    <n v="3.1907113406155652E-2"/>
    <n v="3.1909105475729782E-2"/>
    <n v="3.1911097669675592E-2"/>
    <n v="3.191308998800084E-2"/>
    <n v="3.1915082430713303E-2"/>
    <n v="3.1917074997820725E-2"/>
    <n v="3.1919067689330893E-2"/>
    <n v="3.1921060505251564E-2"/>
    <n v="3.1923053445590516E-2"/>
    <n v="0.38294513465289126"/>
    <n v="3.1925046510355506E-2"/>
    <n v="3.1927039699554308E-2"/>
    <n v="3.1929033013194684E-2"/>
    <n v="3.1931026451284414E-2"/>
    <n v="3.1933020013831262E-2"/>
    <n v="3.1935013700842993E-2"/>
    <n v="3.1937007512327378E-2"/>
    <n v="3.1939001448292204E-2"/>
    <n v="3.1940995508745226E-2"/>
    <n v="3.1942989693694225E-2"/>
    <n v="3.1944984003146965E-2"/>
    <n v="3.194697843711123E-2"/>
    <n v="0.383232135992380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Idylwild - Wacahoota "/>
    <s v="AFUDC Not Eligible"/>
    <s v="Expansion"/>
    <s v="Other Transmission &amp; Distribution Expansion"/>
    <s v="Voltage Control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.12496981511000001"/>
    <n v="0.12497761740045468"/>
    <n v="0"/>
    <n v="0"/>
    <n v="0"/>
    <n v="0"/>
    <n v="0"/>
    <n v="0"/>
    <n v="0"/>
    <n v="0"/>
    <n v="0"/>
    <n v="0.24994743251045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Lake Talquin-Brickyar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30.37"/>
    <n v="0"/>
    <n v="0"/>
    <n v="0"/>
    <n v="0"/>
    <n v="0"/>
    <n v="0"/>
    <n v="0"/>
    <n v="0"/>
    <n v="0"/>
    <n v="0"/>
    <n v="30.37"/>
    <n v="0"/>
    <n v="0"/>
    <n v="0"/>
    <n v="0"/>
    <n v="0"/>
    <n v="0"/>
    <n v="365.54813129206633"/>
    <n v="0"/>
    <n v="0"/>
    <n v="0"/>
    <n v="0"/>
    <n v="0"/>
    <n v="365.548131292066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Lake Talquin-Brickyard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657602032638479"/>
    <n v="0"/>
    <n v="0"/>
    <n v="0"/>
    <n v="0"/>
    <n v="0"/>
    <n v="46.6576020326384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Lake Talquin-Brickyard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855763654055327"/>
    <n v="0"/>
    <n v="0"/>
    <n v="0"/>
    <n v="0"/>
    <n v="0"/>
    <n v="21.855763654055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Lines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36.83"/>
    <n v="0"/>
    <n v="0"/>
    <n v="0"/>
    <n v="0.09"/>
    <n v="0.95"/>
    <n v="0"/>
    <n v="0"/>
    <n v="80.69"/>
    <n v="0"/>
    <n v="2.1"/>
    <n v="8.08"/>
    <n v="128.74"/>
    <n v="0"/>
    <n v="0"/>
    <n v="1040.7221519725472"/>
    <n v="0"/>
    <n v="0"/>
    <n v="0"/>
    <n v="0"/>
    <n v="0"/>
    <n v="0"/>
    <n v="0"/>
    <n v="0"/>
    <n v="0"/>
    <n v="1040.7221519725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49.26"/>
    <n v="0"/>
    <n v="0"/>
    <n v="0.28000000000000003"/>
    <n v="0"/>
    <n v="0"/>
    <n v="0"/>
    <n v="0.82"/>
    <n v="50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3.2006412388026"/>
    <n v="0"/>
    <n v="0"/>
    <n v="0"/>
    <n v="1023.2006412388026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Lines - Deland W - Dona Vist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.774766265122793"/>
    <n v="0"/>
    <n v="0"/>
    <n v="0"/>
    <n v="95.774766265122793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Lines - Deland W - Dona Vist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.863657031680134"/>
    <n v="0"/>
    <n v="0"/>
    <n v="0"/>
    <n v="44.863657031680134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Lines - Fort Meade -WLW 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3.4171672822000003E-2"/>
    <n v="3.4173806275717963E-2"/>
    <n v="3.4175939862634695E-2"/>
    <n v="3.4178073582758518E-2"/>
    <n v="3.4180207436097738E-2"/>
    <n v="3.4182341422660675E-2"/>
    <n v="3.4184475542455656E-2"/>
    <n v="3.4186609795490985E-2"/>
    <n v="3.4188744181774991E-2"/>
    <n v="3.4190878701315999E-2"/>
    <n v="3.4193013354122302E-2"/>
    <n v="3.4195148140202247E-2"/>
    <n v="0.41020091111723173"/>
    <n v="3.419728305956414E-2"/>
    <n v="3.4199418112216315E-2"/>
    <n v="3.4201553298167084E-2"/>
    <n v="3.420368861742476E-2"/>
    <n v="3.4205824069997691E-2"/>
    <n v="3.4207959655894182E-2"/>
    <n v="3.4210095375122561E-2"/>
    <n v="3.421223122769116E-2"/>
    <n v="3.4214367213608286E-2"/>
    <n v="3.4216503332882287E-2"/>
    <n v="3.4218639585521467E-2"/>
    <n v="3.4220775971534168E-2"/>
    <n v="0.410508339519624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0"/>
    <n v="0"/>
    <n v="0"/>
    <n v="613.16"/>
    <n v="0"/>
    <n v="53.17"/>
    <n v="0"/>
    <n v="0"/>
    <n v="0"/>
    <n v="0"/>
    <n v="0"/>
    <n v="0"/>
    <n v="666.32999999999993"/>
    <n v="25.471448670528005"/>
    <n v="25.590697179307426"/>
    <n v="25.592294893540704"/>
    <n v="25.593892707524709"/>
    <n v="25.595490621265679"/>
    <n v="25.597088634769833"/>
    <n v="0"/>
    <n v="0"/>
    <n v="0"/>
    <n v="0"/>
    <n v="0"/>
    <n v="0"/>
    <n v="153.440912706936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Lin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20.094433471225777"/>
    <n v="0"/>
    <n v="0"/>
    <n v="4.7893154077972779"/>
    <n v="0"/>
    <n v="0"/>
    <n v="8.9451976314705224"/>
    <n v="0"/>
    <n v="0"/>
    <n v="11.060207178715437"/>
    <n v="44.889153689209017"/>
    <n v="0"/>
    <n v="0"/>
    <n v="5.1204925397698338"/>
    <n v="0"/>
    <n v="0"/>
    <n v="3.7014736153736982"/>
    <n v="0"/>
    <n v="0"/>
    <n v="2.935648097679183"/>
    <n v="0"/>
    <n v="0"/>
    <n v="3.3542713082881686"/>
    <n v="15.111885561110883"/>
    <n v="0"/>
    <n v="0"/>
    <n v="7.9003500575632071"/>
    <n v="0"/>
    <n v="0"/>
    <n v="5.7109617997023303"/>
    <n v="0"/>
    <n v="0"/>
    <n v="4.5293782653431158"/>
    <n v="0"/>
    <n v="0"/>
    <n v="5.1752672848749466"/>
    <n v="23.315957407483602"/>
    <n v="0"/>
    <n v="0"/>
    <n v="11.347930325154737"/>
    <n v="0"/>
    <n v="0"/>
    <n v="8.2031297500039724"/>
    <n v="0"/>
    <n v="0"/>
    <n v="6.5059229777012542"/>
    <n v="0"/>
    <n v="0"/>
    <n v="7.433667133090041"/>
    <n v="33.490650185950003"/>
    <n v="0"/>
    <n v="0"/>
    <n v="5.9313797549465193"/>
    <n v="0"/>
    <n v="0"/>
    <n v="4.2876433263357745"/>
    <n v="0"/>
    <n v="0"/>
    <n v="3.4005407798141736"/>
    <n v="0"/>
    <n v="0"/>
    <n v="3.8854576539374701"/>
    <n v="17.505021515033938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Lin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3.5428829600864171"/>
    <n v="0"/>
    <n v="0"/>
    <n v="2.2434531792765515"/>
    <n v="0"/>
    <n v="0"/>
    <n v="4.1901880241396423"/>
    <n v="0"/>
    <n v="0"/>
    <n v="5.1809193685906374"/>
    <n v="15.157443532093247"/>
    <n v="0"/>
    <n v="0"/>
    <n v="2.3985860795691289"/>
    <n v="0"/>
    <n v="0"/>
    <n v="1.733876774308678"/>
    <n v="0"/>
    <n v="0"/>
    <n v="1.3751420604400286"/>
    <n v="0"/>
    <n v="0"/>
    <n v="1.5712372207693477"/>
    <n v="7.0788421350871831"/>
    <n v="0"/>
    <n v="0"/>
    <n v="3.7007513485501655"/>
    <n v="0"/>
    <n v="0"/>
    <n v="2.6751788753378025"/>
    <n v="0"/>
    <n v="0"/>
    <n v="2.1216911404470689"/>
    <n v="0"/>
    <n v="0"/>
    <n v="2.4242441466594831"/>
    <n v="10.92186551099452"/>
    <n v="0"/>
    <n v="0"/>
    <n v="5.3156971714014105"/>
    <n v="0"/>
    <n v="0"/>
    <n v="3.8425820708535499"/>
    <n v="0"/>
    <n v="0"/>
    <n v="3.0475615710524231"/>
    <n v="0"/>
    <n v="0"/>
    <n v="3.4821436350304302"/>
    <n v="15.687984448337813"/>
    <n v="0"/>
    <n v="0"/>
    <n v="2.77842898946834"/>
    <n v="0"/>
    <n v="0"/>
    <n v="2.0084555375934099"/>
    <n v="0"/>
    <n v="0"/>
    <n v="1.5929111729232326"/>
    <n v="0"/>
    <n v="0"/>
    <n v="1.8200601932541163"/>
    <n v="8.1998558932390981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754.92"/>
    <n v="754.92"/>
    <n v="0"/>
    <n v="0"/>
    <n v="0"/>
    <n v="0"/>
    <n v="0"/>
    <n v="0"/>
    <n v="0"/>
    <n v="0"/>
    <n v="0"/>
    <n v="0"/>
    <n v="0"/>
    <n v="0"/>
    <n v="0"/>
    <n v="0"/>
    <n v="10130.460763135517"/>
    <n v="0"/>
    <n v="0"/>
    <n v="0"/>
    <n v="0"/>
    <n v="0"/>
    <n v="0"/>
    <n v="0"/>
    <n v="0"/>
    <n v="0"/>
    <n v="0"/>
    <n v="10130.4607631355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.19310466681065"/>
    <n v="0"/>
    <n v="0"/>
    <n v="0"/>
    <n v="0"/>
    <n v="0"/>
    <n v="0"/>
    <n v="0"/>
    <n v="0"/>
    <n v="0"/>
    <n v="0"/>
    <n v="312.193104666810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Martin West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6.6526987184791"/>
    <n v="0"/>
    <n v="0"/>
    <n v="0"/>
    <n v="0"/>
    <n v="0"/>
    <n v="0"/>
    <n v="0"/>
    <n v="0"/>
    <n v="0"/>
    <n v="0"/>
    <n v="0"/>
    <n v="1536.65269871847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Martin West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.36785405585942"/>
    <n v="0"/>
    <n v="0"/>
    <n v="0"/>
    <n v="0"/>
    <n v="0"/>
    <n v="0"/>
    <n v="0"/>
    <n v="0"/>
    <n v="0"/>
    <n v="0"/>
    <n v="0"/>
    <n v="648.367854055859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New Cust 355"/>
    <s v="AFUDC Not Eligible"/>
    <s v="Expansion"/>
    <s v="Customer Adds"/>
    <s v="Transmission - Customer Additions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.16871075999690596"/>
    <n v="0"/>
    <n v="0"/>
    <n v="0.60226748176485323"/>
    <n v="0"/>
    <n v="0"/>
    <n v="0.23413972370724009"/>
    <n v="0"/>
    <n v="0"/>
    <n v="0.34700798810600036"/>
    <n v="1.3521259535749997"/>
    <n v="0"/>
    <n v="0"/>
    <n v="0.19637604235699146"/>
    <n v="0"/>
    <n v="0"/>
    <n v="0.19853309658242874"/>
    <n v="0"/>
    <n v="0"/>
    <n v="0.19629737500871514"/>
    <n v="0"/>
    <n v="0"/>
    <n v="0.19843540281158589"/>
    <n v="0.78964191675972117"/>
    <n v="0"/>
    <n v="0"/>
    <n v="9.5150545038799342E-2"/>
    <n v="0"/>
    <n v="0"/>
    <n v="0.34693281104778162"/>
    <n v="0"/>
    <n v="0"/>
    <n v="0.19885126022575142"/>
    <n v="0"/>
    <n v="0"/>
    <n v="0.29514507798072792"/>
    <n v="0.93607969429306026"/>
    <n v="0"/>
    <n v="0"/>
    <n v="9.8005043285836077E-2"/>
    <n v="0"/>
    <n v="0"/>
    <n v="0.35734072936891781"/>
    <n v="0"/>
    <n v="0"/>
    <n v="0.2048167601974436"/>
    <n v="0"/>
    <n v="0"/>
    <n v="0.30399937416341366"/>
    <n v="0.96416190701561111"/>
    <n v="0"/>
    <n v="0"/>
    <n v="0.13766891611325333"/>
    <n v="0"/>
    <n v="0"/>
    <n v="0.15255355132714435"/>
    <n v="0"/>
    <n v="0"/>
    <n v="0.18669547539276246"/>
    <n v="0"/>
    <n v="0"/>
    <n v="0.18844137757484769"/>
    <n v="0.66535932040800783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New Cust 356"/>
    <s v="AFUDC Not Eligible"/>
    <s v="Expansion"/>
    <s v="Customer Adds"/>
    <s v="Transmission - Customer Additions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7.9028975681370045E-2"/>
    <n v="0"/>
    <n v="0"/>
    <n v="0.28211942244197974"/>
    <n v="0"/>
    <n v="0"/>
    <n v="0.1096777854076499"/>
    <n v="0"/>
    <n v="0"/>
    <n v="0.16254852893658461"/>
    <n v="0.63337471246758426"/>
    <n v="0"/>
    <n v="0"/>
    <n v="9.1988190178972515E-2"/>
    <n v="0"/>
    <n v="0"/>
    <n v="9.2998616460785263E-2"/>
    <n v="0"/>
    <n v="0"/>
    <n v="9.195134012889887E-2"/>
    <n v="0"/>
    <n v="0"/>
    <n v="9.2952853886778125E-2"/>
    <n v="0.36989100065543479"/>
    <n v="0"/>
    <n v="0"/>
    <n v="7.4759357436265883E-2"/>
    <n v="0"/>
    <n v="0"/>
    <n v="8.2842269655523035E-2"/>
    <n v="0"/>
    <n v="0"/>
    <n v="0.10138260814909905"/>
    <n v="0"/>
    <n v="0"/>
    <n v="0.10233069816799517"/>
    <n v="0.36131493340888315"/>
    <n v="0"/>
    <n v="0"/>
    <n v="7.7002123947814458E-2"/>
    <n v="0"/>
    <n v="0"/>
    <n v="8.5327521997110869E-2"/>
    <n v="0"/>
    <n v="0"/>
    <n v="0.10442406712102902"/>
    <n v="0"/>
    <n v="0"/>
    <n v="0.10540059966026281"/>
    <n v="0.37215431272621718"/>
    <n v="0"/>
    <n v="0"/>
    <n v="6.4488082584622269E-2"/>
    <n v="0"/>
    <n v="0"/>
    <n v="7.1460474116532988E-2"/>
    <n v="0"/>
    <n v="0"/>
    <n v="8.7453533994554064E-2"/>
    <n v="0"/>
    <n v="0"/>
    <n v="8.8271364825809578E-2"/>
    <n v="0.31167345552151893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New Source to Alachu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2.25351655843826"/>
    <n v="0"/>
    <n v="0"/>
    <n v="0"/>
    <n v="0"/>
    <n v="0"/>
    <n v="0"/>
    <n v="0"/>
    <n v="922.253516558438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New Source to Alachu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2.01009072267533"/>
    <n v="0"/>
    <n v="0"/>
    <n v="0"/>
    <n v="0"/>
    <n v="0"/>
    <n v="0"/>
    <n v="0"/>
    <n v="432.010090722675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Powerline to Holder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712.89"/>
    <n v="0"/>
    <n v="0"/>
    <n v="0"/>
    <n v="0"/>
    <n v="0"/>
    <n v="0"/>
    <n v="0"/>
    <n v="0"/>
    <n v="0"/>
    <n v="0"/>
    <n v="0"/>
    <n v="71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Rio Pinar to Econ to Winter Park Eas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.12"/>
    <n v="1.48"/>
    <n v="0"/>
    <n v="0"/>
    <n v="17.259999999999998"/>
    <n v="0"/>
    <n v="0"/>
    <n v="0"/>
    <n v="0"/>
    <n v="0"/>
    <n v="3.51"/>
    <n v="22.369999999999997"/>
    <n v="734.71"/>
    <n v="0"/>
    <n v="0"/>
    <n v="0"/>
    <n v="0"/>
    <n v="0"/>
    <n v="0"/>
    <n v="0"/>
    <n v="0"/>
    <n v="0"/>
    <n v="0"/>
    <n v="0"/>
    <n v="73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Silver Springs to Martin Wes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.61"/>
    <n v="0.61"/>
    <n v="0"/>
    <n v="0"/>
    <n v="0"/>
    <n v="0"/>
    <n v="0"/>
    <n v="0"/>
    <n v="0"/>
    <n v="0"/>
    <n v="0"/>
    <n v="0"/>
    <n v="0"/>
    <n v="100.31064402262751"/>
    <n v="100.310644022627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Silver Springs to Martin Wes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185369613054744"/>
    <n v="5.51853696130547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GG Tarpon Spring to Odess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2.97087031571925"/>
    <n v="0"/>
    <n v="0"/>
    <n v="0"/>
    <n v="0"/>
    <n v="0"/>
    <n v="0"/>
    <n v="942.97087031571925"/>
  </r>
  <r>
    <s v="DE Florida"/>
    <x v="18"/>
    <s v="Transmission"/>
    <s v="PEF Transmission Expansion GG Tarpon Spring to Odess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1.71469549297274"/>
    <n v="0"/>
    <n v="0"/>
    <n v="0"/>
    <n v="0"/>
    <n v="0"/>
    <n v="0"/>
    <n v="441.71469549297274"/>
  </r>
  <r>
    <s v="DE Florida"/>
    <x v="18"/>
    <s v="Transmission"/>
    <s v="PEF Transmission Expansion GG Waukeena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8.52271053184597"/>
    <n v="0"/>
    <n v="0"/>
    <n v="0"/>
    <n v="0"/>
    <n v="0"/>
    <n v="0"/>
    <n v="0"/>
    <n v="488.52271053184597"/>
  </r>
  <r>
    <s v="DE Florida"/>
    <x v="18"/>
    <s v="Transmission"/>
    <s v="PEF Transmission Expansion GG Waukeena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8.83809788496166"/>
    <n v="0"/>
    <n v="0"/>
    <n v="0"/>
    <n v="0"/>
    <n v="0"/>
    <n v="0"/>
    <n v="0"/>
    <n v="228.83809788496166"/>
  </r>
  <r>
    <s v="DE Florida"/>
    <x v="18"/>
    <s v="Transmission"/>
    <s v="PEF Transmission Expansion HB Capacity"/>
    <s v="AFUDC Not Eligible"/>
    <s v="Expansion"/>
    <s v="Other Transmission &amp; Distribution Expansion"/>
    <s v="Transmission Expan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667.59603061088853"/>
    <n v="0"/>
    <n v="0"/>
    <n v="1.149912144309551"/>
    <n v="0"/>
    <n v="0"/>
    <n v="0.53535999410436275"/>
    <n v="0"/>
    <n v="0"/>
    <n v="0.57365003433764072"/>
    <n v="669.8549527836401"/>
    <n v="0"/>
    <n v="0"/>
    <n v="1.0787996128920603"/>
    <n v="0"/>
    <n v="0"/>
    <n v="0.33559306391691524"/>
    <n v="0"/>
    <n v="0"/>
    <n v="0.23100402725726923"/>
    <n v="0"/>
    <n v="0"/>
    <n v="0.36377061760461776"/>
    <n v="2.0091673216708625"/>
    <n v="0"/>
    <n v="0"/>
    <n v="0.96168454975870532"/>
    <n v="0"/>
    <n v="0"/>
    <n v="0.29916090135580575"/>
    <n v="0"/>
    <n v="0"/>
    <n v="0.20592610647106549"/>
    <n v="0"/>
    <n v="0"/>
    <n v="0.32427948474018004"/>
    <n v="1.7910510423257566"/>
    <n v="0"/>
    <n v="0"/>
    <n v="2.753600273433408"/>
    <n v="0"/>
    <n v="0"/>
    <n v="0.85659017812090477"/>
    <n v="0"/>
    <n v="0"/>
    <n v="0.58963012687276484"/>
    <n v="0"/>
    <n v="0"/>
    <n v="0.92851245044276687"/>
    <n v="5.1283330288698448"/>
    <n v="0"/>
    <n v="0"/>
    <n v="0.13976294421376803"/>
    <n v="0"/>
    <n v="0"/>
    <n v="4.3477467094197281E-2"/>
    <n v="0"/>
    <n v="0"/>
    <n v="2.992752554680778E-2"/>
    <n v="0"/>
    <n v="0"/>
    <n v="4.7127985519558317E-2"/>
    <n v="0.26029592237433141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HB Cust Adds"/>
    <s v="AFUDC Not Eligible"/>
    <s v="Expansion"/>
    <s v="Customer Adds"/>
    <s v="Transmission Expansion"/>
    <s v="HB - Distribution Substation"/>
    <s v="~"/>
    <s v="PEF Distribution Station Equip 362.0"/>
    <n v="0"/>
    <n v="0"/>
    <n v="2.59"/>
    <n v="0"/>
    <n v="0"/>
    <n v="0"/>
    <n v="0"/>
    <n v="0"/>
    <n v="0"/>
    <n v="0"/>
    <n v="0"/>
    <n v="0"/>
    <n v="2.59"/>
    <n v="0"/>
    <n v="0"/>
    <n v="414.94139330690376"/>
    <n v="0"/>
    <n v="0"/>
    <n v="1.54271370565E-3"/>
    <n v="0"/>
    <n v="0"/>
    <n v="0"/>
    <n v="0"/>
    <n v="0"/>
    <n v="0"/>
    <n v="414.942936020609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HB Voltage"/>
    <s v="AFUDC Not Eligible"/>
    <s v="Expansion"/>
    <s v="Other Transmission &amp; Distribution Expansion"/>
    <s v="Voltage Control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3.69"/>
    <n v="3.69"/>
    <n v="153.86000000000001"/>
    <n v="0"/>
    <n v="0"/>
    <n v="0"/>
    <n v="0"/>
    <n v="0"/>
    <n v="0"/>
    <n v="0"/>
    <n v="0"/>
    <n v="0"/>
    <n v="0"/>
    <n v="0"/>
    <n v="153.860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SB DEC 2024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.968074228484838"/>
    <n v="24.9680742284848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SB DEC 2025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24673079930815"/>
    <n v="26.24673079930815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SB DEC 2026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.4934615986163"/>
    <n v="52.4934615986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SB MAR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.1678191077626508"/>
    <n v="0"/>
    <n v="0"/>
    <n v="0"/>
    <n v="0"/>
    <n v="0"/>
    <n v="0"/>
    <n v="0"/>
    <n v="0"/>
    <n v="0.16781910776265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SB MAY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13.114791180311405"/>
    <n v="0"/>
    <n v="0"/>
    <n v="0"/>
    <n v="0"/>
    <n v="0"/>
    <n v="0"/>
    <n v="0"/>
    <n v="13.114791180311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SB NOV 2024B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279487125051455"/>
    <n v="0"/>
    <n v="1.9279487125051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Expansion SB NOV 2026A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.78595848679194"/>
    <n v="0"/>
    <n v="200.785958486791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Maintenance FF"/>
    <s v="AFUDC Not Eligible"/>
    <s v="Maintenance"/>
    <s v="Maintenance"/>
    <s v="Transmission"/>
    <s v="FF - Transmission Stations "/>
    <s v="~"/>
    <s v="PEF Transmission (Excl. ECC) 353.1"/>
    <n v="1.4300000000000002"/>
    <n v="13.68"/>
    <n v="2.1100000000000003"/>
    <n v="0.14000000000000001"/>
    <n v="33.06"/>
    <n v="3.5700000000000003"/>
    <n v="15.399999999999999"/>
    <n v="26.81"/>
    <n v="60.97"/>
    <n v="9.2199999999999989"/>
    <n v="2.31"/>
    <n v="53.439999999999991"/>
    <n v="222.14000000000001"/>
    <n v="0"/>
    <n v="0"/>
    <n v="2610.8928003560127"/>
    <n v="0"/>
    <n v="0"/>
    <n v="3.2518457365281148"/>
    <n v="0"/>
    <n v="0"/>
    <n v="3.45961251501492"/>
    <n v="0"/>
    <n v="0"/>
    <n v="8.3970960024446839"/>
    <n v="2626.0013546100008"/>
    <n v="0"/>
    <n v="0"/>
    <n v="5.6606434349132249"/>
    <n v="0"/>
    <n v="0"/>
    <n v="3.7193992318454749"/>
    <n v="0"/>
    <n v="0"/>
    <n v="3.9426228798907785"/>
    <n v="0"/>
    <n v="0"/>
    <n v="2.932628149132924"/>
    <n v="16.255293695782402"/>
    <n v="0"/>
    <n v="0"/>
    <n v="5.2096786638983099"/>
    <n v="0"/>
    <n v="0"/>
    <n v="3.4230869765006098"/>
    <n v="0"/>
    <n v="0"/>
    <n v="3.6285271335906297"/>
    <n v="0"/>
    <n v="0"/>
    <n v="2.6989953480296522"/>
    <n v="14.9602881220192"/>
    <n v="0"/>
    <n v="0"/>
    <n v="4.8778075361184703"/>
    <n v="0"/>
    <n v="0"/>
    <n v="3.2050267450218271"/>
    <n v="0"/>
    <n v="0"/>
    <n v="3.3973797884867398"/>
    <n v="0"/>
    <n v="0"/>
    <n v="2.5270617821016357"/>
    <n v="14.007275851728672"/>
    <n v="0"/>
    <n v="0"/>
    <n v="4.0222351032758601"/>
    <n v="0"/>
    <n v="0"/>
    <n v="2.6428617745387939"/>
    <n v="0"/>
    <n v="0"/>
    <n v="2.8014758973629563"/>
    <n v="0"/>
    <n v="0"/>
    <n v="2.083812559813385"/>
    <n v="11.550385334990995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Maintenance FF SPP"/>
    <s v="AFUDC Not Eligible"/>
    <s v="Recoverable"/>
    <s v="Florida SPP"/>
    <s v="Transmission"/>
    <s v="FF - Transmission Stations "/>
    <s v="DEF - SPP"/>
    <s v="PEF Transmission (Excl. ECC) 353.1 SPP"/>
    <n v="0"/>
    <n v="0"/>
    <n v="0"/>
    <n v="0"/>
    <n v="0"/>
    <n v="0"/>
    <n v="0"/>
    <n v="0"/>
    <n v="0"/>
    <n v="6.46"/>
    <n v="0"/>
    <n v="0"/>
    <n v="6.46"/>
    <n v="0"/>
    <n v="0.20008343865000008"/>
    <n v="0.18275817015000023"/>
    <n v="0.16611966905000028"/>
    <n v="0.1524467544500003"/>
    <n v="0.16754002890000005"/>
    <n v="0.16100013025000015"/>
    <n v="0.15996997915000019"/>
    <n v="0.15803454375000017"/>
    <n v="0.17871560750000018"/>
    <n v="0.19252899725000022"/>
    <n v="8.2521346450000546E-2"/>
    <n v="1.80171866555000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Maintenance FF_PS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.23365399654071"/>
    <n v="131.23365399654071"/>
    <n v="0"/>
    <n v="0"/>
    <n v="0"/>
    <n v="0"/>
    <n v="0"/>
    <n v="0"/>
    <n v="0"/>
    <n v="0"/>
    <n v="0"/>
    <n v="0"/>
    <n v="0"/>
    <n v="262.4673079983308"/>
    <n v="262.4673079983308"/>
    <n v="0"/>
    <n v="0"/>
    <n v="0"/>
    <n v="0"/>
    <n v="0"/>
    <n v="0"/>
    <n v="0"/>
    <n v="0"/>
    <n v="0"/>
    <n v="0"/>
    <n v="0"/>
    <n v="524.93461598616295"/>
    <n v="524.93461598616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Maintenance FF_PS NOV 2024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.0742239582535"/>
    <n v="0"/>
    <n v="197.07422395825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Maintenance FF_PS NOV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.57183536815364"/>
    <n v="375.57183536815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Maintenance FF_STIP"/>
    <s v="AFUDC Not Eligible"/>
    <s v="Maintenance"/>
    <s v="Maintenance"/>
    <s v="Transmission"/>
    <s v="FF - Transmission Stations "/>
    <s v="~"/>
    <s v="PEF Transmission (Excl. ECC) 353.1"/>
    <n v="0.73"/>
    <n v="0"/>
    <n v="0.45"/>
    <n v="1.17"/>
    <n v="0.65"/>
    <n v="0.23"/>
    <n v="0.48"/>
    <n v="0.31"/>
    <n v="1.19"/>
    <n v="4.51"/>
    <n v="6.77"/>
    <n v="1.24"/>
    <n v="17.729999999999997"/>
    <n v="0"/>
    <n v="0"/>
    <n v="105.78928822781972"/>
    <n v="0"/>
    <n v="0"/>
    <n v="4.5472942416239244"/>
    <n v="0"/>
    <n v="0"/>
    <n v="6.5712119032530991E-2"/>
    <n v="0"/>
    <n v="0"/>
    <n v="0.12796567587782701"/>
    <n v="110.53026026435401"/>
    <n v="0"/>
    <n v="0"/>
    <n v="2.4339740722134304"/>
    <n v="0"/>
    <n v="0"/>
    <n v="2.4607098334453306"/>
    <n v="0"/>
    <n v="0"/>
    <n v="2.4329993853851555"/>
    <n v="0"/>
    <n v="0"/>
    <n v="2.4594989688690303"/>
    <n v="9.7871822599129459"/>
    <n v="0"/>
    <n v="0"/>
    <n v="1.9204914874741048"/>
    <n v="0"/>
    <n v="0"/>
    <n v="2.1281332415423755"/>
    <n v="0"/>
    <n v="0"/>
    <n v="2.6044155889683398"/>
    <n v="0"/>
    <n v="0"/>
    <n v="2.6287710525930894"/>
    <n v="9.2818113705779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Maintenance GG"/>
    <s v="AFUDC Not Eligible"/>
    <s v="Maintenance"/>
    <s v="Maintenance"/>
    <s v="Transmission"/>
    <s v="GG - Transmission Lines"/>
    <s v="~"/>
    <s v="PEF Transmission O/H Conduct.&amp; Devices 356.0"/>
    <n v="2.6"/>
    <n v="25.28"/>
    <n v="48.79"/>
    <n v="4.8500000000000005"/>
    <n v="0.54"/>
    <n v="0.31"/>
    <n v="0"/>
    <n v="0.08"/>
    <n v="0.89"/>
    <n v="3.0999999999999996"/>
    <n v="0.23999999999999988"/>
    <n v="1.27"/>
    <n v="87.949999999999989"/>
    <n v="0"/>
    <n v="0"/>
    <n v="935.43890260573187"/>
    <n v="0"/>
    <n v="0"/>
    <n v="0"/>
    <n v="0"/>
    <n v="0"/>
    <n v="0"/>
    <n v="0"/>
    <n v="0"/>
    <n v="0"/>
    <n v="935.43890260573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Maintenance GG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.01"/>
    <n v="0"/>
    <n v="0"/>
    <n v="0.01"/>
    <n v="0"/>
    <n v="0"/>
    <n v="46.403883682850434"/>
    <n v="0"/>
    <n v="0"/>
    <n v="0.42272050382289905"/>
    <n v="0"/>
    <n v="0"/>
    <n v="0.49406396311005907"/>
    <n v="0"/>
    <n v="0"/>
    <n v="0.6659779495352286"/>
    <n v="47.986646099318619"/>
    <n v="0"/>
    <n v="0"/>
    <n v="0.48377930616791986"/>
    <n v="0"/>
    <n v="0"/>
    <n v="0.46595658182795324"/>
    <n v="0"/>
    <n v="0"/>
    <n v="0.91673679171377098"/>
    <n v="0"/>
    <n v="0"/>
    <n v="0.70147252909028091"/>
    <n v="2.5679452087999248"/>
    <n v="0"/>
    <n v="0"/>
    <n v="1.0291432211696685"/>
    <n v="0"/>
    <n v="0"/>
    <n v="0.99122895798519539"/>
    <n v="0"/>
    <n v="0"/>
    <n v="1.95017323552402"/>
    <n v="0"/>
    <n v="0"/>
    <n v="1.4922417907214671"/>
    <n v="5.4627872054003506"/>
    <n v="0"/>
    <n v="0"/>
    <n v="1.0245105118314599"/>
    <n v="0"/>
    <n v="0"/>
    <n v="0.98676692048108428"/>
    <n v="0"/>
    <n v="0"/>
    <n v="1.9413944906676255"/>
    <n v="0"/>
    <n v="0"/>
    <n v="1.4855244336650961"/>
    <n v="5.4381963566452658"/>
    <n v="0"/>
    <n v="0"/>
    <n v="1.0245105118314599"/>
    <n v="0"/>
    <n v="0"/>
    <n v="0.98676692048108428"/>
    <n v="0"/>
    <n v="0"/>
    <n v="1.9413944906676255"/>
    <n v="0"/>
    <n v="0"/>
    <n v="1.4855244336650961"/>
    <n v="5.4381963566452658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Maintenance GG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.13378193895288468"/>
    <n v="0"/>
    <n v="0"/>
    <n v="0.19801445039574861"/>
    <n v="0"/>
    <n v="0"/>
    <n v="0.2314337800765181"/>
    <n v="0"/>
    <n v="0"/>
    <n v="0.31196323920960051"/>
    <n v="0.87519340863475192"/>
    <n v="0"/>
    <n v="0"/>
    <n v="0.22661615076000943"/>
    <n v="0"/>
    <n v="0"/>
    <n v="0.21826747371970204"/>
    <n v="0"/>
    <n v="0"/>
    <n v="0.42942589802744929"/>
    <n v="0"/>
    <n v="0"/>
    <n v="0.32858992184992597"/>
    <n v="1.2028994443570866"/>
    <n v="0"/>
    <n v="0"/>
    <n v="0.48208030477698127"/>
    <n v="0"/>
    <n v="0"/>
    <n v="0.46432017268322667"/>
    <n v="0"/>
    <n v="0"/>
    <n v="0.91351727185339548"/>
    <n v="0"/>
    <n v="0"/>
    <n v="0.69900900328949778"/>
    <n v="2.5589267526031012"/>
    <n v="0"/>
    <n v="0"/>
    <n v="0.47991021038801129"/>
    <n v="0"/>
    <n v="0"/>
    <n v="0.46223002589348888"/>
    <n v="0"/>
    <n v="0"/>
    <n v="0.90940505509981284"/>
    <n v="0"/>
    <n v="0"/>
    <n v="0.69586239991066912"/>
    <n v="2.5474076912919821"/>
    <n v="0"/>
    <n v="0"/>
    <n v="0.47991021038801129"/>
    <n v="0"/>
    <n v="0"/>
    <n v="0.46223002589348888"/>
    <n v="0"/>
    <n v="0"/>
    <n v="0.90940505509981284"/>
    <n v="0"/>
    <n v="0"/>
    <n v="0.69586239991066912"/>
    <n v="2.5474076912919821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Maintenance GG CFK Anchor_Guy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5.61156333961054"/>
    <n v="0"/>
    <n v="0"/>
    <n v="0"/>
    <n v="0"/>
    <n v="0"/>
    <n v="0"/>
    <n v="0"/>
    <n v="0"/>
    <n v="0"/>
    <n v="0"/>
    <n v="0"/>
    <n v="395.611563339610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Maintenance GG CFK Anchor_Guy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.31584244542699"/>
    <n v="0"/>
    <n v="0"/>
    <n v="0"/>
    <n v="0"/>
    <n v="0"/>
    <n v="0"/>
    <n v="0"/>
    <n v="0"/>
    <n v="0"/>
    <n v="0"/>
    <n v="0"/>
    <n v="185.31584244542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Maintenance GG_SPP"/>
    <s v="AFUDC Not Eligible"/>
    <s v="Recoverable"/>
    <s v="Florida SPP"/>
    <s v="Transmission"/>
    <s v="GG - Transmission Lines"/>
    <s v="DEF - SPP"/>
    <s v="PEF Transmission Poles &amp; Fixtures 355.0 SPP"/>
    <n v="48.91"/>
    <n v="2.41"/>
    <n v="15.340000000000002"/>
    <n v="19.59"/>
    <n v="5.2200000000000006"/>
    <n v="4.0600000000000005"/>
    <n v="18.77"/>
    <n v="31.010000000000005"/>
    <n v="50.21"/>
    <n v="23.92"/>
    <n v="16.93"/>
    <n v="117.29000000000002"/>
    <n v="353.66"/>
    <n v="40.826792311699997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557.6755757384999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563.83503646559996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563.83503646559996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563.83503646559996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563.83503646559996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563.83503646559996"/>
  </r>
  <r>
    <s v="DE Florida"/>
    <x v="18"/>
    <s v="Transmission"/>
    <s v="PEF Transmission Maintenance GG_SPP 354"/>
    <s v="AFUDC Not Eligible"/>
    <s v="Recoverable"/>
    <s v="Florida SPP"/>
    <s v="Transmission"/>
    <s v="GG - Transmission Lines"/>
    <s v="DEF - SPP"/>
    <s v="PEF Transmission Towers &amp; Fixtures 354 SPP"/>
    <n v="0"/>
    <n v="0"/>
    <n v="0"/>
    <n v="0"/>
    <n v="12.56"/>
    <n v="0"/>
    <n v="0"/>
    <n v="1.1399999999999999"/>
    <n v="0"/>
    <n v="0"/>
    <n v="2.1"/>
    <n v="57.25"/>
    <n v="73.05"/>
    <n v="5.3851617003000003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66.867326417900003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67.071452419200014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67.071452419200014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67.071452419200014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67.071452419200014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67.071452419200014"/>
  </r>
  <r>
    <s v="DE Florida"/>
    <x v="18"/>
    <s v="Transmission"/>
    <s v="PEF Transmission Maintenance HB"/>
    <s v="AFUDC Not Eligible"/>
    <s v="Maintenance"/>
    <s v="Maintenance"/>
    <s v="Transmission"/>
    <s v="HB - Distribution Substation"/>
    <s v="~"/>
    <s v="PEF Distribution Station Equip 362.0"/>
    <n v="3.7399999999999998"/>
    <n v="6.8100000000000005"/>
    <n v="26.359999999999996"/>
    <n v="3.6599999999999997"/>
    <n v="2.3600000000000003"/>
    <n v="16.220000000000002"/>
    <n v="76.28"/>
    <n v="9.02"/>
    <n v="22.439999999999998"/>
    <n v="63.08"/>
    <n v="3.42"/>
    <n v="68.44"/>
    <n v="301.83000000000004"/>
    <n v="0"/>
    <n v="0"/>
    <n v="3867.14132052782"/>
    <n v="0"/>
    <n v="0"/>
    <n v="4.0616500562005191"/>
    <n v="0"/>
    <n v="0"/>
    <n v="3.4942923329829614"/>
    <n v="0"/>
    <n v="0"/>
    <n v="4.621514981479482"/>
    <n v="3879.3187778984829"/>
    <n v="0"/>
    <n v="0"/>
    <n v="5.2772758825003363"/>
    <n v="0"/>
    <n v="0"/>
    <n v="9.0910633046540301"/>
    <n v="0"/>
    <n v="0"/>
    <n v="14.554375368310927"/>
    <n v="0"/>
    <n v="0"/>
    <n v="7.6896044763027946"/>
    <n v="36.612319031768088"/>
    <n v="0"/>
    <n v="0"/>
    <n v="4.0571997261660293"/>
    <n v="0"/>
    <n v="0"/>
    <n v="6.9892611967682221"/>
    <n v="0"/>
    <n v="0"/>
    <n v="11.189486597553286"/>
    <n v="0"/>
    <n v="0"/>
    <n v="5.9118116752310579"/>
    <n v="28.147759195718592"/>
    <n v="0"/>
    <n v="0"/>
    <n v="2.3533897597760149"/>
    <n v="0"/>
    <n v="0"/>
    <n v="4.0541400076494742"/>
    <n v="0"/>
    <n v="0"/>
    <n v="6.4904921998299594"/>
    <n v="0"/>
    <n v="0"/>
    <n v="3.4291624759031443"/>
    <n v="16.327184443158593"/>
    <n v="0"/>
    <n v="0"/>
    <n v="2.8691954699117201"/>
    <n v="0"/>
    <n v="0"/>
    <n v="4.9427087442765227"/>
    <n v="0"/>
    <n v="0"/>
    <n v="7.9130499909296281"/>
    <n v="0"/>
    <n v="0"/>
    <n v="4.180751361129821"/>
    <n v="19.905705566247693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Maintenance HB - PS"/>
    <s v="AFUDC Not Eligible"/>
    <s v="Maintenance"/>
    <s v="Maintenance"/>
    <s v="Physical Security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.71512575665432"/>
    <n v="136.715125756654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Maintenance HB - STIP"/>
    <s v="AFUDC Not Eligible"/>
    <s v="Maintenance"/>
    <s v="Maintenance"/>
    <s v="Transmission"/>
    <s v="HB - Distribution Substation"/>
    <s v="~"/>
    <s v="PEF Distribution Station Equip 362.0"/>
    <n v="0"/>
    <n v="0"/>
    <n v="0"/>
    <n v="0"/>
    <n v="0"/>
    <n v="0.21"/>
    <n v="3.09"/>
    <n v="0.7400000000000001"/>
    <n v="6.88"/>
    <n v="1.91"/>
    <n v="0"/>
    <n v="2.87"/>
    <n v="15.7"/>
    <n v="0"/>
    <n v="0"/>
    <n v="49.840934093381108"/>
    <n v="0"/>
    <n v="0"/>
    <n v="3.0752754880729807"/>
    <n v="0"/>
    <n v="0"/>
    <n v="0.11913571558940549"/>
    <n v="0"/>
    <n v="0"/>
    <n v="0.1639995723537345"/>
    <n v="53.19934486939723"/>
    <n v="0"/>
    <n v="0"/>
    <n v="2.4339779899092804"/>
    <n v="0"/>
    <n v="0"/>
    <n v="2.4607098334453306"/>
    <n v="0"/>
    <n v="0"/>
    <n v="2.4329993853851555"/>
    <n v="0"/>
    <n v="0"/>
    <n v="2.4594989688690303"/>
    <n v="9.7871861776087954"/>
    <n v="0"/>
    <n v="0"/>
    <n v="1.920494407492171"/>
    <n v="0"/>
    <n v="0"/>
    <n v="2.1281330180883851"/>
    <n v="0"/>
    <n v="0"/>
    <n v="2.6044153155047032"/>
    <n v="0"/>
    <n v="0"/>
    <n v="2.6287707765721287"/>
    <n v="9.28181351765738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Maintenance HB SPP"/>
    <s v="AFUDC Not Eligible"/>
    <s v="Recoverable"/>
    <s v="Florida SPP"/>
    <s v="Transmission"/>
    <s v="HB - Distribution Substation"/>
    <s v="DEF - SPP"/>
    <s v="PEF Distribution Station Equip 362.0 SPP"/>
    <n v="0"/>
    <n v="0"/>
    <n v="0"/>
    <n v="0"/>
    <n v="0.24"/>
    <n v="0"/>
    <n v="0"/>
    <n v="0"/>
    <n v="0"/>
    <n v="0"/>
    <n v="0"/>
    <n v="4.83"/>
    <n v="5.07"/>
    <n v="0.3956536838766252"/>
    <n v="0"/>
    <n v="0"/>
    <n v="0"/>
    <n v="0"/>
    <n v="0"/>
    <n v="0"/>
    <n v="0"/>
    <n v="0"/>
    <n v="0"/>
    <n v="0"/>
    <n v="0"/>
    <n v="0.3956536838766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463260068122552"/>
    <n v="2.8796469249000003"/>
    <n v="2.8796469249000003"/>
    <n v="2.8796469249000003"/>
    <n v="2.8796469249000003"/>
    <n v="2.8796469249000003"/>
    <n v="2.8796469249000003"/>
    <n v="2.8796469249000003"/>
    <n v="2.8796469249000003"/>
    <n v="2.8796469249000003"/>
    <n v="2.8796469249000003"/>
    <n v="2.8796469249000003"/>
    <n v="31.800748774581237"/>
  </r>
  <r>
    <s v="DE Florida"/>
    <x v="18"/>
    <s v="Transmission"/>
    <s v="PEF Transmission Maintenance SA 2024-2025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.520225934570611"/>
    <n v="52.5202259345706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Maintenance SA System Control Center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.10927132758667"/>
    <n v="451.10927132758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8"/>
    <s v="Transmission"/>
    <s v="PEF Transmission Maintenance TB"/>
    <s v="AFUDC Not Eligible"/>
    <s v="Maintenance"/>
    <s v="Maintenance"/>
    <s v="Transmission"/>
    <s v="TB - Equipment &amp; Tools"/>
    <s v="~"/>
    <s v="PEF Distribution General Plant Stores Equip 393.0"/>
    <n v="0"/>
    <n v="0"/>
    <n v="0"/>
    <n v="0"/>
    <n v="0"/>
    <n v="0"/>
    <n v="0"/>
    <n v="0"/>
    <n v="0"/>
    <n v="0"/>
    <n v="0"/>
    <n v="0"/>
    <n v="0"/>
    <n v="6.1199404785501006"/>
    <n v="7.4432957600098497"/>
    <n v="7.4427271634277004"/>
    <n v="7.4413194307328494"/>
    <n v="7.4415626244341997"/>
    <n v="7.4417439310278004"/>
    <n v="7.4426587364212997"/>
    <n v="7.4441480851783002"/>
    <n v="7.4435157128780505"/>
    <n v="7.4434750843429995"/>
    <n v="7.4441974699977003"/>
    <n v="7.4451904576163503"/>
    <n v="87.993774934617193"/>
    <n v="6.9157544920238996"/>
    <n v="6.65276810738085"/>
    <n v="6.651015726709649"/>
    <n v="6.6460785246543503"/>
    <n v="6.6465125772595002"/>
    <n v="6.6454390349465005"/>
    <n v="6.6484088513093491"/>
    <n v="6.6536062133424503"/>
    <n v="6.6506958960097986"/>
    <n v="6.6479877536347001"/>
    <n v="6.6475838563617513"/>
    <n v="6.6481234838462999"/>
    <n v="80.053974517479091"/>
    <n v="7.1570199692077203"/>
    <n v="7.4113116601379305"/>
    <n v="7.4113116601379305"/>
    <n v="7.4113116601379305"/>
    <n v="7.4113116601379305"/>
    <n v="7.4113116601379305"/>
    <n v="7.4113116601379305"/>
    <n v="7.4113116601379305"/>
    <n v="7.4113116601379305"/>
    <n v="7.4113116601379305"/>
    <n v="7.4113116601379305"/>
    <n v="7.4113116580244842"/>
    <n v="88.681448228611515"/>
    <n v="7.4000361869806683"/>
    <n v="7.3943984519871222"/>
    <n v="7.3943984519871222"/>
    <n v="7.3943984519871222"/>
    <n v="7.3943984519871222"/>
    <n v="7.3943984519871222"/>
    <n v="7.3943984519871222"/>
    <n v="7.3943984519871222"/>
    <n v="7.3943984519871222"/>
    <n v="7.3943984519871222"/>
    <n v="7.3943984519871222"/>
    <n v="7.3943984506001508"/>
    <n v="88.738419157452043"/>
    <n v="7.3943984509363512"/>
    <n v="7.3943984514511945"/>
    <n v="7.3943984514511945"/>
    <n v="7.3943984514511945"/>
    <n v="7.3943984514511945"/>
    <n v="7.3943984514511945"/>
    <n v="7.3943984514511945"/>
    <n v="7.3943984514511945"/>
    <n v="7.3943984514511945"/>
    <n v="7.3943984514511945"/>
    <n v="7.3943984514511945"/>
    <n v="7.3943984543516379"/>
    <n v="88.732781419799949"/>
    <n v="7.7815237736006191"/>
    <n v="7.9750864325000004"/>
    <n v="7.9750864325000004"/>
    <n v="7.9750864325000004"/>
    <n v="7.9750864325000004"/>
    <n v="7.9750864325000004"/>
    <n v="7.9750864325000004"/>
    <n v="7.9750864325000004"/>
    <n v="7.9750864325000004"/>
    <n v="7.9750864325000004"/>
    <n v="7.9750864325000004"/>
    <n v="7.9750864325000004"/>
    <n v="95.507474531100641"/>
  </r>
  <r>
    <s v="DE Florida"/>
    <x v="19"/>
    <s v="Customer Connect"/>
    <s v="PEF Customer Connect 5 year VS"/>
    <s v="AFUDC Not Eligible"/>
    <s v="Major Projects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8.3758299999997"/>
    <n v="1018.37582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Connect"/>
    <s v="PEF Customer Connect Dec 2024 5 year VS"/>
    <s v="AFUDC Not Eligible"/>
    <s v="Maintenance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3"/>
    <n v="15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-502.39"/>
    <n v="0.06"/>
    <n v="0"/>
    <n v="0"/>
    <n v="0"/>
    <n v="117.08"/>
    <n v="0"/>
    <n v="0"/>
    <n v="0"/>
    <n v="0"/>
    <n v="0"/>
    <n v="0"/>
    <n v="-385.25"/>
    <n v="12.692972895581645"/>
    <n v="14.19292671448531"/>
    <n v="14.236450760272504"/>
    <n v="14.28012294565919"/>
    <n v="14.323943800146598"/>
    <n v="14.367913855169709"/>
    <n v="14.412033644102719"/>
    <n v="14.456303702267579"/>
    <n v="14.50072456693586"/>
    <n v="14.545296777343559"/>
    <n v="14.590020874690273"/>
    <n v="14.634897402155957"/>
    <n v="171.23360793881091"/>
    <n v="14.149550280714685"/>
    <n v="14.19292671448531"/>
    <n v="14.236450760272504"/>
    <n v="14.28012294565919"/>
    <n v="14.323943800146598"/>
    <n v="14.367913855169709"/>
    <n v="14.412033644102719"/>
    <n v="14.456303702267579"/>
    <n v="14.50072456693586"/>
    <n v="14.545296777343559"/>
    <n v="14.590020874690273"/>
    <n v="14.634897402155957"/>
    <n v="172.69018532394395"/>
    <n v="14.149550280714685"/>
    <n v="14.19292671448531"/>
    <n v="14.236450760272504"/>
    <n v="14.28012294565919"/>
    <n v="14.323943800146598"/>
    <n v="14.367913855169709"/>
    <n v="14.412033644102719"/>
    <n v="14.456303702267579"/>
    <n v="14.50072456693586"/>
    <n v="14.545296777343559"/>
    <n v="14.590020874690273"/>
    <n v="14.634897402155957"/>
    <n v="172.69018532394395"/>
    <n v="14.149550280714685"/>
    <n v="14.19292671448531"/>
    <n v="14.236450760272504"/>
    <n v="14.28012294565919"/>
    <n v="14.323943800146598"/>
    <n v="14.367913855169709"/>
    <n v="14.412033644102719"/>
    <n v="14.456303702267579"/>
    <n v="14.50072456693586"/>
    <n v="14.545296777343559"/>
    <n v="14.590020874690273"/>
    <n v="14.634897402155957"/>
    <n v="172.69018532394395"/>
    <n v="14.149550280714685"/>
    <n v="14.19292671448531"/>
    <n v="14.236450760272504"/>
    <n v="14.28012294565919"/>
    <n v="14.323943800146598"/>
    <n v="14.367913855169709"/>
    <n v="14.412033644102719"/>
    <n v="14.456303702267579"/>
    <n v="14.50072456693586"/>
    <n v="14.545296777343559"/>
    <n v="14.590020874690273"/>
    <n v="14.634897402155957"/>
    <n v="172.69018532394395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Customer Fleet Electrification Clusters"/>
    <s v="AFUDC Not Eligible"/>
    <s v="Expansion"/>
    <s v="Other Transmission &amp; Distribution Expansion"/>
    <s v="Electrification"/>
    <s v="HB - Distribution Substation"/>
    <s v="~"/>
    <s v="PEF Distribution Install - EV Charging Station 370.7"/>
    <n v="0"/>
    <n v="0"/>
    <n v="0"/>
    <n v="0"/>
    <n v="0"/>
    <n v="0"/>
    <n v="0"/>
    <n v="0"/>
    <n v="0"/>
    <n v="0"/>
    <n v="0"/>
    <n v="4654.83"/>
    <n v="4654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 Maint_Cust Adds_Mthly_IK-362"/>
    <s v="AFUDC Not Eligible"/>
    <s v="Maintenance"/>
    <s v="Customer Adds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47566666666666"/>
    <n v="4.447566666666666"/>
    <n v="4.447566666666666"/>
    <n v="4.447566666666666"/>
    <n v="4.447566666666666"/>
    <n v="4.447566666666666"/>
    <n v="4.447566666666666"/>
    <n v="4.447566666666666"/>
    <n v="4.447566666666666"/>
    <n v="4.447566666666666"/>
    <n v="4.447566666666666"/>
    <n v="4.4475666666666669"/>
    <n v="53.370799999999996"/>
    <n v="4.5586333333333329"/>
    <n v="4.5586333333333329"/>
    <n v="4.5586333333333329"/>
    <n v="4.5586333333333329"/>
    <n v="4.5586333333333329"/>
    <n v="4.5586333333333329"/>
    <n v="4.5586333333333329"/>
    <n v="4.5586333333333329"/>
    <n v="4.5586333333333329"/>
    <n v="4.5586333333333329"/>
    <n v="4.5586333333333329"/>
    <n v="4.5586333333333444"/>
    <n v="54.703600000000009"/>
    <n v="4.6721500000000002"/>
    <n v="4.6721500000000002"/>
    <n v="4.6721500000000002"/>
    <n v="4.6721500000000002"/>
    <n v="4.6721500000000002"/>
    <n v="4.6721500000000002"/>
    <n v="4.6721500000000002"/>
    <n v="4.6721500000000002"/>
    <n v="4.6721500000000002"/>
    <n v="4.6721500000000002"/>
    <n v="4.6721500000000002"/>
    <n v="4.6721500000000118"/>
    <n v="56.065800000000024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 Maint_Cust Adds_Mthly_IK-364"/>
    <s v="AFUDC Not Eligible"/>
    <s v="Maintenance"/>
    <s v="Customer Adds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184000000000002"/>
    <n v="3.0184000000000002"/>
    <n v="3.0184000000000002"/>
    <n v="3.0184000000000002"/>
    <n v="3.0184000000000002"/>
    <n v="3.0184000000000002"/>
    <n v="3.0184000000000002"/>
    <n v="3.0184000000000002"/>
    <n v="3.0184000000000002"/>
    <n v="3.0184000000000002"/>
    <n v="3.0184000000000002"/>
    <n v="3.0184000000000051"/>
    <n v="36.220800000000011"/>
    <n v="3.0935333333333332"/>
    <n v="3.0935333333333332"/>
    <n v="3.0935333333333332"/>
    <n v="3.0935333333333332"/>
    <n v="3.0935333333333332"/>
    <n v="3.0935333333333332"/>
    <n v="3.0935333333333332"/>
    <n v="3.0935333333333332"/>
    <n v="3.0935333333333332"/>
    <n v="3.0935333333333332"/>
    <n v="3.0935333333333332"/>
    <n v="3.0935333333333328"/>
    <n v="37.122399999999999"/>
    <n v="3.1711166666666668"/>
    <n v="3.1711166666666668"/>
    <n v="3.1711166666666668"/>
    <n v="3.1711166666666668"/>
    <n v="3.1711166666666668"/>
    <n v="3.1711166666666668"/>
    <n v="3.1711166666666668"/>
    <n v="3.1711166666666668"/>
    <n v="3.1711166666666668"/>
    <n v="3.1711166666666668"/>
    <n v="3.1711166666666668"/>
    <n v="3.1711166666666721"/>
    <n v="38.053400000000003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 Maint_Cust Adds_Mthly_IK-365"/>
    <s v="AFUDC Not Eligible"/>
    <s v="Maintenance"/>
    <s v="Customer Adds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979499999999994"/>
    <n v="3.8979499999999994"/>
    <n v="3.8979499999999994"/>
    <n v="3.8979499999999994"/>
    <n v="3.8979499999999994"/>
    <n v="3.8979499999999994"/>
    <n v="3.8979499999999994"/>
    <n v="3.8979499999999994"/>
    <n v="3.8979499999999994"/>
    <n v="3.8979499999999994"/>
    <n v="3.8979499999999994"/>
    <n v="3.8979499999999989"/>
    <n v="46.775399999999998"/>
    <n v="3.9951333333333339"/>
    <n v="3.9951333333333339"/>
    <n v="3.9951333333333339"/>
    <n v="3.9951333333333339"/>
    <n v="3.9951333333333339"/>
    <n v="3.9951333333333339"/>
    <n v="3.9951333333333339"/>
    <n v="3.9951333333333339"/>
    <n v="3.9951333333333339"/>
    <n v="3.9951333333333339"/>
    <n v="3.9951333333333339"/>
    <n v="3.9951333333333277"/>
    <n v="47.941600000000008"/>
    <n v="4.0955833333333329"/>
    <n v="4.0955833333333329"/>
    <n v="4.0955833333333329"/>
    <n v="4.0955833333333329"/>
    <n v="4.0955833333333329"/>
    <n v="4.0955833333333329"/>
    <n v="4.0955833333333329"/>
    <n v="4.0955833333333329"/>
    <n v="4.0955833333333329"/>
    <n v="4.0955833333333329"/>
    <n v="4.0955833333333329"/>
    <n v="4.0955833333333338"/>
    <n v="49.146999999999991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 Maint_Cust Adds_Mthly_IK-366"/>
    <s v="AFUDC Not Eligible"/>
    <s v="Maintenance"/>
    <s v="Customer Adds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75333333333333"/>
    <n v="1.4275333333333333"/>
    <n v="1.4275333333333333"/>
    <n v="1.4275333333333333"/>
    <n v="1.4275333333333333"/>
    <n v="1.4275333333333333"/>
    <n v="1.4275333333333333"/>
    <n v="1.4275333333333333"/>
    <n v="1.4275333333333333"/>
    <n v="1.4275333333333333"/>
    <n v="1.4275333333333333"/>
    <n v="1.4275333333333335"/>
    <n v="17.130399999999998"/>
    <n v="1.4634666666666667"/>
    <n v="1.4634666666666667"/>
    <n v="1.4634666666666667"/>
    <n v="1.4634666666666667"/>
    <n v="1.4634666666666667"/>
    <n v="1.4634666666666667"/>
    <n v="1.4634666666666667"/>
    <n v="1.4634666666666667"/>
    <n v="1.4634666666666667"/>
    <n v="1.4634666666666667"/>
    <n v="1.4634666666666667"/>
    <n v="1.4634666666666656"/>
    <n v="17.561600000000002"/>
    <n v="1.5002166666666668"/>
    <n v="1.5002166666666668"/>
    <n v="1.5002166666666668"/>
    <n v="1.5002166666666668"/>
    <n v="1.5002166666666668"/>
    <n v="1.5002166666666668"/>
    <n v="1.5002166666666668"/>
    <n v="1.5002166666666668"/>
    <n v="1.5002166666666668"/>
    <n v="1.5002166666666668"/>
    <n v="1.5002166666666668"/>
    <n v="1.500216666666667"/>
    <n v="18.002600000000001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 Maint_Cust Adds_Mthly_IK-367"/>
    <s v="AFUDC Not Eligible"/>
    <s v="Maintenance"/>
    <s v="Customer Adds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103666666666669"/>
    <n v="4.3103666666666669"/>
    <n v="4.3103666666666669"/>
    <n v="4.3103666666666669"/>
    <n v="4.3103666666666669"/>
    <n v="4.3103666666666669"/>
    <n v="4.3103666666666669"/>
    <n v="4.3103666666666669"/>
    <n v="4.3103666666666669"/>
    <n v="4.3103666666666669"/>
    <n v="4.3103666666666669"/>
    <n v="4.3103666666666669"/>
    <n v="51.724400000000003"/>
    <n v="4.418166666666667"/>
    <n v="4.418166666666667"/>
    <n v="4.418166666666667"/>
    <n v="4.418166666666667"/>
    <n v="4.418166666666667"/>
    <n v="4.418166666666667"/>
    <n v="4.418166666666667"/>
    <n v="4.418166666666667"/>
    <n v="4.418166666666667"/>
    <n v="4.418166666666667"/>
    <n v="4.418166666666667"/>
    <n v="4.4181666666666661"/>
    <n v="53.017999999999994"/>
    <n v="4.5284166666666668"/>
    <n v="4.5284166666666668"/>
    <n v="4.5284166666666668"/>
    <n v="4.5284166666666668"/>
    <n v="4.5284166666666668"/>
    <n v="4.5284166666666668"/>
    <n v="4.5284166666666668"/>
    <n v="4.5284166666666668"/>
    <n v="4.5284166666666668"/>
    <n v="4.5284166666666668"/>
    <n v="4.5284166666666668"/>
    <n v="4.5284166666666561"/>
    <n v="54.34099999999998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 Maint_Cust Adds_Mthly_IK-368"/>
    <s v="AFUDC Not Eligible"/>
    <s v="Maintenance"/>
    <s v="Customer Adds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552333333333334"/>
    <n v="3.2552333333333334"/>
    <n v="3.2552333333333334"/>
    <n v="3.2552333333333334"/>
    <n v="3.2552333333333334"/>
    <n v="3.2552333333333334"/>
    <n v="3.2552333333333334"/>
    <n v="3.2552333333333334"/>
    <n v="3.2552333333333334"/>
    <n v="3.2552333333333334"/>
    <n v="3.2552333333333334"/>
    <n v="3.2552333333333392"/>
    <n v="39.06280000000001"/>
    <n v="3.3368999999999995"/>
    <n v="3.3368999999999995"/>
    <n v="3.3368999999999995"/>
    <n v="3.3368999999999995"/>
    <n v="3.3368999999999995"/>
    <n v="3.3368999999999995"/>
    <n v="3.3368999999999995"/>
    <n v="3.3368999999999995"/>
    <n v="3.3368999999999995"/>
    <n v="3.3368999999999995"/>
    <n v="3.3368999999999995"/>
    <n v="3.3368999999999942"/>
    <n v="40.042799999999986"/>
    <n v="3.4202000000000004"/>
    <n v="3.4202000000000004"/>
    <n v="3.4202000000000004"/>
    <n v="3.4202000000000004"/>
    <n v="3.4202000000000004"/>
    <n v="3.4202000000000004"/>
    <n v="3.4202000000000004"/>
    <n v="3.4202000000000004"/>
    <n v="3.4202000000000004"/>
    <n v="3.4202000000000004"/>
    <n v="3.4202000000000004"/>
    <n v="3.4201999999999879"/>
    <n v="41.042399999999994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 Maint_Cust Adds_Mthly_IK-369"/>
    <s v="AFUDC Not Eligible"/>
    <s v="Maintenance"/>
    <s v="Customer Adds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73666666666665"/>
    <n v="2.0073666666666665"/>
    <n v="2.0073666666666665"/>
    <n v="2.0073666666666665"/>
    <n v="2.0073666666666665"/>
    <n v="2.0073666666666665"/>
    <n v="2.0073666666666665"/>
    <n v="2.0073666666666665"/>
    <n v="2.0073666666666665"/>
    <n v="2.0073666666666665"/>
    <n v="2.0073666666666665"/>
    <n v="2.0073666666666687"/>
    <n v="24.0884"/>
    <n v="2.0571833333333331"/>
    <n v="2.0571833333333331"/>
    <n v="2.0571833333333331"/>
    <n v="2.0571833333333331"/>
    <n v="2.0571833333333331"/>
    <n v="2.0571833333333331"/>
    <n v="2.0571833333333331"/>
    <n v="2.0571833333333331"/>
    <n v="2.0571833333333331"/>
    <n v="2.0571833333333331"/>
    <n v="2.0571833333333331"/>
    <n v="2.0571833333333389"/>
    <n v="24.686200000000007"/>
    <n v="2.1086333333333336"/>
    <n v="2.1086333333333336"/>
    <n v="2.1086333333333336"/>
    <n v="2.1086333333333336"/>
    <n v="2.1086333333333336"/>
    <n v="2.1086333333333336"/>
    <n v="2.1086333333333336"/>
    <n v="2.1086333333333336"/>
    <n v="2.1086333333333336"/>
    <n v="2.1086333333333336"/>
    <n v="2.1086333333333336"/>
    <n v="2.1086333333333305"/>
    <n v="25.303599999999999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 Maint_Cust Adds_Mthly_IK-370"/>
    <s v="AFUDC Not Eligible"/>
    <s v="Maintenance"/>
    <s v="Customer Adds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711"/>
    <n v="1.1711"/>
    <n v="1.1711"/>
    <n v="1.1711"/>
    <n v="1.1711"/>
    <n v="1.1711"/>
    <n v="1.1711"/>
    <n v="1.1711"/>
    <n v="1.1711"/>
    <n v="1.1711"/>
    <n v="1.1711"/>
    <n v="1.1710999999999985"/>
    <n v="14.053199999999997"/>
    <n v="1.2004999999999999"/>
    <n v="1.2004999999999999"/>
    <n v="1.2004999999999999"/>
    <n v="1.2004999999999999"/>
    <n v="1.2004999999999999"/>
    <n v="1.2004999999999999"/>
    <n v="1.2004999999999999"/>
    <n v="1.2004999999999999"/>
    <n v="1.2004999999999999"/>
    <n v="1.2004999999999999"/>
    <n v="1.2004999999999999"/>
    <n v="1.2005000000000015"/>
    <n v="14.406000000000001"/>
    <n v="1.2307166666666667"/>
    <n v="1.2307166666666667"/>
    <n v="1.2307166666666667"/>
    <n v="1.2307166666666667"/>
    <n v="1.2307166666666667"/>
    <n v="1.2307166666666667"/>
    <n v="1.2307166666666667"/>
    <n v="1.2307166666666667"/>
    <n v="1.2307166666666667"/>
    <n v="1.2307166666666667"/>
    <n v="1.2307166666666667"/>
    <n v="1.2307166666666667"/>
    <n v="14.768599999999998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 Maint_OthT&amp;D_IK-362"/>
    <s v="AFUDC Not Eligible"/>
    <s v="Maintenance"/>
    <s v="Maintenance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179.42310086406272"/>
    <n v="179.41044560819074"/>
    <n v="175.94944793692673"/>
    <n v="175.22972053603073"/>
    <n v="175.11856576083071"/>
    <n v="268.13648845166847"/>
    <n v="173.47591021539071"/>
    <n v="175.7523544560627"/>
    <n v="175.58284365535872"/>
    <n v="176.3535402196467"/>
    <n v="178.88880796086272"/>
    <n v="272.16922334313375"/>
    <n v="2305.4904490081653"/>
    <n v="205.81371377140223"/>
    <n v="205.86802359642624"/>
    <n v="203.72399844221823"/>
    <n v="203.48873549485825"/>
    <n v="204.52679348713696"/>
    <n v="294.73868131163903"/>
    <n v="202.30888750839424"/>
    <n v="204.32666935581824"/>
    <n v="203.19169808442624"/>
    <n v="203.63373576487425"/>
    <n v="206.71691940150498"/>
    <n v="294.41591356607131"/>
    <n v="2632.7537697847702"/>
    <n v="85.492318482852937"/>
    <n v="85.514878072166113"/>
    <n v="84.62427813127789"/>
    <n v="84.526552987241772"/>
    <n v="84.957748668294073"/>
    <n v="122.43058419274286"/>
    <n v="84.036459601471734"/>
    <n v="84.874619727771645"/>
    <n v="84.403167541108772"/>
    <n v="84.586784198452875"/>
    <n v="85.867498260571807"/>
    <n v="122.2965101360476"/>
    <n v="1093.6114"/>
    <n v="87.629760378198512"/>
    <n v="87.652883992586624"/>
    <n v="86.74001765795181"/>
    <n v="86.639849232217429"/>
    <n v="87.081825480812284"/>
    <n v="125.49154059875831"/>
    <n v="86.13750274401707"/>
    <n v="86.996618186546016"/>
    <n v="86.513378956634014"/>
    <n v="86.701586318067754"/>
    <n v="88.0143202381214"/>
    <n v="125.3541162160887"/>
    <n v="1120.9533999999999"/>
    <n v="89.820063879416537"/>
    <n v="89.843765467923674"/>
    <n v="88.908082063833646"/>
    <n v="88.805409930995083"/>
    <n v="89.258433364023318"/>
    <n v="128.62819827715916"/>
    <n v="88.290507305847839"/>
    <n v="89.171096315731077"/>
    <n v="88.675778534278678"/>
    <n v="88.868690133643938"/>
    <n v="90.214235802683916"/>
    <n v="128.48733892446322"/>
    <n v="1148.9716000000003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 Maint_OthT&amp;D_IK-364"/>
    <s v="AFUDC Not Eligible"/>
    <s v="Maintenance"/>
    <s v="Maintenance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121.76766752120767"/>
    <n v="121.75907887803969"/>
    <n v="119.41023075482367"/>
    <n v="118.92177900899968"/>
    <n v="118.84634247019967"/>
    <n v="181.97408593904512"/>
    <n v="117.73153432483967"/>
    <n v="119.27647086920767"/>
    <n v="119.16143030463168"/>
    <n v="119.68447289250368"/>
    <n v="121.40506315040768"/>
    <n v="184.71095047376943"/>
    <n v="1564.6491065876751"/>
    <n v="139.67797763571457"/>
    <n v="139.71483565837056"/>
    <n v="138.25976693601856"/>
    <n v="138.10010287817855"/>
    <n v="138.80459354779026"/>
    <n v="200.02798735925376"/>
    <n v="137.29938470616256"/>
    <n v="138.66877687441854"/>
    <n v="137.89851483037057"/>
    <n v="138.19850907328257"/>
    <n v="140.29094911118224"/>
    <n v="199.80893710686382"/>
    <n v="1786.7503357176065"/>
    <n v="58.020442495304337"/>
    <n v="58.035752845727508"/>
    <n v="57.431335939347889"/>
    <n v="57.365013535177404"/>
    <n v="57.657649934104121"/>
    <n v="83.089063390487951"/>
    <n v="57.032405464522455"/>
    <n v="57.601233427932932"/>
    <n v="57.281276442662438"/>
    <n v="57.405890207941837"/>
    <n v="58.275062993436038"/>
    <n v="82.998073323355129"/>
    <n v="742.19320000000005"/>
    <n v="59.470685414381322"/>
    <n v="59.486378452807813"/>
    <n v="58.866853917100507"/>
    <n v="58.798873759336836"/>
    <n v="59.098824715808377"/>
    <n v="85.165905976522126"/>
    <n v="58.457952024074217"/>
    <n v="59.040998057713566"/>
    <n v="58.713043626502618"/>
    <n v="58.840772160007546"/>
    <n v="59.731670248229662"/>
    <n v="85.07264164751534"/>
    <n v="760.74459999999988"/>
    <n v="60.957701633986431"/>
    <n v="60.973787064101572"/>
    <n v="60.3387718202139"/>
    <n v="60.269091873781214"/>
    <n v="60.576542860465146"/>
    <n v="87.295410330844334"/>
    <n v="59.919645667236324"/>
    <n v="60.517270293719491"/>
    <n v="60.181115628139217"/>
    <n v="60.312037909954014"/>
    <n v="61.225212181777671"/>
    <n v="87.19981273578064"/>
    <n v="779.76639999999998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 Maint_OthT&amp;D_IK-365"/>
    <s v="AFUDC Not Eligible"/>
    <s v="Maintenance"/>
    <s v="Maintenance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157.26108152575185"/>
    <n v="157.24998942436784"/>
    <n v="154.21648797265982"/>
    <n v="153.58566000834784"/>
    <n v="153.48823487144784"/>
    <n v="235.01675072695457"/>
    <n v="152.04847719026785"/>
    <n v="154.04373912475185"/>
    <n v="153.89516599386383"/>
    <n v="154.57066750199985"/>
    <n v="156.79278352285183"/>
    <n v="238.55136944374371"/>
    <n v="2020.7204073070088"/>
    <n v="180.39197330027326"/>
    <n v="180.43957487320128"/>
    <n v="178.56037585732525"/>
    <n v="178.35417216690527"/>
    <n v="179.26401109938413"/>
    <n v="258.33308847816289"/>
    <n v="177.32005688579727"/>
    <n v="179.08860594152529"/>
    <n v="178.09382428420128"/>
    <n v="178.48126226385727"/>
    <n v="181.18361659228012"/>
    <n v="258.05018842513095"/>
    <n v="2307.5607501680443"/>
    <n v="74.932282182109986"/>
    <n v="74.952055204322107"/>
    <n v="74.17146242983334"/>
    <n v="74.085808324304892"/>
    <n v="74.463742588127658"/>
    <n v="107.30792245728131"/>
    <n v="73.65625141755811"/>
    <n v="74.390881758765829"/>
    <n v="73.977663484734805"/>
    <n v="74.138599758608393"/>
    <n v="75.261119643439201"/>
    <n v="107.1904107509144"/>
    <n v="958.52819999999997"/>
    <n v="76.805416872132241"/>
    <n v="76.825684174416367"/>
    <n v="76.025578376140032"/>
    <n v="75.937783115001011"/>
    <n v="76.325164866068249"/>
    <n v="109.99037368144731"/>
    <n v="75.497488273682691"/>
    <n v="76.250482683571988"/>
    <n v="75.826934903204062"/>
    <n v="75.991894213727505"/>
    <n v="77.142474513579543"/>
    <n v="109.86992432702901"/>
    <n v="982.4892000000001"/>
    <n v="78.726050392252233"/>
    <n v="78.746824508530906"/>
    <n v="77.926710876453356"/>
    <n v="77.836720164416235"/>
    <n v="78.233788971507408"/>
    <n v="112.74084633280739"/>
    <n v="77.385415096665838"/>
    <n v="78.157239250120014"/>
    <n v="77.723100028451796"/>
    <n v="77.892184391532055"/>
    <n v="79.071536660621163"/>
    <n v="112.61738332664143"/>
    <n v="1007.0577999999998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 Maint_OthT&amp;D_IK-366"/>
    <s v="AFUDC Not Eligible"/>
    <s v="Maintenance"/>
    <s v="Maintenance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57.607956866123445"/>
    <n v="57.603893602079438"/>
    <n v="56.49265985570144"/>
    <n v="56.261574645009439"/>
    <n v="56.225885820859439"/>
    <n v="86.091451917668962"/>
    <n v="55.698473077729439"/>
    <n v="56.429378412623443"/>
    <n v="56.374953030115442"/>
    <n v="56.622403075391439"/>
    <n v="57.436409710973436"/>
    <n v="87.386255187489013"/>
    <n v="740.23129520176428"/>
    <n v="66.081276537420479"/>
    <n v="66.09871396906847"/>
    <n v="65.410324859702484"/>
    <n v="65.334788222232476"/>
    <n v="65.668080868250414"/>
    <n v="94.632704250514081"/>
    <n v="64.95597060295448"/>
    <n v="65.603826364402479"/>
    <n v="65.239417457568479"/>
    <n v="65.381343929164473"/>
    <n v="66.371271698186419"/>
    <n v="94.529072163704214"/>
    <n v="845.30679092316893"/>
    <n v="27.448892654078353"/>
    <n v="27.45613582815956"/>
    <n v="27.17019221814888"/>
    <n v="27.138815750229256"/>
    <n v="27.277259111833501"/>
    <n v="39.308607167516783"/>
    <n v="26.981462189404095"/>
    <n v="27.250569025456851"/>
    <n v="27.099200566946333"/>
    <n v="27.158154096414012"/>
    <n v="27.569351072183501"/>
    <n v="39.265560319628868"/>
    <n v="351.12420000000003"/>
    <n v="28.135325659016328"/>
    <n v="28.142749968045763"/>
    <n v="27.849655572976612"/>
    <n v="27.817494452523647"/>
    <n v="27.959399960813272"/>
    <n v="40.291624066521486"/>
    <n v="27.65620584488417"/>
    <n v="27.932042417412966"/>
    <n v="27.776888585585656"/>
    <n v="27.837316405797747"/>
    <n v="28.258796462172924"/>
    <n v="40.24750060424941"/>
    <n v="359.90500000000003"/>
    <n v="28.838613023941555"/>
    <n v="28.846222915423347"/>
    <n v="28.545802158211433"/>
    <n v="28.51283711922806"/>
    <n v="28.658289782158896"/>
    <n v="41.298777509908803"/>
    <n v="28.347516845446386"/>
    <n v="28.630248393302452"/>
    <n v="28.471216243844623"/>
    <n v="28.533154553857333"/>
    <n v="28.965170176865332"/>
    <n v="41.253551277811745"/>
    <n v="368.90140000000002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 Maint_OthT&amp;D_IK-367"/>
    <s v="AFUDC Not Eligible"/>
    <s v="Maintenance"/>
    <s v="Maintenance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173.89683897250447"/>
    <n v="173.88457350065647"/>
    <n v="170.5301751437805"/>
    <n v="169.83261546871648"/>
    <n v="169.7248842794165"/>
    <n v="259.87783919897635"/>
    <n v="168.13282280295647"/>
    <n v="170.33915217550447"/>
    <n v="170.17486233616847"/>
    <n v="170.92182131576047"/>
    <n v="173.37900238120449"/>
    <n v="263.78636517284883"/>
    <n v="2234.480952748494"/>
    <n v="199.47461653310015"/>
    <n v="199.52725360631615"/>
    <n v="197.44926478994415"/>
    <n v="197.22124798120416"/>
    <n v="198.22733361152763"/>
    <n v="285.66068001383132"/>
    <n v="196.07773951252815"/>
    <n v="198.03337333734416"/>
    <n v="196.93335937331616"/>
    <n v="197.36178221834814"/>
    <n v="200.35000327683963"/>
    <n v="285.3478535694872"/>
    <n v="2551.6645078237871"/>
    <n v="82.859204427504338"/>
    <n v="82.881069194490109"/>
    <n v="82.017899217646146"/>
    <n v="81.923183951630534"/>
    <n v="82.341099054631698"/>
    <n v="118.65979287764817"/>
    <n v="81.448185159215839"/>
    <n v="82.260530437487773"/>
    <n v="81.803598706009154"/>
    <n v="81.981560076307247"/>
    <n v="83.222828884657275"/>
    <n v="118.52984801277174"/>
    <n v="1059.9287999999999"/>
    <n v="84.930761086576041"/>
    <n v="84.953172492935934"/>
    <n v="84.068422469242662"/>
    <n v="83.971339234075202"/>
    <n v="84.399702600736759"/>
    <n v="121.62639732187533"/>
    <n v="83.484465033028769"/>
    <n v="84.317119693731996"/>
    <n v="83.848764246836026"/>
    <n v="84.031174815798863"/>
    <n v="85.303476491087466"/>
    <n v="121.49320451407492"/>
    <n v="1086.4279999999999"/>
    <n v="87.0536471523979"/>
    <n v="87.076618742861484"/>
    <n v="86.169753958002715"/>
    <n v="86.070244079714143"/>
    <n v="86.509314599008732"/>
    <n v="124.66650882926569"/>
    <n v="85.571200219006272"/>
    <n v="86.424667491703488"/>
    <n v="85.944605270496936"/>
    <n v="86.131575281176239"/>
    <n v="87.43567876141087"/>
    <n v="124.52998561495549"/>
    <n v="1113.5837999999999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 Maint_OthT&amp;D_IK-368"/>
    <s v="AFUDC Not Eligible"/>
    <s v="Maintenance"/>
    <s v="Maintenance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131.33892523029823"/>
    <n v="131.32966149727423"/>
    <n v="128.79618775738624"/>
    <n v="128.26934242455425"/>
    <n v="128.18797637615424"/>
    <n v="196.27772588185218"/>
    <n v="126.98554138967424"/>
    <n v="128.65191399429824"/>
    <n v="128.52783093993025"/>
    <n v="129.09198604562624"/>
    <n v="130.94781920589824"/>
    <n v="199.22971513982992"/>
    <n v="1687.6346258827766"/>
    <n v="150.65703264638208"/>
    <n v="150.69678780619009"/>
    <n v="149.12734686985408"/>
    <n v="148.9551327987341"/>
    <n v="149.71499828080431"/>
    <n v="215.75071125648768"/>
    <n v="148.09147608044609"/>
    <n v="149.56850606105408"/>
    <n v="148.73769940219009"/>
    <n v="149.0612739786061"/>
    <n v="151.3181852858603"/>
    <n v="215.5144430803291"/>
    <n v="1927.193593546938"/>
    <n v="62.581084908715006"/>
    <n v="62.597598714860005"/>
    <n v="61.94567218497415"/>
    <n v="61.874136570486549"/>
    <n v="62.189775378827179"/>
    <n v="89.620201215227823"/>
    <n v="61.515384154686458"/>
    <n v="62.128924306151582"/>
    <n v="61.783817402425889"/>
    <n v="61.918226315739084"/>
    <n v="62.85571961206751"/>
    <n v="89.52205923583864"/>
    <n v="800.5326"/>
    <n v="64.145478006936628"/>
    <n v="64.162404622869076"/>
    <n v="63.494181325910716"/>
    <n v="63.420857474262583"/>
    <n v="63.744386576835396"/>
    <n v="91.860514313775781"/>
    <n v="63.053137016376503"/>
    <n v="63.682014357662375"/>
    <n v="63.328280520429146"/>
    <n v="63.466049368723233"/>
    <n v="64.426977989711574"/>
    <n v="91.759918426506943"/>
    <n v="820.54419999999993"/>
    <n v="65.748942650661817"/>
    <n v="65.766292386524583"/>
    <n v="65.081365302111877"/>
    <n v="65.006208551133767"/>
    <n v="65.337825012212747"/>
    <n v="94.156780417531706"/>
    <n v="64.629296069564717"/>
    <n v="65.273893655103549"/>
    <n v="64.911317422133067"/>
    <n v="65.052530121562256"/>
    <n v="66.037479376845837"/>
    <n v="94.053669034614103"/>
    <n v="841.05559999999991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 Maint_OthT&amp;D_IK-369"/>
    <s v="AFUDC Not Eligible"/>
    <s v="Maintenance"/>
    <s v="Maintenance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80.975878713416961"/>
    <n v="80.970167238920951"/>
    <n v="79.408175910568957"/>
    <n v="79.083353976040954"/>
    <n v="79.033188442440945"/>
    <n v="121.01333475422463"/>
    <n v="78.291837548520959"/>
    <n v="79.319225169416967"/>
    <n v="79.24272283514496"/>
    <n v="79.590547787528962"/>
    <n v="80.734745675816953"/>
    <n v="122.83335820651168"/>
    <n v="1040.496536258554"/>
    <n v="92.886290804536316"/>
    <n v="92.910801504568312"/>
    <n v="91.943176265624331"/>
    <n v="91.83699916914432"/>
    <n v="92.30548766184927"/>
    <n v="133.0192355115187"/>
    <n v="91.304519087192318"/>
    <n v="92.21516915042433"/>
    <n v="91.702942488568326"/>
    <n v="91.90243959583232"/>
    <n v="93.293918747673288"/>
    <n v="132.87356641042848"/>
    <n v="1188.1945463973605"/>
    <n v="38.583510043572637"/>
    <n v="38.59369140438131"/>
    <n v="38.191755038940961"/>
    <n v="38.147650736433562"/>
    <n v="38.342253516962479"/>
    <n v="55.254106552141351"/>
    <n v="37.926466852223669"/>
    <n v="38.304736622246352"/>
    <n v="38.091965691454256"/>
    <n v="38.174833664490038"/>
    <n v="38.752832305252376"/>
    <n v="55.19359757190103"/>
    <n v="493.55740000000003"/>
    <n v="39.54804026553775"/>
    <n v="39.558476145185928"/>
    <n v="39.146491969908269"/>
    <n v="39.10128512559897"/>
    <n v="39.300752685482763"/>
    <n v="56.63537683048137"/>
    <n v="38.874571974075366"/>
    <n v="39.262297924337496"/>
    <n v="39.044208037523184"/>
    <n v="39.129147586326326"/>
    <n v="39.721595331295113"/>
    <n v="56.57335612424756"/>
    <n v="505.89560000000006"/>
    <n v="40.537086059121187"/>
    <n v="40.547782926742457"/>
    <n v="40.125495555330531"/>
    <n v="40.079158145792086"/>
    <n v="40.283614133667115"/>
    <n v="58.051755008669183"/>
    <n v="39.846775188954261"/>
    <n v="40.244197668237682"/>
    <n v="40.020653632906054"/>
    <n v="40.107717410947579"/>
    <n v="40.714981514606841"/>
    <n v="57.988182755025008"/>
    <n v="518.54740000000004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 Maint_OthT&amp;D_IK-370"/>
    <s v="AFUDC Not Eligible"/>
    <s v="Maintenance"/>
    <s v="Maintenance"/>
    <s v="~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47.258084938634639"/>
    <n v="47.254751682470641"/>
    <n v="46.343162700152639"/>
    <n v="46.153594364300638"/>
    <n v="46.12431741065064"/>
    <n v="70.624222217609756"/>
    <n v="45.691659882620634"/>
    <n v="46.291250430134639"/>
    <n v="46.246603136786639"/>
    <n v="46.449596193542639"/>
    <n v="47.117358023984643"/>
    <n v="71.686400538673624"/>
    <n v="607.24100151956168"/>
    <n v="54.209084115170882"/>
    <n v="54.223388729858883"/>
    <n v="53.658675923312884"/>
    <n v="53.596710232742879"/>
    <n v="53.870123369257023"/>
    <n v="77.630949242592479"/>
    <n v="53.285951160524874"/>
    <n v="53.817412859012876"/>
    <n v="53.518473823358882"/>
    <n v="53.634901720034883"/>
    <n v="54.446978612473018"/>
    <n v="77.545935743984828"/>
    <n v="693.43858553232428"/>
    <n v="22.517453817512731"/>
    <n v="22.523395690648421"/>
    <n v="22.288824405242792"/>
    <n v="22.263085000151282"/>
    <n v="22.376655774774193"/>
    <n v="32.246464645406988"/>
    <n v="22.134001412570733"/>
    <n v="22.354760800906003"/>
    <n v="22.230587038529027"/>
    <n v="22.278949039644971"/>
    <n v="22.616270804441719"/>
    <n v="32.211151570171168"/>
    <n v="288.04160000000002"/>
    <n v="23.080543360532715"/>
    <n v="23.086633820922351"/>
    <n v="22.846196657474955"/>
    <n v="22.819813592138015"/>
    <n v="22.936224408805693"/>
    <n v="33.052845650486262"/>
    <n v="22.687502036647281"/>
    <n v="22.913781911628266"/>
    <n v="22.786502960375202"/>
    <n v="22.836074340550098"/>
    <n v="23.181831444436671"/>
    <n v="33.01664981600247"/>
    <n v="295.24459999999999"/>
    <n v="23.657422881415332"/>
    <n v="23.663665567938327"/>
    <n v="23.41721887198187"/>
    <n v="23.390176383257309"/>
    <n v="23.509496794170481"/>
    <n v="33.878974804588623"/>
    <n v="23.254557807409793"/>
    <n v="23.486493364920666"/>
    <n v="23.356033179184934"/>
    <n v="23.406843555929278"/>
    <n v="23.761242579085955"/>
    <n v="33.841874210117389"/>
    <n v="302.62399999999997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Expansion Field Ops HB Capacity-360"/>
    <s v="AFUDC Not Eligible"/>
    <s v="Expansion"/>
    <s v="Other Transmission &amp; Distribution Expansion"/>
    <s v="Distribution Expansion"/>
    <s v="HB - Distribution Substation"/>
    <s v="~"/>
    <s v="PEF Distribution Easements 360.1"/>
    <n v="0"/>
    <n v="0"/>
    <n v="0"/>
    <n v="0"/>
    <n v="0"/>
    <n v="0"/>
    <n v="0"/>
    <n v="0"/>
    <n v="0"/>
    <n v="266.02999999999997"/>
    <n v="51.54"/>
    <n v="37.86"/>
    <n v="355.43"/>
    <n v="32.485057216000008"/>
    <n v="28.188786598548123"/>
    <n v="24.449822887568828"/>
    <n v="21.197324444113754"/>
    <n v="18.369233239030926"/>
    <n v="15.911227404552562"/>
    <n v="13.775860000719277"/>
    <n v="11.665040488521182"/>
    <n v="10.094893376652863"/>
    <n v="8.7360924624539322"/>
    <n v="7.5601899559487382"/>
    <n v="6.5425672193461617"/>
    <n v="198.97609529345638"/>
    <n v="5.6619193524339551"/>
    <n v="5.2049051140705576"/>
    <n v="4.7568839993808094"/>
    <n v="4.3183053907111626"/>
    <n v="3.8896787950117018"/>
    <n v="3.4715790883894142"/>
    <n v="3.064682323932312"/>
    <n v="1.5071296734516291"/>
    <n v="1.3129223001473582"/>
    <n v="1.1437403141804399"/>
    <n v="0.99635896666143109"/>
    <n v="0.86796904694050914"/>
    <n v="36.196074365311283"/>
    <n v="0.75612333672389742"/>
    <n v="0.62860399014822343"/>
    <n v="0.52722098407419227"/>
    <n v="0.44574839158443091"/>
    <n v="0.37963288747995344"/>
    <n v="0.32549882440947631"/>
    <n v="0.28080986489394061"/>
    <n v="0.33413235162024452"/>
    <n v="0.28990258397156954"/>
    <n v="0.25152759912608497"/>
    <n v="0.21823238777456685"/>
    <n v="0.18934453014007188"/>
    <n v="4.6267777319466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Expansion Field Ops HB Capacity-362"/>
    <s v="AFUDC Not Eligible"/>
    <s v="Expansion"/>
    <s v="Other Transmission &amp; Distribution Expansion"/>
    <s v="Distribution Expansion"/>
    <s v="HB - Distribution Substation"/>
    <s v="~"/>
    <s v="PEF Distribution Station Equip 362.0"/>
    <n v="224.79999999999998"/>
    <n v="524.06000000000006"/>
    <n v="141.58000000000001"/>
    <n v="490.53"/>
    <n v="720.86999999999989"/>
    <n v="23.79"/>
    <n v="139.25"/>
    <n v="14.059999999999999"/>
    <n v="1461.2499999999998"/>
    <n v="105.88000000000001"/>
    <n v="-632.38"/>
    <n v="2.85"/>
    <n v="3216.5399999999995"/>
    <n v="779.26132065600007"/>
    <n v="676.20108920896541"/>
    <n v="586.50970341489881"/>
    <n v="508.48779273683994"/>
    <n v="440.64669051082922"/>
    <n v="381.68330743843165"/>
    <n v="330.4594720567498"/>
    <n v="279.82449888108977"/>
    <n v="242.15933782309821"/>
    <n v="209.56401290596327"/>
    <n v="181.3561099895845"/>
    <n v="156.94506978787848"/>
    <n v="4773.0984054103283"/>
    <n v="135.81982394823461"/>
    <n v="124.85682897557226"/>
    <n v="114.1095637577985"/>
    <n v="103.58880821376802"/>
    <n v="93.306784549406586"/>
    <n v="83.277283065632119"/>
    <n v="73.516521127207014"/>
    <n v="36.153479796098594"/>
    <n v="31.494774927705141"/>
    <n v="27.436386575818492"/>
    <n v="23.900958494406439"/>
    <n v="20.82110249367987"/>
    <n v="868.28231592532768"/>
    <n v="18.13811396533653"/>
    <n v="15.079141534996884"/>
    <n v="12.647135499729302"/>
    <n v="10.692746452522412"/>
    <n v="9.1067478593318061"/>
    <n v="7.8081636764479345"/>
    <n v="6.7361514777541087"/>
    <n v="8.015267323255399"/>
    <n v="6.9542703571414357"/>
    <n v="6.0337196814259091"/>
    <n v="5.2350241397561987"/>
    <n v="4.5420535243283915"/>
    <n v="110.988535492026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Expansion Field Ops IK Capacity-362"/>
    <s v="AFUDC Not Eligible"/>
    <s v="Expansion"/>
    <s v="Other Transmission &amp; Distribution Expansion"/>
    <s v="Distribution Expansion"/>
    <s v="IK - Other - Distrib Lines OH/UG (Line Ext)"/>
    <s v="~"/>
    <s v="PEF Distribution Station Equip 362.0"/>
    <n v="1817.7900000000002"/>
    <n v="2388.8199999999997"/>
    <n v="3182.56"/>
    <n v="2318.29"/>
    <n v="2760.75"/>
    <n v="946.74"/>
    <n v="3197.4"/>
    <n v="2393.84"/>
    <n v="2544"/>
    <n v="3031.13"/>
    <n v="1718.5"/>
    <n v="5771.75"/>
    <n v="32071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Expansion Field Ops IK New Cust-360"/>
    <s v="AFUDC Not Eligible"/>
    <s v="Expansion"/>
    <s v="Other Transmission &amp; Distribution Expansion"/>
    <s v="Distribution - Customer Additions"/>
    <s v="IK - Other - Distrib Lines OH/UG (Line Ext)"/>
    <s v="~"/>
    <s v="PEF Distribution Easements 360.1"/>
    <n v="0"/>
    <n v="0"/>
    <n v="0"/>
    <n v="0"/>
    <n v="0"/>
    <n v="0"/>
    <n v="0"/>
    <n v="0"/>
    <n v="0"/>
    <n v="0"/>
    <n v="20.43"/>
    <n v="0.11"/>
    <n v="20.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Expansion Field Ops IK New Cust-362"/>
    <s v="AFUDC Not Eligible"/>
    <s v="Expansion"/>
    <s v="Other Transmission &amp; Distribution Expansion"/>
    <s v="Distribution - Customer Additions"/>
    <s v="IK - Other - Distrib Lines OH/UG (Line Ext)"/>
    <s v="~"/>
    <s v="PEF Distribution Station Equip 362.0"/>
    <n v="4863.09"/>
    <n v="5257.55"/>
    <n v="6141.61"/>
    <n v="6335.13"/>
    <n v="13883.98"/>
    <n v="837.4"/>
    <n v="11253.09"/>
    <n v="19915.93"/>
    <n v="7818.65"/>
    <n v="8056.62"/>
    <n v="8471.7999999999993"/>
    <n v="8740.7199999999993"/>
    <n v="101575.56999999999"/>
    <n v="1550.6530036673396"/>
    <n v="1559.1629536284338"/>
    <n v="1549.5053712328022"/>
    <n v="1539.5743162205686"/>
    <n v="1538.4858799583126"/>
    <n v="2290.7377955444608"/>
    <n v="1530.1291152585941"/>
    <n v="1542.9487561267542"/>
    <n v="1545.3295063974067"/>
    <n v="1545.1425056405044"/>
    <n v="1556.3506098744533"/>
    <n v="2309.2381630379755"/>
    <n v="20057.257976587607"/>
    <n v="1601.2521727284125"/>
    <n v="1569.581988622057"/>
    <n v="1567.1887410177305"/>
    <n v="1559.9022921760361"/>
    <n v="1600.9699706703766"/>
    <n v="2275.3932520044473"/>
    <n v="1553.5571300811828"/>
    <n v="1564.1469737521907"/>
    <n v="1562.0999306162012"/>
    <n v="1560.094569956118"/>
    <n v="1608.0585477348266"/>
    <n v="2275.636374636058"/>
    <n v="20297.881943995639"/>
    <n v="2793.587657459243"/>
    <n v="2738.3350014842486"/>
    <n v="2734.1596772707621"/>
    <n v="2721.4475424193342"/>
    <n v="2793.0953201499392"/>
    <n v="3969.7123369610554"/>
    <n v="2710.3776017724731"/>
    <n v="2728.8529281936344"/>
    <n v="2725.2816016178563"/>
    <n v="2721.7829954119288"/>
    <n v="2805.4622425706934"/>
    <n v="3970.136494688832"/>
    <n v="35412.231400000004"/>
    <n v="2863.4270972189142"/>
    <n v="2806.7931298223057"/>
    <n v="2802.513422879641"/>
    <n v="2789.4834858021745"/>
    <n v="2862.9224515212322"/>
    <n v="4068.9547877501473"/>
    <n v="2778.1367976364431"/>
    <n v="2797.0740055536744"/>
    <n v="2793.4133961352463"/>
    <n v="2789.8273250893631"/>
    <n v="2875.5985458883583"/>
    <n v="4069.3895547024949"/>
    <n v="36297.533999999992"/>
    <n v="2935.012968280806"/>
    <n v="2876.9631478695655"/>
    <n v="2872.5764479639306"/>
    <n v="2859.2207615784137"/>
    <n v="2934.495706406557"/>
    <n v="4170.6789325958307"/>
    <n v="2847.5904054412504"/>
    <n v="2867.001044836989"/>
    <n v="2863.2489199355614"/>
    <n v="2859.5731968710329"/>
    <n v="2947.4887039900473"/>
    <n v="4171.1245642300128"/>
    <n v="37204.974799999996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Expansion Field Ops IK New Cust-364 "/>
    <s v="AFUDC Not Eligible"/>
    <s v="Expansion"/>
    <s v="Other Transmission &amp; Distribution Expansion"/>
    <s v="Distribution - Customer Additions"/>
    <s v="IK - Other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1052.369502488878"/>
    <n v="1058.1448834319917"/>
    <n v="1051.5906477926289"/>
    <n v="1044.8508166391107"/>
    <n v="1044.1121361444466"/>
    <n v="1554.6370390591683"/>
    <n v="1038.440716240277"/>
    <n v="1047.1409212833169"/>
    <n v="1048.7566463823148"/>
    <n v="1048.6297360464491"/>
    <n v="1056.2362521713617"/>
    <n v="1567.1925382514253"/>
    <n v="13612.101835931369"/>
    <n v="1086.70924338851"/>
    <n v="1065.2158881292012"/>
    <n v="1063.5916815628343"/>
    <n v="1058.6466445208207"/>
    <n v="1086.5177235328624"/>
    <n v="1544.2232781384932"/>
    <n v="1054.3404231668587"/>
    <n v="1061.5273492484109"/>
    <n v="1060.1380985511371"/>
    <n v="1058.7771361725963"/>
    <n v="1091.3284724889581"/>
    <n v="1544.3882762665476"/>
    <n v="13775.404215167229"/>
    <n v="1895.9022610841444"/>
    <n v="1858.4043736940025"/>
    <n v="1855.5707391037224"/>
    <n v="1846.9434940829062"/>
    <n v="1895.5681303775423"/>
    <n v="2694.0935880075667"/>
    <n v="1839.4307441441572"/>
    <n v="1851.9692492605509"/>
    <n v="1849.5455250176603"/>
    <n v="1847.171153338737"/>
    <n v="1903.9610927811104"/>
    <n v="2694.3814491078997"/>
    <n v="24032.941800000001"/>
    <n v="1943.2994118340162"/>
    <n v="1904.86408528474"/>
    <n v="1901.9596104361815"/>
    <n v="1893.1166861363217"/>
    <n v="1942.9569279312627"/>
    <n v="2761.4453510947837"/>
    <n v="1885.4161190570471"/>
    <n v="1898.2680841177523"/>
    <n v="1895.783767287536"/>
    <n v="1893.3500368248228"/>
    <n v="1951.5597125985864"/>
    <n v="2761.7404073969465"/>
    <n v="24633.760199999997"/>
    <n v="1991.8824959881629"/>
    <n v="1952.486274430704"/>
    <n v="1949.509186815872"/>
    <n v="1940.4451866834295"/>
    <n v="1991.5314498822986"/>
    <n v="2830.4823358549961"/>
    <n v="1932.552103054122"/>
    <n v="1945.7253712018801"/>
    <n v="1943.1789456853271"/>
    <n v="1940.6843712110538"/>
    <n v="2000.3493068173891"/>
    <n v="2830.7847723747632"/>
    <n v="25249.611799999995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Expansion Field Ops IK New Cust-365 "/>
    <s v="AFUDC Not Eligible"/>
    <s v="Expansion"/>
    <s v="Other Transmission &amp; Distribution Expansion"/>
    <s v="Distribution - Customer Additions"/>
    <s v="IK - Other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1359.1191282143509"/>
    <n v="1366.5779444323678"/>
    <n v="1358.1132492780287"/>
    <n v="1349.4088603537793"/>
    <n v="1348.4548657847974"/>
    <n v="2007.7899751168111"/>
    <n v="1341.1303136596528"/>
    <n v="1352.3664955001725"/>
    <n v="1354.4531797710495"/>
    <n v="1354.2892770119565"/>
    <n v="1364.112976330475"/>
    <n v="2024.0052104273384"/>
    <n v="17579.821475880781"/>
    <n v="1403.4683787430181"/>
    <n v="1375.7100389266836"/>
    <n v="1373.6124009703481"/>
    <n v="1367.2259612097562"/>
    <n v="1403.2210337766053"/>
    <n v="1994.3407620500475"/>
    <n v="1361.6645421467213"/>
    <n v="1370.9463473371975"/>
    <n v="1369.1521512947515"/>
    <n v="1367.3944891836011"/>
    <n v="1409.4340425266851"/>
    <n v="1994.5538546106209"/>
    <n v="17790.724002776038"/>
    <n v="2448.5288552706629"/>
    <n v="2400.1009055967438"/>
    <n v="2396.4413097399433"/>
    <n v="2385.2993543720122"/>
    <n v="2448.0973305589982"/>
    <n v="3479.3807805599035"/>
    <n v="2375.5967524050989"/>
    <n v="2391.79004053478"/>
    <n v="2388.6598376399515"/>
    <n v="2385.5933728288087"/>
    <n v="2458.9367134998838"/>
    <n v="3479.7525469932134"/>
    <n v="31038.177799999998"/>
    <n v="2509.7420577056059"/>
    <n v="2460.1034096645772"/>
    <n v="2456.3523239396741"/>
    <n v="2444.9318197737625"/>
    <n v="2509.2997448794895"/>
    <n v="3566.3652731503012"/>
    <n v="2434.9866528327548"/>
    <n v="2451.5847730403734"/>
    <n v="2448.3763150973959"/>
    <n v="2445.2331886897032"/>
    <n v="2520.4101123100213"/>
    <n v="3566.7463289163438"/>
    <n v="31814.132000000009"/>
    <n v="2572.4852217208004"/>
    <n v="2521.605615141435"/>
    <n v="2517.7607528524632"/>
    <n v="2506.0547378453798"/>
    <n v="2572.0318511423102"/>
    <n v="3655.523854441291"/>
    <n v="2495.8609432660774"/>
    <n v="2512.8740139166434"/>
    <n v="2509.5853450203799"/>
    <n v="2506.3636409376968"/>
    <n v="2583.419976043504"/>
    <n v="3655.9144476720271"/>
    <n v="32609.480400000008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Expansion Field Ops IK New Cust-366 "/>
    <s v="AFUDC Not Eligible"/>
    <s v="Expansion"/>
    <s v="Other Transmission &amp; Distribution Expansion"/>
    <s v="Distribution - Customer Additions"/>
    <s v="IK - Other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497.87318867748331"/>
    <n v="500.6055059093822"/>
    <n v="497.50471460993981"/>
    <n v="494.31611857060761"/>
    <n v="493.96665081007063"/>
    <n v="735.49461291110401"/>
    <n v="491.28351726682382"/>
    <n v="495.39956093464383"/>
    <n v="496.1639561448477"/>
    <n v="496.10391520538298"/>
    <n v="499.70253757982221"/>
    <n v="741.43458589920533"/>
    <n v="6439.8488645193129"/>
    <n v="514.11922798175806"/>
    <n v="503.95077926386773"/>
    <n v="503.18237149420827"/>
    <n v="500.84288773454699"/>
    <n v="514.02862045179859"/>
    <n v="730.56789055413685"/>
    <n v="498.80562596329975"/>
    <n v="502.20574141376574"/>
    <n v="501.54849063550574"/>
    <n v="500.9046229849593"/>
    <n v="516.30457287823776"/>
    <n v="730.6459507259176"/>
    <n v="6517.1067820820026"/>
    <n v="896.94631360444987"/>
    <n v="879.206162884175"/>
    <n v="877.86557790149175"/>
    <n v="873.78405124433255"/>
    <n v="896.78823725647692"/>
    <n v="1274.5685059138905"/>
    <n v="870.22978924417203"/>
    <n v="876.16172264237821"/>
    <n v="875.01506515402048"/>
    <n v="873.89175623232563"/>
    <n v="900.75892543098371"/>
    <n v="1274.7046924913022"/>
    <n v="11369.9208"/>
    <n v="919.37004890947583"/>
    <n v="901.18639288906309"/>
    <n v="899.81229316603287"/>
    <n v="895.62872798994294"/>
    <n v="919.20802063915119"/>
    <n v="1306.4328286400544"/>
    <n v="891.98560913281392"/>
    <n v="898.06584137828781"/>
    <n v="896.8905173536898"/>
    <n v="895.73912561193788"/>
    <n v="923.27797636094976"/>
    <n v="1306.572417928601"/>
    <n v="11654.1698"/>
    <n v="942.35428059568198"/>
    <n v="923.71603356116009"/>
    <n v="922.30758137425357"/>
    <n v="918.01942715766177"/>
    <n v="942.18820162204247"/>
    <n v="1339.093621594476"/>
    <n v="914.28523040652055"/>
    <n v="920.51746832892684"/>
    <n v="919.3127612286894"/>
    <n v="918.13258471786071"/>
    <n v="946.35990615039975"/>
    <n v="1339.236703262326"/>
    <n v="11945.523799999999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Expansion Field Ops IK New Cust-367 "/>
    <s v="AFUDC Not Eligible"/>
    <s v="Expansion"/>
    <s v="Other Transmission &amp; Distribution Expansion"/>
    <s v="Distribution - Customer Additions"/>
    <s v="IK - Other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1502.8926285543771"/>
    <n v="1511.1404706155267"/>
    <n v="1501.7803433931842"/>
    <n v="1492.1551665571321"/>
    <n v="1491.100254316078"/>
    <n v="2220.1826835097968"/>
    <n v="1483.0008793843124"/>
    <n v="1495.4256731427524"/>
    <n v="1497.7330959018821"/>
    <n v="1497.5518547999604"/>
    <n v="1508.4147475254451"/>
    <n v="2238.1132365515141"/>
    <n v="19439.491034251962"/>
    <n v="1551.9333346395158"/>
    <n v="1521.238597566919"/>
    <n v="1518.9190623940858"/>
    <n v="1511.8570374106612"/>
    <n v="1551.659824452654"/>
    <n v="2205.3107545093872"/>
    <n v="1505.707307382866"/>
    <n v="1515.9709820754379"/>
    <n v="1513.986988214715"/>
    <n v="1512.0433930025663"/>
    <n v="1558.5300721430749"/>
    <n v="2205.5463889227681"/>
    <n v="19672.70374271465"/>
    <n v="2707.5448366104679"/>
    <n v="2653.9939687883461"/>
    <n v="2649.9472450403832"/>
    <n v="2637.6266454030751"/>
    <n v="2707.0676633468561"/>
    <n v="3847.444740840217"/>
    <n v="2626.8976602001298"/>
    <n v="2644.8039444445994"/>
    <n v="2641.3426151377485"/>
    <n v="2637.9517664049731"/>
    <n v="2719.0536831360077"/>
    <n v="3847.8558306471978"/>
    <n v="34321.530600000006"/>
    <n v="2775.2335155292376"/>
    <n v="2720.3438748643475"/>
    <n v="2716.195982935993"/>
    <n v="2703.5673680438094"/>
    <n v="2774.7444129238133"/>
    <n v="3943.6309417847119"/>
    <n v="2692.5701579809438"/>
    <n v="2710.9240997151301"/>
    <n v="2707.3762371014554"/>
    <n v="2703.9006170777188"/>
    <n v="2787.0300834644695"/>
    <n v="3944.052308578373"/>
    <n v="35179.569600000003"/>
    <n v="2844.6137350496315"/>
    <n v="2788.3518655984367"/>
    <n v="2784.1002772960924"/>
    <n v="2771.1559498454676"/>
    <n v="2844.1124049880518"/>
    <n v="4042.2208366232599"/>
    <n v="2759.8838119813909"/>
    <n v="2778.6965981693706"/>
    <n v="2775.0600397808762"/>
    <n v="2771.497530030972"/>
    <n v="2856.7052145547741"/>
    <n v="4042.6527360816749"/>
    <n v="36059.050999999999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Expansion Field Ops IK New Cust-368 "/>
    <s v="AFUDC Not Eligible"/>
    <s v="Expansion"/>
    <s v="Other Transmission &amp; Distribution Expansion"/>
    <s v="Distribution - Customer Additions"/>
    <s v="IK - Other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1135.0885026845126"/>
    <n v="1141.3178437017573"/>
    <n v="1134.2484279684627"/>
    <n v="1126.9788284273316"/>
    <n v="1126.1820857103796"/>
    <n v="1676.8355836140399"/>
    <n v="1120.0648773421267"/>
    <n v="1129.4489412968467"/>
    <n v="1131.1916666219749"/>
    <n v="1131.0547808011941"/>
    <n v="1139.2591890232532"/>
    <n v="1690.3779779393165"/>
    <n v="14682.048705131196"/>
    <n v="1172.1274371919715"/>
    <n v="1148.944647894813"/>
    <n v="1147.1927744367747"/>
    <n v="1141.8590445268301"/>
    <n v="1171.9208633738676"/>
    <n v="1665.6032738000404"/>
    <n v="1137.214342891767"/>
    <n v="1144.9661801937029"/>
    <n v="1143.4677307516611"/>
    <n v="1141.9997931643265"/>
    <n v="1177.1097498025069"/>
    <n v="1665.7812412132655"/>
    <n v="14858.187079241528"/>
    <n v="2044.9248156949218"/>
    <n v="2004.4795026457216"/>
    <n v="2001.4231374463182"/>
    <n v="1992.1177698668423"/>
    <n v="2044.5644214975762"/>
    <n v="2905.8559330853413"/>
    <n v="1984.0144994086459"/>
    <n v="1997.5385616931483"/>
    <n v="1994.9243267969525"/>
    <n v="1992.3633236969629"/>
    <n v="2053.617091273115"/>
    <n v="2906.1664168944562"/>
    <n v="25921.989799999999"/>
    <n v="2096.0483025529379"/>
    <n v="2054.5918494294092"/>
    <n v="2051.4590745522969"/>
    <n v="2041.9210711157434"/>
    <n v="2095.6788984360737"/>
    <n v="2978.502852163338"/>
    <n v="2033.6152174439262"/>
    <n v="2047.4773837091534"/>
    <n v="2044.7977924720624"/>
    <n v="2042.1727638356224"/>
    <n v="2104.957886578306"/>
    <n v="2978.8211077111296"/>
    <n v="26570.044199999993"/>
    <n v="2148.4489500156656"/>
    <n v="2105.956096641944"/>
    <n v="2102.7450032300371"/>
    <n v="2092.9685522562927"/>
    <n v="2148.0703108945909"/>
    <n v="3052.9646275588971"/>
    <n v="2084.4550544621507"/>
    <n v="2098.663771179793"/>
    <n v="2095.9171908778085"/>
    <n v="2093.2265372269117"/>
    <n v="2157.5812712608695"/>
    <n v="3053.2908343950362"/>
    <n v="27234.288199999992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Expansion Field Ops IK New Cust-369 "/>
    <s v="AFUDC Not Eligible"/>
    <s v="Expansion"/>
    <s v="Other Transmission &amp; Distribution Expansion"/>
    <s v="Distribution - Customer Additions"/>
    <s v="IK - Other - Distrib Lines OH/UG (Line Ext)"/>
    <s v="~"/>
    <s v="PEF Distribution U/G Services 369.2"/>
    <n v="0"/>
    <n v="0"/>
    <n v="0"/>
    <n v="0"/>
    <n v="0"/>
    <n v="0"/>
    <n v="0"/>
    <n v="0"/>
    <n v="0"/>
    <n v="0"/>
    <n v="0"/>
    <n v="0"/>
    <n v="0"/>
    <n v="699.82900165511421"/>
    <n v="703.66964799657342"/>
    <n v="699.31106085273893"/>
    <n v="694.82905211309412"/>
    <n v="694.337827280086"/>
    <n v="1033.8384801229449"/>
    <n v="690.56631535379483"/>
    <n v="696.35197884467482"/>
    <n v="697.4264410752038"/>
    <n v="697.34204530600061"/>
    <n v="702.40040225494056"/>
    <n v="1042.1879262482939"/>
    <n v="9052.0901791034612"/>
    <n v="722.66503646422177"/>
    <n v="708.37188817574815"/>
    <n v="707.29178574297146"/>
    <n v="704.00332068571231"/>
    <n v="722.53767516283813"/>
    <n v="1026.9132966285902"/>
    <n v="701.13967005357176"/>
    <n v="705.91899831491583"/>
    <n v="704.9951422679402"/>
    <n v="704.09009804116249"/>
    <n v="725.73683822409953"/>
    <n v="1027.0230208984074"/>
    <n v="9160.6867706601788"/>
    <n v="1260.7805970868937"/>
    <n v="1235.8443913427191"/>
    <n v="1233.9600159801391"/>
    <n v="1228.2228725884015"/>
    <n v="1260.5583991812223"/>
    <n v="1791.5801843887375"/>
    <n v="1223.2268717143268"/>
    <n v="1231.5650146089843"/>
    <n v="1229.9532308367584"/>
    <n v="1228.3742666651835"/>
    <n v="1266.1397439412926"/>
    <n v="1791.7716116653412"/>
    <n v="15981.977199999999"/>
    <n v="1292.3006147540652"/>
    <n v="1266.7409939229003"/>
    <n v="1264.8095084248557"/>
    <n v="1258.9289341606216"/>
    <n v="1292.07286181215"/>
    <n v="1836.3704033963636"/>
    <n v="1253.8080312725249"/>
    <n v="1262.3546310644081"/>
    <n v="1260.7025520551726"/>
    <n v="1259.084113149692"/>
    <n v="1297.7937424167999"/>
    <n v="1836.5666135704441"/>
    <n v="16381.532999999999"/>
    <n v="1324.6076464432081"/>
    <n v="1298.4090446576681"/>
    <n v="1296.429272745085"/>
    <n v="1290.4016863252145"/>
    <n v="1324.3741997629879"/>
    <n v="1882.2789761682031"/>
    <n v="1285.1527627815572"/>
    <n v="1293.9130243694328"/>
    <n v="1292.2196440033033"/>
    <n v="1290.5607447309319"/>
    <n v="1330.2381002415541"/>
    <n v="1882.4800977708544"/>
    <n v="16791.065200000001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Expansion Field Ops IK New Cust-370 "/>
    <s v="AFUDC Not Eligible"/>
    <s v="Expansion"/>
    <s v="Other Transmission &amp; Distribution Expansion"/>
    <s v="Distribution - Customer Additions"/>
    <s v="IK - Other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408.42506346593615"/>
    <n v="410.66649133195892"/>
    <n v="408.1227896182084"/>
    <n v="405.5070582043702"/>
    <n v="405.22037598182322"/>
    <n v="603.35531373966785"/>
    <n v="403.01929544041241"/>
    <n v="406.39584881683243"/>
    <n v="407.02291243331251"/>
    <n v="406.97365847654379"/>
    <n v="409.92575070624281"/>
    <n v="608.22810845893275"/>
    <n v="5282.8626666742421"/>
    <n v="421.75233190460034"/>
    <n v="413.4107513427179"/>
    <n v="412.78039606505268"/>
    <n v="410.86122502964236"/>
    <n v="421.67800296499121"/>
    <n v="599.31372857885924"/>
    <n v="409.18997864172457"/>
    <n v="411.97922779237052"/>
    <n v="411.44005899009591"/>
    <n v="410.9118688966775"/>
    <n v="423.54505673561715"/>
    <n v="599.37776442440941"/>
    <n v="5346.2403913667595"/>
    <n v="735.80079445407443"/>
    <n v="721.24784206915672"/>
    <n v="720.148106800356"/>
    <n v="716.79986787972905"/>
    <n v="735.67111812823566"/>
    <n v="1045.5793228792536"/>
    <n v="713.88416516291136"/>
    <n v="718.750366451491"/>
    <n v="717.8097176321545"/>
    <n v="716.88822257223399"/>
    <n v="738.92843182585341"/>
    <n v="1045.6910441445496"/>
    <n v="9327.1989999999987"/>
    <n v="754.19513819371934"/>
    <n v="739.27837537177481"/>
    <n v="738.15114773179243"/>
    <n v="734.7192059148208"/>
    <n v="754.06222007889323"/>
    <n v="1071.7178451764137"/>
    <n v="731.73061330929966"/>
    <n v="736.71846515857885"/>
    <n v="735.75430098311381"/>
    <n v="734.80976939344998"/>
    <n v="757.40096362583063"/>
    <n v="1071.8323550623111"/>
    <n v="9560.370399999998"/>
    <n v="773.05024846473145"/>
    <n v="757.76056198728872"/>
    <n v="756.60515330983196"/>
    <n v="753.08741189256375"/>
    <n v="772.91400735617981"/>
    <n v="1098.5111207186151"/>
    <n v="750.02410355330392"/>
    <n v="755.13665323192583"/>
    <n v="754.14838465572006"/>
    <n v="753.18023948599512"/>
    <n v="776.33622051801683"/>
    <n v="1098.628494825829"/>
    <n v="9799.3826000000026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HW-362"/>
    <s v="AFUDC Not Eligible"/>
    <s v="Maintenance"/>
    <s v="Maintenance"/>
    <s v="Distribution Operations"/>
    <s v="HW - Distribution Highway Jobs"/>
    <s v="~"/>
    <s v="PEF Distribution Station Equip 362.0"/>
    <n v="5620.8199999999988"/>
    <n v="3828.5999999999995"/>
    <n v="8862.470000000003"/>
    <n v="4199.5800000000008"/>
    <n v="4778.130000000001"/>
    <n v="6529.2499999999982"/>
    <n v="4583.6399999999994"/>
    <n v="4788.8799999999992"/>
    <n v="3123.5400000000004"/>
    <n v="5807.7400000000007"/>
    <n v="2882.46"/>
    <n v="3904.0400000000004"/>
    <n v="58909.149999999994"/>
    <n v="0"/>
    <n v="0"/>
    <n v="32984.861389057718"/>
    <n v="0"/>
    <n v="0"/>
    <n v="1383.6465200337325"/>
    <n v="0"/>
    <n v="0"/>
    <n v="737.0314277270146"/>
    <n v="0"/>
    <n v="0"/>
    <n v="694.16028373833933"/>
    <n v="35799.699620556807"/>
    <n v="0"/>
    <n v="0"/>
    <n v="963.18502989746503"/>
    <n v="0"/>
    <n v="0"/>
    <n v="1018.0706460671715"/>
    <n v="0"/>
    <n v="0"/>
    <n v="997.25957342510173"/>
    <n v="0"/>
    <n v="0"/>
    <n v="948.47193499009427"/>
    <n v="3926.9871843798328"/>
    <n v="0"/>
    <n v="0"/>
    <n v="1032.9152939348785"/>
    <n v="0"/>
    <n v="0"/>
    <n v="1042.6968220469698"/>
    <n v="0"/>
    <n v="0"/>
    <n v="1007.1081845840436"/>
    <n v="0"/>
    <n v="0"/>
    <n v="1018.7788831180283"/>
    <n v="4101.4991836839199"/>
    <n v="0"/>
    <n v="0"/>
    <n v="1357.9003982783672"/>
    <n v="0"/>
    <n v="0"/>
    <n v="1412.8086062299383"/>
    <n v="0"/>
    <n v="0"/>
    <n v="1201.1152126603326"/>
    <n v="0"/>
    <n v="0"/>
    <n v="1270.5142150770953"/>
    <n v="5242.3384322457332"/>
    <n v="0"/>
    <n v="0"/>
    <n v="1425.9468061396683"/>
    <n v="0"/>
    <n v="0"/>
    <n v="1440.2336359053088"/>
    <n v="0"/>
    <n v="0"/>
    <n v="1391.0915120110958"/>
    <n v="0"/>
    <n v="0"/>
    <n v="1407.2122491857906"/>
    <n v="5664.4842032418637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HW-364 "/>
    <s v="AFUDC Not Eligible"/>
    <s v="Maintenance"/>
    <s v="Maintenance"/>
    <s v="Distribution Operations"/>
    <s v="HW - Distribution Highway Jobs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558.56737885669054"/>
    <n v="0"/>
    <n v="0"/>
    <n v="502.48833126929441"/>
    <n v="0"/>
    <n v="0"/>
    <n v="491.46453005219485"/>
    <n v="0"/>
    <n v="0"/>
    <n v="470.92569502933759"/>
    <n v="2023.4459352075173"/>
    <n v="0"/>
    <n v="0"/>
    <n v="653.67373160972534"/>
    <n v="0"/>
    <n v="0"/>
    <n v="690.92594439814002"/>
    <n v="0"/>
    <n v="0"/>
    <n v="676.80232552959046"/>
    <n v="0"/>
    <n v="0"/>
    <n v="643.69200326974192"/>
    <n v="2665.094004807198"/>
    <n v="0"/>
    <n v="0"/>
    <n v="701.00051489258658"/>
    <n v="0"/>
    <n v="0"/>
    <n v="707.63886779901236"/>
    <n v="0"/>
    <n v="0"/>
    <n v="683.48620655724926"/>
    <n v="0"/>
    <n v="0"/>
    <n v="691.40666792472325"/>
    <n v="2783.5322571735715"/>
    <n v="0"/>
    <n v="0"/>
    <n v="921.55560475877337"/>
    <n v="0"/>
    <n v="0"/>
    <n v="958.81972725935259"/>
    <n v="0"/>
    <n v="0"/>
    <n v="815.15143348624611"/>
    <n v="0"/>
    <n v="0"/>
    <n v="862.2499097242096"/>
    <n v="3557.7766752285816"/>
    <n v="0"/>
    <n v="0"/>
    <n v="967.73612626667557"/>
    <n v="0"/>
    <n v="0"/>
    <n v="977.43205688239254"/>
    <n v="0"/>
    <n v="0"/>
    <n v="944.08115738941069"/>
    <n v="0"/>
    <n v="0"/>
    <n v="955.0216915515756"/>
    <n v="3844.2710320900546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HW-365 "/>
    <s v="AFUDC Not Eligible"/>
    <s v="Maintenance"/>
    <s v="Maintenance"/>
    <s v="Distribution Operations"/>
    <s v="HW - Distribution Highway Jobs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589.47466636186118"/>
    <n v="0"/>
    <n v="0"/>
    <n v="646.31786855412167"/>
    <n v="0"/>
    <n v="0"/>
    <n v="634.66616646924297"/>
    <n v="0"/>
    <n v="0"/>
    <n v="608.19228232356772"/>
    <n v="2478.6509837087933"/>
    <n v="0"/>
    <n v="0"/>
    <n v="844.20961262235664"/>
    <n v="0"/>
    <n v="0"/>
    <n v="892.32029676457989"/>
    <n v="0"/>
    <n v="0"/>
    <n v="874.07985927267748"/>
    <n v="0"/>
    <n v="0"/>
    <n v="831.31838413531659"/>
    <n v="3441.9281527949306"/>
    <n v="0"/>
    <n v="0"/>
    <n v="905.33145100210436"/>
    <n v="0"/>
    <n v="0"/>
    <n v="913.90478232121404"/>
    <n v="0"/>
    <n v="0"/>
    <n v="882.71198947295443"/>
    <n v="0"/>
    <n v="0"/>
    <n v="892.94114427395846"/>
    <n v="3594.8893670702309"/>
    <n v="0"/>
    <n v="0"/>
    <n v="1190.174978634966"/>
    <n v="0"/>
    <n v="0"/>
    <n v="1238.301023305474"/>
    <n v="0"/>
    <n v="0"/>
    <n v="1052.7556177011238"/>
    <n v="0"/>
    <n v="0"/>
    <n v="1113.5825799167465"/>
    <n v="4594.8141995583101"/>
    <n v="0"/>
    <n v="0"/>
    <n v="1249.8164163465915"/>
    <n v="0"/>
    <n v="0"/>
    <n v="1262.3385625457108"/>
    <n v="0"/>
    <n v="0"/>
    <n v="1219.2663855804296"/>
    <n v="0"/>
    <n v="0"/>
    <n v="1233.3959182374574"/>
    <n v="4964.8172827101889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HW-366 "/>
    <s v="AFUDC Not Eligible"/>
    <s v="Maintenance"/>
    <s v="Maintenance"/>
    <s v="Distribution Operations"/>
    <s v="HW - Distribution Highway Jobs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215.93665021237848"/>
    <n v="0"/>
    <n v="0"/>
    <n v="236.75948004575866"/>
    <n v="0"/>
    <n v="0"/>
    <n v="232.49122279730085"/>
    <n v="0"/>
    <n v="0"/>
    <n v="222.79329651353009"/>
    <n v="907.98064956896815"/>
    <n v="0"/>
    <n v="0"/>
    <n v="309.25128123293308"/>
    <n v="0"/>
    <n v="0"/>
    <n v="326.87521075176346"/>
    <n v="0"/>
    <n v="0"/>
    <n v="320.19336470277347"/>
    <n v="0"/>
    <n v="0"/>
    <n v="304.52896006212814"/>
    <n v="1260.848816749598"/>
    <n v="0"/>
    <n v="0"/>
    <n v="331.64146318257258"/>
    <n v="0"/>
    <n v="0"/>
    <n v="334.78205013541884"/>
    <n v="0"/>
    <n v="0"/>
    <n v="323.35549089073851"/>
    <n v="0"/>
    <n v="0"/>
    <n v="327.10263991728749"/>
    <n v="1316.8816441260174"/>
    <n v="0"/>
    <n v="0"/>
    <n v="435.98548456577339"/>
    <n v="0"/>
    <n v="0"/>
    <n v="453.615040960893"/>
    <n v="0"/>
    <n v="0"/>
    <n v="385.64595656277743"/>
    <n v="0"/>
    <n v="0"/>
    <n v="407.92811933069083"/>
    <n v="1683.1746014201346"/>
    <n v="0"/>
    <n v="0"/>
    <n v="457.83336541328174"/>
    <n v="0"/>
    <n v="0"/>
    <n v="462.4204841785309"/>
    <n v="0"/>
    <n v="0"/>
    <n v="446.64226309120045"/>
    <n v="0"/>
    <n v="0"/>
    <n v="451.8182004556611"/>
    <n v="1818.7143131386742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HW-367 "/>
    <s v="AFUDC Not Eligible"/>
    <s v="Maintenance"/>
    <s v="Maintenance"/>
    <s v="Distribution Operations"/>
    <s v="HW - Distribution Highway Jobs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651.83184638033617"/>
    <n v="0"/>
    <n v="0"/>
    <n v="714.68816837943382"/>
    <n v="0"/>
    <n v="0"/>
    <n v="701.80389884782721"/>
    <n v="0"/>
    <n v="0"/>
    <n v="672.52949272272804"/>
    <n v="2740.853406330325"/>
    <n v="0"/>
    <n v="0"/>
    <n v="933.51375712871857"/>
    <n v="0"/>
    <n v="0"/>
    <n v="986.71379754537588"/>
    <n v="0"/>
    <n v="0"/>
    <n v="966.54380767539033"/>
    <n v="0"/>
    <n v="0"/>
    <n v="919.2588387304786"/>
    <n v="3806.0302010799633"/>
    <n v="0"/>
    <n v="0"/>
    <n v="1001.1013279587326"/>
    <n v="0"/>
    <n v="0"/>
    <n v="1010.581583349275"/>
    <n v="0"/>
    <n v="0"/>
    <n v="976.08908194708829"/>
    <n v="0"/>
    <n v="0"/>
    <n v="987.40032098981601"/>
    <n v="3975.1723142449118"/>
    <n v="0"/>
    <n v="0"/>
    <n v="1316.0768360536631"/>
    <n v="0"/>
    <n v="0"/>
    <n v="1369.2938619017298"/>
    <n v="0"/>
    <n v="0"/>
    <n v="1164.1206607039235"/>
    <n v="0"/>
    <n v="0"/>
    <n v="1231.3821620936658"/>
    <n v="5080.8735207529817"/>
    <n v="0"/>
    <n v="0"/>
    <n v="1382.0274030293119"/>
    <n v="0"/>
    <n v="0"/>
    <n v="1395.8741960187247"/>
    <n v="0"/>
    <n v="0"/>
    <n v="1348.2456578625752"/>
    <n v="0"/>
    <n v="0"/>
    <n v="1363.8698736022736"/>
    <n v="5490.0171305128852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HW-368 "/>
    <s v="AFUDC Not Eligible"/>
    <s v="Maintenance"/>
    <s v="Maintenance"/>
    <s v="Distribution Operations"/>
    <s v="HW - Distribution Highway Jobs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492.30851256595008"/>
    <n v="0"/>
    <n v="0"/>
    <n v="539.78195615509048"/>
    <n v="0"/>
    <n v="0"/>
    <n v="530.05086430398308"/>
    <n v="0"/>
    <n v="0"/>
    <n v="507.94080721528724"/>
    <n v="2070.0821402403108"/>
    <n v="0"/>
    <n v="0"/>
    <n v="705.05418197031986"/>
    <n v="0"/>
    <n v="0"/>
    <n v="745.23453356162713"/>
    <n v="0"/>
    <n v="0"/>
    <n v="730.00076159036792"/>
    <n v="0"/>
    <n v="0"/>
    <n v="694.2878812558688"/>
    <n v="2874.5773583781838"/>
    <n v="0"/>
    <n v="0"/>
    <n v="756.10099204571372"/>
    <n v="0"/>
    <n v="0"/>
    <n v="763.26113688365058"/>
    <n v="0"/>
    <n v="0"/>
    <n v="737.21001318620335"/>
    <n v="0"/>
    <n v="0"/>
    <n v="745.75304356946128"/>
    <n v="3002.3251856850288"/>
    <n v="0"/>
    <n v="0"/>
    <n v="993.99228984898264"/>
    <n v="0"/>
    <n v="0"/>
    <n v="1034.1854700133629"/>
    <n v="0"/>
    <n v="0"/>
    <n v="879.22447192621314"/>
    <n v="0"/>
    <n v="0"/>
    <n v="930.0250117986011"/>
    <n v="3837.4272435871599"/>
    <n v="0"/>
    <n v="0"/>
    <n v="1043.8027213444063"/>
    <n v="0"/>
    <n v="0"/>
    <n v="1054.2607775107026"/>
    <n v="0"/>
    <n v="0"/>
    <n v="1018.2884099353032"/>
    <n v="0"/>
    <n v="0"/>
    <n v="1030.0888987477679"/>
    <n v="4146.4408075381798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HW-369 "/>
    <s v="AFUDC Not Eligible"/>
    <s v="Maintenance"/>
    <s v="Maintenance"/>
    <s v="Distribution Operations"/>
    <s v="HW - Distribution Highway Jobs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303.52855661960831"/>
    <n v="0"/>
    <n v="0"/>
    <n v="332.79789777983024"/>
    <n v="0"/>
    <n v="0"/>
    <n v="326.79827724004974"/>
    <n v="0"/>
    <n v="0"/>
    <n v="313.16651271919972"/>
    <n v="1276.2912443586879"/>
    <n v="0"/>
    <n v="0"/>
    <n v="434.69505956064836"/>
    <n v="0"/>
    <n v="0"/>
    <n v="459.46790791017611"/>
    <n v="0"/>
    <n v="0"/>
    <n v="450.07565752188094"/>
    <n v="0"/>
    <n v="0"/>
    <n v="428.05718994722736"/>
    <n v="1772.2958149399328"/>
    <n v="0"/>
    <n v="0"/>
    <n v="466.16752893043997"/>
    <n v="0"/>
    <n v="0"/>
    <n v="470.5820543192433"/>
    <n v="0"/>
    <n v="0"/>
    <n v="454.5204592576589"/>
    <n v="0"/>
    <n v="0"/>
    <n v="459.7875907721492"/>
    <n v="1851.0576332794913"/>
    <n v="0"/>
    <n v="0"/>
    <n v="612.83735163621498"/>
    <n v="0"/>
    <n v="0"/>
    <n v="637.61810933154698"/>
    <n v="0"/>
    <n v="0"/>
    <n v="542.07824584924435"/>
    <n v="0"/>
    <n v="0"/>
    <n v="573.39887945477744"/>
    <n v="2365.9325862717842"/>
    <n v="0"/>
    <n v="0"/>
    <n v="643.54754248301742"/>
    <n v="0"/>
    <n v="0"/>
    <n v="649.99536658554609"/>
    <n v="0"/>
    <n v="0"/>
    <n v="627.8169143962017"/>
    <n v="0"/>
    <n v="0"/>
    <n v="635.09240373922535"/>
    <n v="2556.4522272039903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HW-370 "/>
    <s v="AFUDC Not Eligible"/>
    <s v="Maintenance"/>
    <s v="Maintenance"/>
    <s v="Distribution Operations"/>
    <s v="HW - Distribution Highway Jobs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"/>
    <n v="177.14137268946888"/>
    <n v="0"/>
    <n v="0"/>
    <n v="194.22316337361809"/>
    <n v="0"/>
    <n v="0"/>
    <n v="190.72174317820446"/>
    <n v="0"/>
    <n v="0"/>
    <n v="182.76615077432655"/>
    <n v="744.85243001561798"/>
    <n v="0"/>
    <n v="0"/>
    <n v="253.69105434255943"/>
    <n v="0"/>
    <n v="0"/>
    <n v="268.14866060845998"/>
    <n v="0"/>
    <n v="0"/>
    <n v="262.66727808236419"/>
    <n v="0"/>
    <n v="0"/>
    <n v="249.81714755714717"/>
    <n v="1034.3241405905308"/>
    <n v="0"/>
    <n v="0"/>
    <n v="272.05860594357409"/>
    <n v="0"/>
    <n v="0"/>
    <n v="274.6349536054027"/>
    <n v="0"/>
    <n v="0"/>
    <n v="265.26129523046075"/>
    <n v="0"/>
    <n v="0"/>
    <n v="268.33522974589425"/>
    <n v="1080.2900845253316"/>
    <n v="0"/>
    <n v="0"/>
    <n v="357.65613263290822"/>
    <n v="0"/>
    <n v="0"/>
    <n v="372.11835484792556"/>
    <n v="0"/>
    <n v="0"/>
    <n v="316.3606272973368"/>
    <n v="0"/>
    <n v="0"/>
    <n v="334.63956649231068"/>
    <n v="1380.7746812704813"/>
    <n v="0"/>
    <n v="0"/>
    <n v="375.57881319629189"/>
    <n v="0"/>
    <n v="0"/>
    <n v="379.3418081022823"/>
    <n v="0"/>
    <n v="0"/>
    <n v="366.39830944534435"/>
    <n v="0"/>
    <n v="0"/>
    <n v="370.64433553120608"/>
    <n v="1491.9632662751244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12267.74"/>
    <n v="15088.02"/>
    <n v="14911.410000000002"/>
    <n v="15475.370000000003"/>
    <n v="22314.190000000002"/>
    <n v="13417.109999999999"/>
    <n v="20795.099999999995"/>
    <n v="32265.86"/>
    <n v="12701.45"/>
    <n v="14503.09"/>
    <n v="17238.479999999996"/>
    <n v="21659.48"/>
    <n v="212637.30000000002"/>
    <n v="1337.5214181316849"/>
    <n v="1662.6092100556625"/>
    <n v="2062.9819695782835"/>
    <n v="2237.9138473155454"/>
    <n v="2483.9841804357688"/>
    <n v="3145.0022770825003"/>
    <n v="2112.755490950422"/>
    <n v="1978.4602960989075"/>
    <n v="1356.0885202300772"/>
    <n v="1460.3152883780581"/>
    <n v="1162.9489664385628"/>
    <n v="1151.2305303451121"/>
    <n v="22151.811995040582"/>
    <n v="1450.6844035353965"/>
    <n v="1773.8206494323433"/>
    <n v="2084.7481420505192"/>
    <n v="2245.4634994614744"/>
    <n v="2612.2729977809358"/>
    <n v="3005.4317119510056"/>
    <n v="2037.4368576675192"/>
    <n v="1870.0199039170882"/>
    <n v="1403.9123967708922"/>
    <n v="1532.7788180677014"/>
    <n v="1215.6603831471093"/>
    <n v="1180.7855719281133"/>
    <n v="22413.015335710101"/>
    <n v="1500.1451434251637"/>
    <n v="1878.3985088023996"/>
    <n v="2010.5080775675292"/>
    <n v="2194.7642084454656"/>
    <n v="2317.7993231483192"/>
    <n v="2513.3698652939556"/>
    <n v="2117.893758830573"/>
    <n v="1941.8205024010595"/>
    <n v="1680.7604743205727"/>
    <n v="1591.4040573895909"/>
    <n v="1321.6179853687404"/>
    <n v="1308.0578430346652"/>
    <n v="22376.539748028034"/>
    <n v="1606.9370238288998"/>
    <n v="2012.1173757945448"/>
    <n v="2153.6315207299131"/>
    <n v="2351.0044215274879"/>
    <n v="2482.7981228993672"/>
    <n v="2692.2908818643878"/>
    <n v="2268.6617415102014"/>
    <n v="2080.0542351613867"/>
    <n v="1800.4099444719411"/>
    <n v="1704.6924498598939"/>
    <n v="1415.7009282436384"/>
    <n v="1401.1754675943853"/>
    <n v="23969.474113486041"/>
    <n v="1736.346874131174"/>
    <n v="2174.1572096716327"/>
    <n v="2327.067771541937"/>
    <n v="2540.3355065285209"/>
    <n v="2682.7428180869897"/>
    <n v="2909.1064476431152"/>
    <n v="2451.3616059117271"/>
    <n v="2247.5651601081927"/>
    <n v="1945.4005557665175"/>
    <n v="1841.9747400035026"/>
    <n v="1529.7101535462391"/>
    <n v="1514.0149208426585"/>
    <n v="25899.783763782209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IK-364 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907.72516226295113"/>
    <n v="1128.3499423028056"/>
    <n v="1400.0677803700141"/>
    <n v="1518.7874247446277"/>
    <n v="1685.7860462483293"/>
    <n v="2134.3940093832553"/>
    <n v="1433.847185433327"/>
    <n v="1342.70611966407"/>
    <n v="920.32595170567629"/>
    <n v="991.06071433954764"/>
    <n v="789.24944674048368"/>
    <n v="781.296587698228"/>
    <n v="15033.596370893316"/>
    <n v="984.52459731890599"/>
    <n v="1203.8249369348173"/>
    <n v="1414.8396577929614"/>
    <n v="1523.9110879071702"/>
    <n v="1772.8508109410839"/>
    <n v="2039.6727494739496"/>
    <n v="1382.7312797802881"/>
    <n v="1269.1117298810721"/>
    <n v="952.78220661462615"/>
    <n v="1040.2389692474737"/>
    <n v="825.02269017138428"/>
    <n v="801.35447578356127"/>
    <n v="15210.865191847293"/>
    <n v="1018.0917294286739"/>
    <n v="1274.7979718925721"/>
    <n v="1364.4557359613689"/>
    <n v="1489.5033980262806"/>
    <n v="1573.0026735845711"/>
    <n v="1705.7289983345518"/>
    <n v="1437.3343333638479"/>
    <n v="1317.8400784711639"/>
    <n v="1140.6685183471152"/>
    <n v="1080.0257002521232"/>
    <n v="896.93210438022254"/>
    <n v="887.72934901971314"/>
    <n v="15186.110591062205"/>
    <n v="1090.5673366628773"/>
    <n v="1365.547905757267"/>
    <n v="1461.5881997163651"/>
    <n v="1595.5377170654344"/>
    <n v="1684.981113889791"/>
    <n v="1827.1559202492012"/>
    <n v="1539.6548567488796"/>
    <n v="1411.6540808483035"/>
    <n v="1221.8700850925193"/>
    <n v="1156.9102443376"/>
    <n v="960.782636737742"/>
    <n v="950.92475637333484"/>
    <n v="16267.174853479317"/>
    <n v="1178.3929039933364"/>
    <n v="1475.5182079185595"/>
    <n v="1579.2928187052198"/>
    <n v="1724.0295584103353"/>
    <n v="1820.6760107508235"/>
    <n v="1974.3004384301075"/>
    <n v="1663.6463396598219"/>
    <n v="1525.3374054417534"/>
    <n v="1320.2697251878649"/>
    <n v="1250.0785386221914"/>
    <n v="1038.1563827834948"/>
    <n v="1027.504622400842"/>
    <n v="17577.202952304346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IK-365 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1172.3131735339205"/>
    <n v="1457.2467049609377"/>
    <n v="1808.166139932019"/>
    <n v="1961.4907461494547"/>
    <n v="2177.1669134407975"/>
    <n v="2756.5372413759728"/>
    <n v="1851.7917252921743"/>
    <n v="1734.084431836897"/>
    <n v="1188.5869005107131"/>
    <n v="1279.9397653533706"/>
    <n v="1019.3035977008668"/>
    <n v="1009.032601798039"/>
    <n v="19415.659941885162"/>
    <n v="1271.4984701181909"/>
    <n v="1554.7215069802346"/>
    <n v="1827.2437938527064"/>
    <n v="1968.107878814616"/>
    <n v="2289.609726357317"/>
    <n v="2634.206181907944"/>
    <n v="1785.7763143887282"/>
    <n v="1639.0384022372359"/>
    <n v="1230.503657669328"/>
    <n v="1343.452729934231"/>
    <n v="1065.5041948392422"/>
    <n v="1034.9370576986405"/>
    <n v="19644.599914798415"/>
    <n v="1314.8499082031985"/>
    <n v="1646.3820968874602"/>
    <n v="1762.1737288671306"/>
    <n v="1923.6708732151665"/>
    <n v="2031.5089114088951"/>
    <n v="2202.9229312552138"/>
    <n v="1856.295323547414"/>
    <n v="1701.9703196849289"/>
    <n v="1473.1559576469785"/>
    <n v="1394.8366849325996"/>
    <n v="1158.3741042377817"/>
    <n v="1146.4888863431329"/>
    <n v="19612.629726229901"/>
    <n v="1408.4510472403852"/>
    <n v="1763.5842494659908"/>
    <n v="1887.6188212494012"/>
    <n v="2060.6125756423708"/>
    <n v="2176.1273556022088"/>
    <n v="2359.7439450379984"/>
    <n v="1988.4407156483878"/>
    <n v="1823.1296699165409"/>
    <n v="1578.0265400266865"/>
    <n v="1494.1318985277078"/>
    <n v="1240.8360908960194"/>
    <n v="1228.1047890716611"/>
    <n v="21008.80769832536"/>
    <n v="1521.8764251355096"/>
    <n v="1905.6092139384896"/>
    <n v="2039.6325376946138"/>
    <n v="2226.5578248902066"/>
    <n v="2351.3752409587605"/>
    <n v="2549.7788413349554"/>
    <n v="2148.5738207615368"/>
    <n v="1969.949946110921"/>
    <n v="1705.1081712851949"/>
    <n v="1614.4573266266941"/>
    <n v="1340.763101345939"/>
    <n v="1327.0065156115577"/>
    <n v="22700.688965694379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IK-366 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429.44233932075213"/>
    <n v="533.81933093817224"/>
    <n v="662.36831125272136"/>
    <n v="718.53425654442208"/>
    <n v="797.54085640896665"/>
    <n v="1009.7760803905391"/>
    <n v="678.34925717592068"/>
    <n v="635.23066344369431"/>
    <n v="435.40373900486105"/>
    <n v="468.86816546304266"/>
    <n v="373.39179611466892"/>
    <n v="369.62931983508651"/>
    <n v="7112.3541158928483"/>
    <n v="465.77594603351361"/>
    <n v="569.52634843914143"/>
    <n v="669.35684683639329"/>
    <n v="720.95824784254626"/>
    <n v="838.73096303645946"/>
    <n v="964.96370641441365"/>
    <n v="654.16645932836843"/>
    <n v="600.41335505212601"/>
    <n v="450.75870613934313"/>
    <n v="492.13426594076822"/>
    <n v="390.31602162116252"/>
    <n v="379.11865288356728"/>
    <n v="7196.2195195678032"/>
    <n v="481.65646619181132"/>
    <n v="603.10350089459052"/>
    <n v="645.52034857124147"/>
    <n v="704.68006205750589"/>
    <n v="744.18334533979976"/>
    <n v="806.97581354458123"/>
    <n v="679.99901750768004"/>
    <n v="623.466606057749"/>
    <n v="539.64721622051809"/>
    <n v="510.95726165234151"/>
    <n v="424.33617258849137"/>
    <n v="419.98237371355322"/>
    <n v="7184.5081843398639"/>
    <n v="515.94448156064425"/>
    <n v="646.0370511719691"/>
    <n v="691.47345661877421"/>
    <n v="754.84461396101074"/>
    <n v="797.16004506935133"/>
    <n v="864.42256457828182"/>
    <n v="728.40658264936644"/>
    <n v="667.84975892909245"/>
    <n v="578.06345962697196"/>
    <n v="547.33113321866927"/>
    <n v="454.54368816967286"/>
    <n v="449.87995141274195"/>
    <n v="7695.956786966547"/>
    <n v="557.49452187520274"/>
    <n v="698.0637061323996"/>
    <n v="747.15919612324865"/>
    <n v="815.63375942572645"/>
    <n v="861.35693677676591"/>
    <n v="934.03624141885871"/>
    <n v="787.06662061105465"/>
    <n v="721.63303484210417"/>
    <n v="624.61606540196124"/>
    <n v="591.40880332352071"/>
    <n v="491.14899987113751"/>
    <n v="486.10968060713486"/>
    <n v="8315.7275664091158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IK-367 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3.12"/>
    <n v="0"/>
    <n v="0"/>
    <n v="0"/>
    <n v="0"/>
    <n v="0"/>
    <n v="3.12"/>
    <n v="1296.325531946638"/>
    <n v="1611.4005648263865"/>
    <n v="1999.4417755533732"/>
    <n v="2168.9857218319653"/>
    <n v="2407.4770470205772"/>
    <n v="3048.1356743484821"/>
    <n v="2047.6822640382065"/>
    <n v="1917.5233839307391"/>
    <n v="1314.3207641560907"/>
    <n v="1415.3373301945178"/>
    <n v="1127.1299413291695"/>
    <n v="1115.7724350518829"/>
    <n v="21469.532434228029"/>
    <n v="1406.0030782359968"/>
    <n v="1719.1866730368261"/>
    <n v="2020.5375462274101"/>
    <n v="2176.3028434132821"/>
    <n v="2531.8145470660488"/>
    <n v="2912.8639062590382"/>
    <n v="1974.6834574154855"/>
    <n v="1812.4229741922918"/>
    <n v="1360.6716572005857"/>
    <n v="1485.5689708981772"/>
    <n v="1178.2178374765035"/>
    <n v="1144.4171763490478"/>
    <n v="21722.690667770694"/>
    <n v="1453.9404189610732"/>
    <n v="1820.5435166282412"/>
    <n v="1948.584088302903"/>
    <n v="2127.1650991463966"/>
    <n v="2246.410711480652"/>
    <n v="2435.9576478087097"/>
    <n v="2052.6622723975029"/>
    <n v="1882.0121020836684"/>
    <n v="1628.9927670780603"/>
    <n v="1542.3885429208806"/>
    <n v="1280.9119276060007"/>
    <n v="1267.7694399522015"/>
    <n v="21687.338534366292"/>
    <n v="1557.4430913633817"/>
    <n v="1950.1438198720045"/>
    <n v="2087.2993051782141"/>
    <n v="2278.5930872065237"/>
    <n v="2406.3275202571494"/>
    <n v="2609.3678667688532"/>
    <n v="2198.7865756783408"/>
    <n v="2015.9882124653702"/>
    <n v="1744.9570132863669"/>
    <n v="1652.1876337179351"/>
    <n v="1372.0970999075921"/>
    <n v="1358.0190259061997"/>
    <n v="23231.210251607929"/>
    <n v="1682.867096361045"/>
    <n v="2107.1927994245552"/>
    <n v="2255.3936900941439"/>
    <n v="2462.0927427266829"/>
    <n v="2600.1138849727572"/>
    <n v="2819.5054764043111"/>
    <n v="2375.8592533164419"/>
    <n v="2178.3397725561726"/>
    <n v="1885.4818891991993"/>
    <n v="1785.2416060766375"/>
    <n v="1482.5948217636367"/>
    <n v="1467.3830048852899"/>
    <n v="25102.066037780874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IK-368 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979.0747383360216"/>
    <n v="1217.0412041432007"/>
    <n v="1510.1167762069606"/>
    <n v="1638.1680956852597"/>
    <n v="1818.2932463901168"/>
    <n v="2302.1629708194932"/>
    <n v="1546.5513310132451"/>
    <n v="1448.2463386769684"/>
    <n v="992.6659828441118"/>
    <n v="1068.9606831522653"/>
    <n v="851.28652115676618"/>
    <n v="842.70854655660401"/>
    <n v="16215.276434981013"/>
    <n v="1061.9108102085995"/>
    <n v="1298.4487311043724"/>
    <n v="1526.0497618989643"/>
    <n v="1643.6944921968229"/>
    <n v="1912.201529705012"/>
    <n v="2199.996371703337"/>
    <n v="1491.4175812477285"/>
    <n v="1368.8672370332959"/>
    <n v="1027.6733844271314"/>
    <n v="1122.0044777472692"/>
    <n v="889.87163525035771"/>
    <n v="864.34303719886304"/>
    <n v="16406.479049721751"/>
    <n v="1098.1164068510182"/>
    <n v="1375.0004325653485"/>
    <n v="1471.7055318011205"/>
    <n v="1606.5822677401411"/>
    <n v="1696.6448051327022"/>
    <n v="1839.8037667625904"/>
    <n v="1550.3125779077332"/>
    <n v="1421.4257614950986"/>
    <n v="1230.328052540337"/>
    <n v="1164.9185500536037"/>
    <n v="967.4333178249567"/>
    <n v="957.50720178109282"/>
    <n v="16379.778672455743"/>
    <n v="1176.2887867062507"/>
    <n v="1472.8835490045608"/>
    <n v="1576.4728617027972"/>
    <n v="1720.9511620749493"/>
    <n v="1817.425044239206"/>
    <n v="1970.7751628888711"/>
    <n v="1660.6757625195357"/>
    <n v="1522.613790259961"/>
    <n v="1317.9122751871262"/>
    <n v="1247.8464207484196"/>
    <n v="1036.3026693197485"/>
    <n v="1025.6699337301909"/>
    <n v="17545.817418381615"/>
    <n v="1271.0176737395409"/>
    <n v="1591.4978050475265"/>
    <n v="1703.429372140557"/>
    <n v="1859.5427988094061"/>
    <n v="1963.7859155259964"/>
    <n v="2129.4856257302854"/>
    <n v="1794.4133008557924"/>
    <n v="1645.2329220266954"/>
    <n v="1424.0463848096169"/>
    <n v="1348.3379870728481"/>
    <n v="1119.7581945306697"/>
    <n v="1108.2691778734054"/>
    <n v="18958.817158162339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IK-369 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2266.34"/>
    <n v="0"/>
    <n v="0"/>
    <n v="2.14"/>
    <n v="0.64"/>
    <n v="0"/>
    <n v="112.39"/>
    <n v="2381.5099999999998"/>
    <n v="603.64006423724641"/>
    <n v="750.35623112588314"/>
    <n v="931.04944096970632"/>
    <n v="1009.9983747833869"/>
    <n v="1121.0529789773623"/>
    <n v="1419.3786737383343"/>
    <n v="953.51285069989319"/>
    <n v="892.90375768053821"/>
    <n v="612.01962852043107"/>
    <n v="659.05846630440544"/>
    <n v="524.85334387108901"/>
    <n v="519.56466780181597"/>
    <n v="9997.3884787100924"/>
    <n v="654.7119280985338"/>
    <n v="800.54733797412189"/>
    <n v="940.87278553168983"/>
    <n v="1013.4056267679596"/>
    <n v="1178.9513190662478"/>
    <n v="1356.3887404486804"/>
    <n v="919.5206140023613"/>
    <n v="843.96325892278389"/>
    <n v="633.60313927086179"/>
    <n v="691.7621592126045"/>
    <n v="548.64266233480703"/>
    <n v="532.90322594215615"/>
    <n v="10115.272797572808"/>
    <n v="677.03417565250777"/>
    <n v="847.74462759668188"/>
    <n v="907.36732035858677"/>
    <n v="990.52440567436736"/>
    <n v="1046.0516843675302"/>
    <n v="1134.3151043197968"/>
    <n v="955.83181495063286"/>
    <n v="876.367762726303"/>
    <n v="758.54812261885286"/>
    <n v="718.22045943154251"/>
    <n v="596.46264708004821"/>
    <n v="590.34278606052669"/>
    <n v="10098.810910837377"/>
    <n v="725.23068052565884"/>
    <n v="908.09361667950441"/>
    <n v="971.96071172653785"/>
    <n v="1061.0375585725194"/>
    <n v="1120.5176964482316"/>
    <n v="1215.0643861420153"/>
    <n v="1023.8752821549022"/>
    <n v="938.75436692719575"/>
    <n v="812.5474177845424"/>
    <n v="769.34892106293262"/>
    <n v="638.92345025728832"/>
    <n v="632.36792906673372"/>
    <n v="10817.722017348062"/>
    <n v="783.63495674167245"/>
    <n v="981.22421063080662"/>
    <n v="1050.2346504926757"/>
    <n v="1146.4850338524095"/>
    <n v="1210.7552261137716"/>
    <n v="1312.9159496983762"/>
    <n v="1106.33000503891"/>
    <n v="1014.3541323773628"/>
    <n v="877.98348537134109"/>
    <n v="831.30612736821911"/>
    <n v="690.37723271815719"/>
    <n v="683.29377883924246"/>
    <n v="11688.894789242946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IK-370 "/>
    <s v="AFUDC Not Eligible"/>
    <s v="Maintenance"/>
    <s v="Maintenance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352.2885318607851"/>
    <n v="437.91310533695128"/>
    <n v="543.36691694491424"/>
    <n v="589.4420627693404"/>
    <n v="654.2543007000869"/>
    <n v="828.35924709142705"/>
    <n v="556.47671880081703"/>
    <n v="521.10483137617723"/>
    <n v="357.17890374603485"/>
    <n v="384.63109601278444"/>
    <n v="306.30805493039514"/>
    <n v="303.22154686323148"/>
    <n v="5834.5453164329456"/>
    <n v="382.09442614287082"/>
    <n v="467.20498371214876"/>
    <n v="549.09988902336079"/>
    <n v="591.43055868013062"/>
    <n v="688.04417389689445"/>
    <n v="791.59788475762923"/>
    <n v="536.63861349551496"/>
    <n v="492.54281656410598"/>
    <n v="369.77519044923537"/>
    <n v="403.71719821776884"/>
    <n v="320.19166632743139"/>
    <n v="311.00602198805245"/>
    <n v="5903.3434232551435"/>
    <n v="395.12184477281073"/>
    <n v="494.74964957184415"/>
    <n v="529.54586695880505"/>
    <n v="578.07691921216519"/>
    <n v="610.48302451890368"/>
    <n v="661.9941691134635"/>
    <n v="557.83008243542429"/>
    <n v="511.45430993067629"/>
    <n v="442.69395007903768"/>
    <n v="419.15844589479246"/>
    <n v="348.09974138337282"/>
    <n v="344.52814800928837"/>
    <n v="5893.7361518805847"/>
    <n v="423.24965958914191"/>
    <n v="529.96973853352426"/>
    <n v="567.24301855804197"/>
    <n v="619.22888473445698"/>
    <n v="653.94190610024191"/>
    <n v="709.12001053339577"/>
    <n v="597.54072224260631"/>
    <n v="547.86356522005735"/>
    <n v="474.20831359212826"/>
    <n v="448.99737102840277"/>
    <n v="372.88016087365469"/>
    <n v="369.05431319947411"/>
    <n v="6313.2976642051271"/>
    <n v="457.33480062186931"/>
    <n v="572.64926082428781"/>
    <n v="612.92423258701342"/>
    <n v="669.09662447038738"/>
    <n v="706.6051548274221"/>
    <n v="766.22686229465353"/>
    <n v="645.66187090509538"/>
    <n v="591.98411313814859"/>
    <n v="512.39725688240708"/>
    <n v="485.15602672509732"/>
    <n v="402.90894550167343"/>
    <n v="398.77499264574146"/>
    <n v="6821.720141423797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IK_Annual-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.022405271872"/>
    <n v="399.022405271872"/>
    <n v="0"/>
    <n v="0"/>
    <n v="0"/>
    <n v="0"/>
    <n v="0"/>
    <n v="0"/>
    <n v="0"/>
    <n v="0"/>
    <n v="0"/>
    <n v="0"/>
    <n v="0"/>
    <n v="418.51407748499207"/>
    <n v="418.51407748499207"/>
    <n v="0"/>
    <n v="0"/>
    <n v="0"/>
    <n v="0"/>
    <n v="0"/>
    <n v="0"/>
    <n v="0"/>
    <n v="0"/>
    <n v="0"/>
    <n v="0"/>
    <n v="0"/>
    <n v="421.09547040000001"/>
    <n v="421.09547040000001"/>
    <n v="0"/>
    <n v="0"/>
    <n v="0"/>
    <n v="0"/>
    <n v="0"/>
    <n v="0"/>
    <n v="0"/>
    <n v="0"/>
    <n v="0"/>
    <n v="0"/>
    <n v="0"/>
    <n v="431.62285716000002"/>
    <n v="431.62285716000002"/>
    <n v="0"/>
    <n v="0"/>
    <n v="0"/>
    <n v="0"/>
    <n v="0"/>
    <n v="0"/>
    <n v="0"/>
    <n v="0"/>
    <n v="0"/>
    <n v="0"/>
    <n v="0"/>
    <n v="444.57154334720002"/>
    <n v="444.57154334720002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IK_Annual-364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.80140374716797"/>
    <n v="270.80140374716797"/>
    <n v="0"/>
    <n v="0"/>
    <n v="0"/>
    <n v="0"/>
    <n v="0"/>
    <n v="0"/>
    <n v="0"/>
    <n v="0"/>
    <n v="0"/>
    <n v="0"/>
    <n v="0"/>
    <n v="284.02966393244799"/>
    <n v="284.02966393244799"/>
    <n v="0"/>
    <n v="0"/>
    <n v="0"/>
    <n v="0"/>
    <n v="0"/>
    <n v="0"/>
    <n v="0"/>
    <n v="0"/>
    <n v="0"/>
    <n v="0"/>
    <n v="0"/>
    <n v="285.78155759999999"/>
    <n v="285.78155759999999"/>
    <n v="0"/>
    <n v="0"/>
    <n v="0"/>
    <n v="0"/>
    <n v="0"/>
    <n v="0"/>
    <n v="0"/>
    <n v="0"/>
    <n v="0"/>
    <n v="0"/>
    <n v="0"/>
    <n v="292.92609654"/>
    <n v="292.92609654"/>
    <n v="0"/>
    <n v="0"/>
    <n v="0"/>
    <n v="0"/>
    <n v="0"/>
    <n v="0"/>
    <n v="0"/>
    <n v="0"/>
    <n v="0"/>
    <n v="0"/>
    <n v="0"/>
    <n v="301.7138797568"/>
    <n v="301.7138797568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IK_Annual-365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.73587405338407"/>
    <n v="349.73587405338407"/>
    <n v="0"/>
    <n v="0"/>
    <n v="0"/>
    <n v="0"/>
    <n v="0"/>
    <n v="0"/>
    <n v="0"/>
    <n v="0"/>
    <n v="0"/>
    <n v="0"/>
    <n v="0"/>
    <n v="366.81996990402405"/>
    <n v="366.81996990402405"/>
    <n v="0"/>
    <n v="0"/>
    <n v="0"/>
    <n v="0"/>
    <n v="0"/>
    <n v="0"/>
    <n v="0"/>
    <n v="0"/>
    <n v="0"/>
    <n v="0"/>
    <n v="0"/>
    <n v="369.08251380000002"/>
    <n v="369.08251380000002"/>
    <n v="0"/>
    <n v="0"/>
    <n v="0"/>
    <n v="0"/>
    <n v="0"/>
    <n v="0"/>
    <n v="0"/>
    <n v="0"/>
    <n v="0"/>
    <n v="0"/>
    <n v="0"/>
    <n v="378.30957664499999"/>
    <n v="378.30957664499999"/>
    <n v="0"/>
    <n v="0"/>
    <n v="0"/>
    <n v="0"/>
    <n v="0"/>
    <n v="0"/>
    <n v="0"/>
    <n v="0"/>
    <n v="0"/>
    <n v="0"/>
    <n v="0"/>
    <n v="389.65886435840002"/>
    <n v="389.65886435840002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IK_Annual-366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.11541769604401"/>
    <n v="128.11541769604401"/>
    <n v="0"/>
    <n v="0"/>
    <n v="0"/>
    <n v="0"/>
    <n v="0"/>
    <n v="0"/>
    <n v="0"/>
    <n v="0"/>
    <n v="0"/>
    <n v="0"/>
    <n v="0"/>
    <n v="134.37367210528402"/>
    <n v="134.37367210528402"/>
    <n v="0"/>
    <n v="0"/>
    <n v="0"/>
    <n v="0"/>
    <n v="0"/>
    <n v="0"/>
    <n v="0"/>
    <n v="0"/>
    <n v="0"/>
    <n v="0"/>
    <n v="0"/>
    <n v="135.2024883"/>
    <n v="135.2024883"/>
    <n v="0"/>
    <n v="0"/>
    <n v="0"/>
    <n v="0"/>
    <n v="0"/>
    <n v="0"/>
    <n v="0"/>
    <n v="0"/>
    <n v="0"/>
    <n v="0"/>
    <n v="0"/>
    <n v="138.5825505075"/>
    <n v="138.5825505075"/>
    <n v="0"/>
    <n v="0"/>
    <n v="0"/>
    <n v="0"/>
    <n v="0"/>
    <n v="0"/>
    <n v="0"/>
    <n v="0"/>
    <n v="0"/>
    <n v="0"/>
    <n v="0"/>
    <n v="142.74002717440001"/>
    <n v="142.74002717440001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IK_Annual-367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.732447615848"/>
    <n v="386.732447615848"/>
    <n v="0"/>
    <n v="0"/>
    <n v="0"/>
    <n v="0"/>
    <n v="0"/>
    <n v="0"/>
    <n v="0"/>
    <n v="0"/>
    <n v="0"/>
    <n v="0"/>
    <n v="0"/>
    <n v="405.62377302392798"/>
    <n v="405.62377302392798"/>
    <n v="0"/>
    <n v="0"/>
    <n v="0"/>
    <n v="0"/>
    <n v="0"/>
    <n v="0"/>
    <n v="0"/>
    <n v="0"/>
    <n v="0"/>
    <n v="0"/>
    <n v="0"/>
    <n v="408.12565860000001"/>
    <n v="408.12565860000001"/>
    <n v="0"/>
    <n v="0"/>
    <n v="0"/>
    <n v="0"/>
    <n v="0"/>
    <n v="0"/>
    <n v="0"/>
    <n v="0"/>
    <n v="0"/>
    <n v="0"/>
    <n v="0"/>
    <n v="418.328800065"/>
    <n v="418.328800065"/>
    <n v="0"/>
    <n v="0"/>
    <n v="0"/>
    <n v="0"/>
    <n v="0"/>
    <n v="0"/>
    <n v="0"/>
    <n v="0"/>
    <n v="0"/>
    <n v="0"/>
    <n v="0"/>
    <n v="430.8786645248"/>
    <n v="430.8786645248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IK_Annual-368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.08710360502397"/>
    <n v="292.08710360502397"/>
    <n v="0"/>
    <n v="0"/>
    <n v="0"/>
    <n v="0"/>
    <n v="0"/>
    <n v="0"/>
    <n v="0"/>
    <n v="0"/>
    <n v="0"/>
    <n v="0"/>
    <n v="0"/>
    <n v="306.355139700064"/>
    <n v="306.355139700064"/>
    <n v="0"/>
    <n v="0"/>
    <n v="0"/>
    <n v="0"/>
    <n v="0"/>
    <n v="0"/>
    <n v="0"/>
    <n v="0"/>
    <n v="0"/>
    <n v="0"/>
    <n v="0"/>
    <n v="308.2447368"/>
    <n v="308.2447368"/>
    <n v="0"/>
    <n v="0"/>
    <n v="0"/>
    <n v="0"/>
    <n v="0"/>
    <n v="0"/>
    <n v="0"/>
    <n v="0"/>
    <n v="0"/>
    <n v="0"/>
    <n v="0"/>
    <n v="315.95085521999999"/>
    <n v="315.95085521999999"/>
    <n v="0"/>
    <n v="0"/>
    <n v="0"/>
    <n v="0"/>
    <n v="0"/>
    <n v="0"/>
    <n v="0"/>
    <n v="0"/>
    <n v="0"/>
    <n v="0"/>
    <n v="0"/>
    <n v="325.42938122240002"/>
    <n v="325.42938122240002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IK_Annual-369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.083778162496"/>
    <n v="180.083778162496"/>
    <n v="0"/>
    <n v="0"/>
    <n v="0"/>
    <n v="0"/>
    <n v="0"/>
    <n v="0"/>
    <n v="0"/>
    <n v="0"/>
    <n v="0"/>
    <n v="0"/>
    <n v="0"/>
    <n v="188.88061244665602"/>
    <n v="188.88061244665602"/>
    <n v="0"/>
    <n v="0"/>
    <n v="0"/>
    <n v="0"/>
    <n v="0"/>
    <n v="0"/>
    <n v="0"/>
    <n v="0"/>
    <n v="0"/>
    <n v="0"/>
    <n v="0"/>
    <n v="190.04562720000001"/>
    <n v="190.04562720000001"/>
    <n v="0"/>
    <n v="0"/>
    <n v="0"/>
    <n v="0"/>
    <n v="0"/>
    <n v="0"/>
    <n v="0"/>
    <n v="0"/>
    <n v="0"/>
    <n v="0"/>
    <n v="0"/>
    <n v="194.79676788"/>
    <n v="194.79676788"/>
    <n v="0"/>
    <n v="0"/>
    <n v="0"/>
    <n v="0"/>
    <n v="0"/>
    <n v="0"/>
    <n v="0"/>
    <n v="0"/>
    <n v="0"/>
    <n v="0"/>
    <n v="0"/>
    <n v="200.64067112960001"/>
    <n v="200.64067112960001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IK_Annual-370"/>
    <s v="AFUDC Not Eligible"/>
    <s v="Maintenance"/>
    <s v="Maintenance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.09814304816399"/>
    <n v="105.09814304816399"/>
    <n v="0"/>
    <n v="0"/>
    <n v="0"/>
    <n v="0"/>
    <n v="0"/>
    <n v="0"/>
    <n v="0"/>
    <n v="0"/>
    <n v="0"/>
    <n v="0"/>
    <n v="0"/>
    <n v="110.23203660260401"/>
    <n v="110.23203660260401"/>
    <n v="0"/>
    <n v="0"/>
    <n v="0"/>
    <n v="0"/>
    <n v="0"/>
    <n v="0"/>
    <n v="0"/>
    <n v="0"/>
    <n v="0"/>
    <n v="0"/>
    <n v="0"/>
    <n v="110.91194729999999"/>
    <n v="110.91194729999999"/>
    <n v="0"/>
    <n v="0"/>
    <n v="0"/>
    <n v="0"/>
    <n v="0"/>
    <n v="0"/>
    <n v="0"/>
    <n v="0"/>
    <n v="0"/>
    <n v="0"/>
    <n v="0"/>
    <n v="113.6847459825"/>
    <n v="113.6847459825"/>
    <n v="0"/>
    <n v="0"/>
    <n v="0"/>
    <n v="0"/>
    <n v="0"/>
    <n v="0"/>
    <n v="0"/>
    <n v="0"/>
    <n v="0"/>
    <n v="0"/>
    <n v="0"/>
    <n v="117.09528848639999"/>
    <n v="117.09528848639999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LA-364 "/>
    <s v="AFUDC Not Eligible"/>
    <s v="Maintenance"/>
    <s v="Maintenance"/>
    <s v="Distribution Operations"/>
    <s v="LA - Distribution R/W Clearing"/>
    <s v="~"/>
    <s v="PEF Distribution Poles Towers &amp; Fixtures 364.0"/>
    <n v="0"/>
    <n v="13.79"/>
    <n v="-16.869999999999997"/>
    <n v="-1.17"/>
    <n v="0"/>
    <n v="0"/>
    <n v="0"/>
    <n v="0"/>
    <n v="0"/>
    <n v="0"/>
    <n v="0"/>
    <n v="0"/>
    <n v="-4.24999999999999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Maintenance TB"/>
    <s v="AFUDC Not Eligible"/>
    <s v="Maintenance"/>
    <s v="Maintenance"/>
    <s v="Operations Support"/>
    <s v="TB - Equipment &amp; Tools"/>
    <s v="~"/>
    <s v="PEF Distribution Gen. Plant Tool Shop/Gar. Eq. -New- 394.1"/>
    <n v="118.64"/>
    <n v="900.53"/>
    <n v="429.36"/>
    <n v="583.35"/>
    <n v="1102.23"/>
    <n v="225.59"/>
    <n v="681.73"/>
    <n v="122.81"/>
    <n v="292.52999999999997"/>
    <n v="1254.25"/>
    <n v="489.2"/>
    <n v="314.35000000000002"/>
    <n v="6514.5700000000006"/>
    <n v="377.52457679999998"/>
    <n v="377.52457679999998"/>
    <n v="377.52457679999998"/>
    <n v="377.52457679999998"/>
    <n v="377.52457679999998"/>
    <n v="377.52457679999998"/>
    <n v="377.52457679999998"/>
    <n v="377.52457679999998"/>
    <n v="377.52457679999998"/>
    <n v="377.52457679999998"/>
    <n v="377.52457679999998"/>
    <n v="377.52457679999998"/>
    <n v="4530.2949215999997"/>
    <n v="393.08771767999997"/>
    <n v="393.08771767999997"/>
    <n v="393.08771767999997"/>
    <n v="393.08771767999997"/>
    <n v="393.08771767999997"/>
    <n v="393.08771767999997"/>
    <n v="393.08771767999997"/>
    <n v="393.08771767999997"/>
    <n v="393.08771767999997"/>
    <n v="393.08771767999997"/>
    <n v="393.08771767999997"/>
    <n v="393.08771767999997"/>
    <n v="4717.0526121599996"/>
    <n v="402.76169985772862"/>
    <n v="402.76169985772862"/>
    <n v="402.76169985772862"/>
    <n v="402.76169985772862"/>
    <n v="402.76169985772862"/>
    <n v="402.76169985772862"/>
    <n v="402.76169985772862"/>
    <n v="402.76169985772862"/>
    <n v="402.76169985772862"/>
    <n v="402.76169985772862"/>
    <n v="402.76169985772862"/>
    <n v="402.76276156498392"/>
    <n v="4833.141459999998"/>
    <n v="412.67761796997701"/>
    <n v="412.67761796997701"/>
    <n v="412.67761796997701"/>
    <n v="412.67761796997701"/>
    <n v="412.67761796997701"/>
    <n v="412.67761796997701"/>
    <n v="412.67761796997701"/>
    <n v="412.67761796997701"/>
    <n v="412.67761796997701"/>
    <n v="412.67761796997701"/>
    <n v="412.67761796997701"/>
    <n v="412.67870373025232"/>
    <n v="4952.1325013999985"/>
    <n v="422.84152617678825"/>
    <n v="422.84152617678825"/>
    <n v="422.84152617678825"/>
    <n v="422.84152617678825"/>
    <n v="422.84152617678825"/>
    <n v="422.84152617678825"/>
    <n v="422.84152617678825"/>
    <n v="422.84152617678825"/>
    <n v="422.84152617678825"/>
    <n v="422.84152617678825"/>
    <n v="422.84152617678825"/>
    <n v="422.84152525532915"/>
    <n v="5074.098313200001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Poles Towers &amp; Fixtures SPP - 364"/>
    <s v="AFUDC Not Eligible"/>
    <s v="Recoverable"/>
    <s v="Florida SPP"/>
    <s v="Distribution Operations"/>
    <s v="TB - Equipment &amp; Tools"/>
    <s v="DEF - SPP"/>
    <s v="PEF Distribution Poles Towers &amp; Fixtures 364.0 SPP"/>
    <n v="17632.579999999998"/>
    <n v="14788.269999999999"/>
    <n v="3001.9400000000005"/>
    <n v="5242.5400000000009"/>
    <n v="5301.2099999999991"/>
    <n v="10226.130000000005"/>
    <n v="8443.0600000000031"/>
    <n v="5650.3999999999987"/>
    <n v="6913.6799999999994"/>
    <n v="13805.570000000002"/>
    <n v="4451.2100000000009"/>
    <n v="10589.019999999999"/>
    <n v="106045.61000000002"/>
    <n v="31316.095006586878"/>
    <n v="8178.6458374991671"/>
    <n v="1356.2203533343641"/>
    <n v="110.95880257958879"/>
    <n v="0"/>
    <n v="0"/>
    <n v="0"/>
    <n v="0"/>
    <n v="0"/>
    <n v="0"/>
    <n v="0"/>
    <n v="0"/>
    <n v="40961.91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 Smart Grid - Infrastructure"/>
    <s v="AFUDC Not Eligible"/>
    <s v="Expansion"/>
    <s v="Other Transmission &amp; Distribution Expansion"/>
    <s v="Distribution Expansion"/>
    <s v="SG - Smart Grid - General"/>
    <s v="~"/>
    <s v="PEF Distribution Gen. Plant Commun Equip-New 397.0"/>
    <n v="10.1"/>
    <n v="2.85"/>
    <n v="0"/>
    <n v="0"/>
    <n v="0"/>
    <n v="0"/>
    <n v="0"/>
    <n v="0"/>
    <n v="0"/>
    <n v="0"/>
    <n v="0"/>
    <n v="0"/>
    <n v="12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PP_Annual-368"/>
    <s v="AFUDC Not Eligible"/>
    <s v="Recoverable"/>
    <s v="Maintenance"/>
    <s v="Distribution Operations"/>
    <s v="IK - Distrib Lines OH/UG (Line Ext)"/>
    <s v="DEF - SPP"/>
    <s v="PEF Distribution Line Transformations 368.0 SPP"/>
    <n v="0"/>
    <n v="0"/>
    <n v="0"/>
    <n v="0"/>
    <n v="0"/>
    <n v="0"/>
    <n v="0"/>
    <n v="359.06"/>
    <n v="1096.6599999999999"/>
    <n v="3295.5699999999997"/>
    <n v="275.01000000000005"/>
    <n v="2240.13"/>
    <n v="7266.42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PP_Mthly-364"/>
    <s v="AFUDC Not Eligible"/>
    <s v="Recoverable"/>
    <s v="Florida SPP"/>
    <s v="Distribution Operations"/>
    <s v="IK - Distrib Lines OH/UG (Line Ext)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-625.74512194050624"/>
    <n v="-305.17441998060963"/>
    <n v="855.31013994709576"/>
    <n v="1780.009071331295"/>
    <n v="2244.0645273332807"/>
    <n v="2335.7079374366026"/>
    <n v="2511.0302051941426"/>
    <n v="2638.9997324458459"/>
    <n v="2567.9013573634747"/>
    <n v="2481.5408697503449"/>
    <n v="1296.4675621308502"/>
    <n v="1498.0492224743975"/>
    <n v="19278.161083486215"/>
    <n v="-69.285638854634584"/>
    <n v="-67.182258170842502"/>
    <n v="1458.2999277787276"/>
    <n v="1533.9438238573609"/>
    <n v="1568.9959606189232"/>
    <n v="1580.9622178077195"/>
    <n v="1658.468325572429"/>
    <n v="1655.0129912497623"/>
    <n v="1582.890795457062"/>
    <n v="1526.9105134222757"/>
    <n v="428.85147901572412"/>
    <n v="379.5986085976354"/>
    <n v="13237.466746352142"/>
    <n v="153.32536900411901"/>
    <n v="143.99253210446727"/>
    <n v="1668.7099639677842"/>
    <n v="1672.7894875525947"/>
    <n v="1683.049006492849"/>
    <n v="1693.3989719358651"/>
    <n v="1693.7244659041451"/>
    <n v="1696.0820782762712"/>
    <n v="1678.3117534381543"/>
    <n v="1649.0298483279885"/>
    <n v="541.95760324856099"/>
    <n v="581.57603220343788"/>
    <n v="14855.947112456235"/>
    <n v="147.78013749128345"/>
    <n v="138.78483600156579"/>
    <n v="1608.358678736387"/>
    <n v="1612.2906605093838"/>
    <n v="1622.1791292568125"/>
    <n v="1632.1547733797227"/>
    <n v="1632.468495392573"/>
    <n v="1634.7408413374544"/>
    <n v="1617.6132057419961"/>
    <n v="1589.3903226581747"/>
    <n v="522.3569305113964"/>
    <n v="560.54250122120732"/>
    <n v="14318.660512237957"/>
    <n v="141.16301255058036"/>
    <n v="132.57049207627671"/>
    <n v="1536.3414881495225"/>
    <n v="1540.0974082737878"/>
    <n v="1549.5431028143119"/>
    <n v="1559.0720692940292"/>
    <n v="1559.3717438320909"/>
    <n v="1561.5423413466283"/>
    <n v="1545.1816268448838"/>
    <n v="1518.2224747787948"/>
    <n v="498.96744711048973"/>
    <n v="535.44318764444267"/>
    <n v="13677.51639471584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PP_Mthly-365"/>
    <s v="AFUDC Not Eligible"/>
    <s v="Recoverable"/>
    <s v="Florida SPP"/>
    <s v="Distribution Operations"/>
    <s v="IK - Distrib Lines OH/UG (Line Ext)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-746.34459739713407"/>
    <n v="-363.99049969419843"/>
    <n v="1020.15354121961"/>
    <n v="2123.0691333017066"/>
    <n v="2676.5617141239018"/>
    <n v="2785.8675027260656"/>
    <n v="2994.9795241485672"/>
    <n v="3147.6125402871353"/>
    <n v="3062.8114187667838"/>
    <n v="2959.8067270821562"/>
    <n v="1546.3349641405384"/>
    <n v="1786.7673348559342"/>
    <n v="22993.629303561065"/>
    <n v="-82.639017745761961"/>
    <n v="-80.130253786485"/>
    <n v="1739.3571828527483"/>
    <n v="1829.5798808568049"/>
    <n v="1871.3875945439584"/>
    <n v="1885.660101177692"/>
    <n v="1978.1039137895812"/>
    <n v="1973.98263499171"/>
    <n v="1887.9603724203671"/>
    <n v="1821.1910447940397"/>
    <n v="511.50376283650417"/>
    <n v="452.75841676197803"/>
    <n v="15788.715633493137"/>
    <n v="182.87567379714349"/>
    <n v="171.74412493769339"/>
    <n v="1990.3194169023543"/>
    <n v="1995.1851845779131"/>
    <n v="2007.4220143421055"/>
    <n v="2019.7667223083231"/>
    <n v="2020.1549485304431"/>
    <n v="2022.9669420962052"/>
    <n v="2001.7717533973409"/>
    <n v="1966.8463645861664"/>
    <n v="646.40876136357599"/>
    <n v="693.6628259516159"/>
    <n v="17719.124732790879"/>
    <n v="176.26171319911805"/>
    <n v="165.53275274315928"/>
    <n v="1918.3366653009616"/>
    <n v="1923.0264555213614"/>
    <n v="1934.8207228155181"/>
    <n v="1946.718966742055"/>
    <n v="1947.0931522069607"/>
    <n v="1949.8034459989929"/>
    <n v="1929.3748116482898"/>
    <n v="1895.7125495322712"/>
    <n v="623.03046293215334"/>
    <n v="668.57551538003247"/>
    <n v="17078.287214020871"/>
    <n v="168.36927380705339"/>
    <n v="158.12072210579029"/>
    <n v="1832.4396455246949"/>
    <n v="1836.9194418422544"/>
    <n v="1848.1855993268364"/>
    <n v="1859.5510777006175"/>
    <n v="1859.9085083294924"/>
    <n v="1862.4974437782971"/>
    <n v="1842.9835387556436"/>
    <n v="1810.8285657651447"/>
    <n v="595.13313867009333"/>
    <n v="638.63882641583837"/>
    <n v="16313.575782021755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PP_Mthly-368"/>
    <s v="AFUDC Not Eligible"/>
    <s v="Recoverable"/>
    <s v="Florida SPP"/>
    <s v="Distribution Operations"/>
    <s v="IK - Distrib Lines OH/UG (Line Ext)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-651.73097971635957"/>
    <n v="-317.84766152319196"/>
    <n v="890.82934236929805"/>
    <n v="1853.9290444089982"/>
    <n v="2337.2557318708177"/>
    <n v="2432.704896965332"/>
    <n v="2615.30792386128"/>
    <n v="2748.5917521250185"/>
    <n v="2674.5408134537315"/>
    <n v="2584.5939593314893"/>
    <n v="1350.3070895986209"/>
    <n v="1560.2600055416683"/>
    <n v="20078.741918286705"/>
    <n v="-72.162923381603463"/>
    <n v="-69.972193792672499"/>
    <n v="1518.8600075765244"/>
    <n v="1597.6452330178338"/>
    <n v="1634.1530101171184"/>
    <n v="1646.6162003965885"/>
    <n v="1727.3409711959898"/>
    <n v="1723.7421442225179"/>
    <n v="1648.6248677545709"/>
    <n v="1590.3198442296843"/>
    <n v="446.66076453777168"/>
    <n v="395.36252765838651"/>
    <n v="13787.190453532712"/>
    <n v="159.69264394190105"/>
    <n v="149.97223426890162"/>
    <n v="1738.0079229488192"/>
    <n v="1742.2568604306773"/>
    <n v="1752.9424352692354"/>
    <n v="1763.7222126605204"/>
    <n v="1764.0612236977629"/>
    <n v="1766.5167426737853"/>
    <n v="1748.0084542180816"/>
    <n v="1717.5105341604301"/>
    <n v="564.4639444164884"/>
    <n v="605.7276420662771"/>
    <n v="15472.88285075288"/>
    <n v="153.9171308137972"/>
    <n v="144.54827367503586"/>
    <n v="1675.1503778048402"/>
    <n v="1679.2456463787184"/>
    <n v="1689.5447621028297"/>
    <n v="1699.9346734094627"/>
    <n v="1700.2614236271218"/>
    <n v="1702.6281352433793"/>
    <n v="1684.7892255412364"/>
    <n v="1655.394306431687"/>
    <n v="544.04929762471272"/>
    <n v="583.82063348835243"/>
    <n v="14913.283886141175"/>
    <n v="147.02521081426744"/>
    <n v="138.07586132579797"/>
    <n v="1600.1424671845487"/>
    <n v="1604.0543626456451"/>
    <n v="1613.8923166961913"/>
    <n v="1623.8170007916037"/>
    <n v="1624.1291201728638"/>
    <n v="1626.3898579638887"/>
    <n v="1609.3497179496678"/>
    <n v="1581.2710099065835"/>
    <n v="519.68849895853987"/>
    <n v="557.6789990528116"/>
    <n v="14245.514423462408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2023-364"/>
    <s v="AFUDC Not Eligible"/>
    <s v="Maintenance"/>
    <s v="Maintenance"/>
    <s v="Distribution Operations"/>
    <s v="IKSO-Distrib Line OH/UG SubOp"/>
    <s v="~"/>
    <s v="PEF Distribution Poles Towers &amp; Fixtures 364.0"/>
    <n v="50.66"/>
    <n v="54.58"/>
    <n v="35.68"/>
    <n v="51.51"/>
    <n v="7.1"/>
    <n v="31.23"/>
    <n v="10.26"/>
    <n v="7.54"/>
    <n v="1.28"/>
    <n v="1.03"/>
    <n v="2.41"/>
    <n v="1"/>
    <n v="254.27999999999994"/>
    <n v="0"/>
    <n v="0"/>
    <n v="0"/>
    <n v="0"/>
    <n v="0"/>
    <n v="0"/>
    <n v="0"/>
    <n v="0"/>
    <n v="0"/>
    <n v="0"/>
    <n v="0"/>
    <n v="127891.00598859393"/>
    <n v="127891.00598859393"/>
    <n v="32.555505752713998"/>
    <n v="32.724869336739999"/>
    <n v="33.074919753728999"/>
    <n v="34.264220974788003"/>
    <n v="34.401114847288"/>
    <n v="0"/>
    <n v="0"/>
    <n v="0"/>
    <n v="0"/>
    <n v="0"/>
    <n v="0"/>
    <n v="0"/>
    <n v="167.020630665259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2023-365"/>
    <s v="AFUDC Not Eligible"/>
    <s v="Maintenance"/>
    <s v="Maintenance"/>
    <s v="Distribution Operations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33.33445478071"/>
    <n v="18133.33445478071"/>
    <n v="38.829908507668002"/>
    <n v="39.03191343188"/>
    <n v="39.449428852098002"/>
    <n v="40.867943371655997"/>
    <n v="41.031220716656001"/>
    <n v="0"/>
    <n v="0"/>
    <n v="0"/>
    <n v="0"/>
    <n v="0"/>
    <n v="0"/>
    <n v="0"/>
    <n v="199.210414879958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2023-368"/>
    <s v="AFUDC Not Eligible"/>
    <s v="Maintenance"/>
    <s v="Maintenance"/>
    <s v="Distribution Operations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34.583476525388"/>
    <n v="15834.583476525388"/>
    <n v="33.907466339617997"/>
    <n v="34.083863231380001"/>
    <n v="34.448450494173002"/>
    <n v="35.687140853556002"/>
    <n v="35.829719636055998"/>
    <n v="0"/>
    <n v="0"/>
    <n v="0"/>
    <n v="0"/>
    <n v="0"/>
    <n v="0"/>
    <n v="0"/>
    <n v="173.95664055478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2025-364"/>
    <s v="AFUDC Not Eligible"/>
    <s v="Maintenance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95.564140348186"/>
    <n v="26095.564140348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2025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24.94629088138"/>
    <n v="31124.94629088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2025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79.257156170417"/>
    <n v="27179.2571561704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Annual-364"/>
    <s v="AFUDC Not Eligible"/>
    <s v="Maintenance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77.084768063021"/>
    <n v="27277.0847680630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9.6446584666555"/>
    <n v="1249.64465846665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Annual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53.24995815615"/>
    <n v="31653.249958156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2.6179761557062"/>
    <n v="1482.61797615570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Annual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65.609981980793"/>
    <n v="27765.6099819807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.7843653776583"/>
    <n v="1295.78436537765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GridMod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88.737292953272"/>
    <n v="43488.737292953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GridMod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70.295090058935"/>
    <n v="51870.2950900589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GridMod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94.731622787767"/>
    <n v="45294.7316227877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SOG_SPP_2023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30.185739705514"/>
    <n v="64830.1857397055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SOG_SPP_2023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169.999866388302"/>
    <n v="59169.999866388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SOG_SPP_2023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69.057587106203"/>
    <n v="51669.057587106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SPP_2024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436.70115391142"/>
    <n v="114436.701153911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SPP_2024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548.77054283602"/>
    <n v="135548.770542836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SPP_2024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365.34133605257"/>
    <n v="118365.341336052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98.816661499492"/>
    <n v="0"/>
    <n v="0"/>
    <n v="143002.44553650229"/>
    <n v="172601.262198001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03.378532383911"/>
    <n v="0"/>
    <n v="0"/>
    <n v="170563.21958973873"/>
    <n v="205866.598122122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27.992268516711"/>
    <n v="0"/>
    <n v="0"/>
    <n v="148941.03152145876"/>
    <n v="179769.023789975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SPP_Annual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738.456385935169"/>
    <n v="56738.456385935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SPP_Annual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76.451897519437"/>
    <n v="61276.451897519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IK_SubOpt_SPP_Annual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08.47606854546"/>
    <n v="53508.476068545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LA_Veg Mgmt_SPP-364"/>
    <s v="AFUDC Not Eligible"/>
    <s v="Recoverable"/>
    <s v="Maintenance"/>
    <s v="Distribution Operations"/>
    <s v="LA - Distribution R/W Clearing"/>
    <s v="DEF - SPP"/>
    <s v="PEF Distribution Poles Towers &amp; Fixtures 364.0 SPP"/>
    <n v="550.91"/>
    <n v="945.68999999999994"/>
    <n v="1074.96"/>
    <n v="1382.4"/>
    <n v="1192.28"/>
    <n v="1274.8799999999999"/>
    <n v="1089.5899999999999"/>
    <n v="1117.8799999999999"/>
    <n v="838.93"/>
    <n v="1142.3499999999999"/>
    <n v="2407.1799999999998"/>
    <n v="1043.96"/>
    <n v="14061.010000000002"/>
    <n v="36.422432335343736"/>
    <n v="36.424513987937736"/>
    <n v="63.184744885614656"/>
    <n v="55.872135667728664"/>
    <n v="63.19231398049066"/>
    <n v="43.858605724153783"/>
    <n v="43.860508603089777"/>
    <n v="61.283338893053475"/>
    <n v="50.002998081521518"/>
    <n v="50.002834458173524"/>
    <n v="61.284369114133483"/>
    <n v="34.115318282035339"/>
    <n v="599.50411401327642"/>
    <n v="45.703483758760939"/>
    <n v="37.584980677074881"/>
    <n v="57.685969202114819"/>
    <n v="57.687881171236818"/>
    <n v="65.218859170203473"/>
    <n v="45.249373457325099"/>
    <n v="55.262955307607044"/>
    <n v="51.575431272963783"/>
    <n v="51.57527673980178"/>
    <n v="63.174884791161077"/>
    <n v="51.57612818722378"/>
    <n v="35.225913544321919"/>
    <n v="617.52113727979531"/>
    <n v="42.599694875205095"/>
    <n v="42.599706654195579"/>
    <n v="52.197441819571239"/>
    <n v="50.2514304960754"/>
    <n v="52.198296189008545"/>
    <n v="43.569499682690207"/>
    <n v="43.569534627028396"/>
    <n v="46.981667305780171"/>
    <n v="44.365716939283686"/>
    <n v="44.365247350199596"/>
    <n v="46.981478841933772"/>
    <n v="41.152453391678343"/>
    <n v="550.83216817264997"/>
    <n v="43.87768588937849"/>
    <n v="43.877698021738745"/>
    <n v="53.763365279907518"/>
    <n v="51.758973609036126"/>
    <n v="53.764245280431304"/>
    <n v="44.876584844910887"/>
    <n v="44.87662083757936"/>
    <n v="48.391117510143452"/>
    <n v="45.696688622340659"/>
    <n v="45.696204945582188"/>
    <n v="48.390923392380905"/>
    <n v="42.387027256946489"/>
    <n v="567.35713549037609"/>
    <n v="45.19401633950153"/>
    <n v="45.194028835832547"/>
    <n v="55.376266083232736"/>
    <n v="53.311742668016549"/>
    <n v="55.377172483769698"/>
    <n v="46.222882260818736"/>
    <n v="46.22291933326715"/>
    <n v="49.842850895871152"/>
    <n v="47.067589149205929"/>
    <n v="47.067090962146104"/>
    <n v="49.842650954576293"/>
    <n v="43.658638255621618"/>
    <n v="584.37784822186006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LA_Veg Mgmt_SPP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43.442105490565879"/>
    <n v="43.444588338793878"/>
    <n v="75.362302205494913"/>
    <n v="66.640338275962918"/>
    <n v="75.371330087406918"/>
    <n v="52.31144803827236"/>
    <n v="52.313717657904355"/>
    <n v="73.094439396423766"/>
    <n v="59.640045384726236"/>
    <n v="59.639850226350241"/>
    <n v="73.09566817138375"/>
    <n v="40.690342753805083"/>
    <n v="715.04617602709038"/>
    <n v="54.511888290552278"/>
    <n v="44.828711064690559"/>
    <n v="68.803750840440841"/>
    <n v="68.806031302204829"/>
    <n v="77.788450094723757"/>
    <n v="53.9702575878662"/>
    <n v="65.913750956820479"/>
    <n v="61.515532665492358"/>
    <n v="61.515348349248363"/>
    <n v="75.350541781054957"/>
    <n v="61.516363895612358"/>
    <n v="42.014982363191038"/>
    <n v="736.53560919189806"/>
    <n v="50.809908069724614"/>
    <n v="50.809922118872649"/>
    <n v="62.257422925131763"/>
    <n v="59.936358026917681"/>
    <n v="62.258441956669238"/>
    <n v="51.966622765880167"/>
    <n v="51.966664445019426"/>
    <n v="56.036415372507591"/>
    <n v="52.916294488402059"/>
    <n v="52.915734395700461"/>
    <n v="56.036190586139014"/>
    <n v="49.083740618335185"/>
    <n v="656.9937157692998"/>
    <n v="52.334205512096183"/>
    <n v="52.334219982718722"/>
    <n v="64.125145858288761"/>
    <n v="61.734449003979208"/>
    <n v="64.126195460776387"/>
    <n v="53.525621653695886"/>
    <n v="53.525664583209483"/>
    <n v="57.71750805456422"/>
    <n v="54.503783531636799"/>
    <n v="54.503206636151937"/>
    <n v="57.717276524603705"/>
    <n v="50.556253151190596"/>
    <n v="676.70352995291194"/>
    <n v="53.904231526509243"/>
    <n v="53.904246431250414"/>
    <n v="66.048900049078483"/>
    <n v="63.586482296035229"/>
    <n v="66.049981139637694"/>
    <n v="55.131390148920481"/>
    <n v="55.131434366319368"/>
    <n v="59.449033129724029"/>
    <n v="56.138896880378269"/>
    <n v="56.138302678030527"/>
    <n v="59.44879465386537"/>
    <n v="52.072940961570836"/>
    <n v="697.00463426131989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LA_Veg Mgmt_SPP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37.934978120090378"/>
    <n v="37.937146219268378"/>
    <n v="65.808672322890416"/>
    <n v="58.192386070308423"/>
    <n v="65.816555746102409"/>
    <n v="45.679959899573859"/>
    <n v="45.681941801005856"/>
    <n v="63.828305002522768"/>
    <n v="52.079515741752239"/>
    <n v="52.07934532347624"/>
    <n v="63.829378006482756"/>
    <n v="35.532054550159579"/>
    <n v="624.40023880363344"/>
    <n v="47.60145177668678"/>
    <n v="39.145804610234556"/>
    <n v="60.081544235444341"/>
    <n v="60.083535604558342"/>
    <n v="67.927259027072765"/>
    <n v="47.128483244808699"/>
    <n v="57.557907751572479"/>
    <n v="53.717248723543861"/>
    <n v="53.71708777294986"/>
    <n v="65.798402759783968"/>
    <n v="53.717974579163865"/>
    <n v="36.688770460487035"/>
    <n v="643.16547054630655"/>
    <n v="44.36876917320199"/>
    <n v="44.368781441348624"/>
    <n v="54.365090038993962"/>
    <n v="52.338265023613801"/>
    <n v="54.365979888568248"/>
    <n v="45.37884790199147"/>
    <n v="45.378884297493357"/>
    <n v="48.932715555096799"/>
    <n v="46.208130359835486"/>
    <n v="46.207641269720206"/>
    <n v="48.932519264749509"/>
    <n v="42.861426843436469"/>
    <n v="573.70705105804996"/>
    <n v="45.699832423288534"/>
    <n v="45.699845059479621"/>
    <n v="55.996042954457238"/>
    <n v="53.908413180626439"/>
    <n v="55.996959499522269"/>
    <n v="46.740213517923181"/>
    <n v="46.740251005290268"/>
    <n v="50.400697214630114"/>
    <n v="47.594374452771348"/>
    <n v="47.59387068995067"/>
    <n v="50.400495035571637"/>
    <n v="44.147269923200646"/>
    <n v="590.91826495671194"/>
    <n v="47.070827264173182"/>
    <n v="47.070840279449961"/>
    <n v="57.67592408157914"/>
    <n v="55.525665420554851"/>
    <n v="57.676868122993476"/>
    <n v="48.142419788646045"/>
    <n v="48.142458400634034"/>
    <n v="51.912717985696098"/>
    <n v="49.022205549075956"/>
    <n v="49.021686673372116"/>
    <n v="51.912509741266447"/>
    <n v="45.471688209378719"/>
    <n v="608.64581151682012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ribution_LA_Veg Mgmt_SPP_Annual-364"/>
    <s v="AFUDC Not Eligible"/>
    <s v="Recoverable"/>
    <s v="Maintenance"/>
    <s v="Distribution Operations"/>
    <s v="LA - Distribution R/W Clearing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.36234114779995"/>
    <n v="271.36234114779995"/>
  </r>
  <r>
    <s v="DE Florida"/>
    <x v="19"/>
    <s v="Customer Delivery"/>
    <s v="PEF Distribution_LA_Veg Mgmt_SPP_Annual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.66183954359997"/>
    <n v="323.66183954359997"/>
  </r>
  <r>
    <s v="DE Florida"/>
    <x v="19"/>
    <s v="Customer Delivery"/>
    <s v="PEF Distribution_LA_Veg Mgmt_SPP_Annual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.63143930859997"/>
    <n v="282.63143930859997"/>
  </r>
  <r>
    <s v="DE Florida"/>
    <x v="19"/>
    <s v="Customer Delivery"/>
    <s v="PEF Dist_MajProj_CustomerFleetElec 2025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62.5"/>
    <n v="62.5"/>
    <n v="62.5"/>
    <n v="62.5"/>
    <n v="62.5"/>
    <n v="62.5"/>
    <n v="7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5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.6666666666666667"/>
    <n v="1.6666666666666667"/>
    <n v="1.6666666666666667"/>
    <n v="1.6666666666666667"/>
    <n v="1.6666666666666667"/>
    <n v="1.6666666666666679"/>
    <n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5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5.833333333333333"/>
    <n v="5.833333333333333"/>
    <n v="5.833333333333333"/>
    <n v="5.833333333333333"/>
    <n v="5.833333333333333"/>
    <n v="5.8333333333333286"/>
    <n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5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2.5"/>
    <n v="2.5"/>
    <n v="2.5"/>
    <n v="2.5"/>
    <n v="2.5"/>
    <n v="2.5"/>
    <n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5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0.83333333333333337"/>
    <n v="0.83333333333333337"/>
    <n v="0.83333333333333337"/>
    <n v="0.83333333333333337"/>
    <n v="0.83333333333333337"/>
    <n v="0.83333333333333393"/>
    <n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5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10"/>
    <n v="10"/>
    <n v="10"/>
    <n v="10"/>
    <n v="10"/>
    <n v="10"/>
    <n v="1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52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75"/>
    <n v="66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52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52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3"/>
    <n v="6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52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"/>
    <n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52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52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8"/>
    <n v="10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6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58.88"/>
    <n v="12358.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6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9.57"/>
    <n v="329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6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.5"/>
    <n v="1153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6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.36"/>
    <n v="494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6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.79"/>
    <n v="164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6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7.42"/>
    <n v="197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7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25"/>
    <n v="58125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7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.0000000000005"/>
    <n v="1550.0000000000005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7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5"/>
    <n v="5425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7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5"/>
    <n v="2325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7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.00000000000023"/>
    <n v="775.00000000000023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Dist_MajProj_CustomerFleetElec 2027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00"/>
    <n v="9300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Other Yates Maintenance SA"/>
    <s v="AFUDC Not Eligible"/>
    <s v="Maintenance"/>
    <s v="Maintenance"/>
    <s v="Distribution Operations"/>
    <s v="SA - Gen. Bldg. &amp; Oper. Centers"/>
    <s v="~"/>
    <s v="PEF Distribution General Plant Struct &amp; Improv 390.0"/>
    <n v="14.86"/>
    <n v="3199.8"/>
    <n v="436.49"/>
    <n v="1909.55"/>
    <n v="115.72"/>
    <n v="176.06"/>
    <n v="54.29"/>
    <n v="383.95"/>
    <n v="511.55"/>
    <n v="85.72"/>
    <n v="111.33"/>
    <n v="1512.4"/>
    <n v="8511.7200000000012"/>
    <n v="0"/>
    <n v="0"/>
    <n v="0"/>
    <n v="0"/>
    <n v="0"/>
    <n v="0"/>
    <n v="0"/>
    <n v="0"/>
    <n v="0"/>
    <n v="0"/>
    <n v="0"/>
    <n v="24961.795864599997"/>
    <n v="24961.795864599997"/>
    <n v="0"/>
    <n v="0"/>
    <n v="0"/>
    <n v="0"/>
    <n v="0"/>
    <n v="0"/>
    <n v="0"/>
    <n v="0"/>
    <n v="0"/>
    <n v="0"/>
    <n v="0"/>
    <n v="39017.825570891997"/>
    <n v="39017.825570891997"/>
    <n v="0"/>
    <n v="0"/>
    <n v="0"/>
    <n v="0"/>
    <n v="0"/>
    <n v="0"/>
    <n v="0"/>
    <n v="0"/>
    <n v="0"/>
    <n v="0"/>
    <n v="0"/>
    <n v="23558.531791417838"/>
    <n v="23558.531791417838"/>
    <n v="0"/>
    <n v="0"/>
    <n v="0"/>
    <n v="0"/>
    <n v="0"/>
    <n v="0"/>
    <n v="0"/>
    <n v="0"/>
    <n v="0"/>
    <n v="0"/>
    <n v="0"/>
    <n v="3018.5767558283565"/>
    <n v="3018.5767558283565"/>
    <n v="0"/>
    <n v="0"/>
    <n v="0"/>
    <n v="0"/>
    <n v="0"/>
    <n v="0"/>
    <n v="0"/>
    <n v="0"/>
    <n v="0"/>
    <n v="0"/>
    <n v="0"/>
    <n v="60.371535116567003"/>
    <n v="60.371535116567003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Other Yates Maintenance TC-392.1"/>
    <s v="AFUDC Not Eligible"/>
    <s v="Maintenance"/>
    <s v="Maintenance"/>
    <s v="Operations Support"/>
    <s v="TC - Automotive Equipment"/>
    <s v="~"/>
    <s v="PEF Distribution General Plant Cars 392.1"/>
    <n v="0"/>
    <n v="0"/>
    <n v="0"/>
    <n v="0"/>
    <n v="0"/>
    <n v="0"/>
    <n v="0"/>
    <n v="0"/>
    <n v="0"/>
    <n v="0"/>
    <n v="0"/>
    <n v="0"/>
    <n v="0"/>
    <n v="20.329897747980237"/>
    <n v="18.135113190168241"/>
    <n v="18.153650438166601"/>
    <n v="20.348440303854602"/>
    <n v="18.153688529982599"/>
    <n v="18.18611030423628"/>
    <n v="20.3484577886226"/>
    <n v="18.153637949046598"/>
    <n v="18.153626396610601"/>
    <n v="20.348427190278599"/>
    <n v="18.153643256922599"/>
    <n v="18.186097190660277"/>
    <n v="226.65079028652985"/>
    <n v="20.350232492574598"/>
    <n v="18.155434508958599"/>
    <n v="18.174715824381479"/>
    <n v="20.36952910716948"/>
    <n v="18.208447067255761"/>
    <n v="18.174729250185479"/>
    <n v="20.369500694421479"/>
    <n v="18.174693968421479"/>
    <n v="18.17469303173748"/>
    <n v="20.369491015353479"/>
    <n v="18.208410536579759"/>
    <n v="18.174685226037479"/>
    <n v="226.90456272307654"/>
    <n v="12.696932716779727"/>
    <n v="12.696932716779727"/>
    <n v="12.696932716779727"/>
    <n v="12.696932716779727"/>
    <n v="12.696932716779727"/>
    <n v="12.696932716779727"/>
    <n v="12.696932716779727"/>
    <n v="12.696932716779727"/>
    <n v="12.696932716779727"/>
    <n v="12.696932716779727"/>
    <n v="12.696932716779727"/>
    <n v="12.696932662302997"/>
    <n v="152.36319254688001"/>
    <n v="11.928751995109861"/>
    <n v="11.928751995109861"/>
    <n v="11.928751995109861"/>
    <n v="11.928751995109861"/>
    <n v="11.928751995109861"/>
    <n v="11.928751995109861"/>
    <n v="11.928751995109861"/>
    <n v="11.928751995109861"/>
    <n v="11.928751995109861"/>
    <n v="11.928751995109861"/>
    <n v="11.928751995109861"/>
    <n v="11.928752021835523"/>
    <n v="143.145023968044"/>
    <n v="11.713661411028003"/>
    <n v="11.713661411028003"/>
    <n v="11.713661411028003"/>
    <n v="11.713661411028003"/>
    <n v="11.713661411028003"/>
    <n v="11.713661411028003"/>
    <n v="11.713661411028003"/>
    <n v="11.713661411028003"/>
    <n v="11.713661411028003"/>
    <n v="11.713661411028003"/>
    <n v="11.713661411028003"/>
    <n v="11.713661357063984"/>
    <n v="140.563936878372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Other Yates Maintenance TC-392.2"/>
    <s v="AFUDC Not Eligible"/>
    <s v="Maintenance"/>
    <s v="Maintenance"/>
    <s v="Operations Support"/>
    <s v="TC - Automotive Equipment"/>
    <s v="~"/>
    <s v="PEF Distribution General Plant Light Trucks 392.2"/>
    <n v="0"/>
    <n v="0"/>
    <n v="0"/>
    <n v="0"/>
    <n v="0"/>
    <n v="0"/>
    <n v="0"/>
    <n v="0"/>
    <n v="0"/>
    <n v="0"/>
    <n v="0"/>
    <n v="0"/>
    <n v="0"/>
    <n v="137.40866858286455"/>
    <n v="122.57423962243655"/>
    <n v="122.6995318692654"/>
    <n v="137.53399670533742"/>
    <n v="122.6997893297694"/>
    <n v="122.91892633126932"/>
    <n v="137.53411488392939"/>
    <n v="122.69944745598541"/>
    <n v="122.69936937370139"/>
    <n v="137.5339080713934"/>
    <n v="122.69948333162939"/>
    <n v="122.91883769732532"/>
    <n v="1531.9203132549067"/>
    <n v="137.54611001101739"/>
    <n v="122.7115903063134"/>
    <n v="122.84191166422812"/>
    <n v="137.67653477520014"/>
    <n v="123.06989929261944"/>
    <n v="122.84200240850411"/>
    <n v="137.67634273498811"/>
    <n v="122.84176394098812"/>
    <n v="122.84175760999213"/>
    <n v="137.67627731469611"/>
    <n v="123.06965238377545"/>
    <n v="122.84170485169213"/>
    <n v="1533.6355472940147"/>
    <n v="85.817874803243782"/>
    <n v="85.817874803243782"/>
    <n v="85.817874803243782"/>
    <n v="85.817874803243782"/>
    <n v="85.817874803243782"/>
    <n v="85.817874803243782"/>
    <n v="85.817874803243782"/>
    <n v="85.817874803243782"/>
    <n v="85.817874803243782"/>
    <n v="85.817874803243782"/>
    <n v="85.817874803243782"/>
    <n v="85.817874435038405"/>
    <n v="1029.8144972707198"/>
    <n v="80.625783258849893"/>
    <n v="80.625783258849893"/>
    <n v="80.625783258849893"/>
    <n v="80.625783258849893"/>
    <n v="80.625783258849893"/>
    <n v="80.625783258849893"/>
    <n v="80.625783258849893"/>
    <n v="80.625783258849893"/>
    <n v="80.625783258849893"/>
    <n v="80.625783258849893"/>
    <n v="80.625783258849893"/>
    <n v="80.625783439487165"/>
    <n v="967.5093992868359"/>
    <n v="79.171997747983994"/>
    <n v="79.171997747983994"/>
    <n v="79.171997747983994"/>
    <n v="79.171997747983994"/>
    <n v="79.171997747983994"/>
    <n v="79.171997747983994"/>
    <n v="79.171997747983994"/>
    <n v="79.171997747983994"/>
    <n v="79.171997747983994"/>
    <n v="79.171997747983994"/>
    <n v="79.171997747983994"/>
    <n v="79.171997383243834"/>
    <n v="950.06397261106792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Other Yates Maintenance TC-392.3"/>
    <s v="AFUDC Not Eligible"/>
    <s v="Maintenance"/>
    <s v="Maintenance"/>
    <s v="Operations Support"/>
    <s v="TC - Automotive Equipment"/>
    <s v="~"/>
    <s v="PEF Distribution General Plant Heavy Trucks 392.3"/>
    <n v="0"/>
    <n v="0"/>
    <n v="0"/>
    <n v="0"/>
    <n v="0"/>
    <n v="0"/>
    <n v="0"/>
    <n v="0"/>
    <n v="0"/>
    <n v="0"/>
    <n v="0"/>
    <n v="0"/>
    <n v="0"/>
    <n v="67.785468856495328"/>
    <n v="60.467453678329321"/>
    <n v="60.529261960026304"/>
    <n v="67.847294836110294"/>
    <n v="60.529388968614299"/>
    <n v="60.637492078437539"/>
    <n v="67.847353135134298"/>
    <n v="60.529220317866297"/>
    <n v="60.529181798868301"/>
    <n v="67.847251111842297"/>
    <n v="60.529238015784294"/>
    <n v="60.637448354169535"/>
    <n v="755.71605311167809"/>
    <n v="67.853270486070301"/>
    <n v="60.535210542582298"/>
    <n v="60.59949974965614"/>
    <n v="67.91761070479015"/>
    <n v="60.711968987902679"/>
    <n v="60.599544514978142"/>
    <n v="67.917515968876145"/>
    <n v="60.599426875876134"/>
    <n v="60.599423752714138"/>
    <n v="67.91748369620214"/>
    <n v="60.711847184584684"/>
    <n v="60.599397726364138"/>
    <n v="756.56220019059708"/>
    <n v="42.335064736456701"/>
    <n v="42.335064736456701"/>
    <n v="42.335064736456701"/>
    <n v="42.335064736456701"/>
    <n v="42.335064736456701"/>
    <n v="42.335064736456701"/>
    <n v="42.335064736456701"/>
    <n v="42.335064736456701"/>
    <n v="42.335064736456701"/>
    <n v="42.335064736456701"/>
    <n v="42.335064736456701"/>
    <n v="42.335064554816199"/>
    <n v="508.02077665584"/>
    <n v="39.773738996877604"/>
    <n v="39.773738996877604"/>
    <n v="39.773738996877604"/>
    <n v="39.773738996877604"/>
    <n v="39.773738996877604"/>
    <n v="39.773738996877604"/>
    <n v="39.773738996877604"/>
    <n v="39.773738996877604"/>
    <n v="39.773738996877604"/>
    <n v="39.773738996877604"/>
    <n v="39.773738996877604"/>
    <n v="39.77373908598836"/>
    <n v="477.28486805164209"/>
    <n v="39.056567849764747"/>
    <n v="39.056567849764747"/>
    <n v="39.056567849764747"/>
    <n v="39.056567849764747"/>
    <n v="39.056567849764747"/>
    <n v="39.056567849764747"/>
    <n v="39.056567849764747"/>
    <n v="39.056567849764747"/>
    <n v="39.056567849764747"/>
    <n v="39.056567849764747"/>
    <n v="39.056567849764747"/>
    <n v="39.056567669833768"/>
    <n v="468.678814017246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Other Yates Maintenance TC-392.4"/>
    <s v="AFUDC Not Eligible"/>
    <s v="Maintenance"/>
    <s v="Maintenance"/>
    <s v="Operations Support"/>
    <s v="TC - Automotive Equipment"/>
    <s v="~"/>
    <s v="PEF Distribution General Plant Special Equip 392.4"/>
    <n v="0"/>
    <n v="0"/>
    <n v="0"/>
    <n v="0"/>
    <n v="0"/>
    <n v="0"/>
    <n v="0"/>
    <n v="0"/>
    <n v="0"/>
    <n v="0"/>
    <n v="0"/>
    <n v="0"/>
    <n v="0"/>
    <n v="141.42232385074894"/>
    <n v="126.15458682790292"/>
    <n v="126.28353881390028"/>
    <n v="141.55131276030431"/>
    <n v="126.28380379472829"/>
    <n v="126.50934170520674"/>
    <n v="141.5514343908483"/>
    <n v="126.2834519349403"/>
    <n v="126.28337157190229"/>
    <n v="141.55122153739629"/>
    <n v="126.2834888584983"/>
    <n v="126.50925048229874"/>
    <n v="1576.6671265286757"/>
    <n v="141.56377989106431"/>
    <n v="126.29594947333629"/>
    <n v="126.43007746885333"/>
    <n v="141.69801431330734"/>
    <n v="126.66472452968907"/>
    <n v="126.43017086373533"/>
    <n v="141.69781666367334"/>
    <n v="126.42992543067334"/>
    <n v="126.42991891475133"/>
    <n v="141.69774933247933"/>
    <n v="126.66447040873109"/>
    <n v="126.42986461540134"/>
    <n v="1578.4324619056958"/>
    <n v="88.324582486500034"/>
    <n v="88.324582486500034"/>
    <n v="88.324582486500034"/>
    <n v="88.324582486500034"/>
    <n v="88.324582486500034"/>
    <n v="88.324582486500034"/>
    <n v="88.324582486500034"/>
    <n v="88.324582486500034"/>
    <n v="88.324582486500034"/>
    <n v="88.324582486500034"/>
    <n v="88.324582486500034"/>
    <n v="88.324582107539413"/>
    <n v="1059.8949894590398"/>
    <n v="82.98083191074069"/>
    <n v="82.98083191074069"/>
    <n v="82.98083191074069"/>
    <n v="82.98083191074069"/>
    <n v="82.98083191074069"/>
    <n v="82.98083191074069"/>
    <n v="82.98083191074069"/>
    <n v="82.98083191074069"/>
    <n v="82.98083191074069"/>
    <n v="82.98083191074069"/>
    <n v="82.98083191074069"/>
    <n v="82.980832096654197"/>
    <n v="995.76998311480179"/>
    <n v="81.484581874643325"/>
    <n v="81.484581874643325"/>
    <n v="81.484581874643325"/>
    <n v="81.484581874643325"/>
    <n v="81.484581874643325"/>
    <n v="81.484581874643325"/>
    <n v="81.484581874643325"/>
    <n v="81.484581874643325"/>
    <n v="81.484581874643325"/>
    <n v="81.484581874643325"/>
    <n v="81.484581874643325"/>
    <n v="81.484581499249288"/>
    <n v="977.81498212032602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Other Yates Maintenance TC-392.5"/>
    <s v="AFUDC Not Eligible"/>
    <s v="Maintenance"/>
    <s v="Maintenance"/>
    <s v="Operations Support"/>
    <s v="TC - Automotive Equipment"/>
    <s v="~"/>
    <s v="PEF Distribution General Plant Trailers 392.5"/>
    <n v="0"/>
    <n v="0"/>
    <n v="0"/>
    <n v="0"/>
    <n v="0"/>
    <n v="0"/>
    <n v="0"/>
    <n v="0"/>
    <n v="0"/>
    <n v="0"/>
    <n v="0"/>
    <n v="0"/>
    <n v="0"/>
    <n v="146.55903687244512"/>
    <n v="130.73674819578912"/>
    <n v="130.8703839497208"/>
    <n v="146.69271089106479"/>
    <n v="130.87065855512878"/>
    <n v="131.10438840794063"/>
    <n v="146.6928369394488"/>
    <n v="130.8702939151608"/>
    <n v="130.87021063319278"/>
    <n v="146.69261635477679"/>
    <n v="130.87033217984879"/>
    <n v="131.10429387165263"/>
    <n v="1633.93451076617"/>
    <n v="146.7056308504248"/>
    <n v="130.88324538661681"/>
    <n v="131.02224515203824"/>
    <n v="146.84474090818225"/>
    <n v="131.26541501592285"/>
    <n v="131.02234193919023"/>
    <n v="146.84453607955825"/>
    <n v="131.02208759155823"/>
    <n v="131.02208083896625"/>
    <n v="146.84446630277424"/>
    <n v="131.26515166483486"/>
    <n v="131.02202456736623"/>
    <n v="1635.7639662974332"/>
    <n v="91.532690093847066"/>
    <n v="91.532690093847066"/>
    <n v="91.532690093847066"/>
    <n v="91.532690093847066"/>
    <n v="91.532690093847066"/>
    <n v="91.532690093847066"/>
    <n v="91.532690093847066"/>
    <n v="91.532690093847066"/>
    <n v="91.532690093847066"/>
    <n v="91.532690093847066"/>
    <n v="91.532690093847066"/>
    <n v="91.532689701121967"/>
    <n v="1098.3922807334397"/>
    <n v="85.994844891300474"/>
    <n v="85.994844891300474"/>
    <n v="85.994844891300474"/>
    <n v="85.994844891300474"/>
    <n v="85.994844891300474"/>
    <n v="85.994844891300474"/>
    <n v="85.994844891300474"/>
    <n v="85.994844891300474"/>
    <n v="85.994844891300474"/>
    <n v="85.994844891300474"/>
    <n v="85.994844891300474"/>
    <n v="85.994845083966524"/>
    <n v="1031.9381388882714"/>
    <n v="84.444248364247073"/>
    <n v="84.444248364247073"/>
    <n v="84.444248364247073"/>
    <n v="84.444248364247073"/>
    <n v="84.444248364247073"/>
    <n v="84.444248364247073"/>
    <n v="84.444248364247073"/>
    <n v="84.444248364247073"/>
    <n v="84.444248364247073"/>
    <n v="84.444248364247073"/>
    <n v="84.444248364247073"/>
    <n v="84.444247975218147"/>
    <n v="1013.3309799819359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Other Yates Maintenance TC-396"/>
    <s v="AFUDC Not Eligible"/>
    <s v="Maintenance"/>
    <s v="Maintenance"/>
    <s v="Operations Support"/>
    <s v="TC - Automotive Equipment"/>
    <s v="~"/>
    <s v="PEF Distribution Gen. Plant Power Oper Equip 396.0"/>
    <n v="0"/>
    <n v="0"/>
    <n v="0"/>
    <n v="0"/>
    <n v="0"/>
    <n v="0"/>
    <n v="0"/>
    <n v="0"/>
    <n v="0"/>
    <n v="0"/>
    <n v="0"/>
    <n v="0"/>
    <n v="0"/>
    <n v="124.59560057346583"/>
    <n v="111.14445076937383"/>
    <n v="111.2580597789206"/>
    <n v="124.7092421133286"/>
    <n v="111.25829323177659"/>
    <n v="111.45699617090948"/>
    <n v="124.7093492720166"/>
    <n v="111.2579832370006"/>
    <n v="111.25791243572459"/>
    <n v="124.7091617443126"/>
    <n v="111.25801576731661"/>
    <n v="111.45691580189347"/>
    <n v="1389.0719808960396"/>
    <n v="124.72022587884861"/>
    <n v="111.2689937921926"/>
    <n v="111.38716295884268"/>
    <n v="124.83848880935068"/>
    <n v="111.59389122261017"/>
    <n v="111.38724524140667"/>
    <n v="124.83831467648267"/>
    <n v="111.38702901048268"/>
    <n v="111.38702326983868"/>
    <n v="124.83825535649467"/>
    <n v="111.59366733749417"/>
    <n v="111.38697543113868"/>
    <n v="1390.6272729851833"/>
    <n v="77.815539305662583"/>
    <n v="77.815539305662583"/>
    <n v="77.815539305662583"/>
    <n v="77.815539305662583"/>
    <n v="77.815539305662583"/>
    <n v="77.815539305662583"/>
    <n v="77.815539305662583"/>
    <n v="77.815539305662583"/>
    <n v="77.815539305662583"/>
    <n v="77.815539305662583"/>
    <n v="77.815539305662583"/>
    <n v="77.81553897179171"/>
    <n v="933.78647133408015"/>
    <n v="73.107599327217557"/>
    <n v="73.107599327217557"/>
    <n v="73.107599327217557"/>
    <n v="73.107599327217557"/>
    <n v="73.107599327217557"/>
    <n v="73.107599327217557"/>
    <n v="73.107599327217557"/>
    <n v="73.107599327217557"/>
    <n v="73.107599327217557"/>
    <n v="73.107599327217557"/>
    <n v="73.107599327217557"/>
    <n v="73.107599491011044"/>
    <n v="877.29119209040425"/>
    <n v="71.789376243481726"/>
    <n v="71.789376243481726"/>
    <n v="71.789376243481726"/>
    <n v="71.789376243481726"/>
    <n v="71.789376243481726"/>
    <n v="71.789376243481726"/>
    <n v="71.789376243481726"/>
    <n v="71.789376243481726"/>
    <n v="71.789376243481726"/>
    <n v="71.789376243481726"/>
    <n v="71.789376243481726"/>
    <n v="71.789375912752874"/>
    <n v="861.47251459105178"/>
    <n v="0"/>
    <n v="0"/>
    <n v="0"/>
    <n v="0"/>
    <n v="0"/>
    <n v="0"/>
    <n v="0"/>
    <n v="0"/>
    <n v="0"/>
    <n v="0"/>
    <n v="0"/>
    <n v="0"/>
    <n v="0"/>
  </r>
  <r>
    <s v="DE Florida"/>
    <x v="19"/>
    <s v="Customer Delivery"/>
    <s v="PEF Other Yates Maintenance VS - 303"/>
    <s v="AFUDC Not Eligible"/>
    <s v="Maintenance"/>
    <s v="Maintenance"/>
    <s v="Operations Support"/>
    <s v="VS - Other - Intangible Plant - Software"/>
    <s v="~"/>
    <s v="PEF Other Yates Maintenance V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1.8514216"/>
    <n v="12951.8514216"/>
    <n v="0"/>
    <n v="0"/>
    <n v="0"/>
    <n v="0"/>
    <n v="0"/>
    <n v="0"/>
    <n v="0"/>
    <n v="0"/>
    <n v="0"/>
    <n v="0"/>
    <n v="0"/>
    <n v="8859.173136632"/>
    <n v="8859.173136632"/>
    <n v="0"/>
    <n v="0"/>
    <n v="0"/>
    <n v="0"/>
    <n v="0"/>
    <n v="0"/>
    <n v="0"/>
    <n v="0"/>
    <n v="0"/>
    <n v="0"/>
    <n v="0"/>
    <n v="11357.023462732639"/>
    <n v="11357.023462732639"/>
    <n v="0"/>
    <n v="0"/>
    <n v="0"/>
    <n v="0"/>
    <n v="0"/>
    <n v="0"/>
    <n v="0"/>
    <n v="0"/>
    <n v="0"/>
    <n v="0"/>
    <n v="0"/>
    <n v="12060.640469254657"/>
    <n v="12060.640469254657"/>
    <n v="0"/>
    <n v="0"/>
    <n v="0"/>
    <n v="0"/>
    <n v="0"/>
    <n v="0"/>
    <n v="0"/>
    <n v="0"/>
    <n v="0"/>
    <n v="0"/>
    <n v="0"/>
    <n v="12074.712809385092"/>
    <n v="12074.712809385092"/>
    <n v="0"/>
    <n v="0"/>
    <n v="0"/>
    <n v="0"/>
    <n v="0"/>
    <n v="0"/>
    <n v="0"/>
    <n v="0"/>
    <n v="0"/>
    <n v="0"/>
    <n v="0"/>
    <n v="0"/>
    <n v="0"/>
  </r>
  <r>
    <s v="DE Florida"/>
    <x v="19"/>
    <s v="Customer Services"/>
    <s v="PEF Customer Maintenance - Intangible VS"/>
    <s v="AFUDC Not Eligible"/>
    <s v="Maintenance"/>
    <s v="Maintenance"/>
    <s v="Customer Operations"/>
    <s v="VS - Cust - Intangible Plant - Software"/>
    <s v="~"/>
    <s v="PEF Corporate 2008 Misc Intangible 303"/>
    <n v="0"/>
    <n v="0"/>
    <n v="0"/>
    <n v="0"/>
    <n v="0"/>
    <n v="0"/>
    <n v="551.98"/>
    <n v="0"/>
    <n v="0"/>
    <n v="0"/>
    <n v="0"/>
    <n v="0"/>
    <n v="551.98"/>
    <n v="5258.7199999999993"/>
    <n v="0"/>
    <n v="0"/>
    <n v="0"/>
    <n v="0"/>
    <n v="0"/>
    <n v="0"/>
    <n v="0"/>
    <n v="0"/>
    <n v="0"/>
    <n v="0"/>
    <n v="0"/>
    <n v="5258.71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Services"/>
    <s v="PEF Customer Maintenance Facilities SA"/>
    <s v="AFUDC Not Eligible"/>
    <s v="Maintenance"/>
    <s v="Maintenance"/>
    <s v="Customer Operations"/>
    <s v="SA - Cust - Gen. Bldg. &amp; Oper. Centers"/>
    <s v="~"/>
    <s v="D GEN 390 5Z-STRUCT &amp; IMPROVE-50220"/>
    <n v="5.6999999999999993"/>
    <n v="380.75"/>
    <n v="200.45999999999998"/>
    <n v="65.98"/>
    <n v="33.85"/>
    <n v="3083.63"/>
    <n v="14.23"/>
    <n v="4.5199999999999996"/>
    <n v="3.7"/>
    <n v="1.29"/>
    <n v="0"/>
    <n v="2758.67"/>
    <n v="6552.78"/>
    <n v="3894.3800000000006"/>
    <n v="0"/>
    <n v="0"/>
    <n v="0"/>
    <n v="0"/>
    <n v="0"/>
    <n v="0"/>
    <n v="0"/>
    <n v="0"/>
    <n v="0"/>
    <n v="0"/>
    <n v="0"/>
    <n v="3894.38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Services"/>
    <s v="PEF Customer Maintenance Facilities VS"/>
    <s v="AFUDC Not Eligible"/>
    <s v="Maintenance"/>
    <s v="Maintenance"/>
    <s v="Customer Operations"/>
    <s v="VS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889"/>
    <n v="923"/>
    <n v="1149"/>
    <n v="934"/>
    <n v="934"/>
    <n v="1156"/>
    <n v="1115"/>
    <n v="927"/>
    <n v="1149"/>
    <n v="927"/>
    <n v="948"/>
    <n v="11051"/>
    <n v="0"/>
    <n v="495"/>
    <n v="528"/>
    <n v="533"/>
    <n v="540"/>
    <n v="540"/>
    <n v="540"/>
    <n v="721"/>
    <n v="533"/>
    <n v="533"/>
    <n v="533"/>
    <n v="1010"/>
    <n v="6506"/>
    <n v="0"/>
    <n v="491"/>
    <n v="525"/>
    <n v="527"/>
    <n v="534"/>
    <n v="534"/>
    <n v="534"/>
    <n v="715"/>
    <n v="527"/>
    <n v="527"/>
    <n v="527"/>
    <n v="998"/>
    <n v="6439"/>
    <n v="0"/>
    <n v="491"/>
    <n v="525"/>
    <n v="527"/>
    <n v="534"/>
    <n v="534"/>
    <n v="534"/>
    <n v="715"/>
    <n v="527"/>
    <n v="527"/>
    <n v="527"/>
    <n v="998"/>
    <n v="6439"/>
    <n v="0"/>
    <n v="491"/>
    <n v="525"/>
    <n v="527"/>
    <n v="534"/>
    <n v="534"/>
    <n v="534"/>
    <n v="715"/>
    <n v="527"/>
    <n v="527"/>
    <n v="527"/>
    <n v="998"/>
    <n v="6439"/>
    <n v="0"/>
    <n v="0"/>
    <n v="0"/>
    <n v="0"/>
    <n v="0"/>
    <n v="0"/>
    <n v="0"/>
    <n v="0"/>
    <n v="0"/>
    <n v="0"/>
    <n v="0"/>
    <n v="0"/>
    <n v="0"/>
  </r>
  <r>
    <s v="DE Florida"/>
    <x v="19"/>
    <s v="Customer Services"/>
    <s v="PEF Customer Maintenance TB"/>
    <s v="AFUDC Not Eligible"/>
    <s v="Maintenance"/>
    <s v="Maintenance"/>
    <s v="Customer Operations"/>
    <s v="TB - Cust - Equipment and Tools"/>
    <s v="~"/>
    <s v="PEF Corporate - Office Furn &amp; Equip 391.1"/>
    <n v="0"/>
    <n v="0"/>
    <n v="2.11"/>
    <n v="0"/>
    <n v="0"/>
    <n v="0"/>
    <n v="0"/>
    <n v="0"/>
    <n v="0"/>
    <n v="0"/>
    <n v="0"/>
    <n v="0"/>
    <n v="2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Customer Services"/>
    <s v="PEF Customer Meters IK"/>
    <s v="AFUDC Not Eligible"/>
    <s v="Expansion"/>
    <s v="Customer Adds"/>
    <s v="Customer Operations"/>
    <s v="IK - Cust - Meters"/>
    <s v="~"/>
    <s v="PEF Distribution Meters 370.0"/>
    <n v="0.15000000000000002"/>
    <n v="0"/>
    <n v="0"/>
    <n v="0"/>
    <n v="0"/>
    <n v="0"/>
    <n v="0"/>
    <n v="0"/>
    <n v="0"/>
    <n v="0"/>
    <n v="0"/>
    <n v="0"/>
    <n v="0.15000000000000002"/>
    <n v="0"/>
    <n v="0"/>
    <n v="5977.6399999999994"/>
    <n v="0"/>
    <n v="0"/>
    <n v="5064"/>
    <n v="0"/>
    <n v="0"/>
    <n v="5022"/>
    <n v="0"/>
    <n v="0"/>
    <n v="5068"/>
    <n v="21131.64"/>
    <n v="0"/>
    <n v="0"/>
    <n v="2341"/>
    <n v="0"/>
    <n v="0"/>
    <n v="2387"/>
    <n v="0"/>
    <n v="0"/>
    <n v="2340"/>
    <n v="0"/>
    <n v="0"/>
    <n v="2369"/>
    <n v="9437"/>
    <n v="0"/>
    <n v="0"/>
    <n v="4765"/>
    <n v="0"/>
    <n v="0"/>
    <n v="4799"/>
    <n v="0"/>
    <n v="0"/>
    <n v="4767"/>
    <n v="0"/>
    <n v="0"/>
    <n v="4801"/>
    <n v="19132"/>
    <n v="0"/>
    <n v="0"/>
    <n v="4765"/>
    <n v="0"/>
    <n v="0"/>
    <n v="4799"/>
    <n v="0"/>
    <n v="0"/>
    <n v="4767"/>
    <n v="0"/>
    <n v="0"/>
    <n v="4801"/>
    <n v="19132"/>
    <n v="0"/>
    <n v="0"/>
    <n v="4765"/>
    <n v="0"/>
    <n v="0"/>
    <n v="4799"/>
    <n v="0"/>
    <n v="0"/>
    <n v="4767"/>
    <n v="0"/>
    <n v="0"/>
    <n v="4801"/>
    <n v="19132"/>
    <n v="0"/>
    <n v="0"/>
    <n v="0"/>
    <n v="0"/>
    <n v="0"/>
    <n v="0"/>
    <n v="0"/>
    <n v="0"/>
    <n v="0"/>
    <n v="0"/>
    <n v="0"/>
    <n v="0"/>
    <n v="0"/>
  </r>
  <r>
    <s v="DE Florida"/>
    <x v="19"/>
    <s v="Distributed Energy Solutions"/>
    <s v="PEF DES Exp Cust Sol TA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0"/>
    <n v="0"/>
    <n v="0"/>
    <n v="0"/>
    <n v="0"/>
    <n v="0"/>
    <n v="490.29"/>
    <n v="0"/>
    <n v="0"/>
    <n v="0"/>
    <n v="0"/>
    <n v="0"/>
    <n v="490.29"/>
    <n v="401.27502750000002"/>
    <n v="401.27502750000002"/>
    <n v="403.33109789999997"/>
    <n v="403.33109789999997"/>
    <n v="403.33109789999997"/>
    <n v="403.33109789999997"/>
    <n v="819.74116479999998"/>
    <n v="819.74116479999998"/>
    <n v="819.74116479999998"/>
    <n v="819.74116479999998"/>
    <n v="819.74116479999998"/>
    <n v="819.74116479999998"/>
    <n v="7334.3214353999983"/>
    <n v="402.50748270000003"/>
    <n v="402.50748270000003"/>
    <n v="404.60632850000002"/>
    <n v="404.60632850000002"/>
    <n v="404.60632850000002"/>
    <n v="404.60632850000002"/>
    <n v="821.01639539999996"/>
    <n v="821.01639539999996"/>
    <n v="821.01639539999996"/>
    <n v="821.01639539999996"/>
    <n v="821.01639539999996"/>
    <n v="821.01639539999996"/>
    <n v="7349.5386517999996"/>
    <n v="470.38434579"/>
    <n v="470.38434579"/>
    <n v="470.38434579"/>
    <n v="470.38434579"/>
    <n v="470.38434579"/>
    <n v="470.38434579"/>
    <n v="957.44898752999995"/>
    <n v="957.44898752999995"/>
    <n v="957.44898752999995"/>
    <n v="957.44898752999995"/>
    <n v="957.44898752999995"/>
    <n v="957.44898761000059"/>
    <n v="8567"/>
    <n v="552.41471977200001"/>
    <n v="552.41471977200001"/>
    <n v="552.41471977200001"/>
    <n v="552.41471977200001"/>
    <n v="552.41471977200001"/>
    <n v="552.41471977200001"/>
    <n v="1124.4186140039999"/>
    <n v="1124.4186140039999"/>
    <n v="1124.4186140039999"/>
    <n v="1124.4186140039999"/>
    <n v="1124.4186140039999"/>
    <n v="1124.4186113480009"/>
    <n v="10061"/>
    <n v="624.39719616900004"/>
    <n v="624.39719616900004"/>
    <n v="624.39719616900004"/>
    <n v="624.39719616900004"/>
    <n v="624.39719616900004"/>
    <n v="624.39719616900004"/>
    <n v="1270.936136883"/>
    <n v="1270.936136883"/>
    <n v="1270.936136883"/>
    <n v="1270.936136883"/>
    <n v="1270.936136883"/>
    <n v="1270.9361385710017"/>
    <n v="11372"/>
    <n v="0"/>
    <n v="0"/>
    <n v="0"/>
    <n v="0"/>
    <n v="0"/>
    <n v="0"/>
    <n v="0"/>
    <n v="0"/>
    <n v="0"/>
    <n v="0"/>
    <n v="0"/>
    <n v="0"/>
    <n v="0"/>
  </r>
  <r>
    <s v="DE Florida"/>
    <x v="19"/>
    <s v="EHS and Coal Combustion Products"/>
    <s v="PEF Ash Strategy ABSAT"/>
    <s v="AFUDC Not Eligible"/>
    <s v="Maintenance"/>
    <s v="Environmental"/>
    <s v="Coal Combustion Products"/>
    <s v="B4 - Fossil Ash Basin Initiative"/>
    <s v="~"/>
    <s v="PEF Ash Strategy ECRC Crystal River ABSAT"/>
    <n v="0"/>
    <n v="0"/>
    <n v="0"/>
    <n v="0"/>
    <n v="0"/>
    <n v="0"/>
    <n v="0"/>
    <n v="0"/>
    <n v="0"/>
    <n v="422.69"/>
    <n v="0"/>
    <n v="0.05"/>
    <n v="42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999999999999996"/>
    <n v="0.57999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EHS and Coal Combustion Products"/>
    <s v="PEF Ash Strategy ECRC Crystal River ABSAT B2"/>
    <s v="AFUDC Not Eligible"/>
    <s v="Recoverable"/>
    <s v="Environmental"/>
    <s v="Coal Combustion Products"/>
    <s v="B2 - Fossil Env Compliance Water"/>
    <s v="~"/>
    <s v="PEF Ash Strategy ECRC Crystal River ABSAT"/>
    <n v="0"/>
    <n v="0"/>
    <n v="0"/>
    <n v="0"/>
    <n v="0"/>
    <n v="0"/>
    <n v="89.5"/>
    <n v="2.4300000000000002"/>
    <n v="0"/>
    <n v="0"/>
    <n v="0"/>
    <n v="0"/>
    <n v="91.93"/>
    <n v="0"/>
    <n v="0"/>
    <n v="-1.9919551999999998"/>
    <n v="0"/>
    <n v="0"/>
    <n v="309.91937000000001"/>
    <n v="0"/>
    <n v="0"/>
    <n v="51.651736799999995"/>
    <n v="0"/>
    <n v="0"/>
    <n v="-1.0000000000000001E-5"/>
    <n v="359.57914160000001"/>
    <n v="0"/>
    <n v="0"/>
    <n v="5.3999999999999991E-6"/>
    <n v="0"/>
    <n v="0"/>
    <n v="5.6999999999999996E-6"/>
    <n v="0"/>
    <n v="0"/>
    <n v="3.5999999999999998E-6"/>
    <n v="0"/>
    <n v="0"/>
    <n v="5.6999999999999996E-6"/>
    <n v="2.0399999999999998E-5"/>
    <n v="0"/>
    <n v="0"/>
    <n v="7.4738874999999894"/>
    <n v="0"/>
    <n v="0"/>
    <n v="7.4738874999999894"/>
    <n v="0"/>
    <n v="0"/>
    <n v="7.4738874999999894"/>
    <n v="0"/>
    <n v="0"/>
    <n v="7.4738875000000302"/>
    <n v="29.89555"/>
    <n v="0"/>
    <n v="0"/>
    <n v="7.4738874999999894"/>
    <n v="0"/>
    <n v="0"/>
    <n v="7.4738874999999894"/>
    <n v="0"/>
    <n v="0"/>
    <n v="7.4738874999999894"/>
    <n v="0"/>
    <n v="0"/>
    <n v="7.4738875000000302"/>
    <n v="29.89555"/>
    <n v="0"/>
    <n v="0"/>
    <n v="7.4738874999999894"/>
    <n v="0"/>
    <n v="0"/>
    <n v="7.4738874999999894"/>
    <n v="0"/>
    <n v="0"/>
    <n v="7.4738874999999894"/>
    <n v="0"/>
    <n v="0"/>
    <n v="7.4738875000000302"/>
    <n v="29.89555"/>
    <n v="0"/>
    <n v="0"/>
    <n v="0"/>
    <n v="0"/>
    <n v="0"/>
    <n v="0"/>
    <n v="0"/>
    <n v="0"/>
    <n v="0"/>
    <n v="0"/>
    <n v="0"/>
    <n v="0"/>
    <n v="0"/>
  </r>
  <r>
    <s v="DE Florida"/>
    <x v="19"/>
    <s v="FERC Interconnection"/>
    <s v="PEF FERC Interconnection"/>
    <s v="AFUDC Not Eligible"/>
    <s v="Expansion"/>
    <s v="Other Transmission &amp; Distribution Expansion"/>
    <s v="Transmission Expansion"/>
    <s v="EE - Transmission Right Of Way"/>
    <s v="~"/>
    <s v="PEF Distribution Easements 360.1"/>
    <n v="5.87"/>
    <n v="0"/>
    <n v="11.11"/>
    <n v="0"/>
    <n v="0"/>
    <n v="0"/>
    <n v="0"/>
    <n v="0"/>
    <n v="0"/>
    <n v="0"/>
    <n v="0"/>
    <n v="0"/>
    <n v="16.98"/>
    <n v="0"/>
    <n v="0"/>
    <n v="0"/>
    <n v="0"/>
    <n v="0"/>
    <n v="5714.7913900000003"/>
    <n v="1311.5505000000001"/>
    <n v="658.89362000000006"/>
    <n v="634.88454999999999"/>
    <n v="654.06408999999996"/>
    <n v="628.49959999999999"/>
    <n v="646.21241999999995"/>
    <n v="10248.896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Dist_MajProj_OthT&amp;D_Mthly-360"/>
    <s v="AFUDC Not Eligible"/>
    <s v="Major Projects"/>
    <s v="Other Transmission &amp; Distribution Expansion"/>
    <s v="~"/>
    <s v="IK - Distrib Lines OH/UG (Line Ext)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.133200000000002"/>
    <n v="0"/>
    <n v="0"/>
    <n v="0"/>
    <n v="0"/>
    <n v="0"/>
    <n v="1.1826640000000013"/>
    <n v="60.315864000000005"/>
    <n v="0"/>
    <n v="0"/>
    <n v="0"/>
    <n v="0"/>
    <n v="0"/>
    <n v="2.3653279999999936E-2"/>
    <n v="0"/>
    <n v="0"/>
    <n v="0"/>
    <n v="0"/>
    <n v="0"/>
    <n v="4.7306559999999901E-4"/>
    <n v="2.4126345599999936E-2"/>
    <n v="0"/>
    <n v="0"/>
    <n v="0"/>
    <n v="0"/>
    <n v="0"/>
    <n v="9.4613119999999727E-6"/>
    <n v="0"/>
    <n v="0"/>
    <n v="0"/>
    <n v="0"/>
    <n v="0"/>
    <n v="1.892262400000004E-7"/>
    <n v="9.6505382399999729E-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Dist_MajProj_OthT&amp;D_Mthly-362"/>
    <s v="AFUDC Not Eligible"/>
    <s v="Major Projects"/>
    <s v="Other Transmission &amp; Distribution Expansion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3.134592172114"/>
    <n v="0"/>
    <n v="0"/>
    <n v="0"/>
    <n v="0"/>
    <n v="0"/>
    <n v="2948.4730113849764"/>
    <n v="5961.6076035570904"/>
    <n v="0"/>
    <n v="0"/>
    <n v="0"/>
    <n v="0"/>
    <n v="0"/>
    <n v="8643.1595979212398"/>
    <n v="0"/>
    <n v="0"/>
    <n v="0"/>
    <n v="0"/>
    <n v="0"/>
    <n v="8730.1138285388952"/>
    <n v="17373.273426460135"/>
    <n v="0"/>
    <n v="0"/>
    <n v="0"/>
    <n v="0"/>
    <n v="0"/>
    <n v="7661.8022765707765"/>
    <n v="0"/>
    <n v="0"/>
    <n v="0"/>
    <n v="0"/>
    <n v="0"/>
    <n v="7640.4360455314127"/>
    <n v="15302.238322102188"/>
    <n v="0"/>
    <n v="0"/>
    <n v="0"/>
    <n v="0"/>
    <n v="0"/>
    <n v="8342.6687209106276"/>
    <n v="0"/>
    <n v="0"/>
    <n v="0"/>
    <n v="0"/>
    <n v="0"/>
    <n v="8356.7133744182102"/>
    <n v="16699.382095328838"/>
    <n v="0"/>
    <n v="0"/>
    <n v="0"/>
    <n v="0"/>
    <n v="0"/>
    <n v="9977.9142674883642"/>
    <n v="0"/>
    <n v="0"/>
    <n v="0"/>
    <n v="0"/>
    <n v="0"/>
    <n v="10010.338285349766"/>
    <n v="19988.25255283813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Dist_MajProj_OthT&amp;D_Mthly-364"/>
    <s v="AFUDC Not Eligible"/>
    <s v="Major Projects"/>
    <s v="Other Transmission &amp; Distribution Expansion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4.9004027315405"/>
    <n v="0"/>
    <n v="0"/>
    <n v="0"/>
    <n v="0"/>
    <n v="0"/>
    <n v="2001.0170352456043"/>
    <n v="4045.9174379771448"/>
    <n v="0"/>
    <n v="0"/>
    <n v="0"/>
    <n v="0"/>
    <n v="0"/>
    <n v="5865.7852817390976"/>
    <n v="0"/>
    <n v="0"/>
    <n v="0"/>
    <n v="0"/>
    <n v="0"/>
    <n v="5924.7978269042596"/>
    <n v="11790.583108643357"/>
    <n v="0"/>
    <n v="0"/>
    <n v="0"/>
    <n v="0"/>
    <n v="0"/>
    <n v="5199.7959565380843"/>
    <n v="0"/>
    <n v="0"/>
    <n v="0"/>
    <n v="0"/>
    <n v="0"/>
    <n v="5185.2959191307618"/>
    <n v="10385.091875668846"/>
    <n v="0"/>
    <n v="0"/>
    <n v="0"/>
    <n v="0"/>
    <n v="0"/>
    <n v="5661.7759183826147"/>
    <n v="0"/>
    <n v="0"/>
    <n v="0"/>
    <n v="0"/>
    <n v="0"/>
    <n v="5671.3055183676524"/>
    <n v="11333.081436750268"/>
    <n v="0"/>
    <n v="0"/>
    <n v="0"/>
    <n v="0"/>
    <n v="0"/>
    <n v="6771.5461103673524"/>
    <n v="0"/>
    <n v="0"/>
    <n v="0"/>
    <n v="0"/>
    <n v="0"/>
    <n v="6793.5509222073451"/>
    <n v="13565.097032574697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Dist_MajProj_OthT&amp;D_Mthly-365"/>
    <s v="AFUDC Not Eligible"/>
    <s v="Major Projects"/>
    <s v="Other Transmission &amp; Distribution Expansion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0.9576161914974"/>
    <n v="0"/>
    <n v="0"/>
    <n v="0"/>
    <n v="0"/>
    <n v="0"/>
    <n v="2584.2829177899025"/>
    <n v="5225.2405339813995"/>
    <n v="0"/>
    <n v="0"/>
    <n v="0"/>
    <n v="0"/>
    <n v="0"/>
    <n v="7575.572039625913"/>
    <n v="0"/>
    <n v="0"/>
    <n v="0"/>
    <n v="0"/>
    <n v="0"/>
    <n v="7651.7858397682567"/>
    <n v="15227.357879394171"/>
    <n v="0"/>
    <n v="0"/>
    <n v="0"/>
    <n v="0"/>
    <n v="0"/>
    <n v="6715.605716795365"/>
    <n v="0"/>
    <n v="0"/>
    <n v="0"/>
    <n v="0"/>
    <n v="0"/>
    <n v="6696.8821143359055"/>
    <n v="13412.487831131271"/>
    <n v="0"/>
    <n v="0"/>
    <n v="0"/>
    <n v="0"/>
    <n v="0"/>
    <n v="7312.4376422867172"/>
    <n v="0"/>
    <n v="0"/>
    <n v="0"/>
    <n v="0"/>
    <n v="0"/>
    <n v="7324.7487528457323"/>
    <n v="14637.186395132449"/>
    <n v="0"/>
    <n v="0"/>
    <n v="0"/>
    <n v="0"/>
    <n v="0"/>
    <n v="8745.504975056916"/>
    <n v="0"/>
    <n v="0"/>
    <n v="0"/>
    <n v="0"/>
    <n v="0"/>
    <n v="8773.9200995011415"/>
    <n v="17519.425074558058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Dist_MajProj_OthT&amp;D_Mthly-366"/>
    <s v="AFUDC Not Eligible"/>
    <s v="Major Projects"/>
    <s v="Other Transmission &amp; Distribution Expansion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7.4368951475559"/>
    <n v="0"/>
    <n v="0"/>
    <n v="0"/>
    <n v="0"/>
    <n v="0"/>
    <n v="946.67579170579245"/>
    <n v="1914.1126868533484"/>
    <n v="0"/>
    <n v="0"/>
    <n v="0"/>
    <n v="0"/>
    <n v="0"/>
    <n v="2775.0872819955612"/>
    <n v="0"/>
    <n v="0"/>
    <n v="0"/>
    <n v="0"/>
    <n v="0"/>
    <n v="2803.0059588137965"/>
    <n v="5578.0932408093577"/>
    <n v="0"/>
    <n v="0"/>
    <n v="0"/>
    <n v="0"/>
    <n v="0"/>
    <n v="2460.0001191762763"/>
    <n v="0"/>
    <n v="0"/>
    <n v="0"/>
    <n v="0"/>
    <n v="0"/>
    <n v="2453.1400023835249"/>
    <n v="4913.1401215598016"/>
    <n v="0"/>
    <n v="0"/>
    <n v="0"/>
    <n v="0"/>
    <n v="0"/>
    <n v="2678.8928000476703"/>
    <n v="0"/>
    <n v="0"/>
    <n v="0"/>
    <n v="0"/>
    <n v="0"/>
    <n v="2683.4078560009534"/>
    <n v="5362.3006560486238"/>
    <n v="0"/>
    <n v="0"/>
    <n v="0"/>
    <n v="0"/>
    <n v="0"/>
    <n v="3203.8781571200193"/>
    <n v="0"/>
    <n v="0"/>
    <n v="0"/>
    <n v="0"/>
    <n v="0"/>
    <n v="3214.2875631424004"/>
    <n v="6418.1657202624192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Dist_MajProj_OthT&amp;D_Mthly-367"/>
    <s v="AFUDC Not Eligible"/>
    <s v="Major Projects"/>
    <s v="Other Transmission &amp; Distribution Expansion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0.3295364648657"/>
    <n v="0"/>
    <n v="0"/>
    <n v="0"/>
    <n v="0"/>
    <n v="0"/>
    <n v="2857.6595433162811"/>
    <n v="5777.9890797811468"/>
    <n v="0"/>
    <n v="0"/>
    <n v="0"/>
    <n v="0"/>
    <n v="0"/>
    <n v="8376.9488186033777"/>
    <n v="0"/>
    <n v="0"/>
    <n v="0"/>
    <n v="0"/>
    <n v="0"/>
    <n v="8461.2248441924967"/>
    <n v="16838.173662795874"/>
    <n v="0"/>
    <n v="0"/>
    <n v="0"/>
    <n v="0"/>
    <n v="0"/>
    <n v="7425.6344968838494"/>
    <n v="0"/>
    <n v="0"/>
    <n v="0"/>
    <n v="0"/>
    <n v="0"/>
    <n v="7404.9226899376754"/>
    <n v="14830.557186821525"/>
    <n v="0"/>
    <n v="0"/>
    <n v="0"/>
    <n v="0"/>
    <n v="0"/>
    <n v="8085.6084537987535"/>
    <n v="0"/>
    <n v="0"/>
    <n v="0"/>
    <n v="0"/>
    <n v="0"/>
    <n v="8099.2221690759761"/>
    <n v="16184.83062287473"/>
    <n v="0"/>
    <n v="0"/>
    <n v="0"/>
    <n v="0"/>
    <n v="0"/>
    <n v="9670.9244433815202"/>
    <n v="0"/>
    <n v="0"/>
    <n v="0"/>
    <n v="0"/>
    <n v="0"/>
    <n v="9702.3584888676323"/>
    <n v="19373.282932249153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Dist_MajProj_OthT&amp;D_Mthly-368"/>
    <s v="AFUDC Not Eligible"/>
    <s v="Major Projects"/>
    <s v="Other Transmission &amp; Distribution Expansion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5.6349322038886"/>
    <n v="0"/>
    <n v="0"/>
    <n v="0"/>
    <n v="0"/>
    <n v="0"/>
    <n v="2158.3022170553027"/>
    <n v="4363.9371492591908"/>
    <n v="0"/>
    <n v="0"/>
    <n v="0"/>
    <n v="0"/>
    <n v="0"/>
    <n v="6326.8513737535086"/>
    <n v="0"/>
    <n v="0"/>
    <n v="0"/>
    <n v="0"/>
    <n v="0"/>
    <n v="6390.5024595866744"/>
    <n v="12717.353833340183"/>
    <n v="0"/>
    <n v="0"/>
    <n v="0"/>
    <n v="0"/>
    <n v="0"/>
    <n v="5608.4600491917345"/>
    <n v="0"/>
    <n v="0"/>
    <n v="0"/>
    <n v="0"/>
    <n v="0"/>
    <n v="5592.819200983834"/>
    <n v="11201.279250175568"/>
    <n v="0"/>
    <n v="0"/>
    <n v="0"/>
    <n v="0"/>
    <n v="0"/>
    <n v="6107.0063840196763"/>
    <n v="0"/>
    <n v="0"/>
    <n v="0"/>
    <n v="0"/>
    <n v="0"/>
    <n v="6117.2901276803932"/>
    <n v="12224.296511700069"/>
    <n v="0"/>
    <n v="0"/>
    <n v="0"/>
    <n v="0"/>
    <n v="0"/>
    <n v="7304.2758025536086"/>
    <n v="0"/>
    <n v="0"/>
    <n v="0"/>
    <n v="0"/>
    <n v="0"/>
    <n v="7328.015516051074"/>
    <n v="14632.291318604683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Dist_MajProj_OthT&amp;D_Mthly-369"/>
    <s v="AFUDC Not Eligible"/>
    <s v="Major Projects"/>
    <s v="Other Transmission &amp; Distribution Expansion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9.8651461708184"/>
    <n v="0"/>
    <n v="0"/>
    <n v="0"/>
    <n v="0"/>
    <n v="0"/>
    <n v="1330.6825699137955"/>
    <n v="2690.547716084614"/>
    <n v="0"/>
    <n v="0"/>
    <n v="0"/>
    <n v="0"/>
    <n v="0"/>
    <n v="3900.7655086299901"/>
    <n v="0"/>
    <n v="0"/>
    <n v="0"/>
    <n v="0"/>
    <n v="0"/>
    <n v="3940.0090352338971"/>
    <n v="7840.7745438638867"/>
    <n v="0"/>
    <n v="0"/>
    <n v="0"/>
    <n v="0"/>
    <n v="0"/>
    <n v="3457.8401807046776"/>
    <n v="0"/>
    <n v="0"/>
    <n v="0"/>
    <n v="0"/>
    <n v="0"/>
    <n v="3448.1968036140929"/>
    <n v="6906.0369843187709"/>
    <n v="0"/>
    <n v="0"/>
    <n v="0"/>
    <n v="0"/>
    <n v="0"/>
    <n v="3765.0339360722819"/>
    <n v="0"/>
    <n v="0"/>
    <n v="0"/>
    <n v="0"/>
    <n v="0"/>
    <n v="3771.3706787214469"/>
    <n v="7536.4046147937288"/>
    <n v="0"/>
    <n v="0"/>
    <n v="0"/>
    <n v="0"/>
    <n v="0"/>
    <n v="4503.0674135744284"/>
    <n v="0"/>
    <n v="0"/>
    <n v="0"/>
    <n v="0"/>
    <n v="0"/>
    <n v="4517.7013482714883"/>
    <n v="9020.7687618459167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Dist_MajProj_OthT&amp;D_Mthly-370"/>
    <s v="AFUDC Not Eligible"/>
    <s v="Major Projects"/>
    <s v="Other Transmission &amp; Distribution Expansion"/>
    <s v="~"/>
    <s v="IK - Distrib Lines OH/UG (Line Ext)"/>
    <s v="~"/>
    <s v="PEF Distribution Meters 370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.62673926971911"/>
    <n v="0"/>
    <n v="0"/>
    <n v="0"/>
    <n v="0"/>
    <n v="0"/>
    <n v="776.59558518538461"/>
    <n v="1570.2223244551037"/>
    <n v="0"/>
    <n v="0"/>
    <n v="0"/>
    <n v="0"/>
    <n v="0"/>
    <n v="2276.5138293212317"/>
    <n v="0"/>
    <n v="0"/>
    <n v="0"/>
    <n v="0"/>
    <n v="0"/>
    <n v="2299.4166238695011"/>
    <n v="4575.9304531907328"/>
    <n v="0"/>
    <n v="0"/>
    <n v="0"/>
    <n v="0"/>
    <n v="0"/>
    <n v="2018.2383324773905"/>
    <n v="0"/>
    <n v="0"/>
    <n v="0"/>
    <n v="0"/>
    <n v="0"/>
    <n v="2012.6147666495476"/>
    <n v="4030.8530991269381"/>
    <n v="0"/>
    <n v="0"/>
    <n v="0"/>
    <n v="0"/>
    <n v="0"/>
    <n v="2197.2322953329913"/>
    <n v="0"/>
    <n v="0"/>
    <n v="0"/>
    <n v="0"/>
    <n v="0"/>
    <n v="2200.924645906659"/>
    <n v="4398.1569412396502"/>
    <n v="0"/>
    <n v="0"/>
    <n v="0"/>
    <n v="0"/>
    <n v="0"/>
    <n v="2628.278492918133"/>
    <n v="0"/>
    <n v="0"/>
    <n v="0"/>
    <n v="0"/>
    <n v="0"/>
    <n v="2636.8255698583625"/>
    <n v="5265.104062776496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Grid Solutions - H&amp;R_Mthly-364"/>
    <s v="AFUDC Not Eligible"/>
    <s v="Major Projects"/>
    <s v="Other Transmission &amp; Distribution Expansion"/>
    <s v="Grid Solutions - H&amp;R"/>
    <s v="IK - Distrib Lines OH/UG (Line Ext)"/>
    <s v="~"/>
    <s v="PEF Distribution Poles Towers &amp; Fixtures 364.0 SPP"/>
    <n v="0"/>
    <n v="0"/>
    <n v="0"/>
    <n v="0"/>
    <n v="0"/>
    <n v="0"/>
    <n v="0"/>
    <n v="0"/>
    <n v="0"/>
    <n v="0"/>
    <n v="0"/>
    <n v="0"/>
    <n v="0"/>
    <n v="2.467985499E-2"/>
    <n v="2.467985499E-2"/>
    <n v="2.467985499E-2"/>
    <n v="2.467985499E-2"/>
    <n v="5.2830161191079998"/>
    <n v="-1.702894844E-2"/>
    <n v="2.5949784274820002"/>
    <n v="3.1541218284659998"/>
    <n v="9.3149772095939998"/>
    <n v="39.523219709400003"/>
    <n v="2.581952190944"/>
    <n v="3.0680741277900001"/>
    <n v="65.602030084304005"/>
    <n v="76.414803301242003"/>
    <n v="155.469520849426"/>
    <n v="2.8857189365060001"/>
    <n v="2.9298063386059998"/>
    <n v="2.9140409260200002"/>
    <n v="2.914786321272"/>
    <n v="2.8787164632239999"/>
    <n v="2.8663325998299998"/>
    <n v="2.8577393439979999"/>
    <n v="2.8559091865499999"/>
    <n v="2.8484037229759998"/>
    <n v="2.8085977984820003"/>
    <n v="260.64437578813204"/>
    <n v="36.059319361550493"/>
    <n v="31.616150922623234"/>
    <n v="38.448395218482204"/>
    <n v="39.701161919173344"/>
    <n v="42.216759821695582"/>
    <n v="37.524083300855523"/>
    <n v="49.109976188810151"/>
    <n v="57.389523144524688"/>
    <n v="60.514336673596006"/>
    <n v="59.151943328151198"/>
    <n v="73.584834495565531"/>
    <n v="55.402594282452093"/>
    <n v="580.71907865748005"/>
    <n v="37.950215292813738"/>
    <n v="33.274053850362314"/>
    <n v="40.464570658547501"/>
    <n v="41.783030542002514"/>
    <n v="44.430542577203738"/>
    <n v="39.491789228040282"/>
    <n v="51.6852287394413"/>
    <n v="60.398942560433866"/>
    <n v="63.68761656420893"/>
    <n v="62.253781381278166"/>
    <n v="77.443511437169377"/>
    <n v="58.307821963994137"/>
    <n v="611.171104795495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Grid Solutions - H&amp;R_Mthly-365"/>
    <s v="AFUDC Not Eligible"/>
    <s v="Major Projects"/>
    <s v="Other Transmission &amp; Distribution Expansion"/>
    <s v="Grid Solutions - H&amp;R"/>
    <s v="IK - Distrib Lines OH/UG (Line Ext)"/>
    <s v="~"/>
    <s v="PEF Distribution O/H Conduct &amp; Devices 365.0 SPP"/>
    <n v="0"/>
    <n v="0"/>
    <n v="0"/>
    <n v="0"/>
    <n v="0"/>
    <n v="0"/>
    <n v="0"/>
    <n v="0"/>
    <n v="0"/>
    <n v="0"/>
    <n v="0"/>
    <n v="0"/>
    <n v="0"/>
    <n v="2.9436388380000001E-2"/>
    <n v="2.9436388380000001E-2"/>
    <n v="2.9436388380000001E-2"/>
    <n v="2.9436388380000001E-2"/>
    <n v="6.3012085914959997"/>
    <n v="-2.0310927279999998E-2"/>
    <n v="3.0951070360839998"/>
    <n v="3.7620138034920001"/>
    <n v="11.110247082228"/>
    <n v="47.1405057228"/>
    <n v="3.079570260928"/>
    <n v="3.6593821819799999"/>
    <n v="78.24546930524798"/>
    <n v="91.142181705203996"/>
    <n v="185.433066719012"/>
    <n v="3.4418817859719999"/>
    <n v="3.4944661261719996"/>
    <n v="3.4756622552400001"/>
    <n v="3.476551310064"/>
    <n v="3.4335297302879999"/>
    <n v="3.41875913246"/>
    <n v="3.4085097036760001"/>
    <n v="3.4063268211"/>
    <n v="3.397374834112"/>
    <n v="3.3498971380839997"/>
    <n v="310.87820726138392"/>
    <n v="43.009009974942842"/>
    <n v="37.709512394466152"/>
    <n v="45.858530963717541"/>
    <n v="47.352742626064"/>
    <n v="50.353170177059013"/>
    <n v="44.756076974318425"/>
    <n v="58.574911927647634"/>
    <n v="68.450170915093636"/>
    <n v="72.177227848535566"/>
    <n v="70.552261265097854"/>
    <n v="87.766794738751685"/>
    <n v="66.080302466065561"/>
    <n v="692.64071227175975"/>
    <n v="45.264337125016461"/>
    <n v="39.686941941643028"/>
    <n v="48.263282665865994"/>
    <n v="49.835848517997569"/>
    <n v="52.993613931955025"/>
    <n v="47.103017663950027"/>
    <n v="61.646491330674102"/>
    <n v="72.039593898369247"/>
    <n v="75.962092035799813"/>
    <n v="74.251914673138756"/>
    <n v="92.369152132343558"/>
    <n v="69.545452905598466"/>
    <n v="728.9617388223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Grid Solutions - H&amp;R_Mthly-368"/>
    <s v="AFUDC Not Eligible"/>
    <s v="Major Projects"/>
    <s v="Other Transmission &amp; Distribution Expansion"/>
    <s v="Grid Solutions - H&amp;R"/>
    <s v="IK - Distrib Lines OH/UG (Line Ext)"/>
    <s v="~"/>
    <s v="PEF Distribution Line Transformations 368.0 SPP"/>
    <n v="0"/>
    <n v="0"/>
    <n v="0"/>
    <n v="0"/>
    <n v="0"/>
    <n v="0"/>
    <n v="0"/>
    <n v="0"/>
    <n v="0"/>
    <n v="0"/>
    <n v="0"/>
    <n v="0"/>
    <n v="0"/>
    <n v="2.5704756629999999E-2"/>
    <n v="2.5704756629999999E-2"/>
    <n v="2.5704756629999999E-2"/>
    <n v="2.5704756629999999E-2"/>
    <n v="5.5024084893959992"/>
    <n v="-1.7736124279999998E-2"/>
    <n v="2.7027423364339995"/>
    <n v="3.2851057680419999"/>
    <n v="9.7018083081780002"/>
    <n v="41.164534567799997"/>
    <n v="2.6891751481280002"/>
    <n v="3.1954846902299998"/>
    <n v="68.326342210448004"/>
    <n v="79.588146793554003"/>
    <n v="161.92583783156201"/>
    <n v="3.0055566775219997"/>
    <n v="3.0514749352219996"/>
    <n v="3.0350548187399999"/>
    <n v="3.035831168664"/>
    <n v="2.9982634064879998"/>
    <n v="2.9853652677099998"/>
    <n v="2.9764151523260001"/>
    <n v="2.9745089923500001"/>
    <n v="2.9666918429119997"/>
    <n v="2.9252328634340001"/>
    <n v="271.46837975048402"/>
    <n v="37.556785840422179"/>
    <n v="32.929102110716173"/>
    <n v="40.045074912538553"/>
    <n v="41.349866337305208"/>
    <n v="43.969931645203985"/>
    <n v="39.082378296110818"/>
    <n v="51.149408558111524"/>
    <n v="59.772787406550236"/>
    <n v="63.02736776415184"/>
    <n v="61.608397134333522"/>
    <n v="76.640655430663827"/>
    <n v="57.703345634652038"/>
    <n v="604.83510107075995"/>
    <n v="39.526206639104892"/>
    <n v="34.655854204314977"/>
    <n v="42.144977810317357"/>
    <n v="43.518190515350035"/>
    <n v="46.27564806797411"/>
    <n v="41.131798845712382"/>
    <n v="53.831605844180771"/>
    <n v="62.907181580052715"/>
    <n v="66.332427187723354"/>
    <n v="64.839047893570509"/>
    <n v="80.659574980146957"/>
    <n v="60.729221213703944"/>
    <n v="636.55173478215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Grid Solutions Advanced DMS Dec 21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26.161"/>
    <n v="28826.161"/>
    <n v="0"/>
    <n v="0"/>
    <n v="0"/>
    <n v="0"/>
    <n v="0"/>
    <n v="0"/>
    <n v="0"/>
    <n v="0"/>
    <n v="0"/>
    <n v="0"/>
    <n v="0"/>
    <n v="576.52322000000061"/>
    <n v="576.52322000000061"/>
    <n v="0"/>
    <n v="0"/>
    <n v="0"/>
    <n v="0"/>
    <n v="0"/>
    <n v="0"/>
    <n v="0"/>
    <n v="0"/>
    <n v="0"/>
    <n v="0"/>
    <n v="0"/>
    <n v="11.530464400000062"/>
    <n v="11.5304644000000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Grid Solutions Advanced DMS VS"/>
    <s v="AFUDC Not Eligible"/>
    <s v="Major Projects"/>
    <s v="Other Transmission &amp; Distribution Expansion"/>
    <s v="Grid Solutions - Advanced D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1.9462555760019"/>
    <n v="8981.9462555760019"/>
    <n v="0"/>
    <n v="0"/>
    <n v="0"/>
    <n v="0"/>
    <n v="0"/>
    <n v="0"/>
    <n v="0"/>
    <n v="0"/>
    <n v="0"/>
    <n v="0"/>
    <n v="0"/>
    <n v="7690.3638153115207"/>
    <n v="7690.3638153115207"/>
    <n v="0"/>
    <n v="0"/>
    <n v="0"/>
    <n v="0"/>
    <n v="0"/>
    <n v="0"/>
    <n v="0"/>
    <n v="0"/>
    <n v="0"/>
    <n v="0"/>
    <n v="0"/>
    <n v="3317.2610845062295"/>
    <n v="3317.2610845062295"/>
    <n v="0"/>
    <n v="0"/>
    <n v="0"/>
    <n v="0"/>
    <n v="0"/>
    <n v="0"/>
    <n v="0"/>
    <n v="0"/>
    <n v="0"/>
    <n v="0"/>
    <n v="0"/>
    <n v="2079.4522448901248"/>
    <n v="2079.4522448901248"/>
    <n v="0"/>
    <n v="0"/>
    <n v="0"/>
    <n v="0"/>
    <n v="0"/>
    <n v="0"/>
    <n v="0"/>
    <n v="0"/>
    <n v="0"/>
    <n v="0"/>
    <n v="0"/>
    <n v="41.589044897802566"/>
    <n v="41.589044897802566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Grid Solutions AMI - dist QQ"/>
    <s v="AFUDC Not Eligible"/>
    <s v="Major Projects"/>
    <s v="Other Transmission &amp; Distribution Expansion"/>
    <s v="Grid Solutions - AMI"/>
    <s v="QQ - Meters, Panel &amp; Panel Troughs"/>
    <s v="~"/>
    <s v="PEF Smart Grid - AMI Meters"/>
    <n v="2132.9899999999998"/>
    <n v="2058.27"/>
    <n v="1727.15"/>
    <n v="1453.37"/>
    <n v="1859.66"/>
    <n v="1706.92"/>
    <n v="1235.1300000000001"/>
    <n v="1269.6400000000001"/>
    <n v="1046.48"/>
    <n v="1067.9100000000001"/>
    <n v="574.04999999999995"/>
    <n v="915.22"/>
    <n v="17046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Grid Solutions Circuit Reliability IK"/>
    <s v="AFUDC Not Eligible"/>
    <s v="Major Projects"/>
    <s v="Other Transmission &amp; Distribution Expansion"/>
    <s v="Grid Solutions - Circuit Reliability"/>
    <s v="IK - Distrib Lines OH/UG (Line Ext)"/>
    <s v="~"/>
    <s v="PEF Distribution U/G Conduct &amp; Devices 367.0"/>
    <n v="2020.86"/>
    <n v="1227.77"/>
    <n v="365.6"/>
    <n v="146.84"/>
    <n v="1565.46"/>
    <n v="350.69"/>
    <n v="116.24"/>
    <n v="340.62"/>
    <n v="244.17000000000002"/>
    <n v="334.48"/>
    <n v="47.019999999999996"/>
    <n v="498.35"/>
    <n v="7258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Grid Solutions Communication Monthly RR"/>
    <s v="AFUDC Not Eligible"/>
    <s v="Major Projects"/>
    <s v="Other Transmission &amp; Distribution Expansion"/>
    <s v="Grid Solutions - Communication"/>
    <s v="RR - Communication"/>
    <s v="~"/>
    <s v="PEF RUSD Communication"/>
    <n v="23.73"/>
    <n v="-1.2100000000000004"/>
    <n v="1.33"/>
    <n v="16.670000000000002"/>
    <n v="-1.6900000000000013"/>
    <n v="-1.37"/>
    <n v="11.35"/>
    <n v="3.58"/>
    <n v="0.18"/>
    <n v="1.38"/>
    <n v="0"/>
    <n v="0"/>
    <n v="53.95"/>
    <n v="0"/>
    <n v="0"/>
    <n v="96.108599999999996"/>
    <n v="0"/>
    <n v="0"/>
    <n v="1.9221719999999975"/>
    <n v="0"/>
    <n v="0"/>
    <n v="3.8443440000000037E-2"/>
    <n v="0"/>
    <n v="0"/>
    <n v="7.6886880000000355E-4"/>
    <n v="98.069984308799988"/>
    <n v="0"/>
    <n v="0"/>
    <n v="1.5377376000000034E-5"/>
    <n v="0"/>
    <n v="0"/>
    <n v="3.0754752000000257E-7"/>
    <n v="0"/>
    <n v="0"/>
    <n v="0"/>
    <n v="0"/>
    <n v="0"/>
    <n v="0"/>
    <n v="1.5691197489408036E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Grid Solutions Communication Monthly RR - 360"/>
    <s v="AFUDC Not Eligible"/>
    <s v="Major Projects"/>
    <s v="Other Transmission &amp; Distribution Expansion"/>
    <s v="Grid Solutions - Communication"/>
    <s v="RR - Communication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3334.989"/>
    <n v="0"/>
    <n v="0"/>
    <n v="66.699780000000146"/>
    <n v="0"/>
    <n v="0"/>
    <n v="1.3339956000000028"/>
    <n v="0"/>
    <n v="0"/>
    <n v="2.6679912000000146E-2"/>
    <n v="3403.0494555120003"/>
    <n v="0"/>
    <n v="0"/>
    <n v="5.3359824000000266E-4"/>
    <n v="0"/>
    <n v="0"/>
    <n v="1.0671964800000035E-5"/>
    <n v="0"/>
    <n v="0"/>
    <n v="2.1343929600000103E-7"/>
    <n v="0"/>
    <n v="0"/>
    <n v="0"/>
    <n v="5.4448791288192269E-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Grid Solutions Communications Quarterly RR "/>
    <s v="AFUDC Not Eligible"/>
    <s v="Major Projects"/>
    <s v="Other Transmission &amp; Distribution Expansion"/>
    <s v="Grid Solutions - Communication"/>
    <s v="RR - Communication"/>
    <s v="~"/>
    <s v="PEF RUSD Communication"/>
    <n v="296.91000000000003"/>
    <n v="832.27"/>
    <n v="-933.44999999999993"/>
    <n v="-462.61000000000007"/>
    <n v="454.32"/>
    <n v="7033.55"/>
    <n v="2677.3"/>
    <n v="2644.66"/>
    <n v="330.26000000000005"/>
    <n v="864.53"/>
    <n v="940.74000000000012"/>
    <n v="648.02"/>
    <n v="15326.500000000002"/>
    <n v="0"/>
    <n v="0"/>
    <n v="78478.142775577988"/>
    <n v="0"/>
    <n v="0"/>
    <n v="9084.2728248655694"/>
    <n v="0"/>
    <n v="0"/>
    <n v="9145.2957988833114"/>
    <n v="0"/>
    <n v="0"/>
    <n v="7967.1980812636684"/>
    <n v="104674.90948059052"/>
    <n v="0"/>
    <n v="0"/>
    <n v="2888.232558605273"/>
    <n v="0"/>
    <n v="0"/>
    <n v="2701.4794815861055"/>
    <n v="0"/>
    <n v="0"/>
    <n v="7201.7571762677217"/>
    <n v="0"/>
    <n v="0"/>
    <n v="18260.976561891355"/>
    <n v="31052.445778350455"/>
    <n v="0"/>
    <n v="0"/>
    <n v="7235.4586225397006"/>
    <n v="0"/>
    <n v="0"/>
    <n v="7834.6628361736512"/>
    <n v="0"/>
    <n v="0"/>
    <n v="10769.802306319096"/>
    <n v="0"/>
    <n v="0"/>
    <n v="12126.77058210603"/>
    <n v="37966.694347138473"/>
    <n v="0"/>
    <n v="0"/>
    <n v="7715.894750840971"/>
    <n v="0"/>
    <n v="0"/>
    <n v="8519.3523962978252"/>
    <n v="0"/>
    <n v="0"/>
    <n v="11715.193069909888"/>
    <n v="0"/>
    <n v="0"/>
    <n v="13191.3466899344"/>
    <n v="41141.786906983085"/>
    <n v="0"/>
    <n v="0"/>
    <n v="5614.6989481017263"/>
    <n v="0"/>
    <n v="0"/>
    <n v="6101.5990531620691"/>
    <n v="0"/>
    <n v="0"/>
    <n v="8388.0307976293516"/>
    <n v="0"/>
    <n v="0"/>
    <n v="9444.9109238834008"/>
    <n v="29549.239722776547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Grid Solutions Dist Energy Enablement &amp; Storage VS"/>
    <s v="AFUDC Not Eligible"/>
    <s v="Major Projects"/>
    <s v="Other Transmission &amp; Distribution Expansion"/>
    <s v="GS Distributed Energy Enablement &amp; Storage"/>
    <s v="VS - Intangible Plant - Software"/>
    <s v="~"/>
    <s v="PEF Grid Solutions Ent Sys Intang-5 Year"/>
    <n v="0"/>
    <n v="0"/>
    <n v="0.8"/>
    <n v="0"/>
    <n v="0"/>
    <n v="0"/>
    <n v="0.04"/>
    <n v="0.05"/>
    <n v="0"/>
    <n v="0"/>
    <n v="0"/>
    <n v="0"/>
    <n v="0.89000000000000012"/>
    <n v="0"/>
    <n v="0"/>
    <n v="0"/>
    <n v="0"/>
    <n v="0"/>
    <n v="0"/>
    <n v="0"/>
    <n v="0"/>
    <n v="0"/>
    <n v="0"/>
    <n v="0"/>
    <n v="11763.314762975999"/>
    <n v="11763.314762975999"/>
    <n v="0"/>
    <n v="0"/>
    <n v="0"/>
    <n v="0"/>
    <n v="0"/>
    <n v="0"/>
    <n v="0"/>
    <n v="0"/>
    <n v="0"/>
    <n v="0"/>
    <n v="0"/>
    <n v="3537.7555356595212"/>
    <n v="3537.7555356595212"/>
    <n v="0"/>
    <n v="0"/>
    <n v="0"/>
    <n v="0"/>
    <n v="0"/>
    <n v="0"/>
    <n v="0"/>
    <n v="0"/>
    <n v="0"/>
    <n v="0"/>
    <n v="0"/>
    <n v="949.8089269131907"/>
    <n v="949.8089269131907"/>
    <n v="0"/>
    <n v="0"/>
    <n v="0"/>
    <n v="0"/>
    <n v="0"/>
    <n v="0"/>
    <n v="0"/>
    <n v="0"/>
    <n v="0"/>
    <n v="0"/>
    <n v="0"/>
    <n v="35.680796138263837"/>
    <n v="35.680796138263837"/>
    <n v="0"/>
    <n v="0"/>
    <n v="0"/>
    <n v="0"/>
    <n v="0"/>
    <n v="0"/>
    <n v="0"/>
    <n v="0"/>
    <n v="0"/>
    <n v="0"/>
    <n v="0"/>
    <n v="17.398233522765278"/>
    <n v="17.398233522765278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Grid Solutions Ent App VS - 303"/>
    <s v="AFUDC Not Eligible"/>
    <s v="Major Projects"/>
    <s v="Other Transmission &amp; Distribution Expansion"/>
    <s v="Grid Solutions - Enterprise Syste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3.6563370480005"/>
    <n v="2033.6563370480005"/>
    <n v="0"/>
    <n v="0"/>
    <n v="0"/>
    <n v="0"/>
    <n v="0"/>
    <n v="0"/>
    <n v="0"/>
    <n v="0"/>
    <n v="0"/>
    <n v="0"/>
    <n v="0"/>
    <n v="10927.204781340961"/>
    <n v="10927.204781340961"/>
    <n v="0"/>
    <n v="0"/>
    <n v="0"/>
    <n v="0"/>
    <n v="0"/>
    <n v="0"/>
    <n v="0"/>
    <n v="0"/>
    <n v="0"/>
    <n v="0"/>
    <n v="0"/>
    <n v="4794.3306956268179"/>
    <n v="4794.3306956268179"/>
    <n v="0"/>
    <n v="0"/>
    <n v="0"/>
    <n v="0"/>
    <n v="0"/>
    <n v="0"/>
    <n v="0"/>
    <n v="0"/>
    <n v="0"/>
    <n v="0"/>
    <n v="0"/>
    <n v="4143.4826629125373"/>
    <n v="4143.4826629125373"/>
    <n v="0"/>
    <n v="0"/>
    <n v="0"/>
    <n v="0"/>
    <n v="0"/>
    <n v="0"/>
    <n v="0"/>
    <n v="0"/>
    <n v="0"/>
    <n v="0"/>
    <n v="0"/>
    <n v="527.78958465825031"/>
    <n v="527.78958465825031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Grid Solutions Grid Mod H&amp;R IK"/>
    <s v="AFUDC Not Eligible"/>
    <s v="Major Projects"/>
    <s v="Other Transmission &amp; Distribution Expansion"/>
    <s v="Grid Solutions (excl AMI)"/>
    <s v="IK - Distrib Lines OH/UG (Line Ext)"/>
    <s v="~"/>
    <s v="PEF Distribution U/G Conduct &amp; Devices 367.0"/>
    <n v="0"/>
    <n v="0"/>
    <n v="0"/>
    <n v="0"/>
    <n v="0"/>
    <n v="3.63"/>
    <n v="0.02"/>
    <n v="-0.04"/>
    <n v="0"/>
    <n v="0"/>
    <n v="0"/>
    <n v="0"/>
    <n v="3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Grid Solutions Maintenance Grid Mod VS"/>
    <s v="AFUDC Not Eligible"/>
    <s v="Maintenance"/>
    <s v="Maintenance"/>
    <s v="Fossil Hydro"/>
    <s v="VS - Intangible Plant - Software"/>
    <s v="~"/>
    <s v="PEF Corporate 2008 Misc Intangible 303"/>
    <n v="0"/>
    <n v="0"/>
    <n v="0"/>
    <n v="0"/>
    <n v="0"/>
    <n v="0"/>
    <n v="0"/>
    <n v="0"/>
    <n v="146.66999999999999"/>
    <n v="0"/>
    <n v="0"/>
    <n v="0"/>
    <n v="146.66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Grid Solutions Self Optimizing Monthly IK"/>
    <s v="AFUDC Not Eligible"/>
    <s v="Major Projects"/>
    <s v="Other Transmission &amp; Distribution Expansion"/>
    <s v="Grid Solutions - Sectionalization/Self-Healing"/>
    <s v="IK - Distrib Lines OH/UG (Line Ext)"/>
    <s v="~"/>
    <s v="PEF Distribution U/G Conduct &amp; Devices 367.0"/>
    <n v="1266.94"/>
    <n v="2302.52"/>
    <n v="2081.33"/>
    <n v="570.51"/>
    <n v="1663.38"/>
    <n v="2336.41"/>
    <n v="1057.6300000000001"/>
    <n v="1122.3900000000001"/>
    <n v="1862.28"/>
    <n v="1269.81"/>
    <n v="668.77"/>
    <n v="327.94"/>
    <n v="16529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Grid Solutions Targeted Undergrounding Qtrly IK"/>
    <s v="AFUDC Not Eligible"/>
    <s v="Major Projects"/>
    <s v="Other Transmission &amp; Distribution Expansion"/>
    <s v="Grid Solutions - Underground"/>
    <s v="IK - Distrib Lines OH/UG (Line Ext)"/>
    <s v="~"/>
    <s v="PEF Distribution U/G Conduct &amp; Devices 367.0"/>
    <n v="5177.4399999999996"/>
    <n v="4257.62"/>
    <n v="6443.94"/>
    <n v="5271.04"/>
    <n v="2647.4"/>
    <n v="5259"/>
    <n v="4998.24"/>
    <n v="14805.83"/>
    <n v="2723.21"/>
    <n v="2691.71"/>
    <n v="4874.49"/>
    <n v="880.39"/>
    <n v="60030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Grid Solutions Transmission FF "/>
    <s v="AFUDC Not Eligible"/>
    <s v="Major Projects"/>
    <s v="Other Transmission &amp; Distribution Expansion"/>
    <s v="Grid Solutions - Transmission"/>
    <s v="FF - Transmission Stations "/>
    <s v="~"/>
    <s v="PEF Transmission (Excl. ECC) 353.1"/>
    <n v="11.230000000000004"/>
    <n v="-1.6900000000000004"/>
    <n v="129"/>
    <n v="0"/>
    <n v="201.20000000000002"/>
    <n v="4.62"/>
    <n v="35.629999999999995"/>
    <n v="13.73"/>
    <n v="767.23"/>
    <n v="685.68"/>
    <n v="418.9"/>
    <n v="541.37"/>
    <n v="2806.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Grid Solutions"/>
    <s v="PEF Grid Solutions Transmission GG"/>
    <s v="AFUDC Not Eligible"/>
    <s v="Major Projects"/>
    <s v="Other Transmission &amp; Distribution Expansion"/>
    <s v="Grid Solutions - 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-558.11"/>
    <n v="0"/>
    <n v="0"/>
    <n v="0"/>
    <n v="0"/>
    <n v="0"/>
    <n v="0"/>
    <n v="0"/>
    <n v="0"/>
    <n v="0"/>
    <n v="-55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Integrated Grid Strategy"/>
    <s v="PEF IGS Exp Electrification OU_DCFC"/>
    <s v="AFUDC Not Eligible"/>
    <s v="Expansion"/>
    <s v="Other Transmission &amp; Distribution Expansion"/>
    <s v="Electrification"/>
    <s v="OU - Other Utility "/>
    <s v="~"/>
    <s v="PEF Distribution Install - EV Charging Station 37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"/>
    <n v="571"/>
    <n v="571"/>
    <n v="571"/>
    <n v="571"/>
    <n v="571"/>
    <n v="571"/>
    <n v="571"/>
    <n v="571"/>
    <n v="571"/>
    <n v="571"/>
    <n v="571"/>
    <n v="6852"/>
    <n v="759.33333333333337"/>
    <n v="759.33333333333337"/>
    <n v="759.33333333333337"/>
    <n v="759.33333333333337"/>
    <n v="759.33333333333337"/>
    <n v="759.33333333333337"/>
    <n v="759.33333333333337"/>
    <n v="759.33333333333337"/>
    <n v="759.33333333333337"/>
    <n v="759.33333333333337"/>
    <n v="759.33333333333337"/>
    <n v="759.33333333333394"/>
    <n v="9112"/>
    <n v="957"/>
    <n v="957"/>
    <n v="957"/>
    <n v="957"/>
    <n v="957"/>
    <n v="957"/>
    <n v="957"/>
    <n v="957"/>
    <n v="957"/>
    <n v="957"/>
    <n v="957"/>
    <n v="957"/>
    <n v="11484"/>
    <n v="0"/>
    <n v="0"/>
    <n v="0"/>
    <n v="0"/>
    <n v="0"/>
    <n v="0"/>
    <n v="0"/>
    <n v="0"/>
    <n v="0"/>
    <n v="0"/>
    <n v="0"/>
    <n v="0"/>
    <n v="0"/>
  </r>
  <r>
    <s v="DE Florida"/>
    <x v="19"/>
    <s v="Integrated Grid Strategy"/>
    <s v="PEF IGS Exp Electrification OU_L2"/>
    <s v="AFUDC Not Eligible"/>
    <s v="Expansion"/>
    <s v="Other Transmission &amp; Distribution Expansion"/>
    <s v="Electrification"/>
    <s v="OU - Other Utility "/>
    <s v="~"/>
    <s v="PEF Dist Install - L2 Charger 370.X"/>
    <n v="0"/>
    <n v="0"/>
    <n v="0"/>
    <n v="0"/>
    <n v="0"/>
    <n v="0"/>
    <n v="0"/>
    <n v="0"/>
    <n v="0"/>
    <n v="0"/>
    <n v="0"/>
    <n v="0"/>
    <n v="0"/>
    <n v="988.91"/>
    <n v="988.91"/>
    <n v="988.91"/>
    <n v="988.91"/>
    <n v="988.91"/>
    <n v="988.91"/>
    <n v="988.91"/>
    <n v="988.91"/>
    <n v="988.91"/>
    <n v="988.91"/>
    <n v="988.91"/>
    <n v="988.91"/>
    <n v="11866.92"/>
    <n v="764.48"/>
    <n v="764.48"/>
    <n v="764.48"/>
    <n v="764.48"/>
    <n v="764.48"/>
    <n v="764.48"/>
    <n v="764.48"/>
    <n v="764.48"/>
    <n v="764.48"/>
    <n v="764.48"/>
    <n v="764.48"/>
    <n v="764.48"/>
    <n v="9173.7599999999984"/>
    <n v="404.58333311424002"/>
    <n v="404.58333311424002"/>
    <n v="404.58333311424002"/>
    <n v="404.58333311424002"/>
    <n v="404.58333311424002"/>
    <n v="404.58333311424002"/>
    <n v="404.58333311424002"/>
    <n v="404.58333311424002"/>
    <n v="404.58333311424002"/>
    <n v="404.58333311424002"/>
    <n v="404.58333311424002"/>
    <n v="404.58333574336029"/>
    <n v="4855"/>
    <n v="216.75000005536"/>
    <n v="216.75000005536"/>
    <n v="216.75000005536"/>
    <n v="216.75000005536"/>
    <n v="216.75000005536"/>
    <n v="216.75000005536"/>
    <n v="216.75000005536"/>
    <n v="216.75000005536"/>
    <n v="216.75000005536"/>
    <n v="216.75000005536"/>
    <n v="216.75000005536"/>
    <n v="216.74999939104009"/>
    <n v="2601"/>
    <n v="256.33333341055999"/>
    <n v="256.33333341055999"/>
    <n v="256.33333341055999"/>
    <n v="256.33333341055999"/>
    <n v="256.33333341055999"/>
    <n v="256.33333341055999"/>
    <n v="256.33333341055999"/>
    <n v="256.33333341055999"/>
    <n v="256.33333341055999"/>
    <n v="256.33333341055999"/>
    <n v="256.33333341055999"/>
    <n v="256.33333248383997"/>
    <n v="3076"/>
    <n v="0"/>
    <n v="0"/>
    <n v="0"/>
    <n v="0"/>
    <n v="0"/>
    <n v="0"/>
    <n v="0"/>
    <n v="0"/>
    <n v="0"/>
    <n v="0"/>
    <n v="0"/>
    <n v="0"/>
    <n v="0"/>
  </r>
  <r>
    <s v="DE Florida"/>
    <x v="19"/>
    <s v="Integrated Grid Strategy"/>
    <s v="PEF IGS Exp Outdoor Lighting IK"/>
    <s v="AFUDC Not Eligible"/>
    <s v="Expansion"/>
    <s v="Other Transmission &amp; Distribution Expansion"/>
    <s v="Customer Solutions"/>
    <s v="IK - Distrib Lines OH/UG (Line Ext)"/>
    <s v="~"/>
    <s v="D DIS 373-ZZ-STREET LIGHT&amp;SIG-50226"/>
    <n v="4624.83"/>
    <n v="3088.5200000000004"/>
    <n v="3453"/>
    <n v="2277.88"/>
    <n v="2600.35"/>
    <n v="3416.5099999999998"/>
    <n v="3296.0299999999997"/>
    <n v="5963.8600000000006"/>
    <n v="2553.58"/>
    <n v="3328.58"/>
    <n v="3006.25"/>
    <n v="5178.03"/>
    <n v="42787.42"/>
    <n v="5935.2768886000003"/>
    <n v="5105.2799086000005"/>
    <n v="5750.5303671000001"/>
    <n v="5192.6634971000003"/>
    <n v="4566.7640770999997"/>
    <n v="5156.3794871"/>
    <n v="4412.5568470999997"/>
    <n v="4666.5449771000003"/>
    <n v="5224.4117570999997"/>
    <n v="5900.2019571000001"/>
    <n v="4875.1780570999999"/>
    <n v="4725.5063270999999"/>
    <n v="61511.294148200002"/>
    <n v="5871.9276571"/>
    <n v="5040.7513471000002"/>
    <n v="5686.9592888999996"/>
    <n v="5128.2995189000003"/>
    <n v="4501.5111288999997"/>
    <n v="5091.9640189000002"/>
    <n v="4347.0848389000002"/>
    <n v="4601.4337588999997"/>
    <n v="5160.0930589"/>
    <n v="5836.8431589000002"/>
    <n v="4810.3632889"/>
    <n v="4660.4790488999997"/>
    <n v="60737.710113199995"/>
    <n v="5080"/>
    <n v="5080"/>
    <n v="5080"/>
    <n v="5080"/>
    <n v="5080"/>
    <n v="5080"/>
    <n v="5080"/>
    <n v="5080"/>
    <n v="5080"/>
    <n v="5080"/>
    <n v="5080"/>
    <n v="5080"/>
    <n v="60960"/>
    <n v="5959.1290953045127"/>
    <n v="5125.8745435041437"/>
    <n v="5773.7170683029553"/>
    <n v="5213.6606469557419"/>
    <n v="4585.3048787270218"/>
    <n v="5177.2343801828301"/>
    <n v="4430.4924409525156"/>
    <n v="4685.4774685504672"/>
    <n v="5245.5337372414206"/>
    <n v="5923.976034454794"/>
    <n v="4894.9293064843405"/>
    <n v="4744.6703993393603"/>
    <n v="61760.000000000102"/>
    <n v="6078.7748250762806"/>
    <n v="5228.7904210875513"/>
    <n v="5889.6401471765339"/>
    <n v="5318.3390694082582"/>
    <n v="4677.3673495457233"/>
    <n v="5281.1814462238308"/>
    <n v="4519.446630879992"/>
    <n v="4779.5511766524814"/>
    <n v="5350.8520986995072"/>
    <n v="6042.9159708880043"/>
    <n v="4993.2083300948543"/>
    <n v="4839.9325342669908"/>
    <n v="63000"/>
    <n v="0"/>
    <n v="0"/>
    <n v="0"/>
    <n v="0"/>
    <n v="0"/>
    <n v="0"/>
    <n v="0"/>
    <n v="0"/>
    <n v="0"/>
    <n v="0"/>
    <n v="0"/>
    <n v="0"/>
    <n v="0"/>
  </r>
  <r>
    <s v="DE Florida"/>
    <x v="19"/>
    <s v="Integrated Grid Strategy"/>
    <s v="PEF IGS Maint Outdoor Lighting IK"/>
    <s v="AFUDC Not Eligible"/>
    <s v="Maintenance"/>
    <s v="Maintenance"/>
    <s v="Customer Solutions"/>
    <s v="IK - Distrib Lines OH/UG (Line Ext)"/>
    <s v="~"/>
    <s v="PEF Distribution Poles Towers &amp; Fixtures 364.0"/>
    <n v="63.890000000000008"/>
    <n v="197.92"/>
    <n v="107.00999999999999"/>
    <n v="-158.89999999999998"/>
    <n v="405.01"/>
    <n v="100.75"/>
    <n v="131.76"/>
    <n v="172.71"/>
    <n v="123.34"/>
    <n v="51.31"/>
    <n v="89.67"/>
    <n v="128.06"/>
    <n v="1412.53"/>
    <n v="1780.82698"/>
    <n v="1516.2812899999999"/>
    <n v="1721.5571199999999"/>
    <n v="1543.7477899999999"/>
    <n v="1344.2542699999999"/>
    <n v="1532.1828800000001"/>
    <n v="1295.10365"/>
    <n v="1376.0574899999999"/>
    <n v="1553.86697"/>
    <n v="1769.26215"/>
    <n v="1442.55531"/>
    <n v="1394.8503900000001"/>
    <n v="18270.546289999998"/>
    <n v="1783.5249200000001"/>
    <n v="1515.14429"/>
    <n v="1723.39606"/>
    <n v="1543.0089399999999"/>
    <n v="1340.62366"/>
    <n v="1531.27646"/>
    <n v="1290.7605100000001"/>
    <n v="1372.8878"/>
    <n v="1553.2748799999999"/>
    <n v="1771.79241"/>
    <n v="1440.3496399999999"/>
    <n v="1391.9531500000001"/>
    <n v="18257.992720000002"/>
    <n v="1724.4278716842757"/>
    <n v="1463.0610168591022"/>
    <n v="1665.8703561845152"/>
    <n v="1490.1974811570776"/>
    <n v="1293.1010918550203"/>
    <n v="1478.7715521225878"/>
    <n v="1244.5410842946471"/>
    <n v="1324.5222106949554"/>
    <n v="1500.1950663972075"/>
    <n v="1713.0020199505286"/>
    <n v="1390.2209910246531"/>
    <n v="1343.0892577754294"/>
    <n v="17631"/>
    <n v="1865.2693531325435"/>
    <n v="1582.555537011101"/>
    <n v="1801.9291921140341"/>
    <n v="1611.9083536980352"/>
    <n v="1398.7142499521183"/>
    <n v="1599.5492196286673"/>
    <n v="1346.1881365799304"/>
    <n v="1432.7016674461433"/>
    <n v="1622.7224849585853"/>
    <n v="1852.9103026774039"/>
    <n v="1503.7663512751515"/>
    <n v="1452.7851515262882"/>
    <n v="19071"/>
    <n v="1959.1636729082934"/>
    <n v="1662.2185494363339"/>
    <n v="1892.635081584353"/>
    <n v="1693.0489343638515"/>
    <n v="1469.1230211246805"/>
    <n v="1680.0676636124476"/>
    <n v="1413.9528372447867"/>
    <n v="1504.82130436642"/>
    <n v="1704.4074296311169"/>
    <n v="1946.1824899801086"/>
    <n v="1579.4632571496397"/>
    <n v="1525.9157585979701"/>
    <n v="20031"/>
    <n v="0"/>
    <n v="0"/>
    <n v="0"/>
    <n v="0"/>
    <n v="0"/>
    <n v="0"/>
    <n v="0"/>
    <n v="0"/>
    <n v="0"/>
    <n v="0"/>
    <n v="0"/>
    <n v="0"/>
    <n v="0"/>
  </r>
  <r>
    <s v="DE Florida"/>
    <x v="19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59.373532953905"/>
    <n v="0"/>
    <n v="0"/>
    <n v="0"/>
    <n v="0"/>
    <n v="0"/>
    <n v="0"/>
    <n v="0"/>
    <n v="0"/>
    <n v="0"/>
    <n v="0"/>
    <n v="50059.373532953905"/>
  </r>
  <r>
    <s v="DE Florida"/>
    <x v="19"/>
    <s v="Integrated Grid Strategy"/>
    <s v="PEF Solar Growth Battery BY - 2024 Dixie Count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0"/>
    <n v="0"/>
    <n v="0"/>
    <n v="0"/>
    <n v="0"/>
    <n v="0"/>
    <n v="0"/>
    <n v="3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Integrated Grid Strategy"/>
    <s v="PEF Solar Growth Battery BY - 2024 J Hopkins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9.9600000000009"/>
    <n v="8499.96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018.96348485553"/>
    <n v="4607.5"/>
    <n v="4607.5"/>
    <n v="4607.5"/>
    <n v="4607.5"/>
    <n v="4607.5"/>
    <n v="4607.5"/>
    <n v="4607.5"/>
    <n v="4607.5"/>
    <n v="4607.5"/>
    <n v="164486.46348485554"/>
    <n v="0"/>
    <n v="0"/>
    <n v="0"/>
    <n v="0"/>
    <n v="0"/>
    <n v="0"/>
    <n v="0"/>
    <n v="0"/>
    <n v="0"/>
    <n v="0"/>
    <n v="0"/>
    <n v="0"/>
    <n v="0"/>
  </r>
  <r>
    <s v="DE Florida"/>
    <x v="19"/>
    <s v="Other Departments (Jamil)"/>
    <s v="PEF OthJamil_Network Upgrades_Solar"/>
    <s v="AFUDC Not Eligible"/>
    <s v="Expansion"/>
    <s v="Other Transmission &amp; Distribution Expansion"/>
    <s v="Renewable Generation - Solar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77.200631299998"/>
    <n v="10277.2006312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224.000410443645"/>
    <n v="56224.0004104436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127.578809377505"/>
    <n v="76127.578809377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60.348957696624"/>
    <n v="35660.348957696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0"/>
    <n v="60.865944931181332"/>
    <n v="0"/>
    <n v="0"/>
    <n v="62.270927168494623"/>
    <n v="0"/>
    <n v="0"/>
    <n v="62.271424565804516"/>
    <n v="0"/>
    <n v="0"/>
    <n v="62.271927063621334"/>
    <n v="247.68022372910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Other Departments (Savoy)"/>
    <s v="PEF Other Savoy Exp Other OU"/>
    <s v="AFUDC Not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0"/>
    <n v="138.8198888"/>
    <n v="0"/>
    <n v="0"/>
    <n v="140.30912699999999"/>
    <n v="0"/>
    <n v="0"/>
    <n v="140.30912699999999"/>
    <n v="0"/>
    <n v="0"/>
    <n v="140.30912699999999"/>
    <n v="559.74726979999991"/>
    <n v="0"/>
    <n v="0"/>
    <n v="138.8198888"/>
    <n v="0"/>
    <n v="0"/>
    <n v="140.30912699999999"/>
    <n v="0"/>
    <n v="0"/>
    <n v="140.30912699999999"/>
    <n v="0"/>
    <n v="0"/>
    <n v="140.30912699999999"/>
    <n v="559.7472697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Other Departments (Savoy)"/>
    <s v="PEF Other Savoy Exp SEEM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34.4247114"/>
    <n v="34.4247114"/>
    <n v="66.133396000000005"/>
    <n v="34.951923000000001"/>
    <n v="34.951923000000001"/>
    <n v="34.951923000000001"/>
    <n v="19.361186499999999"/>
    <n v="0"/>
    <n v="0"/>
    <n v="0"/>
    <n v="0"/>
    <n v="0"/>
    <n v="259.19977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Project Management and Construction"/>
    <s v="PEF Transmission Major Projects CC 2018"/>
    <s v="AFUDC Not Eligible"/>
    <s v="Expansion"/>
    <s v="Other Transmission &amp; Distribution Expansion"/>
    <s v="New Generation (Fossil)"/>
    <s v="GG - Transmission Lines"/>
    <s v="~"/>
    <s v="PEF Transmission Major Projects CC 2018"/>
    <n v="0"/>
    <n v="0"/>
    <n v="0"/>
    <n v="0"/>
    <n v="0"/>
    <n v="0"/>
    <n v="-9.6999999999999993"/>
    <n v="0"/>
    <n v="0"/>
    <n v="0"/>
    <n v="0"/>
    <n v="0"/>
    <n v="-9.6999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ECRC Crystal River BA"/>
    <s v="AFUDC Not Eligible"/>
    <s v="Recoverable"/>
    <s v="Major Nuclear &amp; Fossil Projects"/>
    <s v="Fossil Hydro ECRC"/>
    <s v="BA - Fossil Steam Plants "/>
    <s v="~"/>
    <s v="PEF Fossil Hydro ECRC Crystal River"/>
    <n v="0"/>
    <n v="0"/>
    <n v="12930.51"/>
    <n v="0"/>
    <n v="0"/>
    <n v="0"/>
    <n v="0"/>
    <n v="0"/>
    <n v="0"/>
    <n v="0"/>
    <n v="0"/>
    <n v="341.88"/>
    <n v="13272.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 Rotables Bartow CC BG"/>
    <s v="AFUDC Not Eligible"/>
    <s v="Maintenance"/>
    <s v="Maintenance"/>
    <s v="Fossil Hydro"/>
    <s v="BG - Cust - Other Production Plant"/>
    <s v="~"/>
    <s v="PEF Bartow 343.1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.40331000000003"/>
    <n v="0"/>
    <n v="0"/>
    <n v="0"/>
    <n v="16822.564203372152"/>
    <n v="719.52246662784773"/>
    <n v="18225.489980000002"/>
    <n v="0"/>
    <n v="0"/>
    <n v="0"/>
    <n v="0"/>
    <n v="0"/>
    <n v="0"/>
    <n v="0"/>
    <n v="33523.999640000009"/>
    <n v="0"/>
    <n v="0"/>
    <n v="16673.545059999989"/>
    <n v="451.93487000000192"/>
    <n v="50649.47957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 Rotables Citrus 1&amp;2 BG"/>
    <s v="AFUDC Not Eligible"/>
    <s v="Maintenance"/>
    <s v="Maintenance"/>
    <s v="Fossil Hydro"/>
    <s v="BG - Cust - Other Production Plant"/>
    <s v="~"/>
    <s v="PEF CITRUS CC 343.1"/>
    <n v="0"/>
    <n v="0"/>
    <n v="0"/>
    <n v="0"/>
    <n v="0"/>
    <n v="0"/>
    <n v="0"/>
    <n v="0"/>
    <n v="0"/>
    <n v="69653.81"/>
    <n v="69379.48"/>
    <n v="17.309999999999999"/>
    <n v="139050.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.90932711945962"/>
    <n v="0"/>
    <n v="0"/>
    <n v="0"/>
    <n v="0"/>
    <n v="0"/>
    <n v="158.03960461343124"/>
    <n v="305.94893173289086"/>
    <n v="0"/>
    <n v="0"/>
    <n v="0"/>
    <n v="0"/>
    <n v="0"/>
    <n v="0"/>
    <n v="0"/>
    <n v="0"/>
    <n v="45170.661090474568"/>
    <n v="0"/>
    <n v="0"/>
    <n v="0"/>
    <n v="45170.661090474568"/>
    <n v="0"/>
    <n v="0"/>
    <n v="0"/>
    <n v="0"/>
    <n v="0"/>
    <n v="0"/>
    <n v="0"/>
    <n v="0"/>
    <n v="0"/>
    <n v="0"/>
    <n v="0"/>
    <n v="55472.732014020476"/>
    <n v="55472.732014020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 Rotables Debary 7-10 BG"/>
    <s v="AFUDC Not Eligible"/>
    <s v="Maintenance"/>
    <s v="Maintenance"/>
    <s v="Fossil Hydro"/>
    <s v="BG - Other Production Plant"/>
    <s v="~"/>
    <s v="D OTH 343.1 DEBARY (NEW)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7.0877700000001"/>
    <n v="0"/>
    <n v="0"/>
    <n v="1727.0877700000001"/>
    <n v="0"/>
    <n v="0"/>
    <n v="0"/>
    <n v="0"/>
    <n v="0"/>
    <n v="1622.4067500000001"/>
    <n v="0"/>
    <n v="0"/>
    <n v="0"/>
    <n v="0"/>
    <n v="0"/>
    <n v="0"/>
    <n v="1622.40675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 Rotables Hines 1 BG"/>
    <s v="AFUDC Not Eligible"/>
    <s v="Maintenance"/>
    <s v="Maintenance"/>
    <s v="Fossil Hydro"/>
    <s v="BG - Other Production Plant"/>
    <s v="~"/>
    <s v="PEF Hines 1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1.2109667306727"/>
    <n v="0"/>
    <n v="0"/>
    <n v="0"/>
    <n v="0"/>
    <n v="2156.0160132693281"/>
    <n v="5067.2269800000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 Rotables Hines 2 BG"/>
    <s v="AFUDC Not Eligible"/>
    <s v="Maintenance"/>
    <s v="Maintenance"/>
    <s v="Fossil Hydro"/>
    <s v="BG - Other Production Plant"/>
    <s v="~"/>
    <s v="PEF Hines 2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2.186511502478"/>
    <n v="0"/>
    <n v="0"/>
    <n v="0"/>
    <n v="0"/>
    <n v="2471.0890630200715"/>
    <n v="4953.27557452254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 Rotables Hines 4 BG"/>
    <s v="AFUDC Not Eligible"/>
    <s v="Maintenance"/>
    <s v="Maintenance"/>
    <s v="Fossil Hydro"/>
    <s v="BG - Other Production Plant"/>
    <s v="~"/>
    <s v="PEF Hines 4 343.1"/>
    <n v="0"/>
    <n v="0"/>
    <n v="0"/>
    <n v="0"/>
    <n v="13818.62"/>
    <n v="160.66"/>
    <n v="-601.54999999999995"/>
    <n v="1.4"/>
    <n v="0.09"/>
    <n v="0"/>
    <n v="0"/>
    <n v="-1737.2"/>
    <n v="11642.02"/>
    <n v="0"/>
    <n v="0"/>
    <n v="0"/>
    <n v="0"/>
    <n v="0"/>
    <n v="0"/>
    <n v="0"/>
    <n v="0"/>
    <n v="0"/>
    <n v="0"/>
    <n v="0"/>
    <n v="15224.057140000001"/>
    <n v="15224.05714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 Rotables IC 12-14 BG"/>
    <s v="AFUDC Not Eligible"/>
    <s v="Maintenance"/>
    <s v="Maintenance"/>
    <s v="Fossil Hydro"/>
    <s v="BG - Other Production Plant"/>
    <s v="~"/>
    <s v="D OTH 343.1 INTER CITY 12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0.0351099999998"/>
    <n v="1410.0351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1.25"/>
    <n v="198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 Rotables IC 7-10 BG"/>
    <s v="AFUDC Not Eligible"/>
    <s v="Maintenance"/>
    <s v="Maintenance"/>
    <s v="Fossil Hydro"/>
    <s v="BG - Other Production Plant"/>
    <s v="~"/>
    <s v="D OTH 343.1 INTER CITY 7-10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9.5187100000003"/>
    <n v="2459.51871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0.73"/>
    <n v="1980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 Rotables Osprey BG"/>
    <s v="AFUDC Not Eligible"/>
    <s v="Maintenance"/>
    <s v="Maintenance"/>
    <s v="Fossil Hydro"/>
    <s v="BG - Other Production Plant"/>
    <s v="~"/>
    <s v="PEF Osprey CC 343.1"/>
    <n v="0"/>
    <n v="0"/>
    <n v="0"/>
    <n v="0"/>
    <n v="0"/>
    <n v="13868.96"/>
    <n v="263.95"/>
    <n v="-14.07"/>
    <n v="6.18"/>
    <n v="100.86"/>
    <n v="41.15"/>
    <n v="-201.59"/>
    <n v="14065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Anclote BA-311"/>
    <s v="AFUDC Not Eligible"/>
    <s v="Maintenance"/>
    <s v="Maintenance"/>
    <s v="Fossil Hydro"/>
    <s v="BA - Fossil Steam Plants "/>
    <s v="~"/>
    <s v="PEF Anclote Struct &amp; Improv 311"/>
    <n v="718.17000000000007"/>
    <n v="313.27999999999997"/>
    <n v="494.46"/>
    <n v="937.95"/>
    <n v="44.120000000000005"/>
    <n v="139.96"/>
    <n v="1499.8299999999997"/>
    <n v="1255.4099999999999"/>
    <n v="1194.56"/>
    <n v="13.579999999999998"/>
    <n v="1094.76"/>
    <n v="2400.2900000000004"/>
    <n v="10106.370000000001"/>
    <n v="0"/>
    <n v="0"/>
    <n v="0"/>
    <n v="0"/>
    <n v="56.808367425600018"/>
    <n v="85.395787399400007"/>
    <n v="358.74799828844743"/>
    <n v="0"/>
    <n v="0"/>
    <n v="25.011140062820839"/>
    <n v="0"/>
    <n v="440.46997609864252"/>
    <n v="966.4332692749108"/>
    <n v="0"/>
    <n v="0"/>
    <n v="0"/>
    <n v="0"/>
    <n v="72.09913580109999"/>
    <n v="206.88039367232454"/>
    <n v="0"/>
    <n v="0"/>
    <n v="0"/>
    <n v="0"/>
    <n v="0"/>
    <n v="141.23306404024095"/>
    <n v="420.21259351366547"/>
    <n v="0"/>
    <n v="31.671626698290531"/>
    <n v="0"/>
    <n v="647.75631785066173"/>
    <n v="185.54077527950966"/>
    <n v="1139.3272541623323"/>
    <n v="9.9028830307158167"/>
    <n v="10.034794680608972"/>
    <n v="0"/>
    <n v="89.226066832637031"/>
    <n v="0"/>
    <n v="351.38032852678953"/>
    <n v="2464.8400470615456"/>
    <n v="0"/>
    <n v="0"/>
    <n v="351.81913668357009"/>
    <n v="195.58756960325925"/>
    <n v="31.70798440882529"/>
    <n v="9.0947756245676654"/>
    <n v="0"/>
    <n v="0"/>
    <n v="0"/>
    <n v="0"/>
    <n v="0"/>
    <n v="85.640207045899189"/>
    <n v="673.84967336612146"/>
    <n v="0"/>
    <n v="0"/>
    <n v="31.675360655362834"/>
    <n v="94.357885705779722"/>
    <n v="129.99790493007708"/>
    <n v="24.345751207458832"/>
    <n v="0"/>
    <n v="0"/>
    <n v="0"/>
    <n v="614.79448912482508"/>
    <n v="0"/>
    <n v="85.579454286300319"/>
    <n v="980.75084590980384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Anclote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284.41036955520013"/>
    <n v="427.53292434480005"/>
    <n v="428.0823993614938"/>
    <n v="0"/>
    <n v="0"/>
    <n v="41.200273835760974"/>
    <n v="0"/>
    <n v="347.21553599435174"/>
    <n v="1528.4415030916066"/>
    <n v="0"/>
    <n v="0"/>
    <n v="0"/>
    <n v="0"/>
    <n v="360.96340710119995"/>
    <n v="339.12068376145896"/>
    <n v="0"/>
    <n v="0"/>
    <n v="0"/>
    <n v="0"/>
    <n v="0"/>
    <n v="307.12834120765746"/>
    <n v="1007.2124320703165"/>
    <n v="0"/>
    <n v="158.56361811678286"/>
    <n v="0"/>
    <n v="2155.2670218020367"/>
    <n v="874.75658962308751"/>
    <n v="3517.1029059905713"/>
    <n v="49.578664780812957"/>
    <n v="50.239078869361869"/>
    <n v="0"/>
    <n v="446.70923038116126"/>
    <n v="0"/>
    <n v="1741.7270951901719"/>
    <n v="8993.9442047539869"/>
    <n v="0"/>
    <n v="0"/>
    <n v="1738.3976542117236"/>
    <n v="968.22491413369539"/>
    <n v="158.7448266570066"/>
    <n v="45.532650747883054"/>
    <n v="0"/>
    <n v="0"/>
    <n v="0"/>
    <n v="0"/>
    <n v="0"/>
    <n v="427.79211274314559"/>
    <n v="3338.6921584934544"/>
    <n v="0"/>
    <n v="0"/>
    <n v="158.58168837315625"/>
    <n v="472.39976173753382"/>
    <n v="650.83038747640524"/>
    <n v="121.85744100510436"/>
    <n v="0"/>
    <n v="0"/>
    <n v="0"/>
    <n v="3070.3183050455086"/>
    <n v="0"/>
    <n v="427.9055836882801"/>
    <n v="4901.8931673259885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Anclote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201.32141100960007"/>
    <n v="302.63148181540004"/>
    <n v="303.02043066367276"/>
    <n v="0"/>
    <n v="0"/>
    <n v="29.163835606871075"/>
    <n v="0"/>
    <n v="245.77838614027917"/>
    <n v="1081.9155452358232"/>
    <n v="0"/>
    <n v="0"/>
    <n v="0"/>
    <n v="0"/>
    <n v="255.50989070509996"/>
    <n v="240.0484014143745"/>
    <n v="0"/>
    <n v="0"/>
    <n v="0"/>
    <n v="0"/>
    <n v="0"/>
    <n v="217.40244952975544"/>
    <n v="712.96074164922993"/>
    <n v="0"/>
    <n v="112.24008689992206"/>
    <n v="0"/>
    <n v="1525.6171336032778"/>
    <n v="619.20103448544262"/>
    <n v="2489.599885141186"/>
    <n v="35.094517326680283"/>
    <n v="35.5619948954254"/>
    <n v="0"/>
    <n v="316.20546650273496"/>
    <n v="0"/>
    <n v="1232.8906408576627"/>
    <n v="6366.4107597123311"/>
    <n v="0"/>
    <n v="0"/>
    <n v="1230.5346114355009"/>
    <n v="685.36362137551191"/>
    <n v="112.36858482565593"/>
    <n v="32.230590663312405"/>
    <n v="0"/>
    <n v="0"/>
    <n v="0"/>
    <n v="0"/>
    <n v="0"/>
    <n v="302.81542751516037"/>
    <n v="2363.3128358151416"/>
    <n v="0"/>
    <n v="0"/>
    <n v="112.25291999469991"/>
    <n v="334.39076859276889"/>
    <n v="460.69386803095244"/>
    <n v="86.257463146817926"/>
    <n v="0"/>
    <n v="0"/>
    <n v="0"/>
    <n v="2173.3426366192462"/>
    <n v="0"/>
    <n v="302.89538735565787"/>
    <n v="3469.8330437401432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Anclote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49.063144939200015"/>
    <n v="73.752971335800012"/>
    <n v="73.847760328292352"/>
    <n v="0"/>
    <n v="0"/>
    <n v="7.1073885593554014"/>
    <n v="0"/>
    <n v="59.897556457858158"/>
    <n v="263.66882162050592"/>
    <n v="0"/>
    <n v="0"/>
    <n v="0"/>
    <n v="0"/>
    <n v="62.269178117699994"/>
    <n v="58.501127386073755"/>
    <n v="0"/>
    <n v="0"/>
    <n v="0"/>
    <n v="0"/>
    <n v="0"/>
    <n v="52.982183255743607"/>
    <n v="173.75248875951735"/>
    <n v="0"/>
    <n v="27.353504722999165"/>
    <n v="0"/>
    <n v="371.80109728482796"/>
    <n v="150.90258290477746"/>
    <n v="606.7289167597495"/>
    <n v="8.5527200838918063"/>
    <n v="8.6666468478292522"/>
    <n v="0"/>
    <n v="77.060949971758447"/>
    <n v="0"/>
    <n v="300.46199260572098"/>
    <n v="1551.5284111815545"/>
    <n v="0"/>
    <n v="0"/>
    <n v="299.88806785562014"/>
    <n v="167.02694037572314"/>
    <n v="27.384898850805008"/>
    <n v="7.8547884765652816"/>
    <n v="0"/>
    <n v="0"/>
    <n v="0"/>
    <n v="0"/>
    <n v="0"/>
    <n v="73.797912592182783"/>
    <n v="575.95260815089637"/>
    <n v="0"/>
    <n v="0"/>
    <n v="27.356590103459055"/>
    <n v="81.492679132132395"/>
    <n v="112.27336724510047"/>
    <n v="21.021372068316872"/>
    <n v="0"/>
    <n v="0"/>
    <n v="0"/>
    <n v="529.65510626261243"/>
    <n v="0"/>
    <n v="73.817155641685048"/>
    <n v="845.61627045330636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Anclote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12.548227070400005"/>
    <n v="18.862815104600003"/>
    <n v="18.887058022640467"/>
    <n v="0"/>
    <n v="0"/>
    <n v="1.8177621029160409"/>
    <n v="0"/>
    <n v="15.31920019246046"/>
    <n v="67.435062493016972"/>
    <n v="0"/>
    <n v="0"/>
    <n v="0"/>
    <n v="0"/>
    <n v="15.925758274899996"/>
    <n v="14.962054128909639"/>
    <n v="0"/>
    <n v="0"/>
    <n v="0"/>
    <n v="0"/>
    <n v="0"/>
    <n v="13.550547299862021"/>
    <n v="44.438359703671651"/>
    <n v="0"/>
    <n v="6.9958025985236825"/>
    <n v="0"/>
    <n v="95.090237648373801"/>
    <n v="38.594136309127229"/>
    <n v="155.17441672813149"/>
    <n v="2.1874031131750202"/>
    <n v="2.2165404818327499"/>
    <n v="0"/>
    <n v="19.708742975222719"/>
    <n v="0"/>
    <n v="76.844736242169319"/>
    <n v="396.81201609655602"/>
    <n v="0"/>
    <n v="0"/>
    <n v="76.698238285289889"/>
    <n v="42.718233050262604"/>
    <n v="7.0039209098688149"/>
    <n v="2.0089289923375042"/>
    <n v="0"/>
    <n v="0"/>
    <n v="0"/>
    <n v="0"/>
    <n v="0"/>
    <n v="18.874415342888895"/>
    <n v="147.30373658064769"/>
    <n v="0"/>
    <n v="0"/>
    <n v="6.9966281452282733"/>
    <n v="20.842289564949823"/>
    <n v="28.714653334199511"/>
    <n v="5.3763551650074319"/>
    <n v="0"/>
    <n v="0"/>
    <n v="0"/>
    <n v="135.46298661821649"/>
    <n v="0"/>
    <n v="18.879238506559211"/>
    <n v="216.27215133416072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Anclote Other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108"/>
    <n v="0"/>
    <n v="0"/>
    <n v="0"/>
    <n v="0"/>
    <n v="0"/>
    <n v="0"/>
    <n v="0"/>
    <n v="0"/>
    <n v="0"/>
    <n v="0"/>
    <n v="0"/>
    <n v="528"/>
    <n v="528"/>
    <n v="0"/>
    <n v="0"/>
    <n v="0"/>
    <n v="0"/>
    <n v="0"/>
    <n v="0"/>
    <n v="0"/>
    <n v="0"/>
    <n v="0"/>
    <n v="0"/>
    <n v="0"/>
    <n v="585"/>
    <n v="585"/>
    <n v="0"/>
    <n v="0"/>
    <n v="0"/>
    <n v="0"/>
    <n v="0"/>
    <n v="0"/>
    <n v="0"/>
    <n v="0"/>
    <n v="0"/>
    <n v="0"/>
    <n v="0"/>
    <n v="656"/>
    <n v="656"/>
    <n v="0"/>
    <n v="0"/>
    <n v="0"/>
    <n v="0"/>
    <n v="0"/>
    <n v="0"/>
    <n v="0"/>
    <n v="0"/>
    <n v="0"/>
    <n v="0"/>
    <n v="0"/>
    <n v="1726"/>
    <n v="1726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Anclote Other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"/>
    <n v="528"/>
    <n v="0"/>
    <n v="0"/>
    <n v="0"/>
    <n v="0"/>
    <n v="0"/>
    <n v="0"/>
    <n v="0"/>
    <n v="0"/>
    <n v="0"/>
    <n v="0"/>
    <n v="0"/>
    <n v="2652"/>
    <n v="2652"/>
    <n v="0"/>
    <n v="0"/>
    <n v="0"/>
    <n v="0"/>
    <n v="0"/>
    <n v="0"/>
    <n v="0"/>
    <n v="0"/>
    <n v="0"/>
    <n v="0"/>
    <n v="0"/>
    <n v="2931"/>
    <n v="2931"/>
    <n v="0"/>
    <n v="0"/>
    <n v="0"/>
    <n v="0"/>
    <n v="0"/>
    <n v="0"/>
    <n v="0"/>
    <n v="0"/>
    <n v="0"/>
    <n v="0"/>
    <n v="0"/>
    <n v="3287"/>
    <n v="3287"/>
    <n v="0"/>
    <n v="0"/>
    <n v="0"/>
    <n v="0"/>
    <n v="0"/>
    <n v="0"/>
    <n v="0"/>
    <n v="0"/>
    <n v="0"/>
    <n v="0"/>
    <n v="0"/>
    <n v="8641"/>
    <n v="8641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Anclote Other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"/>
    <n v="372"/>
    <n v="0"/>
    <n v="0"/>
    <n v="0"/>
    <n v="0"/>
    <n v="0"/>
    <n v="0"/>
    <n v="0"/>
    <n v="0"/>
    <n v="0"/>
    <n v="0"/>
    <n v="0"/>
    <n v="1872"/>
    <n v="1872"/>
    <n v="0"/>
    <n v="0"/>
    <n v="0"/>
    <n v="0"/>
    <n v="0"/>
    <n v="0"/>
    <n v="0"/>
    <n v="0"/>
    <n v="0"/>
    <n v="0"/>
    <n v="0"/>
    <n v="2074"/>
    <n v="2074"/>
    <n v="0"/>
    <n v="0"/>
    <n v="0"/>
    <n v="0"/>
    <n v="0"/>
    <n v="0"/>
    <n v="0"/>
    <n v="0"/>
    <n v="0"/>
    <n v="0"/>
    <n v="0"/>
    <n v="2326"/>
    <n v="2326"/>
    <n v="0"/>
    <n v="0"/>
    <n v="0"/>
    <n v="0"/>
    <n v="0"/>
    <n v="0"/>
    <n v="0"/>
    <n v="0"/>
    <n v="0"/>
    <n v="0"/>
    <n v="0"/>
    <n v="6116"/>
    <n v="6116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Anclote Other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96"/>
    <n v="0"/>
    <n v="0"/>
    <n v="0"/>
    <n v="0"/>
    <n v="0"/>
    <n v="0"/>
    <n v="0"/>
    <n v="0"/>
    <n v="0"/>
    <n v="0"/>
    <n v="0"/>
    <n v="456"/>
    <n v="456"/>
    <n v="0"/>
    <n v="0"/>
    <n v="0"/>
    <n v="0"/>
    <n v="0"/>
    <n v="0"/>
    <n v="0"/>
    <n v="0"/>
    <n v="0"/>
    <n v="0"/>
    <n v="0"/>
    <n v="506"/>
    <n v="506"/>
    <n v="0"/>
    <n v="0"/>
    <n v="0"/>
    <n v="0"/>
    <n v="0"/>
    <n v="0"/>
    <n v="0"/>
    <n v="0"/>
    <n v="0"/>
    <n v="0"/>
    <n v="0"/>
    <n v="567"/>
    <n v="567"/>
    <n v="0"/>
    <n v="0"/>
    <n v="0"/>
    <n v="0"/>
    <n v="0"/>
    <n v="0"/>
    <n v="0"/>
    <n v="0"/>
    <n v="0"/>
    <n v="0"/>
    <n v="0"/>
    <n v="1491"/>
    <n v="1491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Anclote Other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4"/>
    <n v="0"/>
    <n v="0"/>
    <n v="0"/>
    <n v="0"/>
    <n v="0"/>
    <n v="0"/>
    <n v="0"/>
    <n v="0"/>
    <n v="0"/>
    <n v="0"/>
    <n v="0"/>
    <n v="120"/>
    <n v="120"/>
    <n v="0"/>
    <n v="0"/>
    <n v="0"/>
    <n v="0"/>
    <n v="0"/>
    <n v="0"/>
    <n v="0"/>
    <n v="0"/>
    <n v="0"/>
    <n v="0"/>
    <n v="0"/>
    <n v="129"/>
    <n v="129"/>
    <n v="0"/>
    <n v="0"/>
    <n v="0"/>
    <n v="0"/>
    <n v="0"/>
    <n v="0"/>
    <n v="0"/>
    <n v="0"/>
    <n v="0"/>
    <n v="0"/>
    <n v="0"/>
    <n v="145"/>
    <n v="145"/>
    <n v="0"/>
    <n v="0"/>
    <n v="0"/>
    <n v="0"/>
    <n v="0"/>
    <n v="0"/>
    <n v="0"/>
    <n v="0"/>
    <n v="0"/>
    <n v="0"/>
    <n v="0"/>
    <n v="381"/>
    <n v="381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Bartow CC BG"/>
    <s v="AFUDC Not Eligible"/>
    <s v="Maintenance"/>
    <s v="Maintenance"/>
    <s v="Fossil Hydro"/>
    <s v="BG - Other Production Plant"/>
    <s v="~"/>
    <s v="PEF Bartow 344 CC"/>
    <n v="5887.2599999999993"/>
    <n v="200.84"/>
    <n v="98.259999999999991"/>
    <n v="32.020000000000003"/>
    <n v="175.7"/>
    <n v="38.729999999999997"/>
    <n v="-178.46"/>
    <n v="185.38"/>
    <n v="12.29"/>
    <n v="4.9799999999999995"/>
    <n v="-179.14"/>
    <n v="205.81"/>
    <n v="6483.6699999999992"/>
    <n v="0"/>
    <n v="0"/>
    <n v="0"/>
    <n v="0"/>
    <n v="0"/>
    <n v="0"/>
    <n v="0"/>
    <n v="0"/>
    <n v="0"/>
    <n v="0"/>
    <n v="266.57798449987087"/>
    <n v="397.92239336797593"/>
    <n v="664.50037786784674"/>
    <n v="0"/>
    <n v="0"/>
    <n v="0"/>
    <n v="0"/>
    <n v="506.02117707139672"/>
    <n v="0"/>
    <n v="0"/>
    <n v="0"/>
    <n v="0"/>
    <n v="199.98074756304266"/>
    <n v="158.46877320112671"/>
    <n v="0"/>
    <n v="864.47069783556606"/>
    <n v="0"/>
    <n v="0"/>
    <n v="0"/>
    <n v="0"/>
    <n v="0"/>
    <n v="0"/>
    <n v="0"/>
    <n v="0"/>
    <n v="0"/>
    <n v="0"/>
    <n v="4.4967773565343165"/>
    <n v="268.26447967381415"/>
    <n v="272.76125703034847"/>
    <n v="0"/>
    <n v="0"/>
    <n v="0"/>
    <n v="0"/>
    <n v="0"/>
    <n v="0"/>
    <n v="0"/>
    <n v="0"/>
    <n v="0"/>
    <n v="0"/>
    <n v="7.2530766726623828"/>
    <n v="186.69419355432973"/>
    <n v="193.94727022699212"/>
    <n v="0"/>
    <n v="0"/>
    <n v="0"/>
    <n v="0"/>
    <n v="0"/>
    <n v="0"/>
    <n v="0"/>
    <n v="0"/>
    <n v="0"/>
    <n v="0"/>
    <n v="0"/>
    <n v="185.97613896373616"/>
    <n v="185.97613896373616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Bartow CC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66.723144475799955"/>
    <n v="34.055956447999954"/>
    <n v="0"/>
    <n v="0"/>
    <n v="5.6999278649999932"/>
    <n v="35.529537315399971"/>
    <n v="0"/>
    <n v="0"/>
    <n v="140.05098063980014"/>
    <n v="430.87427848137395"/>
    <n v="222.40112989023874"/>
    <n v="935.33495511561273"/>
    <n v="0"/>
    <n v="0"/>
    <n v="0"/>
    <n v="0"/>
    <n v="905.13029763905035"/>
    <n v="0"/>
    <n v="0"/>
    <n v="0"/>
    <n v="14.552432625600012"/>
    <n v="528.78655129585331"/>
    <n v="436.29767890745779"/>
    <n v="0"/>
    <n v="1884.7669604679613"/>
    <n v="0"/>
    <n v="0"/>
    <n v="0"/>
    <n v="0"/>
    <n v="26.795923203320083"/>
    <n v="0"/>
    <n v="0"/>
    <n v="0"/>
    <n v="0"/>
    <n v="0"/>
    <n v="80.939020154710533"/>
    <n v="635.35229395482622"/>
    <n v="743.08723731285681"/>
    <n v="0"/>
    <n v="0"/>
    <n v="0"/>
    <n v="0"/>
    <n v="117.91113865825723"/>
    <n v="0"/>
    <n v="0"/>
    <n v="0"/>
    <n v="0"/>
    <n v="0"/>
    <n v="144.98053285288773"/>
    <n v="726.33638845947053"/>
    <n v="989.2280599706155"/>
    <n v="0"/>
    <n v="0"/>
    <n v="0"/>
    <n v="0"/>
    <n v="0"/>
    <n v="0"/>
    <n v="0"/>
    <n v="0"/>
    <n v="22.919393012476608"/>
    <n v="0"/>
    <n v="54.873600909558242"/>
    <n v="1529.7633983793226"/>
    <n v="1607.5563923013574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Bartow CC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30.729601476899976"/>
    <n v="15.684602063999979"/>
    <n v="0"/>
    <n v="0"/>
    <n v="2.6251237574999968"/>
    <n v="16.363265414699988"/>
    <n v="0"/>
    <n v="0"/>
    <n v="64.501019178900066"/>
    <n v="198.44081043245376"/>
    <n v="102.42769796345644"/>
    <n v="430.77212028791018"/>
    <n v="0"/>
    <n v="0"/>
    <n v="0"/>
    <n v="0"/>
    <n v="416.86124881605275"/>
    <n v="0"/>
    <n v="0"/>
    <n v="0"/>
    <n v="6.7021789608000066"/>
    <n v="243.53468523293972"/>
    <n v="200.93857841165402"/>
    <n v="0"/>
    <n v="868.03669142144645"/>
    <n v="0"/>
    <n v="0"/>
    <n v="0"/>
    <n v="0"/>
    <n v="12.341034728197121"/>
    <n v="0"/>
    <n v="0"/>
    <n v="0"/>
    <n v="0"/>
    <n v="0"/>
    <n v="37.276986167499039"/>
    <n v="292.61481302874438"/>
    <n v="342.23283392444057"/>
    <n v="0"/>
    <n v="0"/>
    <n v="0"/>
    <n v="0"/>
    <n v="54.304709967155397"/>
    <n v="0"/>
    <n v="0"/>
    <n v="0"/>
    <n v="0"/>
    <n v="0"/>
    <n v="66.771688214108877"/>
    <n v="334.51834387654657"/>
    <n v="455.59474205781083"/>
    <n v="0"/>
    <n v="0"/>
    <n v="0"/>
    <n v="0"/>
    <n v="0"/>
    <n v="0"/>
    <n v="0"/>
    <n v="0"/>
    <n v="10.555643407468994"/>
    <n v="0"/>
    <n v="25.27231691387945"/>
    <n v="704.54068298678487"/>
    <n v="740.3686433081333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Bartow CC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359.36069351669971"/>
    <n v="183.42019435199975"/>
    <n v="0"/>
    <n v="0"/>
    <n v="30.698943322499964"/>
    <n v="191.35667646209987"/>
    <n v="0"/>
    <n v="0"/>
    <n v="754.29325050270086"/>
    <n v="2320.6232372596492"/>
    <n v="1197.8186115799906"/>
    <n v="5037.5716069956397"/>
    <n v="0"/>
    <n v="0"/>
    <n v="0"/>
    <n v="0"/>
    <n v="4874.89392231085"/>
    <n v="0"/>
    <n v="0"/>
    <n v="0"/>
    <n v="78.377185634400078"/>
    <n v="2847.9638255793334"/>
    <n v="2349.8328459141567"/>
    <n v="0"/>
    <n v="10151.067779438741"/>
    <n v="0"/>
    <n v="0"/>
    <n v="0"/>
    <n v="0"/>
    <n v="144.31885671457619"/>
    <n v="0"/>
    <n v="0"/>
    <n v="0"/>
    <n v="0"/>
    <n v="0"/>
    <n v="435.92552358407096"/>
    <n v="3421.9118826865297"/>
    <n v="4002.1562629851769"/>
    <n v="0"/>
    <n v="0"/>
    <n v="0"/>
    <n v="0"/>
    <n v="635.05151476418541"/>
    <n v="0"/>
    <n v="0"/>
    <n v="0"/>
    <n v="0"/>
    <n v="0"/>
    <n v="780.84316755173234"/>
    <n v="3911.9379308782254"/>
    <n v="5327.8326131941431"/>
    <n v="0"/>
    <n v="0"/>
    <n v="0"/>
    <n v="0"/>
    <n v="0"/>
    <n v="0"/>
    <n v="0"/>
    <n v="0"/>
    <n v="123.44030625122275"/>
    <n v="0"/>
    <n v="295.54072822504065"/>
    <n v="8239.0720483373407"/>
    <n v="8658.0530828136034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Bartow CC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35.005211121299979"/>
    <n v="17.866902927999977"/>
    <n v="0"/>
    <n v="0"/>
    <n v="2.9903743274999965"/>
    <n v="18.639993131899988"/>
    <n v="0"/>
    <n v="0"/>
    <n v="73.475466175300085"/>
    <n v="289.47294330793534"/>
    <n v="211.34914878886082"/>
    <n v="648.80003978079617"/>
    <n v="0"/>
    <n v="0"/>
    <n v="0"/>
    <n v="0"/>
    <n v="595.24975146756765"/>
    <n v="0"/>
    <n v="0"/>
    <n v="0"/>
    <n v="7.6346967816000078"/>
    <n v="324.99682360738899"/>
    <n v="266.59789769228951"/>
    <n v="0"/>
    <n v="1194.4791695488461"/>
    <n v="0"/>
    <n v="0"/>
    <n v="0"/>
    <n v="0"/>
    <n v="14.057993333049559"/>
    <n v="0"/>
    <n v="0"/>
    <n v="0"/>
    <n v="0"/>
    <n v="0"/>
    <n v="42.463183562845238"/>
    <n v="382.23283739324995"/>
    <n v="438.75401428914472"/>
    <n v="0"/>
    <n v="0"/>
    <n v="0"/>
    <n v="0"/>
    <n v="61.860436019167331"/>
    <n v="0"/>
    <n v="0"/>
    <n v="0"/>
    <n v="0"/>
    <n v="0"/>
    <n v="76.062016520462009"/>
    <n v="410.9085505668674"/>
    <n v="548.83100310649672"/>
    <n v="0"/>
    <n v="0"/>
    <n v="0"/>
    <n v="0"/>
    <n v="0"/>
    <n v="0"/>
    <n v="0"/>
    <n v="0"/>
    <n v="12.024272175503803"/>
    <n v="0"/>
    <n v="28.788507279722392"/>
    <n v="847.24182976826035"/>
    <n v="888.05460922348652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Bartow CC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28.854993730799983"/>
    <n v="14.727789247999981"/>
    <n v="0"/>
    <n v="0"/>
    <n v="2.464982489999997"/>
    <n v="15.365051880399989"/>
    <n v="0"/>
    <n v="0"/>
    <n v="60.566242794800075"/>
    <n v="186.33526195475292"/>
    <n v="96.179268215292424"/>
    <n v="404.49359031404538"/>
    <n v="0"/>
    <n v="0"/>
    <n v="0"/>
    <n v="0"/>
    <n v="391.43132820133462"/>
    <n v="0"/>
    <n v="0"/>
    <n v="0"/>
    <n v="6.2933237856000055"/>
    <n v="228.67826063124488"/>
    <n v="188.68065779189044"/>
    <n v="0"/>
    <n v="815.08357041006991"/>
    <n v="0"/>
    <n v="0"/>
    <n v="0"/>
    <n v="0"/>
    <n v="11.588197176882327"/>
    <n v="0"/>
    <n v="0"/>
    <n v="0"/>
    <n v="0"/>
    <n v="0"/>
    <n v="35.002986004237599"/>
    <n v="274.76441972920168"/>
    <n v="321.35560291032158"/>
    <n v="0"/>
    <n v="0"/>
    <n v="0"/>
    <n v="0"/>
    <n v="50.991661760472226"/>
    <n v="0"/>
    <n v="0"/>
    <n v="0"/>
    <n v="0"/>
    <n v="0"/>
    <n v="62.698048523762345"/>
    <n v="314.11068293857625"/>
    <n v="427.80039322281084"/>
    <n v="0"/>
    <n v="0"/>
    <n v="0"/>
    <n v="0"/>
    <n v="0"/>
    <n v="0"/>
    <n v="0"/>
    <n v="0"/>
    <n v="9.9116428392506357"/>
    <n v="0"/>
    <n v="23.730451029965959"/>
    <n v="661.55841294080471"/>
    <n v="695.20050681002135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Bartow CC BG-346"/>
    <s v="AFUDC Not Eligible"/>
    <s v="Maintenance"/>
    <s v="Maintenance"/>
    <s v="Fossil Hydro"/>
    <s v="BG - Other Production Plant"/>
    <s v="~"/>
    <s v="PEF Bartow 346 CC"/>
    <n v="503.21"/>
    <n v="120.59"/>
    <n v="583.01"/>
    <n v="796.88"/>
    <n v="31.73"/>
    <n v="49.2"/>
    <n v="-18.989999999999998"/>
    <n v="2.68"/>
    <n v="612.68000000000006"/>
    <n v="3.45"/>
    <n v="48.400000000000006"/>
    <n v="1849.42"/>
    <n v="4582.26"/>
    <n v="0"/>
    <n v="16.463245678499991"/>
    <n v="8.4029549599999882"/>
    <n v="0"/>
    <n v="0"/>
    <n v="1.4063982374999984"/>
    <n v="8.7665457954999937"/>
    <n v="0"/>
    <n v="0"/>
    <n v="34.556130708500042"/>
    <n v="1603.4414040639524"/>
    <n v="2289.6456601941982"/>
    <n v="3962.6823396381506"/>
    <n v="0"/>
    <n v="0"/>
    <n v="0"/>
    <n v="0"/>
    <n v="3065.1951992602071"/>
    <n v="0"/>
    <n v="0"/>
    <n v="0"/>
    <n v="3.5906622120000029"/>
    <n v="1253.583748411992"/>
    <n v="997.62783018691744"/>
    <n v="0"/>
    <n v="5319.9974400711162"/>
    <n v="0"/>
    <n v="0"/>
    <n v="0"/>
    <n v="0"/>
    <n v="6.6115232855656432"/>
    <n v="0"/>
    <n v="0"/>
    <n v="0"/>
    <n v="0"/>
    <n v="0"/>
    <n v="19.970583301172901"/>
    <n v="1311.2411611167875"/>
    <n v="1337.823267703526"/>
    <n v="0"/>
    <n v="0"/>
    <n v="0"/>
    <n v="0"/>
    <n v="29.093250564197781"/>
    <n v="0"/>
    <n v="0"/>
    <n v="0"/>
    <n v="0"/>
    <n v="0"/>
    <n v="35.77231987764025"/>
    <n v="883.78747122293839"/>
    <n v="948.65304166477642"/>
    <n v="0"/>
    <n v="0"/>
    <n v="0"/>
    <n v="0"/>
    <n v="0"/>
    <n v="0"/>
    <n v="0"/>
    <n v="0"/>
    <n v="5.6550900177549037"/>
    <n v="0"/>
    <n v="13.539414092379463"/>
    <n v="1432.0762819262391"/>
    <n v="1451.2707860363735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Bartow CT BG-341"/>
    <s v="AFUDC Not Eligible"/>
    <s v="Maintenance"/>
    <s v="Maintenance"/>
    <s v="Fossil Hydro"/>
    <s v="BG - Other Production Plant"/>
    <s v="~"/>
    <s v="PEF Bartow 341"/>
    <n v="2.5499999999999998"/>
    <n v="0"/>
    <n v="0"/>
    <n v="0"/>
    <n v="0"/>
    <n v="0"/>
    <n v="0"/>
    <n v="0"/>
    <n v="0"/>
    <n v="0"/>
    <n v="0"/>
    <n v="0"/>
    <n v="2.5499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Bartow Other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144"/>
    <n v="0"/>
    <n v="0"/>
    <n v="0"/>
    <n v="0"/>
    <n v="0"/>
    <n v="0"/>
    <n v="0"/>
    <n v="0"/>
    <n v="0"/>
    <n v="0"/>
    <n v="0"/>
    <n v="696"/>
    <n v="696"/>
    <n v="0"/>
    <n v="0"/>
    <n v="0"/>
    <n v="0"/>
    <n v="0"/>
    <n v="0"/>
    <n v="0"/>
    <n v="0"/>
    <n v="0"/>
    <n v="0"/>
    <n v="0"/>
    <n v="773"/>
    <n v="773"/>
    <n v="0"/>
    <n v="0"/>
    <n v="0"/>
    <n v="0"/>
    <n v="0"/>
    <n v="0"/>
    <n v="0"/>
    <n v="0"/>
    <n v="0"/>
    <n v="0"/>
    <n v="0"/>
    <n v="867"/>
    <n v="8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Bartow Other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60"/>
    <n v="0"/>
    <n v="0"/>
    <n v="0"/>
    <n v="0"/>
    <n v="0"/>
    <n v="0"/>
    <n v="0"/>
    <n v="0"/>
    <n v="0"/>
    <n v="0"/>
    <n v="0"/>
    <n v="324"/>
    <n v="324"/>
    <n v="0"/>
    <n v="0"/>
    <n v="0"/>
    <n v="0"/>
    <n v="0"/>
    <n v="0"/>
    <n v="0"/>
    <n v="0"/>
    <n v="0"/>
    <n v="0"/>
    <n v="0"/>
    <n v="356"/>
    <n v="356"/>
    <n v="0"/>
    <n v="0"/>
    <n v="0"/>
    <n v="0"/>
    <n v="0"/>
    <n v="0"/>
    <n v="0"/>
    <n v="0"/>
    <n v="0"/>
    <n v="0"/>
    <n v="0"/>
    <n v="399"/>
    <n v="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Bartow Other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6"/>
    <n v="756"/>
    <n v="0"/>
    <n v="0"/>
    <n v="0"/>
    <n v="0"/>
    <n v="0"/>
    <n v="0"/>
    <n v="0"/>
    <n v="0"/>
    <n v="0"/>
    <n v="0"/>
    <n v="0"/>
    <n v="3768"/>
    <n v="3768"/>
    <n v="0"/>
    <n v="0"/>
    <n v="0"/>
    <n v="0"/>
    <n v="0"/>
    <n v="0"/>
    <n v="0"/>
    <n v="0"/>
    <n v="0"/>
    <n v="0"/>
    <n v="0"/>
    <n v="4165"/>
    <n v="4165"/>
    <n v="0"/>
    <n v="0"/>
    <n v="0"/>
    <n v="0"/>
    <n v="0"/>
    <n v="0"/>
    <n v="0"/>
    <n v="0"/>
    <n v="0"/>
    <n v="0"/>
    <n v="0"/>
    <n v="4671"/>
    <n v="46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Bartow Other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72"/>
    <n v="0"/>
    <n v="0"/>
    <n v="0"/>
    <n v="0"/>
    <n v="0"/>
    <n v="0"/>
    <n v="0"/>
    <n v="0"/>
    <n v="0"/>
    <n v="0"/>
    <n v="0"/>
    <n v="372"/>
    <n v="372"/>
    <n v="0"/>
    <n v="0"/>
    <n v="0"/>
    <n v="0"/>
    <n v="0"/>
    <n v="0"/>
    <n v="0"/>
    <n v="0"/>
    <n v="0"/>
    <n v="0"/>
    <n v="0"/>
    <n v="406"/>
    <n v="406"/>
    <n v="0"/>
    <n v="0"/>
    <n v="0"/>
    <n v="0"/>
    <n v="0"/>
    <n v="0"/>
    <n v="0"/>
    <n v="0"/>
    <n v="0"/>
    <n v="0"/>
    <n v="0"/>
    <n v="455"/>
    <n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Bartow Other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60"/>
    <n v="0"/>
    <n v="0"/>
    <n v="0"/>
    <n v="0"/>
    <n v="0"/>
    <n v="0"/>
    <n v="0"/>
    <n v="0"/>
    <n v="0"/>
    <n v="0"/>
    <n v="0"/>
    <n v="300"/>
    <n v="300"/>
    <n v="0"/>
    <n v="0"/>
    <n v="0"/>
    <n v="0"/>
    <n v="0"/>
    <n v="0"/>
    <n v="0"/>
    <n v="0"/>
    <n v="0"/>
    <n v="0"/>
    <n v="0"/>
    <n v="334"/>
    <n v="334"/>
    <n v="0"/>
    <n v="0"/>
    <n v="0"/>
    <n v="0"/>
    <n v="0"/>
    <n v="0"/>
    <n v="0"/>
    <n v="0"/>
    <n v="0"/>
    <n v="0"/>
    <n v="0"/>
    <n v="375"/>
    <n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Bartow Other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36"/>
    <n v="0"/>
    <n v="0"/>
    <n v="0"/>
    <n v="0"/>
    <n v="0"/>
    <n v="0"/>
    <n v="0"/>
    <n v="0"/>
    <n v="0"/>
    <n v="0"/>
    <n v="0"/>
    <n v="168"/>
    <n v="168"/>
    <n v="0"/>
    <n v="0"/>
    <n v="0"/>
    <n v="0"/>
    <n v="0"/>
    <n v="0"/>
    <n v="0"/>
    <n v="0"/>
    <n v="0"/>
    <n v="0"/>
    <n v="0"/>
    <n v="191"/>
    <n v="191"/>
    <n v="0"/>
    <n v="0"/>
    <n v="0"/>
    <n v="0"/>
    <n v="0"/>
    <n v="0"/>
    <n v="0"/>
    <n v="0"/>
    <n v="0"/>
    <n v="0"/>
    <n v="0"/>
    <n v="214"/>
    <n v="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itrus CC BA"/>
    <s v="AFUDC Not Eligible"/>
    <s v="Maintenance"/>
    <s v="Maintenance"/>
    <s v="Fossil Hydro"/>
    <s v="BA - Fossil Steam Plants "/>
    <s v="~"/>
    <s v="PEF Citrus CC 342"/>
    <n v="0"/>
    <n v="0"/>
    <n v="0"/>
    <n v="94.54"/>
    <n v="0"/>
    <n v="0"/>
    <n v="0"/>
    <n v="0"/>
    <n v="0"/>
    <n v="34.450000000000003"/>
    <n v="5.78"/>
    <n v="34.57"/>
    <n v="169.34"/>
    <n v="0"/>
    <n v="0"/>
    <n v="0"/>
    <n v="82.174466311645972"/>
    <n v="0"/>
    <n v="0"/>
    <n v="0"/>
    <n v="0"/>
    <n v="374.54164719135281"/>
    <n v="770.91947415870197"/>
    <n v="0"/>
    <n v="2721.0575857763361"/>
    <n v="3948.6931734380369"/>
    <n v="0"/>
    <n v="0"/>
    <n v="0"/>
    <n v="0"/>
    <n v="0"/>
    <n v="0"/>
    <n v="0"/>
    <n v="0"/>
    <n v="0"/>
    <n v="0"/>
    <n v="2704.5101385017729"/>
    <n v="0"/>
    <n v="2704.5101385017729"/>
    <n v="0"/>
    <n v="0"/>
    <n v="0"/>
    <n v="0"/>
    <n v="0"/>
    <n v="2262.1348750069405"/>
    <n v="0"/>
    <n v="0"/>
    <n v="0"/>
    <n v="0"/>
    <n v="0"/>
    <n v="4724.2608743306409"/>
    <n v="6986.3957493375819"/>
    <n v="0"/>
    <n v="0"/>
    <n v="0"/>
    <n v="0"/>
    <n v="0"/>
    <n v="1541.7263078077008"/>
    <n v="0"/>
    <n v="0"/>
    <n v="0"/>
    <n v="0"/>
    <n v="77.285081315344328"/>
    <n v="2405.6232993924773"/>
    <n v="4024.6346885155226"/>
    <n v="0"/>
    <n v="0"/>
    <n v="0"/>
    <n v="0"/>
    <n v="0"/>
    <n v="158.19048984855672"/>
    <n v="158.19048984855661"/>
    <n v="0"/>
    <n v="0"/>
    <n v="0"/>
    <n v="88.069646980560236"/>
    <n v="1328.2307122688712"/>
    <n v="1732.6813389465447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itrus CC BA-341"/>
    <s v="AFUDC Not Eligible"/>
    <s v="Maintenance"/>
    <s v="Maintenance"/>
    <s v="Fossil Hydro"/>
    <s v="BA - Fossil Steam Plants "/>
    <s v="~"/>
    <s v="PEF Citrus CC Struct &amp; Improv 341"/>
    <n v="607.89"/>
    <n v="16.05"/>
    <n v="44.57"/>
    <n v="763.97"/>
    <n v="255.55"/>
    <n v="46.52"/>
    <n v="0"/>
    <n v="0"/>
    <n v="5.38"/>
    <n v="0"/>
    <n v="0"/>
    <n v="406.61"/>
    <n v="2146.54"/>
    <n v="0"/>
    <n v="0"/>
    <n v="0"/>
    <n v="43.504682684414618"/>
    <n v="0"/>
    <n v="0"/>
    <n v="0"/>
    <n v="83.832953282399956"/>
    <n v="35.186440787962383"/>
    <n v="68.095141656612839"/>
    <n v="0"/>
    <n v="111.7371378457841"/>
    <n v="342.3563562571739"/>
    <n v="0"/>
    <n v="0"/>
    <n v="0"/>
    <n v="0"/>
    <n v="0"/>
    <n v="0"/>
    <n v="51.266388180799993"/>
    <n v="73.109931870400018"/>
    <n v="0"/>
    <n v="0"/>
    <n v="283.12883033641856"/>
    <n v="0"/>
    <n v="407.50515038761858"/>
    <n v="0"/>
    <n v="0"/>
    <n v="0"/>
    <n v="0"/>
    <n v="0"/>
    <n v="495.70844113521537"/>
    <n v="0"/>
    <n v="102.51162636123502"/>
    <n v="77.283905051359994"/>
    <n v="0"/>
    <n v="0"/>
    <n v="1092.6248558807854"/>
    <n v="1768.1288284285956"/>
    <n v="0"/>
    <n v="0"/>
    <n v="35.735376896398506"/>
    <n v="0"/>
    <n v="0"/>
    <n v="696.58966957130247"/>
    <n v="15.92436020091583"/>
    <n v="0"/>
    <n v="48.492929188352278"/>
    <n v="0"/>
    <n v="252.34933843252031"/>
    <n v="1225.7455809507737"/>
    <n v="2274.8372552402634"/>
    <n v="0"/>
    <n v="0"/>
    <n v="0"/>
    <n v="0"/>
    <n v="0"/>
    <n v="289.80260272531086"/>
    <n v="289.80260272531081"/>
    <n v="0"/>
    <n v="43.46809854228767"/>
    <n v="0"/>
    <n v="257.02429278707609"/>
    <n v="1156.6522090674989"/>
    <n v="2036.7498058474844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itrus CC BA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0"/>
    <n v="90.802616396436605"/>
    <n v="0"/>
    <n v="0"/>
    <n v="0"/>
    <n v="169.27337461439993"/>
    <n v="84.53463719316602"/>
    <n v="165.2564301825075"/>
    <n v="0"/>
    <n v="323.60079463810553"/>
    <n v="833.46785302461558"/>
    <n v="0"/>
    <n v="0"/>
    <n v="0"/>
    <n v="0"/>
    <n v="0"/>
    <n v="0"/>
    <n v="103.5157917248"/>
    <n v="147.62172154240005"/>
    <n v="0"/>
    <n v="0"/>
    <n v="669.07469062601922"/>
    <n v="0"/>
    <n v="920.21220389321934"/>
    <n v="0"/>
    <n v="0"/>
    <n v="0"/>
    <n v="0"/>
    <n v="0"/>
    <n v="1082.3801659803914"/>
    <n v="0"/>
    <n v="206.98882619135836"/>
    <n v="156.04966341763804"/>
    <n v="0"/>
    <n v="0"/>
    <n v="2376.3184497882917"/>
    <n v="3821.7371053776797"/>
    <n v="0"/>
    <n v="0"/>
    <n v="72.155830608097205"/>
    <n v="0"/>
    <n v="0"/>
    <n v="1462.0514152856663"/>
    <n v="32.154003595115569"/>
    <n v="0"/>
    <n v="97.91550805101042"/>
    <n v="0"/>
    <n v="512.31947431131903"/>
    <n v="2561.6167001720164"/>
    <n v="4738.2129320232252"/>
    <n v="0"/>
    <n v="0"/>
    <n v="0"/>
    <n v="0"/>
    <n v="0"/>
    <n v="590.8582752998152"/>
    <n v="590.85827529981509"/>
    <n v="0"/>
    <n v="87.769680267635437"/>
    <n v="0"/>
    <n v="522.14818933968218"/>
    <n v="2383.3105198758408"/>
    <n v="4174.9449400827889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itrus CC BA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0"/>
    <n v="0"/>
    <n v="263.57893847237193"/>
    <n v="0"/>
    <n v="0"/>
    <n v="0"/>
    <n v="514.7042804903997"/>
    <n v="199.96915962856943"/>
    <n v="385.0173241227734"/>
    <n v="0"/>
    <n v="569.32793422227644"/>
    <n v="1932.5976369363907"/>
    <n v="0"/>
    <n v="0"/>
    <n v="0"/>
    <n v="0"/>
    <n v="0"/>
    <n v="0"/>
    <n v="314.75724531679992"/>
    <n v="448.86877303840015"/>
    <n v="0"/>
    <n v="0"/>
    <n v="1622.3211557702148"/>
    <n v="0"/>
    <n v="2385.9471741254147"/>
    <n v="0"/>
    <n v="0"/>
    <n v="0"/>
    <n v="0"/>
    <n v="0"/>
    <n v="2946.4542636507804"/>
    <n v="0"/>
    <n v="629.38411349626642"/>
    <n v="474.49507724007424"/>
    <n v="0"/>
    <n v="0"/>
    <n v="6505.7117426028462"/>
    <n v="10556.045196989968"/>
    <n v="0"/>
    <n v="0"/>
    <n v="219.40200794166699"/>
    <n v="0"/>
    <n v="0"/>
    <n v="4210.6854630390735"/>
    <n v="97.769686699999994"/>
    <n v="0"/>
    <n v="297.728664391667"/>
    <n v="0"/>
    <n v="1546.0172727548811"/>
    <n v="7422.4585654518596"/>
    <n v="13794.061660279149"/>
    <n v="0"/>
    <n v="0"/>
    <n v="0"/>
    <n v="0"/>
    <n v="0"/>
    <n v="1772.5002328130399"/>
    <n v="1772.5002328130395"/>
    <n v="0"/>
    <n v="266.87872699174142"/>
    <n v="0"/>
    <n v="1574.2606364650137"/>
    <n v="7044.4645102824943"/>
    <n v="12430.604339365329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itrus CC BA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"/>
    <n v="0"/>
    <n v="6.3438613407872788"/>
    <n v="0"/>
    <n v="0"/>
    <n v="0"/>
    <n v="12.387987469199993"/>
    <n v="4.8128906978293067"/>
    <n v="9.266660425115294"/>
    <n v="0"/>
    <n v="13.70267857164756"/>
    <n v="46.514078504579437"/>
    <n v="0"/>
    <n v="0"/>
    <n v="0"/>
    <n v="0"/>
    <n v="0"/>
    <n v="0"/>
    <n v="7.5756292663999991"/>
    <n v="10.803447623200004"/>
    <n v="0"/>
    <n v="0"/>
    <n v="39.046293008387593"/>
    <n v="0"/>
    <n v="57.425369897987594"/>
    <n v="0"/>
    <n v="0"/>
    <n v="0"/>
    <n v="0"/>
    <n v="0"/>
    <n v="70.91550423078624"/>
    <n v="0"/>
    <n v="15.148043593833421"/>
    <n v="11.42016768609562"/>
    <n v="0"/>
    <n v="0"/>
    <n v="156.5799927058531"/>
    <n v="254.06370821656839"/>
    <n v="0"/>
    <n v="0"/>
    <n v="5.2805861674007923"/>
    <n v="0"/>
    <n v="0"/>
    <n v="101.3431417028614"/>
    <n v="2.3531291259485387"/>
    <n v="0"/>
    <n v="7.1657587894243422"/>
    <n v="0"/>
    <n v="37.209675382211913"/>
    <n v="178.64437309921701"/>
    <n v="331.99666426706403"/>
    <n v="0"/>
    <n v="0"/>
    <n v="0"/>
    <n v="0"/>
    <n v="0"/>
    <n v="42.660878078299866"/>
    <n v="42.660878078299859"/>
    <n v="0"/>
    <n v="6.4232970417287696"/>
    <n v="0"/>
    <n v="37.889627386024543"/>
    <n v="169.54728989102298"/>
    <n v="299.18197047537603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itrus CC BA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0"/>
    <n v="0"/>
    <n v="45.619431658679751"/>
    <n v="0"/>
    <n v="0"/>
    <n v="0"/>
    <n v="89.08343316179996"/>
    <n v="34.610046858790867"/>
    <n v="66.637613790480003"/>
    <n v="0"/>
    <n v="98.53752707693242"/>
    <n v="334.48805254668298"/>
    <n v="0"/>
    <n v="0"/>
    <n v="0"/>
    <n v="0"/>
    <n v="0"/>
    <n v="0"/>
    <n v="54.477215535599996"/>
    <n v="77.688826102800036"/>
    <n v="0"/>
    <n v="0"/>
    <n v="280.78635388330633"/>
    <n v="0"/>
    <n v="412.95239552170636"/>
    <n v="0"/>
    <n v="0"/>
    <n v="0"/>
    <n v="0"/>
    <n v="0"/>
    <n v="509.96258167942392"/>
    <n v="0"/>
    <n v="108.93165758357833"/>
    <n v="82.123991010643664"/>
    <n v="0"/>
    <n v="0"/>
    <n v="1125.987083743461"/>
    <n v="1827.0053140171067"/>
    <n v="0"/>
    <n v="0"/>
    <n v="37.9734478751854"/>
    <n v="0"/>
    <n v="0"/>
    <n v="728.77238758454075"/>
    <n v="16.921686982293938"/>
    <n v="0"/>
    <n v="51.529992930745806"/>
    <n v="0"/>
    <n v="267.5800502801626"/>
    <n v="1284.6562307499601"/>
    <n v="2387.4337964028882"/>
    <n v="0"/>
    <n v="0"/>
    <n v="0"/>
    <n v="0"/>
    <n v="0"/>
    <n v="306.77918855896326"/>
    <n v="306.77918855896314"/>
    <n v="0"/>
    <n v="46.19061021764783"/>
    <n v="0"/>
    <n v="272.46849024212639"/>
    <n v="1219.2349779934179"/>
    <n v="2151.4524555711187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itrus CC BA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2.2234831356638067"/>
    <n v="0"/>
    <n v="0"/>
    <n v="0"/>
    <n v="4.3419109817999981"/>
    <n v="1.6868876423280432"/>
    <n v="3.2479056638098034"/>
    <n v="0"/>
    <n v="4.8027018689060919"/>
    <n v="16.302889292507743"/>
    <n v="0"/>
    <n v="0"/>
    <n v="0"/>
    <n v="0"/>
    <n v="0"/>
    <n v="0"/>
    <n v="2.6552099755999996"/>
    <n v="3.7865398228000013"/>
    <n v="0"/>
    <n v="0"/>
    <n v="13.685477873884793"/>
    <n v="0"/>
    <n v="20.127227672284793"/>
    <n v="0"/>
    <n v="0"/>
    <n v="0"/>
    <n v="0"/>
    <n v="0"/>
    <n v="24.855610618170147"/>
    <n v="0"/>
    <n v="5.3093491290674111"/>
    <n v="4.0027385043081587"/>
    <n v="0"/>
    <n v="0"/>
    <n v="54.880693548958767"/>
    <n v="89.048391800504476"/>
    <n v="0"/>
    <n v="0"/>
    <n v="1.8508713010757403"/>
    <n v="0"/>
    <n v="0"/>
    <n v="35.520892213997854"/>
    <n v="0.82478327762756209"/>
    <n v="0"/>
    <n v="2.5116335333478728"/>
    <n v="0"/>
    <n v="13.042154568773025"/>
    <n v="62.615142067165372"/>
    <n v="116.36547696198744"/>
    <n v="0"/>
    <n v="0"/>
    <n v="0"/>
    <n v="0"/>
    <n v="0"/>
    <n v="14.952719668647061"/>
    <n v="14.952719668647056"/>
    <n v="0"/>
    <n v="2.2513798671137626"/>
    <n v="0"/>
    <n v="13.280391372239503"/>
    <n v="59.426594154664308"/>
    <n v="104.86380473131169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itrus Other BG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108"/>
    <n v="0"/>
    <n v="0"/>
    <n v="0"/>
    <n v="0"/>
    <n v="0"/>
    <n v="0"/>
    <n v="0"/>
    <n v="0"/>
    <n v="0"/>
    <n v="0"/>
    <n v="0"/>
    <n v="540"/>
    <n v="540"/>
    <n v="0"/>
    <n v="0"/>
    <n v="0"/>
    <n v="0"/>
    <n v="0"/>
    <n v="0"/>
    <n v="0"/>
    <n v="0"/>
    <n v="0"/>
    <n v="0"/>
    <n v="0"/>
    <n v="597"/>
    <n v="597"/>
    <n v="0"/>
    <n v="0"/>
    <n v="0"/>
    <n v="0"/>
    <n v="0"/>
    <n v="0"/>
    <n v="0"/>
    <n v="0"/>
    <n v="0"/>
    <n v="0"/>
    <n v="0"/>
    <n v="670"/>
    <n v="670"/>
    <n v="0"/>
    <n v="0"/>
    <n v="0"/>
    <n v="0"/>
    <n v="0"/>
    <n v="0"/>
    <n v="0"/>
    <n v="0"/>
    <n v="0"/>
    <n v="0"/>
    <n v="0"/>
    <n v="1761"/>
    <n v="1761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itrus Other BG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216"/>
    <n v="0"/>
    <n v="0"/>
    <n v="0"/>
    <n v="0"/>
    <n v="0"/>
    <n v="0"/>
    <n v="0"/>
    <n v="0"/>
    <n v="0"/>
    <n v="0"/>
    <n v="0"/>
    <n v="1092"/>
    <n v="1092"/>
    <n v="0"/>
    <n v="0"/>
    <n v="0"/>
    <n v="0"/>
    <n v="0"/>
    <n v="0"/>
    <n v="0"/>
    <n v="0"/>
    <n v="0"/>
    <n v="0"/>
    <n v="0"/>
    <n v="1206"/>
    <n v="1206"/>
    <n v="0"/>
    <n v="0"/>
    <n v="0"/>
    <n v="0"/>
    <n v="0"/>
    <n v="0"/>
    <n v="0"/>
    <n v="0"/>
    <n v="0"/>
    <n v="0"/>
    <n v="0"/>
    <n v="1353"/>
    <n v="1353"/>
    <n v="0"/>
    <n v="0"/>
    <n v="0"/>
    <n v="0"/>
    <n v="0"/>
    <n v="0"/>
    <n v="0"/>
    <n v="0"/>
    <n v="0"/>
    <n v="0"/>
    <n v="0"/>
    <n v="3556"/>
    <n v="3556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itrus Other BG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"/>
    <n v="672"/>
    <n v="0"/>
    <n v="0"/>
    <n v="0"/>
    <n v="0"/>
    <n v="0"/>
    <n v="0"/>
    <n v="0"/>
    <n v="0"/>
    <n v="0"/>
    <n v="0"/>
    <n v="0"/>
    <n v="3312"/>
    <n v="3312"/>
    <n v="0"/>
    <n v="0"/>
    <n v="0"/>
    <n v="0"/>
    <n v="0"/>
    <n v="0"/>
    <n v="0"/>
    <n v="0"/>
    <n v="0"/>
    <n v="0"/>
    <n v="0"/>
    <n v="3668"/>
    <n v="3668"/>
    <n v="0"/>
    <n v="0"/>
    <n v="0"/>
    <n v="0"/>
    <n v="0"/>
    <n v="0"/>
    <n v="0"/>
    <n v="0"/>
    <n v="0"/>
    <n v="0"/>
    <n v="0"/>
    <n v="4113"/>
    <n v="4113"/>
    <n v="0"/>
    <n v="0"/>
    <n v="0"/>
    <n v="0"/>
    <n v="0"/>
    <n v="0"/>
    <n v="0"/>
    <n v="0"/>
    <n v="0"/>
    <n v="0"/>
    <n v="0"/>
    <n v="10814"/>
    <n v="10814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itrus Other BG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12"/>
    <n v="0"/>
    <n v="0"/>
    <n v="0"/>
    <n v="0"/>
    <n v="0"/>
    <n v="0"/>
    <n v="0"/>
    <n v="0"/>
    <n v="0"/>
    <n v="0"/>
    <n v="0"/>
    <n v="84"/>
    <n v="84"/>
    <n v="0"/>
    <n v="0"/>
    <n v="0"/>
    <n v="0"/>
    <n v="0"/>
    <n v="0"/>
    <n v="0"/>
    <n v="0"/>
    <n v="0"/>
    <n v="0"/>
    <n v="0"/>
    <n v="88"/>
    <n v="88"/>
    <n v="0"/>
    <n v="0"/>
    <n v="0"/>
    <n v="0"/>
    <n v="0"/>
    <n v="0"/>
    <n v="0"/>
    <n v="0"/>
    <n v="0"/>
    <n v="0"/>
    <n v="0"/>
    <n v="99"/>
    <n v="99"/>
    <n v="0"/>
    <n v="0"/>
    <n v="0"/>
    <n v="0"/>
    <n v="0"/>
    <n v="0"/>
    <n v="0"/>
    <n v="0"/>
    <n v="0"/>
    <n v="0"/>
    <n v="0"/>
    <n v="260"/>
    <n v="26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itrus Other BG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120"/>
    <n v="0"/>
    <n v="0"/>
    <n v="0"/>
    <n v="0"/>
    <n v="0"/>
    <n v="0"/>
    <n v="0"/>
    <n v="0"/>
    <n v="0"/>
    <n v="0"/>
    <n v="0"/>
    <n v="576"/>
    <n v="576"/>
    <n v="0"/>
    <n v="0"/>
    <n v="0"/>
    <n v="0"/>
    <n v="0"/>
    <n v="0"/>
    <n v="0"/>
    <n v="0"/>
    <n v="0"/>
    <n v="0"/>
    <n v="0"/>
    <n v="635"/>
    <n v="635"/>
    <n v="0"/>
    <n v="0"/>
    <n v="0"/>
    <n v="0"/>
    <n v="0"/>
    <n v="0"/>
    <n v="0"/>
    <n v="0"/>
    <n v="0"/>
    <n v="0"/>
    <n v="0"/>
    <n v="712"/>
    <n v="712"/>
    <n v="0"/>
    <n v="0"/>
    <n v="0"/>
    <n v="0"/>
    <n v="0"/>
    <n v="0"/>
    <n v="0"/>
    <n v="0"/>
    <n v="0"/>
    <n v="0"/>
    <n v="0"/>
    <n v="1872"/>
    <n v="1872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itrus Other BG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24"/>
    <n v="0"/>
    <n v="0"/>
    <n v="0"/>
    <n v="0"/>
    <n v="0"/>
    <n v="0"/>
    <n v="0"/>
    <n v="0"/>
    <n v="0"/>
    <n v="0"/>
    <n v="0"/>
    <n v="31"/>
    <n v="31"/>
    <n v="0"/>
    <n v="0"/>
    <n v="0"/>
    <n v="0"/>
    <n v="0"/>
    <n v="0"/>
    <n v="0"/>
    <n v="0"/>
    <n v="0"/>
    <n v="0"/>
    <n v="0"/>
    <n v="35"/>
    <n v="35"/>
    <n v="0"/>
    <n v="0"/>
    <n v="0"/>
    <n v="0"/>
    <n v="0"/>
    <n v="0"/>
    <n v="0"/>
    <n v="0"/>
    <n v="0"/>
    <n v="0"/>
    <n v="0"/>
    <n v="91"/>
    <n v="91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R 4&amp;5-311"/>
    <s v="AFUDC Not Eligible"/>
    <s v="Maintenance"/>
    <s v="Maintenance"/>
    <s v="Fossil Hydro"/>
    <s v="BA - Fossil Steam Plants "/>
    <s v="~"/>
    <s v="PEF CR4&amp;5 Struct &amp; Improv 311"/>
    <n v="3937.4300000000007"/>
    <n v="104.47"/>
    <n v="16.760000000000002"/>
    <n v="151.52000000000001"/>
    <n v="-7.7100000000000017"/>
    <n v="-7.9999999999999988E-2"/>
    <n v="4415.57"/>
    <n v="68.02"/>
    <n v="30.55"/>
    <n v="263.21999999999997"/>
    <n v="188.35"/>
    <n v="71.86999999999999"/>
    <n v="9239.9700000000012"/>
    <n v="0"/>
    <n v="0"/>
    <n v="0"/>
    <n v="0"/>
    <n v="40.753414534399987"/>
    <n v="103.45130332159989"/>
    <n v="0"/>
    <n v="0"/>
    <n v="0"/>
    <n v="0"/>
    <n v="946.18536268800005"/>
    <n v="5002.5243064519655"/>
    <n v="6092.9143869959653"/>
    <n v="0"/>
    <n v="0"/>
    <n v="469.21192493009187"/>
    <n v="627.96181966469385"/>
    <n v="671.90567721168111"/>
    <n v="0"/>
    <n v="0"/>
    <n v="0"/>
    <n v="0"/>
    <n v="189.22551631418276"/>
    <n v="904.9457151517413"/>
    <n v="0"/>
    <n v="2863.2506532723905"/>
    <n v="0"/>
    <n v="0"/>
    <n v="1392.5445776404836"/>
    <n v="711.55199409290992"/>
    <n v="0"/>
    <n v="0"/>
    <n v="0"/>
    <n v="129.71951802158611"/>
    <n v="0"/>
    <n v="27.984098307996053"/>
    <n v="0"/>
    <n v="981.80743909631451"/>
    <n v="3243.6076271592901"/>
    <n v="0"/>
    <n v="0"/>
    <n v="153.00560095563682"/>
    <n v="106.56411773842166"/>
    <n v="0"/>
    <n v="0"/>
    <n v="0"/>
    <n v="0"/>
    <n v="0"/>
    <n v="0"/>
    <n v="79.93023701566824"/>
    <n v="1606.8395762295936"/>
    <n v="1946.3395319393203"/>
    <n v="0"/>
    <n v="0"/>
    <n v="0"/>
    <n v="0"/>
    <n v="0"/>
    <n v="0"/>
    <n v="0"/>
    <n v="0"/>
    <n v="0"/>
    <n v="0"/>
    <n v="0"/>
    <n v="972.25104472147973"/>
    <n v="972.25104472147973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R 4&amp;5-312"/>
    <s v="AFUDC Not Eligible"/>
    <s v="Maintenance"/>
    <s v="Maintenance"/>
    <s v="Fossil Hydro"/>
    <s v="BA - Fossil Steam Plants "/>
    <s v="~"/>
    <s v="PEF CR4&amp;5 Boiler 312"/>
    <n v="168.59"/>
    <n v="3.47"/>
    <n v="-78.510000000000005"/>
    <n v="350.14"/>
    <n v="12.52"/>
    <n v="14.79"/>
    <n v="316.5"/>
    <n v="154.22999999999999"/>
    <n v="302.11"/>
    <n v="649.41999999999996"/>
    <n v="478.32"/>
    <n v="796.46"/>
    <n v="3168.0400000000004"/>
    <n v="0"/>
    <n v="0"/>
    <n v="0"/>
    <n v="0"/>
    <n v="151.09657720019993"/>
    <n v="383.55406577279962"/>
    <n v="0"/>
    <n v="0"/>
    <n v="0"/>
    <n v="0"/>
    <n v="3508.0586825040004"/>
    <n v="6381.10379318782"/>
    <n v="10423.813118664821"/>
    <n v="0"/>
    <n v="0"/>
    <n v="1170.9333181522854"/>
    <n v="1092.867335430939"/>
    <n v="1241.0453547669708"/>
    <n v="0"/>
    <n v="0"/>
    <n v="0"/>
    <n v="0"/>
    <n v="490.0223348177102"/>
    <n v="1855.0589872175547"/>
    <n v="0"/>
    <n v="5849.9273303854607"/>
    <n v="0"/>
    <n v="0"/>
    <n v="3030.4387783618008"/>
    <n v="1694.0574400408418"/>
    <n v="0"/>
    <n v="0"/>
    <n v="0"/>
    <n v="480.94493838098077"/>
    <n v="0"/>
    <n v="103.75316407008884"/>
    <n v="0"/>
    <n v="2665.8702081917891"/>
    <n v="7975.0645290455013"/>
    <n v="0"/>
    <n v="0"/>
    <n v="559.57925649900005"/>
    <n v="395.09588739038014"/>
    <n v="0"/>
    <n v="0"/>
    <n v="0"/>
    <n v="0"/>
    <n v="0"/>
    <n v="0"/>
    <n v="296.34842002396323"/>
    <n v="4793.3861713238157"/>
    <n v="6044.4097352371591"/>
    <n v="0"/>
    <n v="0"/>
    <n v="0"/>
    <n v="0"/>
    <n v="0"/>
    <n v="0"/>
    <n v="0"/>
    <n v="0"/>
    <n v="0"/>
    <n v="0"/>
    <n v="0"/>
    <n v="3063.3257994186447"/>
    <n v="3063.3257994186447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R 4&amp;5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30.364102404699988"/>
    <n v="77.078350460799925"/>
    <n v="0"/>
    <n v="0"/>
    <n v="0"/>
    <n v="0"/>
    <n v="704.97330284400005"/>
    <n v="1020.8394841425365"/>
    <n v="1833.2552398520365"/>
    <n v="0"/>
    <n v="0"/>
    <n v="223.08505897909225"/>
    <n v="193.06840198466435"/>
    <n v="222.52902014380896"/>
    <n v="0"/>
    <n v="0"/>
    <n v="0"/>
    <n v="0"/>
    <n v="93.927106017480952"/>
    <n v="340.54666759785243"/>
    <n v="0"/>
    <n v="1073.1562547228989"/>
    <n v="0"/>
    <n v="0"/>
    <n v="563.15580813014719"/>
    <n v="320.14320212816608"/>
    <n v="0"/>
    <n v="0"/>
    <n v="0"/>
    <n v="96.649931553800641"/>
    <n v="0"/>
    <n v="20.850071194471866"/>
    <n v="0"/>
    <n v="514.78847199160771"/>
    <n v="1515.5874849981935"/>
    <n v="0"/>
    <n v="0"/>
    <n v="112.28651489051828"/>
    <n v="79.397778233486946"/>
    <n v="0"/>
    <n v="0"/>
    <n v="0"/>
    <n v="0"/>
    <n v="0"/>
    <n v="0"/>
    <n v="59.553659969278065"/>
    <n v="938.249780141673"/>
    <n v="1189.4877332349563"/>
    <n v="0"/>
    <n v="0"/>
    <n v="0"/>
    <n v="0"/>
    <n v="0"/>
    <n v="0"/>
    <n v="0"/>
    <n v="0"/>
    <n v="0"/>
    <n v="0"/>
    <n v="0"/>
    <n v="603.96521037152911"/>
    <n v="603.96521037152911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R 4&amp;5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16.357537345199994"/>
    <n v="41.523111052799955"/>
    <n v="0"/>
    <n v="0"/>
    <n v="0"/>
    <n v="0"/>
    <n v="379.77829790400006"/>
    <n v="549.9395227547227"/>
    <n v="987.59846905672271"/>
    <n v="0"/>
    <n v="0"/>
    <n v="120.1788261273222"/>
    <n v="104.00846214882327"/>
    <n v="119.87928076641209"/>
    <n v="0"/>
    <n v="0"/>
    <n v="0"/>
    <n v="0"/>
    <n v="50.59975506371913"/>
    <n v="183.45692419193784"/>
    <n v="0"/>
    <n v="578.12324829821455"/>
    <n v="0"/>
    <n v="0"/>
    <n v="303.37868539560861"/>
    <n v="172.46477312535103"/>
    <n v="0"/>
    <n v="0"/>
    <n v="0"/>
    <n v="52.066253449950665"/>
    <n v="0"/>
    <n v="11.232135127344522"/>
    <n v="0"/>
    <n v="277.32208067074157"/>
    <n v="816.46392776899643"/>
    <n v="0"/>
    <n v="0"/>
    <n v="60.490052707183033"/>
    <n v="42.772508629953919"/>
    <n v="0"/>
    <n v="0"/>
    <n v="0"/>
    <n v="0"/>
    <n v="0"/>
    <n v="0"/>
    <n v="32.082250809216603"/>
    <n v="505.44583242638112"/>
    <n v="640.79064457273466"/>
    <n v="0"/>
    <n v="0"/>
    <n v="0"/>
    <n v="0"/>
    <n v="0"/>
    <n v="0"/>
    <n v="0"/>
    <n v="0"/>
    <n v="0"/>
    <n v="0"/>
    <n v="0"/>
    <n v="325.36303739837388"/>
    <n v="325.36303739837388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R 4&amp;5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3.5470385154999988"/>
    <n v="9.00404939199999"/>
    <n v="0"/>
    <n v="0"/>
    <n v="0"/>
    <n v="0"/>
    <n v="82.352754060000009"/>
    <n v="119.25124346294685"/>
    <n v="214.15508543044683"/>
    <n v="0"/>
    <n v="0"/>
    <n v="26.060091811208849"/>
    <n v="22.553640770874203"/>
    <n v="25.995137111129914"/>
    <n v="0"/>
    <n v="0"/>
    <n v="0"/>
    <n v="0"/>
    <n v="10.972267786907715"/>
    <n v="39.781585840910154"/>
    <n v="0"/>
    <n v="125.36272332103083"/>
    <n v="0"/>
    <n v="0"/>
    <n v="65.786209896595025"/>
    <n v="37.398218250682021"/>
    <n v="0"/>
    <n v="0"/>
    <n v="0"/>
    <n v="11.290400147482728"/>
    <n v="0"/>
    <n v="2.435652494570582"/>
    <n v="0"/>
    <n v="60.136182371707356"/>
    <n v="177.04666316103771"/>
    <n v="0"/>
    <n v="0"/>
    <n v="13.117027363283263"/>
    <n v="9.2750487410330269"/>
    <n v="0"/>
    <n v="0"/>
    <n v="0"/>
    <n v="0"/>
    <n v="0"/>
    <n v="0"/>
    <n v="6.9569087600614479"/>
    <n v="109.60384815438421"/>
    <n v="138.95283301876194"/>
    <n v="0"/>
    <n v="0"/>
    <n v="0"/>
    <n v="0"/>
    <n v="0"/>
    <n v="0"/>
    <n v="0"/>
    <n v="0"/>
    <n v="0"/>
    <n v="0"/>
    <n v="0"/>
    <n v="70.552456815059912"/>
    <n v="70.552456815059912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R Common BA"/>
    <s v="AFUDC Not Eligible"/>
    <s v="Maintenance"/>
    <s v="Maintenance"/>
    <s v="Fossil Hydro"/>
    <s v="BA - Fossil Steam Plants "/>
    <s v="~"/>
    <s v="PEF CR1&amp;2 Turbogenerator 314"/>
    <n v="352.44"/>
    <n v="76.820000000000007"/>
    <n v="189.34"/>
    <n v="376.83"/>
    <n v="-1.32"/>
    <n v="65.88"/>
    <n v="178.21"/>
    <n v="388.37"/>
    <n v="54.349999999999994"/>
    <n v="34.549999999999997"/>
    <n v="-119.58"/>
    <n v="59.099999999999994"/>
    <n v="1654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rystal River Other BA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.90977611999998"/>
    <n v="190.90977611999998"/>
    <n v="0"/>
    <n v="0"/>
    <n v="0"/>
    <n v="0"/>
    <n v="0"/>
    <n v="0"/>
    <n v="0"/>
    <n v="0"/>
    <n v="0"/>
    <n v="0"/>
    <n v="0"/>
    <n v="946.65693611999984"/>
    <n v="946.65693611999984"/>
    <n v="0"/>
    <n v="0"/>
    <n v="0"/>
    <n v="0"/>
    <n v="0"/>
    <n v="0"/>
    <n v="0"/>
    <n v="0"/>
    <n v="0"/>
    <n v="0"/>
    <n v="0"/>
    <n v="1047.8425789999999"/>
    <n v="1047.8425789999999"/>
    <n v="0"/>
    <n v="0"/>
    <n v="0"/>
    <n v="0"/>
    <n v="0"/>
    <n v="0"/>
    <n v="0"/>
    <n v="0"/>
    <n v="0"/>
    <n v="0"/>
    <n v="0"/>
    <n v="1175.111355"/>
    <n v="1175.1113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rystal River Other BA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.81342015999996"/>
    <n v="707.81342015999996"/>
    <n v="0"/>
    <n v="0"/>
    <n v="0"/>
    <n v="0"/>
    <n v="0"/>
    <n v="0"/>
    <n v="0"/>
    <n v="0"/>
    <n v="0"/>
    <n v="0"/>
    <n v="0"/>
    <n v="3509.8070783999997"/>
    <n v="3509.8070783999997"/>
    <n v="0"/>
    <n v="0"/>
    <n v="0"/>
    <n v="0"/>
    <n v="0"/>
    <n v="0"/>
    <n v="0"/>
    <n v="0"/>
    <n v="0"/>
    <n v="0"/>
    <n v="0"/>
    <n v="3884.9610250000001"/>
    <n v="3884.9610250000001"/>
    <n v="0"/>
    <n v="0"/>
    <n v="0"/>
    <n v="0"/>
    <n v="0"/>
    <n v="0"/>
    <n v="0"/>
    <n v="0"/>
    <n v="0"/>
    <n v="0"/>
    <n v="0"/>
    <n v="4356.8202950000004"/>
    <n v="4356.820295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rystal River Other BA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.24094004"/>
    <n v="142.24094004"/>
    <n v="0"/>
    <n v="0"/>
    <n v="0"/>
    <n v="0"/>
    <n v="0"/>
    <n v="0"/>
    <n v="0"/>
    <n v="0"/>
    <n v="0"/>
    <n v="0"/>
    <n v="0"/>
    <n v="705.32465747999993"/>
    <n v="705.32465747999993"/>
    <n v="0"/>
    <n v="0"/>
    <n v="0"/>
    <n v="0"/>
    <n v="0"/>
    <n v="0"/>
    <n v="0"/>
    <n v="0"/>
    <n v="0"/>
    <n v="0"/>
    <n v="0"/>
    <n v="780.71493469999996"/>
    <n v="780.71493469999996"/>
    <n v="0"/>
    <n v="0"/>
    <n v="0"/>
    <n v="0"/>
    <n v="0"/>
    <n v="0"/>
    <n v="0"/>
    <n v="0"/>
    <n v="0"/>
    <n v="0"/>
    <n v="0"/>
    <n v="875.53894360000004"/>
    <n v="875.5389436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rystal River Other BA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.627046543999995"/>
    <n v="76.627046543999995"/>
    <n v="0"/>
    <n v="0"/>
    <n v="0"/>
    <n v="0"/>
    <n v="0"/>
    <n v="0"/>
    <n v="0"/>
    <n v="0"/>
    <n v="0"/>
    <n v="0"/>
    <n v="0"/>
    <n v="379.96757724000003"/>
    <n v="379.96757724000003"/>
    <n v="0"/>
    <n v="0"/>
    <n v="0"/>
    <n v="0"/>
    <n v="0"/>
    <n v="0"/>
    <n v="0"/>
    <n v="0"/>
    <n v="0"/>
    <n v="0"/>
    <n v="0"/>
    <n v="420.58130119999998"/>
    <n v="420.58130119999998"/>
    <n v="0"/>
    <n v="0"/>
    <n v="0"/>
    <n v="0"/>
    <n v="0"/>
    <n v="0"/>
    <n v="0"/>
    <n v="0"/>
    <n v="0"/>
    <n v="0"/>
    <n v="0"/>
    <n v="471.6642296"/>
    <n v="471.66422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Crystal River Other BA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616137236000004"/>
    <n v="16.616137236000004"/>
    <n v="0"/>
    <n v="0"/>
    <n v="0"/>
    <n v="0"/>
    <n v="0"/>
    <n v="0"/>
    <n v="0"/>
    <n v="0"/>
    <n v="0"/>
    <n v="0"/>
    <n v="0"/>
    <n v="82.393798200000006"/>
    <n v="82.393798200000006"/>
    <n v="0"/>
    <n v="0"/>
    <n v="0"/>
    <n v="0"/>
    <n v="0"/>
    <n v="0"/>
    <n v="0"/>
    <n v="0"/>
    <n v="0"/>
    <n v="0"/>
    <n v="0"/>
    <n v="91.200652210000001"/>
    <n v="91.200652210000001"/>
    <n v="0"/>
    <n v="0"/>
    <n v="0"/>
    <n v="0"/>
    <n v="0"/>
    <n v="0"/>
    <n v="0"/>
    <n v="0"/>
    <n v="0"/>
    <n v="0"/>
    <n v="0"/>
    <n v="102.2776934"/>
    <n v="102.27769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Debary 7-10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785910033599997"/>
    <n v="0"/>
    <n v="0"/>
    <n v="11.137439581599995"/>
    <n v="65.450335135200064"/>
    <n v="59.348104035199931"/>
    <n v="17.528680075199972"/>
    <n v="209.25046886079997"/>
    <n v="0"/>
    <n v="0"/>
    <n v="0"/>
    <n v="0"/>
    <n v="0"/>
    <n v="0"/>
    <n v="127.351667048"/>
    <n v="0"/>
    <n v="0"/>
    <n v="0"/>
    <n v="0"/>
    <n v="0"/>
    <n v="127.3516670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.444002167968833"/>
    <n v="104.99793687825512"/>
    <n v="0"/>
    <n v="166.441939046223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Debary 7-10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.990869532600001"/>
    <n v="0"/>
    <n v="0"/>
    <n v="13.374466088099993"/>
    <n v="78.59645669070008"/>
    <n v="71.268553153199946"/>
    <n v="21.049428418199977"/>
    <n v="251.27977388279999"/>
    <n v="0"/>
    <n v="0"/>
    <n v="0"/>
    <n v="0"/>
    <n v="0"/>
    <n v="0"/>
    <n v="152.93106999299999"/>
    <n v="0"/>
    <n v="0"/>
    <n v="0"/>
    <n v="0"/>
    <n v="0"/>
    <n v="152.931069992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784573601171971"/>
    <n v="126.08599258209625"/>
    <n v="0"/>
    <n v="199.870566183268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Debary 7-10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5.43125990859994"/>
    <n v="0"/>
    <n v="0"/>
    <n v="148.82244664409995"/>
    <n v="874.570760822701"/>
    <n v="793.03056878519942"/>
    <n v="234.22448545019967"/>
    <n v="2796.0795216107999"/>
    <n v="0"/>
    <n v="0"/>
    <n v="0"/>
    <n v="0"/>
    <n v="0"/>
    <n v="0"/>
    <n v="1701.7184726730002"/>
    <n v="0"/>
    <n v="0"/>
    <n v="0"/>
    <n v="0"/>
    <n v="0"/>
    <n v="1701.718472673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21.02538364726661"/>
    <n v="1403.0005918556631"/>
    <n v="0"/>
    <n v="2224.0259755029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Debary 7-10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.3840355808"/>
    <n v="0"/>
    <n v="0"/>
    <n v="38.408723124799977"/>
    <n v="225.71290126560021"/>
    <n v="204.66866546559987"/>
    <n v="60.449640585599894"/>
    <n v="721.62396602239994"/>
    <n v="0"/>
    <n v="0"/>
    <n v="0"/>
    <n v="0"/>
    <n v="0"/>
    <n v="0"/>
    <n v="439.186662544"/>
    <n v="0"/>
    <n v="0"/>
    <n v="0"/>
    <n v="0"/>
    <n v="0"/>
    <n v="439.1866625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.89325182226588"/>
    <n v="362.09155482649709"/>
    <n v="0"/>
    <n v="573.984806648762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Debary 7-10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.069446467200009"/>
    <n v="0"/>
    <n v="0"/>
    <n v="13.19050756319999"/>
    <n v="77.515405070400064"/>
    <n v="70.288292870399943"/>
    <n v="20.759904950399964"/>
    <n v="247.82355692159999"/>
    <n v="0"/>
    <n v="0"/>
    <n v="0"/>
    <n v="0"/>
    <n v="0"/>
    <n v="0"/>
    <n v="150.827586096"/>
    <n v="0"/>
    <n v="0"/>
    <n v="0"/>
    <n v="0"/>
    <n v="0"/>
    <n v="150.8275860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.768227135156337"/>
    <n v="124.34921961289051"/>
    <n v="0"/>
    <n v="197.117446748046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Debary 7-10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978184772"/>
    <n v="0"/>
    <n v="0"/>
    <n v="2.175706998199999"/>
    <n v="12.785771015400014"/>
    <n v="11.593695690399993"/>
    <n v="3.4242405203999953"/>
    <n v="40.877232701600001"/>
    <n v="0"/>
    <n v="0"/>
    <n v="0"/>
    <n v="0"/>
    <n v="0"/>
    <n v="0"/>
    <n v="24.878241645999999"/>
    <n v="0"/>
    <n v="0"/>
    <n v="0"/>
    <n v="0"/>
    <n v="0"/>
    <n v="24.878241645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002697541015639"/>
    <n v="20.510683456705717"/>
    <n v="0"/>
    <n v="32.5133809977213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Debary BG-341"/>
    <s v="AFUDC Not Eligible"/>
    <s v="Maintenance"/>
    <s v="Maintenance"/>
    <s v="Fossil Hydro"/>
    <s v="BG - Other Production Plant"/>
    <s v="~"/>
    <s v="PEF Debary new 341"/>
    <n v="713.31000000000006"/>
    <n v="68.179999999999993"/>
    <n v="116.16999999999999"/>
    <n v="91"/>
    <n v="7.07"/>
    <n v="3.14"/>
    <n v="2.52"/>
    <n v="3.6799999999999997"/>
    <n v="0.06"/>
    <n v="74.849999999999994"/>
    <n v="696.19999999999993"/>
    <n v="364.13"/>
    <n v="2140.31"/>
    <n v="0"/>
    <n v="0"/>
    <n v="0"/>
    <n v="142.41861326384586"/>
    <n v="30.139744823599983"/>
    <n v="0"/>
    <n v="0"/>
    <n v="0"/>
    <n v="0"/>
    <n v="0"/>
    <n v="0"/>
    <n v="1291.6340907248868"/>
    <n v="1464.1924488123327"/>
    <n v="0"/>
    <n v="0"/>
    <n v="0"/>
    <n v="0"/>
    <n v="0"/>
    <n v="0"/>
    <n v="0"/>
    <n v="0"/>
    <n v="0"/>
    <n v="0"/>
    <n v="122.14087122615584"/>
    <n v="197.21979955947813"/>
    <n v="319.36067078563394"/>
    <n v="0"/>
    <n v="0"/>
    <n v="0"/>
    <n v="0"/>
    <n v="0"/>
    <n v="0"/>
    <n v="0"/>
    <n v="0"/>
    <n v="0"/>
    <n v="0"/>
    <n v="0"/>
    <n v="192.77195813703705"/>
    <n v="192.77195813703705"/>
    <n v="0"/>
    <n v="0"/>
    <n v="0"/>
    <n v="0"/>
    <n v="0"/>
    <n v="0"/>
    <n v="0"/>
    <n v="0"/>
    <n v="0"/>
    <n v="0"/>
    <n v="0"/>
    <n v="188.40702294114595"/>
    <n v="188.40702294114595"/>
    <n v="0"/>
    <n v="0"/>
    <n v="0"/>
    <n v="0"/>
    <n v="0"/>
    <n v="0"/>
    <n v="0"/>
    <n v="0"/>
    <n v="0"/>
    <n v="0"/>
    <n v="0"/>
    <n v="184.15572388871303"/>
    <n v="184.15572388871303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Debary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0"/>
    <n v="0"/>
    <n v="26.057476171819232"/>
    <n v="49.663731610399971"/>
    <n v="0"/>
    <n v="0"/>
    <n v="0"/>
    <n v="0"/>
    <n v="0"/>
    <n v="0"/>
    <n v="41.039101125957828"/>
    <n v="116.76030890817704"/>
    <n v="0"/>
    <n v="0"/>
    <n v="0"/>
    <n v="0"/>
    <n v="0"/>
    <n v="0"/>
    <n v="0"/>
    <n v="0"/>
    <n v="0"/>
    <n v="0"/>
    <n v="38.789783617899651"/>
    <n v="7.8424424622852102"/>
    <n v="46.632226080184864"/>
    <n v="0"/>
    <n v="0"/>
    <n v="0"/>
    <n v="0"/>
    <n v="0"/>
    <n v="0"/>
    <n v="0"/>
    <n v="0"/>
    <n v="0"/>
    <n v="0"/>
    <n v="0"/>
    <n v="8.7089625654056739"/>
    <n v="8.7089625654056739"/>
    <n v="0"/>
    <n v="0"/>
    <n v="0"/>
    <n v="0"/>
    <n v="0"/>
    <n v="0"/>
    <n v="0"/>
    <n v="0"/>
    <n v="0"/>
    <n v="0"/>
    <n v="0"/>
    <n v="9.5593310333495189"/>
    <n v="9.5593310333495189"/>
    <n v="0"/>
    <n v="0"/>
    <n v="0"/>
    <n v="0"/>
    <n v="0"/>
    <n v="0"/>
    <n v="0"/>
    <n v="0"/>
    <n v="0"/>
    <n v="0"/>
    <n v="0"/>
    <n v="10.387561121482879"/>
    <n v="10.387561121482879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Debary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0"/>
    <n v="0"/>
    <n v="66.612433490087994"/>
    <n v="126.95865082839993"/>
    <n v="0"/>
    <n v="0"/>
    <n v="0"/>
    <n v="0"/>
    <n v="0"/>
    <n v="0"/>
    <n v="104.91094287950773"/>
    <n v="298.48202719799565"/>
    <n v="0"/>
    <n v="0"/>
    <n v="0"/>
    <n v="0"/>
    <n v="0"/>
    <n v="0"/>
    <n v="0"/>
    <n v="0"/>
    <n v="0"/>
    <n v="0"/>
    <n v="99.1608651699229"/>
    <n v="20.048149462908764"/>
    <n v="119.20901463283167"/>
    <n v="0"/>
    <n v="0"/>
    <n v="0"/>
    <n v="0"/>
    <n v="0"/>
    <n v="0"/>
    <n v="0"/>
    <n v="0"/>
    <n v="0"/>
    <n v="0"/>
    <n v="0"/>
    <n v="22.263291572464272"/>
    <n v="22.263291572464272"/>
    <n v="0"/>
    <n v="0"/>
    <n v="0"/>
    <n v="0"/>
    <n v="0"/>
    <n v="0"/>
    <n v="0"/>
    <n v="0"/>
    <n v="0"/>
    <n v="0"/>
    <n v="0"/>
    <n v="24.437144198845569"/>
    <n v="24.437144198845569"/>
    <n v="0"/>
    <n v="0"/>
    <n v="0"/>
    <n v="0"/>
    <n v="0"/>
    <n v="0"/>
    <n v="0"/>
    <n v="0"/>
    <n v="0"/>
    <n v="0"/>
    <n v="0"/>
    <n v="26.554403034524334"/>
    <n v="26.554403034524334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Debary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0"/>
    <n v="0"/>
    <n v="19.88187525840851"/>
    <n v="37.893467127599983"/>
    <n v="0"/>
    <n v="0"/>
    <n v="0"/>
    <n v="0"/>
    <n v="0"/>
    <n v="0"/>
    <n v="31.31286713737558"/>
    <n v="89.088209523384066"/>
    <n v="0"/>
    <n v="0"/>
    <n v="0"/>
    <n v="0"/>
    <n v="0"/>
    <n v="0"/>
    <n v="0"/>
    <n v="0"/>
    <n v="0"/>
    <n v="0"/>
    <n v="29.59663607121686"/>
    <n v="5.9837899007666913"/>
    <n v="35.580425971983551"/>
    <n v="0"/>
    <n v="0"/>
    <n v="0"/>
    <n v="0"/>
    <n v="0"/>
    <n v="0"/>
    <n v="0"/>
    <n v="0"/>
    <n v="0"/>
    <n v="0"/>
    <n v="0"/>
    <n v="6.6449454357672826"/>
    <n v="6.6449454357672826"/>
    <n v="0"/>
    <n v="0"/>
    <n v="0"/>
    <n v="0"/>
    <n v="0"/>
    <n v="0"/>
    <n v="0"/>
    <n v="0"/>
    <n v="0"/>
    <n v="0"/>
    <n v="0"/>
    <n v="7.2937772601489526"/>
    <n v="7.2937772601489526"/>
    <n v="0"/>
    <n v="0"/>
    <n v="0"/>
    <n v="0"/>
    <n v="0"/>
    <n v="0"/>
    <n v="0"/>
    <n v="0"/>
    <n v="0"/>
    <n v="0"/>
    <n v="0"/>
    <n v="7.9257174829452284"/>
    <n v="7.9257174829452284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Debary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0"/>
    <n v="0"/>
    <n v="17.668291012380934"/>
    <n v="33.674529991599982"/>
    <n v="0"/>
    <n v="0"/>
    <n v="0"/>
    <n v="0"/>
    <n v="0"/>
    <n v="0"/>
    <n v="27.826592905575701"/>
    <n v="79.169413909556624"/>
    <n v="0"/>
    <n v="0"/>
    <n v="0"/>
    <n v="0"/>
    <n v="0"/>
    <n v="0"/>
    <n v="0"/>
    <n v="0"/>
    <n v="0"/>
    <n v="0"/>
    <n v="26.301441503745181"/>
    <n v="5.3175739184350359"/>
    <n v="31.619015422180219"/>
    <n v="0"/>
    <n v="0"/>
    <n v="0"/>
    <n v="0"/>
    <n v="0"/>
    <n v="0"/>
    <n v="0"/>
    <n v="0"/>
    <n v="0"/>
    <n v="0"/>
    <n v="0"/>
    <n v="5.9051185159647135"/>
    <n v="5.9051185159647135"/>
    <n v="0"/>
    <n v="0"/>
    <n v="0"/>
    <n v="0"/>
    <n v="0"/>
    <n v="0"/>
    <n v="0"/>
    <n v="0"/>
    <n v="0"/>
    <n v="0"/>
    <n v="0"/>
    <n v="6.4817114853035163"/>
    <n v="6.4817114853035163"/>
    <n v="0"/>
    <n v="0"/>
    <n v="0"/>
    <n v="0"/>
    <n v="0"/>
    <n v="0"/>
    <n v="0"/>
    <n v="0"/>
    <n v="0"/>
    <n v="0"/>
    <n v="0"/>
    <n v="7.0432935098196054"/>
    <n v="7.0432935098196054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Debary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0"/>
    <n v="0"/>
    <n v="3.5327608034575264"/>
    <n v="6.7331956183999964"/>
    <n v="0"/>
    <n v="0"/>
    <n v="0"/>
    <n v="0"/>
    <n v="0"/>
    <n v="0"/>
    <n v="5.5639052266968427"/>
    <n v="15.829861648554365"/>
    <n v="0"/>
    <n v="0"/>
    <n v="0"/>
    <n v="0"/>
    <n v="0"/>
    <n v="0"/>
    <n v="0"/>
    <n v="0"/>
    <n v="0"/>
    <n v="0"/>
    <n v="5.2589524110595214"/>
    <n v="1.0632446961266024"/>
    <n v="6.322197107186124"/>
    <n v="0"/>
    <n v="0"/>
    <n v="0"/>
    <n v="0"/>
    <n v="0"/>
    <n v="0"/>
    <n v="0"/>
    <n v="0"/>
    <n v="0"/>
    <n v="0"/>
    <n v="0"/>
    <n v="1.1807237733605898"/>
    <n v="1.1807237733605898"/>
    <n v="0"/>
    <n v="0"/>
    <n v="0"/>
    <n v="0"/>
    <n v="0"/>
    <n v="0"/>
    <n v="0"/>
    <n v="0"/>
    <n v="0"/>
    <n v="0"/>
    <n v="0"/>
    <n v="1.2960130812060355"/>
    <n v="1.2960130812060355"/>
    <n v="0"/>
    <n v="0"/>
    <n v="0"/>
    <n v="0"/>
    <n v="0"/>
    <n v="0"/>
    <n v="0"/>
    <n v="0"/>
    <n v="0"/>
    <n v="0"/>
    <n v="0"/>
    <n v="1.4083009625153566"/>
    <n v="1.4083009625153566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1 BG"/>
    <s v="AFUDC Not Eligible"/>
    <s v="Maintenance"/>
    <s v="Maintenance"/>
    <s v="Fossil Hydro"/>
    <s v="BG - Other Production Plant"/>
    <s v="~"/>
    <s v="PEF Hines 1 345"/>
    <n v="-28.099999999999998"/>
    <n v="-11.23"/>
    <n v="9.2200000000000006"/>
    <n v="10.35"/>
    <n v="11.17"/>
    <n v="443.75"/>
    <n v="608.06000000000006"/>
    <n v="32.22"/>
    <n v="0.52"/>
    <n v="21.75"/>
    <n v="448.12"/>
    <n v="364.84000000000003"/>
    <n v="1910.67"/>
    <n v="0"/>
    <n v="0"/>
    <n v="3494.9862510428329"/>
    <n v="0"/>
    <n v="0"/>
    <n v="0"/>
    <n v="0"/>
    <n v="0"/>
    <n v="0"/>
    <n v="0"/>
    <n v="0"/>
    <n v="0"/>
    <n v="3494.9862510428329"/>
    <n v="0"/>
    <n v="0"/>
    <n v="0"/>
    <n v="0"/>
    <n v="0"/>
    <n v="191.62241822184967"/>
    <n v="0"/>
    <n v="0"/>
    <n v="0"/>
    <n v="0"/>
    <n v="6022.6019041224763"/>
    <n v="0"/>
    <n v="6214.2243223443256"/>
    <n v="0"/>
    <n v="0"/>
    <n v="0"/>
    <n v="0"/>
    <n v="101.32642430729869"/>
    <n v="79.686559099744343"/>
    <n v="0"/>
    <n v="0"/>
    <n v="0"/>
    <n v="0"/>
    <n v="0"/>
    <n v="246.91740685345087"/>
    <n v="427.93039026049394"/>
    <n v="0"/>
    <n v="0"/>
    <n v="0"/>
    <n v="0"/>
    <n v="165.82392290818771"/>
    <n v="572.09253403324749"/>
    <n v="0"/>
    <n v="0"/>
    <n v="0"/>
    <n v="0"/>
    <n v="0"/>
    <n v="186.88356111752759"/>
    <n v="924.80001805896279"/>
    <n v="0"/>
    <n v="0"/>
    <n v="0"/>
    <n v="0"/>
    <n v="0"/>
    <n v="160.71986256107371"/>
    <n v="0"/>
    <n v="0"/>
    <n v="0"/>
    <n v="0"/>
    <n v="0"/>
    <n v="345.54770450630849"/>
    <n v="506.26756706738217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1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0"/>
    <n v="0"/>
    <n v="554.66212296378455"/>
    <n v="0"/>
    <n v="0"/>
    <n v="0"/>
    <n v="0"/>
    <n v="75.767957678000286"/>
    <n v="0"/>
    <n v="0"/>
    <n v="0"/>
    <n v="62.950076503999995"/>
    <n v="693.38015714578478"/>
    <n v="0"/>
    <n v="0"/>
    <n v="0"/>
    <n v="0"/>
    <n v="455.05354637400001"/>
    <n v="221.9732822877142"/>
    <n v="0"/>
    <n v="0"/>
    <n v="0"/>
    <n v="0"/>
    <n v="3683.2598598819523"/>
    <n v="0"/>
    <n v="4360.286688543667"/>
    <n v="0"/>
    <n v="0"/>
    <n v="0"/>
    <n v="0"/>
    <n v="166.36333557394016"/>
    <n v="82.21386684356105"/>
    <n v="0"/>
    <n v="0"/>
    <n v="0"/>
    <n v="0"/>
    <n v="0"/>
    <n v="213.26251130354058"/>
    <n v="461.83971372104179"/>
    <n v="0"/>
    <n v="0"/>
    <n v="73.714987800290658"/>
    <n v="0"/>
    <n v="285.95296319699389"/>
    <n v="581.04486473375846"/>
    <n v="0"/>
    <n v="0"/>
    <n v="0"/>
    <n v="0"/>
    <n v="0"/>
    <n v="229.75911730979468"/>
    <n v="1170.4719330408377"/>
    <n v="0"/>
    <n v="0"/>
    <n v="0"/>
    <n v="0"/>
    <n v="0"/>
    <n v="329.60797985117222"/>
    <n v="0"/>
    <n v="0"/>
    <n v="0"/>
    <n v="0"/>
    <n v="0"/>
    <n v="767.54996881677994"/>
    <n v="1097.157948667952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1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0"/>
    <n v="0"/>
    <n v="158.6600264953149"/>
    <n v="0"/>
    <n v="0"/>
    <n v="0"/>
    <n v="0"/>
    <n v="21.673277613500083"/>
    <n v="0"/>
    <n v="0"/>
    <n v="0"/>
    <n v="18.006747518000001"/>
    <n v="198.34005162681498"/>
    <n v="0"/>
    <n v="0"/>
    <n v="0"/>
    <n v="0"/>
    <n v="130.16718599550001"/>
    <n v="63.495027677093148"/>
    <n v="0"/>
    <n v="0"/>
    <n v="0"/>
    <n v="0"/>
    <n v="1053.5893524428684"/>
    <n v="0"/>
    <n v="1247.2515661154616"/>
    <n v="0"/>
    <n v="0"/>
    <n v="0"/>
    <n v="0"/>
    <n v="47.587984354904862"/>
    <n v="23.517180337442447"/>
    <n v="0"/>
    <n v="0"/>
    <n v="0"/>
    <n v="0"/>
    <n v="0"/>
    <n v="61.003436900779924"/>
    <n v="132.10860159312722"/>
    <n v="0"/>
    <n v="0"/>
    <n v="21.085819069428286"/>
    <n v="0"/>
    <n v="81.796041477615063"/>
    <n v="166.20646731355589"/>
    <n v="0"/>
    <n v="0"/>
    <n v="0"/>
    <n v="0"/>
    <n v="0"/>
    <n v="65.721793759592458"/>
    <n v="334.81012162019169"/>
    <n v="0"/>
    <n v="0"/>
    <n v="0"/>
    <n v="0"/>
    <n v="0"/>
    <n v="94.283439998490081"/>
    <n v="0"/>
    <n v="0"/>
    <n v="0"/>
    <n v="0"/>
    <n v="0"/>
    <n v="219.55552255028434"/>
    <n v="313.83896254877442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1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0"/>
    <n v="0"/>
    <n v="2095.1269403059268"/>
    <n v="0"/>
    <n v="0"/>
    <n v="0"/>
    <n v="0"/>
    <n v="286.19853920240109"/>
    <n v="0"/>
    <n v="0"/>
    <n v="0"/>
    <n v="237.78151728319997"/>
    <n v="2619.1069967915282"/>
    <n v="0"/>
    <n v="0"/>
    <n v="0"/>
    <n v="0"/>
    <n v="1718.8751580792002"/>
    <n v="838.46036081228442"/>
    <n v="0"/>
    <n v="0"/>
    <n v="0"/>
    <n v="0"/>
    <n v="13912.78877914288"/>
    <n v="0"/>
    <n v="16470.124298034367"/>
    <n v="0"/>
    <n v="0"/>
    <n v="0"/>
    <n v="0"/>
    <n v="628.40648414239342"/>
    <n v="310.54816972195022"/>
    <n v="0"/>
    <n v="0"/>
    <n v="0"/>
    <n v="0"/>
    <n v="0"/>
    <n v="805.55968660829501"/>
    <n v="1744.5143404726387"/>
    <n v="0"/>
    <n v="0"/>
    <n v="278.44257329675372"/>
    <n v="0"/>
    <n v="1080.1304030524982"/>
    <n v="2194.782990601605"/>
    <n v="0"/>
    <n v="0"/>
    <n v="0"/>
    <n v="0"/>
    <n v="0"/>
    <n v="867.86813701618019"/>
    <n v="4421.2241039670371"/>
    <n v="0"/>
    <n v="0"/>
    <n v="0"/>
    <n v="0"/>
    <n v="0"/>
    <n v="1245.0297513604417"/>
    <n v="0"/>
    <n v="0"/>
    <n v="0"/>
    <n v="0"/>
    <n v="0"/>
    <n v="2899.2703786695606"/>
    <n v="4144.300130030002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1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0"/>
    <n v="0"/>
    <n v="395.2245327446887"/>
    <n v="0"/>
    <n v="0"/>
    <n v="0"/>
    <n v="0"/>
    <n v="53.988463301400209"/>
    <n v="0"/>
    <n v="0"/>
    <n v="0"/>
    <n v="44.855081215200002"/>
    <n v="494.06807726128892"/>
    <n v="0"/>
    <n v="0"/>
    <n v="0"/>
    <n v="0"/>
    <n v="324.24843484619998"/>
    <n v="158.1670771120869"/>
    <n v="0"/>
    <n v="0"/>
    <n v="0"/>
    <n v="0"/>
    <n v="2624.5070590373803"/>
    <n v="0"/>
    <n v="3106.9225709956672"/>
    <n v="0"/>
    <n v="0"/>
    <n v="0"/>
    <n v="0"/>
    <n v="118.54269662377691"/>
    <n v="58.5819117880134"/>
    <n v="0"/>
    <n v="0"/>
    <n v="0"/>
    <n v="0"/>
    <n v="0"/>
    <n v="151.96093285605838"/>
    <n v="329.08554126784867"/>
    <n v="0"/>
    <n v="0"/>
    <n v="52.525125554166642"/>
    <n v="0"/>
    <n v="203.75543940106161"/>
    <n v="414.02341227978508"/>
    <n v="0"/>
    <n v="0"/>
    <n v="0"/>
    <n v="0"/>
    <n v="0"/>
    <n v="163.71415460090384"/>
    <n v="834.01813183591719"/>
    <n v="0"/>
    <n v="0"/>
    <n v="0"/>
    <n v="0"/>
    <n v="0"/>
    <n v="234.86224559549581"/>
    <n v="0"/>
    <n v="0"/>
    <n v="0"/>
    <n v="0"/>
    <n v="0"/>
    <n v="546.91804126135992"/>
    <n v="781.7802868568557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1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0"/>
    <n v="407.5174449492265"/>
    <n v="0"/>
    <n v="0"/>
    <n v="0"/>
    <n v="0"/>
    <n v="55.667699746600213"/>
    <n v="0"/>
    <n v="0"/>
    <n v="0"/>
    <n v="46.250236448800003"/>
    <n v="509.43538114462672"/>
    <n v="0"/>
    <n v="0"/>
    <n v="0"/>
    <n v="0"/>
    <n v="334.3337337378"/>
    <n v="163.08664518415105"/>
    <n v="0"/>
    <n v="0"/>
    <n v="0"/>
    <n v="0"/>
    <n v="2706.1387194833628"/>
    <n v="0"/>
    <n v="3203.5590984053138"/>
    <n v="0"/>
    <n v="0"/>
    <n v="0"/>
    <n v="0"/>
    <n v="122.22967725582281"/>
    <n v="60.403914491074772"/>
    <n v="0"/>
    <n v="0"/>
    <n v="0"/>
    <n v="0"/>
    <n v="0"/>
    <n v="156.6872836433802"/>
    <n v="339.32087539027782"/>
    <n v="0"/>
    <n v="0"/>
    <n v="54.15884169510656"/>
    <n v="0"/>
    <n v="210.09287411046537"/>
    <n v="426.90081285212733"/>
    <n v="0"/>
    <n v="0"/>
    <n v="0"/>
    <n v="0"/>
    <n v="0"/>
    <n v="168.80620043337132"/>
    <n v="859.95872909107061"/>
    <n v="0"/>
    <n v="0"/>
    <n v="0"/>
    <n v="0"/>
    <n v="0"/>
    <n v="242.16643839675416"/>
    <n v="0"/>
    <n v="0"/>
    <n v="0"/>
    <n v="0"/>
    <n v="0"/>
    <n v="563.92694446701205"/>
    <n v="806.09338286376624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1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0"/>
    <n v="0"/>
    <n v="91.493331498231754"/>
    <n v="0"/>
    <n v="0"/>
    <n v="0"/>
    <n v="0"/>
    <n v="12.498172458100047"/>
    <n v="0"/>
    <n v="0"/>
    <n v="0"/>
    <n v="10.3838210308"/>
    <n v="114.37532498713179"/>
    <n v="0"/>
    <n v="0"/>
    <n v="0"/>
    <n v="0"/>
    <n v="75.062570967300005"/>
    <n v="36.615218994188375"/>
    <n v="0"/>
    <n v="0"/>
    <n v="0"/>
    <n v="0"/>
    <n v="607.56576193379874"/>
    <n v="0"/>
    <n v="719.24355189528706"/>
    <n v="0"/>
    <n v="0"/>
    <n v="0"/>
    <n v="0"/>
    <n v="27.441831624199541"/>
    <n v="13.561154382565157"/>
    <n v="0"/>
    <n v="0"/>
    <n v="0"/>
    <n v="0"/>
    <n v="0"/>
    <n v="35.177845699792996"/>
    <n v="76.180831706557697"/>
    <n v="0"/>
    <n v="0"/>
    <n v="12.159549887112396"/>
    <n v="0"/>
    <n v="47.168664419345099"/>
    <n v="95.844706680933967"/>
    <n v="0"/>
    <n v="0"/>
    <n v="0"/>
    <n v="0"/>
    <n v="0"/>
    <n v="37.899428891126135"/>
    <n v="193.07234987851763"/>
    <n v="0"/>
    <n v="0"/>
    <n v="0"/>
    <n v="0"/>
    <n v="0"/>
    <n v="54.370173690245906"/>
    <n v="0"/>
    <n v="0"/>
    <n v="0"/>
    <n v="0"/>
    <n v="0"/>
    <n v="126.61060935354426"/>
    <n v="180.98078304379015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1 Other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.476064131999998"/>
    <n v="42.476064131999998"/>
    <n v="0"/>
    <n v="0"/>
    <n v="0"/>
    <n v="0"/>
    <n v="0"/>
    <n v="0"/>
    <n v="0"/>
    <n v="0"/>
    <n v="0"/>
    <n v="0"/>
    <n v="0"/>
    <n v="210.62441927999998"/>
    <n v="210.62441927999998"/>
    <n v="0"/>
    <n v="0"/>
    <n v="0"/>
    <n v="0"/>
    <n v="0"/>
    <n v="0"/>
    <n v="0"/>
    <n v="0"/>
    <n v="0"/>
    <n v="0"/>
    <n v="0"/>
    <n v="233.13750342540001"/>
    <n v="233.13750342540001"/>
    <n v="0"/>
    <n v="0"/>
    <n v="0"/>
    <n v="0"/>
    <n v="0"/>
    <n v="0"/>
    <n v="0"/>
    <n v="0"/>
    <n v="0"/>
    <n v="0"/>
    <n v="0"/>
    <n v="261.45389872419997"/>
    <n v="261.45389872419997"/>
    <n v="0"/>
    <n v="0"/>
    <n v="0"/>
    <n v="0"/>
    <n v="0"/>
    <n v="0"/>
    <n v="0"/>
    <n v="0"/>
    <n v="0"/>
    <n v="0"/>
    <n v="0"/>
    <n v="687.39475099866604"/>
    <n v="687.39475099866604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1 Other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150195912000001"/>
    <n v="12.150195912000001"/>
    <n v="0"/>
    <n v="0"/>
    <n v="0"/>
    <n v="0"/>
    <n v="0"/>
    <n v="0"/>
    <n v="0"/>
    <n v="0"/>
    <n v="0"/>
    <n v="0"/>
    <n v="0"/>
    <n v="60.248707392"/>
    <n v="60.248707392"/>
    <n v="0"/>
    <n v="0"/>
    <n v="0"/>
    <n v="0"/>
    <n v="0"/>
    <n v="0"/>
    <n v="0"/>
    <n v="0"/>
    <n v="0"/>
    <n v="0"/>
    <n v="0"/>
    <n v="66.688531520550001"/>
    <n v="66.688531520550001"/>
    <n v="0"/>
    <n v="0"/>
    <n v="0"/>
    <n v="0"/>
    <n v="0"/>
    <n v="0"/>
    <n v="0"/>
    <n v="0"/>
    <n v="0"/>
    <n v="0"/>
    <n v="0"/>
    <n v="74.78838157765"/>
    <n v="74.78838157765"/>
    <n v="0"/>
    <n v="0"/>
    <n v="0"/>
    <n v="0"/>
    <n v="0"/>
    <n v="0"/>
    <n v="0"/>
    <n v="0"/>
    <n v="0"/>
    <n v="0"/>
    <n v="0"/>
    <n v="196.627937785667"/>
    <n v="196.627937785667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1 Other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.44496752000006"/>
    <n v="160.44496752000006"/>
    <n v="0"/>
    <n v="0"/>
    <n v="0"/>
    <n v="0"/>
    <n v="0"/>
    <n v="0"/>
    <n v="0"/>
    <n v="0"/>
    <n v="0"/>
    <n v="0"/>
    <n v="0"/>
    <n v="795.59226576000026"/>
    <n v="795.59226576000026"/>
    <n v="0"/>
    <n v="0"/>
    <n v="0"/>
    <n v="0"/>
    <n v="0"/>
    <n v="0"/>
    <n v="0"/>
    <n v="0"/>
    <n v="0"/>
    <n v="0"/>
    <n v="0"/>
    <n v="880.63100759832002"/>
    <n v="880.63100759832002"/>
    <n v="0"/>
    <n v="0"/>
    <n v="0"/>
    <n v="0"/>
    <n v="0"/>
    <n v="0"/>
    <n v="0"/>
    <n v="0"/>
    <n v="0"/>
    <n v="0"/>
    <n v="0"/>
    <n v="987.59061451336004"/>
    <n v="987.59061451336004"/>
    <n v="0"/>
    <n v="0"/>
    <n v="0"/>
    <n v="0"/>
    <n v="0"/>
    <n v="0"/>
    <n v="0"/>
    <n v="0"/>
    <n v="0"/>
    <n v="0"/>
    <n v="0"/>
    <n v="2596.49830377227"/>
    <n v="2596.49830377227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1 Other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266322335999991"/>
    <n v="30.266322335999991"/>
    <n v="0"/>
    <n v="0"/>
    <n v="0"/>
    <n v="0"/>
    <n v="0"/>
    <n v="0"/>
    <n v="0"/>
    <n v="0"/>
    <n v="0"/>
    <n v="0"/>
    <n v="0"/>
    <n v="150.08044404000003"/>
    <n v="150.08044404000003"/>
    <n v="0"/>
    <n v="0"/>
    <n v="0"/>
    <n v="0"/>
    <n v="0"/>
    <n v="0"/>
    <n v="0"/>
    <n v="0"/>
    <n v="0"/>
    <n v="0"/>
    <n v="0"/>
    <n v="166.12214362902"/>
    <n v="166.12214362902"/>
    <n v="0"/>
    <n v="0"/>
    <n v="0"/>
    <n v="0"/>
    <n v="0"/>
    <n v="0"/>
    <n v="0"/>
    <n v="0"/>
    <n v="0"/>
    <n v="0"/>
    <n v="0"/>
    <n v="186.29899298946"/>
    <n v="186.29899298946"/>
    <n v="0"/>
    <n v="0"/>
    <n v="0"/>
    <n v="0"/>
    <n v="0"/>
    <n v="0"/>
    <n v="0"/>
    <n v="0"/>
    <n v="0"/>
    <n v="0"/>
    <n v="0"/>
    <n v="489.80317571159998"/>
    <n v="489.80317571159998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1 Other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.207714404000004"/>
    <n v="31.207714404000004"/>
    <n v="0"/>
    <n v="0"/>
    <n v="0"/>
    <n v="0"/>
    <n v="0"/>
    <n v="0"/>
    <n v="0"/>
    <n v="0"/>
    <n v="0"/>
    <n v="0"/>
    <n v="0"/>
    <n v="154.74848856000003"/>
    <n v="154.74848856000003"/>
    <n v="0"/>
    <n v="0"/>
    <n v="0"/>
    <n v="0"/>
    <n v="0"/>
    <n v="0"/>
    <n v="0"/>
    <n v="0"/>
    <n v="0"/>
    <n v="0"/>
    <n v="0"/>
    <n v="171.28914303738"/>
    <n v="171.28914303738"/>
    <n v="0"/>
    <n v="0"/>
    <n v="0"/>
    <n v="0"/>
    <n v="0"/>
    <n v="0"/>
    <n v="0"/>
    <n v="0"/>
    <n v="0"/>
    <n v="0"/>
    <n v="0"/>
    <n v="192.09356537773999"/>
    <n v="192.09356537773999"/>
    <n v="0"/>
    <n v="0"/>
    <n v="0"/>
    <n v="0"/>
    <n v="0"/>
    <n v="0"/>
    <n v="0"/>
    <n v="0"/>
    <n v="0"/>
    <n v="0"/>
    <n v="0"/>
    <n v="505.03782573373297"/>
    <n v="505.03782573373297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1 Other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065657240000006"/>
    <n v="7.0065657240000006"/>
    <n v="0"/>
    <n v="0"/>
    <n v="0"/>
    <n v="0"/>
    <n v="0"/>
    <n v="0"/>
    <n v="0"/>
    <n v="0"/>
    <n v="0"/>
    <n v="0"/>
    <n v="0"/>
    <n v="34.743186924"/>
    <n v="34.743186924"/>
    <n v="0"/>
    <n v="0"/>
    <n v="0"/>
    <n v="0"/>
    <n v="0"/>
    <n v="0"/>
    <n v="0"/>
    <n v="0"/>
    <n v="0"/>
    <n v="0"/>
    <n v="0"/>
    <n v="38.45679378933"/>
    <n v="38.45679378933"/>
    <n v="0"/>
    <n v="0"/>
    <n v="0"/>
    <n v="0"/>
    <n v="0"/>
    <n v="0"/>
    <n v="0"/>
    <n v="0"/>
    <n v="0"/>
    <n v="0"/>
    <n v="0"/>
    <n v="43.127675817590003"/>
    <n v="43.127675817590003"/>
    <n v="0"/>
    <n v="0"/>
    <n v="0"/>
    <n v="0"/>
    <n v="0"/>
    <n v="0"/>
    <n v="0"/>
    <n v="0"/>
    <n v="0"/>
    <n v="0"/>
    <n v="0"/>
    <n v="113.388012664733"/>
    <n v="113.388012664733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2 BG-341"/>
    <s v="AFUDC Not Eligible"/>
    <s v="Maintenance"/>
    <s v="Maintenance"/>
    <s v="Fossil Hydro"/>
    <s v="BG - Other Production Plant"/>
    <s v="~"/>
    <s v="PEF Hines 2 341"/>
    <n v="-110.28"/>
    <n v="0"/>
    <n v="-110.08"/>
    <n v="0"/>
    <n v="29.33"/>
    <n v="0"/>
    <n v="0"/>
    <n v="0"/>
    <n v="0"/>
    <n v="0"/>
    <n v="0"/>
    <n v="0"/>
    <n v="-191.03000000000003"/>
    <n v="0"/>
    <n v="0"/>
    <n v="0"/>
    <n v="0"/>
    <n v="0"/>
    <n v="0"/>
    <n v="0"/>
    <n v="0"/>
    <n v="0"/>
    <n v="1597.0780185597735"/>
    <n v="136.55414428112164"/>
    <n v="0"/>
    <n v="1733.632162840895"/>
    <n v="0"/>
    <n v="0"/>
    <n v="0"/>
    <n v="16.524698995500007"/>
    <n v="182.32428754858992"/>
    <n v="0"/>
    <n v="0"/>
    <n v="0"/>
    <n v="0"/>
    <n v="0"/>
    <n v="237.47531132682286"/>
    <n v="0"/>
    <n v="436.3242978709128"/>
    <n v="0"/>
    <n v="0"/>
    <n v="0"/>
    <n v="25.256777506565015"/>
    <n v="0"/>
    <n v="0"/>
    <n v="0"/>
    <n v="3303.8944598853868"/>
    <n v="321.7648243421657"/>
    <n v="0"/>
    <n v="0"/>
    <n v="0"/>
    <n v="3650.9160617341176"/>
    <n v="0"/>
    <n v="0"/>
    <n v="0"/>
    <n v="0"/>
    <n v="0"/>
    <n v="86.277410679999733"/>
    <n v="0"/>
    <n v="0"/>
    <n v="0"/>
    <n v="0"/>
    <n v="0"/>
    <n v="0"/>
    <n v="86.277410679999733"/>
    <n v="0"/>
    <n v="0"/>
    <n v="0"/>
    <n v="0"/>
    <n v="178.78651440930861"/>
    <n v="274.00337753490732"/>
    <n v="0"/>
    <n v="0"/>
    <n v="0"/>
    <n v="0"/>
    <n v="0"/>
    <n v="306.44948853931612"/>
    <n v="759.23938048353205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2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.74507958765128"/>
    <n v="11.955191370548119"/>
    <n v="0"/>
    <n v="283.70027095819938"/>
    <n v="0"/>
    <n v="0"/>
    <n v="0"/>
    <n v="10.889217729900006"/>
    <n v="28.174229808242092"/>
    <n v="0"/>
    <n v="0"/>
    <n v="0"/>
    <n v="0"/>
    <n v="0"/>
    <n v="23.348443268373146"/>
    <n v="0"/>
    <n v="62.411890806515245"/>
    <n v="0"/>
    <n v="0"/>
    <n v="0"/>
    <n v="16.643341247023432"/>
    <n v="0"/>
    <n v="0"/>
    <n v="0"/>
    <n v="845.65419856631456"/>
    <n v="129.99019773158739"/>
    <n v="0"/>
    <n v="0"/>
    <n v="0"/>
    <n v="992.28773754492533"/>
    <n v="0"/>
    <n v="0"/>
    <n v="0"/>
    <n v="0"/>
    <n v="0"/>
    <n v="55.522528182111067"/>
    <n v="0"/>
    <n v="0"/>
    <n v="0"/>
    <n v="0"/>
    <n v="0"/>
    <n v="0"/>
    <n v="55.522528182111067"/>
    <n v="0"/>
    <n v="0"/>
    <n v="0"/>
    <n v="0"/>
    <n v="116.89078609839113"/>
    <n v="178.86094289593601"/>
    <n v="0"/>
    <n v="0"/>
    <n v="0"/>
    <n v="0"/>
    <n v="0"/>
    <n v="200.97755961716774"/>
    <n v="496.72928861149489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2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7.4686812488867"/>
    <n v="145.50924379725816"/>
    <n v="0"/>
    <n v="3452.9779250461447"/>
    <n v="0"/>
    <n v="0"/>
    <n v="0"/>
    <n v="132.53504593200006"/>
    <n v="342.91470097810054"/>
    <n v="0"/>
    <n v="0"/>
    <n v="0"/>
    <n v="0"/>
    <n v="0"/>
    <n v="284.1789996096395"/>
    <n v="0"/>
    <n v="759.62874651974016"/>
    <n v="0"/>
    <n v="0"/>
    <n v="0"/>
    <n v="202.57057504411938"/>
    <n v="0"/>
    <n v="0"/>
    <n v="0"/>
    <n v="10292.672582948348"/>
    <n v="1582.1448764026263"/>
    <n v="0"/>
    <n v="0"/>
    <n v="0"/>
    <n v="12077.388034395093"/>
    <n v="0"/>
    <n v="0"/>
    <n v="0"/>
    <n v="0"/>
    <n v="0"/>
    <n v="675.7794208364038"/>
    <n v="0"/>
    <n v="0"/>
    <n v="0"/>
    <n v="0"/>
    <n v="0"/>
    <n v="0"/>
    <n v="675.7794208364038"/>
    <n v="0"/>
    <n v="0"/>
    <n v="0"/>
    <n v="0"/>
    <n v="1422.7045784583927"/>
    <n v="2176.9582423988536"/>
    <n v="0"/>
    <n v="0"/>
    <n v="0"/>
    <n v="0"/>
    <n v="0"/>
    <n v="2446.142530078082"/>
    <n v="6045.8053509353285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2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.18215087566568"/>
    <n v="35.203326439365306"/>
    <n v="0"/>
    <n v="835.38547731503104"/>
    <n v="0"/>
    <n v="0"/>
    <n v="0"/>
    <n v="32.064454221900014"/>
    <n v="82.962001893221867"/>
    <n v="0"/>
    <n v="0"/>
    <n v="0"/>
    <n v="0"/>
    <n v="0"/>
    <n v="68.751962620390657"/>
    <n v="0"/>
    <n v="183.77841873551253"/>
    <n v="0"/>
    <n v="0"/>
    <n v="0"/>
    <n v="49.008271594254282"/>
    <n v="0"/>
    <n v="0"/>
    <n v="0"/>
    <n v="2490.125346981074"/>
    <n v="382.77122746769135"/>
    <n v="0"/>
    <n v="0"/>
    <n v="0"/>
    <n v="2921.9048460430199"/>
    <n v="0"/>
    <n v="0"/>
    <n v="0"/>
    <n v="0"/>
    <n v="0"/>
    <n v="163.4926452565451"/>
    <n v="0"/>
    <n v="0"/>
    <n v="0"/>
    <n v="0"/>
    <n v="0"/>
    <n v="0"/>
    <n v="163.4926452565451"/>
    <n v="0"/>
    <n v="0"/>
    <n v="0"/>
    <n v="0"/>
    <n v="344.1971711448864"/>
    <n v="526.67510198600326"/>
    <n v="0"/>
    <n v="0"/>
    <n v="0"/>
    <n v="0"/>
    <n v="0"/>
    <n v="591.79881076448783"/>
    <n v="1462.6710838953775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2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.59130279426131"/>
    <n v="17.93162928017134"/>
    <n v="0"/>
    <n v="425.52293207443267"/>
    <n v="0"/>
    <n v="0"/>
    <n v="0"/>
    <n v="16.332772051200006"/>
    <n v="42.258616237657705"/>
    <n v="0"/>
    <n v="0"/>
    <n v="0"/>
    <n v="0"/>
    <n v="0"/>
    <n v="35.020403771117884"/>
    <n v="0"/>
    <n v="93.611792059975599"/>
    <n v="0"/>
    <n v="0"/>
    <n v="0"/>
    <n v="24.963507923957675"/>
    <n v="0"/>
    <n v="0"/>
    <n v="0"/>
    <n v="1268.4033687630292"/>
    <n v="194.97345703319399"/>
    <n v="0"/>
    <n v="0"/>
    <n v="0"/>
    <n v="1488.3403337201808"/>
    <n v="0"/>
    <n v="0"/>
    <n v="0"/>
    <n v="0"/>
    <n v="0"/>
    <n v="83.278693764958902"/>
    <n v="0"/>
    <n v="0"/>
    <n v="0"/>
    <n v="0"/>
    <n v="0"/>
    <n v="0"/>
    <n v="83.278693764958902"/>
    <n v="0"/>
    <n v="0"/>
    <n v="0"/>
    <n v="0"/>
    <n v="175.32426745433963"/>
    <n v="268.27335635011457"/>
    <n v="0"/>
    <n v="0"/>
    <n v="0"/>
    <n v="0"/>
    <n v="0"/>
    <n v="301.4454885139437"/>
    <n v="745.0431123183979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2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.94930693375872"/>
    <n v="2.8133948315351476"/>
    <n v="0"/>
    <n v="66.762701765293869"/>
    <n v="0"/>
    <n v="0"/>
    <n v="0"/>
    <n v="2.5625410695000013"/>
    <n v="6.6301935341882903"/>
    <n v="0"/>
    <n v="0"/>
    <n v="0"/>
    <n v="0"/>
    <n v="0"/>
    <n v="5.4945494036555065"/>
    <n v="0"/>
    <n v="14.687284007343798"/>
    <n v="0"/>
    <n v="0"/>
    <n v="0"/>
    <n v="3.9166110980916802"/>
    <n v="0"/>
    <n v="0"/>
    <n v="0"/>
    <n v="199.00496286964207"/>
    <n v="30.590107547733631"/>
    <n v="0"/>
    <n v="0"/>
    <n v="0"/>
    <n v="233.51168151546739"/>
    <n v="0"/>
    <n v="0"/>
    <n v="0"/>
    <n v="0"/>
    <n v="0"/>
    <n v="13.065673099592138"/>
    <n v="0"/>
    <n v="0"/>
    <n v="0"/>
    <n v="0"/>
    <n v="0"/>
    <n v="0"/>
    <n v="13.065673099592138"/>
    <n v="0"/>
    <n v="0"/>
    <n v="0"/>
    <n v="0"/>
    <n v="27.50769052190082"/>
    <n v="42.09075862222911"/>
    <n v="0"/>
    <n v="0"/>
    <n v="0"/>
    <n v="0"/>
    <n v="0"/>
    <n v="47.296229880973357"/>
    <n v="116.89467902510329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2 Other BG-341"/>
    <s v="AFUDC Not Eligible"/>
    <s v="Maintenance"/>
    <s v="Maintenance"/>
    <s v="Fossil Hydro"/>
    <s v="BG - Other Production Plant"/>
    <s v="~"/>
    <s v="PEF Hines 2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216285880499967"/>
    <n v="22.216285880499967"/>
    <n v="0"/>
    <n v="0"/>
    <n v="0"/>
    <n v="0"/>
    <n v="0"/>
    <n v="0"/>
    <n v="0"/>
    <n v="0"/>
    <n v="0"/>
    <n v="0"/>
    <n v="0"/>
    <n v="110.16303905999997"/>
    <n v="110.16303905999997"/>
    <n v="0"/>
    <n v="0"/>
    <n v="0"/>
    <n v="0"/>
    <n v="0"/>
    <n v="0"/>
    <n v="0"/>
    <n v="0"/>
    <n v="0"/>
    <n v="0"/>
    <n v="0"/>
    <n v="121.93807339999999"/>
    <n v="121.93807339999999"/>
    <n v="0"/>
    <n v="0"/>
    <n v="0"/>
    <n v="0"/>
    <n v="0"/>
    <n v="0"/>
    <n v="0"/>
    <n v="0"/>
    <n v="0"/>
    <n v="0"/>
    <n v="0"/>
    <n v="136.7484177"/>
    <n v="136.7484177"/>
    <n v="0"/>
    <n v="0"/>
    <n v="0"/>
    <n v="0"/>
    <n v="0"/>
    <n v="0"/>
    <n v="0"/>
    <n v="0"/>
    <n v="0"/>
    <n v="0"/>
    <n v="0"/>
    <n v="359.52856300000002"/>
    <n v="359.52856300000002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2 Other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6397809829"/>
    <n v="14.6397809829"/>
    <n v="0"/>
    <n v="0"/>
    <n v="0"/>
    <n v="0"/>
    <n v="0"/>
    <n v="0"/>
    <n v="0"/>
    <n v="0"/>
    <n v="0"/>
    <n v="0"/>
    <n v="0"/>
    <n v="72.593716740000005"/>
    <n v="72.593716740000005"/>
    <n v="0"/>
    <n v="0"/>
    <n v="0"/>
    <n v="0"/>
    <n v="0"/>
    <n v="0"/>
    <n v="0"/>
    <n v="0"/>
    <n v="0"/>
    <n v="0"/>
    <n v="0"/>
    <n v="80.353066100000007"/>
    <n v="80.353066100000007"/>
    <n v="0"/>
    <n v="0"/>
    <n v="0"/>
    <n v="0"/>
    <n v="0"/>
    <n v="0"/>
    <n v="0"/>
    <n v="0"/>
    <n v="0"/>
    <n v="0"/>
    <n v="0"/>
    <n v="90.11258205"/>
    <n v="90.11258205"/>
    <n v="0"/>
    <n v="0"/>
    <n v="0"/>
    <n v="0"/>
    <n v="0"/>
    <n v="0"/>
    <n v="0"/>
    <n v="0"/>
    <n v="0"/>
    <n v="0"/>
    <n v="0"/>
    <n v="236.9171628"/>
    <n v="236.9171628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2 Other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.18396997199955"/>
    <n v="178.18396997199955"/>
    <n v="0"/>
    <n v="0"/>
    <n v="0"/>
    <n v="0"/>
    <n v="0"/>
    <n v="0"/>
    <n v="0"/>
    <n v="0"/>
    <n v="0"/>
    <n v="0"/>
    <n v="0"/>
    <n v="883.55397252"/>
    <n v="883.55397252"/>
    <n v="0"/>
    <n v="0"/>
    <n v="0"/>
    <n v="0"/>
    <n v="0"/>
    <n v="0"/>
    <n v="0"/>
    <n v="0"/>
    <n v="0"/>
    <n v="0"/>
    <n v="0"/>
    <n v="977.99470729999996"/>
    <n v="977.99470729999996"/>
    <n v="0"/>
    <n v="0"/>
    <n v="0"/>
    <n v="0"/>
    <n v="0"/>
    <n v="0"/>
    <n v="0"/>
    <n v="0"/>
    <n v="0"/>
    <n v="0"/>
    <n v="0"/>
    <n v="1096.779906"/>
    <n v="1096.779906"/>
    <n v="0"/>
    <n v="0"/>
    <n v="0"/>
    <n v="0"/>
    <n v="0"/>
    <n v="0"/>
    <n v="0"/>
    <n v="0"/>
    <n v="0"/>
    <n v="0"/>
    <n v="0"/>
    <n v="2883.5705039999998"/>
    <n v="2883.5705039999998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2 Other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.108384714899955"/>
    <n v="43.108384714899955"/>
    <n v="0"/>
    <n v="0"/>
    <n v="0"/>
    <n v="0"/>
    <n v="0"/>
    <n v="0"/>
    <n v="0"/>
    <n v="0"/>
    <n v="0"/>
    <n v="0"/>
    <n v="0"/>
    <n v="213.75988296"/>
    <n v="213.75988296"/>
    <n v="0"/>
    <n v="0"/>
    <n v="0"/>
    <n v="0"/>
    <n v="0"/>
    <n v="0"/>
    <n v="0"/>
    <n v="0"/>
    <n v="0"/>
    <n v="0"/>
    <n v="0"/>
    <n v="236.60810839999999"/>
    <n v="236.60810839999999"/>
    <n v="0"/>
    <n v="0"/>
    <n v="0"/>
    <n v="0"/>
    <n v="0"/>
    <n v="0"/>
    <n v="0"/>
    <n v="0"/>
    <n v="0"/>
    <n v="0"/>
    <n v="0"/>
    <n v="265.34603620000001"/>
    <n v="265.34603620000001"/>
    <n v="0"/>
    <n v="0"/>
    <n v="0"/>
    <n v="0"/>
    <n v="0"/>
    <n v="0"/>
    <n v="0"/>
    <n v="0"/>
    <n v="0"/>
    <n v="0"/>
    <n v="0"/>
    <n v="697.62766350000004"/>
    <n v="697.62766350000004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2 Other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958253715200044"/>
    <n v="21.958253715200044"/>
    <n v="0"/>
    <n v="0"/>
    <n v="0"/>
    <n v="0"/>
    <n v="0"/>
    <n v="0"/>
    <n v="0"/>
    <n v="0"/>
    <n v="0"/>
    <n v="0"/>
    <n v="0"/>
    <n v="108.88354492800003"/>
    <n v="108.88354492800003"/>
    <n v="0"/>
    <n v="0"/>
    <n v="0"/>
    <n v="0"/>
    <n v="0"/>
    <n v="0"/>
    <n v="0"/>
    <n v="0"/>
    <n v="0"/>
    <n v="0"/>
    <n v="0"/>
    <n v="120.5218175"/>
    <n v="120.5218175"/>
    <n v="0"/>
    <n v="0"/>
    <n v="0"/>
    <n v="0"/>
    <n v="0"/>
    <n v="0"/>
    <n v="0"/>
    <n v="0"/>
    <n v="0"/>
    <n v="0"/>
    <n v="0"/>
    <n v="135.16014630000001"/>
    <n v="135.16014630000001"/>
    <n v="0"/>
    <n v="0"/>
    <n v="0"/>
    <n v="0"/>
    <n v="0"/>
    <n v="0"/>
    <n v="0"/>
    <n v="0"/>
    <n v="0"/>
    <n v="0"/>
    <n v="0"/>
    <n v="355.3528005"/>
    <n v="355.3528005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2 Other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451547344999991"/>
    <n v="3.4451547344999991"/>
    <n v="0"/>
    <n v="0"/>
    <n v="0"/>
    <n v="0"/>
    <n v="0"/>
    <n v="0"/>
    <n v="0"/>
    <n v="0"/>
    <n v="0"/>
    <n v="0"/>
    <n v="0"/>
    <n v="17.083355772000001"/>
    <n v="17.083355772000001"/>
    <n v="0"/>
    <n v="0"/>
    <n v="0"/>
    <n v="0"/>
    <n v="0"/>
    <n v="0"/>
    <n v="0"/>
    <n v="0"/>
    <n v="0"/>
    <n v="0"/>
    <n v="0"/>
    <n v="18.909350239999998"/>
    <n v="18.909350239999998"/>
    <n v="0"/>
    <n v="0"/>
    <n v="0"/>
    <n v="0"/>
    <n v="0"/>
    <n v="0"/>
    <n v="0"/>
    <n v="0"/>
    <n v="0"/>
    <n v="0"/>
    <n v="0"/>
    <n v="21.206040519999998"/>
    <n v="21.206040519999998"/>
    <n v="0"/>
    <n v="0"/>
    <n v="0"/>
    <n v="0"/>
    <n v="0"/>
    <n v="0"/>
    <n v="0"/>
    <n v="0"/>
    <n v="0"/>
    <n v="0"/>
    <n v="0"/>
    <n v="55.753312579999999"/>
    <n v="55.753312579999999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3 BG"/>
    <s v="AFUDC Not Eligible"/>
    <s v="Maintenance"/>
    <s v="Maintenance"/>
    <s v="Fossil Hydro"/>
    <s v="BG - Other Production Plant"/>
    <s v="~"/>
    <s v="PEF Hines 3 346"/>
    <n v="13.08"/>
    <n v="0"/>
    <n v="0"/>
    <n v="0"/>
    <n v="0"/>
    <n v="0"/>
    <n v="0"/>
    <n v="0"/>
    <n v="0"/>
    <n v="0"/>
    <n v="0"/>
    <n v="0"/>
    <n v="13.08"/>
    <n v="0"/>
    <n v="0"/>
    <n v="0"/>
    <n v="215.10296462657342"/>
    <n v="0"/>
    <n v="0"/>
    <n v="0"/>
    <n v="0"/>
    <n v="0"/>
    <n v="0"/>
    <n v="0"/>
    <n v="0"/>
    <n v="215.10296462657342"/>
    <n v="0"/>
    <n v="0"/>
    <n v="0"/>
    <n v="0"/>
    <n v="0"/>
    <n v="0"/>
    <n v="0"/>
    <n v="0"/>
    <n v="0"/>
    <n v="0"/>
    <n v="0"/>
    <n v="17.048579147483554"/>
    <n v="17.048579147483554"/>
    <n v="0"/>
    <n v="0"/>
    <n v="0"/>
    <n v="0"/>
    <n v="0"/>
    <n v="0"/>
    <n v="0"/>
    <n v="0"/>
    <n v="0"/>
    <n v="0"/>
    <n v="0"/>
    <n v="29.361350233641247"/>
    <n v="29.361350233641247"/>
    <n v="0"/>
    <n v="0"/>
    <n v="0"/>
    <n v="0"/>
    <n v="0"/>
    <n v="14.922474471685904"/>
    <n v="0"/>
    <n v="0"/>
    <n v="0"/>
    <n v="0"/>
    <n v="0"/>
    <n v="36.068173482304545"/>
    <n v="50.990647953990447"/>
    <n v="0"/>
    <n v="0"/>
    <n v="0"/>
    <n v="0"/>
    <n v="0"/>
    <n v="-11.659601422535564"/>
    <n v="0"/>
    <n v="-1.5988063184010624"/>
    <n v="-23.910551408381288"/>
    <n v="0"/>
    <n v="0"/>
    <n v="0"/>
    <n v="-37.168959149317914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3 BG-341"/>
    <s v="AFUDC Not Eligible"/>
    <s v="Maintenance"/>
    <s v="Maintenance"/>
    <s v="Fossil Hydro"/>
    <s v="BG - Other Production Plant"/>
    <s v="~"/>
    <s v="PEF Hines 3 341"/>
    <n v="1.01"/>
    <n v="0"/>
    <n v="0"/>
    <n v="0"/>
    <n v="0"/>
    <n v="0"/>
    <n v="0"/>
    <n v="0"/>
    <n v="0"/>
    <n v="0"/>
    <n v="0"/>
    <n v="0"/>
    <n v="1.01"/>
    <n v="0"/>
    <n v="0"/>
    <n v="14.570713292800001"/>
    <n v="112.04908725301262"/>
    <n v="0"/>
    <n v="0"/>
    <n v="0"/>
    <n v="0"/>
    <n v="0"/>
    <n v="0"/>
    <n v="0"/>
    <n v="0"/>
    <n v="126.61980054581261"/>
    <n v="0"/>
    <n v="0"/>
    <n v="0"/>
    <n v="0"/>
    <n v="0"/>
    <n v="0"/>
    <n v="0"/>
    <n v="0"/>
    <n v="0"/>
    <n v="0"/>
    <n v="0"/>
    <n v="83.651249814478476"/>
    <n v="83.651249814478476"/>
    <n v="0"/>
    <n v="0"/>
    <n v="0"/>
    <n v="0"/>
    <n v="0"/>
    <n v="0"/>
    <n v="0"/>
    <n v="0"/>
    <n v="0"/>
    <n v="0"/>
    <n v="0"/>
    <n v="228.83457096574233"/>
    <n v="228.83457096574233"/>
    <n v="0"/>
    <n v="0"/>
    <n v="0"/>
    <n v="0"/>
    <n v="0"/>
    <n v="0"/>
    <n v="0"/>
    <n v="868.72628346165629"/>
    <n v="0"/>
    <n v="0"/>
    <n v="51.28836981777544"/>
    <n v="277.16551009201481"/>
    <n v="1197.1801633714465"/>
    <n v="0"/>
    <n v="0"/>
    <n v="0"/>
    <n v="0"/>
    <n v="0"/>
    <n v="113.81459128564472"/>
    <n v="0"/>
    <n v="14.446663183069074"/>
    <n v="201.5295837505594"/>
    <n v="0"/>
    <n v="0"/>
    <n v="0"/>
    <n v="329.79083821927316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3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0"/>
    <n v="0"/>
    <n v="19.387268633600005"/>
    <n v="149.08849766450891"/>
    <n v="0"/>
    <n v="0"/>
    <n v="0"/>
    <n v="0"/>
    <n v="0"/>
    <n v="0"/>
    <n v="0"/>
    <n v="0"/>
    <n v="168.47576629810891"/>
    <n v="0"/>
    <n v="0"/>
    <n v="0"/>
    <n v="0"/>
    <n v="0"/>
    <n v="0"/>
    <n v="0"/>
    <n v="0"/>
    <n v="0"/>
    <n v="0"/>
    <n v="0"/>
    <n v="111.30335345291984"/>
    <n v="111.30335345291984"/>
    <n v="0"/>
    <n v="0"/>
    <n v="0"/>
    <n v="0"/>
    <n v="0"/>
    <n v="0"/>
    <n v="0"/>
    <n v="0"/>
    <n v="0"/>
    <n v="0"/>
    <n v="0"/>
    <n v="304.48460047796334"/>
    <n v="304.48460047796334"/>
    <n v="0"/>
    <n v="0"/>
    <n v="0"/>
    <n v="0"/>
    <n v="0"/>
    <n v="0"/>
    <n v="0"/>
    <n v="1155.9004699527466"/>
    <n v="0"/>
    <n v="0"/>
    <n v="68.242596497268082"/>
    <n v="368.78724508488995"/>
    <n v="1592.9303115349046"/>
    <n v="0"/>
    <n v="0"/>
    <n v="0"/>
    <n v="0"/>
    <n v="0"/>
    <n v="151.43890994165341"/>
    <n v="0"/>
    <n v="19.222373860621847"/>
    <n v="268.1502628658406"/>
    <n v="0"/>
    <n v="0"/>
    <n v="0"/>
    <n v="438.81154666811585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3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0"/>
    <n v="0"/>
    <n v="144.09973777920001"/>
    <n v="1108.1299705167048"/>
    <n v="0"/>
    <n v="0"/>
    <n v="0"/>
    <n v="0"/>
    <n v="0"/>
    <n v="0"/>
    <n v="0"/>
    <n v="0"/>
    <n v="1252.2297082959049"/>
    <n v="0"/>
    <n v="0"/>
    <n v="0"/>
    <n v="0"/>
    <n v="0"/>
    <n v="0"/>
    <n v="0"/>
    <n v="0"/>
    <n v="0"/>
    <n v="0"/>
    <n v="0"/>
    <n v="827.28435601880574"/>
    <n v="827.28435601880574"/>
    <n v="0"/>
    <n v="0"/>
    <n v="0"/>
    <n v="0"/>
    <n v="0"/>
    <n v="0"/>
    <n v="0"/>
    <n v="0"/>
    <n v="0"/>
    <n v="0"/>
    <n v="0"/>
    <n v="2263.1180420741366"/>
    <n v="2263.1180420741366"/>
    <n v="0"/>
    <n v="0"/>
    <n v="0"/>
    <n v="0"/>
    <n v="0"/>
    <n v="0"/>
    <n v="0"/>
    <n v="8591.4369761110374"/>
    <n v="0"/>
    <n v="0"/>
    <n v="507.2258460956362"/>
    <n v="2741.0798824091039"/>
    <n v="11839.742704615777"/>
    <n v="0"/>
    <n v="0"/>
    <n v="0"/>
    <n v="0"/>
    <n v="0"/>
    <n v="1125.6008680089403"/>
    <n v="0"/>
    <n v="142.87424200624193"/>
    <n v="1993.0818058529869"/>
    <n v="0"/>
    <n v="0"/>
    <n v="0"/>
    <n v="3261.5569158681692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3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0"/>
    <n v="0"/>
    <n v="70.359429683200005"/>
    <n v="541.06547272059458"/>
    <n v="0"/>
    <n v="0"/>
    <n v="0"/>
    <n v="0"/>
    <n v="0"/>
    <n v="0"/>
    <n v="0"/>
    <n v="0"/>
    <n v="611.42490240379459"/>
    <n v="0"/>
    <n v="0"/>
    <n v="0"/>
    <n v="0"/>
    <n v="0"/>
    <n v="0"/>
    <n v="0"/>
    <n v="0"/>
    <n v="0"/>
    <n v="0"/>
    <n v="0"/>
    <n v="403.93727547586457"/>
    <n v="403.93727547586457"/>
    <n v="0"/>
    <n v="0"/>
    <n v="0"/>
    <n v="0"/>
    <n v="0"/>
    <n v="0"/>
    <n v="0"/>
    <n v="0"/>
    <n v="0"/>
    <n v="0"/>
    <n v="0"/>
    <n v="1105.0118854828072"/>
    <n v="1105.0118854828072"/>
    <n v="0"/>
    <n v="0"/>
    <n v="0"/>
    <n v="0"/>
    <n v="0"/>
    <n v="0"/>
    <n v="0"/>
    <n v="4194.933823012967"/>
    <n v="0"/>
    <n v="0"/>
    <n v="247.66271126691512"/>
    <n v="1338.3846407401682"/>
    <n v="5780.9811750200497"/>
    <n v="0"/>
    <n v="0"/>
    <n v="0"/>
    <n v="0"/>
    <n v="0"/>
    <n v="549.5968209607563"/>
    <n v="0"/>
    <n v="69.761164333231818"/>
    <n v="973.16144719286387"/>
    <n v="0"/>
    <n v="0"/>
    <n v="0"/>
    <n v="1592.5194324868521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3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0"/>
    <n v="0"/>
    <n v="30.076024115200003"/>
    <n v="231.2852488816049"/>
    <n v="0"/>
    <n v="0"/>
    <n v="0"/>
    <n v="0"/>
    <n v="0"/>
    <n v="0"/>
    <n v="0"/>
    <n v="0"/>
    <n v="261.36127299680493"/>
    <n v="0"/>
    <n v="0"/>
    <n v="0"/>
    <n v="0"/>
    <n v="0"/>
    <n v="0"/>
    <n v="0"/>
    <n v="0"/>
    <n v="0"/>
    <n v="0"/>
    <n v="0"/>
    <n v="172.66807438521795"/>
    <n v="172.66807438521795"/>
    <n v="0"/>
    <n v="0"/>
    <n v="0"/>
    <n v="0"/>
    <n v="0"/>
    <n v="0"/>
    <n v="0"/>
    <n v="0"/>
    <n v="0"/>
    <n v="0"/>
    <n v="0"/>
    <n v="472.34953192800208"/>
    <n v="472.34953192800208"/>
    <n v="0"/>
    <n v="0"/>
    <n v="0"/>
    <n v="0"/>
    <n v="0"/>
    <n v="0"/>
    <n v="0"/>
    <n v="1793.1790956023533"/>
    <n v="0"/>
    <n v="0"/>
    <n v="105.86671977709779"/>
    <n v="572.11028889846261"/>
    <n v="2471.156104277914"/>
    <n v="0"/>
    <n v="0"/>
    <n v="0"/>
    <n v="0"/>
    <n v="0"/>
    <n v="234.93211867957601"/>
    <n v="0"/>
    <n v="29.820293736213809"/>
    <n v="415.99020416860884"/>
    <n v="0"/>
    <n v="0"/>
    <n v="0"/>
    <n v="680.74261658439866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3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"/>
    <n v="3.0121064960000004"/>
    <n v="123.17943833700012"/>
    <n v="0"/>
    <n v="0"/>
    <n v="0"/>
    <n v="0"/>
    <n v="0"/>
    <n v="0"/>
    <n v="0"/>
    <n v="0"/>
    <n v="126.19154483300012"/>
    <n v="0"/>
    <n v="0"/>
    <n v="0"/>
    <n v="0"/>
    <n v="0"/>
    <n v="0"/>
    <n v="0"/>
    <n v="0"/>
    <n v="0"/>
    <n v="0"/>
    <n v="0"/>
    <n v="25.219731705231165"/>
    <n v="25.219731705231165"/>
    <n v="0"/>
    <n v="0"/>
    <n v="0"/>
    <n v="0"/>
    <n v="0"/>
    <n v="0"/>
    <n v="0"/>
    <n v="0"/>
    <n v="0"/>
    <n v="0"/>
    <n v="0"/>
    <n v="60.406182579405552"/>
    <n v="60.406182579405552"/>
    <n v="0"/>
    <n v="0"/>
    <n v="0"/>
    <n v="0"/>
    <n v="0"/>
    <n v="0"/>
    <n v="0"/>
    <n v="186.34154239612261"/>
    <n v="0"/>
    <n v="0"/>
    <n v="10.602706732038323"/>
    <n v="57.448830882497575"/>
    <n v="254.39308001065848"/>
    <n v="0"/>
    <n v="0"/>
    <n v="0"/>
    <n v="0"/>
    <n v="0"/>
    <n v="23.54802655512831"/>
    <n v="0"/>
    <n v="2.9891939259507292"/>
    <n v="41.701530983618049"/>
    <n v="0"/>
    <n v="0"/>
    <n v="0"/>
    <n v="68.238751464697089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3 Other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676642720000002"/>
    <n v="14.676642720000002"/>
    <n v="0"/>
    <n v="0"/>
    <n v="0"/>
    <n v="0"/>
    <n v="0"/>
    <n v="0"/>
    <n v="0"/>
    <n v="0"/>
    <n v="0"/>
    <n v="0"/>
    <n v="0"/>
    <n v="72.776501616000004"/>
    <n v="72.776501616000004"/>
    <n v="0"/>
    <n v="0"/>
    <n v="0"/>
    <n v="0"/>
    <n v="0"/>
    <n v="0"/>
    <n v="0"/>
    <n v="0"/>
    <n v="0"/>
    <n v="0"/>
    <n v="0"/>
    <n v="80.555388370000003"/>
    <n v="80.555388370000003"/>
    <n v="0"/>
    <n v="0"/>
    <n v="0"/>
    <n v="0"/>
    <n v="0"/>
    <n v="0"/>
    <n v="0"/>
    <n v="0"/>
    <n v="0"/>
    <n v="0"/>
    <n v="0"/>
    <n v="90.339477959999996"/>
    <n v="90.339477959999996"/>
    <n v="0"/>
    <n v="0"/>
    <n v="0"/>
    <n v="0"/>
    <n v="0"/>
    <n v="0"/>
    <n v="0"/>
    <n v="0"/>
    <n v="0"/>
    <n v="0"/>
    <n v="0"/>
    <n v="237.51370030000001"/>
    <n v="237.51370030000001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3 Other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528214532000003"/>
    <n v="19.528214532000003"/>
    <n v="0"/>
    <n v="0"/>
    <n v="0"/>
    <n v="0"/>
    <n v="0"/>
    <n v="0"/>
    <n v="0"/>
    <n v="0"/>
    <n v="0"/>
    <n v="0"/>
    <n v="0"/>
    <n v="96.833803452000026"/>
    <n v="96.833803452000026"/>
    <n v="0"/>
    <n v="0"/>
    <n v="0"/>
    <n v="0"/>
    <n v="0"/>
    <n v="0"/>
    <n v="0"/>
    <n v="0"/>
    <n v="0"/>
    <n v="0"/>
    <n v="0"/>
    <n v="107.1841112"/>
    <n v="107.1841112"/>
    <n v="0"/>
    <n v="0"/>
    <n v="0"/>
    <n v="0"/>
    <n v="0"/>
    <n v="0"/>
    <n v="0"/>
    <n v="0"/>
    <n v="0"/>
    <n v="0"/>
    <n v="0"/>
    <n v="120.20247000000001"/>
    <n v="120.20247000000001"/>
    <n v="0"/>
    <n v="0"/>
    <n v="0"/>
    <n v="0"/>
    <n v="0"/>
    <n v="0"/>
    <n v="0"/>
    <n v="0"/>
    <n v="0"/>
    <n v="0"/>
    <n v="0"/>
    <n v="316.02721300000002"/>
    <n v="316.02721300000002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3 Other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.14734627999999"/>
    <n v="145.14734627999999"/>
    <n v="0"/>
    <n v="0"/>
    <n v="0"/>
    <n v="0"/>
    <n v="0"/>
    <n v="0"/>
    <n v="0"/>
    <n v="0"/>
    <n v="0"/>
    <n v="0"/>
    <n v="0"/>
    <n v="719.73654203999979"/>
    <n v="719.73654203999979"/>
    <n v="0"/>
    <n v="0"/>
    <n v="0"/>
    <n v="0"/>
    <n v="0"/>
    <n v="0"/>
    <n v="0"/>
    <n v="0"/>
    <n v="0"/>
    <n v="0"/>
    <n v="0"/>
    <n v="796.66726719999997"/>
    <n v="796.66726719999997"/>
    <n v="0"/>
    <n v="0"/>
    <n v="0"/>
    <n v="0"/>
    <n v="0"/>
    <n v="0"/>
    <n v="0"/>
    <n v="0"/>
    <n v="0"/>
    <n v="0"/>
    <n v="0"/>
    <n v="893.42881320000004"/>
    <n v="893.42881320000004"/>
    <n v="0"/>
    <n v="0"/>
    <n v="0"/>
    <n v="0"/>
    <n v="0"/>
    <n v="0"/>
    <n v="0"/>
    <n v="0"/>
    <n v="0"/>
    <n v="0"/>
    <n v="0"/>
    <n v="2348.9352410000001"/>
    <n v="2348.9352410000001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3 Other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.870944395999999"/>
    <n v="70.870944395999999"/>
    <n v="0"/>
    <n v="0"/>
    <n v="0"/>
    <n v="0"/>
    <n v="0"/>
    <n v="0"/>
    <n v="0"/>
    <n v="0"/>
    <n v="0"/>
    <n v="0"/>
    <n v="0"/>
    <n v="351.42501575999995"/>
    <n v="351.42501575999995"/>
    <n v="0"/>
    <n v="0"/>
    <n v="0"/>
    <n v="0"/>
    <n v="0"/>
    <n v="0"/>
    <n v="0"/>
    <n v="0"/>
    <n v="0"/>
    <n v="0"/>
    <n v="0"/>
    <n v="388.98790120000001"/>
    <n v="388.98790120000001"/>
    <n v="0"/>
    <n v="0"/>
    <n v="0"/>
    <n v="0"/>
    <n v="0"/>
    <n v="0"/>
    <n v="0"/>
    <n v="0"/>
    <n v="0"/>
    <n v="0"/>
    <n v="0"/>
    <n v="436.23356109999997"/>
    <n v="436.23356109999997"/>
    <n v="0"/>
    <n v="0"/>
    <n v="0"/>
    <n v="0"/>
    <n v="0"/>
    <n v="0"/>
    <n v="0"/>
    <n v="0"/>
    <n v="0"/>
    <n v="0"/>
    <n v="0"/>
    <n v="1146.9121769999999"/>
    <n v="1146.9121769999999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3 Other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294677519999997"/>
    <n v="30.294677519999997"/>
    <n v="0"/>
    <n v="0"/>
    <n v="0"/>
    <n v="0"/>
    <n v="0"/>
    <n v="0"/>
    <n v="0"/>
    <n v="0"/>
    <n v="0"/>
    <n v="0"/>
    <n v="0"/>
    <n v="150.22104779999998"/>
    <n v="150.22104779999998"/>
    <n v="0"/>
    <n v="0"/>
    <n v="0"/>
    <n v="0"/>
    <n v="0"/>
    <n v="0"/>
    <n v="0"/>
    <n v="0"/>
    <n v="0"/>
    <n v="0"/>
    <n v="0"/>
    <n v="166.27777610000001"/>
    <n v="166.27777610000001"/>
    <n v="0"/>
    <n v="0"/>
    <n v="0"/>
    <n v="0"/>
    <n v="0"/>
    <n v="0"/>
    <n v="0"/>
    <n v="0"/>
    <n v="0"/>
    <n v="0"/>
    <n v="0"/>
    <n v="186.4735283"/>
    <n v="186.4735283"/>
    <n v="0"/>
    <n v="0"/>
    <n v="0"/>
    <n v="0"/>
    <n v="0"/>
    <n v="0"/>
    <n v="0"/>
    <n v="0"/>
    <n v="0"/>
    <n v="0"/>
    <n v="0"/>
    <n v="490.26205069999997"/>
    <n v="490.26205069999997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3 Other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3400458"/>
    <n v="3.03400458"/>
    <n v="0"/>
    <n v="0"/>
    <n v="0"/>
    <n v="0"/>
    <n v="0"/>
    <n v="0"/>
    <n v="0"/>
    <n v="0"/>
    <n v="0"/>
    <n v="0"/>
    <n v="0"/>
    <n v="15.044601383999998"/>
    <n v="15.044601383999998"/>
    <n v="0"/>
    <n v="0"/>
    <n v="0"/>
    <n v="0"/>
    <n v="0"/>
    <n v="0"/>
    <n v="0"/>
    <n v="0"/>
    <n v="0"/>
    <n v="0"/>
    <n v="0"/>
    <n v="16.652678819999998"/>
    <n v="16.652678819999998"/>
    <n v="0"/>
    <n v="0"/>
    <n v="0"/>
    <n v="0"/>
    <n v="0"/>
    <n v="0"/>
    <n v="0"/>
    <n v="0"/>
    <n v="0"/>
    <n v="0"/>
    <n v="0"/>
    <n v="18.675278479999999"/>
    <n v="18.675278479999999"/>
    <n v="0"/>
    <n v="0"/>
    <n v="0"/>
    <n v="0"/>
    <n v="0"/>
    <n v="0"/>
    <n v="0"/>
    <n v="0"/>
    <n v="0"/>
    <n v="0"/>
    <n v="0"/>
    <n v="49.099625070000002"/>
    <n v="49.099625070000002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4 BG-341"/>
    <s v="AFUDC Not Eligible"/>
    <s v="Maintenance"/>
    <s v="Maintenance"/>
    <s v="Fossil Hydro"/>
    <s v="BG - Other Production Plant"/>
    <s v="~"/>
    <s v="PEF Hines 4 341"/>
    <n v="0.12"/>
    <n v="0"/>
    <n v="0"/>
    <n v="0"/>
    <n v="0"/>
    <n v="0"/>
    <n v="0"/>
    <n v="0"/>
    <n v="0"/>
    <n v="758.52"/>
    <n v="0"/>
    <n v="1108.99"/>
    <n v="1867.63"/>
    <n v="0"/>
    <n v="0"/>
    <n v="0"/>
    <n v="0"/>
    <n v="62.648906648087319"/>
    <n v="0"/>
    <n v="0"/>
    <n v="0"/>
    <n v="0"/>
    <n v="0"/>
    <n v="1212.3728090604991"/>
    <n v="224.26123466553159"/>
    <n v="1499.2829503741182"/>
    <n v="0"/>
    <n v="0"/>
    <n v="0"/>
    <n v="0"/>
    <n v="0"/>
    <n v="0"/>
    <n v="0"/>
    <n v="0"/>
    <n v="0"/>
    <n v="0"/>
    <n v="0"/>
    <n v="91.407265062297782"/>
    <n v="91.407265062297782"/>
    <n v="58.419166666666662"/>
    <n v="58.419166666666662"/>
    <n v="20.495348960382273"/>
    <n v="0"/>
    <n v="0"/>
    <n v="0"/>
    <n v="0"/>
    <n v="0"/>
    <n v="0"/>
    <n v="0"/>
    <n v="830.27247704463139"/>
    <n v="0"/>
    <n v="967.60615933834697"/>
    <n v="0"/>
    <n v="0"/>
    <n v="0"/>
    <n v="0"/>
    <n v="0"/>
    <n v="0"/>
    <n v="0"/>
    <n v="0"/>
    <n v="0"/>
    <n v="0"/>
    <n v="0"/>
    <n v="628.24919261940568"/>
    <n v="628.24919261940568"/>
    <n v="0"/>
    <n v="0"/>
    <n v="0"/>
    <n v="0"/>
    <n v="0"/>
    <n v="0"/>
    <n v="0"/>
    <n v="0"/>
    <n v="0"/>
    <n v="0"/>
    <n v="120.30718337126184"/>
    <n v="1218.7597729657559"/>
    <n v="1339.0669563370177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4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"/>
    <n v="0"/>
    <n v="0"/>
    <n v="0"/>
    <n v="7.4605864305200598"/>
    <n v="0"/>
    <n v="0"/>
    <n v="0"/>
    <n v="0"/>
    <n v="0"/>
    <n v="189.45219918384976"/>
    <n v="41.040716917192633"/>
    <n v="237.95350253156246"/>
    <n v="0"/>
    <n v="0"/>
    <n v="0"/>
    <n v="0"/>
    <n v="0"/>
    <n v="0"/>
    <n v="0"/>
    <n v="0"/>
    <n v="0"/>
    <n v="0"/>
    <n v="0"/>
    <n v="29.038399251350803"/>
    <n v="29.038399251350803"/>
    <n v="32.580833333333338"/>
    <n v="32.580833333333338"/>
    <n v="11.430418930774231"/>
    <n v="0"/>
    <n v="0"/>
    <n v="0"/>
    <n v="0"/>
    <n v="0"/>
    <n v="0"/>
    <n v="0"/>
    <n v="312.18777287409176"/>
    <n v="0"/>
    <n v="388.77985847153263"/>
    <n v="0"/>
    <n v="0"/>
    <n v="0"/>
    <n v="0"/>
    <n v="0"/>
    <n v="0"/>
    <n v="0"/>
    <n v="0"/>
    <n v="0"/>
    <n v="0"/>
    <n v="0"/>
    <n v="296.1407203150012"/>
    <n v="296.1407203150012"/>
    <n v="0"/>
    <n v="0"/>
    <n v="0"/>
    <n v="0"/>
    <n v="0"/>
    <n v="0"/>
    <n v="0"/>
    <n v="0"/>
    <n v="0"/>
    <n v="0"/>
    <n v="66.791864558747932"/>
    <n v="658.39792825275481"/>
    <n v="725.18979281150268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4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0"/>
    <n v="0"/>
    <n v="0"/>
    <n v="0"/>
    <n v="135.3418737740094"/>
    <n v="0"/>
    <n v="0"/>
    <n v="0"/>
    <n v="0"/>
    <n v="0"/>
    <n v="3436.8364828878098"/>
    <n v="744.5162093262345"/>
    <n v="4316.6945659880539"/>
    <n v="0"/>
    <n v="0"/>
    <n v="0"/>
    <n v="0"/>
    <n v="0"/>
    <n v="0"/>
    <n v="0"/>
    <n v="0"/>
    <n v="0"/>
    <n v="0"/>
    <n v="0"/>
    <n v="526.78316948358861"/>
    <n v="526.78316948358861"/>
    <n v="591.04416666666668"/>
    <n v="591.04416666666668"/>
    <n v="207.35757009254968"/>
    <n v="0"/>
    <n v="0"/>
    <n v="0"/>
    <n v="0"/>
    <n v="0"/>
    <n v="0"/>
    <n v="0"/>
    <n v="5663.3602113514171"/>
    <n v="0"/>
    <n v="7052.8061147773005"/>
    <n v="0"/>
    <n v="0"/>
    <n v="0"/>
    <n v="0"/>
    <n v="0"/>
    <n v="0"/>
    <n v="0"/>
    <n v="0"/>
    <n v="0"/>
    <n v="0"/>
    <n v="0"/>
    <n v="5372.2228273931596"/>
    <n v="5372.2228273931596"/>
    <n v="0"/>
    <n v="0"/>
    <n v="0"/>
    <n v="0"/>
    <n v="0"/>
    <n v="0"/>
    <n v="0"/>
    <n v="0"/>
    <n v="0"/>
    <n v="0"/>
    <n v="1211.6627691571684"/>
    <n v="11943.904870027793"/>
    <n v="13155.567639184961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4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0"/>
    <n v="0"/>
    <n v="0"/>
    <n v="0"/>
    <n v="45.326893040274946"/>
    <n v="0"/>
    <n v="0"/>
    <n v="0"/>
    <n v="0"/>
    <n v="0"/>
    <n v="1151.0193801283558"/>
    <n v="249.34342673007805"/>
    <n v="1445.6896998987088"/>
    <n v="0"/>
    <n v="0"/>
    <n v="0"/>
    <n v="0"/>
    <n v="0"/>
    <n v="0"/>
    <n v="0"/>
    <n v="0"/>
    <n v="0"/>
    <n v="0"/>
    <n v="0"/>
    <n v="176.42318458269341"/>
    <n v="176.42318458269341"/>
    <n v="197.94416666666666"/>
    <n v="197.94416666666666"/>
    <n v="69.445269455037334"/>
    <n v="0"/>
    <n v="0"/>
    <n v="0"/>
    <n v="0"/>
    <n v="0"/>
    <n v="0"/>
    <n v="0"/>
    <n v="1896.6942524543604"/>
    <n v="0"/>
    <n v="2362.0278552427308"/>
    <n v="0"/>
    <n v="0"/>
    <n v="0"/>
    <n v="0"/>
    <n v="0"/>
    <n v="0"/>
    <n v="0"/>
    <n v="0"/>
    <n v="0"/>
    <n v="0"/>
    <n v="0"/>
    <n v="1799.1922149097416"/>
    <n v="1799.1922149097416"/>
    <n v="0"/>
    <n v="0"/>
    <n v="0"/>
    <n v="0"/>
    <n v="0"/>
    <n v="0"/>
    <n v="0"/>
    <n v="0"/>
    <n v="0"/>
    <n v="0"/>
    <n v="405.79424000678608"/>
    <n v="4000.095543254376"/>
    <n v="4405.8897832611619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4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0"/>
    <n v="0"/>
    <n v="0"/>
    <n v="0"/>
    <n v="25.68421792952498"/>
    <n v="0"/>
    <n v="0"/>
    <n v="0"/>
    <n v="0"/>
    <n v="0"/>
    <n v="652.21837671634341"/>
    <n v="141.2889894248755"/>
    <n v="819.19158407074383"/>
    <n v="0"/>
    <n v="0"/>
    <n v="0"/>
    <n v="0"/>
    <n v="0"/>
    <n v="0"/>
    <n v="0"/>
    <n v="0"/>
    <n v="0"/>
    <n v="0"/>
    <n v="0"/>
    <n v="99.969162161996337"/>
    <n v="99.969162161996337"/>
    <n v="112.16416666666667"/>
    <n v="112.16416666666667"/>
    <n v="39.35084780994498"/>
    <n v="0"/>
    <n v="0"/>
    <n v="0"/>
    <n v="0"/>
    <n v="0"/>
    <n v="0"/>
    <n v="0"/>
    <n v="1074.7522674588986"/>
    <n v="0"/>
    <n v="1338.4314486021769"/>
    <n v="0"/>
    <n v="0"/>
    <n v="0"/>
    <n v="0"/>
    <n v="0"/>
    <n v="0"/>
    <n v="0"/>
    <n v="0"/>
    <n v="0"/>
    <n v="0"/>
    <n v="0"/>
    <n v="1019.5012948088765"/>
    <n v="1019.5012948088765"/>
    <n v="0"/>
    <n v="0"/>
    <n v="0"/>
    <n v="0"/>
    <n v="0"/>
    <n v="0"/>
    <n v="0"/>
    <n v="0"/>
    <n v="0"/>
    <n v="0"/>
    <n v="229.94110840770392"/>
    <n v="2266.6321139968563"/>
    <n v="2496.5732224045601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4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"/>
    <n v="0"/>
    <n v="0"/>
    <n v="0"/>
    <n v="8.5307621775836004"/>
    <n v="0"/>
    <n v="0"/>
    <n v="0"/>
    <n v="0"/>
    <n v="0"/>
    <n v="216.62796488036406"/>
    <n v="46.927758143229113"/>
    <n v="272.08648520117674"/>
    <n v="0"/>
    <n v="0"/>
    <n v="0"/>
    <n v="0"/>
    <n v="0"/>
    <n v="0"/>
    <n v="0"/>
    <n v="0"/>
    <n v="0"/>
    <n v="0"/>
    <n v="0"/>
    <n v="33.203781008100655"/>
    <n v="33.203781008100655"/>
    <n v="37.25416666666667"/>
    <n v="37.25416666666667"/>
    <n v="13.069976681081975"/>
    <n v="0"/>
    <n v="0"/>
    <n v="0"/>
    <n v="0"/>
    <n v="0"/>
    <n v="0"/>
    <n v="0"/>
    <n v="356.96807394822173"/>
    <n v="0"/>
    <n v="444.54638396263704"/>
    <n v="0"/>
    <n v="0"/>
    <n v="0"/>
    <n v="0"/>
    <n v="0"/>
    <n v="0"/>
    <n v="0"/>
    <n v="0"/>
    <n v="0"/>
    <n v="0"/>
    <n v="0"/>
    <n v="338.6203959299508"/>
    <n v="338.6203959299508"/>
    <n v="0"/>
    <n v="0"/>
    <n v="0"/>
    <n v="0"/>
    <n v="0"/>
    <n v="0"/>
    <n v="0"/>
    <n v="0"/>
    <n v="0"/>
    <n v="0"/>
    <n v="76.372356926266249"/>
    <n v="752.83779045435188"/>
    <n v="829.21014738061808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4 Other BG-341"/>
    <s v="AFUDC Not Eligible"/>
    <s v="Maintenance"/>
    <s v="Maintenance"/>
    <s v="Fossil Hydro"/>
    <s v="BG - Other Production Plant"/>
    <s v="~"/>
    <s v="PEF Hines 4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080000000000002"/>
    <n v="16.080000000000002"/>
    <n v="0"/>
    <n v="0"/>
    <n v="0"/>
    <n v="0"/>
    <n v="0"/>
    <n v="0"/>
    <n v="0"/>
    <n v="0"/>
    <n v="0"/>
    <n v="0"/>
    <n v="0"/>
    <n v="79.800000000000011"/>
    <n v="79.800000000000011"/>
    <n v="0"/>
    <n v="0"/>
    <n v="0"/>
    <n v="0"/>
    <n v="0"/>
    <n v="0"/>
    <n v="0"/>
    <n v="0"/>
    <n v="0"/>
    <n v="0"/>
    <n v="0"/>
    <n v="88.32"/>
    <n v="88.32"/>
    <n v="0"/>
    <n v="0"/>
    <n v="0"/>
    <n v="0"/>
    <n v="0"/>
    <n v="0"/>
    <n v="0"/>
    <n v="0"/>
    <n v="0"/>
    <n v="0"/>
    <n v="0"/>
    <n v="99.05"/>
    <n v="99.05"/>
    <n v="0"/>
    <n v="0"/>
    <n v="0"/>
    <n v="0"/>
    <n v="0"/>
    <n v="0"/>
    <n v="0"/>
    <n v="0"/>
    <n v="0"/>
    <n v="0"/>
    <n v="0"/>
    <n v="260.41000000000003"/>
    <n v="260.41000000000003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4 Other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9"/>
    <n v="0"/>
    <n v="0"/>
    <n v="0"/>
    <n v="0"/>
    <n v="0"/>
    <n v="0"/>
    <n v="0"/>
    <n v="0"/>
    <n v="0"/>
    <n v="0"/>
    <n v="0"/>
    <n v="44.52"/>
    <n v="44.52"/>
    <n v="0"/>
    <n v="0"/>
    <n v="0"/>
    <n v="0"/>
    <n v="0"/>
    <n v="0"/>
    <n v="0"/>
    <n v="0"/>
    <n v="0"/>
    <n v="0"/>
    <n v="0"/>
    <n v="49.26"/>
    <n v="49.26"/>
    <n v="0"/>
    <n v="0"/>
    <n v="0"/>
    <n v="0"/>
    <n v="0"/>
    <n v="0"/>
    <n v="0"/>
    <n v="0"/>
    <n v="0"/>
    <n v="0"/>
    <n v="0"/>
    <n v="55.24"/>
    <n v="55.24"/>
    <n v="0"/>
    <n v="0"/>
    <n v="0"/>
    <n v="0"/>
    <n v="0"/>
    <n v="0"/>
    <n v="0"/>
    <n v="0"/>
    <n v="0"/>
    <n v="0"/>
    <n v="0"/>
    <n v="145.22999999999999"/>
    <n v="145.22999999999999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4 Other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.83999999999995"/>
    <n v="162.83999999999995"/>
    <n v="0"/>
    <n v="0"/>
    <n v="0"/>
    <n v="0"/>
    <n v="0"/>
    <n v="0"/>
    <n v="0"/>
    <n v="0"/>
    <n v="0"/>
    <n v="0"/>
    <n v="0"/>
    <n v="807.2399999999999"/>
    <n v="807.2399999999999"/>
    <n v="0"/>
    <n v="0"/>
    <n v="0"/>
    <n v="0"/>
    <n v="0"/>
    <n v="0"/>
    <n v="0"/>
    <n v="0"/>
    <n v="0"/>
    <n v="0"/>
    <n v="0"/>
    <n v="893.58"/>
    <n v="893.58"/>
    <n v="0"/>
    <n v="0"/>
    <n v="0"/>
    <n v="0"/>
    <n v="0"/>
    <n v="0"/>
    <n v="0"/>
    <n v="0"/>
    <n v="0"/>
    <n v="0"/>
    <n v="0"/>
    <n v="1002.11"/>
    <n v="1002.11"/>
    <n v="0"/>
    <n v="0"/>
    <n v="0"/>
    <n v="0"/>
    <n v="0"/>
    <n v="0"/>
    <n v="0"/>
    <n v="0"/>
    <n v="0"/>
    <n v="0"/>
    <n v="0"/>
    <n v="2634.68"/>
    <n v="2634.68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4 Other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.48"/>
    <n v="54.48"/>
    <n v="0"/>
    <n v="0"/>
    <n v="0"/>
    <n v="0"/>
    <n v="0"/>
    <n v="0"/>
    <n v="0"/>
    <n v="0"/>
    <n v="0"/>
    <n v="0"/>
    <n v="0"/>
    <n v="270.36"/>
    <n v="270.36"/>
    <n v="0"/>
    <n v="0"/>
    <n v="0"/>
    <n v="0"/>
    <n v="0"/>
    <n v="0"/>
    <n v="0"/>
    <n v="0"/>
    <n v="0"/>
    <n v="0"/>
    <n v="0"/>
    <n v="299.27"/>
    <n v="299.27"/>
    <n v="0"/>
    <n v="0"/>
    <n v="0"/>
    <n v="0"/>
    <n v="0"/>
    <n v="0"/>
    <n v="0"/>
    <n v="0"/>
    <n v="0"/>
    <n v="0"/>
    <n v="0"/>
    <n v="335.61"/>
    <n v="335.61"/>
    <n v="0"/>
    <n v="0"/>
    <n v="0"/>
    <n v="0"/>
    <n v="0"/>
    <n v="0"/>
    <n v="0"/>
    <n v="0"/>
    <n v="0"/>
    <n v="0"/>
    <n v="0"/>
    <n v="882.37"/>
    <n v="882.37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4 Other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84"/>
    <n v="30.84"/>
    <n v="0"/>
    <n v="0"/>
    <n v="0"/>
    <n v="0"/>
    <n v="0"/>
    <n v="0"/>
    <n v="0"/>
    <n v="0"/>
    <n v="0"/>
    <n v="0"/>
    <n v="0"/>
    <n v="153.23999999999998"/>
    <n v="153.23999999999998"/>
    <n v="0"/>
    <n v="0"/>
    <n v="0"/>
    <n v="0"/>
    <n v="0"/>
    <n v="0"/>
    <n v="0"/>
    <n v="0"/>
    <n v="0"/>
    <n v="0"/>
    <n v="0"/>
    <n v="169.58"/>
    <n v="169.58"/>
    <n v="0"/>
    <n v="0"/>
    <n v="0"/>
    <n v="0"/>
    <n v="0"/>
    <n v="0"/>
    <n v="0"/>
    <n v="0"/>
    <n v="0"/>
    <n v="0"/>
    <n v="0"/>
    <n v="190.17"/>
    <n v="190.17"/>
    <n v="0"/>
    <n v="0"/>
    <n v="0"/>
    <n v="0"/>
    <n v="0"/>
    <n v="0"/>
    <n v="0"/>
    <n v="0"/>
    <n v="0"/>
    <n v="0"/>
    <n v="0"/>
    <n v="499.99"/>
    <n v="499.99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Hines 4 Other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2"/>
    <n v="10.32"/>
    <n v="0"/>
    <n v="0"/>
    <n v="0"/>
    <n v="0"/>
    <n v="0"/>
    <n v="0"/>
    <n v="0"/>
    <n v="0"/>
    <n v="0"/>
    <n v="0"/>
    <n v="0"/>
    <n v="50.880000000000017"/>
    <n v="50.880000000000017"/>
    <n v="0"/>
    <n v="0"/>
    <n v="0"/>
    <n v="0"/>
    <n v="0"/>
    <n v="0"/>
    <n v="0"/>
    <n v="0"/>
    <n v="0"/>
    <n v="0"/>
    <n v="0"/>
    <n v="56.32"/>
    <n v="56.32"/>
    <n v="0"/>
    <n v="0"/>
    <n v="0"/>
    <n v="0"/>
    <n v="0"/>
    <n v="0"/>
    <n v="0"/>
    <n v="0"/>
    <n v="0"/>
    <n v="0"/>
    <n v="0"/>
    <n v="63.16"/>
    <n v="63.16"/>
    <n v="0"/>
    <n v="0"/>
    <n v="0"/>
    <n v="0"/>
    <n v="0"/>
    <n v="0"/>
    <n v="0"/>
    <n v="0"/>
    <n v="0"/>
    <n v="0"/>
    <n v="0"/>
    <n v="166.07"/>
    <n v="166.07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1-6 341"/>
    <s v="AFUDC Not Eligible"/>
    <s v="Maintenance"/>
    <s v="Maintenance"/>
    <s v="Fossil Hydro"/>
    <s v="BG - Other Production Plant"/>
    <s v="~"/>
    <s v="PEF Inter City old P1-6 341"/>
    <n v="0.15"/>
    <n v="1136.83"/>
    <n v="2288.79"/>
    <n v="19.510000000000002"/>
    <n v="47.910000000000004"/>
    <n v="10.24"/>
    <n v="6084.68"/>
    <n v="139.05000000000001"/>
    <n v="6.62"/>
    <n v="676.55000000000007"/>
    <n v="32.85"/>
    <n v="1774.61"/>
    <n v="12217.79"/>
    <n v="0"/>
    <n v="0"/>
    <n v="9.5383217159999969"/>
    <n v="0"/>
    <n v="350.30872288127489"/>
    <n v="253.97449897402046"/>
    <n v="0"/>
    <n v="0"/>
    <n v="0"/>
    <n v="0"/>
    <n v="0"/>
    <n v="791.1942393002173"/>
    <n v="1405.0157828715128"/>
    <n v="0"/>
    <n v="0"/>
    <n v="0"/>
    <n v="83.289459704581589"/>
    <n v="0"/>
    <n v="0"/>
    <n v="0"/>
    <n v="9.2502784079999962"/>
    <n v="0"/>
    <n v="0"/>
    <n v="0"/>
    <n v="433.8022941661942"/>
    <n v="526.34203227877583"/>
    <n v="0"/>
    <n v="0"/>
    <n v="19.960798485599998"/>
    <n v="161.01664263241162"/>
    <n v="0"/>
    <n v="0"/>
    <n v="0"/>
    <n v="0"/>
    <n v="0"/>
    <n v="0"/>
    <n v="0"/>
    <n v="224.49160832861662"/>
    <n v="405.46904944662822"/>
    <n v="0"/>
    <n v="0"/>
    <n v="0"/>
    <n v="0"/>
    <n v="0"/>
    <n v="0"/>
    <n v="0"/>
    <n v="0"/>
    <n v="0"/>
    <n v="0"/>
    <n v="0"/>
    <n v="78.833676981773863"/>
    <n v="78.833676981773863"/>
    <n v="0"/>
    <n v="0"/>
    <n v="0"/>
    <n v="0"/>
    <n v="0"/>
    <n v="0"/>
    <n v="0"/>
    <n v="0"/>
    <n v="0"/>
    <n v="0"/>
    <n v="0"/>
    <n v="72.379977490324706"/>
    <n v="72.379977490324706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1-6 342"/>
    <s v="AFUDC Not Eligible"/>
    <s v="Maintenance"/>
    <s v="Maintenance"/>
    <s v="Fossil Hydro"/>
    <s v="BG - Other Production Plant"/>
    <s v="~"/>
    <s v="PEF Inter City old P1-6 342"/>
    <n v="0"/>
    <n v="0"/>
    <n v="0"/>
    <n v="0"/>
    <n v="0"/>
    <n v="0"/>
    <n v="0"/>
    <n v="0"/>
    <n v="0"/>
    <n v="0"/>
    <n v="0"/>
    <n v="0"/>
    <n v="0"/>
    <n v="0"/>
    <n v="0"/>
    <n v="11.440865111499996"/>
    <n v="0"/>
    <n v="79.621149344530764"/>
    <n v="21.594504777145765"/>
    <n v="0"/>
    <n v="0"/>
    <n v="0"/>
    <n v="0"/>
    <n v="0"/>
    <n v="58.457323231599993"/>
    <n v="171.11384246477652"/>
    <n v="0"/>
    <n v="0"/>
    <n v="0"/>
    <n v="20.845901812232206"/>
    <n v="0"/>
    <n v="0"/>
    <n v="0"/>
    <n v="11.095367786999997"/>
    <n v="0"/>
    <n v="0"/>
    <n v="0"/>
    <n v="62.352058628423734"/>
    <n v="94.293328227655934"/>
    <n v="0"/>
    <n v="0"/>
    <n v="23.942241600899997"/>
    <n v="35.663024079826556"/>
    <n v="0"/>
    <n v="0"/>
    <n v="0"/>
    <n v="0"/>
    <n v="0"/>
    <n v="0"/>
    <n v="0"/>
    <n v="49.530460956195071"/>
    <n v="109.13572663692162"/>
    <n v="0"/>
    <n v="0"/>
    <n v="0"/>
    <n v="0"/>
    <n v="0"/>
    <n v="0"/>
    <n v="0"/>
    <n v="0"/>
    <n v="0"/>
    <n v="0"/>
    <n v="0"/>
    <n v="17.831359662462905"/>
    <n v="17.831359662462905"/>
    <n v="0"/>
    <n v="0"/>
    <n v="0"/>
    <n v="0"/>
    <n v="0"/>
    <n v="0"/>
    <n v="0"/>
    <n v="0"/>
    <n v="0"/>
    <n v="0"/>
    <n v="0"/>
    <n v="17.71656500275542"/>
    <n v="17.71656500275542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1-6 343"/>
    <s v="AFUDC Not Eligible"/>
    <s v="Maintenance"/>
    <s v="Maintenance"/>
    <s v="Fossil Hydro"/>
    <s v="BG - Other Production Plant"/>
    <s v="~"/>
    <s v="PEF Inter City old P1-6 343"/>
    <n v="0"/>
    <n v="0"/>
    <n v="0"/>
    <n v="0"/>
    <n v="0"/>
    <n v="0"/>
    <n v="0"/>
    <n v="0"/>
    <n v="0"/>
    <n v="0"/>
    <n v="0"/>
    <n v="0"/>
    <n v="0"/>
    <n v="0"/>
    <n v="0"/>
    <n v="63.549847707499978"/>
    <n v="0"/>
    <n v="442.26654766298901"/>
    <n v="119.9496258833673"/>
    <n v="0"/>
    <n v="0"/>
    <n v="0"/>
    <n v="0"/>
    <n v="0"/>
    <n v="324.70918523653654"/>
    <n v="950.47520649039279"/>
    <n v="0"/>
    <n v="0"/>
    <n v="0"/>
    <n v="115.79140848022533"/>
    <n v="0"/>
    <n v="0"/>
    <n v="0"/>
    <n v="61.630735634999972"/>
    <n v="0"/>
    <n v="0"/>
    <n v="0"/>
    <n v="346.34302489087946"/>
    <n v="523.76516900610477"/>
    <n v="0"/>
    <n v="0"/>
    <n v="132.9904506945"/>
    <n v="198.09513764687151"/>
    <n v="0"/>
    <n v="0"/>
    <n v="0"/>
    <n v="0"/>
    <n v="0"/>
    <n v="0"/>
    <n v="0"/>
    <n v="275.12370961218198"/>
    <n v="606.20929795355346"/>
    <n v="0"/>
    <n v="0"/>
    <n v="0"/>
    <n v="0"/>
    <n v="0"/>
    <n v="0"/>
    <n v="0"/>
    <n v="0"/>
    <n v="0"/>
    <n v="0"/>
    <n v="0"/>
    <n v="99.04672242207792"/>
    <n v="99.04672242207792"/>
    <n v="0"/>
    <n v="0"/>
    <n v="0"/>
    <n v="0"/>
    <n v="0"/>
    <n v="0"/>
    <n v="0"/>
    <n v="0"/>
    <n v="0"/>
    <n v="0"/>
    <n v="0"/>
    <n v="98.409079807559891"/>
    <n v="98.409079807559891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1-6 344"/>
    <s v="AFUDC Not Eligible"/>
    <s v="Maintenance"/>
    <s v="Maintenance"/>
    <s v="Fossil Hydro"/>
    <s v="BG - Other Production Plant"/>
    <s v="~"/>
    <s v="PEF Inter City old P1-6 344"/>
    <n v="0"/>
    <n v="0"/>
    <n v="0"/>
    <n v="0"/>
    <n v="0"/>
    <n v="0"/>
    <n v="0"/>
    <n v="0"/>
    <n v="0"/>
    <n v="0"/>
    <n v="0"/>
    <n v="0"/>
    <n v="0"/>
    <n v="0"/>
    <n v="0"/>
    <n v="10.099399463999996"/>
    <n v="0"/>
    <n v="70.285401075565147"/>
    <n v="19.062503389925695"/>
    <n v="0"/>
    <n v="0"/>
    <n v="0"/>
    <n v="0"/>
    <n v="0"/>
    <n v="51.603078364997081"/>
    <n v="151.05038229448792"/>
    <n v="0"/>
    <n v="0"/>
    <n v="0"/>
    <n v="18.401675706973883"/>
    <n v="0"/>
    <n v="0"/>
    <n v="0"/>
    <n v="9.7944124319999961"/>
    <n v="0"/>
    <n v="0"/>
    <n v="0"/>
    <n v="55.04114779381726"/>
    <n v="83.237235932791137"/>
    <n v="0"/>
    <n v="0"/>
    <n v="21.1349631024"/>
    <n v="31.481459030085283"/>
    <n v="0"/>
    <n v="0"/>
    <n v="0"/>
    <n v="0"/>
    <n v="0"/>
    <n v="0"/>
    <n v="0"/>
    <n v="43.722909583983807"/>
    <n v="96.33933171646909"/>
    <n v="0"/>
    <n v="0"/>
    <n v="0"/>
    <n v="0"/>
    <n v="0"/>
    <n v="0"/>
    <n v="0"/>
    <n v="0"/>
    <n v="0"/>
    <n v="0"/>
    <n v="0"/>
    <n v="15.740595004170805"/>
    <n v="15.740595004170805"/>
    <n v="0"/>
    <n v="0"/>
    <n v="0"/>
    <n v="0"/>
    <n v="0"/>
    <n v="0"/>
    <n v="0"/>
    <n v="0"/>
    <n v="0"/>
    <n v="0"/>
    <n v="0"/>
    <n v="15.639260261262732"/>
    <n v="15.639260261262732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1-6 345"/>
    <s v="AFUDC Not Eligible"/>
    <s v="Maintenance"/>
    <s v="Maintenance"/>
    <s v="Fossil Hydro"/>
    <s v="BG - Other Production Plant"/>
    <s v="~"/>
    <s v="PEF Inter City old P1-6 345"/>
    <n v="0"/>
    <n v="0"/>
    <n v="0"/>
    <n v="0"/>
    <n v="0"/>
    <n v="0"/>
    <n v="0"/>
    <n v="0"/>
    <n v="0"/>
    <n v="0"/>
    <n v="0"/>
    <n v="0"/>
    <n v="0"/>
    <n v="0"/>
    <n v="0"/>
    <n v="12.723328535499995"/>
    <n v="0"/>
    <n v="88.54627963984062"/>
    <n v="24.015140128247438"/>
    <n v="0"/>
    <n v="0"/>
    <n v="0"/>
    <n v="0"/>
    <n v="0"/>
    <n v="65.010095087472635"/>
    <n v="190.29484339106068"/>
    <n v="0"/>
    <n v="0"/>
    <n v="0"/>
    <n v="23.182622536927308"/>
    <n v="0"/>
    <n v="0"/>
    <n v="0"/>
    <n v="12.339102698999996"/>
    <n v="0"/>
    <n v="0"/>
    <n v="0"/>
    <n v="69.341410729225942"/>
    <n v="104.86313596515325"/>
    <n v="0"/>
    <n v="0"/>
    <n v="26.626046439299998"/>
    <n v="39.660669670948494"/>
    <n v="0"/>
    <n v="0"/>
    <n v="0"/>
    <n v="0"/>
    <n v="0"/>
    <n v="0"/>
    <n v="0"/>
    <n v="55.082576458923143"/>
    <n v="121.36929256917163"/>
    <n v="0"/>
    <n v="0"/>
    <n v="0"/>
    <n v="0"/>
    <n v="0"/>
    <n v="0"/>
    <n v="0"/>
    <n v="0"/>
    <n v="0"/>
    <n v="0"/>
    <n v="0"/>
    <n v="19.830165377278242"/>
    <n v="19.830165377278242"/>
    <n v="0"/>
    <n v="0"/>
    <n v="0"/>
    <n v="0"/>
    <n v="0"/>
    <n v="0"/>
    <n v="0"/>
    <n v="0"/>
    <n v="0"/>
    <n v="0"/>
    <n v="0"/>
    <n v="19.702502813709408"/>
    <n v="19.702502813709408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1-6 346"/>
    <s v="AFUDC Not Eligible"/>
    <s v="Maintenance"/>
    <s v="Maintenance"/>
    <s v="Fossil Hydro"/>
    <s v="BG - Other Production Plant"/>
    <s v="~"/>
    <s v="PEF Inter City old P1-6 346"/>
    <n v="0"/>
    <n v="0"/>
    <n v="0"/>
    <n v="0"/>
    <n v="0"/>
    <n v="0"/>
    <n v="0"/>
    <n v="0"/>
    <n v="0"/>
    <n v="0"/>
    <n v="0"/>
    <n v="0"/>
    <n v="0"/>
    <n v="0"/>
    <n v="0"/>
    <n v="3.9731874654999983"/>
    <n v="0"/>
    <n v="27.650859395799387"/>
    <n v="7.4993468472932978"/>
    <n v="0"/>
    <n v="0"/>
    <n v="0"/>
    <n v="0"/>
    <n v="0"/>
    <n v="20.301078779174894"/>
    <n v="59.424472487767574"/>
    <n v="0"/>
    <n v="0"/>
    <n v="0"/>
    <n v="7.239371759059722"/>
    <n v="0"/>
    <n v="0"/>
    <n v="0"/>
    <n v="3.8532030389999985"/>
    <n v="0"/>
    <n v="0"/>
    <n v="0"/>
    <n v="21.653643791460969"/>
    <n v="32.746218589520687"/>
    <n v="0"/>
    <n v="0"/>
    <n v="8.3146696772999995"/>
    <n v="12.385066939856083"/>
    <n v="0"/>
    <n v="0"/>
    <n v="0"/>
    <n v="0"/>
    <n v="0"/>
    <n v="0"/>
    <n v="0"/>
    <n v="17.200955060101204"/>
    <n v="37.900691677257285"/>
    <n v="0"/>
    <n v="0"/>
    <n v="0"/>
    <n v="0"/>
    <n v="0"/>
    <n v="0"/>
    <n v="0"/>
    <n v="0"/>
    <n v="0"/>
    <n v="0"/>
    <n v="0"/>
    <n v="6.1924805522360709"/>
    <n v="6.1924805522360709"/>
    <n v="0"/>
    <n v="0"/>
    <n v="0"/>
    <n v="0"/>
    <n v="0"/>
    <n v="0"/>
    <n v="0"/>
    <n v="0"/>
    <n v="0"/>
    <n v="0"/>
    <n v="0"/>
    <n v="6.1526146243878657"/>
    <n v="6.1526146243878657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11 341"/>
    <s v="AFUDC Not Eligible"/>
    <s v="Maintenance"/>
    <s v="Maintenance"/>
    <s v="Fossil Hydro"/>
    <s v="BG - Other Production Plant"/>
    <s v="~"/>
    <s v="PEF Inter City Siemens P1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104179135999987"/>
    <n v="7.5104179135999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.994996682399993"/>
    <n v="0"/>
    <n v="0"/>
    <n v="0"/>
    <n v="26.705820458800002"/>
    <n v="62.7008171411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11 342"/>
    <s v="AFUDC Not Eligible"/>
    <s v="Maintenance"/>
    <s v="Maintenance"/>
    <s v="Fossil Hydro"/>
    <s v="BG - Other Production Plant"/>
    <s v="~"/>
    <s v="PEF Inter City Siemens P1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1468788303999986"/>
    <n v="7.1468788303999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.252671788599997"/>
    <n v="0"/>
    <n v="0"/>
    <n v="0"/>
    <n v="25.413134805700004"/>
    <n v="59.6658065943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11 343"/>
    <s v="AFUDC Not Eligible"/>
    <s v="Maintenance"/>
    <s v="Maintenance"/>
    <s v="Fossil Hydro"/>
    <s v="BG - Other Production Plant"/>
    <s v="~"/>
    <s v="PEF Inter City Siemens P1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.952703537600016"/>
    <n v="88.9527035376000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.32145182339997"/>
    <n v="0"/>
    <n v="0"/>
    <n v="0"/>
    <n v="316.30129738829987"/>
    <n v="742.622749211699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11 344"/>
    <s v="AFUDC Not Eligible"/>
    <s v="Maintenance"/>
    <s v="Maintenance"/>
    <s v="Fossil Hydro"/>
    <s v="BG - Other Production Plant"/>
    <s v="~"/>
    <s v="PEF Inter City Siemens P1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67583881600002"/>
    <n v="14.7675838816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.776238944399992"/>
    <n v="0"/>
    <n v="0"/>
    <n v="0"/>
    <n v="52.51111832780002"/>
    <n v="123.2873572722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11 345"/>
    <s v="AFUDC Not Eligible"/>
    <s v="Maintenance"/>
    <s v="Maintenance"/>
    <s v="Fossil Hydro"/>
    <s v="BG - Other Production Plant"/>
    <s v="~"/>
    <s v="PEF Inter City Siemens P1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869847344"/>
    <n v="16.869847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.851705745999979"/>
    <n v="0"/>
    <n v="0"/>
    <n v="0"/>
    <n v="59.986424127000056"/>
    <n v="140.838129873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11 346"/>
    <s v="AFUDC Not Eligible"/>
    <s v="Maintenance"/>
    <s v="Maintenance"/>
    <s v="Fossil Hydro"/>
    <s v="BG - Other Production Plant"/>
    <s v="~"/>
    <s v="PEF Inter City Siemens P1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0952849279999992"/>
    <n v="0.90952849279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590750151999993"/>
    <n v="0"/>
    <n v="0"/>
    <n v="0"/>
    <n v="3.2341348924000015"/>
    <n v="7.5932099076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12-14 341"/>
    <s v="AFUDC Not Eligible"/>
    <s v="Maintenance"/>
    <s v="Maintenance"/>
    <s v="Fossil Hydro"/>
    <s v="BG - Other Production Plant"/>
    <s v="~"/>
    <s v="PEF Inter City P12-14 341"/>
    <n v="693.76"/>
    <n v="-5.25"/>
    <n v="9.94"/>
    <n v="-1.88"/>
    <n v="0.31"/>
    <n v="0"/>
    <n v="0"/>
    <n v="0"/>
    <n v="0"/>
    <n v="1249.9100000000001"/>
    <n v="6.1"/>
    <n v="-9.6199999999999992"/>
    <n v="1943.27"/>
    <n v="0"/>
    <n v="0"/>
    <n v="0"/>
    <n v="106.75070206176125"/>
    <n v="0"/>
    <n v="0"/>
    <n v="0"/>
    <n v="0"/>
    <n v="0"/>
    <n v="1.142681375"/>
    <n v="2.285440575"/>
    <n v="0"/>
    <n v="110.17882401176124"/>
    <n v="0"/>
    <n v="0"/>
    <n v="0"/>
    <n v="0"/>
    <n v="0"/>
    <n v="0"/>
    <n v="0"/>
    <n v="0"/>
    <n v="0"/>
    <n v="0"/>
    <n v="0"/>
    <n v="74.742232784497489"/>
    <n v="74.742232784497489"/>
    <n v="0"/>
    <n v="0"/>
    <n v="1.8363975064217701"/>
    <n v="3.8310307395370695"/>
    <n v="45.521163914848998"/>
    <n v="0"/>
    <n v="0"/>
    <n v="0"/>
    <n v="0"/>
    <n v="0"/>
    <n v="0"/>
    <n v="346.44883803962779"/>
    <n v="397.63743020043563"/>
    <n v="0"/>
    <n v="0"/>
    <n v="0"/>
    <n v="0"/>
    <n v="0"/>
    <n v="0"/>
    <n v="0"/>
    <n v="0"/>
    <n v="0"/>
    <n v="0"/>
    <n v="107.77863559080545"/>
    <n v="0"/>
    <n v="107.77863559080545"/>
    <n v="0"/>
    <n v="0"/>
    <n v="0"/>
    <n v="0"/>
    <n v="0"/>
    <n v="0"/>
    <n v="75.585981780527732"/>
    <n v="0"/>
    <n v="0"/>
    <n v="0"/>
    <n v="13.80653432131124"/>
    <n v="29.817988265387523"/>
    <n v="119.21050436722649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12-14 342"/>
    <s v="AFUDC Not Eligible"/>
    <s v="Maintenance"/>
    <s v="Maintenance"/>
    <s v="Fossil Hydro"/>
    <s v="BG - Other Production Plant"/>
    <s v="~"/>
    <s v="PEF Inter City P12-14 342"/>
    <n v="0"/>
    <n v="0"/>
    <n v="0"/>
    <n v="0"/>
    <n v="0"/>
    <n v="0"/>
    <n v="0"/>
    <n v="0"/>
    <n v="0"/>
    <n v="0"/>
    <n v="0"/>
    <n v="0"/>
    <n v="0"/>
    <n v="0"/>
    <n v="0"/>
    <n v="0"/>
    <n v="1.7211260390918572"/>
    <n v="0"/>
    <n v="0"/>
    <n v="0"/>
    <n v="0"/>
    <n v="0"/>
    <n v="4.2865094780000002"/>
    <n v="8.5733108988000009"/>
    <n v="0"/>
    <n v="14.580946415891859"/>
    <n v="0"/>
    <n v="0"/>
    <n v="0"/>
    <n v="0"/>
    <n v="0"/>
    <n v="0"/>
    <n v="0"/>
    <n v="0"/>
    <n v="0"/>
    <n v="0"/>
    <n v="0"/>
    <n v="2.6376637692021569"/>
    <n v="2.6376637692021569"/>
    <n v="0"/>
    <n v="0"/>
    <n v="6.8918748329975585"/>
    <n v="14.377528662072388"/>
    <n v="42.79598341608758"/>
    <n v="0"/>
    <n v="0"/>
    <n v="0"/>
    <n v="0"/>
    <n v="0"/>
    <n v="0"/>
    <n v="293.41078342710352"/>
    <n v="357.47617033826106"/>
    <n v="0"/>
    <n v="0"/>
    <n v="0"/>
    <n v="0"/>
    <n v="0"/>
    <n v="0"/>
    <n v="0"/>
    <n v="0"/>
    <n v="0"/>
    <n v="0"/>
    <n v="308.06363521457831"/>
    <n v="0"/>
    <n v="308.06363521457831"/>
    <n v="0"/>
    <n v="0"/>
    <n v="0"/>
    <n v="0"/>
    <n v="0"/>
    <n v="0"/>
    <n v="283.54833626152401"/>
    <n v="0"/>
    <n v="0"/>
    <n v="0"/>
    <n v="51.793295973133048"/>
    <n v="111.85804339910025"/>
    <n v="447.19967563375735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12-14 343"/>
    <s v="AFUDC Not Eligible"/>
    <s v="Maintenance"/>
    <s v="Maintenance"/>
    <s v="Fossil Hydro"/>
    <s v="BG - Other Production Plant"/>
    <s v="~"/>
    <s v="PEF Inter City P12-14 343"/>
    <n v="0"/>
    <n v="0"/>
    <n v="0"/>
    <n v="0"/>
    <n v="0"/>
    <n v="0"/>
    <n v="0"/>
    <n v="0"/>
    <n v="0"/>
    <n v="0"/>
    <n v="0"/>
    <n v="0"/>
    <n v="0"/>
    <n v="0"/>
    <n v="0"/>
    <n v="0"/>
    <n v="22.465399710720899"/>
    <n v="0"/>
    <n v="0"/>
    <n v="0"/>
    <n v="0"/>
    <n v="0"/>
    <n v="55.950666366"/>
    <n v="111.90514338360001"/>
    <n v="0"/>
    <n v="190.32120946032092"/>
    <n v="0"/>
    <n v="0"/>
    <n v="0"/>
    <n v="0"/>
    <n v="0"/>
    <n v="0"/>
    <n v="0"/>
    <n v="0"/>
    <n v="0"/>
    <n v="0"/>
    <n v="0"/>
    <n v="34.428722552404885"/>
    <n v="34.428722552404885"/>
    <n v="0"/>
    <n v="0"/>
    <n v="89.958473968999456"/>
    <n v="187.66744452366066"/>
    <n v="558.6086234321549"/>
    <n v="0"/>
    <n v="0"/>
    <n v="0"/>
    <n v="0"/>
    <n v="0"/>
    <n v="0"/>
    <n v="3829.840483388698"/>
    <n v="4666.0750253135129"/>
    <n v="0"/>
    <n v="0"/>
    <n v="0"/>
    <n v="0"/>
    <n v="0"/>
    <n v="0"/>
    <n v="0"/>
    <n v="0"/>
    <n v="0"/>
    <n v="0"/>
    <n v="4021.1121138199619"/>
    <n v="0"/>
    <n v="4021.1121138199619"/>
    <n v="0"/>
    <n v="0"/>
    <n v="0"/>
    <n v="0"/>
    <n v="0"/>
    <n v="0"/>
    <n v="3701.0979606478395"/>
    <n v="0"/>
    <n v="0"/>
    <n v="0"/>
    <n v="676.04685760599432"/>
    <n v="1460.0592070942896"/>
    <n v="5837.2040253481227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12-14 344"/>
    <s v="AFUDC Not Eligible"/>
    <s v="Maintenance"/>
    <s v="Maintenance"/>
    <s v="Fossil Hydro"/>
    <s v="BG - Other Production Plant"/>
    <s v="~"/>
    <s v="PEF Inter City P12-14 344"/>
    <n v="0"/>
    <n v="0"/>
    <n v="0"/>
    <n v="0"/>
    <n v="0"/>
    <n v="0"/>
    <n v="0"/>
    <n v="0"/>
    <n v="0"/>
    <n v="0"/>
    <n v="0"/>
    <n v="0"/>
    <n v="0"/>
    <n v="0"/>
    <n v="0"/>
    <n v="0"/>
    <n v="5.6445459630240133"/>
    <n v="0"/>
    <n v="0"/>
    <n v="0"/>
    <n v="0"/>
    <n v="0"/>
    <n v="14.057889555999999"/>
    <n v="28.116736557599999"/>
    <n v="0"/>
    <n v="47.819172076624014"/>
    <n v="0"/>
    <n v="0"/>
    <n v="0"/>
    <n v="0"/>
    <n v="0"/>
    <n v="0"/>
    <n v="0"/>
    <n v="0"/>
    <n v="0"/>
    <n v="0"/>
    <n v="0"/>
    <n v="8.6503916866660902"/>
    <n v="8.6503916866660902"/>
    <n v="0"/>
    <n v="0"/>
    <n v="22.60253418009837"/>
    <n v="47.152420913670746"/>
    <n v="140.35331883057651"/>
    <n v="0"/>
    <n v="0"/>
    <n v="0"/>
    <n v="0"/>
    <n v="0"/>
    <n v="0"/>
    <n v="962.26731760528151"/>
    <n v="1172.3755915296272"/>
    <n v="0"/>
    <n v="0"/>
    <n v="0"/>
    <n v="0"/>
    <n v="0"/>
    <n v="0"/>
    <n v="0"/>
    <n v="0"/>
    <n v="0"/>
    <n v="0"/>
    <n v="1010.3266979362828"/>
    <n v="0"/>
    <n v="1010.3266979362828"/>
    <n v="0"/>
    <n v="0"/>
    <n v="0"/>
    <n v="0"/>
    <n v="0"/>
    <n v="0"/>
    <n v="929.91778966495542"/>
    <n v="0"/>
    <n v="0"/>
    <n v="0"/>
    <n v="169.85980016320337"/>
    <n v="366.8464132983533"/>
    <n v="1466.6240031265122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12-14 345"/>
    <s v="AFUDC Not Eligible"/>
    <s v="Maintenance"/>
    <s v="Maintenance"/>
    <s v="Fossil Hydro"/>
    <s v="BG - Other Production Plant"/>
    <s v="~"/>
    <s v="PEF Inter City P12-14 345"/>
    <n v="0"/>
    <n v="0"/>
    <n v="0"/>
    <n v="0"/>
    <n v="0"/>
    <n v="0"/>
    <n v="0"/>
    <n v="0"/>
    <n v="0"/>
    <n v="0"/>
    <n v="0"/>
    <n v="0"/>
    <n v="0"/>
    <n v="0"/>
    <n v="0"/>
    <n v="0"/>
    <n v="3.0258183254139128"/>
    <n v="0"/>
    <n v="0"/>
    <n v="0"/>
    <n v="0"/>
    <n v="0"/>
    <n v="7.5358797879999999"/>
    <n v="15.072272824800001"/>
    <n v="0"/>
    <n v="25.633970938213913"/>
    <n v="0"/>
    <n v="0"/>
    <n v="0"/>
    <n v="0"/>
    <n v="0"/>
    <n v="0"/>
    <n v="0"/>
    <n v="0"/>
    <n v="0"/>
    <n v="0"/>
    <n v="0"/>
    <n v="4.6371335903693609"/>
    <n v="4.6371335903693609"/>
    <n v="0"/>
    <n v="0"/>
    <n v="12.116384429453417"/>
    <n v="25.276672695952865"/>
    <n v="75.238226362891652"/>
    <n v="0"/>
    <n v="0"/>
    <n v="0"/>
    <n v="0"/>
    <n v="0"/>
    <n v="0"/>
    <n v="515.83593267228935"/>
    <n v="628.46721616058721"/>
    <n v="0"/>
    <n v="0"/>
    <n v="0"/>
    <n v="0"/>
    <n v="0"/>
    <n v="0"/>
    <n v="0"/>
    <n v="0"/>
    <n v="0"/>
    <n v="0"/>
    <n v="541.59936424909608"/>
    <n v="0"/>
    <n v="541.59936424909608"/>
    <n v="0"/>
    <n v="0"/>
    <n v="0"/>
    <n v="0"/>
    <n v="0"/>
    <n v="0"/>
    <n v="498.49221528885806"/>
    <n v="0"/>
    <n v="0"/>
    <n v="0"/>
    <n v="91.055082084420476"/>
    <n v="196.65176929190309"/>
    <n v="786.19906666518159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12-14 346"/>
    <s v="AFUDC Not Eligible"/>
    <s v="Maintenance"/>
    <s v="Maintenance"/>
    <s v="Fossil Hydro"/>
    <s v="BG - Other Production Plant"/>
    <s v="~"/>
    <s v="PEF Inter City P12-14 346"/>
    <n v="0"/>
    <n v="0"/>
    <n v="0"/>
    <n v="0"/>
    <n v="0"/>
    <n v="0"/>
    <n v="0"/>
    <n v="0"/>
    <n v="0"/>
    <n v="0"/>
    <n v="0"/>
    <n v="0"/>
    <n v="0"/>
    <n v="0"/>
    <n v="0"/>
    <n v="0"/>
    <n v="5.2387899987867706E-2"/>
    <n v="0"/>
    <n v="0"/>
    <n v="0"/>
    <n v="0"/>
    <n v="0"/>
    <n v="0.130473437"/>
    <n v="0.2609557602"/>
    <n v="0"/>
    <n v="0.44381709718786772"/>
    <n v="0"/>
    <n v="0"/>
    <n v="0"/>
    <n v="0"/>
    <n v="0"/>
    <n v="0"/>
    <n v="0"/>
    <n v="0"/>
    <n v="0"/>
    <n v="0"/>
    <n v="0"/>
    <n v="8.028561686016647E-2"/>
    <n v="8.028561686016647E-2"/>
    <n v="0"/>
    <n v="0"/>
    <n v="0.20985230541150629"/>
    <n v="0.43778472606758223"/>
    <n v="1.30309415506773"/>
    <n v="0"/>
    <n v="0"/>
    <n v="0"/>
    <n v="0"/>
    <n v="0"/>
    <n v="0"/>
    <n v="8.9340491151574213"/>
    <n v="10.884780301704239"/>
    <n v="0"/>
    <n v="0"/>
    <n v="0"/>
    <n v="0"/>
    <n v="0"/>
    <n v="0"/>
    <n v="0"/>
    <n v="0"/>
    <n v="0"/>
    <n v="0"/>
    <n v="9.3750060118143921"/>
    <n v="0"/>
    <n v="9.3750060118143921"/>
    <n v="0"/>
    <n v="0"/>
    <n v="0"/>
    <n v="0"/>
    <n v="0"/>
    <n v="0"/>
    <n v="8.6330095687156945"/>
    <n v="0"/>
    <n v="0"/>
    <n v="0"/>
    <n v="1.5769948470963051"/>
    <n v="3.4058380358683116"/>
    <n v="13.615842451680312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7-10 341"/>
    <s v="AFUDC Not Eligible"/>
    <s v="Maintenance"/>
    <s v="Maintenance"/>
    <s v="Fossil Hydro"/>
    <s v="BG - Other Production Plant"/>
    <s v="~"/>
    <s v="PEF Inter City new P7-10 341"/>
    <n v="0"/>
    <n v="0"/>
    <n v="0"/>
    <n v="0"/>
    <n v="0"/>
    <n v="0"/>
    <n v="0"/>
    <n v="0"/>
    <n v="0"/>
    <n v="2154.96"/>
    <n v="0"/>
    <n v="0"/>
    <n v="2154.96"/>
    <n v="0"/>
    <n v="0"/>
    <n v="0"/>
    <n v="0"/>
    <n v="273.92630183034441"/>
    <n v="6.8573928984000041"/>
    <n v="149.0923338137153"/>
    <n v="30.181446713440359"/>
    <n v="0"/>
    <n v="0"/>
    <n v="0"/>
    <n v="0"/>
    <n v="460.0574752559001"/>
    <n v="0"/>
    <n v="0"/>
    <n v="0"/>
    <n v="0"/>
    <n v="23.743203895108245"/>
    <n v="0"/>
    <n v="0"/>
    <n v="0"/>
    <n v="0"/>
    <n v="0"/>
    <n v="0"/>
    <n v="41.313500868768379"/>
    <n v="65.056704763876624"/>
    <n v="0"/>
    <n v="0"/>
    <n v="0"/>
    <n v="0"/>
    <n v="0"/>
    <n v="0"/>
    <n v="0"/>
    <n v="0"/>
    <n v="0"/>
    <n v="0"/>
    <n v="0"/>
    <n v="0.31602040932330766"/>
    <n v="0.31602040932330766"/>
    <n v="0"/>
    <n v="0"/>
    <n v="0"/>
    <n v="0"/>
    <n v="0"/>
    <n v="0"/>
    <n v="0"/>
    <n v="0"/>
    <n v="0"/>
    <n v="0"/>
    <n v="0"/>
    <n v="72.500928429804716"/>
    <n v="72.5009284298047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7-10 342"/>
    <s v="AFUDC Not Eligible"/>
    <s v="Maintenance"/>
    <s v="Maintenance"/>
    <s v="Fossil Hydro"/>
    <s v="BG - Other Production Plant"/>
    <s v="~"/>
    <s v="PEF Inter City new P7-10 342"/>
    <n v="0"/>
    <n v="0"/>
    <n v="0"/>
    <n v="0"/>
    <n v="0"/>
    <n v="0"/>
    <n v="0"/>
    <n v="0"/>
    <n v="0"/>
    <n v="0"/>
    <n v="0"/>
    <n v="0"/>
    <n v="0"/>
    <n v="0"/>
    <n v="0"/>
    <n v="0"/>
    <n v="0"/>
    <n v="213.13450256467567"/>
    <n v="5.4004774032000027"/>
    <n v="117.07877088773154"/>
    <n v="23.685271495232225"/>
    <n v="0"/>
    <n v="0"/>
    <n v="0"/>
    <n v="0"/>
    <n v="359.29902235083944"/>
    <n v="0"/>
    <n v="0"/>
    <n v="0"/>
    <n v="0"/>
    <n v="18.698257656972679"/>
    <n v="0"/>
    <n v="0"/>
    <n v="0"/>
    <n v="0"/>
    <n v="0"/>
    <n v="0"/>
    <n v="32.535340537496253"/>
    <n v="51.233598194468932"/>
    <n v="0"/>
    <n v="0"/>
    <n v="0"/>
    <n v="0"/>
    <n v="0"/>
    <n v="0"/>
    <n v="0"/>
    <n v="0"/>
    <n v="0"/>
    <n v="0"/>
    <n v="0"/>
    <n v="0.24887289649163336"/>
    <n v="0.24887289649163336"/>
    <n v="0"/>
    <n v="0"/>
    <n v="0"/>
    <n v="0"/>
    <n v="0"/>
    <n v="0"/>
    <n v="0"/>
    <n v="0"/>
    <n v="0"/>
    <n v="0"/>
    <n v="0"/>
    <n v="57.099534412756569"/>
    <n v="57.0995344127565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7-10 343"/>
    <s v="AFUDC Not Eligible"/>
    <s v="Maintenance"/>
    <s v="Maintenance"/>
    <s v="Fossil Hydro"/>
    <s v="BG - Other Production Plant"/>
    <s v="~"/>
    <s v="PEF Inter City new P7-10 343"/>
    <n v="0"/>
    <n v="0"/>
    <n v="0"/>
    <n v="0"/>
    <n v="0"/>
    <n v="0"/>
    <n v="0"/>
    <n v="0"/>
    <n v="0"/>
    <n v="0"/>
    <n v="0"/>
    <n v="0"/>
    <n v="0"/>
    <n v="0"/>
    <n v="0"/>
    <n v="0"/>
    <n v="0"/>
    <n v="2099.4962103204562"/>
    <n v="53.197777485600028"/>
    <n v="1153.2925585953842"/>
    <n v="233.31341076305296"/>
    <n v="0"/>
    <n v="0"/>
    <n v="0"/>
    <n v="0"/>
    <n v="3539.2999571644932"/>
    <n v="0"/>
    <n v="0"/>
    <n v="0"/>
    <n v="0"/>
    <n v="184.18848482073935"/>
    <n v="0"/>
    <n v="0"/>
    <n v="0"/>
    <n v="0"/>
    <n v="0"/>
    <n v="0"/>
    <n v="320.49163011151091"/>
    <n v="504.68011493225026"/>
    <n v="0"/>
    <n v="0"/>
    <n v="0"/>
    <n v="0"/>
    <n v="0"/>
    <n v="0"/>
    <n v="0"/>
    <n v="0"/>
    <n v="0"/>
    <n v="0"/>
    <n v="0"/>
    <n v="2.4515397401559085"/>
    <n v="2.4515397401559085"/>
    <n v="0"/>
    <n v="0"/>
    <n v="0"/>
    <n v="0"/>
    <n v="0"/>
    <n v="0"/>
    <n v="0"/>
    <n v="0"/>
    <n v="0"/>
    <n v="0"/>
    <n v="0"/>
    <n v="562.44668304383924"/>
    <n v="562.446683043839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7-10 344"/>
    <s v="AFUDC Not Eligible"/>
    <s v="Maintenance"/>
    <s v="Maintenance"/>
    <s v="Fossil Hydro"/>
    <s v="BG - Other Production Plant"/>
    <s v="~"/>
    <s v="PEF Inter City new P7-10 344"/>
    <n v="0"/>
    <n v="0"/>
    <n v="0"/>
    <n v="0"/>
    <n v="0"/>
    <n v="0"/>
    <n v="0"/>
    <n v="0"/>
    <n v="0"/>
    <n v="0"/>
    <n v="0"/>
    <n v="0"/>
    <n v="0"/>
    <n v="0"/>
    <n v="0"/>
    <n v="0"/>
    <n v="0"/>
    <n v="478.45383024175499"/>
    <n v="12.123232360800007"/>
    <n v="262.82364280383808"/>
    <n v="53.169753047238004"/>
    <n v="0"/>
    <n v="0"/>
    <n v="0"/>
    <n v="0"/>
    <n v="806.57045845363109"/>
    <n v="0"/>
    <n v="0"/>
    <n v="0"/>
    <n v="0"/>
    <n v="41.974682124078257"/>
    <n v="0"/>
    <n v="0"/>
    <n v="0"/>
    <n v="0"/>
    <n v="0"/>
    <n v="0"/>
    <n v="73.036782459288688"/>
    <n v="115.01146458336694"/>
    <n v="0"/>
    <n v="0"/>
    <n v="0"/>
    <n v="0"/>
    <n v="0"/>
    <n v="0"/>
    <n v="0"/>
    <n v="0"/>
    <n v="0"/>
    <n v="0"/>
    <n v="0"/>
    <n v="0.55868096970198167"/>
    <n v="0.55868096970198167"/>
    <n v="0"/>
    <n v="0"/>
    <n v="0"/>
    <n v="0"/>
    <n v="0"/>
    <n v="0"/>
    <n v="0"/>
    <n v="0"/>
    <n v="0"/>
    <n v="0"/>
    <n v="0"/>
    <n v="128.18061601896659"/>
    <n v="128.180616018966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7-10 345"/>
    <s v="AFUDC Not Eligible"/>
    <s v="Maintenance"/>
    <s v="Maintenance"/>
    <s v="Fossil Hydro"/>
    <s v="BG - Other Production Plant"/>
    <s v="~"/>
    <s v="PEF Inter City new P7-10 345"/>
    <n v="0"/>
    <n v="0"/>
    <n v="0"/>
    <n v="0"/>
    <n v="0"/>
    <n v="0"/>
    <n v="0"/>
    <n v="0"/>
    <n v="0"/>
    <n v="0"/>
    <n v="0"/>
    <n v="0"/>
    <n v="0"/>
    <n v="0"/>
    <n v="0"/>
    <n v="0"/>
    <n v="0"/>
    <n v="189.32169110546445"/>
    <n v="4.7970999648000028"/>
    <n v="103.99794791689541"/>
    <n v="21.038994624573782"/>
    <n v="0"/>
    <n v="0"/>
    <n v="0"/>
    <n v="0"/>
    <n v="319.15573361173364"/>
    <n v="0"/>
    <n v="0"/>
    <n v="0"/>
    <n v="0"/>
    <n v="16.609163311179795"/>
    <n v="0"/>
    <n v="0"/>
    <n v="0"/>
    <n v="0"/>
    <n v="0"/>
    <n v="0"/>
    <n v="28.900274789539615"/>
    <n v="45.509438100719407"/>
    <n v="0"/>
    <n v="0"/>
    <n v="0"/>
    <n v="0"/>
    <n v="0"/>
    <n v="0"/>
    <n v="0"/>
    <n v="0"/>
    <n v="0"/>
    <n v="0"/>
    <n v="0"/>
    <n v="0.22106715274695432"/>
    <n v="0.22106715274695432"/>
    <n v="0"/>
    <n v="0"/>
    <n v="0"/>
    <n v="0"/>
    <n v="0"/>
    <n v="0"/>
    <n v="0"/>
    <n v="0"/>
    <n v="0"/>
    <n v="0"/>
    <n v="0"/>
    <n v="50.720083753966463"/>
    <n v="50.720083753966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Inter City BG P7-10 346"/>
    <s v="AFUDC Not Eligible"/>
    <s v="Maintenance"/>
    <s v="Maintenance"/>
    <s v="Fossil Hydro"/>
    <s v="BG - Other Production Plant"/>
    <s v="~"/>
    <s v="PEF Inter City new P7-10 346"/>
    <n v="0"/>
    <n v="0"/>
    <n v="0"/>
    <n v="0"/>
    <n v="0"/>
    <n v="0"/>
    <n v="0"/>
    <n v="0"/>
    <n v="0"/>
    <n v="0"/>
    <n v="0"/>
    <n v="0"/>
    <n v="0"/>
    <n v="0"/>
    <n v="0"/>
    <n v="0"/>
    <n v="0"/>
    <n v="28.962413937305108"/>
    <n v="0.73385988720000039"/>
    <n v="15.909595982435668"/>
    <n v="3.2185433564619994"/>
    <n v="0"/>
    <n v="0"/>
    <n v="0"/>
    <n v="0"/>
    <n v="48.824413163402774"/>
    <n v="0"/>
    <n v="0"/>
    <n v="0"/>
    <n v="0"/>
    <n v="2.5408681919216489"/>
    <n v="0"/>
    <n v="0"/>
    <n v="0"/>
    <n v="0"/>
    <n v="0"/>
    <n v="0"/>
    <n v="4.4211612333963073"/>
    <n v="6.9620294253179562"/>
    <n v="0"/>
    <n v="0"/>
    <n v="0"/>
    <n v="0"/>
    <n v="0"/>
    <n v="0"/>
    <n v="0"/>
    <n v="0"/>
    <n v="0"/>
    <n v="0"/>
    <n v="0"/>
    <n v="3.3818831579272235E-2"/>
    <n v="3.3818831579272235E-2"/>
    <n v="0"/>
    <n v="0"/>
    <n v="0"/>
    <n v="0"/>
    <n v="0"/>
    <n v="0"/>
    <n v="0"/>
    <n v="0"/>
    <n v="0"/>
    <n v="0"/>
    <n v="0"/>
    <n v="7.7598572928405147"/>
    <n v="7.7598572928405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Osprey BG"/>
    <s v="AFUDC Not Eligible"/>
    <s v="Maintenance"/>
    <s v="Maintenance"/>
    <s v="Fossil Hydro"/>
    <s v="BG - Other Production Plant"/>
    <s v="~"/>
    <s v="PEF Osprey CC 346"/>
    <n v="5.0199999999999996"/>
    <n v="0"/>
    <n v="0"/>
    <n v="0"/>
    <n v="0"/>
    <n v="0"/>
    <n v="0"/>
    <n v="0"/>
    <n v="0"/>
    <n v="0"/>
    <n v="0"/>
    <n v="0"/>
    <n v="5.0199999999999996"/>
    <n v="0"/>
    <n v="0"/>
    <n v="0"/>
    <n v="0"/>
    <n v="304.51417239734138"/>
    <n v="203.33455724319808"/>
    <n v="0"/>
    <n v="0"/>
    <n v="2.7115151712478842"/>
    <n v="0"/>
    <n v="0"/>
    <n v="68.247364010733151"/>
    <n v="578.80760882252048"/>
    <n v="0"/>
    <n v="0"/>
    <n v="0"/>
    <n v="0"/>
    <n v="30.962177208076564"/>
    <n v="54.616292444066836"/>
    <n v="0"/>
    <n v="0"/>
    <n v="0"/>
    <n v="0"/>
    <n v="22.720470766526407"/>
    <n v="0"/>
    <n v="108.2989404186698"/>
    <n v="0"/>
    <n v="0"/>
    <n v="0"/>
    <n v="0"/>
    <n v="0"/>
    <n v="4.6088524303246778"/>
    <n v="0"/>
    <n v="0"/>
    <n v="0"/>
    <n v="0"/>
    <n v="0"/>
    <n v="40.378794732036809"/>
    <n v="44.987647162361483"/>
    <n v="0"/>
    <n v="0"/>
    <n v="0"/>
    <n v="0"/>
    <n v="0"/>
    <n v="4.6505364032848604"/>
    <n v="0"/>
    <n v="0"/>
    <n v="0"/>
    <n v="0"/>
    <n v="0"/>
    <n v="14.613651404615139"/>
    <n v="19.264187807900001"/>
    <n v="0"/>
    <n v="0"/>
    <n v="0"/>
    <n v="0"/>
    <n v="37.703309951944611"/>
    <n v="0"/>
    <n v="1.686717165931316"/>
    <n v="0"/>
    <n v="82.493164754523377"/>
    <n v="0"/>
    <n v="0"/>
    <n v="0"/>
    <n v="121.88319187239929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Osprey BG-341"/>
    <s v="AFUDC Not Eligible"/>
    <s v="Maintenance"/>
    <s v="Maintenance"/>
    <s v="Fossil Hydro"/>
    <s v="BG - Other Production Plant"/>
    <s v="~"/>
    <s v="PEF Osprey CC 341"/>
    <n v="0"/>
    <n v="0"/>
    <n v="0"/>
    <n v="5315.87"/>
    <n v="11.860000000000001"/>
    <n v="3139.8399999999997"/>
    <n v="19.72"/>
    <n v="3.79"/>
    <n v="-2.6"/>
    <n v="196.79999999999998"/>
    <n v="2.52"/>
    <n v="142.88999999999999"/>
    <n v="8830.6899999999987"/>
    <n v="0"/>
    <n v="0"/>
    <n v="0"/>
    <n v="0"/>
    <n v="6611.7685882576234"/>
    <n v="3744.7380344133762"/>
    <n v="0"/>
    <n v="0"/>
    <n v="58.069214756685973"/>
    <n v="0"/>
    <n v="0"/>
    <n v="1223.90218857689"/>
    <n v="11638.478026004577"/>
    <n v="0"/>
    <n v="0"/>
    <n v="0"/>
    <n v="26.47061383459998"/>
    <n v="556.54967821049195"/>
    <n v="920.43202673023632"/>
    <n v="0"/>
    <n v="0"/>
    <n v="0"/>
    <n v="0"/>
    <n v="405.85715436705885"/>
    <n v="0"/>
    <n v="1909.3094731423871"/>
    <n v="0"/>
    <n v="0"/>
    <n v="0"/>
    <n v="0"/>
    <n v="0"/>
    <n v="968.10103312101614"/>
    <n v="0"/>
    <n v="0"/>
    <n v="0"/>
    <n v="0"/>
    <n v="0"/>
    <n v="662.60196298445896"/>
    <n v="1630.702996105475"/>
    <n v="0"/>
    <n v="0"/>
    <n v="0"/>
    <n v="0"/>
    <n v="0"/>
    <n v="1110.5228979266419"/>
    <n v="0"/>
    <n v="0"/>
    <n v="0"/>
    <n v="0"/>
    <n v="0"/>
    <n v="230.09358872418738"/>
    <n v="1340.6164866508293"/>
    <n v="0"/>
    <n v="0"/>
    <n v="0"/>
    <n v="0"/>
    <n v="604.35123974468684"/>
    <n v="1564.123440986853"/>
    <n v="0"/>
    <n v="0"/>
    <n v="31.02590763473248"/>
    <n v="0"/>
    <n v="0"/>
    <n v="1304.35659807211"/>
    <n v="3503.8571864383821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Osprey BG-342"/>
    <s v="AFUDC Not Eligible"/>
    <s v="Maintenance"/>
    <s v="Maintenance"/>
    <s v="Fossil Hydro"/>
    <s v="BG - Other Production Plant"/>
    <s v="~"/>
    <s v="PEF Osprey CC 342"/>
    <n v="0"/>
    <n v="0"/>
    <n v="0"/>
    <n v="0"/>
    <n v="0"/>
    <n v="0"/>
    <n v="0"/>
    <n v="0"/>
    <n v="0"/>
    <n v="0"/>
    <n v="0"/>
    <n v="0"/>
    <n v="0"/>
    <n v="0"/>
    <n v="0"/>
    <n v="0"/>
    <n v="0"/>
    <n v="439.03801794983826"/>
    <n v="163.17560112203287"/>
    <n v="0"/>
    <n v="0"/>
    <n v="3.7533092628981048"/>
    <n v="0"/>
    <n v="0"/>
    <n v="48.370725275580611"/>
    <n v="654.33765361034989"/>
    <n v="0"/>
    <n v="0"/>
    <n v="0"/>
    <n v="5.1342253767999964"/>
    <n v="22.195781170969106"/>
    <n v="27.262190598751683"/>
    <n v="0"/>
    <n v="0"/>
    <n v="0"/>
    <n v="0"/>
    <n v="15.793623871269375"/>
    <n v="0"/>
    <n v="70.385821017790164"/>
    <n v="0"/>
    <n v="0"/>
    <n v="0"/>
    <n v="0"/>
    <n v="0"/>
    <n v="34.394227769531433"/>
    <n v="0"/>
    <n v="0"/>
    <n v="0"/>
    <n v="0"/>
    <n v="0"/>
    <n v="23.67477434748303"/>
    <n v="58.069002117014463"/>
    <n v="0"/>
    <n v="0"/>
    <n v="0"/>
    <n v="0"/>
    <n v="0"/>
    <n v="45.886549468962507"/>
    <n v="0"/>
    <n v="0"/>
    <n v="0"/>
    <n v="0"/>
    <n v="0"/>
    <n v="9.8149247039937588"/>
    <n v="55.701474172956267"/>
    <n v="0"/>
    <n v="0"/>
    <n v="0"/>
    <n v="0"/>
    <n v="51.196071612251352"/>
    <n v="89.16275162586922"/>
    <n v="0"/>
    <n v="0"/>
    <n v="3.0165844582942101"/>
    <n v="0"/>
    <n v="0"/>
    <n v="75.994056063740658"/>
    <n v="219.36946376015544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Osprey BG-343"/>
    <s v="AFUDC Not Eligible"/>
    <s v="Maintenance"/>
    <s v="Maintenance"/>
    <s v="Fossil Hydro"/>
    <s v="BG - Other Production Plant"/>
    <s v="~"/>
    <s v="PEF Osprey CC 343"/>
    <n v="0"/>
    <n v="0"/>
    <n v="0"/>
    <n v="0"/>
    <n v="0"/>
    <n v="0"/>
    <n v="0"/>
    <n v="0"/>
    <n v="0"/>
    <n v="0"/>
    <n v="0"/>
    <n v="0"/>
    <n v="0"/>
    <n v="0"/>
    <n v="0"/>
    <n v="0"/>
    <n v="0"/>
    <n v="5732.2644324548974"/>
    <n v="2130.4890608884475"/>
    <n v="0"/>
    <n v="0"/>
    <n v="49.004779340481804"/>
    <n v="0"/>
    <n v="0"/>
    <n v="631.54846900055327"/>
    <n v="8543.3067416843805"/>
    <n v="0"/>
    <n v="0"/>
    <n v="0"/>
    <n v="67.034599083399954"/>
    <n v="289.79742472196352"/>
    <n v="355.94659034262827"/>
    <n v="0"/>
    <n v="0"/>
    <n v="0"/>
    <n v="0"/>
    <n v="206.2081748628699"/>
    <n v="0"/>
    <n v="918.98678901086157"/>
    <n v="0"/>
    <n v="0"/>
    <n v="0"/>
    <n v="0"/>
    <n v="0"/>
    <n v="449.06275272975171"/>
    <n v="0"/>
    <n v="0"/>
    <n v="0"/>
    <n v="0"/>
    <n v="0"/>
    <n v="309.10587124980327"/>
    <n v="758.16862397955492"/>
    <n v="0"/>
    <n v="0"/>
    <n v="0"/>
    <n v="0"/>
    <n v="0"/>
    <n v="599.11621035987525"/>
    <n v="0"/>
    <n v="0"/>
    <n v="0"/>
    <n v="0"/>
    <n v="0"/>
    <n v="128.14845512285419"/>
    <n v="727.26466548272947"/>
    <n v="0"/>
    <n v="0"/>
    <n v="0"/>
    <n v="0"/>
    <n v="668.4439408913895"/>
    <n v="1164.1543198345273"/>
    <n v="0"/>
    <n v="0"/>
    <n v="39.386208575273308"/>
    <n v="0"/>
    <n v="0"/>
    <n v="992.21731125920383"/>
    <n v="2864.2017805603937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Osprey BG-344"/>
    <s v="AFUDC Not Eligible"/>
    <s v="Maintenance"/>
    <s v="Maintenance"/>
    <s v="Fossil Hydro"/>
    <s v="BG - Other Production Plant"/>
    <s v="~"/>
    <s v="PEF Osprey CC 344"/>
    <n v="0"/>
    <n v="0"/>
    <n v="0"/>
    <n v="0"/>
    <n v="0"/>
    <n v="0"/>
    <n v="0"/>
    <n v="0"/>
    <n v="0"/>
    <n v="0"/>
    <n v="0"/>
    <n v="0"/>
    <n v="0"/>
    <n v="0"/>
    <n v="0"/>
    <n v="0"/>
    <n v="0"/>
    <n v="1050.3856268660952"/>
    <n v="405.84809827327712"/>
    <n v="0"/>
    <n v="0"/>
    <n v="8.9982382243566263"/>
    <n v="0"/>
    <n v="0"/>
    <n v="121.67363720847807"/>
    <n v="1586.905600572207"/>
    <n v="0"/>
    <n v="0"/>
    <n v="0"/>
    <n v="11.673024446199992"/>
    <n v="55.771400317781804"/>
    <n v="71.345170861967091"/>
    <n v="0"/>
    <n v="0"/>
    <n v="0"/>
    <n v="0"/>
    <n v="39.80280018512984"/>
    <n v="0"/>
    <n v="178.59239581107875"/>
    <n v="0"/>
    <n v="0"/>
    <n v="0"/>
    <n v="0"/>
    <n v="0"/>
    <n v="87.690618593378147"/>
    <n v="0"/>
    <n v="0"/>
    <n v="0"/>
    <n v="0"/>
    <n v="0"/>
    <n v="60.315233555663035"/>
    <n v="148.00585214904117"/>
    <n v="0"/>
    <n v="0"/>
    <n v="0"/>
    <n v="0"/>
    <n v="0"/>
    <n v="114.81823285415639"/>
    <n v="0"/>
    <n v="0"/>
    <n v="0"/>
    <n v="0"/>
    <n v="0"/>
    <n v="24.469778851131345"/>
    <n v="139.28801170528774"/>
    <n v="0"/>
    <n v="0"/>
    <n v="0"/>
    <n v="0"/>
    <n v="120.48550607333053"/>
    <n v="215.97769089258989"/>
    <n v="0"/>
    <n v="0"/>
    <n v="7.0442475298466611"/>
    <n v="0"/>
    <n v="0"/>
    <n v="183.73415524222088"/>
    <n v="527.24159973798794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Osprey BG-345"/>
    <s v="AFUDC Not Eligible"/>
    <s v="Maintenance"/>
    <s v="Maintenance"/>
    <s v="Fossil Hydro"/>
    <s v="BG - Other Production Plant"/>
    <s v="~"/>
    <s v="PEF Osprey CC 345"/>
    <n v="0"/>
    <n v="0"/>
    <n v="0"/>
    <n v="0"/>
    <n v="0"/>
    <n v="0"/>
    <n v="0"/>
    <n v="0"/>
    <n v="0"/>
    <n v="0"/>
    <n v="0"/>
    <n v="0"/>
    <n v="0"/>
    <n v="0"/>
    <n v="0"/>
    <n v="0"/>
    <n v="0"/>
    <n v="1297.9584332067686"/>
    <n v="482.40730622586943"/>
    <n v="0"/>
    <n v="0"/>
    <n v="11.096167555057336"/>
    <n v="0"/>
    <n v="0"/>
    <n v="143.00171790348426"/>
    <n v="1934.4636248911795"/>
    <n v="0"/>
    <n v="0"/>
    <n v="0"/>
    <n v="15.178665293999989"/>
    <n v="65.618921766731631"/>
    <n v="80.597098084072812"/>
    <n v="0"/>
    <n v="0"/>
    <n v="0"/>
    <n v="0"/>
    <n v="46.691781705683539"/>
    <n v="0"/>
    <n v="208.08646685048797"/>
    <n v="0"/>
    <n v="0"/>
    <n v="0"/>
    <n v="0"/>
    <n v="0"/>
    <n v="101.68137214339647"/>
    <n v="0"/>
    <n v="0"/>
    <n v="0"/>
    <n v="0"/>
    <n v="0"/>
    <n v="69.990905509662937"/>
    <n v="171.67227765305941"/>
    <n v="0"/>
    <n v="0"/>
    <n v="0"/>
    <n v="0"/>
    <n v="0"/>
    <n v="135.65833279419917"/>
    <n v="0"/>
    <n v="0"/>
    <n v="0"/>
    <n v="0"/>
    <n v="0"/>
    <n v="29.016763009677831"/>
    <n v="164.67509580387701"/>
    <n v="0"/>
    <n v="0"/>
    <n v="0"/>
    <n v="0"/>
    <n v="151.35576003247104"/>
    <n v="263.59985959066091"/>
    <n v="0"/>
    <n v="0"/>
    <n v="8.9182155390057272"/>
    <n v="0"/>
    <n v="0"/>
    <n v="224.66808160140485"/>
    <n v="648.54191676354253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Osprey BG-346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0"/>
    <n v="0"/>
    <n v="0"/>
    <n v="0"/>
    <n v="277.97667886743773"/>
    <n v="103.3145418337846"/>
    <n v="0"/>
    <n v="0"/>
    <n v="2.3764056892722456"/>
    <n v="0"/>
    <n v="0"/>
    <n v="30.62589802428311"/>
    <n v="414.29352441477766"/>
    <n v="0"/>
    <n v="0"/>
    <n v="0"/>
    <n v="3.2507319649999977"/>
    <n v="14.05324660398621"/>
    <n v="17.261040938276839"/>
    <n v="0"/>
    <n v="0"/>
    <n v="0"/>
    <n v="0"/>
    <n v="9.9997242414631842"/>
    <n v="0"/>
    <n v="44.564743748726229"/>
    <n v="0"/>
    <n v="0"/>
    <n v="0"/>
    <n v="0"/>
    <n v="0"/>
    <n v="21.776835588207131"/>
    <n v="0"/>
    <n v="0"/>
    <n v="0"/>
    <n v="0"/>
    <n v="0"/>
    <n v="14.989775606208951"/>
    <n v="36.766611194416086"/>
    <n v="0"/>
    <n v="0"/>
    <n v="0"/>
    <n v="0"/>
    <n v="0"/>
    <n v="29.053139821057357"/>
    <n v="0"/>
    <n v="0"/>
    <n v="0"/>
    <n v="0"/>
    <n v="0"/>
    <n v="6.2143311642308054"/>
    <n v="35.267470985288163"/>
    <n v="0"/>
    <n v="0"/>
    <n v="0"/>
    <n v="0"/>
    <n v="32.415338703398497"/>
    <n v="56.453973661717171"/>
    <n v="0"/>
    <n v="0"/>
    <n v="1.9099859644465447"/>
    <n v="0"/>
    <n v="0"/>
    <n v="48.116149806744886"/>
    <n v="138.8954481363071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Other BA"/>
    <s v="AFUDC Not Eligible"/>
    <s v="Maintenance"/>
    <s v="Maintenance"/>
    <s v="Fossil Hydro"/>
    <s v="BA - Fossil Steam Plants "/>
    <s v="~"/>
    <s v="PEF CR1&amp;2 Turbogenerator 314"/>
    <n v="132.65"/>
    <n v="73.8"/>
    <n v="2.14"/>
    <n v="0"/>
    <n v="0"/>
    <n v="0"/>
    <n v="0"/>
    <n v="0"/>
    <n v="0"/>
    <n v="0"/>
    <n v="0"/>
    <n v="0"/>
    <n v="208.58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Suwannee BG-341"/>
    <s v="AFUDC Not Eligible"/>
    <s v="Maintenance"/>
    <s v="Maintenance"/>
    <s v="Fossil Hydro"/>
    <s v="BG - Other Production Plant"/>
    <s v="~"/>
    <s v="PEF Suwannee 341"/>
    <n v="1255.07"/>
    <n v="9.83"/>
    <n v="15.53"/>
    <n v="0"/>
    <n v="0"/>
    <n v="0"/>
    <n v="0"/>
    <n v="0"/>
    <n v="0"/>
    <n v="0"/>
    <n v="0"/>
    <n v="27.3"/>
    <n v="1307.7299999999998"/>
    <n v="0"/>
    <n v="0"/>
    <n v="33.732569637600022"/>
    <n v="660.30930079042832"/>
    <n v="0"/>
    <n v="1.7069017495999981"/>
    <n v="0"/>
    <n v="0"/>
    <n v="1158.7000313213127"/>
    <n v="0"/>
    <n v="0"/>
    <n v="220.76294383462943"/>
    <n v="2075.2117473335707"/>
    <n v="0"/>
    <n v="0"/>
    <n v="0"/>
    <n v="0"/>
    <n v="0"/>
    <n v="0"/>
    <n v="0"/>
    <n v="0"/>
    <n v="4.2927102471999943"/>
    <n v="0"/>
    <n v="320.52129084913361"/>
    <n v="466.6811472662751"/>
    <n v="791.49514836260869"/>
    <n v="0"/>
    <n v="0"/>
    <n v="0"/>
    <n v="0"/>
    <n v="0"/>
    <n v="0"/>
    <n v="0"/>
    <n v="0"/>
    <n v="0"/>
    <n v="0"/>
    <n v="0"/>
    <n v="136.21491443513855"/>
    <n v="136.21491443513855"/>
    <n v="0"/>
    <n v="0"/>
    <n v="0"/>
    <n v="0"/>
    <n v="1710.6407271298806"/>
    <n v="0"/>
    <n v="0"/>
    <n v="0"/>
    <n v="0"/>
    <n v="0"/>
    <n v="0"/>
    <n v="67.661238552552348"/>
    <n v="1778.3019656824329"/>
    <n v="0"/>
    <n v="0"/>
    <n v="0"/>
    <n v="0"/>
    <n v="0"/>
    <n v="0"/>
    <n v="0"/>
    <n v="0"/>
    <n v="0"/>
    <n v="0"/>
    <n v="0"/>
    <n v="99.213839371784204"/>
    <n v="99.213839371784204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Suwannee BG-342"/>
    <s v="AFUDC Not Eligible"/>
    <s v="Maintenance"/>
    <s v="Maintenance"/>
    <s v="Fossil Hydro"/>
    <s v="BG - Other Production Plant"/>
    <s v="~"/>
    <s v="PEF Suwannee 342"/>
    <n v="0"/>
    <n v="0"/>
    <n v="0"/>
    <n v="0"/>
    <n v="0"/>
    <n v="0"/>
    <n v="0"/>
    <n v="0"/>
    <n v="0"/>
    <n v="0"/>
    <n v="0"/>
    <n v="0"/>
    <n v="0"/>
    <n v="0"/>
    <n v="0"/>
    <n v="46.181302736700026"/>
    <n v="31.999619010116746"/>
    <n v="0"/>
    <n v="2.3368200906999972"/>
    <n v="0"/>
    <n v="0"/>
    <n v="64.296018407228516"/>
    <n v="0"/>
    <n v="0"/>
    <n v="6.8223545369830774"/>
    <n v="151.63611478172839"/>
    <n v="0"/>
    <n v="0"/>
    <n v="0"/>
    <n v="0"/>
    <n v="0"/>
    <n v="0"/>
    <n v="0"/>
    <n v="0"/>
    <n v="5.8769003848999919"/>
    <n v="0"/>
    <n v="38.232005191951593"/>
    <n v="26.328637614266988"/>
    <n v="70.437543191118579"/>
    <n v="0"/>
    <n v="0"/>
    <n v="0"/>
    <n v="0"/>
    <n v="0"/>
    <n v="0"/>
    <n v="0"/>
    <n v="0"/>
    <n v="0"/>
    <n v="0"/>
    <n v="0"/>
    <n v="7.5198827946761222"/>
    <n v="7.5198827946761222"/>
    <n v="0"/>
    <n v="0"/>
    <n v="0"/>
    <n v="0"/>
    <n v="122.68658139163455"/>
    <n v="0"/>
    <n v="0"/>
    <n v="0"/>
    <n v="0"/>
    <n v="0"/>
    <n v="0"/>
    <n v="16.117529094290134"/>
    <n v="138.8041104859247"/>
    <n v="0"/>
    <n v="0"/>
    <n v="0"/>
    <n v="0"/>
    <n v="0"/>
    <n v="0"/>
    <n v="0"/>
    <n v="0"/>
    <n v="0"/>
    <n v="0"/>
    <n v="0"/>
    <n v="11.385929170569899"/>
    <n v="11.385929170569899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Suwannee BG-343"/>
    <s v="AFUDC Not Eligible"/>
    <s v="Maintenance"/>
    <s v="Maintenance"/>
    <s v="Fossil Hydro"/>
    <s v="BG - Other Production Plant"/>
    <s v="~"/>
    <s v="PEF Suwannee 343"/>
    <n v="0"/>
    <n v="0"/>
    <n v="0"/>
    <n v="0"/>
    <n v="0"/>
    <n v="0"/>
    <n v="0"/>
    <n v="0"/>
    <n v="0"/>
    <n v="0"/>
    <n v="0"/>
    <n v="0"/>
    <n v="0"/>
    <n v="0"/>
    <n v="0"/>
    <n v="208.23993120180015"/>
    <n v="144.29212833476439"/>
    <n v="0"/>
    <n v="10.537148717799987"/>
    <n v="0"/>
    <n v="0"/>
    <n v="289.92249365522503"/>
    <n v="0"/>
    <n v="0"/>
    <n v="30.763243027499815"/>
    <n v="683.75494493708936"/>
    <n v="0"/>
    <n v="0"/>
    <n v="0"/>
    <n v="0"/>
    <n v="0"/>
    <n v="0"/>
    <n v="0"/>
    <n v="0"/>
    <n v="26.500017524599965"/>
    <n v="0"/>
    <n v="172.39509626375181"/>
    <n v="118.72063715246895"/>
    <n v="317.6157509408207"/>
    <n v="0"/>
    <n v="0"/>
    <n v="0"/>
    <n v="0"/>
    <n v="0"/>
    <n v="0"/>
    <n v="0"/>
    <n v="0"/>
    <n v="0"/>
    <n v="0"/>
    <n v="0"/>
    <n v="33.908525377403699"/>
    <n v="33.908525377403699"/>
    <n v="0"/>
    <n v="0"/>
    <n v="0"/>
    <n v="0"/>
    <n v="553.21620990295241"/>
    <n v="0"/>
    <n v="0"/>
    <n v="0"/>
    <n v="0"/>
    <n v="0"/>
    <n v="0"/>
    <n v="72.67688330218428"/>
    <n v="625.89309320513667"/>
    <n v="0"/>
    <n v="0"/>
    <n v="0"/>
    <n v="0"/>
    <n v="0"/>
    <n v="0"/>
    <n v="0"/>
    <n v="0"/>
    <n v="0"/>
    <n v="0"/>
    <n v="0"/>
    <n v="51.34123479942069"/>
    <n v="51.34123479942069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Suwannee BG-344"/>
    <s v="AFUDC Not Eligible"/>
    <s v="Maintenance"/>
    <s v="Maintenance"/>
    <s v="Fossil Hydro"/>
    <s v="BG - Other Production Plant"/>
    <s v="~"/>
    <s v="PEF Suwannee 344"/>
    <n v="0"/>
    <n v="0"/>
    <n v="0"/>
    <n v="0"/>
    <n v="0"/>
    <n v="0"/>
    <n v="0"/>
    <n v="0"/>
    <n v="0"/>
    <n v="0"/>
    <n v="0"/>
    <n v="0"/>
    <n v="0"/>
    <n v="0"/>
    <n v="0"/>
    <n v="52.488071297400026"/>
    <n v="36.369660112638563"/>
    <n v="0"/>
    <n v="2.6559488853999969"/>
    <n v="0"/>
    <n v="0"/>
    <n v="73.076630547618592"/>
    <n v="0"/>
    <n v="0"/>
    <n v="7.7540521841696437"/>
    <n v="172.34436302722682"/>
    <n v="0"/>
    <n v="0"/>
    <n v="0"/>
    <n v="0"/>
    <n v="0"/>
    <n v="0"/>
    <n v="0"/>
    <n v="0"/>
    <n v="6.679481697799992"/>
    <n v="0"/>
    <n v="43.45317467112055"/>
    <n v="29.924218815136076"/>
    <n v="80.056875184056622"/>
    <n v="0"/>
    <n v="0"/>
    <n v="0"/>
    <n v="0"/>
    <n v="0"/>
    <n v="0"/>
    <n v="0"/>
    <n v="0"/>
    <n v="0"/>
    <n v="0"/>
    <n v="0"/>
    <n v="8.546838674634941"/>
    <n v="8.546838674634941"/>
    <n v="0"/>
    <n v="0"/>
    <n v="0"/>
    <n v="0"/>
    <n v="139.44132472904207"/>
    <n v="0"/>
    <n v="0"/>
    <n v="0"/>
    <n v="0"/>
    <n v="0"/>
    <n v="0"/>
    <n v="18.318626069565706"/>
    <n v="157.75995079860778"/>
    <n v="0"/>
    <n v="0"/>
    <n v="0"/>
    <n v="0"/>
    <n v="0"/>
    <n v="0"/>
    <n v="0"/>
    <n v="0"/>
    <n v="0"/>
    <n v="0"/>
    <n v="0"/>
    <n v="12.940853260449284"/>
    <n v="12.940853260449284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Suwannee BG-345"/>
    <s v="AFUDC Not Eligible"/>
    <s v="Maintenance"/>
    <s v="Maintenance"/>
    <s v="Fossil Hydro"/>
    <s v="BG - Other Production Plant"/>
    <s v="~"/>
    <s v="PEF Suwannee 345"/>
    <n v="0"/>
    <n v="0"/>
    <n v="0"/>
    <n v="0"/>
    <n v="0"/>
    <n v="0"/>
    <n v="0"/>
    <n v="0"/>
    <n v="0"/>
    <n v="0"/>
    <n v="0"/>
    <n v="0"/>
    <n v="0"/>
    <n v="0"/>
    <n v="0"/>
    <n v="46.273753773600028"/>
    <n v="32.063679523410563"/>
    <n v="0"/>
    <n v="2.3414982055999971"/>
    <n v="0"/>
    <n v="0"/>
    <n v="64.424733562887525"/>
    <n v="0"/>
    <n v="0"/>
    <n v="6.8360123100138566"/>
    <n v="151.93967737551196"/>
    <n v="0"/>
    <n v="0"/>
    <n v="0"/>
    <n v="0"/>
    <n v="0"/>
    <n v="0"/>
    <n v="0"/>
    <n v="0"/>
    <n v="5.8886654391999924"/>
    <n v="0"/>
    <n v="38.308542411850183"/>
    <n v="26.381345305548059"/>
    <n v="70.578553156598232"/>
    <n v="0"/>
    <n v="0"/>
    <n v="0"/>
    <n v="0"/>
    <n v="0"/>
    <n v="0"/>
    <n v="0"/>
    <n v="0"/>
    <n v="0"/>
    <n v="0"/>
    <n v="0"/>
    <n v="7.5349369599017804"/>
    <n v="7.5349369599017804"/>
    <n v="0"/>
    <n v="0"/>
    <n v="0"/>
    <n v="0"/>
    <n v="122.93218948389739"/>
    <n v="0"/>
    <n v="0"/>
    <n v="0"/>
    <n v="0"/>
    <n v="0"/>
    <n v="0"/>
    <n v="16.149795015533719"/>
    <n v="139.08198449943112"/>
    <n v="0"/>
    <n v="0"/>
    <n v="0"/>
    <n v="0"/>
    <n v="0"/>
    <n v="0"/>
    <n v="0"/>
    <n v="0"/>
    <n v="0"/>
    <n v="0"/>
    <n v="0"/>
    <n v="11.40872283154328"/>
    <n v="11.40872283154328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Suwannee BG-346"/>
    <s v="AFUDC Not Eligible"/>
    <s v="Maintenance"/>
    <s v="Maintenance"/>
    <s v="Fossil Hydro"/>
    <s v="BG - Other Production Plant"/>
    <s v="~"/>
    <s v="PEF Suwannee 346"/>
    <n v="0"/>
    <n v="0"/>
    <n v="0"/>
    <n v="0"/>
    <n v="0"/>
    <n v="0"/>
    <n v="0"/>
    <n v="0"/>
    <n v="0"/>
    <n v="0"/>
    <n v="0"/>
    <n v="0"/>
    <n v="0"/>
    <n v="0"/>
    <n v="0"/>
    <n v="15.04540135290001"/>
    <n v="10.425152228641915"/>
    <n v="0"/>
    <n v="0.76131235089999905"/>
    <n v="0"/>
    <n v="0"/>
    <n v="20.946992505723415"/>
    <n v="0"/>
    <n v="0"/>
    <n v="2.2226541067044705"/>
    <n v="49.401512544869803"/>
    <n v="0"/>
    <n v="0"/>
    <n v="0"/>
    <n v="0"/>
    <n v="0"/>
    <n v="0"/>
    <n v="0"/>
    <n v="0"/>
    <n v="1.9146347062999975"/>
    <n v="0"/>
    <n v="12.455600612192084"/>
    <n v="8.5776038463052817"/>
    <n v="22.947839164797365"/>
    <n v="0"/>
    <n v="0"/>
    <n v="0"/>
    <n v="0"/>
    <n v="0"/>
    <n v="0"/>
    <n v="0"/>
    <n v="0"/>
    <n v="0"/>
    <n v="0"/>
    <n v="0"/>
    <n v="2.4499017582446445"/>
    <n v="2.4499017582446445"/>
    <n v="0"/>
    <n v="0"/>
    <n v="0"/>
    <n v="0"/>
    <n v="39.970047362597981"/>
    <n v="0"/>
    <n v="0"/>
    <n v="0"/>
    <n v="0"/>
    <n v="0"/>
    <n v="0"/>
    <n v="5.2509279658741246"/>
    <n v="45.220975328472107"/>
    <n v="0"/>
    <n v="0"/>
    <n v="0"/>
    <n v="0"/>
    <n v="0"/>
    <n v="0"/>
    <n v="0"/>
    <n v="0"/>
    <n v="0"/>
    <n v="0"/>
    <n v="0"/>
    <n v="3.709420566232323"/>
    <n v="3.709420566232323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Tiger Bay BG-341"/>
    <s v="AFUDC Not Eligible"/>
    <s v="Maintenance"/>
    <s v="Maintenance"/>
    <s v="Fossil Hydro"/>
    <s v="BG - Other Production Plant"/>
    <s v="~"/>
    <s v="PEF Tiger Bay 341"/>
    <n v="18.78"/>
    <n v="0.94"/>
    <n v="0.4"/>
    <n v="189.63"/>
    <n v="10.220000000000001"/>
    <n v="3.72"/>
    <n v="0"/>
    <n v="0"/>
    <n v="0"/>
    <n v="-0.21"/>
    <n v="426.01"/>
    <n v="14.45"/>
    <n v="663.94"/>
    <n v="0"/>
    <n v="0"/>
    <n v="0"/>
    <n v="0"/>
    <n v="264.55664081079743"/>
    <n v="0"/>
    <n v="0"/>
    <n v="0"/>
    <n v="0"/>
    <n v="0"/>
    <n v="0"/>
    <n v="0"/>
    <n v="264.55664081079743"/>
    <n v="0"/>
    <n v="0"/>
    <n v="0"/>
    <n v="0"/>
    <n v="0"/>
    <n v="0"/>
    <n v="0"/>
    <n v="0"/>
    <n v="0"/>
    <n v="0"/>
    <n v="0"/>
    <n v="386.54985774116801"/>
    <n v="386.54985774116801"/>
    <n v="0"/>
    <n v="0"/>
    <n v="0"/>
    <n v="0"/>
    <n v="2238.4454461024097"/>
    <n v="0"/>
    <n v="0"/>
    <n v="0"/>
    <n v="0"/>
    <n v="0"/>
    <n v="0"/>
    <n v="1353.482708668525"/>
    <n v="3591.9281547709347"/>
    <n v="0"/>
    <n v="0"/>
    <n v="0"/>
    <n v="0"/>
    <n v="0"/>
    <n v="0"/>
    <n v="0"/>
    <n v="0"/>
    <n v="0"/>
    <n v="0"/>
    <n v="0"/>
    <n v="0"/>
    <n v="0"/>
    <n v="0"/>
    <n v="0"/>
    <n v="0"/>
    <n v="299.85199260254058"/>
    <n v="0"/>
    <n v="158.85391730586116"/>
    <n v="0"/>
    <n v="0"/>
    <n v="0"/>
    <n v="0"/>
    <n v="0"/>
    <n v="274.21151592987997"/>
    <n v="732.9174258382817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Tiger Bay BG-342"/>
    <s v="AFUDC Not Eligible"/>
    <s v="Maintenance"/>
    <s v="Maintenance"/>
    <s v="Fossil Hydro"/>
    <s v="BG - Other Production Plant"/>
    <s v="~"/>
    <s v="PEF Tiger Bay 342"/>
    <n v="0"/>
    <n v="0"/>
    <n v="0"/>
    <n v="0"/>
    <n v="0"/>
    <n v="0"/>
    <n v="0"/>
    <n v="0"/>
    <n v="0"/>
    <n v="0"/>
    <n v="0"/>
    <n v="0"/>
    <n v="0"/>
    <n v="0"/>
    <n v="0"/>
    <n v="0"/>
    <n v="0"/>
    <n v="27.034992465774636"/>
    <n v="0"/>
    <n v="0"/>
    <n v="0"/>
    <n v="0"/>
    <n v="0"/>
    <n v="0"/>
    <n v="0"/>
    <n v="27.034992465774636"/>
    <n v="0"/>
    <n v="0"/>
    <n v="0"/>
    <n v="0"/>
    <n v="0"/>
    <n v="0"/>
    <n v="0"/>
    <n v="0"/>
    <n v="0"/>
    <n v="0"/>
    <n v="0"/>
    <n v="63.125310906309949"/>
    <n v="63.125310906309949"/>
    <n v="0"/>
    <n v="0"/>
    <n v="0"/>
    <n v="0"/>
    <n v="699.05320365737703"/>
    <n v="0"/>
    <n v="0"/>
    <n v="0"/>
    <n v="0"/>
    <n v="0"/>
    <n v="0"/>
    <n v="627.08251715665494"/>
    <n v="1326.1357208140321"/>
    <n v="0"/>
    <n v="0"/>
    <n v="0"/>
    <n v="0"/>
    <n v="0"/>
    <n v="0"/>
    <n v="0"/>
    <n v="0"/>
    <n v="0"/>
    <n v="0"/>
    <n v="0"/>
    <n v="0"/>
    <n v="0"/>
    <n v="0"/>
    <n v="0"/>
    <n v="0"/>
    <n v="142.85879379510828"/>
    <n v="0"/>
    <n v="76.302136794084603"/>
    <n v="0"/>
    <n v="0"/>
    <n v="0"/>
    <n v="0"/>
    <n v="0"/>
    <n v="132.70340085281333"/>
    <n v="351.86433144200623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Tiger Bay BG-343"/>
    <s v="AFUDC Not Eligible"/>
    <s v="Maintenance"/>
    <s v="Maintenance"/>
    <s v="Fossil Hydro"/>
    <s v="BG - Other Production Plant"/>
    <s v="~"/>
    <s v="PEF Tiger Bay 343"/>
    <n v="0"/>
    <n v="0"/>
    <n v="0"/>
    <n v="0"/>
    <n v="0"/>
    <n v="0"/>
    <n v="0"/>
    <n v="0"/>
    <n v="0"/>
    <n v="0"/>
    <n v="0"/>
    <n v="0"/>
    <n v="0"/>
    <n v="0"/>
    <n v="0"/>
    <n v="0"/>
    <n v="0"/>
    <n v="141.67489265510886"/>
    <n v="0"/>
    <n v="0"/>
    <n v="0"/>
    <n v="0"/>
    <n v="0"/>
    <n v="0"/>
    <n v="0"/>
    <n v="141.67489265510886"/>
    <n v="0"/>
    <n v="0"/>
    <n v="0"/>
    <n v="0"/>
    <n v="0"/>
    <n v="0"/>
    <n v="0"/>
    <n v="0"/>
    <n v="0"/>
    <n v="0"/>
    <n v="0"/>
    <n v="330.80355608730827"/>
    <n v="330.80355608730827"/>
    <n v="0"/>
    <n v="0"/>
    <n v="0"/>
    <n v="0"/>
    <n v="3663.336961335488"/>
    <n v="0"/>
    <n v="0"/>
    <n v="0"/>
    <n v="0"/>
    <n v="0"/>
    <n v="0"/>
    <n v="3286.1798611118329"/>
    <n v="6949.5168224473209"/>
    <n v="0"/>
    <n v="0"/>
    <n v="0"/>
    <n v="0"/>
    <n v="0"/>
    <n v="0"/>
    <n v="0"/>
    <n v="0"/>
    <n v="0"/>
    <n v="0"/>
    <n v="0"/>
    <n v="0"/>
    <n v="0"/>
    <n v="0"/>
    <n v="0"/>
    <n v="0"/>
    <n v="748.63790012172933"/>
    <n v="0"/>
    <n v="399.85367942830169"/>
    <n v="0"/>
    <n v="0"/>
    <n v="0"/>
    <n v="0"/>
    <n v="0"/>
    <n v="695.41819990952024"/>
    <n v="1843.9097794595514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Tiger Bay BG-344"/>
    <s v="AFUDC Not Eligible"/>
    <s v="Maintenance"/>
    <s v="Maintenance"/>
    <s v="Fossil Hydro"/>
    <s v="BG - Other Production Plant"/>
    <s v="~"/>
    <s v="PEF Tiger Bay 344"/>
    <n v="0"/>
    <n v="0"/>
    <n v="0"/>
    <n v="0"/>
    <n v="0"/>
    <n v="0"/>
    <n v="0"/>
    <n v="0"/>
    <n v="0"/>
    <n v="0"/>
    <n v="0"/>
    <n v="0"/>
    <n v="0"/>
    <n v="0"/>
    <n v="0"/>
    <n v="0"/>
    <n v="0"/>
    <n v="51.861843278382516"/>
    <n v="0"/>
    <n v="0"/>
    <n v="0"/>
    <n v="0"/>
    <n v="0"/>
    <n v="0"/>
    <n v="0"/>
    <n v="51.861843278382516"/>
    <n v="0"/>
    <n v="0"/>
    <n v="0"/>
    <n v="0"/>
    <n v="0"/>
    <n v="0"/>
    <n v="0"/>
    <n v="0"/>
    <n v="0"/>
    <n v="0"/>
    <n v="0"/>
    <n v="121.09472511474632"/>
    <n v="121.09472511474632"/>
    <n v="0"/>
    <n v="0"/>
    <n v="0"/>
    <n v="0"/>
    <n v="1341.0101635244291"/>
    <n v="0"/>
    <n v="0"/>
    <n v="0"/>
    <n v="0"/>
    <n v="0"/>
    <n v="0"/>
    <n v="1202.9472356554249"/>
    <n v="2543.9573991798543"/>
    <n v="0"/>
    <n v="0"/>
    <n v="0"/>
    <n v="0"/>
    <n v="0"/>
    <n v="0"/>
    <n v="0"/>
    <n v="0"/>
    <n v="0"/>
    <n v="0"/>
    <n v="0"/>
    <n v="0"/>
    <n v="0"/>
    <n v="0"/>
    <n v="0"/>
    <n v="0"/>
    <n v="274.04750367045011"/>
    <n v="0"/>
    <n v="146.37093499585956"/>
    <n v="0"/>
    <n v="0"/>
    <n v="0"/>
    <n v="0"/>
    <n v="0"/>
    <n v="254.56549540108702"/>
    <n v="674.98393406739672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Tiger Bay BG-345"/>
    <s v="AFUDC Not Eligible"/>
    <s v="Maintenance"/>
    <s v="Maintenance"/>
    <s v="Fossil Hydro"/>
    <s v="BG - Other Production Plant"/>
    <s v="~"/>
    <s v="PEF Tiger Bay 345"/>
    <n v="0"/>
    <n v="0"/>
    <n v="0"/>
    <n v="0"/>
    <n v="0"/>
    <n v="0"/>
    <n v="0"/>
    <n v="0"/>
    <n v="0"/>
    <n v="0"/>
    <n v="0"/>
    <n v="0"/>
    <n v="0"/>
    <n v="0"/>
    <n v="0"/>
    <n v="0"/>
    <n v="0"/>
    <n v="43.179980695456827"/>
    <n v="0"/>
    <n v="0"/>
    <n v="0"/>
    <n v="0"/>
    <n v="0"/>
    <n v="0"/>
    <n v="0"/>
    <n v="43.179980695456827"/>
    <n v="0"/>
    <n v="0"/>
    <n v="0"/>
    <n v="0"/>
    <n v="0"/>
    <n v="0"/>
    <n v="0"/>
    <n v="0"/>
    <n v="0"/>
    <n v="0"/>
    <n v="0"/>
    <n v="100.82302444803263"/>
    <n v="100.82302444803263"/>
    <n v="0"/>
    <n v="0"/>
    <n v="0"/>
    <n v="0"/>
    <n v="1116.5179897985095"/>
    <n v="0"/>
    <n v="0"/>
    <n v="0"/>
    <n v="0"/>
    <n v="0"/>
    <n v="0"/>
    <n v="1001.5668964722037"/>
    <n v="2118.084886270713"/>
    <n v="0"/>
    <n v="0"/>
    <n v="0"/>
    <n v="0"/>
    <n v="0"/>
    <n v="0"/>
    <n v="0"/>
    <n v="0"/>
    <n v="0"/>
    <n v="0"/>
    <n v="0"/>
    <n v="0"/>
    <n v="0"/>
    <n v="0"/>
    <n v="0"/>
    <n v="0"/>
    <n v="228.17121146438529"/>
    <n v="0"/>
    <n v="121.86815393533283"/>
    <n v="0"/>
    <n v="0"/>
    <n v="0"/>
    <n v="0"/>
    <n v="0"/>
    <n v="211.95090582429819"/>
    <n v="561.99027122401628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Tiger Bay BG-346"/>
    <s v="AFUDC Not Eligible"/>
    <s v="Maintenance"/>
    <s v="Maintenance"/>
    <s v="Fossil Hydro"/>
    <s v="BG - Other Production Plant"/>
    <s v="~"/>
    <s v="PEF Tiger Bay 346"/>
    <n v="0"/>
    <n v="0"/>
    <n v="0"/>
    <n v="0"/>
    <n v="0"/>
    <n v="0"/>
    <n v="0"/>
    <n v="0"/>
    <n v="0"/>
    <n v="0"/>
    <n v="0"/>
    <n v="0"/>
    <n v="0"/>
    <n v="0"/>
    <n v="0"/>
    <n v="0"/>
    <n v="0"/>
    <n v="8.4099400944793388"/>
    <n v="0"/>
    <n v="0"/>
    <n v="0"/>
    <n v="0"/>
    <n v="0"/>
    <n v="0"/>
    <n v="0"/>
    <n v="8.4099400944793388"/>
    <n v="0"/>
    <n v="0"/>
    <n v="0"/>
    <n v="0"/>
    <n v="0"/>
    <n v="0"/>
    <n v="0"/>
    <n v="0"/>
    <n v="0"/>
    <n v="0"/>
    <n v="0"/>
    <n v="19.636775702435493"/>
    <n v="19.636775702435493"/>
    <n v="0"/>
    <n v="0"/>
    <n v="0"/>
    <n v="0"/>
    <n v="217.45813634131869"/>
    <n v="0"/>
    <n v="0"/>
    <n v="0"/>
    <n v="0"/>
    <n v="0"/>
    <n v="0"/>
    <n v="195.0696611664363"/>
    <n v="412.527797507755"/>
    <n v="0"/>
    <n v="0"/>
    <n v="0"/>
    <n v="0"/>
    <n v="0"/>
    <n v="0"/>
    <n v="0"/>
    <n v="0"/>
    <n v="0"/>
    <n v="0"/>
    <n v="0"/>
    <n v="0"/>
    <n v="0"/>
    <n v="0"/>
    <n v="0"/>
    <n v="0"/>
    <n v="44.438630598731542"/>
    <n v="0"/>
    <n v="23.734913796434789"/>
    <n v="0"/>
    <n v="0"/>
    <n v="0"/>
    <n v="0"/>
    <n v="0"/>
    <n v="41.279128314173541"/>
    <n v="109.45267270933988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Univ of Florida BG-341"/>
    <s v="AFUDC Not Eligible"/>
    <s v="Maintenance"/>
    <s v="Maintenance"/>
    <s v="Fossil Hydro"/>
    <s v="BG - Other Production Plant"/>
    <s v="~"/>
    <s v="PEF Univ of Florida 341"/>
    <n v="249.3"/>
    <n v="35.01"/>
    <n v="-6.05"/>
    <n v="-1.26"/>
    <n v="0"/>
    <n v="0"/>
    <n v="0"/>
    <n v="0"/>
    <n v="0"/>
    <n v="0"/>
    <n v="0"/>
    <n v="31.06"/>
    <n v="308.06"/>
    <n v="0"/>
    <n v="0"/>
    <n v="0"/>
    <n v="11.894345845800007"/>
    <n v="0"/>
    <n v="57.425331258688054"/>
    <n v="0"/>
    <n v="0"/>
    <n v="0"/>
    <n v="0"/>
    <n v="0"/>
    <n v="210.62455251932693"/>
    <n v="279.94422962381498"/>
    <n v="0"/>
    <n v="0"/>
    <n v="0"/>
    <n v="13.750619348400017"/>
    <n v="0"/>
    <n v="50.82916746037094"/>
    <n v="0"/>
    <n v="0"/>
    <n v="1388.2883932124753"/>
    <n v="42.097556106647026"/>
    <n v="77.555912631823958"/>
    <n v="0"/>
    <n v="1572.5216487597172"/>
    <n v="0"/>
    <n v="0"/>
    <n v="0"/>
    <n v="42.745357953749362"/>
    <n v="0"/>
    <n v="0"/>
    <n v="0"/>
    <n v="0"/>
    <n v="0"/>
    <n v="15.715757866181875"/>
    <n v="0"/>
    <n v="128.83686568197223"/>
    <n v="187.29798150190345"/>
    <n v="0"/>
    <n v="0"/>
    <n v="0"/>
    <n v="0"/>
    <n v="0"/>
    <n v="0"/>
    <n v="0"/>
    <n v="1081.843940077935"/>
    <n v="0"/>
    <n v="0"/>
    <n v="85.307389533309731"/>
    <n v="67.090885340345068"/>
    <n v="1234.2422149515899"/>
    <n v="0"/>
    <n v="0"/>
    <n v="0"/>
    <n v="0"/>
    <n v="0"/>
    <n v="0"/>
    <n v="0"/>
    <n v="0"/>
    <n v="0"/>
    <n v="0"/>
    <n v="0"/>
    <n v="64.738296151082338"/>
    <n v="64.738296151082338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Univ of Florida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8.2802083986000046"/>
    <n v="0"/>
    <n v="7.6990587054363626"/>
    <n v="0"/>
    <n v="0"/>
    <n v="0"/>
    <n v="0"/>
    <n v="0"/>
    <n v="7.1254608412670883"/>
    <n v="23.104727945303456"/>
    <n v="0"/>
    <n v="0"/>
    <n v="0"/>
    <n v="9.5724468828000102"/>
    <n v="0"/>
    <n v="5.259162705759822"/>
    <n v="0"/>
    <n v="0"/>
    <n v="146.73928587624209"/>
    <n v="22.90562797377989"/>
    <n v="13.973087458785141"/>
    <n v="0"/>
    <n v="198.44961089736697"/>
    <n v="0"/>
    <n v="0"/>
    <n v="0"/>
    <n v="29.757280828202198"/>
    <n v="0"/>
    <n v="0"/>
    <n v="0"/>
    <n v="0"/>
    <n v="0"/>
    <n v="10.940561563620774"/>
    <n v="0"/>
    <n v="29.901485555409291"/>
    <n v="70.599327947232268"/>
    <n v="0"/>
    <n v="0"/>
    <n v="0"/>
    <n v="0"/>
    <n v="0"/>
    <n v="0"/>
    <n v="0"/>
    <n v="333.74926583448456"/>
    <n v="0"/>
    <n v="0"/>
    <n v="30.779983462825122"/>
    <n v="21.193342498424332"/>
    <n v="385.72259179573399"/>
    <n v="0"/>
    <n v="0"/>
    <n v="0"/>
    <n v="0"/>
    <n v="0"/>
    <n v="0"/>
    <n v="0"/>
    <n v="0"/>
    <n v="0"/>
    <n v="0"/>
    <n v="0"/>
    <n v="21.128606961399615"/>
    <n v="21.128606961399615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Univ of Florida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39.635710528200022"/>
    <n v="0"/>
    <n v="36.853862547697382"/>
    <n v="0"/>
    <n v="0"/>
    <n v="0"/>
    <n v="0"/>
    <n v="0"/>
    <n v="34.108163670402078"/>
    <n v="110.59773674629947"/>
    <n v="0"/>
    <n v="0"/>
    <n v="0"/>
    <n v="45.821399103600058"/>
    <n v="0"/>
    <n v="25.174565734534628"/>
    <n v="0"/>
    <n v="0"/>
    <n v="702.41177252119599"/>
    <n v="109.64468478702572"/>
    <n v="66.886390177724351"/>
    <n v="0"/>
    <n v="949.9388123240808"/>
    <n v="0"/>
    <n v="0"/>
    <n v="0"/>
    <n v="142.44156242192304"/>
    <n v="0"/>
    <n v="0"/>
    <n v="0"/>
    <n v="0"/>
    <n v="0"/>
    <n v="52.370063376840172"/>
    <n v="0"/>
    <n v="143.13206159962121"/>
    <n v="337.94368739838444"/>
    <n v="0"/>
    <n v="0"/>
    <n v="0"/>
    <n v="0"/>
    <n v="0"/>
    <n v="0"/>
    <n v="0"/>
    <n v="1597.5761549367762"/>
    <n v="0"/>
    <n v="0"/>
    <n v="147.33582221091649"/>
    <n v="101.44730179487125"/>
    <n v="1846.3592789425638"/>
    <n v="0"/>
    <n v="0"/>
    <n v="0"/>
    <n v="0"/>
    <n v="0"/>
    <n v="0"/>
    <n v="0"/>
    <n v="0"/>
    <n v="0"/>
    <n v="0"/>
    <n v="0"/>
    <n v="101.1375927112889"/>
    <n v="101.1375927112889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Univ of Florida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7.6147309944000048"/>
    <n v="0"/>
    <n v="7.080288095394291"/>
    <n v="0"/>
    <n v="0"/>
    <n v="0"/>
    <n v="0"/>
    <n v="0"/>
    <n v="6.5527900875724212"/>
    <n v="21.247809177366719"/>
    <n v="0"/>
    <n v="0"/>
    <n v="0"/>
    <n v="8.8031127312000095"/>
    <n v="0"/>
    <n v="4.8364856694806084"/>
    <n v="0"/>
    <n v="0"/>
    <n v="134.94590165712097"/>
    <n v="21.064710799746052"/>
    <n v="12.850075389148811"/>
    <n v="0"/>
    <n v="182.50028624669645"/>
    <n v="0"/>
    <n v="0"/>
    <n v="0"/>
    <n v="27.365716044635853"/>
    <n v="0"/>
    <n v="0"/>
    <n v="0"/>
    <n v="0"/>
    <n v="0"/>
    <n v="10.061278879861668"/>
    <n v="0"/>
    <n v="27.498324973847165"/>
    <n v="64.925319898344682"/>
    <n v="0"/>
    <n v="0"/>
    <n v="0"/>
    <n v="0"/>
    <n v="0"/>
    <n v="0"/>
    <n v="0"/>
    <n v="306.92426909106723"/>
    <n v="0"/>
    <n v="0"/>
    <n v="28.305977978317301"/>
    <n v="19.489925802148448"/>
    <n v="354.72017287153295"/>
    <n v="0"/>
    <n v="0"/>
    <n v="0"/>
    <n v="0"/>
    <n v="0"/>
    <n v="0"/>
    <n v="0"/>
    <n v="0"/>
    <n v="0"/>
    <n v="0"/>
    <n v="0"/>
    <n v="19.430266934514918"/>
    <n v="19.430266934514918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Univ of Florida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7.8983897718000051"/>
    <n v="0"/>
    <n v="7.3440381695934089"/>
    <n v="0"/>
    <n v="0"/>
    <n v="0"/>
    <n v="0"/>
    <n v="0"/>
    <n v="6.7968901649312405"/>
    <n v="22.039318106324654"/>
    <n v="0"/>
    <n v="0"/>
    <n v="0"/>
    <n v="9.1310402964000108"/>
    <n v="0"/>
    <n v="5.0166511425520053"/>
    <n v="0"/>
    <n v="0"/>
    <n v="139.97281455888344"/>
    <n v="21.849399072533995"/>
    <n v="13.328757653442116"/>
    <n v="0"/>
    <n v="189.29866272381159"/>
    <n v="0"/>
    <n v="0"/>
    <n v="0"/>
    <n v="28.385375456775805"/>
    <n v="0"/>
    <n v="0"/>
    <n v="0"/>
    <n v="0"/>
    <n v="0"/>
    <n v="10.436166848854784"/>
    <n v="0"/>
    <n v="28.522835704637032"/>
    <n v="67.344378010267619"/>
    <n v="0"/>
    <n v="0"/>
    <n v="0"/>
    <n v="0"/>
    <n v="0"/>
    <n v="0"/>
    <n v="0"/>
    <n v="318.35650621857656"/>
    <n v="0"/>
    <n v="0"/>
    <n v="29.360193942983315"/>
    <n v="20.215868503565638"/>
    <n v="367.93256866512547"/>
    <n v="0"/>
    <n v="0"/>
    <n v="0"/>
    <n v="0"/>
    <n v="0"/>
    <n v="0"/>
    <n v="0"/>
    <n v="0"/>
    <n v="0"/>
    <n v="0"/>
    <n v="0"/>
    <n v="20.154021857543864"/>
    <n v="20.154021857543864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Univ of Florida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1.9678344612000012"/>
    <n v="0"/>
    <n v="1.8297212231906077"/>
    <n v="0"/>
    <n v="0"/>
    <n v="0"/>
    <n v="0"/>
    <n v="0"/>
    <n v="1.6934027165001406"/>
    <n v="5.4909584008907499"/>
    <n v="0"/>
    <n v="0"/>
    <n v="0"/>
    <n v="2.2749416376000027"/>
    <n v="0"/>
    <n v="1.2498672873018302"/>
    <n v="0"/>
    <n v="0"/>
    <n v="34.873352174079379"/>
    <n v="5.4436412602673006"/>
    <n v="3.3207766890756067"/>
    <n v="0"/>
    <n v="47.162579048324119"/>
    <n v="0"/>
    <n v="0"/>
    <n v="0"/>
    <n v="7.072286965248054"/>
    <n v="0"/>
    <n v="0"/>
    <n v="0"/>
    <n v="0"/>
    <n v="0"/>
    <n v="2.6001969529943674"/>
    <n v="0"/>
    <n v="7.1064466202182972"/>
    <n v="16.778930538460717"/>
    <n v="0"/>
    <n v="0"/>
    <n v="0"/>
    <n v="0"/>
    <n v="0"/>
    <n v="0"/>
    <n v="0"/>
    <n v="79.318274069498202"/>
    <n v="0"/>
    <n v="0"/>
    <n v="7.3150672961773413"/>
    <n v="5.0367675728048091"/>
    <n v="91.670108938480354"/>
    <n v="0"/>
    <n v="0"/>
    <n v="0"/>
    <n v="0"/>
    <n v="0"/>
    <n v="0"/>
    <n v="0"/>
    <n v="0"/>
    <n v="0"/>
    <n v="0"/>
    <n v="0"/>
    <n v="5.0211323930922704"/>
    <n v="5.0211323930922704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Univ of Florida Other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7"/>
    <n v="4617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Univ of Florida Other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4"/>
    <n v="3214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Univ of Florida Other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4"/>
    <n v="15384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Univ of Florida Other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6"/>
    <n v="2956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Univ of Florida Other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6"/>
    <n v="3066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Maintenance Univ of Florida Other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4"/>
    <n v="764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0"/>
    <n v="0"/>
    <n v="1025.9086674877292"/>
    <n v="0"/>
    <n v="0"/>
    <n v="513.25440312518879"/>
    <n v="0"/>
    <n v="0"/>
    <n v="0"/>
    <n v="0"/>
    <n v="0"/>
    <n v="1539.1630706129181"/>
    <n v="0"/>
    <n v="0"/>
    <n v="0"/>
    <n v="1030.7017751039598"/>
    <n v="0"/>
    <n v="0"/>
    <n v="0"/>
    <n v="0"/>
    <n v="0"/>
    <n v="0"/>
    <n v="0"/>
    <n v="0"/>
    <n v="1030.70177510395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RRE Maint Bartow CT 1&amp;3 BG-341"/>
    <s v="AFUDC Not Eligible"/>
    <s v="Maintenance"/>
    <s v="Maintenance"/>
    <s v="Fossil Hydro"/>
    <s v="BG - Other Production Plant"/>
    <s v="~"/>
    <s v="PEF Bartow CT 1&amp;3-341"/>
    <n v="0"/>
    <n v="0"/>
    <n v="0"/>
    <n v="0"/>
    <n v="0"/>
    <n v="0"/>
    <n v="0"/>
    <n v="0"/>
    <n v="0"/>
    <n v="0"/>
    <n v="0"/>
    <n v="0"/>
    <n v="0"/>
    <n v="0"/>
    <n v="0"/>
    <n v="0"/>
    <n v="0"/>
    <n v="15.847969163399991"/>
    <n v="78.007079794199996"/>
    <n v="0"/>
    <n v="0"/>
    <n v="0"/>
    <n v="0"/>
    <n v="0"/>
    <n v="0"/>
    <n v="93.85504895759999"/>
    <n v="0"/>
    <n v="0"/>
    <n v="0"/>
    <n v="0"/>
    <n v="0"/>
    <n v="0"/>
    <n v="0"/>
    <n v="12.629840868599995"/>
    <n v="0"/>
    <n v="0"/>
    <n v="0"/>
    <n v="19.135738723200003"/>
    <n v="31.765579591799998"/>
    <n v="0"/>
    <n v="0"/>
    <n v="0"/>
    <n v="0"/>
    <n v="0"/>
    <n v="0"/>
    <n v="0"/>
    <n v="0"/>
    <n v="32.330583183599984"/>
    <n v="0"/>
    <n v="0"/>
    <n v="19.465933806600006"/>
    <n v="51.79651699019999"/>
    <n v="0"/>
    <n v="0"/>
    <n v="0"/>
    <n v="0"/>
    <n v="0"/>
    <n v="0"/>
    <n v="0"/>
    <n v="0"/>
    <n v="0"/>
    <n v="0"/>
    <n v="0"/>
    <n v="19.901980389599998"/>
    <n v="19.9019803895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RRE Maint Bartow CT 1&amp;3 BG-342"/>
    <s v="AFUDC Not Eligible"/>
    <s v="Maintenance"/>
    <s v="Maintenance"/>
    <s v="Fossil Hydro"/>
    <s v="BG - Other Production Plant"/>
    <s v="~"/>
    <s v="PEF Bartow CT 1&amp;3-342"/>
    <n v="0"/>
    <n v="0"/>
    <n v="0"/>
    <n v="0"/>
    <n v="0"/>
    <n v="0"/>
    <n v="0"/>
    <n v="0"/>
    <n v="0"/>
    <n v="0"/>
    <n v="0"/>
    <n v="0"/>
    <n v="0"/>
    <n v="0"/>
    <n v="0"/>
    <n v="0"/>
    <n v="0"/>
    <n v="27.732962667299986"/>
    <n v="136.50754928990003"/>
    <n v="0"/>
    <n v="0"/>
    <n v="0"/>
    <n v="0"/>
    <n v="0"/>
    <n v="0"/>
    <n v="164.2405119572"/>
    <n v="0"/>
    <n v="0"/>
    <n v="0"/>
    <n v="0"/>
    <n v="0"/>
    <n v="0"/>
    <n v="0"/>
    <n v="22.101437836699994"/>
    <n v="0"/>
    <n v="0"/>
    <n v="0"/>
    <n v="33.4863553904"/>
    <n v="55.587793227099993"/>
    <n v="0"/>
    <n v="0"/>
    <n v="0"/>
    <n v="0"/>
    <n v="0"/>
    <n v="0"/>
    <n v="0"/>
    <n v="0"/>
    <n v="56.57651445419998"/>
    <n v="0"/>
    <n v="0"/>
    <n v="34.064176297700016"/>
    <n v="90.640690751899996"/>
    <n v="0"/>
    <n v="0"/>
    <n v="0"/>
    <n v="0"/>
    <n v="0"/>
    <n v="0"/>
    <n v="0"/>
    <n v="0"/>
    <n v="0"/>
    <n v="0"/>
    <n v="0"/>
    <n v="34.827230761199999"/>
    <n v="34.8272307611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RRE Maint Bartow CT 1&amp;3 BG-343"/>
    <s v="AFUDC Not Eligible"/>
    <s v="Maintenance"/>
    <s v="Maintenance"/>
    <s v="Fossil Hydro"/>
    <s v="BG - Other Production Plant"/>
    <s v="~"/>
    <s v="PEF Bartow CT 1&amp;3-343"/>
    <n v="0"/>
    <n v="0"/>
    <n v="0"/>
    <n v="0"/>
    <n v="0"/>
    <n v="0"/>
    <n v="0"/>
    <n v="0"/>
    <n v="0"/>
    <n v="0"/>
    <n v="0"/>
    <n v="0"/>
    <n v="0"/>
    <n v="0"/>
    <n v="0"/>
    <n v="0"/>
    <n v="0"/>
    <n v="84.719175934799964"/>
    <n v="417.00582889240002"/>
    <n v="0"/>
    <n v="0"/>
    <n v="0"/>
    <n v="0"/>
    <n v="0"/>
    <n v="0"/>
    <n v="501.7250048272"/>
    <n v="0"/>
    <n v="0"/>
    <n v="0"/>
    <n v="0"/>
    <n v="0"/>
    <n v="0"/>
    <n v="0"/>
    <n v="67.515887969199994"/>
    <n v="0"/>
    <n v="0"/>
    <n v="0"/>
    <n v="102.29474823040002"/>
    <n v="169.81063619960003"/>
    <n v="0"/>
    <n v="0"/>
    <n v="0"/>
    <n v="0"/>
    <n v="0"/>
    <n v="0"/>
    <n v="0"/>
    <n v="0"/>
    <n v="172.83100039919992"/>
    <n v="0"/>
    <n v="0"/>
    <n v="104.0598864052001"/>
    <n v="276.8908868044"/>
    <n v="0"/>
    <n v="0"/>
    <n v="0"/>
    <n v="0"/>
    <n v="0"/>
    <n v="0"/>
    <n v="0"/>
    <n v="0"/>
    <n v="0"/>
    <n v="0"/>
    <n v="0"/>
    <n v="106.3908795312"/>
    <n v="106.3908795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RRE Maint Bartow CT 1&amp;3 BG-344"/>
    <s v="AFUDC Not Eligible"/>
    <s v="Maintenance"/>
    <s v="Maintenance"/>
    <s v="Fossil Hydro"/>
    <s v="BG - Other Production Plant"/>
    <s v="~"/>
    <s v="PEF Bartow CT 1&amp;3-344"/>
    <n v="0"/>
    <n v="0"/>
    <n v="0"/>
    <n v="0"/>
    <n v="0"/>
    <n v="0"/>
    <n v="0"/>
    <n v="0"/>
    <n v="0"/>
    <n v="0"/>
    <n v="0"/>
    <n v="0"/>
    <n v="0"/>
    <n v="0"/>
    <n v="0"/>
    <n v="0"/>
    <n v="0"/>
    <n v="37.700387303699976"/>
    <n v="185.56933638310002"/>
    <n v="0"/>
    <n v="0"/>
    <n v="0"/>
    <n v="0"/>
    <n v="0"/>
    <n v="0"/>
    <n v="223.26972368680001"/>
    <n v="0"/>
    <n v="0"/>
    <n v="0"/>
    <n v="0"/>
    <n v="0"/>
    <n v="0"/>
    <n v="0"/>
    <n v="30.044852272299995"/>
    <n v="0"/>
    <n v="0"/>
    <n v="0"/>
    <n v="45.521590417600017"/>
    <n v="75.566442689900015"/>
    <n v="0"/>
    <n v="0"/>
    <n v="0"/>
    <n v="0"/>
    <n v="0"/>
    <n v="0"/>
    <n v="0"/>
    <n v="0"/>
    <n v="76.91051737979997"/>
    <n v="0"/>
    <n v="0"/>
    <n v="46.30708428130005"/>
    <n v="123.21760166110002"/>
    <n v="0"/>
    <n v="0"/>
    <n v="0"/>
    <n v="0"/>
    <n v="0"/>
    <n v="0"/>
    <n v="0"/>
    <n v="0"/>
    <n v="0"/>
    <n v="0"/>
    <n v="0"/>
    <n v="47.344385962799997"/>
    <n v="47.3443859627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RRE Maint Bartow CT 1&amp;3 BG-345"/>
    <s v="AFUDC Not Eligible"/>
    <s v="Maintenance"/>
    <s v="Maintenance"/>
    <s v="Fossil Hydro"/>
    <s v="BG - Other Production Plant"/>
    <s v="~"/>
    <s v="PEF Bartow CT 1&amp;3-345"/>
    <n v="0"/>
    <n v="0"/>
    <n v="0"/>
    <n v="0"/>
    <n v="0"/>
    <n v="0"/>
    <n v="0"/>
    <n v="0"/>
    <n v="0"/>
    <n v="0"/>
    <n v="0"/>
    <n v="0"/>
    <n v="0"/>
    <n v="0"/>
    <n v="0"/>
    <n v="0"/>
    <n v="0"/>
    <n v="28.918905259199985"/>
    <n v="142.34501132960003"/>
    <n v="0"/>
    <n v="0"/>
    <n v="0"/>
    <n v="0"/>
    <n v="0"/>
    <n v="0"/>
    <n v="171.26391658880002"/>
    <n v="0"/>
    <n v="0"/>
    <n v="0"/>
    <n v="0"/>
    <n v="0"/>
    <n v="0"/>
    <n v="0"/>
    <n v="23.046559956799996"/>
    <n v="0"/>
    <n v="0"/>
    <n v="0"/>
    <n v="34.918329881600002"/>
    <n v="57.964889838399998"/>
    <n v="0"/>
    <n v="0"/>
    <n v="0"/>
    <n v="0"/>
    <n v="0"/>
    <n v="0"/>
    <n v="0"/>
    <n v="0"/>
    <n v="58.995891676799978"/>
    <n v="0"/>
    <n v="0"/>
    <n v="35.520860100800036"/>
    <n v="94.516751777600007"/>
    <n v="0"/>
    <n v="0"/>
    <n v="0"/>
    <n v="0"/>
    <n v="0"/>
    <n v="0"/>
    <n v="0"/>
    <n v="0"/>
    <n v="0"/>
    <n v="0"/>
    <n v="0"/>
    <n v="36.316545004799998"/>
    <n v="36.3165450047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RRE Maint Bartow CT 1&amp;3 BG-346"/>
    <s v="AFUDC Not Eligible"/>
    <s v="Maintenance"/>
    <s v="Maintenance"/>
    <s v="Fossil Hydro"/>
    <s v="BG - Other Production Plant"/>
    <s v="~"/>
    <s v="PEF Bartow CT 1&amp;3-346"/>
    <n v="0"/>
    <n v="0"/>
    <n v="0"/>
    <n v="0"/>
    <n v="0"/>
    <n v="0"/>
    <n v="0"/>
    <n v="0"/>
    <n v="0"/>
    <n v="0"/>
    <n v="0"/>
    <n v="0"/>
    <n v="0"/>
    <n v="0"/>
    <n v="0"/>
    <n v="0"/>
    <n v="0"/>
    <n v="1.7543296715999992"/>
    <n v="8.6351843108000015"/>
    <n v="0"/>
    <n v="0"/>
    <n v="0"/>
    <n v="0"/>
    <n v="0"/>
    <n v="0"/>
    <n v="10.3895139824"/>
    <n v="0"/>
    <n v="0"/>
    <n v="0"/>
    <n v="0"/>
    <n v="0"/>
    <n v="0"/>
    <n v="0"/>
    <n v="1.3980910963999995"/>
    <n v="0"/>
    <n v="0"/>
    <n v="0"/>
    <n v="2.1182773568000002"/>
    <n v="3.5163684531999997"/>
    <n v="0"/>
    <n v="0"/>
    <n v="0"/>
    <n v="0"/>
    <n v="0"/>
    <n v="0"/>
    <n v="0"/>
    <n v="0"/>
    <n v="3.5789129063999989"/>
    <n v="0"/>
    <n v="0"/>
    <n v="2.1548291084"/>
    <n v="5.7337420147999989"/>
    <n v="0"/>
    <n v="0"/>
    <n v="0"/>
    <n v="0"/>
    <n v="0"/>
    <n v="0"/>
    <n v="0"/>
    <n v="0"/>
    <n v="0"/>
    <n v="0"/>
    <n v="0"/>
    <n v="2.2030983503999999"/>
    <n v="2.2030983503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RRE Maint Bartow CT 2&amp;4 BG"/>
    <s v="AFUDC Not Eligible"/>
    <s v="Maintenance"/>
    <s v="Maintenance"/>
    <s v="Fossil Hydro"/>
    <s v="BG - Other Production Plant"/>
    <s v="~"/>
    <s v="PEF Bartow CT 2&amp;4-346"/>
    <n v="0"/>
    <n v="0"/>
    <n v="0"/>
    <n v="377.8"/>
    <n v="34.43"/>
    <n v="0"/>
    <n v="0"/>
    <n v="0"/>
    <n v="3.5"/>
    <n v="356.55"/>
    <n v="13.49"/>
    <n v="4.66"/>
    <n v="790.43"/>
    <n v="0"/>
    <n v="0"/>
    <n v="0"/>
    <n v="0"/>
    <n v="0"/>
    <n v="0"/>
    <n v="0"/>
    <n v="0"/>
    <n v="0"/>
    <n v="0"/>
    <n v="0"/>
    <n v="4299.8100000000004"/>
    <n v="4299.81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RRE Maint Bartow CT 2&amp;4 BG-341"/>
    <s v="AFUDC Not Eligible"/>
    <s v="Maintenance"/>
    <s v="Maintenance"/>
    <s v="Fossil Hydro"/>
    <s v="BG - Other Production Plant"/>
    <s v="~"/>
    <s v="PEF Bartow CT 2&amp;4-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.204081474999999"/>
    <n v="24.204081474999999"/>
    <n v="0"/>
    <n v="0"/>
    <n v="0"/>
    <n v="0"/>
    <n v="0"/>
    <n v="0"/>
    <n v="0"/>
    <n v="0"/>
    <n v="0"/>
    <n v="0"/>
    <n v="0"/>
    <n v="32.263198407499999"/>
    <n v="32.263198407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RRE Maint Bartow CT 2&amp;4 BG-342"/>
    <s v="AFUDC Not Eligible"/>
    <s v="Maintenance"/>
    <s v="Maintenance"/>
    <s v="Fossil Hydro"/>
    <s v="BG - Other Production Plant"/>
    <s v="~"/>
    <s v="PEF Bartow CT 2&amp;4-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701561500000004"/>
    <n v="6.6701561500000004"/>
    <n v="0"/>
    <n v="0"/>
    <n v="0"/>
    <n v="0"/>
    <n v="0"/>
    <n v="0"/>
    <n v="0"/>
    <n v="0"/>
    <n v="0"/>
    <n v="0"/>
    <n v="0"/>
    <n v="8.8910860549999988"/>
    <n v="8.8910860549999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RRE Maint Bartow CT 2&amp;4 BG-343"/>
    <s v="AFUDC Not Eligible"/>
    <s v="Maintenance"/>
    <s v="Maintenance"/>
    <s v="Fossil Hydro"/>
    <s v="BG - Other Production Plant"/>
    <s v="~"/>
    <s v="PEF Bartow CT 2&amp;4-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.94036882499995"/>
    <n v="710.94036882499995"/>
    <n v="0"/>
    <n v="0"/>
    <n v="0"/>
    <n v="0"/>
    <n v="0"/>
    <n v="0"/>
    <n v="0"/>
    <n v="0"/>
    <n v="0"/>
    <n v="0"/>
    <n v="0"/>
    <n v="700.32708030250001"/>
    <n v="700.327080302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RRE Maint Bartow CT 2&amp;4 BG-344"/>
    <s v="AFUDC Not Eligible"/>
    <s v="Maintenance"/>
    <s v="Maintenance"/>
    <s v="Fossil Hydro"/>
    <s v="BG - Other Production Plant"/>
    <s v="~"/>
    <s v="PEF Bartow CT 2&amp;4-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.21708322500001"/>
    <n v="93.21708322500001"/>
    <n v="0"/>
    <n v="0"/>
    <n v="0"/>
    <n v="0"/>
    <n v="0"/>
    <n v="0"/>
    <n v="0"/>
    <n v="0"/>
    <n v="0"/>
    <n v="0"/>
    <n v="0"/>
    <n v="124.25512838249999"/>
    <n v="124.255128382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RRE Maint Bartow CT 2&amp;4 BG-345"/>
    <s v="AFUDC Not Eligible"/>
    <s v="Maintenance"/>
    <s v="Maintenance"/>
    <s v="Fossil Hydro"/>
    <s v="BG - Other Production Plant"/>
    <s v="~"/>
    <s v="PEF Bartow CT 2&amp;4-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31686875000001"/>
    <n v="10.731686875000001"/>
    <n v="0"/>
    <n v="0"/>
    <n v="0"/>
    <n v="0"/>
    <n v="0"/>
    <n v="0"/>
    <n v="0"/>
    <n v="0"/>
    <n v="0"/>
    <n v="0"/>
    <n v="0"/>
    <n v="14.304965187499997"/>
    <n v="14.3049651874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RRE Maint Bartow CT 2&amp;4 BG-346"/>
    <s v="AFUDC Not Eligible"/>
    <s v="Maintenance"/>
    <s v="Maintenance"/>
    <s v="Fossil Hydro"/>
    <s v="BG - Other Production Plant"/>
    <s v="~"/>
    <s v="PEF Bartow CT 2&amp;4-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9812345000000001"/>
    <n v="0.19812345000000001"/>
    <n v="0"/>
    <n v="0"/>
    <n v="0"/>
    <n v="0"/>
    <n v="0"/>
    <n v="0"/>
    <n v="0"/>
    <n v="0"/>
    <n v="0"/>
    <n v="0"/>
    <n v="0"/>
    <n v="0.26409166500000003"/>
    <n v="0.264091665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RRE Maint Maint VS-343"/>
    <s v="AFUDC Not Eligible"/>
    <s v="Maintenance"/>
    <s v="Maintenance"/>
    <s v="Fossil Hydro"/>
    <s v="VS - Other - Intangible Plant - Software"/>
    <s v="~"/>
    <s v="PEF RUSD Communic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3.94800000000004"/>
    <n v="423.948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&amp; Renewable Energy"/>
    <s v="PEF Solar Lake Placid Maint - 344"/>
    <s v="AFUDC Not Eligible"/>
    <s v="Maintenance"/>
    <s v="Maintenance"/>
    <s v="Renewable Generation - Solar"/>
    <s v="BY - Solar Energy Production"/>
    <s v="~"/>
    <s v="PEF Solar Growth Lake Placid"/>
    <n v="0"/>
    <n v="0"/>
    <n v="0"/>
    <n v="0"/>
    <n v="0"/>
    <n v="0"/>
    <n v="0"/>
    <n v="0"/>
    <n v="0"/>
    <n v="0"/>
    <n v="328.67"/>
    <n v="43.5"/>
    <n v="372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80.519999999999982"/>
    <n v="12364.150000000001"/>
    <n v="10258.77"/>
    <n v="1319.5699999999997"/>
    <n v="124.05999999999997"/>
    <n v="367.84"/>
    <n v="12984.760000000002"/>
    <n v="17111.57"/>
    <n v="-338.27"/>
    <n v="70.86"/>
    <n v="599.58999999999992"/>
    <n v="314.47000000000003"/>
    <n v="55257.890000000007"/>
    <n v="0"/>
    <n v="0"/>
    <n v="21647.61"/>
    <n v="0"/>
    <n v="0"/>
    <n v="0"/>
    <n v="0"/>
    <n v="0"/>
    <n v="0"/>
    <n v="0"/>
    <n v="0"/>
    <n v="0"/>
    <n v="21647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Utility Other"/>
    <s v="PEF Reg Other Facilities Maint SA"/>
    <s v="AFUDC Not Eligible"/>
    <s v="Maintenance"/>
    <s v="Maintenance"/>
    <s v="Regulated Utility Other"/>
    <s v="SA - Gen. Bldg. &amp; Oper. Centers"/>
    <s v="~"/>
    <s v="D GEN 390 5Z-STRUCT &amp; IMPROVE-50220"/>
    <n v="0"/>
    <n v="0"/>
    <n v="0"/>
    <n v="0"/>
    <n v="0"/>
    <n v="47.32"/>
    <n v="0"/>
    <n v="0"/>
    <n v="0"/>
    <n v="0"/>
    <n v="0"/>
    <n v="116.05"/>
    <n v="163.37"/>
    <n v="0"/>
    <n v="0"/>
    <n v="3263.6041909"/>
    <n v="0"/>
    <n v="0"/>
    <n v="4978.5972123000001"/>
    <n v="0"/>
    <n v="0"/>
    <n v="4901.5928722999997"/>
    <n v="0"/>
    <n v="0"/>
    <n v="12210.6367723"/>
    <n v="25354.431047800001"/>
    <n v="0"/>
    <n v="0"/>
    <n v="587.38184290000004"/>
    <n v="0"/>
    <n v="0"/>
    <n v="621.71575410000003"/>
    <n v="0"/>
    <n v="0"/>
    <n v="620.72098410000001"/>
    <n v="0"/>
    <n v="0"/>
    <n v="715.1433141"/>
    <n v="2544.9618952000001"/>
    <n v="0"/>
    <n v="0"/>
    <n v="36"/>
    <n v="0"/>
    <n v="0"/>
    <n v="57"/>
    <n v="0"/>
    <n v="0"/>
    <n v="57"/>
    <n v="0"/>
    <n v="0"/>
    <n v="150"/>
    <n v="300"/>
    <n v="0"/>
    <n v="0"/>
    <n v="36"/>
    <n v="0"/>
    <n v="0"/>
    <n v="57"/>
    <n v="0"/>
    <n v="0"/>
    <n v="57"/>
    <n v="0"/>
    <n v="0"/>
    <n v="150"/>
    <n v="300"/>
    <n v="0"/>
    <n v="0"/>
    <n v="36"/>
    <n v="0"/>
    <n v="0"/>
    <n v="57"/>
    <n v="0"/>
    <n v="0"/>
    <n v="57"/>
    <n v="0"/>
    <n v="0"/>
    <n v="150"/>
    <n v="300"/>
    <n v="0"/>
    <n v="0"/>
    <n v="0"/>
    <n v="0"/>
    <n v="0"/>
    <n v="0"/>
    <n v="0"/>
    <n v="0"/>
    <n v="0"/>
    <n v="0"/>
    <n v="0"/>
    <n v="0"/>
    <n v="0"/>
  </r>
  <r>
    <s v="DE Florida"/>
    <x v="19"/>
    <s v="Regulated Utility Other"/>
    <s v="PEF Reg Other IT Spend TD"/>
    <s v="AFUDC Not Eligible"/>
    <s v="Maintenance"/>
    <s v="Maintenance"/>
    <s v="Regulated Utility Other"/>
    <s v="TD - PD - Office Equipment"/>
    <s v="~"/>
    <s v="PEF Reg Other IT-Office Equip"/>
    <n v="0"/>
    <n v="0"/>
    <n v="0"/>
    <n v="0"/>
    <n v="0"/>
    <n v="0"/>
    <n v="0"/>
    <n v="0"/>
    <n v="0"/>
    <n v="0"/>
    <n v="0"/>
    <n v="0"/>
    <n v="0"/>
    <n v="0"/>
    <n v="0"/>
    <n v="1902.0176900000001"/>
    <n v="0"/>
    <n v="0"/>
    <n v="2000.0000099999997"/>
    <n v="0"/>
    <n v="0"/>
    <n v="0"/>
    <n v="0"/>
    <n v="0"/>
    <n v="3563.2550100000003"/>
    <n v="7465.2727100000002"/>
    <n v="0"/>
    <n v="0"/>
    <n v="0"/>
    <n v="0"/>
    <n v="0"/>
    <n v="0"/>
    <n v="0"/>
    <n v="0"/>
    <n v="0"/>
    <n v="0"/>
    <n v="0"/>
    <n v="6525.9060000000009"/>
    <n v="6525.9060000000009"/>
    <n v="0"/>
    <n v="0"/>
    <n v="0"/>
    <n v="0"/>
    <n v="0"/>
    <n v="0"/>
    <n v="0"/>
    <n v="0"/>
    <n v="0"/>
    <n v="0"/>
    <n v="0"/>
    <n v="7607.232"/>
    <n v="7607.232"/>
    <n v="0"/>
    <n v="0"/>
    <n v="0"/>
    <n v="0"/>
    <n v="0"/>
    <n v="0"/>
    <n v="0"/>
    <n v="0"/>
    <n v="0"/>
    <n v="0"/>
    <n v="0"/>
    <n v="8050"/>
    <n v="8050"/>
    <n v="0"/>
    <n v="0"/>
    <n v="0"/>
    <n v="0"/>
    <n v="0"/>
    <n v="0"/>
    <n v="0"/>
    <n v="0"/>
    <n v="0"/>
    <n v="0"/>
    <n v="0"/>
    <n v="8050"/>
    <n v="8050"/>
    <n v="0"/>
    <n v="0"/>
    <n v="0"/>
    <n v="0"/>
    <n v="0"/>
    <n v="0"/>
    <n v="0"/>
    <n v="0"/>
    <n v="0"/>
    <n v="0"/>
    <n v="0"/>
    <n v="0"/>
    <n v="0"/>
  </r>
  <r>
    <s v="DE Florida"/>
    <x v="19"/>
    <s v="Regulated Utility Other"/>
    <s v="PEF Solar Exp Battery BY - Vision FL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23.000000000087"/>
    <n v="46123.0000000000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Utility Other"/>
    <s v="PEF Vision FL 2023 - DeBary Hydrogen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07.37"/>
    <n v="0"/>
    <n v="0"/>
    <n v="0"/>
    <n v="0"/>
    <n v="0"/>
    <n v="0"/>
    <n v="0"/>
    <n v="0"/>
    <n v="0"/>
    <n v="2390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Utility Other"/>
    <s v="PEF Vision FL 2023 - Hines Floating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.05000000000007"/>
    <n v="676.05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gulated Utility Other"/>
    <s v="PEF Vision FL 2024 - UCF Research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9.6700000000037"/>
    <n v="0"/>
    <n v="0"/>
    <n v="0"/>
    <n v="0"/>
    <n v="0"/>
    <n v="0"/>
    <n v="2559.67000000000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- Transmission"/>
    <s v="AFUDC Not Eligible"/>
    <s v="Expansion"/>
    <s v="Regulated Renewables"/>
    <s v="Renewable Generation - Solar"/>
    <s v="BY - Solar Energy Production"/>
    <s v="~"/>
    <s v="PEF Solar Growth Transmission"/>
    <n v="186.19"/>
    <n v="162.80000000000001"/>
    <n v="610.53000000000009"/>
    <n v="3447.17"/>
    <n v="21854.449999999997"/>
    <n v="1276.01"/>
    <n v="810.43999999999994"/>
    <n v="143.47999999999999"/>
    <n v="739.41"/>
    <n v="460.62"/>
    <n v="43.81"/>
    <n v="3896.51"/>
    <n v="33631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2018 - Hamilton"/>
    <s v="AFUDC Not Eligible"/>
    <s v="Expansion"/>
    <s v="Regulated Renewables"/>
    <s v="Renewable Generation - Solar"/>
    <s v="BY - Solar Energy Production"/>
    <s v="~"/>
    <s v="PEF Solar Growth Hamilton"/>
    <n v="30.08"/>
    <n v="0.27"/>
    <n v="65.38"/>
    <n v="16.98"/>
    <n v="1.83"/>
    <n v="43.02"/>
    <n v="19.73"/>
    <n v="0"/>
    <n v="0"/>
    <n v="0"/>
    <n v="41.71"/>
    <n v="48.3"/>
    <n v="267.3"/>
    <n v="0"/>
    <n v="0"/>
    <n v="207.63574999999989"/>
    <n v="0"/>
    <n v="0"/>
    <n v="0"/>
    <n v="0"/>
    <n v="0"/>
    <n v="0"/>
    <n v="0"/>
    <n v="0"/>
    <n v="0"/>
    <n v="207.63574999999989"/>
    <n v="0"/>
    <n v="0"/>
    <n v="0"/>
    <n v="0"/>
    <n v="0"/>
    <n v="0"/>
    <n v="0"/>
    <n v="0"/>
    <n v="0"/>
    <n v="0"/>
    <n v="0"/>
    <n v="207.63575000000009"/>
    <n v="207.63575000000009"/>
    <n v="0"/>
    <n v="0"/>
    <n v="0"/>
    <n v="0"/>
    <n v="0"/>
    <n v="0"/>
    <n v="0"/>
    <n v="0"/>
    <n v="0"/>
    <n v="0"/>
    <n v="0"/>
    <n v="217.28700103569597"/>
    <n v="217.28700103569597"/>
    <n v="0"/>
    <n v="0"/>
    <n v="0"/>
    <n v="0"/>
    <n v="0"/>
    <n v="0"/>
    <n v="0"/>
    <n v="0"/>
    <n v="0"/>
    <n v="0"/>
    <n v="0"/>
    <n v="204.5600018664972"/>
    <n v="204.5600018664972"/>
    <n v="0"/>
    <n v="0"/>
    <n v="0"/>
    <n v="0"/>
    <n v="0"/>
    <n v="0"/>
    <n v="0"/>
    <n v="0"/>
    <n v="0"/>
    <n v="0"/>
    <n v="0"/>
    <n v="144.56587381326997"/>
    <n v="144.56587381326997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2018 - Hamilton 344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.598748964304292"/>
    <n v="93.598748964304292"/>
    <n v="0"/>
    <n v="0"/>
    <n v="0"/>
    <n v="0"/>
    <n v="0"/>
    <n v="0"/>
    <n v="0"/>
    <n v="0"/>
    <n v="0"/>
    <n v="0"/>
    <n v="0"/>
    <n v="209.5757481335028"/>
    <n v="209.5757481335028"/>
    <n v="0"/>
    <n v="0"/>
    <n v="0"/>
    <n v="0"/>
    <n v="0"/>
    <n v="0"/>
    <n v="0"/>
    <n v="0"/>
    <n v="0"/>
    <n v="0"/>
    <n v="0"/>
    <n v="269.56987618673014"/>
    <n v="269.56987618673014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2019 DeBary"/>
    <s v="AFUDC Not Eligible"/>
    <s v="Expansion"/>
    <s v="Regulated Renewables"/>
    <s v="Renewable Generation - Solar"/>
    <s v="BY - Solar Energy Production"/>
    <s v="~"/>
    <s v="PEF Solar Growth DeBary"/>
    <n v="0"/>
    <n v="0"/>
    <n v="0"/>
    <n v="0"/>
    <n v="0"/>
    <n v="0"/>
    <n v="2.36"/>
    <n v="0"/>
    <n v="0"/>
    <n v="0"/>
    <n v="0"/>
    <n v="0"/>
    <n v="2.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0"/>
    <n v="0"/>
    <n v="0"/>
    <n v="0"/>
    <n v="0"/>
    <n v="0"/>
    <n v="0"/>
    <n v="92692.599999999991"/>
    <n v="1499.69"/>
    <n v="117.99"/>
    <n v="418.46"/>
    <n v="1896.71"/>
    <n v="96625.450000000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0"/>
    <n v="0"/>
    <n v="0"/>
    <n v="0"/>
    <n v="0"/>
    <n v="90439.49"/>
    <n v="846.71"/>
    <n v="74.45"/>
    <n v="43.13"/>
    <n v="58.19"/>
    <n v="754.92"/>
    <n v="0"/>
    <n v="92216.890000000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2021 Duette"/>
    <s v="AFUDC Eligible"/>
    <s v="Expansion"/>
    <s v="Regulated Renewables"/>
    <s v="Renewable Generation - Solar"/>
    <s v="BY - Solar Energy Production"/>
    <s v="~"/>
    <s v="PEF Solar Growth Duet"/>
    <n v="-45.84"/>
    <n v="35.799999999999997"/>
    <n v="529.79"/>
    <n v="63.56"/>
    <n v="17.37"/>
    <n v="0"/>
    <n v="0"/>
    <n v="18.690000000000001"/>
    <n v="1.76"/>
    <n v="0"/>
    <n v="-48.39"/>
    <n v="0"/>
    <n v="57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2021 Santa Fe"/>
    <s v="AFUDC Not Eligible"/>
    <s v="Expansion"/>
    <s v="Regulated Renewables"/>
    <s v="Renewable Generation - Solar"/>
    <s v="BY - Solar Energy Production"/>
    <s v="~"/>
    <s v="PEF Solar Growth Santa Fe"/>
    <n v="0"/>
    <n v="0.28000000000000003"/>
    <n v="0"/>
    <n v="0"/>
    <n v="0"/>
    <n v="0"/>
    <n v="0"/>
    <n v="0"/>
    <n v="0"/>
    <n v="0"/>
    <n v="0"/>
    <n v="0"/>
    <n v="0.28000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2021 Twin Rivers"/>
    <s v="AFUDC Eligible"/>
    <s v="Expansion"/>
    <s v="Regulated Renewables"/>
    <s v="Renewable Generation - Solar"/>
    <s v="BY - Solar Energy Production"/>
    <s v="~"/>
    <s v="PEF Solar Growth Twin Rivers"/>
    <n v="1057.8900000000001"/>
    <n v="3.65"/>
    <n v="0.53"/>
    <n v="0"/>
    <n v="0"/>
    <n v="0"/>
    <n v="0"/>
    <n v="0"/>
    <n v="0"/>
    <n v="0"/>
    <n v="0"/>
    <n v="0"/>
    <n v="1062.07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2022 BY - Bay Trail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67280.17"/>
    <n v="0"/>
    <n v="0"/>
    <n v="39917.550000000003"/>
    <n v="82.07"/>
    <n v="1416.01"/>
    <n v="177.78"/>
    <n v="108873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2022 BY - Fort Green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103793.28"/>
    <n v="1087.1600000000001"/>
    <n v="1422.1"/>
    <n v="28.06"/>
    <n v="65.5"/>
    <n v="924.94"/>
    <n v="289.20999999999998"/>
    <n v="107610.25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2022 BY - Hardeetown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100318.0236666667"/>
    <n v="1025.08341666667"/>
    <n v="1025.08341666667"/>
    <n v="1025.08341666667"/>
    <n v="1025.08341666667"/>
    <n v="1025.08341666667"/>
    <n v="1025.08341666667"/>
    <n v="1025.08341666667"/>
    <n v="1025.08341666667"/>
    <n v="108518.69100000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2023 BY - Bay Ranch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99637.398983862964"/>
    <n v="1500.8494919314801"/>
    <n v="1500.8494919314801"/>
    <n v="1500.8494919314801"/>
    <n v="1500.8494919314801"/>
    <n v="1500.8494919314801"/>
    <n v="1500.8494919314801"/>
    <n v="1500.8494919314801"/>
    <n v="1500.8494919314801"/>
    <n v="1500.8494919314801"/>
    <n v="1500.8494919314801"/>
    <n v="114645.89390317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2023 BY - Hildreth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106874.08"/>
    <n v="1247"/>
    <n v="1247"/>
    <n v="1247"/>
    <n v="1247"/>
    <n v="1247"/>
    <n v="1247"/>
    <n v="1247"/>
    <n v="1247"/>
    <n v="1247"/>
    <n v="11809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2023 BY- High Springs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86802.46"/>
    <n v="999"/>
    <n v="999"/>
    <n v="999"/>
    <n v="999"/>
    <n v="999"/>
    <n v="999"/>
    <n v="999"/>
    <n v="999"/>
    <n v="999"/>
    <n v="9579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2024 BY - Falmouth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789.56"/>
    <n v="2667"/>
    <n v="2667"/>
    <n v="2667"/>
    <n v="2667"/>
    <n v="2667"/>
    <n v="2667"/>
    <n v="115791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2024 BY - Mule Creek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519.06"/>
    <n v="732"/>
    <n v="732"/>
    <n v="732"/>
    <n v="732"/>
    <n v="732"/>
    <n v="732"/>
    <n v="732"/>
    <n v="732"/>
    <n v="732"/>
    <n v="732"/>
    <n v="732"/>
    <n v="11657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2024 BY - Spring Ridge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60.61"/>
    <n v="3000"/>
    <n v="3000"/>
    <n v="3000"/>
    <n v="3000"/>
    <n v="3000"/>
    <n v="3000"/>
    <n v="114460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2024 BY - Winquepin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730.12"/>
    <n v="621"/>
    <n v="621"/>
    <n v="621"/>
    <n v="621"/>
    <n v="621"/>
    <n v="621"/>
    <n v="621"/>
    <n v="621"/>
    <n v="621"/>
    <n v="621"/>
    <n v="621"/>
    <n v="121561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2024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186"/>
    <n v="4169.666666666667"/>
    <n v="4169.666666666667"/>
    <n v="4169.666666666667"/>
    <n v="4169.666666666667"/>
    <n v="4169.666666666667"/>
    <n v="4169.666666666667"/>
    <n v="4169.666666666667"/>
    <n v="4169.666666666667"/>
    <n v="4169.6666666666715"/>
    <n v="226712.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2025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293.99999999988"/>
    <n v="457293.99999999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2026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636.50000000006"/>
    <n v="19090.916666666668"/>
    <n v="19090.916666666668"/>
    <n v="19090.916666666668"/>
    <n v="19090.916666666668"/>
    <n v="19090.916666666668"/>
    <n v="19090.916666666686"/>
    <n v="458182.00000000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2027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238.5"/>
    <n v="19013.25"/>
    <n v="19013.25"/>
    <n v="19013.25"/>
    <n v="19013.25"/>
    <n v="19013.25"/>
    <n v="19013.25"/>
    <n v="456318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2028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260"/>
    <n v="0"/>
    <n v="0"/>
    <n v="0"/>
    <n v="0"/>
    <n v="0"/>
    <n v="0"/>
    <n v="227260"/>
  </r>
  <r>
    <s v="DE Florida"/>
    <x v="19"/>
    <s v="Renewable Generation"/>
    <s v="PEF Solar Growth Battery BY"/>
    <s v="AFUDC Not Eligible"/>
    <s v="Expansion"/>
    <s v="Regulated Renewables"/>
    <s v="Renewable Generation - Battery"/>
    <s v="BY - Solar Energy Production"/>
    <s v="~"/>
    <s v="PEF Solar Growth Battery"/>
    <n v="0"/>
    <n v="13689.4"/>
    <n v="22.34"/>
    <n v="55.71"/>
    <n v="27.74"/>
    <n v="22047.34"/>
    <n v="85.19"/>
    <n v="83.309999999999988"/>
    <n v="428.91999999999996"/>
    <n v="1154.27"/>
    <n v="1089.4199999999998"/>
    <n v="954.81000000000006"/>
    <n v="39638.44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Battery BY - Jennings"/>
    <s v="AFUDC Not Eligible"/>
    <s v="Expansion"/>
    <s v="Regulated Renewables"/>
    <s v="Renewable Generation - Battery"/>
    <s v="BY - Solar Energy Production"/>
    <s v="~"/>
    <s v="PEF Solar Growth Battery"/>
    <n v="-22.04"/>
    <n v="0"/>
    <n v="0"/>
    <n v="0"/>
    <n v="0"/>
    <n v="7640.79"/>
    <n v="290.58"/>
    <n v="582.02"/>
    <n v="18.98"/>
    <n v="9.3800000000000008"/>
    <n v="343.33"/>
    <n v="43.11"/>
    <n v="8906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Battery BY - Micanop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11715.73"/>
    <n v="-413.53"/>
    <n v="923.46"/>
    <n v="-310.45999999999998"/>
    <n v="39.630000000000003"/>
    <n v="11954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Renewable Generation"/>
    <s v="PEF Solar Growth Battery BY - Trenton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12885.32"/>
    <n v="26.18"/>
    <n v="417.18"/>
    <n v="9.14"/>
    <n v="271.67"/>
    <n v="907.68"/>
    <n v="0.13"/>
    <n v="33.33"/>
    <n v="14550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EE 2023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1786.7"/>
    <n v="33.243917300000021"/>
    <n v="28.807865199999995"/>
    <n v="59.9943648"/>
    <n v="49.655685699999992"/>
    <n v="57.419325000000001"/>
    <n v="109.6396105"/>
    <n v="59.994414800000001"/>
    <n v="52.2287155"/>
    <n v="57.408355"/>
    <n v="52.221585500000003"/>
    <n v="49.657575700000002"/>
    <n v="2396.9714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EE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2.1363748"/>
    <n v="2.1454448000000004"/>
    <n v="2.4629004999999995"/>
    <n v="2.0495195000000002"/>
    <n v="2.3765252000000001"/>
    <n v="2.3344352000000002"/>
    <n v="2.1408648000000006"/>
    <n v="5.9446764999999999"/>
    <n v="4.3583256000000006"/>
    <n v="4.3031974000000002"/>
    <n v="2.3721329999999998"/>
    <n v="32.624397299999998"/>
    <n v="2.2405062999999998"/>
    <n v="2.4843896000000001"/>
    <n v="2.8939006999999997"/>
    <n v="2.7332638999999999"/>
    <n v="2.6332662000000004"/>
    <n v="2.6276761999999998"/>
    <n v="2.3754729999999995"/>
    <n v="2.6015662000000006"/>
    <n v="143.68462539999999"/>
    <n v="277.47473350000001"/>
    <n v="0.97206499999999996"/>
    <n v="0"/>
    <n v="442.721466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EE 2025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4.0058333333333334"/>
    <n v="2.0029166666666605"/>
    <n v="24.035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90002"/>
    <n v="7.7741570598089993"/>
    <n v="93.289884717708006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827"/>
    <n v="93.152952387745927"/>
    <n v="1117.83542865295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EE 2026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2.807374569019251"/>
    <n v="1.1643067790017501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114.03703730042253"/>
    <n v="685.386530581536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EE 2028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42.503088261009736"/>
    <n v="3.8639171146372604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55.742024384177995"/>
    <n v="4.7161915699582622"/>
    <n v="0"/>
    <n v="0"/>
    <n v="0"/>
    <n v="0"/>
    <n v="0"/>
    <n v="0"/>
    <n v="0"/>
    <n v="0"/>
    <n v="0"/>
    <n v="0"/>
    <n v="0"/>
    <n v="4.7161915699582622"/>
  </r>
  <r>
    <s v="DE Florida"/>
    <x v="19"/>
    <s v="Transmission"/>
    <s v="PEF Transmission Expansion EE DEC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7.395290000000003"/>
    <n v="1.5813899999999987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13.06608200000001"/>
    <n v="10.134971999999989"/>
    <n v="120.792672"/>
    <n v="120.792672"/>
    <n v="120.792672"/>
    <n v="120.792672"/>
    <n v="120.792672"/>
    <n v="120.792672"/>
    <n v="120.792672"/>
    <n v="120.792672"/>
    <n v="120.792672"/>
    <n v="120.792672"/>
    <n v="241.58534399999979"/>
    <n v="1459.6470359999998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EE JUL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22.5268333"/>
    <n v="22.5268333"/>
    <n v="22.5268333"/>
    <n v="22.5268333"/>
    <n v="22.5268333"/>
    <n v="22.5268333"/>
    <n v="22.5268333"/>
    <n v="22.5268333"/>
    <n v="22.5268333"/>
    <n v="22.5268333"/>
    <n v="22.5268333"/>
    <n v="247.79516629999995"/>
    <n v="22.5268333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73.25274959999996"/>
    <n v="40.975083300000001"/>
    <n v="0"/>
    <n v="0"/>
    <n v="0"/>
    <n v="0"/>
    <n v="0"/>
    <n v="0"/>
    <n v="0"/>
    <n v="0"/>
    <n v="0"/>
    <n v="0"/>
    <n v="0"/>
    <n v="40.975083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EE MAR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11.925911229160498"/>
    <n v="1.0841737481055027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24.10021210854774"/>
    <n v="20.274185305494772"/>
    <n v="36.877581401094005"/>
    <n v="73.755162802188011"/>
    <n v="36.877581401093998"/>
    <n v="36.877581401093998"/>
    <n v="36.877581401093998"/>
    <n v="36.877581401093998"/>
    <n v="36.877581401093998"/>
    <n v="36.877581401093998"/>
    <n v="36.877581401093998"/>
    <n v="36.877581401093998"/>
    <n v="36.877581401094005"/>
    <n v="462.80516211862283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EE_DeLand West to Dona Vista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1"/>
    <n v="51.04954"/>
    <n v="46.30603"/>
    <n v="51.176369999999999"/>
    <n v="54.742589400000007"/>
    <n v="76.740436499999987"/>
    <n v="72.949279399999995"/>
    <n v="76.043599999999998"/>
    <n v="76.075999999999993"/>
    <n v="73.254919999999998"/>
    <n v="75.432209999999998"/>
    <n v="72.402559999999994"/>
    <n v="727.17353529999991"/>
    <n v="74.384619999999984"/>
    <n v="74.625029999999981"/>
    <n v="68.722939999999994"/>
    <n v="74.479829999999993"/>
    <n v="73.066270000000003"/>
    <n v="75.340670000000017"/>
    <n v="72.50403"/>
    <n v="74.592600000000004"/>
    <n v="73.699770000000001"/>
    <n v="72.436750000000018"/>
    <n v="75.461299999999994"/>
    <n v="73.112349999999992"/>
    <n v="882.42615999999987"/>
    <n v="75.952259999999995"/>
    <n v="628.31980808977607"/>
    <n v="578.62602496997567"/>
    <n v="627.09726873354896"/>
    <n v="615.19552815236068"/>
    <n v="634.34527685623914"/>
    <n v="610.46164022092"/>
    <n v="628.04675746083365"/>
    <n v="620.52940337391658"/>
    <n v="609.89516330709796"/>
    <n v="635.36094436685687"/>
    <n v="615.58350758441964"/>
    <n v="6879.4135831159447"/>
    <n v="639.49467688405468"/>
    <n v="884.93598173464045"/>
    <n v="814.94643789879603"/>
    <n v="883.21413713976551"/>
    <n v="866.4515293881733"/>
    <n v="1753.2065948752504"/>
    <n v="884.55141272491744"/>
    <n v="873.96384723151471"/>
    <n v="858.98640811155076"/>
    <n v="894.85283420954374"/>
    <n v="866.99796601993512"/>
    <n v="900.67485066591325"/>
    <n v="11122.2766768840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EE_Ross Prairie-Shaw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1.82"/>
    <n v="13.71011"/>
    <n v="12.436170000000001"/>
    <n v="13.74418"/>
    <n v="13.39836"/>
    <n v="13.86487"/>
    <n v="23.557780000000005"/>
    <n v="46.193119999999993"/>
    <n v="46.212829999999997"/>
    <n v="44.49915"/>
    <n v="45.821759999999998"/>
    <n v="43.981409999999997"/>
    <n v="319.23973999999993"/>
    <n v="59.991454099999999"/>
    <n v="160.44812999999999"/>
    <n v="10196.8436958"/>
    <n v="244.18121000000065"/>
    <n v="236.39350000000002"/>
    <n v="234.81001000000003"/>
    <n v="225.96902999999998"/>
    <n v="232.47845000000001"/>
    <n v="282.55291999999992"/>
    <n v="762.59535000000005"/>
    <n v="695.78178000000003"/>
    <n v="114.15968999999996"/>
    <n v="13446.205219900001"/>
    <n v="118.59411"/>
    <n v="302.51646333430057"/>
    <n v="19225.609497761518"/>
    <n v="460.39075719916582"/>
    <n v="888.42929709376313"/>
    <n v="426.05265501494137"/>
    <n v="438.32582215473639"/>
    <n v="532.73858700116705"/>
    <n v="1437.8332002821292"/>
    <n v="1311.8597476832194"/>
    <n v="215.24205781731527"/>
    <n v="223.60291898994547"/>
    <n v="25581.1951143322"/>
    <n v="74.139413349644457"/>
    <n v="4711.7283923759815"/>
    <n v="112.83055564690181"/>
    <n v="109.232032867377"/>
    <n v="108.50033833379142"/>
    <n v="104.41512356291226"/>
    <n v="107.4229777525899"/>
    <n v="130.56124573735465"/>
    <n v="352.37787983048969"/>
    <n v="321.50485635807274"/>
    <n v="52.750583286805977"/>
    <n v="54.799631330528427"/>
    <n v="6240.2630304324503"/>
    <n v="2.5605917066699999E-3"/>
    <n v="0.16273142854127221"/>
    <n v="3.8968879303900002E-3"/>
    <n v="3.7726038665E-3"/>
    <n v="3.7473329495899999E-3"/>
    <n v="3.6062397497699998E-3"/>
    <n v="3.7101235835500001E-3"/>
    <n v="4.5092620502799998E-3"/>
    <n v="1.217025919065E-2"/>
    <n v="1.110398142702E-2"/>
    <n v="1.82187449271E-3"/>
    <n v="1.8877912115977669E-3"/>
    <n v="0.21551837669999999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FF  Tallahasse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11.973120189326"/>
    <n v="0"/>
    <n v="0"/>
    <n v="0"/>
    <n v="0"/>
    <n v="17411.973120189326"/>
  </r>
  <r>
    <s v="DE Florida"/>
    <x v="19"/>
    <s v="Transmission"/>
    <s v="PEF Transmission Expansion FF - New County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3.337040557206"/>
    <n v="0"/>
    <n v="0"/>
    <n v="0"/>
    <n v="0"/>
    <n v="0"/>
    <n v="0"/>
    <n v="0"/>
    <n v="12563.337040557206"/>
  </r>
  <r>
    <s v="DE Florida"/>
    <x v="19"/>
    <s v="Transmission"/>
    <s v="PEF Transmission Expansion FF American Cement-Bushnell East "/>
    <s v="AFUDC Not Eligible"/>
    <s v="Expansion"/>
    <s v="Other Transmission &amp; Distribution Expansion"/>
    <s v="Transmission Expansion"/>
    <s v="FF - Transmission Stations "/>
    <s v="~"/>
    <s v="PEF Transmission (Excl. ECC) 353.1"/>
    <n v="-8.32"/>
    <n v="-1.33"/>
    <n v="2.33"/>
    <n v="-0.47"/>
    <n v="2.2799999999999998"/>
    <n v="0"/>
    <n v="0"/>
    <n v="0"/>
    <n v="0"/>
    <n v="0"/>
    <n v="0"/>
    <n v="0"/>
    <n v="-5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FF Bartow Plant-Northeast"/>
    <s v="AFUDC Not Eligible"/>
    <s v="Expansion"/>
    <s v="Other Transmission &amp; Distribution Expansion"/>
    <s v="Transmission Expansion"/>
    <s v="FF - Transmission Stations "/>
    <s v="~"/>
    <s v="PEF Transmission (Excl. ECC) 353.1"/>
    <n v="15"/>
    <n v="0"/>
    <n v="0"/>
    <n v="0"/>
    <n v="14129.03"/>
    <n v="242.86"/>
    <n v="-77.31"/>
    <n v="182.98000000000002"/>
    <n v="111.65"/>
    <n v="104.87"/>
    <n v="-0.89999999999999858"/>
    <n v="4.71"/>
    <n v="14712.89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FF Bayboro_TGIP"/>
    <s v="AFUDC Not Eligible"/>
    <s v="Expansion"/>
    <s v="Other Transmission &amp; Distribution Expansion"/>
    <s v="Transmission Expansion"/>
    <s v="FF - Transmission Stations "/>
    <s v="~"/>
    <s v="PEF Transmission (Excl. ECC) 353.1"/>
    <n v="539.91999999999996"/>
    <n v="1690.52"/>
    <n v="336.06"/>
    <n v="298.5"/>
    <n v="976.91"/>
    <n v="1575.46"/>
    <n v="47.5"/>
    <n v="351.25"/>
    <n v="114.93"/>
    <n v="387.83"/>
    <n v="159.93"/>
    <n v="644.55999999999995"/>
    <n v="7123.37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FF Brookridge Bank &amp; Spar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11.2702422"/>
    <n v="4.9899852999999998"/>
    <n v="26416.260227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FF Fort White"/>
    <s v="AFUDC Not Eligible"/>
    <s v="Expansion"/>
    <s v="Other Transmission &amp; Distribution Expansion"/>
    <s v="Transmission Expansion"/>
    <s v="FF - Transmission Stations "/>
    <s v="~"/>
    <s v="PEF Transmission (Excl. ECC) 353.1"/>
    <n v="331.81"/>
    <n v="264.63"/>
    <n v="8.01"/>
    <n v="1.35"/>
    <n v="625.97"/>
    <n v="-654.07000000000005"/>
    <n v="1185.98"/>
    <n v="0"/>
    <n v="0"/>
    <n v="0"/>
    <n v="0"/>
    <n v="0"/>
    <n v="1763.67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44.28"/>
    <n v="340.46"/>
    <n v="390.96"/>
    <n v="428.22"/>
    <n v="919"/>
    <n v="96.37"/>
    <n v="34.54"/>
    <n v="290.06"/>
    <n v="895.5"/>
    <n v="70.12"/>
    <n v="41.44"/>
    <n v="48.04"/>
    <n v="3598.99"/>
    <n v="49.731026013314406"/>
    <n v="50.321890049395677"/>
    <n v="50.481399724527726"/>
    <n v="50.641483004709613"/>
    <n v="50.802142141533167"/>
    <n v="50.963379396222443"/>
    <n v="51.125197039673594"/>
    <n v="51.287597352505934"/>
    <n v="51.450582625089289"/>
    <n v="51.614155157617581"/>
    <n v="51.778317260126954"/>
    <n v="51.943071252576601"/>
    <n v="612.14024101729296"/>
    <n v="50.225774695145134"/>
    <n v="50.384912058046368"/>
    <n v="50.544621499524958"/>
    <n v="50.704905264423516"/>
    <n v="50.865765607153698"/>
    <n v="51.027204791771467"/>
    <n v="51.189225092017026"/>
    <n v="51.351828791365861"/>
    <n v="51.515018183056206"/>
    <n v="51.678795570162677"/>
    <n v="51.843163265614507"/>
    <n v="52.008123592276306"/>
    <n v="613.33933841055773"/>
    <n v="50.28867633107771"/>
    <n v="50.448012994049975"/>
    <n v="50.607922452058006"/>
    <n v="50.768406952755782"/>
    <n v="50.92946875337838"/>
    <n v="51.091110120817177"/>
    <n v="51.253333331659967"/>
    <n v="51.416140672242001"/>
    <n v="51.579534438673534"/>
    <n v="51.743516936913487"/>
    <n v="51.908090482787742"/>
    <n v="52.073257402070055"/>
    <n v="614.10747086848392"/>
    <n v="50.35165674361108"/>
    <n v="50.511192956253311"/>
    <n v="50.671302681287024"/>
    <n v="50.831988169181059"/>
    <n v="50.9932516799974"/>
    <n v="51.155095483466468"/>
    <n v="51.317521859027167"/>
    <n v="51.480533095878144"/>
    <n v="51.644131493005204"/>
    <n v="51.808319359255236"/>
    <n v="51.973099013354407"/>
    <n v="52.13847278398918"/>
    <n v="614.87656531830567"/>
    <n v="50.414716031403287"/>
    <n v="50.574452043627055"/>
    <n v="50.734762286496355"/>
    <n v="50.895649013298524"/>
    <n v="51.057114486925954"/>
    <n v="51.219160979951639"/>
    <n v="51.381790774669199"/>
    <n v="51.545006163144222"/>
    <n v="51.708809447241727"/>
    <n v="51.873202938700139"/>
    <n v="52.038188959149529"/>
    <n v="52.203769840192777"/>
    <n v="615.64662296480049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FF Stations"/>
    <s v="AFUDC Not Eligible"/>
    <s v="Expansion"/>
    <s v="Other Transmission &amp; Distribution Expansion"/>
    <s v="Transmission Expansion"/>
    <s v="FF - Transmission Stations "/>
    <s v="~"/>
    <s v="PEF Transmission (Excl. ECC) 353.1"/>
    <n v="322.77999999999997"/>
    <n v="153.69"/>
    <n v="4963.84"/>
    <n v="10612.2"/>
    <n v="20494.759999999998"/>
    <n v="5168.5499999999993"/>
    <n v="-104.48000000000008"/>
    <n v="1775.29"/>
    <n v="27.630000000000003"/>
    <n v="327.31"/>
    <n v="2117.52"/>
    <n v="12285.91"/>
    <n v="58145"/>
    <n v="0"/>
    <n v="0"/>
    <n v="25507.564303034003"/>
    <n v="0"/>
    <n v="0"/>
    <n v="12411.675057860002"/>
    <n v="0"/>
    <n v="0"/>
    <n v="11173.735534780997"/>
    <n v="0"/>
    <n v="0"/>
    <n v="12095.145245915"/>
    <n v="61188.12014159"/>
    <n v="0"/>
    <n v="0"/>
    <n v="3261.5017571050003"/>
    <n v="0"/>
    <n v="0"/>
    <n v="6288.5961307779999"/>
    <n v="0"/>
    <n v="0"/>
    <n v="8090.1124477600006"/>
    <n v="0"/>
    <n v="0"/>
    <n v="6251.2400930299991"/>
    <n v="23891.450428673001"/>
    <n v="0"/>
    <n v="0"/>
    <n v="4115.3892305166819"/>
    <n v="0"/>
    <n v="0"/>
    <n v="7979.4517854491687"/>
    <n v="0"/>
    <n v="0"/>
    <n v="10265.353486419017"/>
    <n v="0"/>
    <n v="0"/>
    <n v="7932.0515858875042"/>
    <n v="30292.246088272372"/>
    <n v="0"/>
    <n v="0"/>
    <n v="1847.9246994680691"/>
    <n v="0"/>
    <n v="0"/>
    <n v="3534.4767667282263"/>
    <n v="0"/>
    <n v="0"/>
    <n v="4547.010794170521"/>
    <n v="0"/>
    <n v="0"/>
    <n v="3513.4809713199966"/>
    <n v="13442.893231686812"/>
    <n v="0"/>
    <n v="0"/>
    <n v="735.91081974225858"/>
    <n v="0"/>
    <n v="0"/>
    <n v="1404.199659333311"/>
    <n v="0"/>
    <n v="0"/>
    <n v="1806.4656891405975"/>
    <n v="0"/>
    <n v="0"/>
    <n v="1395.8583264421814"/>
    <n v="5342.4344946583487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FF Stations - Keystone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43.1475399999999"/>
    <n v="13.18126"/>
    <n v="14.18357"/>
    <n v="14.57183"/>
    <n v="6585.0842000000002"/>
    <n v="6.7698"/>
    <n v="0.18309"/>
    <n v="0"/>
    <n v="0"/>
    <n v="0"/>
    <n v="0"/>
    <n v="0"/>
    <n v="0"/>
    <n v="0"/>
    <n v="0"/>
    <n v="0"/>
    <n v="0"/>
    <n v="6.95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925.89904985941"/>
    <n v="129925.899049859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471.33"/>
    <n v="136.82"/>
    <n v="6525.46"/>
    <n v="21014.489999999998"/>
    <n v="1245.78"/>
    <n v="5893.87"/>
    <n v="890.14"/>
    <n v="-3247.37"/>
    <n v="2928.54"/>
    <n v="123.84"/>
    <n v="1331.03"/>
    <n v="258.74"/>
    <n v="37572.6699999999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22.54"/>
    <n v="30.83"/>
    <n v="0.02"/>
    <n v="0.65"/>
    <n v="-3.6"/>
    <n v="0"/>
    <n v="1.23"/>
    <n v="29.27"/>
    <n v="6.83"/>
    <n v="0"/>
    <n v="0"/>
    <n v="0"/>
    <n v="87.77"/>
    <n v="0"/>
    <n v="0"/>
    <n v="0"/>
    <n v="0"/>
    <n v="119482.58747700877"/>
    <n v="1339.1998412"/>
    <n v="277.6264127"/>
    <n v="283.11118019999998"/>
    <n v="257.40801069999998"/>
    <n v="269.42178999999999"/>
    <n v="0"/>
    <n v="0"/>
    <n v="121909.354711808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FF Sumter County Industrial Park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64.889548996702"/>
    <n v="0"/>
    <n v="10864.889548996702"/>
  </r>
  <r>
    <s v="DE Florida"/>
    <x v="19"/>
    <s v="Transmission"/>
    <s v="PEF Transmission Expansion FF Voltage"/>
    <s v="AFUDC Not Eligible"/>
    <s v="Expansion"/>
    <s v="Other Transmission &amp; Distribution Expansion"/>
    <s v="Voltage Control"/>
    <s v="FF - Transmission Stations "/>
    <s v="~"/>
    <s v="PEF Transmission (Excl. ECC) 353.1"/>
    <n v="9.16"/>
    <n v="474.16"/>
    <n v="107.69000000000001"/>
    <n v="144.41"/>
    <n v="3185.0099999999998"/>
    <n v="677.08999999999992"/>
    <n v="89.85"/>
    <n v="116.53000000000002"/>
    <n v="5939.9"/>
    <n v="118.75"/>
    <n v="121.08999999999999"/>
    <n v="44.25"/>
    <n v="1102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- Disston to Largo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008.657546576025"/>
    <n v="725.93568941569595"/>
    <n v="588.4603916788667"/>
    <n v="53.2088371935182"/>
    <n v="51.224672247279734"/>
    <n v="144.97203772578928"/>
    <n v="42572.459174837175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- Disston to Largo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23.177397001076"/>
    <n v="340.049170225561"/>
    <n v="275.65178406102569"/>
    <n v="24.924550755847733"/>
    <n v="23.995110788373328"/>
    <n v="67.90907494056728"/>
    <n v="19755.707087772447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40th Street to 16th Stree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50.955464126997"/>
    <n v="243.86988595139999"/>
    <n v="219.6958417251"/>
    <n v="36.791998285200002"/>
    <n v="33.531869253899998"/>
    <n v="32.957560229999999"/>
    <n v="0"/>
    <n v="0"/>
    <n v="0"/>
    <n v="0"/>
    <n v="20417.8026195725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40th Street to 16th Stree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82.1431028730003"/>
    <n v="114.2356734486"/>
    <n v="102.9118553749"/>
    <n v="17.234430914800001"/>
    <n v="15.707292646100001"/>
    <n v="15.43826977"/>
    <n v="0"/>
    <n v="0"/>
    <n v="0"/>
    <n v="0"/>
    <n v="6547.670625027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Archer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74.160888307648"/>
    <n v="1671.0129113592584"/>
    <n v="1671.0129113592584"/>
    <n v="1671.0129113592584"/>
    <n v="1671.0129113592584"/>
    <n v="1671.012911359252"/>
    <n v="28129.225445103937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Archer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840.1544647549983"/>
    <n v="167.28676952318162"/>
    <n v="148.0075883212767"/>
    <n v="148.00758832127664"/>
    <n v="148.0075883212767"/>
    <n v="148.00758832127664"/>
    <n v="148.0075883212767"/>
    <n v="148.00758832127664"/>
    <n v="148.0075883212767"/>
    <n v="148.00758832127664"/>
    <n v="148.0075883212767"/>
    <n v="148.00758832127664"/>
    <n v="148.0075883212767"/>
    <n v="1795.370241057225"/>
    <n v="148.00758832127664"/>
    <n v="782.75054144435342"/>
    <n v="782.75054144435342"/>
    <n v="782.75054144435342"/>
    <n v="1565.5010828887068"/>
    <n v="782.75054144435342"/>
    <n v="782.75054144435342"/>
    <n v="782.75054144435342"/>
    <n v="782.75054144435342"/>
    <n v="782.75054144435342"/>
    <n v="782.75054144435342"/>
    <n v="782.75054144435489"/>
    <n v="9541.0140856535181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Archer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11.876312291006"/>
    <n v="166.78950476588989"/>
    <n v="168.9257532487905"/>
    <n v="180.59501358853771"/>
    <n v="162.79632986825635"/>
    <n v="143.41824691367853"/>
    <n v="0"/>
    <n v="0"/>
    <n v="0"/>
    <n v="21034.401160676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Archer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46.1828247001922"/>
    <n v="78.129004435123164"/>
    <n v="79.129684708317427"/>
    <n v="84.595902106818698"/>
    <n v="76.258486384689832"/>
    <n v="67.181234604204775"/>
    <n v="0"/>
    <n v="0"/>
    <n v="0"/>
    <n v="9631.47713693934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Baker Tap to Miccosuke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376154438430735"/>
    <n v="-1.6297585912458E-3"/>
    <n v="-1.5940014385176001E-3"/>
    <n v="-1.5939984508344001E-3"/>
    <n v="-1.0168456529268E-3"/>
    <n v="1.1772424132019999E-2"/>
    <n v="0"/>
    <n v="0"/>
    <n v="0"/>
    <n v="29.3820922584292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Baker Tap to Miccosuke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60636220057872"/>
    <n v="-7.6342583055420004E-4"/>
    <n v="-7.466761510824E-4"/>
    <n v="-7.4667475156560002E-4"/>
    <n v="-4.7631976987320003E-4"/>
    <n v="5.51454228798E-3"/>
    <n v="0"/>
    <n v="0"/>
    <n v="0"/>
    <n v="13.7634176658427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Bithlo to Lockwood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7.12"/>
    <n v="0"/>
    <n v="0"/>
    <n v="4427.12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Bithlo to Lockwoo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61.630623260811"/>
    <n v="1563.3211677069362"/>
    <n v="1654.3770789201299"/>
    <n v="24779.328869887879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Bithlo to Lockwoo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0.088353627314"/>
    <n v="732.3046292195487"/>
    <n v="774.95783873055188"/>
    <n v="11607.350821577415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Brookridge-Twin County Ranc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06.78310743363"/>
    <n v="0"/>
    <n v="0"/>
    <n v="0"/>
    <n v="0"/>
    <n v="13106.78310743363"/>
  </r>
  <r>
    <s v="DE Florida"/>
    <x v="19"/>
    <s v="Transmission"/>
    <s v="PEF Transmission Expansion GG Brookridge-Twin County Ranc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9.5944365217692"/>
    <n v="0"/>
    <n v="0"/>
    <n v="0"/>
    <n v="0"/>
    <n v="6139.5944365217692"/>
  </r>
  <r>
    <s v="DE Florida"/>
    <x v="19"/>
    <s v="Transmission"/>
    <s v="PEF Transmission Expansion GG Burnham Tap to Jasper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4.7646863536074"/>
    <n v="0"/>
    <n v="3784.7646863536074"/>
  </r>
  <r>
    <s v="DE Florida"/>
    <x v="19"/>
    <s v="Transmission"/>
    <s v="PEF Transmission Expansion GG Burnham Tap to Jasper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2.8927091729793"/>
    <n v="0"/>
    <n v="1772.8927091729793"/>
  </r>
  <r>
    <s v="DE Florida"/>
    <x v="19"/>
    <s v="Transmission"/>
    <s v="PEF Transmission Expansion GG Capacit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94.320000000000007"/>
    <n v="8.1900000000000013"/>
    <n v="226.69"/>
    <n v="13257.08"/>
    <n v="1894.3700000000001"/>
    <n v="657.96999999999991"/>
    <n v="-103.32000000000001"/>
    <n v="37.07"/>
    <n v="28.53"/>
    <n v="36.400000000000006"/>
    <n v="1595.12"/>
    <n v="57.330000000000005"/>
    <n v="17789.750000000004"/>
    <n v="0"/>
    <n v="0"/>
    <n v="9469.0833999999977"/>
    <n v="0"/>
    <n v="0"/>
    <n v="189.38166800000039"/>
    <n v="0"/>
    <n v="0"/>
    <n v="3.7876333600000098"/>
    <n v="0"/>
    <n v="0"/>
    <n v="7.5752667200000415E-2"/>
    <n v="9662.3284540271979"/>
    <n v="0"/>
    <n v="0"/>
    <n v="1.5150533440000033E-3"/>
    <n v="0"/>
    <n v="0"/>
    <n v="3.0301066880000039E-5"/>
    <n v="0"/>
    <n v="0"/>
    <n v="6.0602133760000183E-7"/>
    <n v="0"/>
    <n v="0"/>
    <n v="1.2120426752000083E-8"/>
    <n v="1.5459725526443555E-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737.35133863418"/>
    <n v="24.055344359999999"/>
    <n v="0.75330858000000001"/>
    <n v="106762.159991574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2.687157582375"/>
    <n v="11.268215639999999"/>
    <n v="0.35287141999999999"/>
    <n v="26564.308244642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Disston to 40th Stree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6.2"/>
    <n v="0"/>
    <n v="0"/>
    <n v="0"/>
    <n v="0"/>
    <n v="0"/>
    <n v="189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Disston to 40th Stree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890.551791167323"/>
    <n v="1159.2105033971411"/>
    <n v="1076.7295723257325"/>
    <n v="1125.052606147518"/>
    <n v="2293.3444268179314"/>
    <n v="1161.3576471236356"/>
    <n v="88706.2465469792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Disston to 40th Stree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359.891367668701"/>
    <n v="543.00756326532746"/>
    <n v="504.37112125096718"/>
    <n v="527.00702108819121"/>
    <n v="1074.2685347355657"/>
    <n v="544.01334718418912"/>
    <n v="41552.5589551929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Eustis to Eustis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80.106698767124"/>
    <n v="168.23525398131426"/>
    <n v="181.29455397949542"/>
    <n v="170.04793961135354"/>
    <n v="228.39797006490508"/>
    <n v="214.58012625914225"/>
    <n v="166.44062274779526"/>
    <n v="15409.10316541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Eustis to Eustis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49.1138867939981"/>
    <n v="78.806234978031199"/>
    <n v="84.923586959558065"/>
    <n v="79.655349098416721"/>
    <n v="106.98818274699666"/>
    <n v="100.51550701419438"/>
    <n v="77.965578056604727"/>
    <n v="6277.9683256477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Ft White-Perr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50377.89"/>
    <n v="0"/>
    <n v="0"/>
    <n v="0"/>
    <n v="0"/>
    <n v="0"/>
    <n v="0"/>
    <n v="0"/>
    <n v="5037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Ft White-P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11499.8831494932"/>
    <n v="1206.49253316"/>
    <n v="256.00700885999998"/>
    <n v="82.251282149999994"/>
    <n v="57.602378190000003"/>
    <n v="21.57540114"/>
    <n v="0"/>
    <n v="0"/>
    <n v="13123.811752993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Ft White-P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5386.8762477068003"/>
    <n v="565.15582684000003"/>
    <n v="119.92105114"/>
    <n v="38.528867849999997"/>
    <n v="26.982611810000002"/>
    <n v="10.106538860000001"/>
    <n v="0"/>
    <n v="0"/>
    <n v="6147.5711442068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Ginnie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62.296905636529"/>
    <n v="0"/>
    <n v="0"/>
    <n v="0"/>
    <n v="0"/>
    <n v="21962.296905636529"/>
  </r>
  <r>
    <s v="DE Florida"/>
    <x v="19"/>
    <s v="Transmission"/>
    <s v="PEF Transmission Expansion GG Ginnie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87.771971950137"/>
    <n v="0"/>
    <n v="0"/>
    <n v="0"/>
    <n v="0"/>
    <n v="10287.771971950137"/>
  </r>
  <r>
    <s v="DE Florida"/>
    <x v="19"/>
    <s v="Transmission"/>
    <s v="PEF Transmission Expansion GG Ginnie-Bell-Dempse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-0.5"/>
    <n v="0"/>
    <n v="0"/>
    <n v="0"/>
    <n v="0"/>
    <n v="0"/>
    <n v="-0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Haines City East-Green Islan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44.51766386483"/>
    <n v="0"/>
    <n v="0"/>
    <n v="0"/>
    <n v="0"/>
    <n v="11536.180563242073"/>
    <n v="0"/>
    <n v="0"/>
    <n v="23380.698227106903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Haines City East-Green Islan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8.3129732347807"/>
    <n v="0"/>
    <n v="0"/>
    <n v="0"/>
    <n v="0"/>
    <n v="5403.8790009900458"/>
    <n v="0"/>
    <n v="0"/>
    <n v="10952.191974224826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Hancock Roa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564.52"/>
    <n v="942.63"/>
    <n v="1380.36"/>
    <n v="468.53"/>
    <n v="786.8"/>
    <n v="220.77"/>
    <n v="-18.62"/>
    <n v="81.180000000000007"/>
    <n v="107.71"/>
    <n v="1.27"/>
    <n v="206.37"/>
    <n v="-0.02"/>
    <n v="4741.50000000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Idylwild - Wacahoota "/>
    <s v="AFUDC Not Eligible"/>
    <s v="Expansion"/>
    <s v="Other Transmission &amp; Distribution Expansion"/>
    <s v="Voltage Control"/>
    <s v="GG - Transmission Lines"/>
    <s v="~"/>
    <s v="PEF Transmission O/H Conduct.&amp; Devices 356.0"/>
    <n v="-40.49"/>
    <n v="165.21"/>
    <n v="-246.2"/>
    <n v="302.38"/>
    <n v="-293.64"/>
    <n v="302.17"/>
    <n v="-298.17"/>
    <n v="301.27999999999997"/>
    <n v="0.74"/>
    <n v="0.24"/>
    <n v="0.28000000000000003"/>
    <n v="1314.33"/>
    <n v="1508.12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Lake Talquin-Brickyar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1174.98"/>
    <n v="0"/>
    <n v="0.18"/>
    <n v="1.72"/>
    <n v="26.19"/>
    <n v="20"/>
    <n v="33.89"/>
    <n v="0"/>
    <n v="0"/>
    <n v="0"/>
    <n v="0"/>
    <n v="1256.9600000000003"/>
    <n v="0"/>
    <n v="0"/>
    <n v="0"/>
    <n v="0"/>
    <n v="0"/>
    <n v="0"/>
    <n v="18535.560000000001"/>
    <n v="0"/>
    <n v="0"/>
    <n v="0"/>
    <n v="0"/>
    <n v="0"/>
    <n v="18535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Lake Talquin-Brickyard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65.2673572208005"/>
    <n v="18.042611558099999"/>
    <n v="14.467726642200001"/>
    <n v="11.3876130828"/>
    <n v="10.9302380922"/>
    <n v="11.076290391600001"/>
    <n v="5931.17183698770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Lake Talquin-Brickyard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7.4600395792004"/>
    <n v="8.4516785418999998"/>
    <n v="6.7770995577999997"/>
    <n v="5.3342857172000002"/>
    <n v="5.1200381078000001"/>
    <n v="5.1884532084000003"/>
    <n v="2778.3315947123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Lines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5225.55"/>
    <n v="330.87"/>
    <n v="374.96000000000004"/>
    <n v="250.02000000000004"/>
    <n v="1344.22"/>
    <n v="380.74"/>
    <n v="-449.43000000000018"/>
    <n v="-4537.2700000000004"/>
    <n v="4417.6400000000003"/>
    <n v="64.180000000000007"/>
    <n v="1316.79"/>
    <n v="21270.89"/>
    <n v="29989.16"/>
    <n v="0"/>
    <n v="0"/>
    <n v="12258.490000000002"/>
    <n v="0"/>
    <n v="0"/>
    <n v="0"/>
    <n v="0"/>
    <n v="0"/>
    <n v="0"/>
    <n v="0"/>
    <n v="0"/>
    <n v="0"/>
    <n v="12258.49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2009.87"/>
    <n v="0"/>
    <n v="0"/>
    <n v="216.13"/>
    <n v="27.5"/>
    <n v="1.25"/>
    <n v="5.96"/>
    <n v="128.6"/>
    <n v="2389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9.1099999999997"/>
    <n v="0"/>
    <n v="0"/>
    <n v="0"/>
    <n v="4269.1099999999997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Lines - Deland W - Dona Vist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7.2756362499995"/>
    <n v="389.86063925000002"/>
    <n v="389.86063925000002"/>
    <n v="389.86063924999962"/>
    <n v="6266.8575539999983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Lines - Deland W - Dona Vist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7.71061375"/>
    <n v="182.62194408333335"/>
    <n v="182.62194408333335"/>
    <n v="182.62194408333335"/>
    <n v="2935.576446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Lines - Fort Meade -WLW 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-4.37"/>
    <n v="0"/>
    <n v="0"/>
    <n v="0"/>
    <n v="0"/>
    <n v="0"/>
    <n v="-4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99.54"/>
    <n v="117.82"/>
    <n v="299.75"/>
    <n v="20797.579999999998"/>
    <n v="678.57"/>
    <n v="1597.28"/>
    <n v="289.26"/>
    <n v="-912.75"/>
    <n v="402.52"/>
    <n v="51.38"/>
    <n v="161.16"/>
    <n v="76.91"/>
    <n v="23659.019999999997"/>
    <n v="8.4335161421231319"/>
    <n v="8.654100623977488"/>
    <n v="8.6815322800169543"/>
    <n v="8.7090625817117164"/>
    <n v="8.7366919162789891"/>
    <n v="8.7644206725925002"/>
    <n v="0"/>
    <n v="0"/>
    <n v="0"/>
    <n v="0"/>
    <n v="0"/>
    <n v="0"/>
    <n v="51.9793242167007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Lin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18282.6798289215"/>
    <n v="0"/>
    <n v="0"/>
    <n v="8849.8107553053014"/>
    <n v="0"/>
    <n v="0"/>
    <n v="12531.7521375537"/>
    <n v="0"/>
    <n v="0"/>
    <n v="11967.503354156401"/>
    <n v="51631.746075936899"/>
    <n v="0"/>
    <n v="0"/>
    <n v="8354.7018348686997"/>
    <n v="0"/>
    <n v="0"/>
    <n v="6568.2541964964003"/>
    <n v="0"/>
    <n v="0"/>
    <n v="6635.4452687247003"/>
    <n v="0"/>
    <n v="0"/>
    <n v="5153.5853857989005"/>
    <n v="26711.986685888704"/>
    <n v="0"/>
    <n v="0"/>
    <n v="12890.375019469377"/>
    <n v="0"/>
    <n v="0"/>
    <n v="10134.085152228858"/>
    <n v="0"/>
    <n v="0"/>
    <n v="10237.753498042022"/>
    <n v="0"/>
    <n v="0"/>
    <n v="7951.4086363767483"/>
    <n v="41213.622306117009"/>
    <n v="0"/>
    <n v="0"/>
    <n v="18515.518492249201"/>
    <n v="0"/>
    <n v="0"/>
    <n v="14556.429952946823"/>
    <n v="0"/>
    <n v="0"/>
    <n v="14705.337426241073"/>
    <n v="0"/>
    <n v="0"/>
    <n v="11421.270017945106"/>
    <n v="59198.555889382202"/>
    <n v="0"/>
    <n v="0"/>
    <n v="9677.7622342131635"/>
    <n v="0"/>
    <n v="0"/>
    <n v="7608.4106487522513"/>
    <n v="0"/>
    <n v="0"/>
    <n v="7686.2421781281337"/>
    <n v="0"/>
    <n v="0"/>
    <n v="5969.7132137561548"/>
    <n v="30942.128274849703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Lin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7626.9760725785"/>
    <n v="0"/>
    <n v="0"/>
    <n v="4145.5060659947003"/>
    <n v="0"/>
    <n v="0"/>
    <n v="5870.2333801463001"/>
    <n v="0"/>
    <n v="0"/>
    <n v="5605.9230102436004"/>
    <n v="23248.6385289631"/>
    <n v="0"/>
    <n v="0"/>
    <n v="3913.5827978313"/>
    <n v="0"/>
    <n v="0"/>
    <n v="3076.7593079036001"/>
    <n v="0"/>
    <n v="0"/>
    <n v="3108.2335399753001"/>
    <n v="0"/>
    <n v="0"/>
    <n v="2414.0877211010998"/>
    <n v="12512.663366811299"/>
    <n v="0"/>
    <n v="0"/>
    <n v="6038.2226596339651"/>
    <n v="0"/>
    <n v="0"/>
    <n v="4747.0971564772481"/>
    <n v="0"/>
    <n v="0"/>
    <n v="4795.6583933559541"/>
    <n v="0"/>
    <n v="0"/>
    <n v="3724.6686563938306"/>
    <n v="19305.646865860996"/>
    <n v="0"/>
    <n v="0"/>
    <n v="8673.2017606864829"/>
    <n v="0"/>
    <n v="0"/>
    <n v="6818.6507415419037"/>
    <n v="0"/>
    <n v="0"/>
    <n v="6888.4032877693126"/>
    <n v="0"/>
    <n v="0"/>
    <n v="5350.0515943091023"/>
    <n v="27730.307384306801"/>
    <n v="0"/>
    <n v="0"/>
    <n v="4533.3423681556524"/>
    <n v="0"/>
    <n v="0"/>
    <n v="3563.9985270954012"/>
    <n v="0"/>
    <n v="0"/>
    <n v="3600.4570555401979"/>
    <n v="0"/>
    <n v="0"/>
    <n v="2796.3854848578494"/>
    <n v="14494.183435649102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33432.959999999999"/>
    <n v="33432.959999999999"/>
    <n v="0"/>
    <n v="0"/>
    <n v="0"/>
    <n v="0"/>
    <n v="0"/>
    <n v="0"/>
    <n v="0"/>
    <n v="0"/>
    <n v="0"/>
    <n v="0"/>
    <n v="0"/>
    <n v="0"/>
    <n v="0"/>
    <n v="0"/>
    <n v="174651.49982269117"/>
    <n v="366.5947026444"/>
    <n v="134.10967908059999"/>
    <n v="85.664864520600005"/>
    <n v="12.2191217781"/>
    <n v="0"/>
    <n v="0"/>
    <n v="0"/>
    <n v="0"/>
    <n v="0"/>
    <n v="0"/>
    <n v="175250.088190714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71.174440020888"/>
    <n v="171.72350975559999"/>
    <n v="62.820833519399997"/>
    <n v="40.127888079400002"/>
    <n v="5.7237883218999999"/>
    <n v="0"/>
    <n v="0"/>
    <n v="0"/>
    <n v="0"/>
    <n v="0"/>
    <n v="0"/>
    <n v="18051.570459697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Martin West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08.719048177816"/>
    <n v="102.29446532277341"/>
    <n v="113.57047880349788"/>
    <n v="109.82247230769083"/>
    <n v="113.26862775517888"/>
    <n v="109.03043807567266"/>
    <n v="0"/>
    <n v="0"/>
    <n v="0"/>
    <n v="0"/>
    <n v="0"/>
    <n v="0"/>
    <n v="35856.7055304426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Martin West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67.532667208112"/>
    <n v="47.917671715073006"/>
    <n v="53.199680966689897"/>
    <n v="51.444006851913912"/>
    <n v="53.058285248020653"/>
    <n v="51.07299522193771"/>
    <n v="0"/>
    <n v="0"/>
    <n v="0"/>
    <n v="0"/>
    <n v="0"/>
    <n v="0"/>
    <n v="16124.2253072117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New Cust 355"/>
    <s v="AFUDC Not Eligible"/>
    <s v="Expansion"/>
    <s v="Customer Adds"/>
    <s v="Transmission - Customer Additions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738.73137818129999"/>
    <n v="0"/>
    <n v="0"/>
    <n v="596.98247584139995"/>
    <n v="0"/>
    <n v="0"/>
    <n v="449.31061039199994"/>
    <n v="0"/>
    <n v="0"/>
    <n v="-889.37380887419999"/>
    <n v="895.65065554049988"/>
    <n v="0"/>
    <n v="0"/>
    <n v="375.38245794120002"/>
    <n v="0"/>
    <n v="0"/>
    <n v="380.41993752120004"/>
    <n v="0"/>
    <n v="0"/>
    <n v="376.2937585212"/>
    <n v="0"/>
    <n v="0"/>
    <n v="382.31518776119998"/>
    <n v="1514.4113417448"/>
    <n v="0"/>
    <n v="0"/>
    <n v="300.24983712447209"/>
    <n v="0"/>
    <n v="0"/>
    <n v="428.09436772394895"/>
    <n v="0"/>
    <n v="0"/>
    <n v="381.91895508915866"/>
    <n v="0"/>
    <n v="0"/>
    <n v="468.66802806242015"/>
    <n v="1578.9311879999996"/>
    <n v="0"/>
    <n v="0"/>
    <n v="309.25727511019659"/>
    <n v="0"/>
    <n v="0"/>
    <n v="440.93711730290323"/>
    <n v="0"/>
    <n v="0"/>
    <n v="393.37645107478397"/>
    <n v="0"/>
    <n v="0"/>
    <n v="482.72798051211606"/>
    <n v="1626.298824"/>
    <n v="0"/>
    <n v="0"/>
    <n v="330.792908942905"/>
    <n v="0"/>
    <n v="0"/>
    <n v="289.29093805978027"/>
    <n v="0"/>
    <n v="0"/>
    <n v="350.82492678064034"/>
    <n v="0"/>
    <n v="0"/>
    <n v="391.09122621667439"/>
    <n v="1362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New Cust 356"/>
    <s v="AFUDC Not Eligible"/>
    <s v="Expansion"/>
    <s v="Customer Adds"/>
    <s v="Transmission - Customer Additions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346.04303911869999"/>
    <n v="0"/>
    <n v="0"/>
    <n v="279.6437735586"/>
    <n v="0"/>
    <n v="0"/>
    <n v="210.470021608"/>
    <n v="0"/>
    <n v="0"/>
    <n v="-416.6082893258"/>
    <n v="419.54854495949996"/>
    <n v="0"/>
    <n v="0"/>
    <n v="175.83994725880001"/>
    <n v="0"/>
    <n v="0"/>
    <n v="178.19964767880001"/>
    <n v="0"/>
    <n v="0"/>
    <n v="176.26682667880002"/>
    <n v="0"/>
    <n v="0"/>
    <n v="179.08743743880001"/>
    <n v="709.39385905519998"/>
    <n v="0"/>
    <n v="0"/>
    <n v="179.63289038101203"/>
    <n v="0"/>
    <n v="0"/>
    <n v="157.09577188573346"/>
    <n v="0"/>
    <n v="0"/>
    <n v="190.5110233973931"/>
    <n v="0"/>
    <n v="0"/>
    <n v="212.37712633586153"/>
    <n v="739.61681199999998"/>
    <n v="0"/>
    <n v="0"/>
    <n v="185.02184294474517"/>
    <n v="0"/>
    <n v="0"/>
    <n v="161.80861517884981"/>
    <n v="0"/>
    <n v="0"/>
    <n v="196.22631788371581"/>
    <n v="0"/>
    <n v="0"/>
    <n v="218.7483999926892"/>
    <n v="761.80517600000007"/>
    <n v="0"/>
    <n v="0"/>
    <n v="154.95291916708737"/>
    <n v="0"/>
    <n v="0"/>
    <n v="135.51220152873719"/>
    <n v="0"/>
    <n v="0"/>
    <n v="164.33649286787721"/>
    <n v="0"/>
    <n v="0"/>
    <n v="183.19838643629816"/>
    <n v="638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New Source to Alachu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48.552519083481"/>
    <n v="1519.4606055604377"/>
    <n v="2463.5277051202338"/>
    <n v="3518.002676029756"/>
    <n v="1107.4884956026256"/>
    <n v="2762.6331983002892"/>
    <n v="0"/>
    <n v="0"/>
    <n v="44919.6651996968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New Source to Alachu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15.107567676418"/>
    <n v="711.75907955033722"/>
    <n v="1153.9872803720332"/>
    <n v="1647.9337058054218"/>
    <n v="518.77948619271297"/>
    <n v="1294.0969019938211"/>
    <n v="0"/>
    <n v="0"/>
    <n v="21041.6640215907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Powerline to Holder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35339.787587179999"/>
    <n v="37.132886999999997"/>
    <n v="54.705233939999999"/>
    <n v="122.96298759"/>
    <n v="125.02248822"/>
    <n v="75.269370510000002"/>
    <n v="0"/>
    <n v="0"/>
    <n v="0"/>
    <n v="0"/>
    <n v="0"/>
    <n v="0"/>
    <n v="35754.88055444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Powerline to Holder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45.099192819999999"/>
    <n v="17.394113000000001"/>
    <n v="25.625506059999999"/>
    <n v="57.599402410000003"/>
    <n v="58.564131779999997"/>
    <n v="35.258339489999997"/>
    <n v="0"/>
    <n v="0"/>
    <n v="0"/>
    <n v="0"/>
    <n v="0"/>
    <n v="0"/>
    <n v="239.54068556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Rio Pinar to Econ to Winter Park Eas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64.49"/>
    <n v="8.76"/>
    <n v="119.72"/>
    <n v="14.25"/>
    <n v="146.91"/>
    <n v="20622.7"/>
    <n v="2441.7000000000003"/>
    <n v="155.06"/>
    <n v="472.7"/>
    <n v="7.33"/>
    <n v="18.990000000000002"/>
    <n v="13813.94"/>
    <n v="37986.55000000001"/>
    <n v="202.2"/>
    <n v="0"/>
    <n v="0"/>
    <n v="0"/>
    <n v="0"/>
    <n v="0"/>
    <n v="0"/>
    <n v="0"/>
    <n v="0"/>
    <n v="0"/>
    <n v="0"/>
    <n v="0"/>
    <n v="20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Rio Pinar to Econ to Winter Park Eas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645.5047124061"/>
    <n v="386.33553009960002"/>
    <n v="259.47321673139999"/>
    <n v="11.49261048"/>
    <n v="9.8635835699999994"/>
    <n v="3.4395130799999998"/>
    <n v="0"/>
    <n v="0"/>
    <n v="0"/>
    <n v="0"/>
    <n v="0"/>
    <n v="0"/>
    <n v="1316.10916636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Rio Pinar to Econ to Winter Park Eas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302.37298569389998"/>
    <n v="180.97068150039999"/>
    <n v="121.5447226686"/>
    <n v="5.3834695200000002"/>
    <n v="4.6203864299999999"/>
    <n v="1.6111669200000001"/>
    <n v="0"/>
    <n v="0"/>
    <n v="0"/>
    <n v="0"/>
    <n v="0"/>
    <n v="0"/>
    <n v="616.5034127328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Ross Prairie-Shaw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68.917128708352"/>
    <n v="1512.6618777352585"/>
    <n v="1512.6618777352585"/>
    <n v="1512.6618777352585"/>
    <n v="1512.6618777352585"/>
    <n v="1512.6618777352596"/>
    <n v="48832.226517384639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Ross Prairie-Shaw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31.54855221431"/>
    <n v="708.57435976145086"/>
    <n v="708.57435976145086"/>
    <n v="708.57435976145086"/>
    <n v="708.57435976145086"/>
    <n v="708.57435976145007"/>
    <n v="22874.420351021556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Silver Springs to Martin Wes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41.51"/>
    <n v="41.51"/>
    <n v="0"/>
    <n v="0"/>
    <n v="0"/>
    <n v="0"/>
    <n v="0"/>
    <n v="0"/>
    <n v="0"/>
    <n v="0"/>
    <n v="0"/>
    <n v="0"/>
    <n v="0"/>
    <n v="3550.5067233336003"/>
    <n v="3550.5067233336003"/>
    <n v="451.41262346849999"/>
    <n v="466.74651305729998"/>
    <n v="193.56912016320001"/>
    <n v="16.3722416148"/>
    <n v="8.7729830448000001"/>
    <n v="1.3259347848"/>
    <n v="0"/>
    <n v="0"/>
    <n v="0"/>
    <n v="0"/>
    <n v="0"/>
    <n v="0"/>
    <n v="1138.1994161334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Silver Springs to Martin Wes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1.8972022664002"/>
    <n v="1441.8972022664002"/>
    <n v="211.45466503150001"/>
    <n v="218.63750024270001"/>
    <n v="90.673347036799996"/>
    <n v="7.6692291851999999"/>
    <n v="4.1095177551999997"/>
    <n v="0.62110601519999997"/>
    <n v="0"/>
    <n v="0"/>
    <n v="0"/>
    <n v="0"/>
    <n v="0"/>
    <n v="0"/>
    <n v="533.16536526660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GG Tarpon Spring to Odess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37.386709968334"/>
    <n v="0"/>
    <n v="0"/>
    <n v="0"/>
    <n v="0"/>
    <n v="0"/>
    <n v="0"/>
    <n v="21137.386709968334"/>
  </r>
  <r>
    <s v="DE Florida"/>
    <x v="19"/>
    <s v="Transmission"/>
    <s v="PEF Transmission Expansion GG Tarpon Spring to Odess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1.3602943904498"/>
    <n v="0"/>
    <n v="0"/>
    <n v="0"/>
    <n v="0"/>
    <n v="0"/>
    <n v="0"/>
    <n v="9901.3602943904498"/>
  </r>
  <r>
    <s v="DE Florida"/>
    <x v="19"/>
    <s v="Transmission"/>
    <s v="PEF Transmission Expansion GG Waukeena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35.9458072410653"/>
    <n v="0"/>
    <n v="0"/>
    <n v="0"/>
    <n v="0"/>
    <n v="0"/>
    <n v="0"/>
    <n v="0"/>
    <n v="9735.9458072410653"/>
  </r>
  <r>
    <s v="DE Florida"/>
    <x v="19"/>
    <s v="Transmission"/>
    <s v="PEF Transmission Expansion GG Waukeena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60.5972283552182"/>
    <n v="0"/>
    <n v="0"/>
    <n v="0"/>
    <n v="0"/>
    <n v="0"/>
    <n v="0"/>
    <n v="0"/>
    <n v="4560.5972283552182"/>
  </r>
  <r>
    <s v="DE Florida"/>
    <x v="19"/>
    <s v="Transmission"/>
    <s v="PEF Transmission Expansion HB Capacity"/>
    <s v="AFUDC Not Eligible"/>
    <s v="Expansion"/>
    <s v="Other Transmission &amp; Distribution Expansion"/>
    <s v="Transmission Expansion"/>
    <s v="HB - Distribution Substation"/>
    <s v="~"/>
    <s v="PEF Distribution Station Equip 362.0"/>
    <n v="2.35"/>
    <n v="39.200000000000003"/>
    <n v="15"/>
    <n v="-45"/>
    <n v="0"/>
    <n v="0"/>
    <n v="-168.37"/>
    <n v="0"/>
    <n v="0"/>
    <n v="0"/>
    <n v="79.13"/>
    <n v="0.11"/>
    <n v="-77.58"/>
    <n v="0"/>
    <n v="0"/>
    <n v="8126.0436469000006"/>
    <n v="0"/>
    <n v="0"/>
    <n v="1449.038689"/>
    <n v="0"/>
    <n v="0"/>
    <n v="1042.7441377499999"/>
    <n v="0"/>
    <n v="0"/>
    <n v="1965.5707763"/>
    <n v="12583.397249950001"/>
    <n v="0"/>
    <n v="0"/>
    <n v="1565.2475757499999"/>
    <n v="0"/>
    <n v="0"/>
    <n v="361.28093914999999"/>
    <n v="0"/>
    <n v="0"/>
    <n v="460.85771584999998"/>
    <n v="0"/>
    <n v="0"/>
    <n v="589.46004334999998"/>
    <n v="2976.8462740999998"/>
    <n v="0"/>
    <n v="0"/>
    <n v="1395.323461519127"/>
    <n v="0"/>
    <n v="0"/>
    <n v="322.06008711057359"/>
    <n v="0"/>
    <n v="0"/>
    <n v="410.82675565844602"/>
    <n v="0"/>
    <n v="0"/>
    <n v="525.46794646234309"/>
    <n v="2653.67825075049"/>
    <n v="0"/>
    <n v="0"/>
    <n v="3995.242583580186"/>
    <n v="0"/>
    <n v="0"/>
    <n v="922.15762866542286"/>
    <n v="0"/>
    <n v="0"/>
    <n v="1176.3240524127143"/>
    <n v="0"/>
    <n v="0"/>
    <n v="1504.5772341353172"/>
    <n v="7598.3014987936403"/>
    <n v="0"/>
    <n v="0"/>
    <n v="202.78428634565279"/>
    <n v="0"/>
    <n v="0"/>
    <n v="46.805437395880247"/>
    <n v="0"/>
    <n v="0"/>
    <n v="59.706019969876245"/>
    <n v="0"/>
    <n v="0"/>
    <n v="76.366983653535812"/>
    <n v="385.66272736494511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HB Cust Adds"/>
    <s v="AFUDC Not Eligible"/>
    <s v="Expansion"/>
    <s v="Customer Adds"/>
    <s v="Transmission Expansion"/>
    <s v="HB - Distribution Substation"/>
    <s v="~"/>
    <s v="PEF Distribution Station Equip 362.0"/>
    <n v="101.05000000000001"/>
    <n v="10785.92"/>
    <n v="2464.4900000000002"/>
    <n v="128.71"/>
    <n v="71.52"/>
    <n v="126.72"/>
    <n v="423.8"/>
    <n v="138.78"/>
    <n v="6.549999999999998"/>
    <n v="-50.07"/>
    <n v="69.239999999999995"/>
    <n v="-17.869999999999997"/>
    <n v="14248.839999999997"/>
    <n v="0"/>
    <n v="0"/>
    <n v="8040.2542872999993"/>
    <n v="0"/>
    <n v="0"/>
    <n v="0.98838999999999999"/>
    <n v="0"/>
    <n v="0"/>
    <n v="0"/>
    <n v="0"/>
    <n v="0"/>
    <n v="2.876E-4"/>
    <n v="8041.2429648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HB Voltage"/>
    <s v="AFUDC Not Eligible"/>
    <s v="Expansion"/>
    <s v="Other Transmission &amp; Distribution Expansion"/>
    <s v="Voltage Control"/>
    <s v="HB - Distribution Substation"/>
    <s v="~"/>
    <s v="PEF Distribution Station Equip 362.0"/>
    <n v="2.72"/>
    <n v="-64.52"/>
    <n v="8.58"/>
    <n v="5.03"/>
    <n v="3.06"/>
    <n v="391.84"/>
    <n v="217.84"/>
    <n v="-1.04"/>
    <n v="19.46"/>
    <n v="-7.0399999999999991"/>
    <n v="-71.599999999999994"/>
    <n v="140.71"/>
    <n v="645.04000000000008"/>
    <n v="4282.6706764"/>
    <n v="38.104640000000003"/>
    <n v="42.722740000000002"/>
    <n v="16.83755"/>
    <n v="38.809460000000001"/>
    <n v="38.146740000000001"/>
    <n v="0"/>
    <n v="0"/>
    <n v="0"/>
    <n v="0"/>
    <n v="0"/>
    <n v="0"/>
    <n v="4457.2918064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SB DEC 2024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5.2240104000002"/>
    <n v="1905.2240104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SB DEC 2025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200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SB DEC 2026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4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SB MAR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106.8757938"/>
    <n v="27.807352999999999"/>
    <n v="30.961627499999999"/>
    <n v="56.012918900000003"/>
    <n v="70.9189279"/>
    <n v="62.737322499999998"/>
    <n v="0"/>
    <n v="0"/>
    <n v="0"/>
    <n v="355.3139436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SB MAY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7755.0206315999994"/>
    <n v="0"/>
    <n v="0"/>
    <n v="0"/>
    <n v="0"/>
    <n v="0"/>
    <n v="0"/>
    <n v="0"/>
    <n v="7755.0206315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SB NOV 2024B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2.22454590000007"/>
    <n v="0"/>
    <n v="772.2245459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Expansion SB NOV 2026A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64.6968735999999"/>
    <n v="0"/>
    <n v="7764.6968735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FF"/>
    <s v="AFUDC Not Eligible"/>
    <s v="Maintenance"/>
    <s v="Maintenance"/>
    <s v="Transmission"/>
    <s v="FF - Transmission Stations "/>
    <s v="~"/>
    <s v="PEF Transmission (Excl. ECC) 353.1"/>
    <n v="439.58"/>
    <n v="3328.7900000000004"/>
    <n v="2457.8699999999994"/>
    <n v="529.6099999999999"/>
    <n v="6288.2"/>
    <n v="456.41999999999996"/>
    <n v="1728.8700000000001"/>
    <n v="1390.2199999999998"/>
    <n v="3608.1400000000003"/>
    <n v="1567.5"/>
    <n v="2116.619999999999"/>
    <n v="5220.7"/>
    <n v="29132.52"/>
    <n v="0"/>
    <n v="0"/>
    <n v="16608.550231149995"/>
    <n v="0"/>
    <n v="0"/>
    <n v="6015.9281753499999"/>
    <n v="0"/>
    <n v="0"/>
    <n v="6187.8602720500003"/>
    <n v="0"/>
    <n v="0"/>
    <n v="10222.42516805"/>
    <n v="39034.763846599999"/>
    <n v="0"/>
    <n v="0"/>
    <n v="11021.6097218"/>
    <n v="0"/>
    <n v="0"/>
    <n v="6966.6583010999993"/>
    <n v="0"/>
    <n v="0"/>
    <n v="15032.4655303"/>
    <n v="0"/>
    <n v="0"/>
    <n v="6648.8990964000004"/>
    <n v="39669.632649599997"/>
    <n v="0"/>
    <n v="0"/>
    <n v="10143.554468619495"/>
    <n v="0"/>
    <n v="0"/>
    <n v="6411.6476381570728"/>
    <n v="0"/>
    <n v="0"/>
    <n v="13834.878638702181"/>
    <n v="0"/>
    <n v="0"/>
    <n v="6119.203258824753"/>
    <n v="36509.284004303503"/>
    <n v="0"/>
    <n v="0"/>
    <n v="9497.3816279556522"/>
    <n v="0"/>
    <n v="0"/>
    <n v="6003.2077189452593"/>
    <n v="0"/>
    <n v="0"/>
    <n v="12953.558105760203"/>
    <n v="0"/>
    <n v="0"/>
    <n v="5729.3928864485852"/>
    <n v="34183.540339109699"/>
    <n v="0"/>
    <n v="0"/>
    <n v="7831.5311726236705"/>
    <n v="0"/>
    <n v="0"/>
    <n v="4950.2389425173433"/>
    <n v="0"/>
    <n v="0"/>
    <n v="10681.490759836901"/>
    <n v="0"/>
    <n v="0"/>
    <n v="4724.4514968092844"/>
    <n v="28187.712371787202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FF SPP"/>
    <s v="AFUDC Not Eligible"/>
    <s v="Recoverable"/>
    <s v="Florida SPP"/>
    <s v="Transmission"/>
    <s v="FF - Transmission Stations "/>
    <s v="DEF - SPP"/>
    <s v="PEF Transmission (Excl. ECC) 353.1 SPP"/>
    <n v="0"/>
    <n v="0"/>
    <n v="0"/>
    <n v="0"/>
    <n v="0"/>
    <n v="0"/>
    <n v="0"/>
    <n v="0"/>
    <n v="0"/>
    <n v="378.53"/>
    <n v="6.75"/>
    <n v="222.33"/>
    <n v="607.61"/>
    <n v="430.97"/>
    <n v="436.99"/>
    <n v="439.53"/>
    <n v="443.59"/>
    <n v="445.94"/>
    <n v="439.93"/>
    <n v="445.03"/>
    <n v="442.81"/>
    <n v="444.54"/>
    <n v="437.05"/>
    <n v="436.37"/>
    <n v="471.95"/>
    <n v="5314.6999999999989"/>
    <n v="502.29"/>
    <n v="494.97"/>
    <n v="501.38"/>
    <n v="507.81"/>
    <n v="506.8"/>
    <n v="504.15"/>
    <n v="502.09"/>
    <n v="496.47"/>
    <n v="503.72"/>
    <n v="507.56"/>
    <n v="508.11"/>
    <n v="510.65"/>
    <n v="6046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709873698"/>
    <n v="11240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6627387542"/>
    <n v="936.6666709873698"/>
    <n v="11240"/>
    <n v="727.89393656132131"/>
    <n v="869.5218912390435"/>
    <n v="1132.4757256747132"/>
    <n v="806.59315223034969"/>
    <n v="810.00755893944824"/>
    <n v="770.79293287771316"/>
    <n v="987.11102228793573"/>
    <n v="1015.838250286399"/>
    <n v="892.25790531679195"/>
    <n v="996.34209381844073"/>
    <n v="1054.4388324647889"/>
    <n v="1176.7266983030531"/>
    <n v="1124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FF_PS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9.9999999999964"/>
    <n v="9999.9999999999964"/>
    <n v="0"/>
    <n v="0"/>
    <n v="0"/>
    <n v="0"/>
    <n v="0"/>
    <n v="0"/>
    <n v="0"/>
    <n v="0"/>
    <n v="0"/>
    <n v="0"/>
    <n v="0"/>
    <n v="20000.000000399992"/>
    <n v="20000.000000399992"/>
    <n v="0"/>
    <n v="0"/>
    <n v="0"/>
    <n v="0"/>
    <n v="0"/>
    <n v="0"/>
    <n v="0"/>
    <n v="0"/>
    <n v="0"/>
    <n v="0"/>
    <n v="0"/>
    <n v="40000"/>
    <n v="4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FF_PS NOV 2024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78.3375803"/>
    <n v="2.77712"/>
    <n v="13581.114700300001"/>
    <n v="4.5764605805999996E-3"/>
    <n v="3.05220287225E-3"/>
    <n v="9.9194787371499997E-3"/>
    <n v="2.7761059976249999E-2"/>
    <n v="0"/>
    <n v="0"/>
    <n v="0"/>
    <n v="0"/>
    <n v="0"/>
    <n v="0"/>
    <n v="0"/>
    <n v="0"/>
    <n v="4.5309202166249993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FF_PS NOV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63.861310203909"/>
    <n v="18163.861310203909"/>
    <n v="1.4863806620782001E-2"/>
    <n v="2.6251965220147999E-2"/>
    <n v="0.29679732881256099"/>
    <n v="0.80763689652103898"/>
    <n v="0.80591314972783901"/>
    <n v="0.29692034112858701"/>
    <n v="0"/>
    <n v="0"/>
    <n v="0"/>
    <n v="0"/>
    <n v="0"/>
    <n v="0"/>
    <n v="2.24838348803095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FF_STIP"/>
    <s v="AFUDC Not Eligible"/>
    <s v="Maintenance"/>
    <s v="Maintenance"/>
    <s v="Transmission"/>
    <s v="FF - Transmission Stations "/>
    <s v="~"/>
    <s v="PEF Transmission (Excl. ECC) 353.1"/>
    <n v="226.33999999999997"/>
    <n v="14.120000000000001"/>
    <n v="70.289999999999992"/>
    <n v="297.26999999999992"/>
    <n v="157.33000000000001"/>
    <n v="159.72999999999999"/>
    <n v="186.80999999999997"/>
    <n v="59.97"/>
    <n v="93.84"/>
    <n v="330.75"/>
    <n v="517.64"/>
    <n v="128.76000000000002"/>
    <n v="2242.8500000000004"/>
    <n v="0"/>
    <n v="0"/>
    <n v="9811.9508805999994"/>
    <n v="0"/>
    <n v="0"/>
    <n v="4537.7630805999997"/>
    <n v="0"/>
    <n v="0"/>
    <n v="104.1995108"/>
    <n v="0"/>
    <n v="0"/>
    <n v="152.00239349999998"/>
    <n v="14605.915865499999"/>
    <n v="0"/>
    <n v="0"/>
    <n v="4652.6614148999997"/>
    <n v="0"/>
    <n v="0"/>
    <n v="4715.0978849000003"/>
    <n v="0"/>
    <n v="0"/>
    <n v="4663.9561899"/>
    <n v="0"/>
    <n v="0"/>
    <n v="4738.5891299000004"/>
    <n v="18770.3046196"/>
    <n v="0"/>
    <n v="0"/>
    <n v="4614.5853666707699"/>
    <n v="0"/>
    <n v="0"/>
    <n v="4035.6298257637"/>
    <n v="0"/>
    <n v="0"/>
    <n v="4894.0334862641103"/>
    <n v="0"/>
    <n v="0"/>
    <n v="5455.751321301419"/>
    <n v="1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GG"/>
    <s v="AFUDC Not Eligible"/>
    <s v="Maintenance"/>
    <s v="Maintenance"/>
    <s v="Transmission"/>
    <s v="GG - Transmission Lines"/>
    <s v="~"/>
    <s v="PEF Transmission O/H Conduct.&amp; Devices 356.0"/>
    <n v="164.53999999999996"/>
    <n v="652.25999999999988"/>
    <n v="1590.4700000000003"/>
    <n v="312"/>
    <n v="230.78999999999996"/>
    <n v="-832.5200000000001"/>
    <n v="-559.1099999999999"/>
    <n v="957.06999999999994"/>
    <n v="281.41000000000003"/>
    <n v="399.39"/>
    <n v="-273.40000000000009"/>
    <n v="193.35999999999999"/>
    <n v="3116.2599999999998"/>
    <n v="0"/>
    <n v="0"/>
    <n v="3206.3300000000004"/>
    <n v="0"/>
    <n v="0"/>
    <n v="0"/>
    <n v="0"/>
    <n v="0"/>
    <n v="0"/>
    <n v="0"/>
    <n v="0"/>
    <n v="0"/>
    <n v="3206.33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GG 355"/>
    <s v="AFUDC Not Eligible"/>
    <s v="Maintenance"/>
    <s v="Maintenance"/>
    <s v="Transmission"/>
    <s v="GG - Transmission Lines"/>
    <s v="~"/>
    <s v="PEF Transmission Poles &amp; Fixtures 355.0"/>
    <n v="0"/>
    <n v="1"/>
    <n v="0"/>
    <n v="0"/>
    <n v="0"/>
    <n v="0"/>
    <n v="0"/>
    <n v="0"/>
    <n v="0"/>
    <n v="6.95"/>
    <n v="5.4"/>
    <n v="8.7899999999999991"/>
    <n v="22.14"/>
    <n v="0"/>
    <n v="0"/>
    <n v="4795.4669634776701"/>
    <n v="0"/>
    <n v="0"/>
    <n v="801.51909369747"/>
    <n v="0"/>
    <n v="0"/>
    <n v="964.37173521537011"/>
    <n v="0"/>
    <n v="0"/>
    <n v="1109.22842572887"/>
    <n v="7670.5862181193797"/>
    <n v="0"/>
    <n v="0"/>
    <n v="903.59500659744003"/>
    <n v="0"/>
    <n v="0"/>
    <n v="1128.8512317095401"/>
    <n v="0"/>
    <n v="0"/>
    <n v="1555.41736553754"/>
    <n v="0"/>
    <n v="0"/>
    <n v="1139.2424382803401"/>
    <n v="4727.1060421248603"/>
    <n v="0"/>
    <n v="0"/>
    <n v="1922.2167295426625"/>
    <n v="0"/>
    <n v="0"/>
    <n v="2401.4040658854892"/>
    <n v="0"/>
    <n v="0"/>
    <n v="3308.8377642943742"/>
    <n v="0"/>
    <n v="0"/>
    <n v="2423.5092710723734"/>
    <n v="10055.9678307949"/>
    <n v="0"/>
    <n v="0"/>
    <n v="1913.5638314718847"/>
    <n v="0"/>
    <n v="0"/>
    <n v="2390.5940961825404"/>
    <n v="0"/>
    <n v="0"/>
    <n v="3293.9429631685975"/>
    <n v="0"/>
    <n v="0"/>
    <n v="2412.599790176977"/>
    <n v="10010.700681"/>
    <n v="0"/>
    <n v="0"/>
    <n v="1913.5638314718847"/>
    <n v="0"/>
    <n v="0"/>
    <n v="2390.5940961825404"/>
    <n v="0"/>
    <n v="0"/>
    <n v="3293.9429631685975"/>
    <n v="0"/>
    <n v="0"/>
    <n v="2412.599790176977"/>
    <n v="10010.700681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GG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278.45606659232999"/>
    <n v="0"/>
    <n v="0"/>
    <n v="375.45461217253001"/>
    <n v="0"/>
    <n v="0"/>
    <n v="451.73947655462996"/>
    <n v="0"/>
    <n v="0"/>
    <n v="519.59451954113001"/>
    <n v="1625.2446748606199"/>
    <n v="0"/>
    <n v="0"/>
    <n v="423.26990764255999"/>
    <n v="0"/>
    <n v="0"/>
    <n v="528.78640663045996"/>
    <n v="0"/>
    <n v="0"/>
    <n v="728.60226080246002"/>
    <n v="0"/>
    <n v="0"/>
    <n v="533.65394685965998"/>
    <n v="2214.31252193514"/>
    <n v="0"/>
    <n v="0"/>
    <n v="900.42163982982265"/>
    <n v="0"/>
    <n v="0"/>
    <n v="1124.8867797613379"/>
    <n v="0"/>
    <n v="0"/>
    <n v="1549.9548411305514"/>
    <n v="0"/>
    <n v="0"/>
    <n v="1135.241494085288"/>
    <n v="4710.5047548069997"/>
    <n v="0"/>
    <n v="0"/>
    <n v="896.36837333264498"/>
    <n v="0"/>
    <n v="0"/>
    <n v="1119.8230788285323"/>
    <n v="0"/>
    <n v="0"/>
    <n v="1542.9776875929263"/>
    <n v="0"/>
    <n v="0"/>
    <n v="1130.1311792458973"/>
    <n v="4689.3003190000009"/>
    <n v="0"/>
    <n v="0"/>
    <n v="896.36837333264498"/>
    <n v="0"/>
    <n v="0"/>
    <n v="1119.8230788285323"/>
    <n v="0"/>
    <n v="0"/>
    <n v="1542.9776875929263"/>
    <n v="0"/>
    <n v="0"/>
    <n v="1130.1311792458973"/>
    <n v="4689.3003190000009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GG CFK Anchor_Guy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66.870497841599"/>
    <n v="0"/>
    <n v="0"/>
    <n v="0"/>
    <n v="0"/>
    <n v="0"/>
    <n v="0"/>
    <n v="0"/>
    <n v="0"/>
    <n v="0"/>
    <n v="0"/>
    <n v="0"/>
    <n v="18766.8704978415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GG CFK Anchor_Guy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90.94227431933"/>
    <n v="0"/>
    <n v="0"/>
    <n v="0"/>
    <n v="0"/>
    <n v="0"/>
    <n v="0"/>
    <n v="0"/>
    <n v="0"/>
    <n v="0"/>
    <n v="0"/>
    <n v="0"/>
    <n v="8790.942274319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GG_SPP"/>
    <s v="AFUDC Not Eligible"/>
    <s v="Recoverable"/>
    <s v="Florida SPP"/>
    <s v="Transmission"/>
    <s v="GG - Transmission Lines"/>
    <s v="DEF - SPP"/>
    <s v="PEF Transmission Poles &amp; Fixtures 355.0 SPP"/>
    <n v="4672.3399999999992"/>
    <n v="1039.5999999999999"/>
    <n v="4618.59"/>
    <n v="4312.3900000000012"/>
    <n v="3118.31"/>
    <n v="3273.7999999999993"/>
    <n v="7739.6799999999976"/>
    <n v="7579.010000000002"/>
    <n v="7418.03"/>
    <n v="4461.3200000000006"/>
    <n v="1581.02"/>
    <n v="10758.24"/>
    <n v="60572.32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GG_SPP 354"/>
    <s v="AFUDC Not Eligible"/>
    <s v="Recoverable"/>
    <s v="Florida SPP"/>
    <s v="Transmission"/>
    <s v="GG - Transmission Lines"/>
    <s v="DEF - SPP"/>
    <s v="PEF Transmission Towers &amp; Fixtures 354 SPP"/>
    <n v="59.03"/>
    <n v="-886.42"/>
    <n v="13.19"/>
    <n v="17.97"/>
    <n v="2270.9499999999998"/>
    <n v="16.18"/>
    <n v="15.82"/>
    <n v="405.09000000000003"/>
    <n v="-2.04"/>
    <n v="0.33"/>
    <n v="171.01"/>
    <n v="796.02"/>
    <n v="2877.12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GG_SPP 355"/>
    <s v="AFUDC Not Eligible"/>
    <s v="Recoverable"/>
    <s v="Florida SPP"/>
    <s v="Transmission"/>
    <s v="GG - Transmission Lines"/>
    <s v="DEF - SPP"/>
    <s v="PEF Transmission Poles &amp; Fixtures 355.0 SPP"/>
    <n v="0"/>
    <n v="0"/>
    <n v="0"/>
    <n v="0"/>
    <n v="0"/>
    <n v="0"/>
    <n v="0"/>
    <n v="0"/>
    <n v="0"/>
    <n v="0"/>
    <n v="0"/>
    <n v="0"/>
    <n v="0"/>
    <n v="7400.6614112322004"/>
    <n v="7898.2088903825997"/>
    <n v="7942.8500557827001"/>
    <n v="8015.4209557569002"/>
    <n v="8057.1598296366001"/>
    <n v="7948.9413170099997"/>
    <n v="8040.0241033269003"/>
    <n v="8000.7982666793996"/>
    <n v="8030.9029541289001"/>
    <n v="7898.0836710309004"/>
    <n v="7885.1429951580003"/>
    <n v="7979.3847457769998"/>
    <n v="95097.579195902101"/>
    <n v="7934.2095009512996"/>
    <n v="8261.3917815288005"/>
    <n v="8415.8449268927998"/>
    <n v="8538.5677479833994"/>
    <n v="8547.7988400687009"/>
    <n v="8524.3060886723997"/>
    <n v="8511.7039050752992"/>
    <n v="8381.8312915437"/>
    <n v="8560.2087965019"/>
    <n v="8533.6985657040004"/>
    <n v="8583.5494796448002"/>
    <n v="8666.2042709111993"/>
    <n v="101459.31519547831"/>
    <n v="7241.8681578847854"/>
    <n v="8650.9346766859671"/>
    <n v="11267.080937760014"/>
    <n v="8024.8522100620476"/>
    <n v="8058.822383438528"/>
    <n v="7668.6733005358292"/>
    <n v="9820.8372422702068"/>
    <n v="10106.646461521541"/>
    <n v="8877.1368857120506"/>
    <n v="9912.677824561255"/>
    <n v="10490.686378482629"/>
    <n v="11707.336979085158"/>
    <n v="111827.553438"/>
    <n v="7239.2097936406162"/>
    <n v="8647.759068552572"/>
    <n v="11262.94498769187"/>
    <n v="8021.9064259473853"/>
    <n v="8055.8641294621802"/>
    <n v="7665.858263523568"/>
    <n v="9817.2321831882873"/>
    <n v="10102.936486830478"/>
    <n v="8873.8782426695252"/>
    <n v="9909.0390523938695"/>
    <n v="10486.835429396378"/>
    <n v="11703.039375703258"/>
    <n v="111786.50343899999"/>
    <n v="7239.2097936406162"/>
    <n v="8647.759068552572"/>
    <n v="11262.94498769187"/>
    <n v="8021.9064259473853"/>
    <n v="8055.8641294621802"/>
    <n v="7665.858263523568"/>
    <n v="9817.2321831882873"/>
    <n v="10102.936486830478"/>
    <n v="8873.8782426695252"/>
    <n v="9909.0390523938695"/>
    <n v="10486.835429396378"/>
    <n v="11703.039375703258"/>
    <n v="111786.50343899999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GG_SPP 356"/>
    <s v="AFUDC Not Eligible"/>
    <s v="Recoverable"/>
    <s v="Florida SPP"/>
    <s v="Transmission"/>
    <s v="GG - Transmission Lines"/>
    <s v="DEF - SPP"/>
    <s v="PEF Transmission O/H Conduct.&amp; Devices 356.0 SPP"/>
    <n v="0"/>
    <n v="0"/>
    <n v="0"/>
    <n v="0"/>
    <n v="0"/>
    <n v="0"/>
    <n v="0"/>
    <n v="0"/>
    <n v="0"/>
    <n v="0"/>
    <n v="0"/>
    <n v="0"/>
    <n v="0"/>
    <n v="3466.6828049678002"/>
    <n v="3699.7483642174002"/>
    <n v="3720.6595709172998"/>
    <n v="3754.6538691431001"/>
    <n v="3774.2055589634001"/>
    <n v="3723.5128929900002"/>
    <n v="3766.1786915731"/>
    <n v="3747.8041807206"/>
    <n v="3761.9060827711"/>
    <n v="3699.6897078690999"/>
    <n v="3693.6279228419999"/>
    <n v="3737.7734712229999"/>
    <n v="44546.443118197902"/>
    <n v="3716.6120863486999"/>
    <n v="3869.8736832712002"/>
    <n v="3942.2239819072001"/>
    <n v="3999.7108834166002"/>
    <n v="4004.0349926313002"/>
    <n v="3993.0303117275998"/>
    <n v="3987.1270862247002"/>
    <n v="3926.2910161563"/>
    <n v="4009.8481733980998"/>
    <n v="3997.4300182960001"/>
    <n v="4020.7816211551999"/>
    <n v="4059.4995042887999"/>
    <n v="47526.463358821697"/>
    <n v="3392.2994748388323"/>
    <n v="4052.346786876386"/>
    <n v="5277.8249914030021"/>
    <n v="3759.0717401024817"/>
    <n v="3774.9843470145256"/>
    <n v="3592.2272876225093"/>
    <n v="4600.3628198005845"/>
    <n v="4734.2440840313857"/>
    <n v="4158.3064119561559"/>
    <n v="4643.383591828253"/>
    <n v="4914.1394342671892"/>
    <n v="5484.0535922587005"/>
    <n v="52383.244562"/>
    <n v="3391.0542205159395"/>
    <n v="4050.8592406288785"/>
    <n v="5275.88759335346"/>
    <n v="3757.6918500399602"/>
    <n v="3773.5986157098932"/>
    <n v="3590.9086432658114"/>
    <n v="4598.6741063686713"/>
    <n v="4732.5062251085528"/>
    <n v="4156.7799697673672"/>
    <n v="4641.6790862168054"/>
    <n v="4912.3355388802374"/>
    <n v="5482.0404711444207"/>
    <n v="52364.015561"/>
    <n v="3391.0542205159395"/>
    <n v="4050.8592406288785"/>
    <n v="5275.88759335346"/>
    <n v="3757.6918500399602"/>
    <n v="3773.5986157098932"/>
    <n v="3590.9086432658114"/>
    <n v="4598.6741063686713"/>
    <n v="4732.5062251085528"/>
    <n v="4156.7799697673672"/>
    <n v="4641.6790862168054"/>
    <n v="4912.3355388802374"/>
    <n v="5482.0404711444207"/>
    <n v="52364.015561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GG_SPP Veg 355"/>
    <s v="AFUDC Not Eligible"/>
    <s v="Recoverable"/>
    <s v="Florida SPP"/>
    <s v="Transmission"/>
    <s v="GG - Transmission Lines"/>
    <s v="DEF - SPP"/>
    <s v="PEF Transmission Poles &amp; Fixtures 355.0 Veg SPP"/>
    <n v="0"/>
    <n v="0"/>
    <n v="0"/>
    <n v="0"/>
    <n v="0"/>
    <n v="0"/>
    <n v="0"/>
    <n v="0"/>
    <n v="0"/>
    <n v="0"/>
    <n v="0"/>
    <n v="0"/>
    <n v="0"/>
    <n v="452.74509905399998"/>
    <n v="521.40292045499996"/>
    <n v="523.72474364699997"/>
    <n v="523.70204046900005"/>
    <n v="540.82316838600002"/>
    <n v="540.74337834000005"/>
    <n v="612.37622996100004"/>
    <n v="648.02021465400003"/>
    <n v="682.05872482200004"/>
    <n v="717.73750589099996"/>
    <n v="682.09622340600004"/>
    <n v="471.23981350499997"/>
    <n v="6916.6700625899994"/>
    <n v="546.96743708700001"/>
    <n v="631.34387643900004"/>
    <n v="633.96034790099998"/>
    <n v="633.97812881100003"/>
    <n v="654.93211404600004"/>
    <n v="654.92253237600005"/>
    <n v="718.34560347900003"/>
    <n v="754.01154905999999"/>
    <n v="795.87898572899996"/>
    <n v="831.55084238999996"/>
    <n v="795.89380428899995"/>
    <n v="569.42927617800001"/>
    <n v="8221.2144977850003"/>
    <n v="482.50444196421853"/>
    <n v="576.38641268256049"/>
    <n v="750.69256743103426"/>
    <n v="534.67237362579431"/>
    <n v="536.93570667620418"/>
    <n v="510.94121721234109"/>
    <n v="654.33359043463543"/>
    <n v="673.37622071131864"/>
    <n v="591.45760263765112"/>
    <n v="660.45265915307925"/>
    <n v="698.96367436076787"/>
    <n v="780.025537110394"/>
    <n v="7450.7420039999997"/>
    <n v="563.82306865229782"/>
    <n v="673.52738682615234"/>
    <n v="877.21013564228622"/>
    <n v="624.78309462622303"/>
    <n v="627.4278772953096"/>
    <n v="597.05242052666085"/>
    <n v="764.61135026916691"/>
    <n v="786.86332000047742"/>
    <n v="691.13859167667897"/>
    <n v="771.76169294390468"/>
    <n v="816.76314139258966"/>
    <n v="911.48672014825206"/>
    <n v="8706.4488000000001"/>
    <n v="511.85439479200886"/>
    <n v="611.44705161459945"/>
    <n v="796.35596350792991"/>
    <n v="567.19561606550531"/>
    <n v="569.59662394848806"/>
    <n v="542.02093237912504"/>
    <n v="694.13562818316962"/>
    <n v="714.33659038745634"/>
    <n v="627.43499730449719"/>
    <n v="700.62690980291893"/>
    <n v="741.48048682225578"/>
    <n v="827.47320519204641"/>
    <n v="7903.9584000000004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GG_SPP Veg 356"/>
    <s v="AFUDC Not Eligible"/>
    <s v="Recoverable"/>
    <s v="Florida SPP"/>
    <s v="Transmission"/>
    <s v="GG - Transmission Lines"/>
    <s v="DEF - SPP"/>
    <s v="PEF Transmission O/H Conduct.&amp; Devices 356.0 Veg SPP"/>
    <n v="0"/>
    <n v="0"/>
    <n v="0"/>
    <n v="0"/>
    <n v="0"/>
    <n v="0"/>
    <n v="0"/>
    <n v="0"/>
    <n v="0"/>
    <n v="0"/>
    <n v="0"/>
    <n v="0"/>
    <n v="0"/>
    <n v="212.078834946"/>
    <n v="244.24013454499999"/>
    <n v="245.32774335299999"/>
    <n v="245.317108531"/>
    <n v="253.337137614"/>
    <n v="253.29976166"/>
    <n v="286.85465103899998"/>
    <n v="303.55131934600001"/>
    <n v="319.49593717800002"/>
    <n v="336.208905109"/>
    <n v="319.51350259399999"/>
    <n v="220.74229149499999"/>
    <n v="3239.9673274100001"/>
    <n v="256.21528991299999"/>
    <n v="295.73964256099998"/>
    <n v="296.965273099"/>
    <n v="296.97360218900002"/>
    <n v="306.789051954"/>
    <n v="306.78456362399999"/>
    <n v="336.49375552100003"/>
    <n v="353.20071094000002"/>
    <n v="372.81262327100001"/>
    <n v="389.52234761"/>
    <n v="372.819564711"/>
    <n v="266.73706182199999"/>
    <n v="3851.0534872150001"/>
    <n v="226.01896767486858"/>
    <n v="269.99598479550195"/>
    <n v="351.64600442070412"/>
    <n v="250.45592832104055"/>
    <n v="251.51613866330283"/>
    <n v="239.3395716457218"/>
    <n v="306.50868626820687"/>
    <n v="315.42880235963389"/>
    <n v="277.0557639374606"/>
    <n v="309.37503417009174"/>
    <n v="327.41470208676168"/>
    <n v="365.38641165670515"/>
    <n v="3490.1419959999998"/>
    <n v="264.11095286355766"/>
    <n v="315.49961291856482"/>
    <n v="410.9104746988088"/>
    <n v="292.66638353269514"/>
    <n v="293.90527585492492"/>
    <n v="279.676537662268"/>
    <n v="358.16596290141621"/>
    <n v="368.58942596204457"/>
    <n v="323.74920814223276"/>
    <n v="361.51538920573535"/>
    <n v="382.59536285497182"/>
    <n v="426.96661340277979"/>
    <n v="4078.3512000000001"/>
    <n v="239.76733030638854"/>
    <n v="286.41939715867437"/>
    <n v="373.03605339064495"/>
    <n v="265.69075113788023"/>
    <n v="266.81545233416711"/>
    <n v="253.89820474146936"/>
    <n v="325.15310630019275"/>
    <n v="334.61581840469694"/>
    <n v="293.90861107215056"/>
    <n v="328.19380943778464"/>
    <n v="347.33080072878022"/>
    <n v="387.61226498717042"/>
    <n v="3702.4416000000001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HB"/>
    <s v="AFUDC Not Eligible"/>
    <s v="Maintenance"/>
    <s v="Maintenance"/>
    <s v="Transmission"/>
    <s v="HB - Distribution Substation"/>
    <s v="~"/>
    <s v="PEF Distribution Station Equip 362.0"/>
    <n v="1118.08"/>
    <n v="916.63"/>
    <n v="2254.5100000000002"/>
    <n v="1160.6100000000001"/>
    <n v="697.05000000000007"/>
    <n v="2237.54"/>
    <n v="9515.3000000000029"/>
    <n v="2189.5599999999995"/>
    <n v="2999.77"/>
    <n v="3879.14"/>
    <n v="1355.4200000000003"/>
    <n v="3715.13"/>
    <n v="32038.74"/>
    <n v="0"/>
    <n v="0"/>
    <n v="48833.945459179995"/>
    <n v="0"/>
    <n v="0"/>
    <n v="6997.7121903799998"/>
    <n v="0"/>
    <n v="0"/>
    <n v="7897.7908798799999"/>
    <n v="0"/>
    <n v="0"/>
    <n v="7253.9840424800004"/>
    <n v="70983.432571919999"/>
    <n v="0"/>
    <n v="0"/>
    <n v="9652.9916769600004"/>
    <n v="0"/>
    <n v="0"/>
    <n v="18436.13996266"/>
    <n v="0"/>
    <n v="0"/>
    <n v="28662.826581959998"/>
    <n v="0"/>
    <n v="0"/>
    <n v="14356.40104986"/>
    <n v="71108.35927144"/>
    <n v="0"/>
    <n v="0"/>
    <n v="7421.2749267694908"/>
    <n v="0"/>
    <n v="0"/>
    <n v="14173.809304929393"/>
    <n v="0"/>
    <n v="0"/>
    <n v="22036.144167694099"/>
    <n v="0"/>
    <n v="0"/>
    <n v="11037.282798364617"/>
    <n v="54668.511197757602"/>
    <n v="0"/>
    <n v="0"/>
    <n v="4304.7307492663231"/>
    <n v="0"/>
    <n v="0"/>
    <n v="8221.5567205413481"/>
    <n v="0"/>
    <n v="0"/>
    <n v="12782.125487868339"/>
    <n v="0"/>
    <n v="0"/>
    <n v="6402.2059823761874"/>
    <n v="31710.618940052198"/>
    <n v="0"/>
    <n v="0"/>
    <n v="5248.2228724238776"/>
    <n v="0"/>
    <n v="0"/>
    <n v="10023.521688326124"/>
    <n v="0"/>
    <n v="0"/>
    <n v="15583.656040521513"/>
    <n v="0"/>
    <n v="0"/>
    <n v="7805.4135867094901"/>
    <n v="38660.814187981006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HB - PS"/>
    <s v="AFUDC Not Eligible"/>
    <s v="Maintenance"/>
    <s v="Maintenance"/>
    <s v="Physical Security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35.7452194592661"/>
    <n v="9035.74521945926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HB - STIP"/>
    <s v="AFUDC Not Eligible"/>
    <s v="Maintenance"/>
    <s v="Maintenance"/>
    <s v="Transmission"/>
    <s v="HB - Distribution Substation"/>
    <s v="~"/>
    <s v="PEF Distribution Station Equip 362.0"/>
    <n v="9.2200000000000006"/>
    <n v="-7.230000000000004"/>
    <n v="6.11"/>
    <n v="0.87000000000000011"/>
    <n v="2.13"/>
    <n v="136.87"/>
    <n v="425.28"/>
    <n v="262.09999999999997"/>
    <n v="527.79000000000008"/>
    <n v="475.52"/>
    <n v="65.23"/>
    <n v="431.88999999999993"/>
    <n v="2335.7799999999997"/>
    <n v="0"/>
    <n v="0"/>
    <n v="6821.6427120999997"/>
    <n v="0"/>
    <n v="0"/>
    <n v="2799.6862670999999"/>
    <n v="0"/>
    <n v="0"/>
    <n v="327.55470530000002"/>
    <n v="0"/>
    <n v="0"/>
    <n v="127.9508993"/>
    <n v="10076.8345838"/>
    <n v="0"/>
    <n v="0"/>
    <n v="4652.6639249"/>
    <n v="0"/>
    <n v="0"/>
    <n v="4715.0978849000003"/>
    <n v="0"/>
    <n v="0"/>
    <n v="4663.9561899"/>
    <n v="0"/>
    <n v="0"/>
    <n v="4738.5891299000004"/>
    <n v="18770.307129600002"/>
    <n v="0"/>
    <n v="0"/>
    <n v="4614.5868821390968"/>
    <n v="0"/>
    <n v="0"/>
    <n v="4035.6294020225687"/>
    <n v="0"/>
    <n v="0"/>
    <n v="4894.0329723905943"/>
    <n v="0"/>
    <n v="0"/>
    <n v="5455.7507434477393"/>
    <n v="19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HB SPP"/>
    <s v="AFUDC Not Eligible"/>
    <s v="Recoverable"/>
    <s v="Florida SPP"/>
    <s v="Transmission"/>
    <s v="HB - Distribution Substation"/>
    <s v="DEF - SPP"/>
    <s v="PEF Distribution Station Equip 362.0 SPP"/>
    <n v="0"/>
    <n v="0"/>
    <n v="0"/>
    <n v="0"/>
    <n v="482.67"/>
    <n v="21.81"/>
    <n v="0.45"/>
    <n v="0.82"/>
    <n v="0.34"/>
    <n v="0"/>
    <n v="5.65"/>
    <n v="578.71"/>
    <n v="1090.45"/>
    <n v="646.4507625"/>
    <n v="655.48425780000002"/>
    <n v="659.28980346000003"/>
    <n v="665.37984431999996"/>
    <n v="668.91200844000002"/>
    <n v="659.89543295999999"/>
    <n v="667.54497360000005"/>
    <n v="664.20963522"/>
    <n v="666.81343565999998"/>
    <n v="655.56997163999995"/>
    <n v="654.55074377999995"/>
    <n v="707.93219892000002"/>
    <n v="7972.0330683000002"/>
    <n v="753.438894"/>
    <n v="742.46237399999995"/>
    <n v="752.06885399999999"/>
    <n v="761.71498199999996"/>
    <n v="760.19264999999996"/>
    <n v="756.22919400000001"/>
    <n v="753.13719600000002"/>
    <n v="744.70898999999997"/>
    <n v="755.58112200000005"/>
    <n v="761.34018000000003"/>
    <n v="762.17012999999997"/>
    <n v="765.97649999999999"/>
    <n v="9069.0210660000012"/>
    <n v="1405"/>
    <n v="1405"/>
    <n v="1405"/>
    <n v="1405"/>
    <n v="1405"/>
    <n v="1405"/>
    <n v="1405"/>
    <n v="1405"/>
    <n v="1405"/>
    <n v="1405"/>
    <n v="1405"/>
    <n v="1405"/>
    <n v="16860"/>
    <n v="1404.9999999082397"/>
    <n v="1404.9999999082397"/>
    <n v="1404.9999999082397"/>
    <n v="1404.9999999082397"/>
    <n v="1404.9999999082397"/>
    <n v="1404.9999999082397"/>
    <n v="1404.9999999082397"/>
    <n v="1404.9999999082397"/>
    <n v="1404.9999999082397"/>
    <n v="1404.9999999082397"/>
    <n v="1404.9999999082397"/>
    <n v="1405.0000010093663"/>
    <n v="16860"/>
    <n v="1091.840904841983"/>
    <n v="1304.2828368585672"/>
    <n v="1698.7135885120679"/>
    <n v="1209.8897283455256"/>
    <n v="1215.0113384091705"/>
    <n v="1156.1893993165679"/>
    <n v="1480.6665334319036"/>
    <n v="1523.7573754295995"/>
    <n v="1338.3868579751879"/>
    <n v="1494.5131407276601"/>
    <n v="1581.6582486971834"/>
    <n v="1765.0900474545833"/>
    <n v="1686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SA 2024-2025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1.9113395999998"/>
    <n v="4001.9113395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SA System Control Center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5"/>
    <n v="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SB"/>
    <s v="AFUDC Not Eligible"/>
    <s v="Maintenance"/>
    <s v="Maintenance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13.418513799999999"/>
    <n v="0.31807999999999997"/>
    <n v="366.69138939999999"/>
    <n v="734.18637899999999"/>
    <n v="0.56867999999999996"/>
    <n v="0.59277000000000002"/>
    <n v="0.30609999999999998"/>
    <n v="0"/>
    <n v="0"/>
    <n v="0"/>
    <n v="0"/>
    <n v="1116.08191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TB"/>
    <s v="AFUDC Not Eligible"/>
    <s v="Maintenance"/>
    <s v="Maintenance"/>
    <s v="Transmission"/>
    <s v="TB - Equipment &amp; Tools"/>
    <s v="~"/>
    <s v="PEF Distribution General Plant Stores Equip 393.0"/>
    <n v="1802.45"/>
    <n v="7.36"/>
    <n v="898.35"/>
    <n v="-13.65"/>
    <n v="-47.17"/>
    <n v="0"/>
    <n v="0"/>
    <n v="0"/>
    <n v="12.55"/>
    <n v="126.27"/>
    <n v="72.5"/>
    <n v="955.4"/>
    <n v="3814.06"/>
    <n v="113.49997"/>
    <n v="113.60456000000001"/>
    <n v="113.73441"/>
    <n v="114.12044"/>
    <n v="113.84952"/>
    <n v="113.9269"/>
    <n v="113.59516000000001"/>
    <n v="113.28393"/>
    <n v="113.64212000000001"/>
    <n v="113.47604"/>
    <n v="113.32767"/>
    <n v="113.08376"/>
    <n v="1363.1444799999999"/>
    <n v="282.80595"/>
    <n v="282.19027"/>
    <n v="283.05946999999998"/>
    <n v="284.20645999999999"/>
    <n v="283.49392"/>
    <n v="284.19409000000002"/>
    <n v="282.89265"/>
    <n v="281.87844000000001"/>
    <n v="283.31783999999999"/>
    <n v="283.46566999999999"/>
    <n v="283.52114"/>
    <n v="283.32053999999999"/>
    <n v="3398.3464400000003"/>
    <n v="120.40024994358131"/>
    <n v="120.40024994358131"/>
    <n v="120.40024994358131"/>
    <n v="120.40024994358131"/>
    <n v="120.40024994358131"/>
    <n v="120.40024994358131"/>
    <n v="120.40024994358131"/>
    <n v="120.40024994358131"/>
    <n v="120.40024994358131"/>
    <n v="120.40024994358131"/>
    <n v="120.40024994358131"/>
    <n v="120.40025062060568"/>
    <n v="1444.8030000000001"/>
    <n v="124.01224996297464"/>
    <n v="124.01224996297464"/>
    <n v="124.01224996297464"/>
    <n v="124.01224996297464"/>
    <n v="124.01224996297464"/>
    <n v="124.01224996297464"/>
    <n v="124.01224996297464"/>
    <n v="124.01224996297464"/>
    <n v="124.01224996297464"/>
    <n v="124.01224996297464"/>
    <n v="124.01224996297464"/>
    <n v="124.01225040727854"/>
    <n v="1488.1469999999999"/>
    <n v="124.01225007742765"/>
    <n v="124.01225007742765"/>
    <n v="124.01225007742765"/>
    <n v="124.01225007742765"/>
    <n v="124.01225007742765"/>
    <n v="124.01225007742765"/>
    <n v="124.01225007742765"/>
    <n v="124.01225007742765"/>
    <n v="124.01225007742765"/>
    <n v="124.01225007742765"/>
    <n v="124.01225007742765"/>
    <n v="124.01224914829595"/>
    <n v="1488.1469999999999"/>
    <n v="0"/>
    <n v="0"/>
    <n v="0"/>
    <n v="0"/>
    <n v="0"/>
    <n v="0"/>
    <n v="0"/>
    <n v="0"/>
    <n v="0"/>
    <n v="0"/>
    <n v="0"/>
    <n v="0"/>
    <n v="0"/>
  </r>
  <r>
    <s v="DE Florida"/>
    <x v="19"/>
    <s v="Transmission"/>
    <s v="PEF Transmission Maintenance TB Matting"/>
    <s v="AFUDC Not Eligible"/>
    <s v="Maintenance"/>
    <s v="Maintenance"/>
    <s v="Transmission"/>
    <s v="TB - Equipment &amp; Tools"/>
    <s v="~"/>
    <s v="PEF Distribution Gen. Plant Tool Shop/Gar. Eq. -New- 394.1"/>
    <n v="17246.11"/>
    <n v="52.39"/>
    <n v="38.81"/>
    <n v="-1558.7"/>
    <n v="0"/>
    <n v="3.14"/>
    <n v="0"/>
    <n v="0"/>
    <n v="0"/>
    <n v="0"/>
    <n v="0"/>
    <n v="0"/>
    <n v="15781.75"/>
    <n v="0"/>
    <n v="0"/>
    <n v="0"/>
    <n v="0"/>
    <n v="0"/>
    <n v="0"/>
    <n v="0"/>
    <n v="0"/>
    <n v="0"/>
    <n v="0"/>
    <n v="0"/>
    <n v="0"/>
    <n v="0"/>
    <n v="420.44120880000003"/>
    <n v="419.60833880000001"/>
    <n v="420.78414880000003"/>
    <n v="422.33572880000003"/>
    <n v="421.37184880000001"/>
    <n v="422.3189888"/>
    <n v="420.55848880000002"/>
    <n v="419.18651879999999"/>
    <n v="421.13365879999998"/>
    <n v="421.33361880000001"/>
    <n v="421.40866879999999"/>
    <n v="421.13730880000003"/>
    <n v="5051.6185255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Connect"/>
    <s v="PEF Customer Connect 5 year VS"/>
    <s v="AFUDC Not Eligible"/>
    <s v="Major Projects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.13602972022814999"/>
    <n v="0.40851380058119463"/>
    <n v="0.68184848631335493"/>
    <n v="0.95127643227617453"/>
    <n v="1.2167854429173182"/>
    <n v="1.48312328507171"/>
    <n v="1.75029254607782"/>
    <n v="2.0182958213509345"/>
    <n v="2.2871357144083708"/>
    <n v="2.5568148368947679"/>
    <n v="0"/>
    <n v="13.4901160861197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0"/>
    <n v="0"/>
    <n v="0"/>
    <n v="0"/>
    <n v="0"/>
    <n v="0"/>
    <n v="0"/>
    <n v="0"/>
    <n v="0"/>
    <n v="0"/>
    <n v="0"/>
    <n v="0"/>
    <n v="0"/>
    <n v="7.7271477927500012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102.47975920335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103.3664851752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103.3664851752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103.3664851752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103.36648517520001"/>
    <n v="8.613873764600001"/>
    <n v="8.6407634359147405"/>
    <n v="8.667737047909732"/>
    <n v="8.6947948626200802"/>
    <n v="8.7219371428988737"/>
    <n v="8.7491641524197483"/>
    <n v="8.7764761556794326"/>
    <n v="8.8038734180003306"/>
    <n v="8.8313562055331012"/>
    <n v="8.8589247852592283"/>
    <n v="8.8865794249936272"/>
    <n v="8.9143203933872481"/>
    <n v="105.15980078921615"/>
  </r>
  <r>
    <s v="DE Florida"/>
    <x v="20"/>
    <s v="Customer Delivery"/>
    <s v="PEF Customer Fleet Electrification Clusters"/>
    <s v="AFUDC Not Eligible"/>
    <s v="Expansion"/>
    <s v="Other Transmission &amp; Distribution Expansion"/>
    <s v="Electrification"/>
    <s v="HB - Distribution Substation"/>
    <s v="~"/>
    <s v="PEF Distribution Install - EV Charging Station 370.7"/>
    <n v="0"/>
    <n v="0"/>
    <n v="0"/>
    <n v="0"/>
    <n v="0"/>
    <n v="0"/>
    <n v="0"/>
    <n v="0"/>
    <n v="0"/>
    <n v="0"/>
    <n v="0"/>
    <n v="0"/>
    <n v="0"/>
    <n v="0"/>
    <n v="1.5989818074000002"/>
    <n v="1.5989818074000002"/>
    <n v="1.5989818074000002"/>
    <n v="1.5989818074000002"/>
    <n v="1.5989818074000002"/>
    <n v="1.5989818074000002"/>
    <n v="1.5989818074000002"/>
    <n v="1.5989818074000002"/>
    <n v="1.5989818074000002"/>
    <n v="1.5989818074000002"/>
    <n v="1.5989818074000002"/>
    <n v="17.5887998814"/>
    <n v="1.5989818074000002"/>
    <n v="1.5989818074000002"/>
    <n v="1.5989818074000002"/>
    <n v="1.5989818074000002"/>
    <n v="1.5989818074000002"/>
    <n v="1.5989818074000002"/>
    <n v="1.5989818074000002"/>
    <n v="1.5989818074000002"/>
    <n v="1.5989818074000002"/>
    <n v="1.5989818074000002"/>
    <n v="1.5989818074000002"/>
    <n v="1.5989818074000002"/>
    <n v="19.187781688800001"/>
    <n v="1.5989818074000002"/>
    <n v="1.6039733009387065"/>
    <n v="1.6089803762730479"/>
    <n v="1.6140030820442481"/>
    <n v="1.619041467045373"/>
    <n v="1.6240955802218044"/>
    <n v="1.6291654706717156"/>
    <n v="1.6342511876465475"/>
    <n v="1.639352780551488"/>
    <n v="1.6444702989459521"/>
    <n v="1.6496037925440628"/>
    <n v="1.654753311215134"/>
    <n v="19.52067245549808"/>
    <n v="1.659918904984155"/>
    <n v="1.6651006240322768"/>
    <n v="1.6702985186972994"/>
    <n v="1.6755126394741613"/>
    <n v="1.6807430370154286"/>
    <n v="1.6859897621317885"/>
    <n v="1.6912528657925425"/>
    <n v="1.6965323991261012"/>
    <n v="1.7018284134204813"/>
    <n v="1.7071409601238035"/>
    <n v="1.712470090844793"/>
    <n v="1.7178158573532805"/>
    <n v="20.264604072996107"/>
    <n v="1.7231783115807047"/>
    <n v="1.7285575056206168"/>
    <n v="1.7339534917291872"/>
    <n v="1.7393663223257136"/>
    <n v="1.7447960499931283"/>
    <n v="1.7502427274785102"/>
    <n v="1.755706407693598"/>
    <n v="1.761187143715303"/>
    <n v="1.7666849887862246"/>
    <n v="1.7721999963151691"/>
    <n v="1.7777322198776659"/>
    <n v="1.7832817132164918"/>
    <n v="21.036886878332314"/>
    <n v="1.7888485302421882"/>
    <n v="1.7944327250335894"/>
    <n v="1.8000343518383448"/>
    <n v="1.8056534650734479"/>
    <n v="1.811290119325764"/>
    <n v="1.8169443693525595"/>
    <n v="1.8226162700820363"/>
    <n v="1.8283058766138636"/>
    <n v="1.8340132442197126"/>
    <n v="1.8397384283437961"/>
    <n v="1.845481484603404"/>
    <n v="1.851242468789446"/>
    <n v="21.838601333518152"/>
  </r>
  <r>
    <s v="DE Florida"/>
    <x v="20"/>
    <s v="Customer Delivery"/>
    <s v="PEF Distribution Expansion Field Ops HB Capacity-360"/>
    <s v="AFUDC Not Eligible"/>
    <s v="Expansion"/>
    <s v="Other Transmission &amp; Distribution Expansion"/>
    <s v="Distribution Expansion"/>
    <s v="HB - Distribution Substation"/>
    <s v="~"/>
    <s v="PEF Distribution Easements 360.1"/>
    <n v="0"/>
    <n v="0"/>
    <n v="0"/>
    <n v="0"/>
    <n v="0.02"/>
    <n v="0.02"/>
    <n v="0.09"/>
    <n v="0.28000000000000003"/>
    <n v="0.46000000000000008"/>
    <n v="0.61"/>
    <n v="0.60000000000000009"/>
    <n v="0.66999999999999993"/>
    <n v="2.75"/>
    <n v="0.46953108350455958"/>
    <n v="0.48280892222921734"/>
    <n v="0.41840720969921924"/>
    <n v="0.36242866432361631"/>
    <n v="0.3137936337532356"/>
    <n v="0.27155816545439249"/>
    <n v="0.23489685374729202"/>
    <n v="0.20471451473781635"/>
    <n v="0.17771240093731214"/>
    <n v="0.15427190146898745"/>
    <n v="0.13392323471704332"/>
    <n v="0.11625858387881319"/>
    <n v="3.3403051684515055"/>
    <n v="0.10092392372439439"/>
    <n v="8.5662865800094218E-2"/>
    <n v="7.17488612496055E-2"/>
    <n v="5.916181988821153E-2"/>
    <n v="4.7879436888176211E-2"/>
    <n v="3.7876927049662154E-2"/>
    <n v="2.912653986853975E-2"/>
    <n v="2.9081907083466474E-2"/>
    <n v="2.5413524467696475E-2"/>
    <n v="2.2207870481691407E-2"/>
    <n v="1.9406576681580766E-2"/>
    <n v="1.6958637200652042E-2"/>
    <n v="0.54544889038377087"/>
    <n v="1.4819480036182929E-2"/>
    <n v="1.3145461676380059E-2"/>
    <n v="1.172145658800894E-2"/>
    <n v="1.0502032384678154E-2"/>
    <n v="9.451337626325872E-3"/>
    <n v="8.5408231082366639E-3"/>
    <n v="7.747572430543608E-3"/>
    <n v="6.4605027349013654E-3"/>
    <n v="5.6228110045184803E-3"/>
    <n v="4.8937373591277974E-3"/>
    <n v="4.2591979920502407E-3"/>
    <n v="3.706935253002217E-3"/>
    <n v="0.10087134819395631"/>
    <n v="4.3095782209758146E-3"/>
    <n v="4.3230313020208881E-3"/>
    <n v="4.336526379145467E-3"/>
    <n v="4.3500635834474548E-3"/>
    <n v="4.3636430464339951E-3"/>
    <n v="4.3772649000227565E-3"/>
    <n v="4.3909292765432111E-3"/>
    <n v="4.4046363087379171E-3"/>
    <n v="4.4183861297638159E-3"/>
    <n v="4.432178873193515E-3"/>
    <n v="4.4460146730165972E-3"/>
    <n v="4.4598936636409126E-3"/>
    <n v="5.2612146356942342E-2"/>
    <n v="4.4738159798938908E-3"/>
    <n v="4.4877817570238461E-3"/>
    <n v="4.5017911307012942E-3"/>
    <n v="4.5158442370202712E-3"/>
    <n v="4.5299412124996498E-3"/>
    <n v="4.5440821940844738E-3"/>
    <n v="4.558267319147281E-3"/>
    <n v="4.5724967254894442E-3"/>
    <n v="4.5867705513425025E-3"/>
    <n v="4.6010889353695116E-3"/>
    <n v="4.6154520166663869E-3"/>
    <n v="4.6298599347632538E-3"/>
    <n v="5.4617191994001807E-2"/>
    <n v="4.6443128296258058E-3"/>
    <n v="4.6588108416566638E-3"/>
    <n v="4.6733541116967389E-3"/>
    <n v="4.6879427810265989E-3"/>
    <n v="4.7025769913678463E-3"/>
    <n v="4.717256884884489E-3"/>
    <n v="4.7319826041843267E-3"/>
    <n v="4.7467542923203309E-3"/>
    <n v="4.7615720927920383E-3"/>
    <n v="4.7764361495469445E-3"/>
    <n v="4.7913466069819007E-3"/>
    <n v="4.8063036099445181E-3"/>
    <n v="5.6698649796028198E-2"/>
  </r>
  <r>
    <s v="DE Florida"/>
    <x v="20"/>
    <s v="Customer Delivery"/>
    <s v="PEF Distribution Expansion Field Ops HB Capacity-362"/>
    <s v="AFUDC Not Eligible"/>
    <s v="Expansion"/>
    <s v="Other Transmission &amp; Distribution Expansion"/>
    <s v="Distribution Expansion"/>
    <s v="HB - Distribution Substation"/>
    <s v="~"/>
    <s v="PEF Distribution Station Equip 362.0"/>
    <n v="7.1"/>
    <n v="7.370000000000001"/>
    <n v="7.76"/>
    <n v="8.370000000000001"/>
    <n v="8.4600000000000009"/>
    <n v="10.32"/>
    <n v="12.02"/>
    <n v="13.169999999999998"/>
    <n v="12.559999999999999"/>
    <n v="11.92"/>
    <n v="13.979999999999999"/>
    <n v="16.420000000000002"/>
    <n v="129.4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ribution Expansion Field Ops IK Capacity-362"/>
    <s v="AFUDC Not Eligible"/>
    <s v="Expansion"/>
    <s v="Other Transmission &amp; Distribution Expansion"/>
    <s v="Distribution Expansion"/>
    <s v="IK - Other - Distrib Lines OH/UG (Line Ext)"/>
    <s v="~"/>
    <s v="PEF Distribution Station Equip 362.0"/>
    <n v="2.89"/>
    <n v="5.49"/>
    <n v="5.92"/>
    <n v="6.03"/>
    <n v="7.57"/>
    <n v="10.79"/>
    <n v="12.6"/>
    <n v="13.36"/>
    <n v="14.14"/>
    <n v="12.49"/>
    <n v="12.57"/>
    <n v="3.35"/>
    <n v="107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ribution Maintenance HW-362"/>
    <s v="AFUDC Not Eligible"/>
    <s v="Maintenance"/>
    <s v="Maintenance"/>
    <s v="Distribution Operations"/>
    <s v="HW - Distribution Highway Jobs"/>
    <s v="~"/>
    <s v="PEF Distribution Station Equip 362.0"/>
    <n v="1.73"/>
    <n v="1.92"/>
    <n v="2.0299999999999998"/>
    <n v="4.6399999999999997"/>
    <n v="7.4499999999999993"/>
    <n v="9.6999999999999993"/>
    <n v="-10.099999999999998"/>
    <n v="13.39"/>
    <n v="12.659999999999998"/>
    <n v="7.18"/>
    <n v="2.86"/>
    <n v="3.5500000000000003"/>
    <n v="5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ribution Maintenance HW-364 "/>
    <s v="AFUDC Not Eligible"/>
    <s v="Maintenance"/>
    <s v="Maintenance"/>
    <s v="Distribution Operations"/>
    <s v="HW - Distribution Highway Jobs"/>
    <s v="~"/>
    <s v="PEF Distribution Poles Towers &amp; Fixtures 364.0"/>
    <n v="0.06"/>
    <n v="0.06"/>
    <n v="0.06"/>
    <n v="0.1"/>
    <n v="0.17"/>
    <n v="0.23"/>
    <n v="0.26"/>
    <n v="0.26"/>
    <n v="0.27"/>
    <n v="0.28999999999999998"/>
    <n v="0.32"/>
    <n v="0.33"/>
    <n v="2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105.63000000000001"/>
    <n v="106.6"/>
    <n v="121.33"/>
    <n v="128.66"/>
    <n v="137.79999999999998"/>
    <n v="134.11999999999998"/>
    <n v="138.80999999999997"/>
    <n v="142.61999999999998"/>
    <n v="152.83999999999992"/>
    <n v="160.78000000000003"/>
    <n v="164.29000000000005"/>
    <n v="157.85000000000002"/>
    <n v="165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ribution Maintenance IK-369 "/>
    <s v="AFUDC Not Eligible"/>
    <s v="Maintenance"/>
    <s v="Maintenance"/>
    <s v="Distribution Operations"/>
    <s v="IK - Distrib Lines OH/UG (Line Ext)"/>
    <s v="~"/>
    <s v="PEF Distribution O/H Services 369.1"/>
    <n v="5.15"/>
    <n v="5.95"/>
    <n v="6.19"/>
    <n v="6.61"/>
    <n v="7.15"/>
    <n v="1.73"/>
    <n v="0.32"/>
    <n v="0.32"/>
    <n v="0.33"/>
    <n v="0"/>
    <n v="0"/>
    <n v="0"/>
    <n v="3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ribution Maintenance TB"/>
    <s v="AFUDC Not Eligible"/>
    <s v="Maintenance"/>
    <s v="Maintenance"/>
    <s v="Operations Support"/>
    <s v="TB - Equipment &amp; Tools"/>
    <s v="~"/>
    <s v="PEF Distribution Gen. Plant Tool Shop/Gar. Eq. -New- 394.1"/>
    <n v="0"/>
    <n v="0"/>
    <n v="0.11"/>
    <n v="0.23"/>
    <n v="0.23"/>
    <n v="0.47"/>
    <n v="0.78"/>
    <n v="0.9"/>
    <n v="0.8"/>
    <n v="0.47"/>
    <n v="0.08"/>
    <n v="0"/>
    <n v="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ribution Poles Towers &amp; Fixtures SPP - 364"/>
    <s v="AFUDC Not Eligible"/>
    <s v="Recoverable"/>
    <s v="Florida SPP"/>
    <s v="Distribution Operations"/>
    <s v="TB - Equipment &amp; Tools"/>
    <s v="DEF - SPP"/>
    <s v="PEF Distribution Poles Towers &amp; Fixtures 364.0 SPP"/>
    <n v="70.180000000000021"/>
    <n v="29.569999999999997"/>
    <n v="51.34"/>
    <n v="58.4"/>
    <n v="52.289999999999992"/>
    <n v="71.149999999999991"/>
    <n v="83.420000000000016"/>
    <n v="82.350000000000037"/>
    <n v="96.110000000000028"/>
    <n v="86.009999999999991"/>
    <n v="98.450000000000017"/>
    <n v="99.75"/>
    <n v="879.0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ribution Smart Grid - Infrastructure"/>
    <s v="AFUDC Not Eligible"/>
    <s v="Expansion"/>
    <s v="Other Transmission &amp; Distribution Expansion"/>
    <s v="Distribution Expansion"/>
    <s v="SG - Smart Grid - General"/>
    <s v="~"/>
    <s v="PEF Distribution Gen. Plant Commun Equip-New 397.0"/>
    <n v="0"/>
    <n v="0"/>
    <n v="0"/>
    <n v="0"/>
    <n v="0"/>
    <n v="0"/>
    <n v="0"/>
    <n v="0"/>
    <n v="0"/>
    <n v="0"/>
    <n v="0"/>
    <n v="0"/>
    <n v="0"/>
    <n v="0.22266872109999999"/>
    <n v="0.22266872109999999"/>
    <n v="0.22266872109999999"/>
    <n v="0.22266872109999999"/>
    <n v="0.22266872109999999"/>
    <n v="0.22266872109999999"/>
    <n v="0.22266872109999999"/>
    <n v="0.22266872109999999"/>
    <n v="0.22266872109999999"/>
    <n v="0.22266872109999999"/>
    <n v="0.22266872109999999"/>
    <n v="0.22266872109999999"/>
    <n v="2.6720246531999994"/>
    <n v="0.22266872109999999"/>
    <n v="0.22336381936659622"/>
    <n v="0.22406108750059833"/>
    <n v="0.22476053227561638"/>
    <n v="0.22546216048640519"/>
    <n v="0.22616597894893081"/>
    <n v="0.2268719945004363"/>
    <n v="0.22758021399950851"/>
    <n v="0.22829064432614432"/>
    <n v="0.22900329238181794"/>
    <n v="0.22971816508954745"/>
    <n v="0.23043526939396261"/>
    <n v="2.7183818793695638"/>
    <n v="0.2311546122613716"/>
    <n v="0.23187620067982959"/>
    <n v="0.23260004165920581"/>
    <n v="0.23332614223125206"/>
    <n v="0.2340545094496711"/>
    <n v="0.23478515039018483"/>
    <n v="0.23551807215060339"/>
    <n v="0.23625328185089375"/>
    <n v="0.23699078663324927"/>
    <n v="0.23773059366215865"/>
    <n v="0.23847271012447599"/>
    <n v="0.23921714322949028"/>
    <n v="2.8219792443223861"/>
    <n v="0.2399639002089955"/>
    <n v="0.2407129883173609"/>
    <n v="0.24146441483160153"/>
    <n v="0.24221818705144893"/>
    <n v="0.24297431229942182"/>
    <n v="0.24373279792089758"/>
    <n v="0.24449365128418329"/>
    <n v="0.24525687978058761"/>
    <n v="0.24602249082449226"/>
    <n v="0.24679049185342433"/>
    <n v="0.24756089032812845"/>
    <n v="0.24833369373263905"/>
    <n v="2.9295246984331818"/>
    <n v="0.24910890957435344"/>
    <n v="0.2498865453841044"/>
    <n v="0.25066660871623359"/>
    <n v="0.25144910714866481"/>
    <n v="0.25223404828297757"/>
    <n v="0.25302143974448116"/>
    <n v="0.25381128918228824"/>
    <n v="0.25460360426938988"/>
    <n v="0.25539839270272952"/>
    <n v="0.25619566220327794"/>
    <n v="0.25699542051610802"/>
    <n v="0.25779767541047049"/>
    <n v="3.0411687031350789"/>
    <n v="0.2586024346798691"/>
    <n v="0.25940970614213621"/>
    <n v="0.26021949763950897"/>
    <n v="0.26103181703870526"/>
    <n v="0.2618466722310005"/>
    <n v="0.26266407113230383"/>
    <n v="0.26348402168323548"/>
    <n v="0.26430653184920333"/>
    <n v="0.26513160962048105"/>
    <n v="0.26595926301228501"/>
    <n v="0.26678950006485252"/>
    <n v="0.26762232884352"/>
    <n v="3.1570674539371009"/>
  </r>
  <r>
    <s v="DE Florida"/>
    <x v="20"/>
    <s v="Customer Delivery"/>
    <s v="PEF Distribution UG Conduit"/>
    <s v="AFUDC Not Eligible"/>
    <s v="Maintenance"/>
    <s v="Maintenance"/>
    <s v="~"/>
    <s v="IK - Distrib Lines OH/UG (Line Ext)"/>
    <s v="~"/>
    <s v="PEF Model Depr Group Distribution"/>
    <n v="0"/>
    <n v="0"/>
    <n v="0"/>
    <n v="0"/>
    <n v="0"/>
    <n v="0"/>
    <n v="0"/>
    <n v="0"/>
    <n v="0"/>
    <n v="0"/>
    <n v="0"/>
    <n v="0"/>
    <n v="0"/>
    <n v="2.6846361999999999E-3"/>
    <n v="2.693016748286454E-3"/>
    <n v="2.7014234578790776E-3"/>
    <n v="2.7098564104448349E-3"/>
    <n v="2.7183156879056281E-3"/>
    <n v="2.7268013724390926E-3"/>
    <n v="2.7353135464793944E-3"/>
    <n v="2.7438522927180327E-3"/>
    <n v="2.7524176941046419E-3"/>
    <n v="2.7610098338477973E-3"/>
    <n v="2.7696287954158249E-3"/>
    <n v="2.7782746625376106E-3"/>
    <n v="3.2774546702058385E-2"/>
    <n v="2.7869475192034143E-3"/>
    <n v="2.7956474496656863E-3"/>
    <n v="2.8043745384398839E-3"/>
    <n v="2.8131288703052955E-3"/>
    <n v="2.8219105303058612E-3"/>
    <n v="2.8307196037510012E-3"/>
    <n v="2.8395561762164429E-3"/>
    <n v="2.8484203335450522E-3"/>
    <n v="2.8573121618476701E-3"/>
    <n v="2.8662317475039449E-3"/>
    <n v="2.8751791771631759E-3"/>
    <n v="2.8841545377451508E-3"/>
    <n v="3.4023582645692579E-2"/>
    <n v="2.8931579164409938E-3"/>
    <n v="2.90218940071401E-3"/>
    <n v="2.9112490783005369E-3"/>
    <n v="2.9203370372107951E-3"/>
    <n v="2.9294533657297454E-3"/>
    <n v="2.9385981524179426E-3"/>
    <n v="2.9477714861124008E-3"/>
    <n v="2.9569734559274532E-3"/>
    <n v="2.9662041512556188E-3"/>
    <n v="2.9754636617684688E-3"/>
    <n v="2.9847520774175015E-3"/>
    <n v="2.9940694884350136E-3"/>
    <n v="3.5320219271730485E-2"/>
    <n v="3.0034159853349765E-3"/>
    <n v="3.0127916589139173E-3"/>
    <n v="3.0221966002517988E-3"/>
    <n v="3.031630900712907E-3"/>
    <n v="3.0410946519467351E-3"/>
    <n v="3.0505879458888776E-3"/>
    <n v="3.0601108747619205E-3"/>
    <n v="3.0696635310763385E-3"/>
    <n v="3.0792460076313937E-3"/>
    <n v="3.0888583975160365E-3"/>
    <n v="3.0985007941098102E-3"/>
    <n v="3.1081732910837588E-3"/>
    <n v="3.6666270639228477E-2"/>
    <n v="3.117875982401336E-3"/>
    <n v="3.1276089623193193E-3"/>
    <n v="3.1373723253887227E-3"/>
    <n v="3.1471661664557189E-3"/>
    <n v="3.1569905806625585E-3"/>
    <n v="3.1668456634484955E-3"/>
    <n v="3.1767315105507132E-3"/>
    <n v="3.1866482180052534E-3"/>
    <n v="3.1965958821479541E-3"/>
    <n v="3.2065745996153788E-3"/>
    <n v="3.2165844673457608E-3"/>
    <n v="3.2266255825799399E-3"/>
    <n v="3.8063619940921153E-2"/>
    <n v="3.2366980428623119E-3"/>
    <n v="3.2468019460417745E-3"/>
    <n v="3.256937390272675E-3"/>
    <n v="3.2671044740157675E-3"/>
    <n v="3.2773032960391681E-3"/>
    <n v="3.2875339554193149E-3"/>
    <n v="3.2977965515419284E-3"/>
    <n v="3.3080911841029802E-3"/>
    <n v="3.3184179531096591E-3"/>
    <n v="3.3287769588813427E-3"/>
    <n v="3.3391683020505742E-3"/>
    <n v="3.3495920835640365E-3"/>
    <n v="3.9514222137901532E-2"/>
  </r>
  <r>
    <s v="DE Florida"/>
    <x v="20"/>
    <s v="Customer Delivery"/>
    <s v="PEF Distribution_IK_SPP_Annual-368"/>
    <s v="AFUDC Not Eligible"/>
    <s v="Recoverable"/>
    <s v="Maintenance"/>
    <s v="Distribution Operations"/>
    <s v="IK - Distrib Lines OH/UG (Line Ext)"/>
    <s v="DEF - SPP"/>
    <s v="PEF Distribution Line Transformations 368.0 SPP"/>
    <n v="0"/>
    <n v="0"/>
    <n v="0"/>
    <n v="0"/>
    <n v="0"/>
    <n v="0.02"/>
    <n v="0.7400000000000001"/>
    <n v="3.28"/>
    <n v="5.51"/>
    <n v="6.6900000000000013"/>
    <n v="5.39"/>
    <n v="3.92"/>
    <n v="25.550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ribution_IK_SPP_Mthly-368"/>
    <s v="AFUDC Not Eligible"/>
    <s v="Recoverable"/>
    <s v="Florida SPP"/>
    <s v="Distribution Operations"/>
    <s v="IK - Distrib Lines OH/UG (Line Ext)"/>
    <s v="DEF - SPP"/>
    <s v="PEF Distribution Line Transformations 368.0 SPP"/>
    <n v="0"/>
    <n v="0"/>
    <n v="0"/>
    <n v="0"/>
    <n v="0"/>
    <n v="0"/>
    <n v="0"/>
    <n v="0"/>
    <n v="7.0000000000000007E-2"/>
    <n v="0.09"/>
    <n v="0.09"/>
    <n v="0.1"/>
    <n v="0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ribution_IK_SubOpt_2023-364"/>
    <s v="AFUDC Not Eligible"/>
    <s v="Maintenance"/>
    <s v="Maintenance"/>
    <s v="Distribution Operations"/>
    <s v="IKSO-Distrib Line OH/UG SubOp"/>
    <s v="~"/>
    <s v="PEF Distribution Poles Towers &amp; Fixtures 364.0"/>
    <n v="11.999999999999998"/>
    <n v="17.130000000000003"/>
    <n v="25.600000000000005"/>
    <n v="37.430000000000007"/>
    <n v="53.849999999999994"/>
    <n v="77.61"/>
    <n v="111.18000000000004"/>
    <n v="142.15"/>
    <n v="170.17999999999998"/>
    <n v="202.19000000000005"/>
    <n v="239.04"/>
    <n v="286.26999999999992"/>
    <n v="137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ribution_IK_SubOpt_Annual-364"/>
    <s v="AFUDC Not Eligible"/>
    <s v="Maintenance"/>
    <s v="Maintenance"/>
    <s v="~"/>
    <s v="IKSO-Distrib Line OH/UG SubOp"/>
    <s v="~"/>
    <s v="PEF Distribution Poles Towers &amp; Fixtures 364.0"/>
    <n v="0"/>
    <n v="0.01"/>
    <n v="0.02"/>
    <n v="0.04"/>
    <n v="0.09"/>
    <n v="0.35"/>
    <n v="0.67999999999999994"/>
    <n v="0.92999999999999994"/>
    <n v="1.1100000000000001"/>
    <n v="1.33"/>
    <n v="1.61"/>
    <n v="1.75"/>
    <n v="7.92000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ribution_IK_SubOpt_Annual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.03"/>
    <n v="0.14000000000000001"/>
    <n v="0.28000000000000003"/>
    <n v="0.45000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ribution_IK_SubOpt_SOG_SPP_2023-364"/>
    <s v="AFUDC Not Eligible"/>
    <s v="Recoverable"/>
    <s v="Florida SPP"/>
    <s v="Distribution Operations"/>
    <s v="IKSO-Distrib Line OH/UG SubOp"/>
    <s v="DEF - SPP"/>
    <s v="PEF Distribution Poles Towers &amp; Fixtures 364.0 SPP"/>
    <n v="0.51"/>
    <n v="0.95000000000000007"/>
    <n v="1.9000000000000004"/>
    <n v="3.4899999999999993"/>
    <n v="6.259999999999998"/>
    <n v="10.889999999999999"/>
    <n v="15.479999999999997"/>
    <n v="18.53"/>
    <n v="22.839999999999996"/>
    <n v="27.589999999999989"/>
    <n v="31.559999999999995"/>
    <n v="35.520000000000003"/>
    <n v="175.51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ribution_IK_SubOpt_SPP_2024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.18"/>
    <n v="0.45999999999999996"/>
    <n v="1.1299999999999999"/>
    <n v="1.83"/>
    <n v="2.2599999999999998"/>
    <n v="5.859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ribution_IK_SubOpt_SPP_Annual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.84000000000000008"/>
    <n v="3.66"/>
    <n v="8.81"/>
    <n v="14.450000000000001"/>
    <n v="20.55"/>
    <n v="27.92"/>
    <n v="33.519999999999996"/>
    <n v="39.44"/>
    <n v="48.760000000000005"/>
    <n v="58.900000000000006"/>
    <n v="256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5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552187499999998E-2"/>
    <n v="0.29296108823715311"/>
    <n v="0.48897999107747042"/>
    <n v="0.68561080024621723"/>
    <n v="0"/>
    <n v="0"/>
    <n v="0"/>
    <n v="0"/>
    <n v="0"/>
    <n v="0"/>
    <n v="0"/>
    <n v="1.56510406706084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5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01391666666667E-3"/>
    <n v="7.812295686324083E-3"/>
    <n v="1.3039466428732544E-2"/>
    <n v="1.828295467323246E-2"/>
    <n v="0"/>
    <n v="0"/>
    <n v="0"/>
    <n v="0"/>
    <n v="0"/>
    <n v="0"/>
    <n v="0"/>
    <n v="4.173610845495575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5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1048708333333322E-3"/>
    <n v="2.7343034902134293E-2"/>
    <n v="4.5638132500563908E-2"/>
    <n v="6.3990341356313596E-2"/>
    <n v="0"/>
    <n v="0"/>
    <n v="0"/>
    <n v="0"/>
    <n v="0"/>
    <n v="0"/>
    <n v="0"/>
    <n v="0.146076379592345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5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020875E-3"/>
    <n v="1.1718443529486125E-2"/>
    <n v="1.9559199643098817E-2"/>
    <n v="2.742443200984869E-2"/>
    <n v="0"/>
    <n v="0"/>
    <n v="0"/>
    <n v="0"/>
    <n v="0"/>
    <n v="0"/>
    <n v="0"/>
    <n v="6.260416268243362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5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006958333333335E-3"/>
    <n v="3.9061478431620415E-3"/>
    <n v="6.5197332143662719E-3"/>
    <n v="9.14147733661623E-3"/>
    <n v="0"/>
    <n v="0"/>
    <n v="0"/>
    <n v="0"/>
    <n v="0"/>
    <n v="0"/>
    <n v="0"/>
    <n v="2.086805422747787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5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60835E-2"/>
    <n v="4.6873774117944501E-2"/>
    <n v="7.8236798572395266E-2"/>
    <n v="0.10969772803939476"/>
    <n v="0"/>
    <n v="0"/>
    <n v="0"/>
    <n v="0"/>
    <n v="0"/>
    <n v="0"/>
    <n v="0"/>
    <n v="0.25041665072973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52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6821446874999997"/>
    <n v="2.6073536853106627"/>
    <n v="4.3519219205894863"/>
    <n v="6.1019361221913329"/>
    <n v="7.8574132906258942"/>
    <n v="9.6183704794728424"/>
    <n v="11.384824795547498"/>
    <n v="13.156793399067015"/>
    <n v="14.934293503817081"/>
    <n v="16.717342377319142"/>
    <n v="0"/>
    <n v="87.5984640426909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52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152385833333334E-2"/>
    <n v="6.9529431608284342E-2"/>
    <n v="0.11605125121571964"/>
    <n v="0.1627182965917689"/>
    <n v="0.20953102108335717"/>
    <n v="0.25648987945260909"/>
    <n v="0.30359532788126659"/>
    <n v="0.35084782397512032"/>
    <n v="0.39824782676845544"/>
    <n v="0.44579579672851044"/>
    <n v="0"/>
    <n v="2.335959041138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52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033350416666663E-2"/>
    <n v="0.24335301062899517"/>
    <n v="0.40617937925501874"/>
    <n v="0.56951403807119105"/>
    <n v="0.73335857379175007"/>
    <n v="0.89771457808413202"/>
    <n v="1.0625836475844335"/>
    <n v="1.2279673839129215"/>
    <n v="1.3938673936895944"/>
    <n v="1.5602852885497867"/>
    <n v="0"/>
    <n v="8.17585664398449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52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728578750000003E-2"/>
    <n v="0.10429414741242651"/>
    <n v="0.17407687682357945"/>
    <n v="0.24407744488765332"/>
    <n v="0.31429653162503579"/>
    <n v="0.38473481917891367"/>
    <n v="0.45539299182189996"/>
    <n v="0.52627173596268062"/>
    <n v="0.59737174015268313"/>
    <n v="0.66869369509276566"/>
    <n v="0"/>
    <n v="3.5039385617076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52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76192916666667E-2"/>
    <n v="3.4764715804142171E-2"/>
    <n v="5.8025625607859822E-2"/>
    <n v="8.1359148295884448E-2"/>
    <n v="0.10476551054167858"/>
    <n v="0.12824493972630455"/>
    <n v="0.15179766394063329"/>
    <n v="0.17542391198756016"/>
    <n v="0.19912391338422772"/>
    <n v="0.22289789836425522"/>
    <n v="0"/>
    <n v="1.167979520569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52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891431500000001"/>
    <n v="0.41717658964970605"/>
    <n v="0.69630750729431778"/>
    <n v="0.97630977955061327"/>
    <n v="1.2571861265001432"/>
    <n v="1.5389392767156547"/>
    <n v="1.8215719672875998"/>
    <n v="2.1050869438507225"/>
    <n v="2.3894869606107325"/>
    <n v="2.6747747803710626"/>
    <n v="0"/>
    <n v="14.0157542468305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6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75143720666665"/>
    <n v="4.8275612455898491"/>
    <n v="8.0576600428366998"/>
    <n v="11.297842142595956"/>
    <n v="14.548139021610568"/>
    <n v="17.808582254883493"/>
    <n v="21.079203515984428"/>
    <n v="24.360034577357503"/>
    <n v="27.651107310629932"/>
    <n v="30.95245368692164"/>
    <n v="0"/>
    <n v="162.190098170476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6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867032579166665E-2"/>
    <n v="0.1287349144670914"/>
    <n v="0.21487084754586921"/>
    <n v="0.30127566858286103"/>
    <n v="0.3879502169575394"/>
    <n v="0.47489533466964262"/>
    <n v="0.56211186634735411"/>
    <n v="0.64960065925550814"/>
    <n v="0.73736256330381955"/>
    <n v="0.82539843105514155"/>
    <n v="0"/>
    <n v="4.32506753476399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6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0035264375"/>
    <n v="0.45057415370874149"/>
    <n v="0.75205122627714949"/>
    <n v="1.0544694107786821"/>
    <n v="1.3578316450542276"/>
    <n v="1.662140876115644"/>
    <n v="1.967400060174388"/>
    <n v="2.2736121626702324"/>
    <n v="2.5807801583000751"/>
    <n v="2.8889070310468359"/>
    <n v="0"/>
    <n v="15.1378019885009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6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30119921666666E-2"/>
    <n v="0.19310432477455872"/>
    <n v="0.32230953118541106"/>
    <n v="0.45191807361295994"/>
    <n v="0.58193121113914859"/>
    <n v="0.71235020677635863"/>
    <n v="0.84317632747967952"/>
    <n v="0.97441084415921642"/>
    <n v="1.106055031692436"/>
    <n v="1.2381101689365528"/>
    <n v="0"/>
    <n v="6.48766691897298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6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434166637499998E-2"/>
    <n v="6.436941030746729E-2"/>
    <n v="0.10743868363954179"/>
    <n v="0.15064240503009885"/>
    <n v="0.19398099418160913"/>
    <n v="0.23745487210671604"/>
    <n v="0.28106446113232547"/>
    <n v="0.32481018490370839"/>
    <n v="0.36869246838861675"/>
    <n v="0.41271173788141136"/>
    <n v="0"/>
    <n v="2.162599384208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6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720219547500001"/>
    <n v="0.7724094868025484"/>
    <n v="1.2892250852752154"/>
    <n v="1.8076540114971662"/>
    <n v="2.3277013017452366"/>
    <n v="2.8493720080178555"/>
    <n v="3.3726711980841251"/>
    <n v="3.8976039555330479"/>
    <n v="4.424175379822918"/>
    <n v="4.9523905863308491"/>
    <n v="0"/>
    <n v="25.950405208583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7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455175781249998"/>
    <n v="2.7465102022233103"/>
    <n v="4.584187416351285"/>
    <n v="6.4276012523082864"/>
    <n v="8.2767696179345798"/>
    <n v="10.131710476972797"/>
    <n v="11.99244184924245"/>
    <n v="13.858981810814972"/>
    <n v="15.731348494189339"/>
    <n v="17.609560088468196"/>
    <n v="19.493634839534565"/>
    <n v="111.76729780585229"/>
    <n v="21.383591050229096"/>
    <n v="25.291460947715365"/>
    <n v="31.223543792612016"/>
    <n v="37.174144642563107"/>
    <n v="43.143321304669449"/>
    <n v="49.131131766486604"/>
    <n v="55.137634196588081"/>
    <n v="61.162886945130545"/>
    <n v="67.206948544420555"/>
    <n v="73.269877709483225"/>
    <n v="79.35173333863257"/>
    <n v="85.452574514043789"/>
    <n v="628.92884875257448"/>
    <n v="91.572460502327047"/>
    <n v="98.504062278540843"/>
    <n v="106.2499137515089"/>
    <n v="114.01994521664456"/>
    <n v="121.81423215590402"/>
    <n v="129.63285028687312"/>
    <n v="137.47587556350317"/>
    <n v="145.34338417684847"/>
    <n v="153.2354525558068"/>
    <n v="161.15215736786172"/>
    <n v="169.09357551982725"/>
    <n v="0"/>
    <n v="1428.093909375646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7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388046875E-2"/>
    <n v="7.3240272059288278E-2"/>
    <n v="0.12224499776936761"/>
    <n v="0.17140270006155431"/>
    <n v="0.22071385647825542"/>
    <n v="0.27017894605260789"/>
    <n v="0.31979844931313195"/>
    <n v="0.36957284828839931"/>
    <n v="0.41950262651171577"/>
    <n v="0.46958826902581852"/>
    <n v="0.51983026238758834"/>
    <n v="2.9804612748227273"/>
    <n v="0.57022909467277583"/>
    <n v="0.67443895860574299"/>
    <n v="0.83262783446965372"/>
    <n v="0.99131052380168272"/>
    <n v="1.1504885681245187"/>
    <n v="1.3101635137729759"/>
    <n v="1.4703369119090157"/>
    <n v="1.6310103185368148"/>
    <n v="1.7921852945178816"/>
    <n v="1.9538634055862192"/>
    <n v="2.1160462223635355"/>
    <n v="2.2787353203745009"/>
    <n v="16.771435966735318"/>
    <n v="2.4419322800620544"/>
    <n v="2.6267749940944221"/>
    <n v="2.8333310333735704"/>
    <n v="3.040531872443855"/>
    <n v="3.24837952415744"/>
    <n v="3.4568760076499498"/>
    <n v="3.6660233483600844"/>
    <n v="3.8758235780492929"/>
    <n v="4.0862787348215157"/>
    <n v="4.2973908631429802"/>
    <n v="4.5091620138620607"/>
    <n v="0"/>
    <n v="38.082504250017223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7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358164062500005E-2"/>
    <n v="0.25634095220750897"/>
    <n v="0.42785749219278657"/>
    <n v="0.59990945021544007"/>
    <n v="0.77249849767389411"/>
    <n v="0.94562631118412777"/>
    <n v="1.119294572595962"/>
    <n v="1.2935049690093976"/>
    <n v="1.4682591927910051"/>
    <n v="1.6435589415903651"/>
    <n v="1.8194059183565596"/>
    <n v="10.431614461879548"/>
    <n v="1.9958018313547157"/>
    <n v="2.3605363551201006"/>
    <n v="2.9141974206437884"/>
    <n v="3.4695868333058897"/>
    <n v="4.0267099884358153"/>
    <n v="4.5855722982054159"/>
    <n v="5.1461791916815542"/>
    <n v="5.7085361148788509"/>
    <n v="6.2726485308125852"/>
    <n v="6.8385219195517664"/>
    <n v="7.4061617782723745"/>
    <n v="7.9755736213107538"/>
    <n v="58.700025883573609"/>
    <n v="8.5467629802171903"/>
    <n v="9.193712479330479"/>
    <n v="9.9166586168074975"/>
    <n v="10.641861553553495"/>
    <n v="11.369328334551044"/>
    <n v="12.099066026774828"/>
    <n v="12.831081719260295"/>
    <n v="13.565382523172525"/>
    <n v="14.301975571875303"/>
    <n v="15.040868021000424"/>
    <n v="15.782067048517206"/>
    <n v="0"/>
    <n v="133.28876487506028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7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582070312499999E-2"/>
    <n v="0.10986040808893241"/>
    <n v="0.18336749665405139"/>
    <n v="0.25710405009233145"/>
    <n v="0.33107078471738322"/>
    <n v="0.40526841907891192"/>
    <n v="0.47969767396969798"/>
    <n v="0.55435927243259897"/>
    <n v="0.6292539397675736"/>
    <n v="0.70438240353872794"/>
    <n v="0.77974539358138262"/>
    <n v="4.4706919122340913"/>
    <n v="0.8553436420091638"/>
    <n v="1.0116584379086146"/>
    <n v="1.2489417517044807"/>
    <n v="1.4869657857025242"/>
    <n v="1.7257328521867781"/>
    <n v="1.9652452706594641"/>
    <n v="2.2055053678635237"/>
    <n v="2.4465154778052223"/>
    <n v="2.6882779417768221"/>
    <n v="2.9307951083793289"/>
    <n v="3.1740693335453032"/>
    <n v="3.4181029805617515"/>
    <n v="25.15715395010298"/>
    <n v="3.6628984200930819"/>
    <n v="3.9401624911416335"/>
    <n v="4.2499965500603558"/>
    <n v="4.5607978086657832"/>
    <n v="4.8725692862361605"/>
    <n v="5.185314011474925"/>
    <n v="5.4990350225401263"/>
    <n v="5.8137353670739396"/>
    <n v="6.1294181022322727"/>
    <n v="6.4460862947144681"/>
    <n v="6.7637430207930889"/>
    <n v="0"/>
    <n v="57.123756375025835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7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1940234375E-2"/>
    <n v="3.6620136029644139E-2"/>
    <n v="6.1122498884683803E-2"/>
    <n v="8.5701350030777154E-2"/>
    <n v="0.11035692823912771"/>
    <n v="0.13508947302630395"/>
    <n v="0.15989922465656597"/>
    <n v="0.18478642414419966"/>
    <n v="0.20975131325585789"/>
    <n v="0.23479413451290926"/>
    <n v="0.25991513119379417"/>
    <n v="1.4902306374113636"/>
    <n v="0.28511454733638791"/>
    <n v="0.33721947930287149"/>
    <n v="0.41631391723482686"/>
    <n v="0.49565526190084136"/>
    <n v="0.57524428406225936"/>
    <n v="0.65508175688648795"/>
    <n v="0.73516845595450786"/>
    <n v="0.81550515926840739"/>
    <n v="0.89609264725894078"/>
    <n v="0.97693170279310959"/>
    <n v="1.0580231111817677"/>
    <n v="1.1393676601872504"/>
    <n v="8.3857179833676589"/>
    <n v="1.2209661400310272"/>
    <n v="1.313387497047211"/>
    <n v="1.4166655166867852"/>
    <n v="1.5202659362219275"/>
    <n v="1.62418976207872"/>
    <n v="1.7284380038249749"/>
    <n v="1.8330116741800422"/>
    <n v="1.9379117890246464"/>
    <n v="2.0431393674107579"/>
    <n v="2.1486954315714901"/>
    <n v="2.2545810069310304"/>
    <n v="0"/>
    <n v="19.041252125008612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Dist_MajProj_CustomerFleetElec 2027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632828125"/>
    <n v="0.43944163235572964"/>
    <n v="0.73346998661620555"/>
    <n v="1.0284162003693258"/>
    <n v="1.3242831388695329"/>
    <n v="1.6210736763156477"/>
    <n v="1.9187906958787919"/>
    <n v="2.2174370897303959"/>
    <n v="2.5170157590702944"/>
    <n v="2.8175296141549118"/>
    <n v="3.1189815743255305"/>
    <n v="17.882767648936365"/>
    <n v="3.4213745680366552"/>
    <n v="4.0466337516344586"/>
    <n v="4.995767006817923"/>
    <n v="5.947863142810097"/>
    <n v="6.9029314087471123"/>
    <n v="7.8609810826378563"/>
    <n v="8.8220214714540948"/>
    <n v="9.7860619112208891"/>
    <n v="10.753111767107288"/>
    <n v="11.723180433517316"/>
    <n v="12.696277334181213"/>
    <n v="13.672411922247006"/>
    <n v="100.62861580041192"/>
    <n v="14.651593680372327"/>
    <n v="15.760649964566534"/>
    <n v="16.999986200241423"/>
    <n v="18.243191234663133"/>
    <n v="19.490277144944642"/>
    <n v="20.7412560458997"/>
    <n v="21.996140090160505"/>
    <n v="23.254941468295758"/>
    <n v="24.517672408929091"/>
    <n v="25.784345178857873"/>
    <n v="27.054972083172355"/>
    <n v="0"/>
    <n v="228.49502550010334"/>
    <n v="0"/>
    <n v="0"/>
    <n v="0"/>
    <n v="0"/>
    <n v="0"/>
    <n v="0"/>
    <n v="0"/>
    <n v="0"/>
    <n v="0"/>
    <n v="0"/>
    <n v="0"/>
    <n v="0"/>
    <n v="0"/>
  </r>
  <r>
    <s v="DE Florida"/>
    <x v="20"/>
    <s v="Customer Delivery"/>
    <s v="PEF Other Yates Maintenance SA"/>
    <s v="AFUDC Not Eligible"/>
    <s v="Maintenance"/>
    <s v="Maintenance"/>
    <s v="Distribution Operations"/>
    <s v="SA - Gen. Bldg. &amp; Oper. Centers"/>
    <s v="~"/>
    <s v="PEF Distribution General Plant Struct &amp; Improv 390.0"/>
    <n v="12.59"/>
    <n v="-0.64"/>
    <n v="6.42"/>
    <n v="2.99"/>
    <n v="1.81"/>
    <n v="2.1"/>
    <n v="2.12"/>
    <n v="0.75"/>
    <n v="2.2400000000000002"/>
    <n v="3.1"/>
    <n v="4.3499999999999996"/>
    <n v="8.6"/>
    <n v="46.430000000000007"/>
    <n v="25.174442373050002"/>
    <n v="33.713826980384681"/>
    <n v="35.194670894126936"/>
    <n v="36.763294229442856"/>
    <n v="38.317504949647329"/>
    <n v="39.659584397818648"/>
    <n v="41.667774420284886"/>
    <n v="44.492805978590006"/>
    <n v="47.839597430080538"/>
    <n v="51.516394544450343"/>
    <n v="55.417848297193217"/>
    <n v="0"/>
    <n v="449.75774449506946"/>
    <n v="0"/>
    <n v="3.8167104819556803"/>
    <n v="7.4336866690420358"/>
    <n v="11.280035086308784"/>
    <n v="15.088024604974963"/>
    <n v="18.339077539339176"/>
    <n v="23.335230966981353"/>
    <n v="30.471277281152449"/>
    <n v="38.973650322920804"/>
    <n v="48.340408662037404"/>
    <n v="58.295239130957022"/>
    <n v="0"/>
    <n v="255.37334074566965"/>
    <n v="0"/>
    <n v="3.6621544375524806"/>
    <n v="7.5154652154197965"/>
    <n v="12.144218694793668"/>
    <n v="15.817449476462953"/>
    <n v="19.388421688425804"/>
    <n v="22.837829657684839"/>
    <n v="26.243245504435329"/>
    <n v="30.408277000725828"/>
    <n v="35.473920816307846"/>
    <n v="41.62689368187737"/>
    <n v="0"/>
    <n v="215.11787617368591"/>
    <n v="0"/>
    <n v="1.6364544535189101"/>
    <n v="2.1690846136628674"/>
    <n v="2.825026786689135"/>
    <n v="3.3208175054601083"/>
    <n v="3.8181559192441479"/>
    <n v="4.2359473141123214"/>
    <n v="4.5739433705220893"/>
    <n v="4.9940940844032928"/>
    <n v="5.5372056888392747"/>
    <n v="6.2442117977360407"/>
    <n v="0"/>
    <n v="39.354941534188185"/>
    <n v="0"/>
    <n v="0.19503842440854657"/>
    <n v="0.19564727000687002"/>
    <n v="0.19625801622023237"/>
    <n v="0.19687066898172659"/>
    <n v="0.19748523424296677"/>
    <n v="0.198101717974146"/>
    <n v="0.19872012616409437"/>
    <n v="0.19934046482033702"/>
    <n v="0.19996273996915273"/>
    <n v="0.20058695765563225"/>
    <n v="0"/>
    <n v="1.9780116204437046"/>
    <n v="4.0242624788747374E-3"/>
    <n v="4.0368248983271666E-3"/>
    <n v="4.0494265335075282E-3"/>
    <n v="4.0620675068343817E-3"/>
    <n v="4.0747479411084413E-3"/>
    <n v="4.0874679595137619E-3"/>
    <n v="4.1002276856189372E-3"/>
    <n v="4.1130272433783036E-3"/>
    <n v="4.1258667571331398E-3"/>
    <n v="4.1387463516128799E-3"/>
    <n v="4.1516661519363195E-3"/>
    <n v="4.164626283612834E-3"/>
    <n v="4.9128957791458427E-2"/>
  </r>
  <r>
    <s v="DE Florida"/>
    <x v="20"/>
    <s v="Customer Delivery"/>
    <s v="PEF Other Yates Maintenance TC-392.1"/>
    <s v="AFUDC Not Eligible"/>
    <s v="Maintenance"/>
    <s v="Maintenance"/>
    <s v="Operations Support"/>
    <s v="TC - Automotive Equipment"/>
    <s v="~"/>
    <s v="PEF Distribution General Plant Cars 39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733877680319258E-4"/>
    <n v="7.0733877680319258E-4"/>
    <n v="3.8019816951362737E-2"/>
    <n v="5.6794719236868726E-2"/>
    <n v="5.6972013608068882E-2"/>
    <n v="5.7149861433788779E-2"/>
    <n v="5.7328264441730795E-2"/>
    <n v="5.750722436499061E-2"/>
    <n v="5.7686742942074078E-2"/>
    <n v="5.7866821916914064E-2"/>
    <n v="5.8047463038887435E-2"/>
    <n v="5.8228668062832036E-2"/>
    <n v="5.8410438749063737E-2"/>
    <n v="5.8592776863393523E-2"/>
    <n v="0.67260481160997532"/>
  </r>
  <r>
    <s v="DE Florida"/>
    <x v="20"/>
    <s v="Customer Delivery"/>
    <s v="PEF Other Yates Maintenance TC-392.2"/>
    <s v="AFUDC Not Eligible"/>
    <s v="Maintenance"/>
    <s v="Maintenance"/>
    <s v="Operations Support"/>
    <s v="TC - Automotive Equipment"/>
    <s v="~"/>
    <s v="PEF Distribution General Plant Light Trucks 39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808641618589448E-3"/>
    <n v="4.7808641618589448E-3"/>
    <n v="0.25697386636241248"/>
    <n v="0.38387240553883573"/>
    <n v="0.38507072851103419"/>
    <n v="0.3862727922521052"/>
    <n v="0.38747860843949483"/>
    <n v="0.38868818878710215"/>
    <n v="0.38990154504539321"/>
    <n v="0.39111868900151503"/>
    <n v="0.39233963247941039"/>
    <n v="0.39356438733993238"/>
    <n v="0.39479296548095982"/>
    <n v="0.39602537883751276"/>
    <n v="4.5460991880757078"/>
  </r>
  <r>
    <s v="DE Florida"/>
    <x v="20"/>
    <s v="Customer Delivery"/>
    <s v="PEF Other Yates Maintenance TC-392.3"/>
    <s v="AFUDC Not Eligible"/>
    <s v="Maintenance"/>
    <s v="Maintenance"/>
    <s v="Operations Support"/>
    <s v="TC - Automotive Equipment"/>
    <s v="~"/>
    <s v="PEF Distribution General Plant Heavy Trucks 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584619667243382E-3"/>
    <n v="2.3584619667243382E-3"/>
    <n v="0.12676852337549571"/>
    <n v="0.18936920980956026"/>
    <n v="0.18996035799074645"/>
    <n v="0.19055335154147543"/>
    <n v="0.19114819622238191"/>
    <n v="0.19174489781208343"/>
    <n v="0.19234346210723646"/>
    <n v="0.19294389492259278"/>
    <n v="0.19354620209105577"/>
    <n v="0.19415038946373736"/>
    <n v="0.19475646291001464"/>
    <n v="0.19536442831758694"/>
    <n v="2.2426493765639668"/>
  </r>
  <r>
    <s v="DE Florida"/>
    <x v="20"/>
    <s v="Customer Delivery"/>
    <s v="PEF Other Yates Maintenance TC-392.4"/>
    <s v="AFUDC Not Eligible"/>
    <s v="Maintenance"/>
    <s v="Maintenance"/>
    <s v="Operations Support"/>
    <s v="TC - Automotive Equipment"/>
    <s v="~"/>
    <s v="PEF Distribution General Plant Special Equip 39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205113968272627E-3"/>
    <n v="4.9205113968272627E-3"/>
    <n v="0.26447997586097099"/>
    <n v="0.39508517339821769"/>
    <n v="0.39631849893145971"/>
    <n v="0.39755567450001905"/>
    <n v="0.39879671212243556"/>
    <n v="0.40004162385476677"/>
    <n v="0.40129042179070551"/>
    <n v="0.40254311806169685"/>
    <n v="0.40379972483705656"/>
    <n v="0.40506025432408865"/>
    <n v="0.40632471876820447"/>
    <n v="0.40759313045304169"/>
    <n v="4.6788890269026631"/>
  </r>
  <r>
    <s v="DE Florida"/>
    <x v="20"/>
    <s v="Customer Delivery"/>
    <s v="PEF Other Yates Maintenance TC-392.5"/>
    <s v="AFUDC Not Eligible"/>
    <s v="Maintenance"/>
    <s v="Maintenance"/>
    <s v="Operations Support"/>
    <s v="TC - Automotive Equipment"/>
    <s v="~"/>
    <s v="PEF Distribution General Plant Trailers 3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992332158250123E-3"/>
    <n v="5.0992332158250123E-3"/>
    <n v="0.27408636401095454"/>
    <n v="0.40943537709742678"/>
    <n v="0.41071349923105049"/>
    <n v="0.41199561124019513"/>
    <n v="0.41328172557993531"/>
    <n v="0.41457185474422648"/>
    <n v="0.41586601126602585"/>
    <n v="0.41716420771741464"/>
    <n v="0.41846645670971983"/>
    <n v="0.4197727708936369"/>
    <n v="0.42108316295935244"/>
    <n v="0.42239764563666776"/>
    <n v="4.8488346870866055"/>
  </r>
  <r>
    <s v="DE Florida"/>
    <x v="20"/>
    <s v="Customer Delivery"/>
    <s v="PEF Other Yates Maintenance TC-396"/>
    <s v="AFUDC Not Eligible"/>
    <s v="Maintenance"/>
    <s v="Maintenance"/>
    <s v="Operations Support"/>
    <s v="TC - Automotive Equipment"/>
    <s v="~"/>
    <s v="PEF Distribution Gen. Plant Power Oper Equip 39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350586804328873E-3"/>
    <n v="4.3350586804328873E-3"/>
    <n v="0.23301159629388185"/>
    <n v="0.34807711482080866"/>
    <n v="0.34916369670783137"/>
    <n v="0.35025367054493328"/>
    <n v="0.35134704692066332"/>
    <n v="0.35244383645662414"/>
    <n v="0.35354404980757564"/>
    <n v="0.35464769766153847"/>
    <n v="0.35575479073989758"/>
    <n v="0.35686533979750656"/>
    <n v="0.35797935562279226"/>
    <n v="0.35909684903785927"/>
    <n v="4.1221850444119124"/>
  </r>
  <r>
    <s v="DE Florida"/>
    <x v="20"/>
    <s v="Customer Delivery"/>
    <s v="PEF Other Yates Maintenance VS - 303"/>
    <s v="AFUDC Not Eligible"/>
    <s v="Maintenance"/>
    <s v="Maintenance"/>
    <s v="Operations Support"/>
    <s v="VS - Other - Intangible Plant - Software"/>
    <s v="~"/>
    <s v="PEF Other Yates Maintenance VS"/>
    <n v="0"/>
    <n v="0"/>
    <n v="0"/>
    <n v="0"/>
    <n v="0"/>
    <n v="0"/>
    <n v="0"/>
    <n v="0"/>
    <n v="0"/>
    <n v="0"/>
    <n v="0"/>
    <n v="0"/>
    <n v="0"/>
    <n v="5.8546920849999982E-2"/>
    <n v="4.6415097059379598"/>
    <n v="10.361741364517545"/>
    <n v="12.73183454087332"/>
    <n v="15.666707896027777"/>
    <n v="19.204082020725622"/>
    <n v="22.841565602255056"/>
    <n v="26.472445504988396"/>
    <n v="30.043400316088157"/>
    <n v="33.362362295977476"/>
    <n v="36.194393771200765"/>
    <n v="0"/>
    <n v="211.57858993944208"/>
    <n v="0"/>
    <n v="1.9798303085673061"/>
    <n v="4.2690098420518012"/>
    <n v="6.5653189249762889"/>
    <n v="8.8688044278093194"/>
    <n v="11.179546098043529"/>
    <n v="13.497510100420357"/>
    <n v="15.822574072755986"/>
    <n v="18.154754575415986"/>
    <n v="20.494192931178425"/>
    <n v="22.840914215959845"/>
    <n v="0"/>
    <n v="123.67245549717883"/>
    <n v="0"/>
    <n v="2.0562155147185415"/>
    <n v="5.0303019546446706"/>
    <n v="8.0136725109877247"/>
    <n v="11.006356165695395"/>
    <n v="14.008381991187459"/>
    <n v="17.019779150638183"/>
    <n v="20.040576898259651"/>
    <n v="23.070804579585939"/>
    <n v="26.110491631758197"/>
    <n v="29.159667583810606"/>
    <n v="0"/>
    <n v="155.51624798128637"/>
    <n v="0"/>
    <n v="2.3039874872491639"/>
    <n v="5.4523602114174423"/>
    <n v="8.6105611162675739"/>
    <n v="11.77862088213635"/>
    <n v="14.956570285134442"/>
    <n v="18.144440197445391"/>
    <n v="21.342261587625504"/>
    <n v="24.55006552090471"/>
    <n v="27.767883159488314"/>
    <n v="30.995745762859752"/>
    <n v="0"/>
    <n v="165.90249621052862"/>
    <n v="0"/>
    <n v="2.1992997238551393"/>
    <n v="5.0522759641209545"/>
    <n v="7.7547766435939023"/>
    <n v="10.291724015728704"/>
    <n v="12.903416280242114"/>
    <n v="15.776520788251618"/>
    <n v="18.863799556194571"/>
    <n v="23.252612782917335"/>
    <n v="27.796831993636651"/>
    <n v="31.109439153697753"/>
    <n v="0"/>
    <n v="155.00069690223876"/>
    <n v="0"/>
    <n v="0.77913870765590565"/>
    <n v="0.78157092158543384"/>
    <n v="0.78401072808421945"/>
    <n v="0.78645815085375814"/>
    <n v="0.78891321366953382"/>
    <n v="0.79137594038124959"/>
    <n v="0.79384635491305944"/>
    <n v="0.79632448126380095"/>
    <n v="0.79881034350722768"/>
    <n v="0.80130396579224394"/>
    <n v="0.80380537234313865"/>
    <n v="8.7055581800495716"/>
  </r>
  <r>
    <s v="DE Florida"/>
    <x v="20"/>
    <s v="Customer Services"/>
    <s v="PEF Customer Maintenance - Intangible VS"/>
    <s v="AFUDC Not Eligible"/>
    <s v="Maintenance"/>
    <s v="Maintenance"/>
    <s v="Customer Operations"/>
    <s v="VS - Cust - Intangible Plant - Software"/>
    <s v="~"/>
    <s v="PEF Corporate 2008 Misc Intangible 303"/>
    <n v="4.0999999999999996"/>
    <n v="4.47"/>
    <n v="4.8499999999999996"/>
    <n v="5.0999999999999996"/>
    <n v="5.24"/>
    <n v="5.4"/>
    <n v="5.61"/>
    <n v="5.78"/>
    <n v="6.37"/>
    <n v="6.95"/>
    <n v="8.27"/>
    <n v="10.210000000000001"/>
    <n v="72.349999999999994"/>
    <n v="15.312478117399998"/>
    <n v="0"/>
    <n v="0"/>
    <n v="0"/>
    <n v="0"/>
    <n v="0"/>
    <n v="0"/>
    <n v="0"/>
    <n v="0"/>
    <n v="0"/>
    <n v="0"/>
    <n v="0"/>
    <n v="15.3124781173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Services"/>
    <s v="PEF Customer Maintenance Facilities SA"/>
    <s v="AFUDC Not Eligible"/>
    <s v="Maintenance"/>
    <s v="Maintenance"/>
    <s v="Customer Operations"/>
    <s v="SA - Cust - Gen. Bldg. &amp; Oper. Centers"/>
    <s v="~"/>
    <s v="D GEN 390 5Z-STRUCT &amp; IMPROVE-50220"/>
    <n v="1.62"/>
    <n v="4.07"/>
    <n v="6.69"/>
    <n v="7.1"/>
    <n v="7.36"/>
    <n v="7.52"/>
    <n v="7.73"/>
    <n v="7.82"/>
    <n v="8.25"/>
    <n v="8.73"/>
    <n v="8.7899999999999991"/>
    <n v="8.83"/>
    <n v="84.51"/>
    <n v="7.9853411184500027"/>
    <n v="0"/>
    <n v="0"/>
    <n v="0"/>
    <n v="0"/>
    <n v="0"/>
    <n v="0"/>
    <n v="0"/>
    <n v="0"/>
    <n v="0"/>
    <n v="0"/>
    <n v="0"/>
    <n v="7.98534111845000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Customer Services"/>
    <s v="PEF Customer Maintenance Facilities VS"/>
    <s v="AFUDC Not Eligible"/>
    <s v="Maintenance"/>
    <s v="Maintenance"/>
    <s v="Customer Operations"/>
    <s v="VS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1.387582315"/>
    <n v="1.4449822790852662"/>
    <n v="1.797910172831152"/>
    <n v="1.463432372249222"/>
    <n v="1.4623882429334794"/>
    <n v="1.8088903535063181"/>
    <n v="1.74597778374983"/>
    <n v="1.4523444114681983"/>
    <n v="1.7979331549789479"/>
    <n v="1.4525065989919033"/>
    <n v="0"/>
    <n v="15.813947684794314"/>
    <n v="0"/>
    <n v="0.77261332500000002"/>
    <n v="0.8265327238382526"/>
    <n v="0.83450521740802408"/>
    <n v="0.8454559499020261"/>
    <n v="0.84549013447513055"/>
    <n v="0.8454902411880868"/>
    <n v="1.1280013765212094"/>
    <n v="0.83544630305704493"/>
    <n v="0.83453304266086425"/>
    <n v="0.83453019176328302"/>
    <n v="0"/>
    <n v="8.6025985058139227"/>
    <n v="0"/>
    <n v="0.76636998499999998"/>
    <n v="0.82183072919107492"/>
    <n v="0.82512552933239403"/>
    <n v="0.83606165961115098"/>
    <n v="0.83609579860095828"/>
    <n v="0.83609590517161858"/>
    <n v="1.1186070405042972"/>
    <n v="0.82605196704013117"/>
    <n v="0.82513870664395017"/>
    <n v="0.82513585574636938"/>
    <n v="0"/>
    <n v="8.5165131768419453"/>
    <n v="0"/>
    <n v="0.76636998499999998"/>
    <n v="0.82183072919107492"/>
    <n v="0.82512552933239403"/>
    <n v="0.83606165961115098"/>
    <n v="0.83609579860095828"/>
    <n v="0.83609590517161858"/>
    <n v="1.1186070405042972"/>
    <n v="0.82605196704013117"/>
    <n v="0.82513870664395017"/>
    <n v="0.82513585574636938"/>
    <n v="0"/>
    <n v="8.5165131768419453"/>
    <n v="0"/>
    <n v="0.76636998499999998"/>
    <n v="0.82183072919107492"/>
    <n v="0.82512552933239403"/>
    <n v="0.83606165961115098"/>
    <n v="0.83609579860095828"/>
    <n v="0.83609590517161858"/>
    <n v="1.1186070405042972"/>
    <n v="0.82605196704013117"/>
    <n v="0.82513870664395017"/>
    <n v="0.82513585574636938"/>
    <n v="0"/>
    <n v="8.5165131768419453"/>
    <n v="0"/>
    <n v="0"/>
    <n v="0"/>
    <n v="0"/>
    <n v="0"/>
    <n v="0"/>
    <n v="0"/>
    <n v="0"/>
    <n v="0"/>
    <n v="0"/>
    <n v="0"/>
    <n v="0"/>
    <n v="0"/>
  </r>
  <r>
    <s v="DE Florida"/>
    <x v="20"/>
    <s v="Customer Services"/>
    <s v="PEF Customer Meters IK"/>
    <s v="AFUDC Not Eligible"/>
    <s v="Expansion"/>
    <s v="Customer Adds"/>
    <s v="Customer Operations"/>
    <s v="IK - Cust - Meters"/>
    <s v="~"/>
    <s v="PEF Distribution Meters 370.0"/>
    <n v="0"/>
    <n v="0"/>
    <n v="0"/>
    <n v="0"/>
    <n v="0"/>
    <n v="0"/>
    <n v="0"/>
    <n v="0"/>
    <n v="0"/>
    <n v="0"/>
    <n v="0"/>
    <n v="0"/>
    <n v="0"/>
    <n v="2.9902789096999998"/>
    <n v="5.6591203301640425"/>
    <n v="0"/>
    <n v="0"/>
    <n v="2.6128377899999999"/>
    <n v="0"/>
    <n v="0"/>
    <n v="2.6128377899999999"/>
    <n v="0"/>
    <n v="0"/>
    <n v="2.6128377899999999"/>
    <n v="0"/>
    <n v="16.487912609864043"/>
    <n v="0"/>
    <n v="1.2174513"/>
    <n v="0"/>
    <n v="0"/>
    <n v="1.2190121350000001"/>
    <n v="0"/>
    <n v="0"/>
    <n v="1.2174513"/>
    <n v="0"/>
    <n v="0"/>
    <n v="1.2174513"/>
    <n v="0"/>
    <n v="4.8713660350000003"/>
    <n v="0"/>
    <n v="2.4786059800000002"/>
    <n v="0"/>
    <n v="0"/>
    <n v="2.480166815"/>
    <n v="0"/>
    <n v="0"/>
    <n v="2.480166815"/>
    <n v="0"/>
    <n v="0"/>
    <n v="2.480166815"/>
    <n v="0"/>
    <n v="9.9191064250000007"/>
    <n v="0"/>
    <n v="2.4786059800000002"/>
    <n v="0"/>
    <n v="0"/>
    <n v="2.480166815"/>
    <n v="0"/>
    <n v="0"/>
    <n v="2.480166815"/>
    <n v="0"/>
    <n v="0"/>
    <n v="2.480166815"/>
    <n v="0"/>
    <n v="9.9191064250000007"/>
    <n v="0"/>
    <n v="2.4786059800000002"/>
    <n v="0"/>
    <n v="0"/>
    <n v="2.480166815"/>
    <n v="0"/>
    <n v="0"/>
    <n v="2.480166815"/>
    <n v="0"/>
    <n v="0"/>
    <n v="2.480166815"/>
    <n v="0"/>
    <n v="9.9191064250000007"/>
    <n v="0"/>
    <n v="0"/>
    <n v="0"/>
    <n v="0"/>
    <n v="0"/>
    <n v="0"/>
    <n v="0"/>
    <n v="0"/>
    <n v="0"/>
    <n v="0"/>
    <n v="0"/>
    <n v="0"/>
    <n v="0"/>
  </r>
  <r>
    <s v="DE Florida"/>
    <x v="20"/>
    <s v="Distributed Energy Solutions"/>
    <s v="PEF DES Exp Cust Sol TA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1.48"/>
    <n v="1.49"/>
    <n v="1.49"/>
    <n v="1.5"/>
    <n v="1.5"/>
    <n v="1.52"/>
    <n v="1.55"/>
    <n v="-10.57"/>
    <n v="0"/>
    <n v="0"/>
    <n v="0"/>
    <n v="0"/>
    <n v="-3.999999999999914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096245859999976"/>
    <n v="0.21162101377813761"/>
    <n v="0.21228162474821843"/>
    <n v="0.21294429792774619"/>
    <n v="0.2136090397542583"/>
    <n v="0.21427585668538798"/>
    <n v="0.21494475519892706"/>
    <n v="0.21561574179288889"/>
    <n v="0.2162888229855715"/>
    <n v="0.21696400531562088"/>
    <n v="0.2176412953420945"/>
    <n v="2.3571489121288511"/>
  </r>
  <r>
    <s v="DE Florida"/>
    <x v="20"/>
    <s v="EHS and Coal Combustion Products"/>
    <s v="PEF Ash Strategy ABSAT"/>
    <s v="AFUDC Not Eligible"/>
    <s v="Maintenance"/>
    <s v="Environmental"/>
    <s v="Coal Combustion Products"/>
    <s v="B4 - Fossil Ash Basin Initiative"/>
    <s v="~"/>
    <s v="PEF Ash Strategy ECRC Crystal River ABSAT"/>
    <n v="0"/>
    <n v="0.04"/>
    <n v="0.21"/>
    <n v="0.76"/>
    <n v="1.21"/>
    <n v="1.26"/>
    <n v="1.31"/>
    <n v="1.33"/>
    <n v="1.33"/>
    <n v="1.3"/>
    <n v="0"/>
    <n v="0"/>
    <n v="8.75"/>
    <n v="2.9078356049999997E-2"/>
    <n v="2.9247170831730604E-2"/>
    <n v="2.9338470847500894E-2"/>
    <n v="2.943005587179141E-2"/>
    <n v="2.9521926794304709E-2"/>
    <n v="2.9614084507520684E-2"/>
    <n v="2.9706529906705279E-2"/>
    <n v="2.9799263889919145E-2"/>
    <n v="2.9892287358026386E-2"/>
    <n v="2.9985601214703315E-2"/>
    <n v="3.0079206366447217E-2"/>
    <n v="3.0173103722585162E-2"/>
    <n v="0.35586605736123483"/>
    <n v="3.0267294195282846E-2"/>
    <n v="3.0361778699553435E-2"/>
    <n v="3.0456558153266471E-2"/>
    <n v="3.0551633477156781E-2"/>
    <n v="3.0647005594833413E-2"/>
    <n v="3.0742675432788635E-2"/>
    <n v="3.0838643920406909E-2"/>
    <n v="3.0934911989973925E-2"/>
    <n v="3.1031480576685665E-2"/>
    <n v="3.1128350618657489E-2"/>
    <n v="3.1225523056933237E-2"/>
    <n v="0"/>
    <n v="0.338185855715538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EHS and Coal Combustion Products"/>
    <s v="PEF Ash Strategy ECRC Crystal River ABSAT B2"/>
    <s v="AFUDC Not Eligible"/>
    <s v="Recoverable"/>
    <s v="Environmental"/>
    <s v="Coal Combustion Products"/>
    <s v="B2 - Fossil Env Compliance Water"/>
    <s v="~"/>
    <s v="PEF Ash Strategy ECRC Crystal River ABSAT"/>
    <n v="0"/>
    <n v="0"/>
    <n v="0"/>
    <n v="0"/>
    <n v="0.08"/>
    <n v="0.22"/>
    <n v="0.27"/>
    <n v="0"/>
    <n v="0"/>
    <n v="0"/>
    <n v="0"/>
    <n v="0"/>
    <n v="0.5700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FERC Interconnection"/>
    <s v="PEF FERC Interconnection"/>
    <s v="AFUDC Not Eligible"/>
    <s v="Expansion"/>
    <s v="Other Transmission &amp; Distribution Expansion"/>
    <s v="Transmission Expansion"/>
    <s v="EE - Transmission Right Of Way"/>
    <s v="~"/>
    <s v="PEF Distribution Easements 360.1"/>
    <n v="0"/>
    <n v="0"/>
    <n v="0"/>
    <n v="-0.76"/>
    <n v="-40.65"/>
    <n v="0"/>
    <n v="0"/>
    <n v="0"/>
    <n v="0"/>
    <n v="0"/>
    <n v="0"/>
    <n v="0"/>
    <n v="-41.41"/>
    <n v="6.2786148710000003"/>
    <n v="6.7457734728647054"/>
    <n v="7.5120963002721428"/>
    <n v="8.3777267951303109"/>
    <n v="9.3699896768685669"/>
    <n v="0"/>
    <n v="0"/>
    <n v="0"/>
    <n v="0"/>
    <n v="0"/>
    <n v="0"/>
    <n v="0"/>
    <n v="38.2842011161357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Grid Solutions"/>
    <s v="PEF Dist_MajProj_OthT&amp;D_Mthly-360"/>
    <s v="AFUDC Not Eligible"/>
    <s v="Major Projects"/>
    <s v="Other Transmission &amp; Distribution Expansion"/>
    <s v="~"/>
    <s v="IK - Distrib Lines OH/UG (Line Ext)"/>
    <s v="~"/>
    <s v="PEF Distribution Easements 360.1"/>
    <n v="0.01"/>
    <n v="0.01"/>
    <n v="0.02"/>
    <n v="0.03"/>
    <n v="7.0000000000000007E-2"/>
    <n v="0.12"/>
    <n v="0.14000000000000001"/>
    <n v="0.15"/>
    <n v="0.16"/>
    <n v="0.17"/>
    <n v="0.18"/>
    <n v="0.19"/>
    <n v="1.25"/>
    <n v="0.19110863740000003"/>
    <n v="0.19307875030011246"/>
    <n v="0.19368147844256181"/>
    <n v="0.19428608810337161"/>
    <n v="0.19489258515602126"/>
    <n v="0"/>
    <n v="3.9100195098465095E-3"/>
    <n v="3.9222253004498114E-3"/>
    <n v="3.9344691935034671E-3"/>
    <n v="3.9467513079507509E-3"/>
    <n v="3.959071763106242E-3"/>
    <n v="0"/>
    <n v="0.98672007647692406"/>
    <n v="7.9428613573139276E-5"/>
    <n v="7.9676563493272131E-5"/>
    <n v="7.9925287431232168E-5"/>
    <n v="8.0174787803247627E-5"/>
    <n v="8.0425067033089396E-5"/>
    <n v="0"/>
    <n v="1.6135225510418926E-6"/>
    <n v="1.6185594359838033E-6"/>
    <n v="1.623612044418331E-6"/>
    <n v="1.6286804254290302E-6"/>
    <n v="1.6337646282526794E-6"/>
    <n v="0"/>
    <n v="4.0774845841910632E-4"/>
    <n v="3.2777294045595126E-8"/>
    <n v="3.2879613941098437E-8"/>
    <n v="3.2982253245549943E-8"/>
    <n v="3.3085212956038983E-8"/>
    <n v="3.318849407276746E-8"/>
    <n v="0"/>
    <n v="0"/>
    <n v="0"/>
    <n v="0"/>
    <n v="0"/>
    <n v="0"/>
    <n v="0"/>
    <n v="1.6826292839588015E-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Grid Solutions"/>
    <s v="PEF Dist_MajProj_OthT&amp;D_Mthly-362"/>
    <s v="AFUDC Not Eligible"/>
    <s v="Major Projects"/>
    <s v="Other Transmission &amp; Distribution Expansion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.75604799138355894"/>
    <n v="2.2596141071110925"/>
    <n v="3.7705148923658256"/>
    <n v="5.3215499365934678"/>
    <n v="0"/>
    <n v="0"/>
    <n v="0.97756174957747999"/>
    <n v="2.5442090312155154"/>
    <n v="4.0871256992919669"/>
    <n v="5.6021249068247494"/>
    <n v="0"/>
    <n v="25.31874831436366"/>
    <n v="0"/>
    <n v="2.2607085098769173"/>
    <n v="6.45532156609924"/>
    <n v="11.020590282207911"/>
    <n v="15.648678048951512"/>
    <n v="0"/>
    <n v="0"/>
    <n v="2.728015445467336"/>
    <n v="7.043365911744444"/>
    <n v="11.713290117976834"/>
    <n v="16.33594981655953"/>
    <n v="0"/>
    <n v="73.205919698883719"/>
    <n v="0"/>
    <n v="2.5460431959170968"/>
    <n v="6.528917569247163"/>
    <n v="10.524225162022221"/>
    <n v="14.532004786650415"/>
    <n v="0"/>
    <n v="0"/>
    <n v="2.4777569348673216"/>
    <n v="6.4604181410248556"/>
    <n v="10.455511901189816"/>
    <n v="14.463077025693067"/>
    <n v="0"/>
    <n v="67.987954716611966"/>
    <n v="0"/>
    <n v="2.6628938587537068"/>
    <n v="7.0191725662924291"/>
    <n v="11.389050138384116"/>
    <n v="15.772569026196269"/>
    <n v="0"/>
    <n v="0"/>
    <n v="2.7078174330516371"/>
    <n v="7.0642363771645389"/>
    <n v="11.434254623602708"/>
    <n v="15.817914624900236"/>
    <n v="0"/>
    <n v="73.867908648345647"/>
    <n v="0"/>
    <n v="3.1389973577722818"/>
    <n v="8.3573026666541192"/>
    <n v="13.591897802669532"/>
    <n v="18.842833617283191"/>
    <n v="0"/>
    <n v="0"/>
    <n v="3.2427116117640269"/>
    <n v="8.4613406823211221"/>
    <n v="13.696260590688903"/>
    <n v="18.947522191487039"/>
    <n v="0"/>
    <n v="88.278866520640221"/>
    <n v="0"/>
    <n v="0.64055872181173634"/>
    <n v="0.64255833475685442"/>
    <n v="0.64456418983371488"/>
    <n v="0.64657630652819309"/>
    <n v="0.64859470438699285"/>
    <n v="0.65061940301783661"/>
    <n v="0.6526504220896554"/>
    <n v="0.65468778133277994"/>
    <n v="0.6567315005391331"/>
    <n v="0.65878159956242111"/>
    <n v="0.66083809831832707"/>
    <n v="7.1571610621776456"/>
  </r>
  <r>
    <s v="DE Florida"/>
    <x v="20"/>
    <s v="Grid Solutions"/>
    <s v="PEF Dist_MajProj_OthT&amp;D_Mthly-364"/>
    <s v="AFUDC Not Eligible"/>
    <s v="Major Projects"/>
    <s v="Other Transmission &amp; Distribution Expansion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.51310115587969729"/>
    <n v="1.5335145697286543"/>
    <n v="2.558905746173759"/>
    <n v="3.6115345251309603"/>
    <n v="0"/>
    <n v="0"/>
    <n v="0.66343415942959316"/>
    <n v="1.7266583730052791"/>
    <n v="2.7737775173433619"/>
    <n v="3.8019501378662452"/>
    <n v="0"/>
    <n v="17.18287618455755"/>
    <n v="0"/>
    <n v="1.5342572994634616"/>
    <n v="4.3809824176363588"/>
    <n v="7.4792575031241713"/>
    <n v="10.620165500622052"/>
    <n v="0"/>
    <n v="0"/>
    <n v="1.8514008294175053"/>
    <n v="4.7800658579705111"/>
    <n v="7.9493666634703093"/>
    <n v="11.08659083655586"/>
    <n v="0"/>
    <n v="49.682086908260231"/>
    <n v="0"/>
    <n v="1.7279086579227101"/>
    <n v="4.4309457768762215"/>
    <n v="7.1424208857128555"/>
    <n v="9.8623603250524905"/>
    <n v="0"/>
    <n v="0"/>
    <n v="1.6815666842715031"/>
    <n v="4.3844591388761254"/>
    <n v="7.0957891317695143"/>
    <n v="9.8155830021618176"/>
    <n v="0"/>
    <n v="46.141033602643233"/>
    <n v="0"/>
    <n v="1.8071859219297084"/>
    <n v="4.7635859275066181"/>
    <n v="7.7292148382889376"/>
    <n v="10.70410146387318"/>
    <n v="0"/>
    <n v="0"/>
    <n v="1.8376675348507983"/>
    <n v="4.7941626939643163"/>
    <n v="7.7598870553211841"/>
    <n v="10.734869429445167"/>
    <n v="0"/>
    <n v="50.130674865179913"/>
    <n v="0"/>
    <n v="2.1302910296942721"/>
    <n v="5.6717120919596056"/>
    <n v="9.2241883021123794"/>
    <n v="12.7877541706761"/>
    <n v="0"/>
    <n v="0"/>
    <n v="2.2006775145514266"/>
    <n v="5.7423183001949436"/>
    <n v="9.2950149196297804"/>
    <n v="12.858801885520606"/>
    <n v="0"/>
    <n v="59.910758214339118"/>
    <n v="0"/>
    <n v="0.43471740626538397"/>
    <n v="0.43607445055100041"/>
    <n v="0.43743573108105194"/>
    <n v="0.43880126107969575"/>
    <n v="0.44017105381237043"/>
    <n v="0.44154512258592488"/>
    <n v="0.44292348074874771"/>
    <n v="0.44430614169089661"/>
    <n v="0.4456931188442288"/>
    <n v="0.44708442568253132"/>
    <n v="0.44848007572165172"/>
    <n v="4.8572322680634841"/>
  </r>
  <r>
    <s v="DE Florida"/>
    <x v="20"/>
    <s v="Grid Solutions"/>
    <s v="PEF Dist_MajProj_OthT&amp;D_Mthly-365"/>
    <s v="AFUDC Not Eligible"/>
    <s v="Major Projects"/>
    <s v="Other Transmission &amp; Distribution Expansion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.66266230066122478"/>
    <n v="1.9805106288089498"/>
    <n v="3.3047876612702578"/>
    <n v="4.6642416410807055"/>
    <n v="0"/>
    <n v="0"/>
    <n v="0.85681507707992477"/>
    <n v="2.2299528987611876"/>
    <n v="3.5822912696694322"/>
    <n v="4.9101604946460382"/>
    <n v="0"/>
    <n v="22.191421971977721"/>
    <n v="0"/>
    <n v="1.9814698529096888"/>
    <n v="5.6579718341307981"/>
    <n v="9.6593467534889577"/>
    <n v="13.71578142711339"/>
    <n v="0"/>
    <n v="0"/>
    <n v="2.3910558746734782"/>
    <n v="6.1733819977937818"/>
    <n v="10.266485549001477"/>
    <n v="14.318162619700383"/>
    <n v="0"/>
    <n v="64.163655908811961"/>
    <n v="0"/>
    <n v="2.2316070978894484"/>
    <n v="5.7226172979853844"/>
    <n v="9.2245252798926529"/>
    <n v="12.737365062889801"/>
    <n v="0"/>
    <n v="0"/>
    <n v="2.1717666608073798"/>
    <n v="5.6625900588060896"/>
    <n v="9.1643106554816303"/>
    <n v="12.676962468292192"/>
    <n v="0"/>
    <n v="59.591744582044569"/>
    <n v="0"/>
    <n v="2.3340523040260779"/>
    <n v="6.152377236748654"/>
    <n v="9.9826217198639622"/>
    <n v="13.824822962274874"/>
    <n v="0"/>
    <n v="0"/>
    <n v="2.3734309253640973"/>
    <n v="6.1918787851475452"/>
    <n v="10.022246579061443"/>
    <n v="13.864571517206565"/>
    <n v="0"/>
    <n v="64.746002029693216"/>
    <n v="0"/>
    <n v="2.7513001001834945"/>
    <n v="7.3250709870005686"/>
    <n v="11.913119677181891"/>
    <n v="16.515490741317898"/>
    <n v="0"/>
    <n v="0"/>
    <n v="2.8421911627743404"/>
    <n v="7.4162457814947702"/>
    <n v="12.004579089296822"/>
    <n v="16.607235659535842"/>
    <n v="0"/>
    <n v="77.375233198785637"/>
    <n v="0"/>
    <n v="0.56144067116921059"/>
    <n v="0.5631933036691793"/>
    <n v="0.56495140730944426"/>
    <n v="0.56671499916909995"/>
    <n v="0.56848409638055619"/>
    <n v="0.57025871612970458"/>
    <n v="0.57203887565608513"/>
    <n v="0.57382459225305449"/>
    <n v="0.57561588326795299"/>
    <n v="0.5774127661022741"/>
    <n v="0.57921525821183262"/>
    <n v="6.2731505693183935"/>
  </r>
  <r>
    <s v="DE Florida"/>
    <x v="20"/>
    <s v="Grid Solutions"/>
    <s v="PEF Dist_MajProj_OthT&amp;D_Mthly-366"/>
    <s v="AFUDC Not Eligible"/>
    <s v="Major Projects"/>
    <s v="Other Transmission &amp; Distribution Expansion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.2427467804680383"/>
    <n v="0.72550162933123419"/>
    <n v="1.2106114443259666"/>
    <n v="1.7086072960051106"/>
    <n v="0"/>
    <n v="0"/>
    <n v="0.31386892118366705"/>
    <n v="0.81687744455887656"/>
    <n v="1.312266702879147"/>
    <n v="1.7986924116059353"/>
    <n v="0"/>
    <n v="8.1291726303579761"/>
    <n v="0"/>
    <n v="0.72585301277642067"/>
    <n v="2.0726310299282424"/>
    <n v="3.5384166618414166"/>
    <n v="5.0243718100650305"/>
    <n v="0"/>
    <n v="0"/>
    <n v="0.87589276606955868"/>
    <n v="2.2614363350208291"/>
    <n v="3.7608240445472836"/>
    <n v="5.245036385323175"/>
    <n v="0"/>
    <n v="23.504462045571955"/>
    <n v="0"/>
    <n v="0.81746645590296307"/>
    <n v="2.0962610680810285"/>
    <n v="3.3790476550360911"/>
    <n v="4.6658386783960539"/>
    <n v="0"/>
    <n v="0"/>
    <n v="0.79554159115713141"/>
    <n v="2.0742677611426656"/>
    <n v="3.356985692251258"/>
    <n v="4.6437078454438545"/>
    <n v="0"/>
    <n v="21.829116747411049"/>
    <n v="0"/>
    <n v="0.8550596707116086"/>
    <n v="2.2538957923338789"/>
    <n v="3.6570986187119336"/>
    <n v="5.0646817812570077"/>
    <n v="0"/>
    <n v="0"/>
    <n v="0.86950164005366304"/>
    <n v="2.2683828447383694"/>
    <n v="3.6716308949133034"/>
    <n v="5.0792594224290273"/>
    <n v="0"/>
    <n v="23.719510665148789"/>
    <n v="0"/>
    <n v="1.0079280005088058"/>
    <n v="2.6835091216101543"/>
    <n v="4.3643208540298106"/>
    <n v="6.05037952601021"/>
    <n v="0"/>
    <n v="0"/>
    <n v="1.0412244226603034"/>
    <n v="2.7169094842037893"/>
    <n v="4.397825481533344"/>
    <n v="6.0839887439042819"/>
    <n v="0"/>
    <n v="28.346085634460696"/>
    <n v="0"/>
    <n v="0.20568135410592958"/>
    <n v="0.20632342341860144"/>
    <n v="0.20696749705978457"/>
    <n v="0.20761358128633123"/>
    <n v="0.20826168237462531"/>
    <n v="0.20891180662064371"/>
    <n v="0.20956396034001717"/>
    <n v="0.21021814986809176"/>
    <n v="0.2108743815599905"/>
    <n v="0.21153266179067487"/>
    <n v="0.21219299695500696"/>
    <n v="2.298141495379697"/>
  </r>
  <r>
    <s v="DE Florida"/>
    <x v="20"/>
    <s v="Grid Solutions"/>
    <s v="PEF Dist_MajProj_OthT&amp;D_Mthly-367"/>
    <s v="AFUDC Not Eligible"/>
    <s v="Major Projects"/>
    <s v="Other Transmission &amp; Distribution Expansion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.73276158521372248"/>
    <n v="2.1900176099509183"/>
    <n v="3.6543823951517633"/>
    <n v="5.1576452973524951"/>
    <n v="0"/>
    <n v="0"/>
    <n v="0.94745268214235523"/>
    <n v="2.4658469621973391"/>
    <n v="3.9612415356071686"/>
    <n v="5.4295785109858397"/>
    <n v="0"/>
    <n v="24.538926578601604"/>
    <n v="0"/>
    <n v="2.1910783049262204"/>
    <n v="6.2564965686675196"/>
    <n v="10.681154235200877"/>
    <n v="15.166696114971318"/>
    <n v="0"/>
    <n v="0"/>
    <n v="2.6439921077629629"/>
    <n v="6.8264290488827166"/>
    <n v="11.352518798720771"/>
    <n v="15.832799795748905"/>
    <n v="0"/>
    <n v="70.951164974881294"/>
    <n v="0"/>
    <n v="2.4675760647251139"/>
    <n v="6.3276799420657515"/>
    <n v="10.199833789877166"/>
    <n v="14.084075224190679"/>
    <n v="0"/>
    <n v="0"/>
    <n v="2.4013813267275812"/>
    <n v="6.2612785659404535"/>
    <n v="10.133225130568059"/>
    <n v="14.017258634628066"/>
    <n v="0"/>
    <n v="65.89230867872287"/>
    <n v="0"/>
    <n v="2.5808375441827986"/>
    <n v="6.8028884281526816"/>
    <n v="11.038119161705527"/>
    <n v="15.286570887982382"/>
    <n v="0"/>
    <n v="0"/>
    <n v="2.6243827088128602"/>
    <n v="6.846569526416812"/>
    <n v="11.081936617943674"/>
    <n v="15.330525127859147"/>
    <n v="0"/>
    <n v="71.59183000305589"/>
    <n v="0"/>
    <n v="3.0423976915730377"/>
    <n v="8.1001557215082247"/>
    <n v="13.173702402952719"/>
    <n v="18.263087022866276"/>
    <n v="0"/>
    <n v="0"/>
    <n v="3.1429453346579939"/>
    <n v="8.2010172411541689"/>
    <n v="13.274878778978698"/>
    <n v="18.364579238150007"/>
    <n v="0"/>
    <n v="85.56276343184112"/>
    <n v="0"/>
    <n v="0.62085118130107486"/>
    <n v="0.62278927380820703"/>
    <n v="0.62473341640057589"/>
    <n v="0.62668362796455102"/>
    <n v="0.62863992744545916"/>
    <n v="0.63060233384776776"/>
    <n v="0.63257086623527037"/>
    <n v="0.63454554373127103"/>
    <n v="0.63652638551877061"/>
    <n v="0.63851341084065305"/>
    <n v="0.64050663899987204"/>
    <n v="6.9369626060934717"/>
  </r>
  <r>
    <s v="DE Florida"/>
    <x v="20"/>
    <s v="Grid Solutions"/>
    <s v="PEF Dist_MajProj_OthT&amp;D_Mthly-368"/>
    <s v="AFUDC Not Eligible"/>
    <s v="Major Projects"/>
    <s v="Other Transmission &amp; Distribution Expansion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.55343225110168226"/>
    <n v="1.6540528328514306"/>
    <n v="2.7600424423795564"/>
    <n v="3.8954106013421277"/>
    <n v="0"/>
    <n v="0"/>
    <n v="0.71558182261619874"/>
    <n v="1.8623782451192314"/>
    <n v="2.9918036977458975"/>
    <n v="4.1007933801439425"/>
    <n v="0"/>
    <n v="18.533495273300069"/>
    <n v="0"/>
    <n v="1.6548539430894109"/>
    <n v="4.7253391142191292"/>
    <n v="8.0671467391775895"/>
    <n v="11.454938334732061"/>
    <n v="0"/>
    <n v="0"/>
    <n v="1.9969257854415838"/>
    <n v="5.1557915585970022"/>
    <n v="8.5742077112539814"/>
    <n v="11.958025924145376"/>
    <n v="0"/>
    <n v="53.587229110656132"/>
    <n v="0"/>
    <n v="1.8637126059708597"/>
    <n v="4.7791870808682084"/>
    <n v="7.70376270496961"/>
    <n v="10.637467889059499"/>
    <n v="0"/>
    <n v="0"/>
    <n v="1.8137246096105617"/>
    <n v="4.7290430384793121"/>
    <n v="7.6534621294279086"/>
    <n v="10.587010291720148"/>
    <n v="0"/>
    <n v="49.767370350106106"/>
    <n v="0"/>
    <n v="1.9492853699244161"/>
    <n v="5.1381730997518158"/>
    <n v="8.3370154847387852"/>
    <n v="11.545843600033699"/>
    <n v="0"/>
    <n v="0"/>
    <n v="1.9821792055641601"/>
    <n v="5.1711696190914607"/>
    <n v="8.3701150083229585"/>
    <n v="11.579046449407656"/>
    <n v="0"/>
    <n v="54.072827836834946"/>
    <n v="0"/>
    <n v="2.2978738663517468"/>
    <n v="6.1179068360974549"/>
    <n v="9.9498646881638262"/>
    <n v="13.793784648098264"/>
    <n v="0"/>
    <n v="0"/>
    <n v="2.3738097570447469"/>
    <n v="6.194079773582355"/>
    <n v="10.026275412422486"/>
    <n v="13.870433901422519"/>
    <n v="0"/>
    <n v="64.624028883183399"/>
    <n v="0"/>
    <n v="0.46891764466805752"/>
    <n v="0.47038145081188848"/>
    <n v="0.47184982647544443"/>
    <n v="0.47332278592325805"/>
    <n v="0.47480034346439109"/>
    <n v="0.47628251345257361"/>
    <n v="0.47776931028634306"/>
    <n v="0.4792607484091847"/>
    <n v="0.48075684230967114"/>
    <n v="0.48225760652160399"/>
    <n v="0.48376305562415423"/>
    <n v="5.2393621279465705"/>
  </r>
  <r>
    <s v="DE Florida"/>
    <x v="20"/>
    <s v="Grid Solutions"/>
    <s v="PEF Dist_MajProj_OthT&amp;D_Mthly-369"/>
    <s v="AFUDC Not Eligible"/>
    <s v="Major Projects"/>
    <s v="Other Transmission &amp; Distribution Expansion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.34121386910028534"/>
    <n v="1.0197919721339648"/>
    <n v="1.7016803028204781"/>
    <n v="2.4016817241357478"/>
    <n v="0"/>
    <n v="0"/>
    <n v="0.44118578537239356"/>
    <n v="1.1482332037577221"/>
    <n v="1.8445707008658923"/>
    <n v="2.5283087005398741"/>
    <n v="0"/>
    <n v="11.426666258726359"/>
    <n v="0"/>
    <n v="1.0202858897242988"/>
    <n v="2.9133669726764553"/>
    <n v="4.9737295685155098"/>
    <n v="7.0624431838197763"/>
    <n v="0"/>
    <n v="0"/>
    <n v="1.2311873263624837"/>
    <n v="3.1787587053004156"/>
    <n v="5.2863536264874282"/>
    <n v="7.3726174870670889"/>
    <n v="0"/>
    <n v="33.038742759953465"/>
    <n v="0"/>
    <n v="1.1490539364695014"/>
    <n v="2.9465605970046935"/>
    <n v="4.749678480156879"/>
    <n v="6.5584251023113618"/>
    <n v="0"/>
    <n v="0"/>
    <n v="1.1182337981573438"/>
    <n v="2.9156442483913705"/>
    <n v="4.7186656209055799"/>
    <n v="6.5273154311477244"/>
    <n v="0"/>
    <n v="30.683577214544453"/>
    <n v="0"/>
    <n v="1.2017646828681932"/>
    <n v="3.1677459297924293"/>
    <n v="5.1398643213957502"/>
    <n v="7.1181390158185893"/>
    <n v="0"/>
    <n v="0"/>
    <n v="1.2220335437284697"/>
    <n v="3.1880780633475871"/>
    <n v="5.1602599251622641"/>
    <n v="7.1385982879295131"/>
    <n v="0"/>
    <n v="33.336483770042797"/>
    <n v="0"/>
    <n v="1.4166378944292732"/>
    <n v="3.7716776804451762"/>
    <n v="6.1340691235098914"/>
    <n v="8.5038351730706783"/>
    <n v="0"/>
    <n v="0"/>
    <n v="1.4634472573043091"/>
    <n v="3.8186331667040183"/>
    <n v="6.1811711893015238"/>
    <n v="8.5510842759680301"/>
    <n v="0"/>
    <n v="39.840555760732897"/>
    <n v="0"/>
    <n v="0.28908643428439801"/>
    <n v="0.28998886673371055"/>
    <n v="0.29089411627932721"/>
    <n v="0.29180219171529287"/>
    <n v="0.29271310186310473"/>
    <n v="0.29362685557179774"/>
    <n v="0.29454346171803053"/>
    <n v="0.2954629292061719"/>
    <n v="0.29638526696838691"/>
    <n v="0.29731048396472409"/>
    <n v="0.29823858918320229"/>
    <n v="3.2300522974881472"/>
  </r>
  <r>
    <s v="DE Florida"/>
    <x v="20"/>
    <s v="Grid Solutions"/>
    <s v="PEF Dist_MajProj_OthT&amp;D_Mthly-370"/>
    <s v="AFUDC Not Eligible"/>
    <s v="Major Projects"/>
    <s v="Other Transmission &amp; Distribution Expansion"/>
    <s v="~"/>
    <s v="IK - Distrib Lines OH/UG (Line Ext)"/>
    <s v="~"/>
    <s v="PEF Distribution Meters 370.0"/>
    <n v="0"/>
    <n v="0"/>
    <n v="0"/>
    <n v="0"/>
    <n v="0"/>
    <n v="0"/>
    <n v="0"/>
    <n v="0"/>
    <n v="0"/>
    <n v="0"/>
    <n v="0"/>
    <n v="0"/>
    <n v="0"/>
    <n v="0"/>
    <n v="0.19913478265855064"/>
    <n v="0.59515767416870813"/>
    <n v="0.99311243751612588"/>
    <n v="1.4016381262926381"/>
    <n v="0"/>
    <n v="0"/>
    <n v="0.25747908698386512"/>
    <n v="0.67011686856263863"/>
    <n v="1.0765042657375168"/>
    <n v="1.475538508746125"/>
    <n v="0"/>
    <n v="6.6686817506661669"/>
    <n v="0"/>
    <n v="0.59544592790312323"/>
    <n v="1.7002611893774298"/>
    <n v="2.9027031030138017"/>
    <n v="4.1216908684182734"/>
    <n v="0"/>
    <n v="0"/>
    <n v="0.71852947036891091"/>
    <n v="1.855145646843358"/>
    <n v="3.0851526734319794"/>
    <n v="4.3027107449733695"/>
    <n v="0"/>
    <n v="19.281639624330246"/>
    <n v="0"/>
    <n v="0.67065393372209692"/>
    <n v="1.7198076398207123"/>
    <n v="2.7722364575690448"/>
    <n v="3.8279506107848782"/>
    <n v="0"/>
    <n v="0"/>
    <n v="0.65268108439569306"/>
    <n v="1.7017786851897521"/>
    <n v="2.7541512224912812"/>
    <n v="3.8098089195713296"/>
    <n v="0"/>
    <n v="17.909068553544785"/>
    <n v="0"/>
    <n v="0.70135335084062655"/>
    <n v="1.848675356222012"/>
    <n v="2.9995789222879363"/>
    <n v="4.1540752294889414"/>
    <n v="0"/>
    <n v="0"/>
    <n v="0.71316379404687813"/>
    <n v="1.8605226677345073"/>
    <n v="3.0114632171973605"/>
    <n v="4.1659966232452552"/>
    <n v="0"/>
    <n v="19.454829161063518"/>
    <n v="0"/>
    <n v="0.82682364288181587"/>
    <n v="2.2013786784430907"/>
    <n v="3.5802246212222264"/>
    <n v="4.963374866015557"/>
    <n v="0"/>
    <n v="0"/>
    <n v="0.85416305843867135"/>
    <n v="2.2288034386333075"/>
    <n v="3.6077349924635862"/>
    <n v="4.9909711155575103"/>
    <n v="0"/>
    <n v="23.253474413655766"/>
    <n v="0"/>
    <n v="0.16872972385719695"/>
    <n v="0.16925644237427026"/>
    <n v="0.16978480513273675"/>
    <n v="0.17031481726537545"/>
    <n v="0.17084648392098825"/>
    <n v="0.1713798102644499"/>
    <n v="0.17191480147675811"/>
    <n v="0.17245146275508408"/>
    <n v="0.17298979931282274"/>
    <n v="0.1735298163796436"/>
    <n v="0.17407151920154143"/>
    <n v="1.8852694819408677"/>
  </r>
  <r>
    <s v="DE Florida"/>
    <x v="20"/>
    <s v="Grid Solutions"/>
    <s v="PEF Grid Solutions - H&amp;R_Mthly-364"/>
    <s v="AFUDC Not Eligible"/>
    <s v="Major Projects"/>
    <s v="Other Transmission &amp; Distribution Expansion"/>
    <s v="Grid Solutions - H&amp;R"/>
    <s v="IK - Distrib Lines OH/UG (Line Ext)"/>
    <s v="~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940284641911373E-3"/>
    <n v="5.5600129235657729E-3"/>
    <n v="5.7687889827173107E-3"/>
    <n v="6.0662540572249271E-3"/>
    <n v="6.3461351629335609E-3"/>
    <n v="6.5756873532319265E-3"/>
    <n v="6.7775570005209175E-3"/>
    <n v="6.986267578359834E-3"/>
    <n v="7.3043834082107684E-3"/>
    <n v="5.677911493095616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540955670905881E-3"/>
    <n v="9.672054975788158E-2"/>
    <n v="9.6726588350652815E-2"/>
    <n v="9.6732627320433959E-2"/>
    <n v="9.6738666667248507E-2"/>
    <n v="9.6744706391120011E-2"/>
    <n v="9.6750746492072007E-2"/>
    <n v="9.6756786970128045E-2"/>
    <n v="9.6762827825311662E-2"/>
    <n v="9.6768869057646409E-2"/>
    <n v="9.6774910667155836E-2"/>
    <n v="9.6780952653863495E-2"/>
    <n v="1.0681123277206048"/>
    <n v="9.6786995017792907E-2"/>
    <n v="9.7089132076530096E-2"/>
    <n v="9.7392212307459439E-2"/>
    <n v="9.769623865485326E-2"/>
    <n v="9.8001214072174964E-2"/>
    <n v="9.8307141522107649E-2"/>
    <n v="9.8614023976582962E-2"/>
    <n v="9.8921864416809946E-2"/>
    <n v="9.9230665833303977E-2"/>
    <n v="9.9540431225915826E-2"/>
    <n v="9.9851163603860815E-2"/>
    <n v="0.10016286598574808"/>
    <n v="1.1815939486931399"/>
  </r>
  <r>
    <s v="DE Florida"/>
    <x v="20"/>
    <s v="Grid Solutions"/>
    <s v="PEF Grid Solutions - H&amp;R_Mthly-365"/>
    <s v="AFUDC Not Eligible"/>
    <s v="Major Projects"/>
    <s v="Other Transmission &amp; Distribution Expansion"/>
    <s v="Grid Solutions - H&amp;R"/>
    <s v="IK - Distrib Lines OH/UG (Line Ext)"/>
    <s v="~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336162780956711E-3"/>
    <n v="6.6315908210245389E-3"/>
    <n v="6.8806041626394204E-3"/>
    <n v="7.2353994994126623E-3"/>
    <n v="7.5692219198118691E-3"/>
    <n v="7.8430155636497398E-3"/>
    <n v="8.0837914248588182E-3"/>
    <n v="8.3327266649876539E-3"/>
    <n v="8.7121527645782973E-3"/>
    <n v="6.772211909905867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968930535633355E-3"/>
    <n v="0.11536144228374628"/>
    <n v="0.11536864469081697"/>
    <n v="0.1153758475475584"/>
    <n v="0.11538305085399868"/>
    <n v="0.11539025461016587"/>
    <n v="0.11539745881608805"/>
    <n v="0.11540466347179329"/>
    <n v="0.1154118685773097"/>
    <n v="0.11541907413266533"/>
    <n v="0.11542628013788828"/>
    <n v="0.11543348659300663"/>
    <n v="1.273968964768601"/>
    <n v="0.11544069349804849"/>
    <n v="0.11580106124772055"/>
    <n v="0.11616255394658573"/>
    <n v="0.11652517510636415"/>
    <n v="0.11688892824973846"/>
    <n v="0.1172538169103878"/>
    <n v="0.11761984463302247"/>
    <n v="0.11798701497341801"/>
    <n v="0.11835533149845011"/>
    <n v="0.11872479778612886"/>
    <n v="0.1190954174256339"/>
    <n v="0.11946719401734897"/>
    <n v="1.4093218292928475"/>
  </r>
  <r>
    <s v="DE Florida"/>
    <x v="20"/>
    <s v="Grid Solutions"/>
    <s v="PEF Grid Solutions - H&amp;R_Mthly-368"/>
    <s v="AFUDC Not Eligible"/>
    <s v="Major Projects"/>
    <s v="Other Transmission &amp; Distribution Expansion"/>
    <s v="Grid Solutions - H&amp;R"/>
    <s v="IK - Distrib Lines OH/UG (Line Ext)"/>
    <s v="~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180309399510636E-3"/>
    <n v="5.7909083792356915E-3"/>
    <n v="6.0083544619957026E-3"/>
    <n v="6.3181726254023128E-3"/>
    <n v="6.6096765953604312E-3"/>
    <n v="6.8487615975978341E-3"/>
    <n v="7.059014459968785E-3"/>
    <n v="7.2763923421171944E-3"/>
    <n v="7.6077188426084694E-3"/>
    <n v="5.913703024423749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141479202755884E-3"/>
    <n v="0.10073714750972081"/>
    <n v="0.10074343687234613"/>
    <n v="0.10074972662763776"/>
    <n v="0.1007560167756202"/>
    <n v="0.10076230731631795"/>
    <n v="0.10076859824975556"/>
    <n v="0.10077488957595752"/>
    <n v="0.10078118129494838"/>
    <n v="0.10078747340675265"/>
    <n v="0.10079376591139484"/>
    <n v="0.10080005880889947"/>
    <n v="1.1124687502696269"/>
    <n v="0.10080635209929112"/>
    <n v="0.10112103626444892"/>
    <n v="0.10143670276972457"/>
    <n v="0.10175335468165973"/>
    <n v="0.10207099507636881"/>
    <n v="0.10238962703956887"/>
    <n v="0.10270925366660948"/>
    <n v="0.10302987806250292"/>
    <n v="0.10335150334195431"/>
    <n v="0.10367413262939176"/>
    <n v="0.10399776905899696"/>
    <n v="0.10432241577473537"/>
    <n v="1.2306630204652529"/>
  </r>
  <r>
    <s v="DE Florida"/>
    <x v="20"/>
    <s v="Grid Solutions"/>
    <s v="PEF Grid Solutions Advanced DMS Dec 21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0"/>
    <n v="0"/>
    <n v="0"/>
    <n v="0"/>
    <n v="0"/>
    <n v="0"/>
    <n v="0"/>
    <n v="8.61"/>
    <n v="8.7200000000000006"/>
    <n v="8.8699999999999992"/>
    <n v="8.9700000000000006"/>
    <n v="9.14"/>
    <n v="44.309999999999995"/>
    <n v="90.384739529899988"/>
    <n v="92.284384170248302"/>
    <n v="92.572465563781051"/>
    <n v="92.861446252357538"/>
    <n v="93.151329043280128"/>
    <n v="93.442116752614666"/>
    <n v="93.733812205217802"/>
    <n v="94.026418234764463"/>
    <n v="94.319937683775379"/>
    <n v="94.614373403644692"/>
    <n v="94.909728254667655"/>
    <n v="0"/>
    <n v="1026.3007510942516"/>
    <n v="1.9041201021213698"/>
    <n v="1.9100641367205591"/>
    <n v="1.9160267266342355"/>
    <n v="1.922007929785968"/>
    <n v="1.9280078042801427"/>
    <n v="1.93402640840253"/>
    <n v="1.9400638006208479"/>
    <n v="1.9461200395853318"/>
    <n v="1.9521951841293044"/>
    <n v="1.9582892932697453"/>
    <n v="1.9644024262078668"/>
    <n v="0"/>
    <n v="21.2753238517579"/>
    <n v="3.941069284659391E-2"/>
    <n v="3.9533720024132336E-2"/>
    <n v="3.9657131251920066E-2"/>
    <n v="3.9780927728835243E-2"/>
    <n v="3.9905110657498521E-2"/>
    <n v="4.0029681244284715E-2"/>
    <n v="4.0154640699334561E-2"/>
    <n v="4.0279990236566456E-2"/>
    <n v="4.0405731073688236E-2"/>
    <n v="4.053186443220904E-2"/>
    <n v="4.0658391537451134E-2"/>
    <n v="0"/>
    <n v="0.44034788173251421"/>
    <n v="8.157062723712379E-4"/>
    <n v="8.1825263817051112E-4"/>
    <n v="8.2080695288350874E-4"/>
    <n v="8.2336924132411652E-4"/>
    <n v="8.2593952838368092E-4"/>
    <n v="8.2851783903125037E-4"/>
    <n v="8.3110419831381908E-4"/>
    <n v="8.3369863135656947E-4"/>
    <n v="8.3630116336311613E-4"/>
    <n v="8.3891181961575191E-4"/>
    <n v="8.4153062547569191E-4"/>
    <n v="8.4415760638332062E-4"/>
    <n v="9.9582965166725747E-3"/>
    <n v="8.4679278785843915E-4"/>
    <n v="8.4943619550051331E-4"/>
    <n v="8.5208785498892131E-4"/>
    <n v="8.5474779208320458E-4"/>
    <n v="8.5741603262331698E-4"/>
    <n v="8.6009260252987616E-4"/>
    <n v="8.6277752780441563E-4"/>
    <n v="8.6547083452963682E-4"/>
    <n v="8.68172548869663E-4"/>
    <n v="8.70882697070293E-4"/>
    <n v="8.7360130545925641E-4"/>
    <n v="8.7632840044646928E-4"/>
    <n v="1.0337806579764006E-2"/>
    <n v="8.7906400852429112E-4"/>
    <n v="8.8180815626778103E-4"/>
    <n v="8.8456087033495759E-4"/>
    <n v="8.8732217746705609E-4"/>
    <n v="8.9009210448878979E-4"/>
    <n v="8.9287067830860919E-4"/>
    <n v="8.9565792591896488E-4"/>
    <n v="8.9845387439656829E-4"/>
    <n v="9.0125855090265579E-4"/>
    <n v="9.0407198268325215E-4"/>
    <n v="9.0689419706943509E-4"/>
    <n v="9.097252214776007E-4"/>
    <n v="1.0731779747839962E-2"/>
  </r>
  <r>
    <s v="DE Florida"/>
    <x v="20"/>
    <s v="Grid Solutions"/>
    <s v="PEF Grid Solutions Advanced DMS VS"/>
    <s v="AFUDC Not Eligible"/>
    <s v="Major Projects"/>
    <s v="Other Transmission &amp; Distribution Expansion"/>
    <s v="Grid Solutions - Advanced D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5.5812806180500001"/>
    <n v="7.3700323742159712"/>
    <n v="10.348931899205358"/>
    <n v="13.399856100718527"/>
    <n v="16.325489742401594"/>
    <n v="18.370781931763535"/>
    <n v="20.144009820820113"/>
    <n v="21.686631717908242"/>
    <n v="23.046990441493669"/>
    <n v="24.601130344466643"/>
    <n v="26.023190272944472"/>
    <n v="0"/>
    <n v="186.89832526398814"/>
    <n v="0"/>
    <n v="1.32648855511071"/>
    <n v="2.8112198894197418"/>
    <n v="5.8879472060845464"/>
    <n v="9.2462997194268635"/>
    <n v="11.063374362689858"/>
    <n v="12.615998900349885"/>
    <n v="14.369806639557643"/>
    <n v="16.276678935867647"/>
    <n v="18.522608320334324"/>
    <n v="20.864617258165364"/>
    <n v="0"/>
    <n v="112.98503978700658"/>
    <n v="0"/>
    <n v="0.71278557962884703"/>
    <n v="1.1716812762623201"/>
    <n v="1.65743954215538"/>
    <n v="2.1375530398297782"/>
    <n v="2.62162184867443"/>
    <n v="3.1558038094729333"/>
    <n v="4.5588201707270084"/>
    <n v="5.9904108129415405"/>
    <n v="6.6185815337940443"/>
    <n v="7.5540565657504084"/>
    <n v="0"/>
    <n v="36.178754179236691"/>
    <n v="0"/>
    <n v="0.35091613460415078"/>
    <n v="0.64262016011074286"/>
    <n v="0.95141754778429077"/>
    <n v="1.2566218064613772"/>
    <n v="1.5643420746017569"/>
    <n v="1.9039515212567351"/>
    <n v="2.7964545880882552"/>
    <n v="3.7071402724835751"/>
    <n v="4.1065577010707806"/>
    <n v="4.7015314011620104"/>
    <n v="0"/>
    <n v="21.981553207623676"/>
    <n v="0"/>
    <n v="0.1338972833081529"/>
    <n v="0.13431526644053748"/>
    <n v="0.1347345543783269"/>
    <n v="0.1351551511946931"/>
    <n v="0.13557706097552302"/>
    <n v="0.1360002878194585"/>
    <n v="0.13642483583793585"/>
    <n v="0.13685070915522607"/>
    <n v="0.13727791190847466"/>
    <n v="0.137706448247742"/>
    <n v="0"/>
    <n v="1.3579395092660704"/>
    <n v="2.7627264467208791E-3"/>
    <n v="2.7713507669878145E-3"/>
    <n v="2.7800020095365969E-3"/>
    <n v="2.7886802584097068E-3"/>
    <n v="2.7973855979119768E-3"/>
    <n v="2.8061181126114109E-3"/>
    <n v="2.8148778873400065E-3"/>
    <n v="2.8236650071945791E-3"/>
    <n v="2.8324795575375883E-3"/>
    <n v="2.841321623997967E-3"/>
    <n v="2.8501912924719527E-3"/>
    <n v="2.8590886491239231E-3"/>
    <n v="3.3727887209844397E-2"/>
  </r>
  <r>
    <s v="DE Florida"/>
    <x v="20"/>
    <s v="Grid Solutions"/>
    <s v="PEF Grid Solutions Circuit Reliability IK"/>
    <s v="AFUDC Not Eligible"/>
    <s v="Major Projects"/>
    <s v="Other Transmission &amp; Distribution Expansion"/>
    <s v="Grid Solutions - Circuit Reliability"/>
    <s v="IK - Distrib Lines OH/UG (Line Ext)"/>
    <s v="~"/>
    <s v="PEF Distribution U/G Conduct &amp; Devices 367.0"/>
    <n v="5.09"/>
    <n v="3.32"/>
    <n v="4.55"/>
    <n v="4.28"/>
    <n v="2.3899999999999997"/>
    <n v="1.1399999999999999"/>
    <n v="1.55"/>
    <n v="1.1099999999999999"/>
    <n v="1.22"/>
    <n v="1.1499999999999999"/>
    <n v="1.29"/>
    <n v="0.69"/>
    <n v="27.78"/>
    <n v="1.4015205715499999"/>
    <n v="1.5599656791225904"/>
    <n v="1.564835377184137"/>
    <n v="1.5697202768360314"/>
    <n v="1.5746204255326222"/>
    <n v="1.5795358708763947"/>
    <n v="1.5844666606184334"/>
    <n v="1.5894128426588863"/>
    <n v="1.5943744650474292"/>
    <n v="1.5993515759837338"/>
    <n v="1.6043442238179348"/>
    <n v="1.6093524570511004"/>
    <n v="18.831500426279291"/>
    <n v="1.6143763243357034"/>
    <n v="1.6194158744760923"/>
    <n v="1.6244711564289682"/>
    <n v="1.6295422193038578"/>
    <n v="1.6346291123635921"/>
    <n v="1.639731885024784"/>
    <n v="1.6448505868583094"/>
    <n v="1.6499852675897873"/>
    <n v="1.6551359771000642"/>
    <n v="1.6603027654256983"/>
    <n v="1.6654856827594449"/>
    <n v="1.6706847794507445"/>
    <n v="19.708611631117048"/>
    <n v="1.6759001060062124"/>
    <n v="1.6811317130901289"/>
    <n v="1.6863796515249312"/>
    <n v="1.6916439722917069"/>
    <n v="1.6969247265306906"/>
    <n v="1.7022219655417599"/>
    <n v="1.7075357407849325"/>
    <n v="1.7128661038808686"/>
    <n v="1.7182131066113704"/>
    <n v="1.7235768009198855"/>
    <n v="1.7289572389120131"/>
    <n v="1.7343544728560076"/>
    <n v="20.459705598950507"/>
    <n v="1.7397685551832882"/>
    <n v="1.7451995384889472"/>
    <n v="1.7506474755322621"/>
    <n v="1.7561124192372066"/>
    <n v="1.7615944226929672"/>
    <n v="1.7670935391544551"/>
    <n v="1.7726098220428272"/>
    <n v="1.7781433249460039"/>
    <n v="1.7836941016191881"/>
    <n v="1.7892622059853895"/>
    <n v="1.7948476921359477"/>
    <n v="1.8004506143310577"/>
    <n v="21.239423711349545"/>
    <n v="1.8060710270002966"/>
    <n v="1.8117089847431527"/>
    <n v="1.8173645423295559"/>
    <n v="1.8230377547004097"/>
    <n v="1.8287286769681252"/>
    <n v="1.8344373644171563"/>
    <n v="1.8401638725045366"/>
    <n v="1.8459082568604177"/>
    <n v="1.8516705732886112"/>
    <n v="1.857450877767129"/>
    <n v="1.8632492264487286"/>
    <n v="1.8690656756614568"/>
    <n v="22.048856832689577"/>
    <n v="1.8749002819091989"/>
    <n v="1.8807531018722261"/>
    <n v="1.8866241924077476"/>
    <n v="1.8925136105504612"/>
    <n v="1.8984214135131079"/>
    <n v="1.9043476586870296"/>
    <n v="1.9102924036427229"/>
    <n v="1.9162557061304024"/>
    <n v="1.9222376240805585"/>
    <n v="1.9282382156045224"/>
    <n v="1.9342575389950285"/>
    <n v="1.9402956527267829"/>
    <n v="22.889137400119786"/>
  </r>
  <r>
    <s v="DE Florida"/>
    <x v="20"/>
    <s v="Grid Solutions"/>
    <s v="PEF Grid Solutions Communication Monthly RR"/>
    <s v="AFUDC Not Eligible"/>
    <s v="Major Projects"/>
    <s v="Other Transmission &amp; Distribution Expansion"/>
    <s v="Grid Solutions - Communication"/>
    <s v="RR - Communication"/>
    <s v="~"/>
    <s v="PEF RUSD Communication"/>
    <n v="0.01"/>
    <n v="0"/>
    <n v="-0.06"/>
    <n v="0"/>
    <n v="0"/>
    <n v="0"/>
    <n v="0"/>
    <n v="0"/>
    <n v="0"/>
    <n v="0"/>
    <n v="0"/>
    <n v="0"/>
    <n v="-4.9999999999999996E-2"/>
    <n v="0.34947095649999999"/>
    <n v="0.35056188950077732"/>
    <n v="0"/>
    <n v="7.033124560687499E-3"/>
    <n v="7.0550796546348599E-3"/>
    <n v="0"/>
    <n v="1.4154206570280722E-4"/>
    <n v="1.4198391332304969E-4"/>
    <n v="0"/>
    <n v="2.848542804915066E-6"/>
    <n v="2.8574350155328854E-6"/>
    <n v="0"/>
    <n v="0.714410282172946"/>
    <n v="5.7327099693956408E-8"/>
    <n v="5.7506055981258043E-8"/>
    <n v="0"/>
    <n v="0"/>
    <n v="0"/>
    <n v="0"/>
    <n v="0"/>
    <n v="0"/>
    <n v="0"/>
    <n v="0"/>
    <n v="0"/>
    <n v="0"/>
    <n v="1.1719162553216637E-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Grid Solutions"/>
    <s v="PEF Grid Solutions Communication Monthly RR - 360"/>
    <s v="AFUDC Not Eligible"/>
    <s v="Major Projects"/>
    <s v="Other Transmission &amp; Distribution Expansion"/>
    <s v="Grid Solutions - Communication"/>
    <s v="RR - Communication"/>
    <s v="~"/>
    <s v="PEF Distribution Easements 360.1"/>
    <n v="0"/>
    <n v="0"/>
    <n v="0"/>
    <n v="0"/>
    <n v="0"/>
    <n v="0"/>
    <n v="0"/>
    <n v="0"/>
    <n v="0"/>
    <n v="0"/>
    <n v="0"/>
    <n v="0"/>
    <n v="0"/>
    <n v="10.036278308450001"/>
    <n v="10.68352935670714"/>
    <n v="0"/>
    <n v="0.2143375961958823"/>
    <n v="0.21500668743979906"/>
    <n v="0"/>
    <n v="4.313557347315586E-3"/>
    <n v="4.3270228498799804E-3"/>
    <n v="0"/>
    <n v="8.6810607745995582E-5"/>
    <n v="8.7081601815878018E-5"/>
    <n v="0"/>
    <n v="21.157966421199582"/>
    <n v="1.7470688367963711E-6"/>
    <n v="1.7525226091721333E-6"/>
    <n v="0"/>
    <n v="3.5159868128510101E-8"/>
    <n v="3.5269625634050828E-8"/>
    <n v="0"/>
    <n v="0"/>
    <n v="0"/>
    <n v="0"/>
    <n v="0"/>
    <n v="0"/>
    <n v="0"/>
    <n v="3.571466862858619E-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Grid Solutions"/>
    <s v="PEF Grid Solutions Communications Quarterly RR "/>
    <s v="AFUDC Not Eligible"/>
    <s v="Major Projects"/>
    <s v="Other Transmission &amp; Distribution Expansion"/>
    <s v="Grid Solutions - Communication"/>
    <s v="RR - Communication"/>
    <s v="~"/>
    <s v="PEF RUSD Communication"/>
    <n v="12.040000000000001"/>
    <n v="12.7"/>
    <n v="14.83"/>
    <n v="15.929999999999998"/>
    <n v="19.340000000000003"/>
    <n v="22.21"/>
    <n v="23.53"/>
    <n v="26.73"/>
    <n v="29.639999999999997"/>
    <n v="30.37"/>
    <n v="29.400000000000002"/>
    <n v="31.620000000000005"/>
    <n v="268.34000000000003"/>
    <n v="209.00506225155004"/>
    <n v="225.03216791919715"/>
    <n v="0"/>
    <n v="0"/>
    <n v="9.3387478306809228"/>
    <n v="0"/>
    <n v="0"/>
    <n v="3.7444334808152342"/>
    <n v="0"/>
    <n v="0"/>
    <n v="5.0596521734810977"/>
    <n v="0"/>
    <n v="452.18006365572444"/>
    <n v="0"/>
    <n v="2.4104208508177662"/>
    <n v="0"/>
    <n v="0"/>
    <n v="0.30293399838347862"/>
    <n v="0"/>
    <n v="0"/>
    <n v="3.3507887251028543"/>
    <n v="0"/>
    <n v="0"/>
    <n v="3.838535880361694"/>
    <n v="0"/>
    <n v="9.9026794546657939"/>
    <n v="0"/>
    <n v="4.8778342865986719"/>
    <n v="0"/>
    <n v="0"/>
    <n v="4.5328389369087567"/>
    <n v="0"/>
    <n v="0"/>
    <n v="5.4916563091245827"/>
    <n v="0"/>
    <n v="0"/>
    <n v="6.6618562011494475"/>
    <n v="0"/>
    <n v="21.564185733781457"/>
    <n v="0"/>
    <n v="4.8132804482146208"/>
    <n v="0"/>
    <n v="0"/>
    <n v="4.9208788764182687"/>
    <n v="0"/>
    <n v="0"/>
    <n v="5.9735560559055818"/>
    <n v="0"/>
    <n v="0"/>
    <n v="7.246679083191812"/>
    <n v="0"/>
    <n v="22.954394463730281"/>
    <n v="0"/>
    <n v="3.7336677502436153"/>
    <n v="0"/>
    <n v="0"/>
    <n v="3.5290800060100995"/>
    <n v="0"/>
    <n v="0"/>
    <n v="4.2771392306978999"/>
    <n v="0"/>
    <n v="0"/>
    <n v="5.1885728875983048"/>
    <n v="0"/>
    <n v="16.72845987454992"/>
    <n v="0"/>
    <n v="0.60204151561135655"/>
    <n v="0.60392089054939513"/>
    <n v="0.60580613227579638"/>
    <n v="0.60769725910473782"/>
    <n v="0.60959428940756732"/>
    <n v="0.61149724161298225"/>
    <n v="0.61340613420720824"/>
    <n v="0.61532098573417893"/>
    <n v="0.61724181479571572"/>
    <n v="0.61916864005170902"/>
    <n v="0.62110148022029921"/>
    <n v="6.7267963835709477"/>
  </r>
  <r>
    <s v="DE Florida"/>
    <x v="20"/>
    <s v="Grid Solutions"/>
    <s v="PEF Grid Solutions Dist Energy Enablement &amp; Storage VS"/>
    <s v="AFUDC Not Eligible"/>
    <s v="Major Projects"/>
    <s v="Other Transmission &amp; Distribution Expansion"/>
    <s v="GS Distributed Energy Enablement &amp; Storage"/>
    <s v="VS - Intangible Plant - Software"/>
    <s v="~"/>
    <s v="PEF Grid Solutions Ent Sys Intang-5 Year"/>
    <n v="0"/>
    <n v="0"/>
    <n v="0"/>
    <n v="0"/>
    <n v="0"/>
    <n v="0"/>
    <n v="0"/>
    <n v="0"/>
    <n v="0"/>
    <n v="0"/>
    <n v="0"/>
    <n v="0"/>
    <n v="0"/>
    <n v="23.138645282550002"/>
    <n v="24.32740220855646"/>
    <n v="25.568502507265514"/>
    <n v="26.831387958510991"/>
    <n v="28.068311652401349"/>
    <n v="29.282681760323324"/>
    <n v="30.559303306437883"/>
    <n v="31.807345234936452"/>
    <n v="33.065499600903273"/>
    <n v="34.331448852922591"/>
    <n v="35.588983063613007"/>
    <n v="0"/>
    <n v="322.56951142842087"/>
    <n v="0.23334192436024945"/>
    <n v="1.2773514191466007"/>
    <n v="2.2276244043741582"/>
    <n v="3.1023425585428108"/>
    <n v="3.9824941452762377"/>
    <n v="4.8782787637642722"/>
    <n v="5.7559292254309522"/>
    <n v="6.6356797139895525"/>
    <n v="7.5379766997735222"/>
    <n v="8.4220556724615037"/>
    <n v="9.3190396257225583"/>
    <n v="0"/>
    <n v="53.372114152842421"/>
    <n v="0"/>
    <n v="0.34610195221045625"/>
    <n v="0.58097138599347575"/>
    <n v="0.81692780793231634"/>
    <n v="1.0531002187803362"/>
    <n v="1.2896308452902612"/>
    <n v="1.527571245036023"/>
    <n v="1.7657276185055946"/>
    <n v="2.0046692417048804"/>
    <n v="2.244208096252525"/>
    <n v="2.484204795011534"/>
    <n v="0"/>
    <n v="14.113113206717403"/>
    <n v="0"/>
    <n v="6.3686230956914086E-2"/>
    <n v="6.8322400838287681E-2"/>
    <n v="7.2979758569567316E-2"/>
    <n v="7.764177414772544E-2"/>
    <n v="8.2311148808012755E-2"/>
    <n v="8.7007843072638577E-2"/>
    <n v="9.1709200141064845E-2"/>
    <n v="9.6426026745463411E-2"/>
    <n v="0.10115475602401509"/>
    <n v="0.1058927441511897"/>
    <n v="0"/>
    <n v="0.847131883454879"/>
    <n v="1.4151804411363392E-4"/>
    <n v="4.5660256432500544E-3"/>
    <n v="9.0176417533021566E-3"/>
    <n v="1.3489869597288958E-2"/>
    <n v="1.7966177373738984E-2"/>
    <n v="2.2449264513844845E-2"/>
    <n v="2.695908973012608E-2"/>
    <n v="3.1472994406705632E-2"/>
    <n v="3.6001783454749407E-2"/>
    <n v="4.0541888185747783E-2"/>
    <n v="4.5090662941777701E-2"/>
    <n v="0"/>
    <n v="0.24769691564464524"/>
    <n v="0"/>
    <n v="1.1253035119572641E-3"/>
    <n v="1.1288163381714359E-3"/>
    <n v="1.1323401302698155E-3"/>
    <n v="1.1358749224842748E-3"/>
    <n v="1.1394207491535464E-3"/>
    <n v="1.1429776447235565E-3"/>
    <n v="1.1465456437477607E-3"/>
    <n v="1.1501247808874788E-3"/>
    <n v="1.1537150909122318E-3"/>
    <n v="1.1573166087000797E-3"/>
    <n v="1.1609293692379605E-3"/>
    <n v="1.2573364790245407E-2"/>
  </r>
  <r>
    <s v="DE Florida"/>
    <x v="20"/>
    <s v="Grid Solutions"/>
    <s v="PEF Grid Solutions Ent App VS - 303"/>
    <s v="AFUDC Not Eligible"/>
    <s v="Major Projects"/>
    <s v="Other Transmission &amp; Distribution Expansion"/>
    <s v="Grid Solutions - Enterprise Syste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0"/>
    <n v="0.46118440063637051"/>
    <n v="1.292895829458746"/>
    <n v="2.0777703972204837"/>
    <n v="2.8798273376886656"/>
    <n v="3.7515861026005997"/>
    <n v="4.607810903053096"/>
    <n v="5.2595272189659203"/>
    <n v="5.879053892489341"/>
    <n v="6.4535882380855991"/>
    <n v="6.8378455883437264"/>
    <n v="0"/>
    <n v="39.501089908542546"/>
    <n v="0.17024536551863784"/>
    <n v="1.8666328963931869"/>
    <n v="5.16173630391107"/>
    <n v="8.1779401407392012"/>
    <n v="11.086178941075742"/>
    <n v="13.99310338973053"/>
    <n v="16.894075233399651"/>
    <n v="19.785297904505548"/>
    <n v="22.648846636016053"/>
    <n v="25.483529421551907"/>
    <n v="28.445082846972987"/>
    <n v="0"/>
    <n v="153.7126690798145"/>
    <n v="0"/>
    <n v="1.1843647870540042"/>
    <n v="2.0984458621138633"/>
    <n v="3.0398849613853858"/>
    <n v="4.0680805004031244"/>
    <n v="5.1387991144198955"/>
    <n v="6.1898630078562373"/>
    <n v="7.3165805499880001"/>
    <n v="8.6559049983800112"/>
    <n v="10.119096678154525"/>
    <n v="11.604996915691832"/>
    <n v="0"/>
    <n v="59.416017375446884"/>
    <n v="0"/>
    <n v="0.73266824702874833"/>
    <n v="1.5402521705310153"/>
    <n v="2.3720330671906749"/>
    <n v="3.2805528864527949"/>
    <n v="4.2266841837858147"/>
    <n v="5.1554264388724329"/>
    <n v="6.1510864099629075"/>
    <n v="7.3348086058211122"/>
    <n v="8.6280967080248914"/>
    <n v="9.9414689447694116"/>
    <n v="0"/>
    <n v="49.363077662439807"/>
    <n v="0"/>
    <n v="0.31366445388297987"/>
    <n v="0.40316345809355097"/>
    <n v="0.49532451423601703"/>
    <n v="0.59592314656024359"/>
    <n v="0.70065839448423439"/>
    <n v="0.803484496912242"/>
    <n v="0.91366863007346644"/>
    <n v="1.0445272501263401"/>
    <n v="1.1874318904796348"/>
    <n v="1.3325465413506414"/>
    <n v="0"/>
    <n v="7.7903927761993508"/>
    <n v="0"/>
    <n v="3.4173761683085398E-2"/>
    <n v="3.4280440889718634E-2"/>
    <n v="3.4387453113630839E-2"/>
    <n v="3.4494799394392067E-2"/>
    <n v="3.4602480774817562E-2"/>
    <n v="3.4710498300977888E-2"/>
    <n v="3.4818853022209099E-2"/>
    <n v="3.4927545991122938E-2"/>
    <n v="3.5036578263617051E-2"/>
    <n v="3.5145950898885232E-2"/>
    <n v="3.5255664959427759E-2"/>
    <n v="0.38183402729188448"/>
  </r>
  <r>
    <s v="DE Florida"/>
    <x v="20"/>
    <s v="Grid Solutions"/>
    <s v="PEF Grid Solutions Maintenance Grid Mod VS"/>
    <s v="AFUDC Not Eligible"/>
    <s v="Maintenance"/>
    <s v="Maintenance"/>
    <s v="Fossil Hydro"/>
    <s v="VS - Intangible Plant - Software"/>
    <s v="~"/>
    <s v="PEF Corporate 2008 Misc Intangible 303"/>
    <n v="0"/>
    <n v="0"/>
    <n v="0"/>
    <n v="0"/>
    <n v="0"/>
    <n v="0"/>
    <n v="0"/>
    <n v="0"/>
    <n v="0"/>
    <n v="0"/>
    <n v="0"/>
    <n v="0"/>
    <n v="0"/>
    <n v="1.9025017815"/>
    <n v="2.0716104551362551"/>
    <n v="2.0780773393457403"/>
    <n v="2.0845644110336559"/>
    <n v="2.0910717332186475"/>
    <n v="2.0975993691160837"/>
    <n v="2.1041473821386725"/>
    <n v="2.1107158358970737"/>
    <n v="2.1173047942005181"/>
    <n v="2.1239143210574301"/>
    <n v="2.1305444806760452"/>
    <n v="2.1371953374650374"/>
    <n v="25.049247240785164"/>
    <n v="2.1438669560341417"/>
    <n v="2.1505594011947853"/>
    <n v="2.1572727379607128"/>
    <n v="2.1640070315486226"/>
    <n v="2.1707623473787971"/>
    <n v="2.1775387510757387"/>
    <n v="2.1843363084688097"/>
    <n v="2.1911550855928672"/>
    <n v="2.1979951486889102"/>
    <n v="2.2048565642047175"/>
    <n v="2.2117393987954985"/>
    <n v="2.2186437193245365"/>
    <n v="26.172733450268137"/>
    <n v="2.2255695928638404"/>
    <n v="2.2325170866947959"/>
    <n v="2.2394862683088181"/>
    <n v="2.2464772054080098"/>
    <n v="2.2534899659058159"/>
    <n v="2.2605246179276852"/>
    <n v="2.2675812298117317"/>
    <n v="2.2746598701093976"/>
    <n v="2.2817606075861221"/>
    <n v="2.2888835112220058"/>
    <n v="2.2960286502124823"/>
    <n v="2.3031960939689906"/>
    <n v="27.1701747000197"/>
    <n v="2.3103859121196506"/>
    <n v="2.3175981745099374"/>
    <n v="2.3248329512033599"/>
    <n v="2.3320903124821428"/>
    <n v="2.3393703288479091"/>
    <n v="2.3466730710223636"/>
    <n v="2.3539986099479822"/>
    <n v="2.3613470167886983"/>
    <n v="2.368718362930597"/>
    <n v="2.3761127199826069"/>
    <n v="2.383530159777195"/>
    <n v="2.3909707543710663"/>
    <n v="28.205628373983508"/>
    <n v="2.3984345760458643"/>
    <n v="2.4059216973088691"/>
    <n v="2.4134321908937073"/>
    <n v="2.4209661297610543"/>
    <n v="2.4285235870993458"/>
    <n v="2.4361046363254859"/>
    <n v="2.4437093510855643"/>
    <n v="2.4513378052555672"/>
    <n v="2.4589900729420995"/>
    <n v="2.4666662284831009"/>
    <n v="2.4743663464485692"/>
    <n v="2.4820905016412875"/>
    <n v="29.280543123290514"/>
    <n v="2.4898387690975459"/>
    <n v="2.4976112240878749"/>
    <n v="2.5054079421177731"/>
    <n v="2.5132289989284442"/>
    <n v="2.521074470497529"/>
    <n v="2.5289444330398472"/>
    <n v="2.5368389630081345"/>
    <n v="2.5447581370937882"/>
    <n v="2.5527020322276099"/>
    <n v="2.5606707255805539"/>
    <n v="2.5686642945644769"/>
    <n v="2.5766828168328897"/>
    <n v="30.396422807076465"/>
  </r>
  <r>
    <s v="DE Florida"/>
    <x v="20"/>
    <s v="Grid Solutions"/>
    <s v="PEF Grid Solutions Self Optimizing Monthly IK"/>
    <s v="AFUDC Not Eligible"/>
    <s v="Major Projects"/>
    <s v="Other Transmission &amp; Distribution Expansion"/>
    <s v="Grid Solutions - Sectionalization/Self-Healing"/>
    <s v="IK - Distrib Lines OH/UG (Line Ext)"/>
    <s v="~"/>
    <s v="PEF Distribution U/G Conduct &amp; Devices 367.0"/>
    <n v="35.6"/>
    <n v="32.76"/>
    <n v="30.39"/>
    <n v="31.16"/>
    <n v="26.74"/>
    <n v="27.77"/>
    <n v="23.79"/>
    <n v="21.19"/>
    <n v="18.68"/>
    <n v="15.4"/>
    <n v="15.44"/>
    <n v="14.64"/>
    <n v="293.56"/>
    <n v="28.1732902669"/>
    <n v="28.334253843227472"/>
    <n v="28.422704033422264"/>
    <n v="28.511430335922274"/>
    <n v="28.60043361265901"/>
    <n v="28.689714728254639"/>
    <n v="28.779274550030394"/>
    <n v="28.869113948014988"/>
    <n v="28.959233794953086"/>
    <n v="29.049634966313775"/>
    <n v="29.140318340299071"/>
    <n v="29.231284797852432"/>
    <n v="344.76068721784935"/>
    <n v="29.322535222667341"/>
    <n v="29.414070501195884"/>
    <n v="29.505891522657354"/>
    <n v="29.597999179046891"/>
    <n v="29.690394365144144"/>
    <n v="29.78307797852198"/>
    <n v="29.876050919555198"/>
    <n v="29.969314091429244"/>
    <n v="30.062868400149036"/>
    <n v="30.156714754547725"/>
    <n v="30.250854066295556"/>
    <n v="30.345287249908687"/>
    <n v="357.97505825111909"/>
    <n v="30.44001522275811"/>
    <n v="30.53503890507854"/>
    <n v="30.630359219977358"/>
    <n v="30.725977093443586"/>
    <n v="30.821893454356875"/>
    <n v="30.918109234496537"/>
    <n v="31.01462536855059"/>
    <n v="31.111442794124827"/>
    <n v="31.208562451751963"/>
    <n v="31.305985284900729"/>
    <n v="31.40371223998504"/>
    <n v="31.501744266373237"/>
    <n v="371.61746553579741"/>
    <n v="31.600082316397245"/>
    <n v="31.698727345361874"/>
    <n v="31.797680311554068"/>
    <n v="31.896942176252235"/>
    <n v="31.996513903735579"/>
    <n v="32.096396461293452"/>
    <n v="32.196590819234778"/>
    <n v="32.297097950897459"/>
    <n v="32.397918832657837"/>
    <n v="32.499054443940182"/>
    <n v="32.600505767226188"/>
    <n v="32.702273788064566"/>
    <n v="385.77978411661553"/>
    <n v="32.804359495080561"/>
    <n v="32.906763879985562"/>
    <n v="33.009487937586798"/>
    <n v="33.112532665796927"/>
    <n v="33.215899065643768"/>
    <n v="33.319588141280022"/>
    <n v="33.423600899993005"/>
    <n v="33.527938352214484"/>
    <n v="33.632601511530439"/>
    <n v="33.737591394690945"/>
    <n v="33.842909021620002"/>
    <n v="33.948555415425531"/>
    <n v="400.48182778084799"/>
    <n v="34.054531602409199"/>
    <n v="34.160838612076489"/>
    <n v="34.267477477146656"/>
    <n v="34.374449233562736"/>
    <n v="34.481754920501672"/>
    <n v="34.589395580384355"/>
    <n v="34.697372258885778"/>
    <n v="34.805686004945166"/>
    <n v="34.91433787077623"/>
    <n v="35.023328911877293"/>
    <n v="35.13266018704163"/>
    <n v="35.242332758367716"/>
    <n v="415.7441654179749"/>
  </r>
  <r>
    <s v="DE Florida"/>
    <x v="20"/>
    <s v="Grid Solutions"/>
    <s v="PEF Grid Solutions Targeted Undergrounding Qtrly IK"/>
    <s v="AFUDC Not Eligible"/>
    <s v="Major Projects"/>
    <s v="Other Transmission &amp; Distribution Expansion"/>
    <s v="Grid Solutions - Underground"/>
    <s v="IK - Distrib Lines OH/UG (Line Ext)"/>
    <s v="~"/>
    <s v="PEF Distribution U/G Conduct &amp; Devices 367.0"/>
    <n v="64.820000000000007"/>
    <n v="72.77"/>
    <n v="75.44"/>
    <n v="81.679999999999993"/>
    <n v="86.350000000000009"/>
    <n v="95.58"/>
    <n v="99.3"/>
    <n v="71.45"/>
    <n v="69.48"/>
    <n v="71.66"/>
    <n v="61.81"/>
    <n v="45.06"/>
    <n v="895.39999999999986"/>
    <n v="59.989897199149993"/>
    <n v="49.039094126589667"/>
    <n v="49.192177995551816"/>
    <n v="49.345739741835196"/>
    <n v="49.499780857215086"/>
    <n v="49.654302838123634"/>
    <n v="49.809307185664316"/>
    <n v="49.964795405626589"/>
    <n v="50.120769008500474"/>
    <n v="50.277229509491235"/>
    <n v="50.434178428534132"/>
    <n v="50.591617290309131"/>
    <n v="607.91888958659126"/>
    <n v="50.749547624255769"/>
    <n v="50.907970964587982"/>
    <n v="51.066888850309006"/>
    <n v="51.226302825226348"/>
    <n v="51.386214437966778"/>
    <n v="51.54662524199135"/>
    <n v="51.707536795610508"/>
    <n v="51.868950661999264"/>
    <n v="52.030868409212303"/>
    <n v="52.193291610199289"/>
    <n v="52.356221842820112"/>
    <n v="52.519660689860181"/>
    <n v="619.56007995403888"/>
    <n v="52.683609739045899"/>
    <n v="52.848070583059986"/>
    <n v="53.013044819557003"/>
    <n v="53.178534051178879"/>
    <n v="53.344539885570413"/>
    <n v="53.511063935395001"/>
    <n v="53.678107818350206"/>
    <n v="53.845673157183519"/>
    <n v="54.013761579708103"/>
    <n v="54.182374718818622"/>
    <n v="54.351514212507126"/>
    <n v="54.521181703878881"/>
    <n v="643.17147620425362"/>
    <n v="54.691378841168437"/>
    <n v="54.862107277755534"/>
    <n v="55.03336867218129"/>
    <n v="55.205164688164182"/>
    <n v="55.37749699461628"/>
    <n v="55.550367265659467"/>
    <n v="55.723777180641662"/>
    <n v="55.897728424153158"/>
    <n v="56.072222686042977"/>
    <n v="56.247261661435317"/>
    <n v="56.422847050745972"/>
    <n v="56.598980559698873"/>
    <n v="667.68270130226324"/>
    <n v="56.775663899342668"/>
    <n v="56.95289878606733"/>
    <n v="57.130686941620837"/>
    <n v="57.309030093125877"/>
    <n v="57.487929973096691"/>
    <n v="57.66738831945581"/>
    <n v="57.847406875550995"/>
    <n v="58.0279873901722"/>
    <n v="58.209131617568481"/>
    <n v="58.390841317465096"/>
    <n v="58.573118255080587"/>
    <n v="58.755964201143918"/>
    <n v="693.12804766969043"/>
    <n v="58.939380931911707"/>
    <n v="59.123370229185426"/>
    <n v="59.307933880328768"/>
    <n v="59.493073678284979"/>
    <n v="59.678791421594269"/>
    <n v="59.865088914411324"/>
    <n v="60.051967966522767"/>
    <n v="60.23943039336482"/>
    <n v="60.42747801604088"/>
    <n v="60.616112661339216"/>
    <n v="60.805336161750738"/>
    <n v="60.995150355486786"/>
    <n v="719.54311461022166"/>
  </r>
  <r>
    <s v="DE Florida"/>
    <x v="20"/>
    <s v="Grid Solutions"/>
    <s v="PEF Grid Solutions Transmission FF "/>
    <s v="AFUDC Not Eligible"/>
    <s v="Major Projects"/>
    <s v="Other Transmission &amp; Distribution Expansion"/>
    <s v="Grid Solutions - Transmission"/>
    <s v="FF - Transmission Stations "/>
    <s v="~"/>
    <s v="PEF Transmission (Excl. ECC) 353.1"/>
    <n v="0.77"/>
    <n v="0.95000000000000007"/>
    <n v="-2.4200000000000004"/>
    <n v="0.99999999999999989"/>
    <n v="1.28"/>
    <n v="1.4800000000000002"/>
    <n v="1.9600000000000002"/>
    <n v="2.8599999999999994"/>
    <n v="2.19"/>
    <n v="1.8100000000000003"/>
    <n v="2.3199999999999998"/>
    <n v="2.5999999999999996"/>
    <n v="16.79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Grid Solutions"/>
    <s v="PEF Grid Solutions Transmission GG"/>
    <s v="AFUDC Not Eligible"/>
    <s v="Major Projects"/>
    <s v="Other Transmission &amp; Distribution Expansion"/>
    <s v="Grid Solutions - 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-1.7387389733"/>
    <n v="-1.7441667425907814"/>
    <n v="0"/>
    <n v="0"/>
    <n v="0"/>
    <n v="0"/>
    <n v="0"/>
    <n v="0"/>
    <n v="0"/>
    <n v="0"/>
    <n v="0"/>
    <n v="0"/>
    <n v="-3.48290571589078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Integrated Grid Strategy"/>
    <s v="PEF IGS Exp Outdoor Lighting IK"/>
    <s v="AFUDC Not Eligible"/>
    <s v="Expansion"/>
    <s v="Other Transmission &amp; Distribution Expansion"/>
    <s v="Customer Solutions"/>
    <s v="IK - Distrib Lines OH/UG (Line Ext)"/>
    <s v="~"/>
    <s v="D DIS 373-ZZ-STREET LIGHT&amp;SIG-50226"/>
    <n v="0.08"/>
    <n v="6.03"/>
    <n v="5.33"/>
    <n v="4.4400000000000004"/>
    <n v="5.99"/>
    <n v="6.81"/>
    <n v="7.39"/>
    <n v="6.58"/>
    <n v="10.35"/>
    <n v="13.15"/>
    <n v="14.96"/>
    <n v="18.059999999999999"/>
    <n v="99.1700000000000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003587438774018"/>
    <n v="14.074986815880022"/>
    <n v="14.11892427997355"/>
    <n v="14.162998902330612"/>
    <n v="14.207211111114052"/>
    <n v="14.251561335823283"/>
    <n v="14.296050007298481"/>
    <n v="14.340677557724765"/>
    <n v="14.385444420636389"/>
    <n v="14.430351030920956"/>
    <n v="14.475397824823652"/>
    <n v="14.520585239951469"/>
    <n v="163.76454727035463"/>
  </r>
  <r>
    <s v="DE Florida"/>
    <x v="20"/>
    <s v="Integrated Grid Strategy"/>
    <s v="PEF IGS Maint Outdoor Lighting IK"/>
    <s v="AFUDC Not Eligible"/>
    <s v="Maintenance"/>
    <s v="Maintenance"/>
    <s v="Customer Solutions"/>
    <s v="IK - Distrib Lines OH/UG (Line Ext)"/>
    <s v="~"/>
    <s v="PEF Distribution Poles Towers &amp; Fixtures 364.0"/>
    <n v="0.6"/>
    <n v="0.62"/>
    <n v="0.64"/>
    <n v="0.66"/>
    <n v="0.43"/>
    <n v="0"/>
    <n v="0"/>
    <n v="0"/>
    <n v="0"/>
    <n v="0"/>
    <n v="0"/>
    <n v="0"/>
    <n v="2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341881099999994E-2"/>
    <n v="6.0530248539973436E-2"/>
    <n v="6.0719204000933211E-2"/>
    <n v="6.0908749318486805E-2"/>
    <n v="6.1098886333971841E-2"/>
    <n v="6.1289616894474014E-2"/>
    <n v="6.1480942852844986E-2"/>
    <n v="6.1672866067720426E-2"/>
    <n v="6.1865388403538051E-2"/>
    <n v="6.2058511730555724E-2"/>
    <n v="6.2252237924869648E-2"/>
    <n v="0.67421853316736813"/>
  </r>
  <r>
    <s v="DE Florida"/>
    <x v="20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3083747916666661"/>
    <n v="18.944817039335902"/>
    <n v="31.620706089676421"/>
    <n v="44.336165082588707"/>
    <n v="57.091317542375414"/>
    <n v="69.886287378941248"/>
    <n v="82.72119888899681"/>
    <n v="95.596176757265965"/>
    <n v="108.51134605769714"/>
    <n v="121.46683225467839"/>
    <n v="134.46276120425617"/>
    <n v="770.94598308747868"/>
    <n v="147.499259155358"/>
    <n v="0"/>
    <n v="0"/>
    <n v="0"/>
    <n v="0"/>
    <n v="0"/>
    <n v="0"/>
    <n v="0"/>
    <n v="0"/>
    <n v="0"/>
    <n v="0"/>
    <n v="0"/>
    <n v="147.499259155358"/>
  </r>
  <r>
    <s v="DE Florida"/>
    <x v="20"/>
    <s v="Integrated Grid Strategy"/>
    <s v="PEF Solar Growth Battery BY - 2024 Dixie Count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727137499999997"/>
    <n v="1.5233976588331961"/>
    <n v="2.5426959536028462"/>
    <n v="3.5651761612803292"/>
    <n v="4.5908482147477132"/>
    <n v="5.6197220778942452"/>
    <n v="6.6518077457131444"/>
    <n v="7.6871152443987052"/>
    <n v="8.7256546314436871"/>
    <n v="9.767435995737026"/>
    <n v="10.812469457661839"/>
    <n v="61.993594516312733"/>
    <n v="11.860765169193739"/>
    <n v="12.405061938999456"/>
    <n v="12.443786448702571"/>
    <n v="12.482631843545892"/>
    <n v="12.521598500892935"/>
    <n v="0"/>
    <n v="0"/>
    <n v="0"/>
    <n v="0"/>
    <n v="0"/>
    <n v="0"/>
    <n v="0"/>
    <n v="61.7138439013345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Integrated Grid Strategy"/>
    <s v="PEF Solar Growth Battery BY - 2024 J Hopkins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1.10558625555"/>
    <n v="3.3202100420963632"/>
    <n v="5.5417471532784743"/>
    <n v="7.7702191702144496"/>
    <n v="10.005647741391531"/>
    <n v="12.248054582876403"/>
    <n v="14.497461478526132"/>
    <n v="16.753890280199801"/>
    <n v="19.017362907970792"/>
    <n v="21.28790135033972"/>
    <n v="0"/>
    <n v="111.548080962443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093399666666667"/>
    <n v="3.0311707262937442"/>
    <n v="5.0593129743482272"/>
    <n v="7.0937864132141932"/>
    <n v="9.1346108067800635"/>
    <n v="11.181805980630598"/>
    <n v="13.235391822239487"/>
    <n v="15.295388281162554"/>
    <n v="17.361815369231543"/>
    <n v="19.434693160748548"/>
    <n v="21.514041792680995"/>
    <n v="123.35135729399661"/>
    <n v="23.599881464857283"/>
    <n v="37.299642056829683"/>
    <n v="62.649578397115889"/>
    <n v="88.078648873177471"/>
    <n v="113.58710051567209"/>
    <n v="139.1751811264055"/>
    <n v="164.84313928073905"/>
    <n v="190.59122433000425"/>
    <n v="216.41968640392514"/>
    <n v="242.32877641304833"/>
    <n v="268.31874605118031"/>
    <n v="294.38984779783249"/>
    <n v="1841.2814527107878"/>
    <n v="320.54233492067431"/>
    <n v="341.35125915715946"/>
    <n v="0"/>
    <n v="0"/>
    <n v="0"/>
    <n v="0"/>
    <n v="0"/>
    <n v="0"/>
    <n v="0"/>
    <n v="0"/>
    <n v="0"/>
    <n v="0"/>
    <n v="661.89359407783377"/>
    <n v="0"/>
    <n v="0"/>
    <n v="0"/>
    <n v="0"/>
    <n v="0"/>
    <n v="0"/>
    <n v="0"/>
    <n v="0"/>
    <n v="0"/>
    <n v="0"/>
    <n v="0"/>
    <n v="0"/>
    <n v="0"/>
  </r>
  <r>
    <s v="DE Florida"/>
    <x v="20"/>
    <s v="Nuclear"/>
    <s v="PEF Nuclear New Gen COLA"/>
    <s v="AFUDC Not Eligible"/>
    <s v="Expansion"/>
    <s v="New Generation"/>
    <s v="~"/>
    <s v="PN - Nuclear Clause Related"/>
    <s v="~"/>
    <s v="PEF Model Depr Group Nuclear 0%"/>
    <n v="0"/>
    <n v="0"/>
    <n v="0"/>
    <n v="0"/>
    <n v="0"/>
    <n v="0"/>
    <n v="0"/>
    <n v="0"/>
    <n v="0"/>
    <n v="0"/>
    <n v="0"/>
    <n v="0"/>
    <n v="0"/>
    <n v="9.6459602999999991E-2"/>
    <n v="9.6760718048897007E-2"/>
    <n v="9.7062773079608713E-2"/>
    <n v="9.7365771026448125E-2"/>
    <n v="9.7669714832888263E-2"/>
    <n v="9.7974607451590631E-2"/>
    <n v="9.8280451844434055E-2"/>
    <n v="9.8587250982543256E-2"/>
    <n v="9.8895007846317939E-2"/>
    <n v="9.9203725425461561E-2"/>
    <n v="9.9513406719010461E-2"/>
    <n v="9.9824054735362988E-2"/>
    <n v="1.177597084992563"/>
    <n v="0.10013567249230873"/>
    <n v="0.1004482630170578"/>
    <n v="0.10076182934627025"/>
    <n v="0.10107637452608563"/>
    <n v="0.10139190161215246"/>
    <n v="0.10170841366965808"/>
    <n v="0.10202591377335825"/>
    <n v="0.10234440500760711"/>
    <n v="0.10266389046638721"/>
    <n v="0.10298437325333942"/>
    <n v="0.10330585648179318"/>
    <n v="0.10362834327479668"/>
    <n v="1.2224752369208149"/>
    <n v="0.10395183676514733"/>
    <n v="0.10427634009542198"/>
    <n v="0.10460185641800768"/>
    <n v="0.10492838889513208"/>
    <n v="0.10525594069889434"/>
    <n v="0.10558451501129584"/>
    <n v="0.10591411502427117"/>
    <n v="0.10624474393971899"/>
    <n v="0.10657640496953329"/>
    <n v="0.10690910133563451"/>
    <n v="0.10724283627000095"/>
    <n v="0.1075776130146999"/>
    <n v="1.2690636924377579"/>
    <n v="0.10791343482191952"/>
    <n v="0.10825030495400005"/>
    <n v="0.10858822668346579"/>
    <n v="0.10892720329305677"/>
    <n v="0.10926723807576061"/>
    <n v="0.10960833433484458"/>
    <n v="0.10995049538388764"/>
    <n v="0.11029372454681265"/>
    <n v="0.11063802515791871"/>
    <n v="0.11098340056191341"/>
    <n v="0.11132985411394553"/>
    <n v="0.11167738917963742"/>
    <n v="1.3174276311071629"/>
    <n v="0.1120260091351178"/>
    <n v="0.11237571736705464"/>
    <n v="0.11272651727268783"/>
    <n v="0.11307841225986247"/>
    <n v="0.11343140574706172"/>
    <n v="0.11378550116344015"/>
    <n v="0.11414070194885703"/>
    <n v="0.11449701155390972"/>
    <n v="0.11485443343996721"/>
    <n v="0.11521297107920374"/>
    <n v="0.11557262795463258"/>
    <n v="0.1159334075601397"/>
    <n v="1.3676347164819345"/>
    <n v="0.11629531340051796"/>
    <n v="0.11665834899150097"/>
    <n v="0.11702251785979727"/>
    <n v="0.11738782354312464"/>
    <n v="0.11775426959024451"/>
    <n v="0.1181218595609963"/>
    <n v="0.11849059702633208"/>
    <n v="0.11886048556835127"/>
    <n v="0.11923152878033541"/>
    <n v="0.11960373026678313"/>
    <n v="0.11997709364344504"/>
    <n v="0.12035162253735897"/>
    <n v="1.4197551907687875"/>
  </r>
  <r>
    <s v="DE Florida"/>
    <x v="20"/>
    <s v="Nuclear"/>
    <s v="PEF Nuclear New Gen COLA 2017-2018"/>
    <s v="AFUDC Not Eligible"/>
    <s v="Expansion"/>
    <s v="New Generation"/>
    <s v="~"/>
    <s v="PN - Nuclear Clause Related"/>
    <s v="~"/>
    <s v="PEF Model Depr Group Nuclear 0%"/>
    <n v="0"/>
    <n v="0"/>
    <n v="0"/>
    <n v="0"/>
    <n v="0"/>
    <n v="0"/>
    <n v="0"/>
    <n v="0"/>
    <n v="0"/>
    <n v="0"/>
    <n v="0"/>
    <n v="0"/>
    <n v="0"/>
    <n v="1.1283588382"/>
    <n v="1.1318812021344435"/>
    <n v="1.1354145617267106"/>
    <n v="1.1389589513016161"/>
    <n v="1.1425144052911256"/>
    <n v="1.1460809582346909"/>
    <n v="1.1496586447795833"/>
    <n v="1.1532474996812325"/>
    <n v="1.1568475578035624"/>
    <n v="1.160458854119331"/>
    <n v="1.1640814237104697"/>
    <n v="1.1677153017684241"/>
    <n v="13.77521819875119"/>
    <n v="1.1713605235944955"/>
    <n v="1.1750171246001846"/>
    <n v="1.1786851403075354"/>
    <n v="1.182364606349479"/>
    <n v="1.1860555584701822"/>
    <n v="1.1897580325253918"/>
    <n v="1.1934720644827852"/>
    <n v="1.1971976904223192"/>
    <n v="1.20093494653658"/>
    <n v="1.2046838691311348"/>
    <n v="1.2084444946248853"/>
    <n v="1.212216859550421"/>
    <n v="14.300190910595395"/>
    <n v="1.2160010005543738"/>
    <n v="1.2197969543977745"/>
    <n v="1.2236047579564093"/>
    <n v="1.2274244482211791"/>
    <n v="1.2312560622984579"/>
    <n v="1.2350996374104533"/>
    <n v="1.2389552108955681"/>
    <n v="1.2428228202087646"/>
    <n v="1.2467025029219254"/>
    <n v="1.2505942967242218"/>
    <n v="1.2544982394224768"/>
    <n v="1.258414368941535"/>
    <n v="14.845170299953141"/>
    <n v="1.2623427233246287"/>
    <n v="1.2662833407337495"/>
    <n v="1.2702362594500181"/>
    <n v="1.2742015178740553"/>
    <n v="1.2781791545263572"/>
    <n v="1.2821692080476677"/>
    <n v="1.2861717171993536"/>
    <n v="1.2901867208637834"/>
    <n v="1.2942142580447022"/>
    <n v="1.2982543678676126"/>
    <n v="1.3023070895801541"/>
    <n v="1.3063724625524837"/>
    <n v="15.410918820064564"/>
    <n v="1.31045052627766"/>
    <n v="1.3145413203720251"/>
    <n v="1.3186448845755907"/>
    <n v="1.3227612587524238"/>
    <n v="1.3268904828910335"/>
    <n v="1.3310325971047601"/>
    <n v="1.335187641632164"/>
    <n v="1.3393556568374179"/>
    <n v="1.3435366832106976"/>
    <n v="1.3477307613685758"/>
    <n v="1.3519379320544171"/>
    <n v="1.3561582361387734"/>
    <n v="15.998227981215537"/>
    <n v="1.3603917146197808"/>
    <n v="1.3646384086235579"/>
    <n v="1.3688983594046056"/>
    <n v="1.3731716083462082"/>
    <n v="1.3774581969608344"/>
    <n v="1.381758166890541"/>
    <n v="1.3860715599073783"/>
    <n v="1.3903984179137943"/>
    <n v="1.3947387829430433"/>
    <n v="1.3990926971595929"/>
    <n v="1.4034602028595351"/>
    <n v="1.4078413424709957"/>
    <n v="16.607919458099868"/>
  </r>
  <r>
    <s v="DE Florida"/>
    <x v="20"/>
    <s v="Other Departments (Jamil)"/>
    <s v="PEF OthJamil_Network Upgrades_Solar"/>
    <s v="AFUDC Not Eligible"/>
    <s v="Expansion"/>
    <s v="Other Transmission &amp; Distribution Expansion"/>
    <s v="Renewable Generation - Solar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3.644252873849521"/>
    <n v="10.714116933801266"/>
    <n v="16.609303057116996"/>
    <n v="20.544752386819379"/>
    <n v="22.711587397754947"/>
    <n v="23.997456413589774"/>
    <n v="25.136760462580288"/>
    <n v="26.180644686429687"/>
    <n v="27.127708791772484"/>
    <n v="28.43710896338456"/>
    <n v="0"/>
    <n v="205.10369196709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89.13"/>
    <n v="90.97"/>
    <n v="92.05"/>
    <n v="93.25"/>
    <n v="94.24"/>
    <n v="95.37"/>
    <n v="102.74"/>
    <n v="107.3"/>
    <n v="116.41"/>
    <n v="125.82"/>
    <n v="129.15"/>
    <n v="139.26"/>
    <n v="1275.69"/>
    <n v="146.04915712695001"/>
    <n v="152.20079543952849"/>
    <n v="152.67591609662821"/>
    <n v="153.15251992362954"/>
    <n v="153.63061155049954"/>
    <n v="154.11019562165839"/>
    <n v="154.59127679602466"/>
    <n v="155.07385974706051"/>
    <n v="155.55794916281712"/>
    <n v="156.04354974598021"/>
    <n v="156.53066621391574"/>
    <n v="157.01930329871573"/>
    <n v="1846.6358007234085"/>
    <n v="157.50946574724423"/>
    <n v="158.00115832118342"/>
    <n v="158.4943857970799"/>
    <n v="158.98915296639112"/>
    <n v="159.48546463553168"/>
    <n v="159.98332562592049"/>
    <n v="160.48274077402715"/>
    <n v="160.9837149314192"/>
    <n v="161.48625296480915"/>
    <n v="161.99035975610181"/>
    <n v="162.49604020244166"/>
    <n v="0"/>
    <n v="1759.90206172214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7.4657969028864972"/>
    <n v="16.486420071144849"/>
    <n v="21.144147315895907"/>
    <n v="28.280413721690046"/>
    <n v="36.504986510985603"/>
    <n v="44.696305002671643"/>
    <n v="52.530046728876997"/>
    <n v="60.175703003133812"/>
    <n v="73.33361871461598"/>
    <n v="89.023025165769255"/>
    <n v="101.55230290779002"/>
    <n v="531.19276604546053"/>
    <n v="118.6262569591012"/>
    <n v="133.77388754817477"/>
    <n v="142.3060598340798"/>
    <n v="150.86486674624453"/>
    <n v="159.45039142918276"/>
    <n v="168.06271728695799"/>
    <n v="176.70192798399367"/>
    <n v="185.36810744588595"/>
    <n v="194.06133986021902"/>
    <n v="202.78170967738296"/>
    <n v="211.52930161139406"/>
    <n v="0"/>
    <n v="1843.52656638261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3.4971941439365528"/>
    <n v="7.7227136603453852"/>
    <n v="9.9045271567853082"/>
    <n v="13.247359731599303"/>
    <n v="17.099986339213523"/>
    <n v="20.937035676728716"/>
    <n v="24.60658576580288"/>
    <n v="28.188031215858572"/>
    <n v="34.351577635774603"/>
    <n v="41.700947177504254"/>
    <n v="47.570021479566847"/>
    <n v="248.82597998311593"/>
    <n v="55.567952966157549"/>
    <n v="62.663539101127405"/>
    <n v="66.660254166037362"/>
    <n v="70.669445656464006"/>
    <n v="74.691152519690576"/>
    <n v="78.725413824580869"/>
    <n v="82.772268761958799"/>
    <n v="86.831756644989099"/>
    <n v="90.9039169095592"/>
    <n v="94.988789114662424"/>
    <n v="99.086412942782147"/>
    <n v="0"/>
    <n v="863.560902608009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3.1275527715066503E-2"/>
    <n v="0"/>
    <n v="0"/>
    <n v="3.2370208572555001E-2"/>
    <n v="0"/>
    <n v="0"/>
    <n v="3.2370208572555001E-2"/>
    <n v="0"/>
    <n v="0"/>
    <n v="3.2370208572555001E-2"/>
    <n v="0"/>
    <n v="0.128386153432731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Other Departments (Savoy)"/>
    <s v="PEF Other Savoy Exp Other OU"/>
    <s v="AFUDC Not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7.1837571194066502E-2"/>
    <n v="0"/>
    <n v="0"/>
    <n v="7.2999798747014996E-2"/>
    <n v="0"/>
    <n v="0"/>
    <n v="7.2999798747014996E-2"/>
    <n v="0"/>
    <n v="0"/>
    <n v="7.2999798747014996E-2"/>
    <n v="0"/>
    <n v="0.2908369674351115"/>
    <n v="0"/>
    <n v="7.1837571194066502E-2"/>
    <n v="0"/>
    <n v="0"/>
    <n v="7.2999798747014996E-2"/>
    <n v="0"/>
    <n v="0"/>
    <n v="7.2999798747014996E-2"/>
    <n v="0"/>
    <n v="0"/>
    <n v="7.2999798747014996E-2"/>
    <n v="0"/>
    <n v="0.2908369674351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Project Management and Construction"/>
    <s v="PEF Citrus CC "/>
    <s v="AFUDC Not Eligible"/>
    <s v="Expansion"/>
    <s v="New Generation"/>
    <s v="New Generation (Fossil)"/>
    <s v="BG - Other Production Plant"/>
    <s v="~"/>
    <s v="PEF Undesig 2018 CC"/>
    <n v="0"/>
    <n v="0"/>
    <n v="0"/>
    <n v="0"/>
    <n v="0"/>
    <n v="0"/>
    <n v="0"/>
    <n v="0"/>
    <n v="0"/>
    <n v="0"/>
    <n v="0"/>
    <n v="0"/>
    <n v="0"/>
    <n v="103.7033758016"/>
    <n v="104.02710351873858"/>
    <n v="104.35184180697992"/>
    <n v="104.67759382099352"/>
    <n v="105.00436272529669"/>
    <n v="105.33215169428537"/>
    <n v="105.66096391226488"/>
    <n v="105.99080257348086"/>
    <n v="106.32167088215043"/>
    <n v="106.65357205249312"/>
    <n v="106.98650930876221"/>
    <n v="107.3204858852761"/>
    <n v="1266.0304339823217"/>
    <n v="107.6555050264496"/>
    <n v="107.99156998682552"/>
    <n v="108.32868403110631"/>
    <n v="108.66685043418568"/>
    <n v="109.00607248118057"/>
    <n v="109.34635346746289"/>
    <n v="109.68769669869165"/>
    <n v="110.03010549084505"/>
    <n v="110.37358317025266"/>
    <n v="110.71813307362774"/>
    <n v="111.06375854809968"/>
    <n v="111.41046295124654"/>
    <n v="1314.2787753599739"/>
    <n v="111.75824965112756"/>
    <n v="112.10712202631598"/>
    <n v="112.45708346593187"/>
    <n v="112.80813736967497"/>
    <n v="113.16028714785777"/>
    <n v="113.51353622143863"/>
    <n v="113.867888022055"/>
    <n v="114.22334599205681"/>
    <n v="114.57991358453982"/>
    <n v="114.93759426337927"/>
    <n v="115.29639150326342"/>
    <n v="115.65630878972742"/>
    <n v="1364.3658580373685"/>
    <n v="116.01734961918706"/>
    <n v="116.37951749897279"/>
    <n v="116.74281594736379"/>
    <n v="117.10724849362221"/>
    <n v="117.47281867802729"/>
    <n v="117.83953005190993"/>
    <n v="118.20738617768708"/>
    <n v="118.57639062889638"/>
    <n v="118.9465469902309"/>
    <n v="119.31785885757388"/>
    <n v="119.69032983803382"/>
    <n v="120.06396354997931"/>
    <n v="1416.3617563314845"/>
    <n v="120.43876362307438"/>
    <n v="120.81473369831363"/>
    <n v="121.19187742805765"/>
    <n v="121.5701984760685"/>
    <n v="121.94970051754528"/>
    <n v="122.33038723915988"/>
    <n v="122.71226233909276"/>
    <n v="123.09532952706883"/>
    <n v="123.47959252439358"/>
    <n v="123.86505506398922"/>
    <n v="124.2517208904308"/>
    <n v="124.63959375998284"/>
    <n v="1470.3392150871773"/>
    <n v="125.02867744063556"/>
    <n v="125.41897571214167"/>
    <n v="125.81049236605298"/>
    <n v="126.20323120575732"/>
    <n v="126.59719604651539"/>
    <n v="126.99239071549792"/>
    <n v="127.38881905182276"/>
    <n v="127.78648490659225"/>
    <n v="128.18539214293062"/>
    <n v="128.58554463602144"/>
    <n v="128.98694627314538"/>
    <n v="129.38960095371786"/>
    <n v="1526.3737514508314"/>
  </r>
  <r>
    <s v="DE Florida"/>
    <x v="20"/>
    <s v="Project Management and Construction"/>
    <s v="PEF Transmission Major Projects CC 2018"/>
    <s v="AFUDC Not Eligible"/>
    <s v="Expansion"/>
    <s v="Other Transmission &amp; Distribution Expansion"/>
    <s v="New Generation (Fossil)"/>
    <s v="GG - Transmission Lines"/>
    <s v="~"/>
    <s v="PEF Transmission Major Projects CC 2018"/>
    <n v="0"/>
    <n v="0"/>
    <n v="0"/>
    <n v="0"/>
    <n v="0"/>
    <n v="0"/>
    <n v="0"/>
    <n v="0"/>
    <n v="0"/>
    <n v="0"/>
    <n v="0"/>
    <n v="0"/>
    <n v="0"/>
    <n v="0.35174977559999998"/>
    <n v="0.35284782232199724"/>
    <n v="0.35394929678350512"/>
    <n v="0.35505420968479529"/>
    <n v="0.35616257175954202"/>
    <n v="0.35727439377492665"/>
    <n v="0.35838968653174202"/>
    <n v="0.35950846086449756"/>
    <n v="0.36063072764152443"/>
    <n v="0.36175649776508118"/>
    <n v="0.3628857821714595"/>
    <n v="0.36401859183109064"/>
    <n v="4.294227816730162"/>
    <n v="0.36515493774865204"/>
    <n v="0.36629483096317389"/>
    <n v="0.3674382825481467"/>
    <n v="0.36858530361162878"/>
    <n v="0.36973590529635408"/>
    <n v="0.37089009877984053"/>
    <n v="0.37204789527449861"/>
    <n v="0.37320930602774016"/>
    <n v="0.37437434232208783"/>
    <n v="0.3755430154752844"/>
    <n v="0.37671533684040315"/>
    <n v="0.37789131780595769"/>
    <n v="4.4578805726937683"/>
    <n v="0.37907096979601307"/>
    <n v="0.38025430427029616"/>
    <n v="0.38144133272430764"/>
    <n v="0.38263206668943311"/>
    <n v="0.38382651773305554"/>
    <n v="0.3850246974586673"/>
    <n v="0.38622661750598308"/>
    <n v="0.38743228955105297"/>
    <n v="0.38864172530637581"/>
    <n v="0.38985493652101294"/>
    <n v="0.39107193498070253"/>
    <n v="0.39229273250797375"/>
    <n v="4.6277701250448731"/>
    <n v="0.39351734096226187"/>
    <n v="0.39474577224002355"/>
    <n v="0.39597803827485206"/>
    <n v="0.3972141510375935"/>
    <n v="0.39845412253646301"/>
    <n v="0.39969796481716141"/>
    <n v="0.40094568996299224"/>
    <n v="0.40219731009497894"/>
    <n v="0.40345283737198318"/>
    <n v="0.40471228399082215"/>
    <n v="0.40597566218638781"/>
    <n v="0.40724298423176519"/>
    <n v="4.8041341577072849"/>
    <n v="0.40851426243835198"/>
    <n v="0.40978950915597795"/>
    <n v="0.41106873677302491"/>
    <n v="0.41235195771654709"/>
    <n v="0.41363918445239212"/>
    <n v="0.41493042948532161"/>
    <n v="0.416225705359133"/>
    <n v="0.41752502465678143"/>
    <n v="0.41882840000050175"/>
    <n v="0.42013584405193133"/>
    <n v="0.42144736951223299"/>
    <n v="0.42276298912221821"/>
    <n v="4.9872194127244143"/>
    <n v="0.42408271566247141"/>
    <n v="0.42540656195347348"/>
    <n v="0.42673454085572682"/>
    <n v="0.42806666526987991"/>
    <n v="0.42940294813685298"/>
    <n v="0.43074340243796327"/>
    <n v="0.43208804119505184"/>
    <n v="0.43343687747060916"/>
    <n v="0.43478992436790281"/>
    <n v="0.43614719503110433"/>
    <n v="0.43750870264541708"/>
    <n v="0.43887446043720424"/>
    <n v="5.1772820354636568"/>
  </r>
  <r>
    <s v="DE Florida"/>
    <x v="20"/>
    <s v="Regulated &amp; Renewable Energy"/>
    <s v="PEF Fossil Hydro ECRC Crystal River BA"/>
    <s v="AFUDC Not Eligible"/>
    <s v="Recoverable"/>
    <s v="Major Nuclear &amp; Fossil Projects"/>
    <s v="Fossil Hydro ECRC"/>
    <s v="BA - Fossil Steam Plants "/>
    <s v="~"/>
    <s v="PEF Fossil Hydro ECRC Crystal River"/>
    <n v="0"/>
    <n v="0"/>
    <n v="0"/>
    <n v="0.03"/>
    <n v="0.08"/>
    <n v="0.16"/>
    <n v="0.21"/>
    <n v="0.23"/>
    <n v="0.25"/>
    <n v="0.25"/>
    <n v="0.38"/>
    <n v="0.51"/>
    <n v="2.0999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 Rotables Bartow CC BG"/>
    <s v="AFUDC Not Eligible"/>
    <s v="Maintenance"/>
    <s v="Maintenance"/>
    <s v="Fossil Hydro"/>
    <s v="BG - Cust - Other Production Plant"/>
    <s v="~"/>
    <s v="PEF Bartow 343.1 CC"/>
    <n v="0"/>
    <n v="0"/>
    <n v="0"/>
    <n v="0"/>
    <n v="0"/>
    <n v="0"/>
    <n v="0"/>
    <n v="0"/>
    <n v="0"/>
    <n v="0"/>
    <n v="0"/>
    <n v="0"/>
    <n v="0"/>
    <n v="0"/>
    <n v="0"/>
    <n v="-1.2337361783224001"/>
    <n v="-2.4713236738605837"/>
    <n v="-2.4790383308335642"/>
    <n v="-2.1340600453702776"/>
    <n v="-3.5686601736344086"/>
    <n v="-1.9763480510944897"/>
    <n v="2.2126475246177493"/>
    <n v="16.076973993314226"/>
    <n v="0"/>
    <n v="0"/>
    <n v="4.4264550648162508"/>
    <n v="0"/>
    <n v="0.2627443459596"/>
    <n v="1.2224621402089018"/>
    <n v="3.3947987107207274"/>
    <n v="53.071211428394029"/>
    <n v="102.14475979896805"/>
    <n v="103.4393856796312"/>
    <n v="0"/>
    <n v="0.8287669863871443"/>
    <n v="26.367466689601937"/>
    <n v="0"/>
    <n v="0"/>
    <n v="290.731595779871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 Rotables Citrus 1&amp;2 BG"/>
    <s v="AFUDC Not Eligible"/>
    <s v="Maintenance"/>
    <s v="Maintenance"/>
    <s v="Fossil Hydro"/>
    <s v="BG - Cust - Other Production Plant"/>
    <s v="~"/>
    <s v="PEF CITRUS CC 343.1"/>
    <n v="0"/>
    <n v="0"/>
    <n v="0.22"/>
    <n v="0.6"/>
    <n v="109.87"/>
    <n v="242.62"/>
    <n v="268.17"/>
    <n v="267.19"/>
    <n v="268.89"/>
    <n v="-791.95"/>
    <n v="-10.379999999999995"/>
    <n v="19.649999999999999"/>
    <n v="374.87999999999988"/>
    <n v="70.724852078650002"/>
    <n v="57.525431922488352"/>
    <n v="57.705007337557824"/>
    <n v="57.88514332781326"/>
    <n v="58.065841643185394"/>
    <n v="58.247104039067686"/>
    <n v="58.42893227633332"/>
    <n v="58.611328121352379"/>
    <n v="58.794293346008956"/>
    <n v="58.977829727718394"/>
    <n v="59.161939049444527"/>
    <n v="59.346623099717007"/>
    <n v="713.47432596933709"/>
    <n v="59.531883672648689"/>
    <n v="59.717722567953096"/>
    <n v="59.904141590961792"/>
    <n v="60.166292840196199"/>
    <n v="60.488297495508704"/>
    <n v="59.854872464000714"/>
    <n v="60.605163786898224"/>
    <n v="60.818532861981105"/>
    <n v="61.008388251460374"/>
    <n v="61.265927956437409"/>
    <n v="61.591363108925869"/>
    <n v="60.902212505505176"/>
    <n v="725.85479910247739"/>
    <n v="61.703509504823359"/>
    <n v="61.928363487027674"/>
    <n v="62.121683401474222"/>
    <n v="73.423192335162355"/>
    <n v="93.485655227901205"/>
    <n v="113.96400229218209"/>
    <n v="129.35448920518192"/>
    <n v="133.33217881819556"/>
    <n v="0"/>
    <n v="0"/>
    <n v="14.927018358783272"/>
    <n v="37.541719464890399"/>
    <n v="781.78181209562206"/>
    <n v="55.07519942105084"/>
    <n v="60.011765014973527"/>
    <n v="60.199101941467816"/>
    <n v="73.730129723627613"/>
    <n v="97.785206677190516"/>
    <n v="122.33972793430591"/>
    <n v="140.78226126095964"/>
    <n v="145.51490774754217"/>
    <n v="145.96915726961043"/>
    <n v="158.33710119849536"/>
    <n v="182.65590244363219"/>
    <n v="0"/>
    <n v="1242.400460632856"/>
    <n v="54.919732922492045"/>
    <n v="60.814747812129973"/>
    <n v="61.00459138593267"/>
    <n v="61.195027588724393"/>
    <n v="61.386058270497287"/>
    <n v="61.577685287018546"/>
    <n v="61.769910499848471"/>
    <n v="61.962735776358542"/>
    <n v="62.156162989749532"/>
    <n v="62.350194019069733"/>
    <n v="62.544830749233242"/>
    <n v="62.740075071038198"/>
    <n v="734.42175237209267"/>
    <n v="62.93592888118522"/>
    <n v="63.13239408229574"/>
    <n v="63.329472582930613"/>
    <n v="63.527166297608581"/>
    <n v="63.725477146824836"/>
    <n v="63.924407057069764"/>
    <n v="64.123957960847605"/>
    <n v="64.324131796695241"/>
    <n v="64.524930509201042"/>
    <n v="64.726356049023693"/>
    <n v="64.928410372911245"/>
    <n v="65.131095443720056"/>
    <n v="768.33372818031353"/>
  </r>
  <r>
    <s v="DE Florida"/>
    <x v="20"/>
    <s v="Regulated &amp; Renewable Energy"/>
    <s v="PEF Fossil Hydro Maint Rotables Hines 4 BG"/>
    <s v="AFUDC Not Eligible"/>
    <s v="Maintenance"/>
    <s v="Maintenance"/>
    <s v="Fossil Hydro"/>
    <s v="BG - Other Production Plant"/>
    <s v="~"/>
    <s v="PEF Hines 4 343.1"/>
    <n v="0"/>
    <n v="0"/>
    <n v="22.07"/>
    <n v="38.950000000000003"/>
    <n v="0"/>
    <n v="0"/>
    <n v="0"/>
    <n v="0"/>
    <n v="0"/>
    <n v="0"/>
    <n v="0"/>
    <n v="0"/>
    <n v="61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 Rotables Osprey BG"/>
    <s v="AFUDC Not Eligible"/>
    <s v="Maintenance"/>
    <s v="Maintenance"/>
    <s v="Fossil Hydro"/>
    <s v="BG - Other Production Plant"/>
    <s v="~"/>
    <s v="PEF Osprey CC 343.1"/>
    <n v="12.87"/>
    <n v="22.36"/>
    <n v="26.9"/>
    <n v="30.66"/>
    <n v="36.590000000000003"/>
    <n v="-45.79"/>
    <n v="0"/>
    <n v="0"/>
    <n v="0"/>
    <n v="0"/>
    <n v="0"/>
    <n v="0"/>
    <n v="83.59"/>
    <n v="0.61448513115000003"/>
    <n v="0.30175462329935704"/>
    <n v="0.30269660165427192"/>
    <n v="0.30364152055475802"/>
    <n v="0.30458938918022821"/>
    <n v="0.30554021673875043"/>
    <n v="0.30649401246713731"/>
    <n v="0.30745078563103562"/>
    <n v="0.30841054552501646"/>
    <n v="0.30937330147266551"/>
    <n v="0.31033906282667367"/>
    <n v="0.31130783896892783"/>
    <n v="3.9860830294688219"/>
    <n v="0.31227963931060193"/>
    <n v="0.3132544732922487"/>
    <n v="0.31423235038389091"/>
    <n v="0.31521328008511379"/>
    <n v="0.31619727192515706"/>
    <n v="0.31718433546300767"/>
    <n v="0.31817448028749251"/>
    <n v="0.31916771601737159"/>
    <n v="0.32016405230143152"/>
    <n v="0.32116349881857936"/>
    <n v="0.32216606527793634"/>
    <n v="0.32317176141893256"/>
    <n v="3.8123689245817642"/>
    <n v="0.32418059701140117"/>
    <n v="0.32519258185567379"/>
    <n v="0.32620772578267521"/>
    <n v="0.32722603865401922"/>
    <n v="0.3282475303621043"/>
    <n v="0.32927221083020974"/>
    <n v="0.33030009001259214"/>
    <n v="0.33133117789458172"/>
    <n v="0.33236548449267989"/>
    <n v="0.33340301985465615"/>
    <n v="0.33444379405964586"/>
    <n v="0.33548781721824805"/>
    <n v="3.9576580680284872"/>
    <n v="0.33653509947262372"/>
    <n v="0.33758565099659443"/>
    <n v="0.33863948199574101"/>
    <n v="0.33969660270750268"/>
    <n v="0.34075702340127662"/>
    <n v="0.34182075437851767"/>
    <n v="0.34288780597283847"/>
    <n v="0.34395818855010968"/>
    <n v="0.34503191250856091"/>
    <n v="0.34610898827888148"/>
    <n v="0.34718942632432204"/>
    <n v="0.34827323714079589"/>
    <n v="4.1084841717277643"/>
    <n v="0.34936043125698119"/>
    <n v="0.35045101923442318"/>
    <n v="0.35154501166763674"/>
    <n v="0.35264241918420924"/>
    <n v="0.35374325244490401"/>
    <n v="0.35484752214376369"/>
    <n v="0.35595523900821419"/>
    <n v="0.35706641379916892"/>
    <n v="0.35818105731113342"/>
    <n v="0.35929918037230985"/>
    <n v="0.36042079384470266"/>
    <n v="0.36154590862422381"/>
    <n v="4.2650582488916706"/>
    <n v="0.36267453564079882"/>
    <n v="0.36380668585847259"/>
    <n v="0.3649423702755164"/>
    <n v="0.36608159992453437"/>
    <n v="0.36722438587257084"/>
    <n v="0.36837073922121766"/>
    <n v="0.36952067110672238"/>
    <n v="0.37067419270009611"/>
    <n v="0.37183131520722223"/>
    <n v="0.37299204986896511"/>
    <n v="0.37415640796127958"/>
    <n v="0.37532440079532009"/>
    <n v="4.4275993544327159"/>
  </r>
  <r>
    <s v="DE Florida"/>
    <x v="20"/>
    <s v="Regulated &amp; Renewable Energy"/>
    <s v="PEF Fossil Hydro Maintenance Anclote BA-311"/>
    <s v="AFUDC Not Eligible"/>
    <s v="Maintenance"/>
    <s v="Maintenance"/>
    <s v="Fossil Hydro"/>
    <s v="BA - Fossil Steam Plants "/>
    <s v="~"/>
    <s v="PEF Anclote Struct &amp; Improv 311"/>
    <n v="6.5200000000000005"/>
    <n v="7.27"/>
    <n v="6.6799999999999979"/>
    <n v="7.63"/>
    <n v="7.1199999999999992"/>
    <n v="9.24"/>
    <n v="4.5199999999999996"/>
    <n v="9.6399999999999988"/>
    <n v="8.27"/>
    <n v="6.9000000000000012"/>
    <n v="6.830000000000001"/>
    <n v="8.2899999999999991"/>
    <n v="88.91"/>
    <n v="3.3398747329999994"/>
    <n v="5.4134977308695937"/>
    <n v="5.441820437478345"/>
    <n v="5.4915877769575641"/>
    <n v="5.4010204882968926"/>
    <n v="5.331877691495337"/>
    <n v="3.5426260700465289"/>
    <n v="4.7818636917717905"/>
    <n v="4.9861898746932738"/>
    <n v="4.9586210995100117"/>
    <n v="5.0346651647239371"/>
    <n v="2.2281206357728993"/>
    <n v="55.951765394616174"/>
    <n v="3.6513624206510396"/>
    <n v="3.7111661289999875"/>
    <n v="3.8221321474159393"/>
    <n v="4.0181794639958994"/>
    <n v="4.0099142598821"/>
    <n v="2.9216111823935997"/>
    <n v="3.7095476299831014"/>
    <n v="3.7611776166304032"/>
    <n v="3.854399142634708"/>
    <n v="3.9395058975320469"/>
    <n v="3.9934526389731979"/>
    <n v="3.2109061718949743"/>
    <n v="44.603354700986998"/>
    <n v="3.6854572760051552"/>
    <n v="3.8743162746305488"/>
    <n v="4.3876370276986503"/>
    <n v="1.2309841094673024"/>
    <n v="2.5916316159026707"/>
    <n v="0"/>
    <n v="0"/>
    <n v="0.29100187154797719"/>
    <n v="0.79545458907409461"/>
    <n v="1.0230042111100648"/>
    <n v="1.5280322354940601"/>
    <n v="0.34158571209700134"/>
    <n v="19.749104923027524"/>
    <n v="1.4384791422492251"/>
    <n v="1.7768907372457099"/>
    <n v="0"/>
    <n v="0"/>
    <n v="0.45143880782231588"/>
    <n v="0.58784933158963648"/>
    <n v="0.7536086557838777"/>
    <n v="0.92020263758304521"/>
    <n v="1.0873166708173756"/>
    <n v="1.2549523789158328"/>
    <n v="1.4231113903751897"/>
    <n v="1.2197121592575686"/>
    <n v="10.913561911639777"/>
    <n v="1.487052624386541"/>
    <n v="1.666269841793858"/>
    <n v="1.8089157919276109"/>
    <n v="1.9568796930310404"/>
    <n v="2.038212088000718"/>
    <n v="2.5239769513312447"/>
    <n v="2.9379424580369609"/>
    <n v="3.0423512225701508"/>
    <n v="3.2456058519686124"/>
    <n v="0"/>
    <n v="1.5710784732919099"/>
    <n v="1.3516971614539242"/>
    <n v="23.629982157792568"/>
    <n v="1.6989094810880512"/>
    <n v="1.7622879843122727"/>
    <n v="1.7677892658442609"/>
    <n v="1.7733077205617689"/>
    <n v="1.7788434020738151"/>
    <n v="1.7843963641567671"/>
    <n v="1.7899666607548641"/>
    <n v="1.7955543459807428"/>
    <n v="1.8011594741159602"/>
    <n v="1.806782099611524"/>
    <n v="1.8124222770884184"/>
    <n v="1.8180800613381369"/>
    <n v="21.389499136926581"/>
  </r>
  <r>
    <s v="DE Florida"/>
    <x v="20"/>
    <s v="Regulated &amp; Renewable Energy"/>
    <s v="PEF Fossil Hydro Maintenance Anclote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2.2775993668840967E-2"/>
    <n v="8.0038966457967334E-2"/>
    <n v="0.24440033299774158"/>
    <n v="0"/>
    <n v="0"/>
    <n v="0"/>
    <n v="1.3451534668569856"/>
    <n v="2.297575189605809"/>
    <n v="2.6479667356464529"/>
    <n v="2.7664049073788788"/>
    <n v="1.0315541421424053"/>
    <n v="10.43586973475508"/>
    <n v="2.3569587834596031"/>
    <n v="2.6066572497606959"/>
    <n v="3.1123439991095596"/>
    <n v="4.0438335299511721"/>
    <n v="3.9522788800880493"/>
    <n v="3.1666369291656147"/>
    <n v="4.9368024400399788"/>
    <n v="5.1527233396352976"/>
    <n v="5.5767388817709076"/>
    <n v="5.9599946400336288"/>
    <n v="6.1871144854041784"/>
    <n v="4.9340765502938853"/>
    <n v="51.986159708712577"/>
    <n v="6.0613887193051408"/>
    <n v="6.9682321132434035"/>
    <n v="9.5069855212845393"/>
    <n v="1.0635333250707817"/>
    <n v="4.8484668006972997"/>
    <n v="0"/>
    <n v="0"/>
    <n v="1.2110328786638465"/>
    <n v="3.7358495746037614"/>
    <n v="4.8743042656663551"/>
    <n v="7.4023759068551405"/>
    <n v="1.5810865635027835"/>
    <n v="47.253255668893054"/>
    <n v="7.0181837847450863"/>
    <n v="8.7118622854495804"/>
    <n v="0"/>
    <n v="0"/>
    <n v="2.2025413686242832"/>
    <n v="2.8854040974027524"/>
    <n v="3.7151230616643458"/>
    <n v="4.5489891390055854"/>
    <n v="5.3854582710644783"/>
    <n v="6.2245385837188447"/>
    <n v="7.0662382282128169"/>
    <n v="6.054422061140766"/>
    <n v="53.812760881028538"/>
    <n v="7.3898478657276634"/>
    <n v="8.2869208861370254"/>
    <n v="9.0009009751190607"/>
    <n v="9.7415337548122878"/>
    <n v="10.148681594305231"/>
    <n v="12.580769832820787"/>
    <n v="14.653185137695489"/>
    <n v="15.175730957301118"/>
    <n v="16.19314492281103"/>
    <n v="0"/>
    <n v="7.8392231276738427"/>
    <n v="6.744647667322357"/>
    <n v="117.75458672172589"/>
    <n v="8.481253072963046"/>
    <n v="8.7984797352266053"/>
    <n v="8.8259456854616705"/>
    <n v="8.8534973753296065"/>
    <n v="8.8811350724812499"/>
    <n v="8.9088590454029628"/>
    <n v="8.9366695634192261"/>
    <n v="8.9645668966952652"/>
    <n v="8.9925513162396715"/>
    <n v="9.0206230939070391"/>
    <n v="9.048782502400595"/>
    <n v="9.0770298152748641"/>
    <n v="106.78939317480179"/>
  </r>
  <r>
    <s v="DE Florida"/>
    <x v="20"/>
    <s v="Regulated &amp; Renewable Energy"/>
    <s v="PEF Fossil Hydro Maintenance Anclote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1.6122109716772613E-2"/>
    <n v="5.6656013239842914E-2"/>
    <n v="0.17300009126696711"/>
    <n v="0"/>
    <n v="0"/>
    <n v="0"/>
    <n v="0.95217412218700237"/>
    <n v="1.6263509653163899"/>
    <n v="1.8743775072637174"/>
    <n v="1.9582146046517628"/>
    <n v="0.73019115214995667"/>
    <n v="7.3870865657924121"/>
    <n v="1.668385961874933"/>
    <n v="1.8451363653193913"/>
    <n v="2.2030894528491762"/>
    <n v="2.8624493312635502"/>
    <n v="2.7976418795389169"/>
    <n v="2.2415209956365398"/>
    <n v="3.4945421809298201"/>
    <n v="3.6473829519642056"/>
    <n v="3.947524635849518"/>
    <n v="4.2188142873192405"/>
    <n v="4.3795822924021452"/>
    <n v="3.4926126452001682"/>
    <n v="36.798682980147611"/>
    <n v="4.290586632114139"/>
    <n v="4.9325004954268659"/>
    <n v="6.7295703837723124"/>
    <n v="0.75282797328071738"/>
    <n v="3.432013202792354"/>
    <n v="0"/>
    <n v="0"/>
    <n v="0.8572359792367833"/>
    <n v="2.6444406907139633"/>
    <n v="3.450301801750685"/>
    <n v="5.2398105432285389"/>
    <n v="1.1191804073570475"/>
    <n v="33.448468109673406"/>
    <n v="4.9678581342031904"/>
    <n v="6.1667379163758218"/>
    <n v="0"/>
    <n v="0"/>
    <n v="1.5590798721952668"/>
    <n v="2.0424488067548174"/>
    <n v="2.6297709025269254"/>
    <n v="3.220028557918551"/>
    <n v="3.8121288029252818"/>
    <n v="4.4060773895038414"/>
    <n v="5.0018800875666685"/>
    <n v="4.2856597195648467"/>
    <n v="38.091670189535215"/>
    <n v="5.2309495551760969"/>
    <n v="5.8659481237488018"/>
    <n v="6.3713428727089685"/>
    <n v="6.8956038724235436"/>
    <n v="7.183805713190373"/>
    <n v="8.9053727300402556"/>
    <n v="10.372343308820438"/>
    <n v="10.742230257802706"/>
    <n v="11.462412344696038"/>
    <n v="0"/>
    <n v="5.5490398681198343"/>
    <n v="4.7742381921511772"/>
    <n v="83.353286838878233"/>
    <n v="6.0035040867063243"/>
    <n v="6.2280547312247529"/>
    <n v="6.2474966628375759"/>
    <n v="6.2669992857450563"/>
    <n v="6.2865627894053873"/>
    <n v="6.3061873638681911"/>
    <n v="6.3258731997763569"/>
    <n v="6.3456204883679028"/>
    <n v="6.3654294214778266"/>
    <n v="6.3853001915399714"/>
    <n v="6.4052329915888953"/>
    <n v="6.425228015261748"/>
    <n v="75.591489227799983"/>
  </r>
  <r>
    <s v="DE Florida"/>
    <x v="20"/>
    <s v="Regulated &amp; Renewable Energy"/>
    <s v="PEF Fossil Hydro Maintenance Anclote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3.9290475950517776E-3"/>
    <n v="1.3807384794909349E-2"/>
    <n v="4.2161082170844147E-2"/>
    <n v="0"/>
    <n v="0"/>
    <n v="0"/>
    <n v="0.23205011692466604"/>
    <n v="0.39635075441390033"/>
    <n v="0.45679619891632356"/>
    <n v="0.47722776473837797"/>
    <n v="0.17795163540526968"/>
    <n v="1.800273984959343"/>
    <n v="0.40659491631564787"/>
    <n v="0.44966997037357925"/>
    <n v="0.5369051239860807"/>
    <n v="0.69759478495907623"/>
    <n v="0.681800849375373"/>
    <n v="0.54627110420923508"/>
    <n v="0.85163931972904805"/>
    <n v="0.88888746370078697"/>
    <n v="0.96203365746583269"/>
    <n v="1.028148450839347"/>
    <n v="1.0673285057347126"/>
    <n v="0.85116908116527845"/>
    <n v="8.9680432278539968"/>
    <n v="1.0456397695105162"/>
    <n v="1.2020776082509181"/>
    <n v="1.6400330779605286"/>
    <n v="0.18346856625932623"/>
    <n v="0.83640052246089591"/>
    <n v="0"/>
    <n v="0"/>
    <n v="0.20891297771271333"/>
    <n v="0.64446424886304265"/>
    <n v="0.84085687758478544"/>
    <n v="1.2769696530393269"/>
    <n v="0.2727502140229226"/>
    <n v="8.1515735156649765"/>
    <n v="1.2106934024804237"/>
    <n v="1.502866970008311"/>
    <n v="0"/>
    <n v="0"/>
    <n v="0.37995584764894064"/>
    <n v="0.49775575785362591"/>
    <n v="0.64088967592338641"/>
    <n v="0.78473900679802622"/>
    <n v="0.9290373878133773"/>
    <n v="1.0737862207557927"/>
    <n v="1.2189869117875394"/>
    <n v="1.0444398642464754"/>
    <n v="9.2831510453158987"/>
    <n v="1.2748125940481145"/>
    <n v="1.4295652024935916"/>
    <n v="1.5527324095703494"/>
    <n v="1.6804974125420622"/>
    <n v="1.7507336256518709"/>
    <n v="2.1702879843914964"/>
    <n v="2.5277959571281281"/>
    <n v="2.6179392452701031"/>
    <n v="2.7934511858151909"/>
    <n v="0"/>
    <n v="1.3523306288771724"/>
    <n v="1.1635072894064753"/>
    <n v="20.313653535194554"/>
    <n v="1.4630856249911217"/>
    <n v="1.5178097304793146"/>
    <n v="1.5225478315806598"/>
    <n v="1.5273007234700702"/>
    <n v="1.5320684523195049"/>
    <n v="1.5368510644450573"/>
    <n v="1.5416486063074035"/>
    <n v="1.546461124512255"/>
    <n v="1.5512886658108114"/>
    <n v="1.5561312771002127"/>
    <n v="1.5609890054239983"/>
    <n v="1.5658618979725603"/>
    <n v="18.422044004412971"/>
  </r>
  <r>
    <s v="DE Florida"/>
    <x v="20"/>
    <s v="Regulated &amp; Renewable Energy"/>
    <s v="PEF Fossil Hydro Maintenance Anclote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1.0048801693045859E-3"/>
    <n v="3.5313308975528528E-3"/>
    <n v="1.0782978410151864E-2"/>
    <n v="0"/>
    <n v="0"/>
    <n v="0"/>
    <n v="5.9348367547411816E-2"/>
    <n v="0.10136935314834021"/>
    <n v="0.11682867936820639"/>
    <n v="0.12205418881438383"/>
    <n v="4.5512319509511734E-2"/>
    <n v="0.46043209786486333"/>
    <n v="0.10398936598788332"/>
    <n v="0.1150060988136835"/>
    <n v="0.13731707209938301"/>
    <n v="0.17841452633419544"/>
    <n v="0.17437512180182851"/>
    <n v="0.13971248410818637"/>
    <n v="0.21781244515173412"/>
    <n v="0.22733890679799706"/>
    <n v="0.24604653448547395"/>
    <n v="0.2629558345515729"/>
    <n v="0.27297639532212759"/>
    <n v="0.21769217849775674"/>
    <n v="2.2936369639518226"/>
    <n v="0.26742935614743768"/>
    <n v="0.30743919031028649"/>
    <n v="0.41944860733557177"/>
    <n v="4.6923614530741876E-2"/>
    <n v="0.21391482310709484"/>
    <n v="0"/>
    <n v="0"/>
    <n v="5.3430622212740732E-2"/>
    <n v="0.16482514908505388"/>
    <n v="0.21505359618306805"/>
    <n v="0.32659173068641378"/>
    <n v="6.9757315616492677E-2"/>
    <n v="2.0848140052149016"/>
    <n v="0.30964122340158529"/>
    <n v="0.38436637974027477"/>
    <n v="0"/>
    <n v="0"/>
    <n v="9.7175491199266634E-2"/>
    <n v="0.12730381884089223"/>
    <n v="0.16391153262081656"/>
    <n v="0.20070221851818631"/>
    <n v="0.23760775279600133"/>
    <n v="0.27462849397300537"/>
    <n v="0.3117648016871194"/>
    <n v="0.26712308673445295"/>
    <n v="2.3742247995116008"/>
    <n v="0.32604278287788896"/>
    <n v="0.36562192159422502"/>
    <n v="0.39712274998985692"/>
    <n v="0.42979949435419712"/>
    <n v="0.44776286945227395"/>
    <n v="0.5550666576428519"/>
    <n v="0.64650167934686764"/>
    <n v="0.66955642293414486"/>
    <n v="0.71444476179727834"/>
    <n v="0"/>
    <n v="0.345868041342349"/>
    <n v="0.29757513796282942"/>
    <n v="5.195362519294763"/>
    <n v="0.37419431650358165"/>
    <n v="0.38819036878100915"/>
    <n v="0.38940217100952174"/>
    <n v="0.39061775608469701"/>
    <n v="0.39183713581533397"/>
    <n v="0.39306032204709457"/>
    <n v="0.39428732666261934"/>
    <n v="0.39551816158164227"/>
    <n v="0.39675283876110679"/>
    <n v="0.39799137019528219"/>
    <n v="0.39923376791587972"/>
    <n v="0.40048004399216969"/>
    <n v="4.711565579349938"/>
  </r>
  <r>
    <s v="DE Florida"/>
    <x v="20"/>
    <s v="Regulated &amp; Renewable Energy"/>
    <s v="PEF Fossil Hydro Maintenance Anclote Other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1.4047515E-2"/>
    <n v="4.2186396706150056E-2"/>
    <n v="7.0413118715155737E-2"/>
    <n v="9.8727955235455273E-2"/>
    <n v="0.12713118133147516"/>
    <n v="0.15562307292630218"/>
    <n v="0.18420390680436402"/>
    <n v="0.21287396061411801"/>
    <n v="0.2416335128707483"/>
    <n v="0.27048284295887154"/>
    <n v="0"/>
    <n v="1.4173234631626404"/>
    <n v="0"/>
    <n v="6.867674E-2"/>
    <n v="0.20624460611895581"/>
    <n v="0.34424191371853918"/>
    <n v="0.48267000337333693"/>
    <n v="0.62153021984276735"/>
    <n v="0.76082391208414402"/>
    <n v="0.90055243326577961"/>
    <n v="1.0407171407801323"/>
    <n v="1.1813193962569914"/>
    <n v="1.322360565576705"/>
    <n v="0"/>
    <n v="6.9291369310173518"/>
    <n v="0"/>
    <n v="7.6090706218783291E-2"/>
    <n v="0.22850964873123183"/>
    <n v="0.38140439288395339"/>
    <n v="0.53477642397265401"/>
    <n v="0.68862723192964326"/>
    <n v="0.84295831133830768"/>
    <n v="0.99777116144762956"/>
    <n v="1.1530672861867524"/>
    <n v="1.3088481941795895"/>
    <n v="1.4651153987594807"/>
    <n v="0"/>
    <n v="7.677168755648025"/>
    <n v="0"/>
    <n v="8.5325646637531088E-2"/>
    <n v="0.25624329842393223"/>
    <n v="0.42769449871638548"/>
    <n v="0.59968091307725557"/>
    <n v="0.77220421226824354"/>
    <n v="0.94526607226661707"/>
    <n v="1.1188681742814917"/>
    <n v="1.2930122047701631"/>
    <n v="1.4676998554544902"/>
    <n v="1.6429328233373288"/>
    <n v="0"/>
    <n v="8.6089276992334369"/>
    <n v="0"/>
    <n v="0.22450010083749558"/>
    <n v="0.6742011177422681"/>
    <n v="1.1253059528204818"/>
    <n v="1.5778189883292142"/>
    <n v="2.0317446202055027"/>
    <n v="2.4870872581090513"/>
    <n v="2.9438513254650633"/>
    <n v="3.4020412595072189"/>
    <n v="3.8616615113207762"/>
    <n v="4.3227165458858128"/>
    <n v="0"/>
    <n v="22.650928680222883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Anclote Other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6.867674E-2"/>
    <n v="0.20624460611895581"/>
    <n v="0.34424191371853918"/>
    <n v="0.48267000337333693"/>
    <n v="0.62153021984276735"/>
    <n v="0.76082391208414402"/>
    <n v="0.90055243326577961"/>
    <n v="1.0407171407801323"/>
    <n v="1.1813193962569914"/>
    <n v="1.322360565576705"/>
    <n v="0"/>
    <n v="6.9291369310173518"/>
    <n v="0"/>
    <n v="0.344944535"/>
    <n v="1.0359104080065735"/>
    <n v="1.7290332484499356"/>
    <n v="2.4243197896706241"/>
    <n v="3.1217767860284451"/>
    <n v="3.8214110129680865"/>
    <n v="4.5232292670849388"/>
    <n v="5.2272383661911199"/>
    <n v="5.9334451493817078"/>
    <n v="6.6418564771011779"/>
    <n v="0"/>
    <n v="34.803165039882607"/>
    <n v="0"/>
    <n v="0.38123394878121669"/>
    <n v="1.1448919329245419"/>
    <n v="1.9109338052872276"/>
    <n v="2.6793670075816118"/>
    <n v="3.4501990047506026"/>
    <n v="4.2234372850401964"/>
    <n v="4.9990893600722215"/>
    <n v="5.7771627649173105"/>
    <n v="6.5576650581681042"/>
    <n v="7.3406038220126675"/>
    <n v="0"/>
    <n v="38.464583989535697"/>
    <n v="0"/>
    <n v="0.42753872054829706"/>
    <n v="1.2839507964426653"/>
    <n v="2.1430363082219901"/>
    <n v="3.0048036014708721"/>
    <n v="3.8692610478260696"/>
    <n v="4.7364170450578307"/>
    <n v="5.6062800171514695"/>
    <n v="6.4788584143892054"/>
    <n v="7.3541607134322451"/>
    <n v="8.2321954174031386"/>
    <n v="0"/>
    <n v="43.136502081943789"/>
    <n v="0"/>
    <n v="1.1239312696031039"/>
    <n v="3.3753023513356939"/>
    <n v="5.633701470632996"/>
    <n v="7.8991505667090331"/>
    <n v="10.171671647264821"/>
    <n v="12.451286788702147"/>
    <n v="14.738018136338043"/>
    <n v="17.031887904619914"/>
    <n v="19.332918377341336"/>
    <n v="21.641131907858536"/>
    <n v="0"/>
    <n v="113.39900042040564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Anclote Other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4.8385885000000003E-2"/>
    <n v="0.14530869976562796"/>
    <n v="0.2425340755744253"/>
    <n v="0.34006295692212374"/>
    <n v="0.43789629125285884"/>
    <n v="0.53603502896837418"/>
    <n v="0.6344801234372538"/>
    <n v="0.73323253100418417"/>
    <n v="0.83229321099924403"/>
    <n v="0.93166312574722399"/>
    <n v="0"/>
    <n v="4.8818919286713154"/>
    <n v="0"/>
    <n v="0.24349026000000001"/>
    <n v="0.73123087623993421"/>
    <n v="1.2204940577293659"/>
    <n v="1.7112845574145581"/>
    <n v="2.2036071430789024"/>
    <n v="2.6974665973892376"/>
    <n v="3.1928677179423097"/>
    <n v="3.6898153173113788"/>
    <n v="4.18831422309297"/>
    <n v="4.6883692779537727"/>
    <n v="0"/>
    <n v="24.566940028152427"/>
    <n v="0"/>
    <n v="0.26976431585622557"/>
    <n v="0.81013506274055558"/>
    <n v="1.3521926687743122"/>
    <n v="1.8959423997750957"/>
    <n v="2.4413895379986528"/>
    <n v="2.9885393821901882"/>
    <n v="3.5373972476358411"/>
    <n v="4.0879684662143196"/>
    <n v="4.6402583864486981"/>
    <n v="5.1942723735583742"/>
    <n v="0"/>
    <n v="27.217859841192261"/>
    <n v="0"/>
    <n v="0.30254185094987568"/>
    <n v="0.90856998866948158"/>
    <n v="1.5164899462457624"/>
    <n v="2.126307629316011"/>
    <n v="2.7380289619529692"/>
    <n v="3.351659886722381"/>
    <n v="3.9672063647407172"/>
    <n v="4.5846743757330888"/>
    <n v="5.204069918091335"/>
    <n v="5.8253990089322949"/>
    <n v="0"/>
    <n v="30.524947931353914"/>
    <n v="0"/>
    <n v="0.79550557164377445"/>
    <n v="2.3890000208091564"/>
    <n v="3.9874688337916648"/>
    <n v="5.5909275389135962"/>
    <n v="7.1993917129715452"/>
    <n v="8.8128769813877259"/>
    <n v="10.431399018361763"/>
    <n v="12.054973547022962"/>
    <n v="13.683616339583045"/>
    <n v="15.317343217489379"/>
    <n v="0"/>
    <n v="80.262502781974618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Anclote Other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1.248668E-2"/>
    <n v="3.7499019294355597E-2"/>
    <n v="6.2589438857916221E-2"/>
    <n v="8.7758182431515813E-2"/>
    <n v="0.1130054945168668"/>
    <n v="0.13833162037893526"/>
    <n v="0.16373680604832358"/>
    <n v="0.18922129832366047"/>
    <n v="0.21478534477399847"/>
    <n v="0.24042919374121913"/>
    <n v="0"/>
    <n v="1.2598430783667913"/>
    <n v="0"/>
    <n v="5.931173E-2"/>
    <n v="0.1781203416481891"/>
    <n v="0.29729983457510201"/>
    <n v="0.41685136654970006"/>
    <n v="0.53677609895511724"/>
    <n v="0.65707519679994253"/>
    <n v="0.77774982872953702"/>
    <n v="0.89880116703738722"/>
    <n v="1.0202303876764927"/>
    <n v="1.1420386702707908"/>
    <n v="0"/>
    <n v="5.9842546222422577"/>
    <n v="0"/>
    <n v="6.5815209178112788E-2"/>
    <n v="0.19765108089837341"/>
    <n v="0.32989850070430699"/>
    <n v="0.46255875331322616"/>
    <n v="0.59563312745290709"/>
    <n v="0.7291229158741086"/>
    <n v="0.86302941536313083"/>
    <n v="0.99735392675441303"/>
    <n v="1.1320977549431701"/>
    <n v="1.2672622088980692"/>
    <n v="0"/>
    <n v="6.6404228933798182"/>
    <n v="0"/>
    <n v="7.3749453771851686E-2"/>
    <n v="0.22147858277291108"/>
    <n v="0.36966887336409915"/>
    <n v="0.51832176513971706"/>
    <n v="0.66743870218800405"/>
    <n v="0.81702113310516689"/>
    <n v="0.96707051100945074"/>
    <n v="1.117588293555257"/>
    <n v="1.2685759429473031"/>
    <n v="1.4200349259548268"/>
    <n v="0"/>
    <n v="7.4409481838085867"/>
    <n v="0"/>
    <n v="0.19393374874375666"/>
    <n v="0.58240664339671089"/>
    <n v="0.97209222223071645"/>
    <n v="1.3629942708456007"/>
    <n v="1.7551165866585845"/>
    <n v="2.1484629789411724"/>
    <n v="2.5430372688561569"/>
    <n v="2.9388432894947409"/>
    <n v="3.3358848859137717"/>
    <n v="3.734165915173095"/>
    <n v="0"/>
    <n v="19.566937810254306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Anclote Other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3.12167E-3"/>
    <n v="9.3747548235888992E-3"/>
    <n v="1.5647359714479055E-2"/>
    <n v="2.1939545607878953E-2"/>
    <n v="2.8251373629216699E-2"/>
    <n v="3.4582905094733815E-2"/>
    <n v="4.0934201512080895E-2"/>
    <n v="4.7305324580915117E-2"/>
    <n v="5.3696336193499616E-2"/>
    <n v="6.0107298435304782E-2"/>
    <n v="0"/>
    <n v="0.31496076959169783"/>
    <n v="0"/>
    <n v="1.560835E-2"/>
    <n v="4.6873774117944501E-2"/>
    <n v="7.8236798572395266E-2"/>
    <n v="0.10969772803939476"/>
    <n v="0.14125686814608349"/>
    <n v="0.17291452547366909"/>
    <n v="0.20467100756040449"/>
    <n v="0.23652662290457557"/>
    <n v="0.26848168096749808"/>
    <n v="0.30053649217652384"/>
    <n v="0"/>
    <n v="1.5748038479584892"/>
    <n v="0"/>
    <n v="1.6778976250000001E-2"/>
    <n v="5.0389307176790334E-2"/>
    <n v="8.41045584653249E-2"/>
    <n v="0.11792505764234935"/>
    <n v="0.15185113325703975"/>
    <n v="0.18588311488419423"/>
    <n v="0.22002133312743477"/>
    <n v="0.25426611962241868"/>
    <n v="0.28861780704006046"/>
    <n v="0.32307672908976315"/>
    <n v="0"/>
    <n v="1.6929141365553757"/>
    <n v="0"/>
    <n v="1.886008957813055E-2"/>
    <n v="5.6639143710225007E-2"/>
    <n v="9.4536131582232008E-2"/>
    <n v="0.13255142134436942"/>
    <n v="0.17068538229609861"/>
    <n v="0.20893838488971198"/>
    <n v="0.24731080073393175"/>
    <n v="0.2858030025975199"/>
    <n v="0.32441536441289964"/>
    <n v="0.36314826127978761"/>
    <n v="0"/>
    <n v="1.9028879824249063"/>
    <n v="0"/>
    <n v="4.9556511249999997E-2"/>
    <n v="0.1488242328244738"/>
    <n v="0.24840183546735495"/>
    <n v="0.34829028652507837"/>
    <n v="0.44849055636381507"/>
    <n v="0.54900361837889933"/>
    <n v="0.64983044900428411"/>
    <n v="0.75097202772202742"/>
    <n v="0.85242933707180635"/>
    <n v="0.95420336266046324"/>
    <n v="0"/>
    <n v="5.0000022172682019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Bartow CC BG"/>
    <s v="AFUDC Not Eligible"/>
    <s v="Maintenance"/>
    <s v="Maintenance"/>
    <s v="Fossil Hydro"/>
    <s v="BG - Other Production Plant"/>
    <s v="~"/>
    <s v="PEF Bartow 344 CC"/>
    <n v="-2.2199999999999993"/>
    <n v="0"/>
    <n v="0"/>
    <n v="0.04"/>
    <n v="0.05"/>
    <n v="0.02"/>
    <n v="0"/>
    <n v="0"/>
    <n v="0"/>
    <n v="0"/>
    <n v="0"/>
    <n v="3.79"/>
    <n v="1.6800000000000006"/>
    <n v="3.8647055017499996"/>
    <n v="8.1422977667236474"/>
    <n v="8.15578737183586"/>
    <n v="8.1739200959243234"/>
    <n v="8.1994363770701675"/>
    <n v="8.2250323116253767"/>
    <n v="8.2474664815992096"/>
    <n v="8.2631707433649311"/>
    <n v="8.2889656355793697"/>
    <n v="8.3148410509349908"/>
    <n v="6.6181613813939428"/>
    <n v="4.8966221922753848"/>
    <n v="89.390406910077203"/>
    <n v="6.1388045899803947"/>
    <n v="6.157967912104799"/>
    <n v="6.1771910557969791"/>
    <n v="6.1964742078001285"/>
    <n v="2.9474517137354179"/>
    <n v="4.5270828415638844"/>
    <n v="4.5412149002579092"/>
    <n v="4.5553910745755974"/>
    <n v="4.5696115022313686"/>
    <n v="3.2833222112798204"/>
    <n v="2.8774901517881668"/>
    <n v="3.3721773670269282"/>
    <n v="55.344179528141389"/>
    <n v="3.3827041919482546"/>
    <n v="3.3932638781431339"/>
    <n v="3.4038565281936171"/>
    <n v="3.4144822450019832"/>
    <n v="3.4251411317917388"/>
    <n v="3.4341156336429135"/>
    <n v="3.4448358093929876"/>
    <n v="3.4555894499940951"/>
    <n v="3.4663766599124579"/>
    <n v="3.4771975439404068"/>
    <n v="3.4582994105285678"/>
    <n v="1.6973727335510176"/>
    <n v="39.453235216041179"/>
    <n v="2.5348059118143724"/>
    <n v="2.5427187393851058"/>
    <n v="2.5506562681922822"/>
    <n v="2.5586185753450099"/>
    <n v="2.5666057381931071"/>
    <n v="2.5708801413654294"/>
    <n v="2.5789055807763255"/>
    <n v="2.5869560729606675"/>
    <n v="2.5950316961249467"/>
    <n v="2.6031325287197893"/>
    <n v="2.5625043510895607"/>
    <n v="1.3302104233875252"/>
    <n v="29.58102602735412"/>
    <n v="1.9130080865802703"/>
    <n v="1.9189798665339053"/>
    <n v="1.924970288413868"/>
    <n v="1.9309794104141009"/>
    <n v="1.9370072909102083"/>
    <n v="1.943053988460024"/>
    <n v="1.9491195618041801"/>
    <n v="1.9552040698666773"/>
    <n v="1.961307571755458"/>
    <n v="1.9670235658251023"/>
    <n v="1.9731639642798318"/>
    <n v="0.70494369150348557"/>
    <n v="22.078761356347108"/>
    <n v="1.2854998252224119"/>
    <n v="1.2895127314618138"/>
    <n v="1.2935381646702362"/>
    <n v="1.2975761639527426"/>
    <n v="1.3016267685364689"/>
    <n v="1.305690017771006"/>
    <n v="1.3097659511287814"/>
    <n v="1.3138546082054412"/>
    <n v="1.3179560287202381"/>
    <n v="1.3220702525164132"/>
    <n v="1.3261973195615862"/>
    <n v="1.3303372699481419"/>
    <n v="15.693625101695281"/>
  </r>
  <r>
    <s v="DE Florida"/>
    <x v="20"/>
    <s v="Regulated &amp; Renewable Energy"/>
    <s v="PEF Fossil Hydro Maintenance Bartow CC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0"/>
    <n v="1.4759954224609911E-2"/>
    <n v="0.42142061419053944"/>
    <n v="0.79860180406657133"/>
    <n v="1.357114698793872"/>
    <n v="1.7030242444119144"/>
    <n v="1.9189175610586522"/>
    <n v="2.4464545392864534"/>
    <n v="2.5279077854566308"/>
    <n v="1.4157602972035772"/>
    <n v="1.4922571940303377"/>
    <n v="14.096218692723157"/>
    <n v="2.6052922650617543"/>
    <n v="2.6999132101121379"/>
    <n v="3.5017352011884992"/>
    <n v="4.3962041932598233"/>
    <n v="0.48562048606124925"/>
    <n v="2.5528208796921827"/>
    <n v="3.3787480205367748"/>
    <n v="4.1550648009188116"/>
    <n v="5.0124173816092794"/>
    <n v="3.1373030443461358"/>
    <n v="2.8603798674764223"/>
    <n v="4.2725812810777439"/>
    <n v="39.058080631340815"/>
    <n v="4.6149941142285495"/>
    <n v="4.8079070763064466"/>
    <n v="5.1650430034143406"/>
    <n v="5.5232937910318096"/>
    <n v="5.7990148897993521"/>
    <n v="6.154818750022816"/>
    <n v="6.5161592908952004"/>
    <n v="6.8786278176938085"/>
    <n v="7.2422278516184688"/>
    <n v="7.6069629248610298"/>
    <n v="7.7201716695933245"/>
    <n v="4.3881725206936499"/>
    <n v="72.417393700158783"/>
    <n v="6.3715327161636113"/>
    <n v="6.8170440334560114"/>
    <n v="7.3474403569955955"/>
    <n v="7.8794924028264841"/>
    <n v="8.0451256753519615"/>
    <n v="8.5611986222254526"/>
    <n v="9.097039620820162"/>
    <n v="9.6345533381849542"/>
    <n v="10.173744995995833"/>
    <n v="10.714619832229149"/>
    <n v="10.804601721221616"/>
    <n v="7.2181915773816661"/>
    <n v="102.66458489285249"/>
    <n v="9.4855740911439455"/>
    <n v="9.7921253502275913"/>
    <n v="10.620401516322618"/>
    <n v="11.541897485053846"/>
    <n v="11.729363159728727"/>
    <n v="12.605257813426318"/>
    <n v="13.467013559777655"/>
    <n v="14.278986978841582"/>
    <n v="15.146663172391509"/>
    <n v="15.875640595258366"/>
    <n v="16.666355045136712"/>
    <n v="7.6364641698841593"/>
    <n v="148.84574293719305"/>
    <n v="12.727778826826738"/>
    <n v="12.77499408719307"/>
    <n v="12.814873402985237"/>
    <n v="12.854877208841135"/>
    <n v="12.895005893377659"/>
    <n v="12.935259846424838"/>
    <n v="12.975639459029626"/>
    <n v="13.016145123459697"/>
    <n v="13.056777233207246"/>
    <n v="13.097536182992833"/>
    <n v="13.138422368769195"/>
    <n v="13.179436187725111"/>
    <n v="155.46674582083239"/>
  </r>
  <r>
    <s v="DE Florida"/>
    <x v="20"/>
    <s v="Regulated &amp; Renewable Energy"/>
    <s v="PEF Fossil Hydro Maintenance Bartow CC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0"/>
    <n v="6.7977538334401781E-3"/>
    <n v="0.19408688888939593"/>
    <n v="0.36779914032079014"/>
    <n v="0.62502440764770129"/>
    <n v="0.78433438273068468"/>
    <n v="0.88376488221031657"/>
    <n v="1.1267240717483336"/>
    <n v="1.1642376783607624"/>
    <n v="0.65203386413634423"/>
    <n v="0.68726480494667264"/>
    <n v="6.4920678748244418"/>
    <n v="1.1998773988422395"/>
    <n v="1.2434554399494078"/>
    <n v="1.6127376498147965"/>
    <n v="2.0246887932409798"/>
    <n v="0.22365438743812682"/>
    <n v="1.1757114999773777"/>
    <n v="1.5560954295194729"/>
    <n v="1.913631116249922"/>
    <n v="2.3084881532914747"/>
    <n v="1.4448970147081186"/>
    <n v="1.3173589777678809"/>
    <n v="1.9677537843379309"/>
    <n v="17.988349645137728"/>
    <n v="2.1254533350105893"/>
    <n v="2.2143005838814336"/>
    <n v="2.3787817942267853"/>
    <n v="2.5437764606320359"/>
    <n v="2.6707615480575924"/>
    <n v="2.8346292752787354"/>
    <n v="3.0010469470901615"/>
    <n v="3.1679841199551513"/>
    <n v="3.3354424155845583"/>
    <n v="3.5034234607516832"/>
    <n v="3.555562437898578"/>
    <n v="2.0209937309909751"/>
    <n v="33.352156109358276"/>
    <n v="2.9344406143784156"/>
    <n v="3.1396236358694352"/>
    <n v="3.3839009426598197"/>
    <n v="3.6289408025904928"/>
    <n v="3.7052242121375456"/>
    <n v="3.9429048176072174"/>
    <n v="4.1896897031641966"/>
    <n v="4.4372449696948735"/>
    <n v="4.6855730220744212"/>
    <n v="4.9346762726852402"/>
    <n v="4.9761179654930556"/>
    <n v="3.3243770658840757"/>
    <n v="47.282714024238786"/>
    <n v="4.3686329444131742"/>
    <n v="4.5098169896065121"/>
    <n v="4.891283816042157"/>
    <n v="5.3156834983100296"/>
    <n v="5.4020217829966652"/>
    <n v="5.8054195469987215"/>
    <n v="6.2023055651092109"/>
    <n v="6.5762640783892286"/>
    <n v="6.9758767887414903"/>
    <n v="7.3116110717428784"/>
    <n v="7.675778658389401"/>
    <n v="3.5170142021795714"/>
    <n v="68.551708942919035"/>
    <n v="5.8618462199335655"/>
    <n v="5.8835914582443314"/>
    <n v="5.9019580891917887"/>
    <n v="5.9203820547000765"/>
    <n v="5.9388635337487719"/>
    <n v="5.9574027058761692"/>
    <n v="5.9759997511810212"/>
    <n v="5.9946548503242907"/>
    <n v="6.0133681845309024"/>
    <n v="6.0321399355915073"/>
    <n v="6.0509702858642456"/>
    <n v="6.0698594182765193"/>
    <n v="71.60103648746319"/>
  </r>
  <r>
    <s v="DE Florida"/>
    <x v="20"/>
    <s v="Regulated &amp; Renewable Energy"/>
    <s v="PEF Fossil Hydro Maintenance Bartow CC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0"/>
    <n v="7.9494865358966466E-2"/>
    <n v="2.2697072412807646"/>
    <n v="4.3011476813287581"/>
    <n v="7.3092130649981035"/>
    <n v="9.1722291920697394"/>
    <n v="10.334997712727983"/>
    <n v="13.176231528085783"/>
    <n v="13.614926305780468"/>
    <n v="7.625069325697222"/>
    <n v="8.0370699607319036"/>
    <n v="75.920086878059692"/>
    <n v="14.031707326471306"/>
    <n v="14.541321324757075"/>
    <n v="18.85981244285253"/>
    <n v="23.677286197203507"/>
    <n v="2.6154779728671569"/>
    <n v="13.749104436809386"/>
    <n v="18.19742222009112"/>
    <n v="22.378546158096228"/>
    <n v="26.996116573965999"/>
    <n v="16.897036352913346"/>
    <n v="15.405570300577615"/>
    <n v="23.011472021248132"/>
    <n v="210.3608733278534"/>
    <n v="24.855655387556972"/>
    <n v="25.894655829213306"/>
    <n v="27.818136760117355"/>
    <n v="29.747622163738978"/>
    <n v="31.232614938620333"/>
    <n v="33.148921567682706"/>
    <n v="35.095047922314563"/>
    <n v="37.047249441203881"/>
    <n v="39.00554508900867"/>
    <n v="40.969953889588339"/>
    <n v="41.57967929698183"/>
    <n v="23.634034317121287"/>
    <n v="390.02911660314828"/>
    <n v="34.316113983947353"/>
    <n v="36.715570897195953"/>
    <n v="39.572205092173604"/>
    <n v="42.437756756418686"/>
    <n v="43.329832465233579"/>
    <n v="46.109323113201725"/>
    <n v="48.995281502659509"/>
    <n v="51.890248901842909"/>
    <n v="54.794253433907329"/>
    <n v="57.707323309799357"/>
    <n v="58.191952137679642"/>
    <n v="38.876089168288999"/>
    <n v="552.93595076234863"/>
    <n v="51.087868448973637"/>
    <n v="52.738906996815473"/>
    <n v="57.199874440256075"/>
    <n v="62.162909324464884"/>
    <n v="63.172570563961635"/>
    <n v="67.890003818372207"/>
    <n v="72.531287104752948"/>
    <n v="76.904450475603142"/>
    <n v="81.577620375667081"/>
    <n v="85.50378013986419"/>
    <n v="89.762445991404903"/>
    <n v="41.128831118158971"/>
    <n v="801.66054879829505"/>
    <n v="68.549873729551663"/>
    <n v="68.804167905934506"/>
    <n v="69.018951812761429"/>
    <n v="69.234406204066758"/>
    <n v="69.450533172881819"/>
    <n v="69.667334818771593"/>
    <n v="69.88481324785532"/>
    <n v="70.102970572826749"/>
    <n v="70.321808912974817"/>
    <n v="70.541330394204195"/>
    <n v="70.761537149055869"/>
    <n v="70.982431316727954"/>
    <n v="837.32015923761276"/>
  </r>
  <r>
    <s v="DE Florida"/>
    <x v="20"/>
    <s v="Regulated &amp; Renewable Energy"/>
    <s v="PEF Fossil Hydro Maintenance Bartow CC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.48"/>
    <n v="1.37"/>
    <n v="1.85"/>
    <n v="1.4232317864000001"/>
    <n v="1.8059048837386122"/>
    <n v="1.8977326401558097"/>
    <n v="2.1152825365853252"/>
    <n v="2.319077544674764"/>
    <n v="2.6180237371726327"/>
    <n v="2.8046983504440619"/>
    <n v="2.921602504961736"/>
    <n v="3.2043437929708278"/>
    <n v="3.2530731758130393"/>
    <n v="2.2712829597715456"/>
    <n v="1.9099415449342285"/>
    <n v="28.544195457622585"/>
    <n v="2.7894058233622152"/>
    <n v="2.843487991729055"/>
    <n v="3.2686055344916793"/>
    <n v="3.7423427235947275"/>
    <n v="0.92804944904193221"/>
    <n v="2.3883837077123"/>
    <n v="2.8249678373548748"/>
    <n v="3.2355349224919752"/>
    <n v="3.6886263756314515"/>
    <n v="2.4029439393718444"/>
    <n v="2.1644150036543808"/>
    <n v="3.0229948867006478"/>
    <n v="33.299758195137088"/>
    <n v="3.2050756468980923"/>
    <n v="3.3087310215202965"/>
    <n v="3.4985506101049131"/>
    <n v="3.6889627528046258"/>
    <n v="3.8360848833298595"/>
    <n v="4.0246228840407392"/>
    <n v="4.2166772507758292"/>
    <n v="4.4093311478659265"/>
    <n v="4.602586446846952"/>
    <n v="4.7964450250971469"/>
    <n v="4.8583527196226823"/>
    <n v="2.7916928730906947"/>
    <n v="47.237113261997756"/>
    <n v="3.9848976545960815"/>
    <n v="4.2206328465491714"/>
    <n v="4.5009087602539246"/>
    <n v="4.7820596028702136"/>
    <n v="4.870980238329417"/>
    <n v="5.1422930077978197"/>
    <n v="5.425446040378139"/>
    <n v="5.7094829832856719"/>
    <n v="5.9944065957967725"/>
    <n v="6.2802196458013393"/>
    <n v="6.3294843947182846"/>
    <n v="4.2503083266271116"/>
    <n v="61.491120097003957"/>
    <n v="5.5330292216751848"/>
    <n v="5.6955943829392019"/>
    <n v="6.1318783694112389"/>
    <n v="6.6170739905393745"/>
    <n v="6.7171784817145905"/>
    <n v="7.1784610761248642"/>
    <n v="7.6323314236170114"/>
    <n v="8.0600898234842813"/>
    <n v="8.5170772687296221"/>
    <n v="8.9011859708705003"/>
    <n v="9.3178074728950246"/>
    <n v="4.2802908193901299"/>
    <n v="84.581998301391025"/>
    <n v="7.0908308472631356"/>
    <n v="7.1168920861372724"/>
    <n v="7.1391086746558052"/>
    <n v="7.1613946160322177"/>
    <n v="7.1837501267632469"/>
    <n v="7.2061754240214606"/>
    <n v="7.2286707256573663"/>
    <n v="7.2512362502015284"/>
    <n v="7.2738722168666952"/>
    <n v="7.296578845549921"/>
    <n v="7.3193563568347084"/>
    <n v="7.3422049719931488"/>
    <n v="86.610071141976505"/>
  </r>
  <r>
    <s v="DE Florida"/>
    <x v="20"/>
    <s v="Regulated &amp; Renewable Energy"/>
    <s v="PEF Fossil Hydro Maintenance Bartow CC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0"/>
    <n v="6.3830682735955919E-3"/>
    <n v="0.18224694408562045"/>
    <n v="0.3453621712643391"/>
    <n v="0.58689584301406228"/>
    <n v="0.73648738053299023"/>
    <n v="0.82985228932596011"/>
    <n v="1.0579901614109504"/>
    <n v="1.0932153134336675"/>
    <n v="0.61225763295585378"/>
    <n v="0.64533936937135539"/>
    <n v="6.0960301736683951"/>
    <n v="1.1266808926027811"/>
    <n v="1.1676005284754796"/>
    <n v="1.5143552971167782"/>
    <n v="1.9011760526639649"/>
    <n v="0.21001072702632675"/>
    <n v="1.1039891938259869"/>
    <n v="1.4611684403738168"/>
    <n v="1.7968932628027579"/>
    <n v="2.1676627092259739"/>
    <n v="1.3567534981667557"/>
    <n v="1.2369957050461549"/>
    <n v="1.8477142683907291"/>
    <n v="16.891000575717506"/>
    <n v="1.9957936227367385"/>
    <n v="2.0792209361893184"/>
    <n v="2.233668330242526"/>
    <n v="2.3885978580923273"/>
    <n v="2.5078364973201737"/>
    <n v="2.6617078332717581"/>
    <n v="2.817973559196981"/>
    <n v="2.9747270951508527"/>
    <n v="3.1319699639153056"/>
    <n v="3.2897036930258947"/>
    <n v="3.3386620434667882"/>
    <n v="1.8977067772987222"/>
    <n v="31.317568209907389"/>
    <n v="2.755430623434779"/>
    <n v="2.9480962373157036"/>
    <n v="3.1774706059968452"/>
    <n v="3.4075610057634669"/>
    <n v="3.4791905310605151"/>
    <n v="3.7023706165567818"/>
    <n v="3.9340995809393684"/>
    <n v="4.1665519266781992"/>
    <n v="4.3997299119311526"/>
    <n v="4.6336358019053314"/>
    <n v="4.6725492517438916"/>
    <n v="3.1215734359414782"/>
    <n v="44.398259529267513"/>
    <n v="4.1021233315503434"/>
    <n v="4.234693979316015"/>
    <n v="4.5928875534009093"/>
    <n v="4.9913946468836716"/>
    <n v="5.0724654933253994"/>
    <n v="5.4512519975117915"/>
    <n v="5.8239240381037591"/>
    <n v="6.1750673828039444"/>
    <n v="6.550299760366693"/>
    <n v="6.8655509337617397"/>
    <n v="7.2075006975898459"/>
    <n v="3.3024510024802991"/>
    <n v="64.369610817094411"/>
    <n v="5.5042302942617969"/>
    <n v="5.5246489020196643"/>
    <n v="5.5418950327576324"/>
    <n v="5.5591950002245403"/>
    <n v="5.5765489724808921"/>
    <n v="5.593957118111816"/>
    <n v="5.6114196062287123"/>
    <n v="5.6289366064708881"/>
    <n v="5.64650828900721"/>
    <n v="5.6641348245377552"/>
    <n v="5.6818163842954705"/>
    <n v="5.6995531400478336"/>
    <n v="67.232844170444224"/>
  </r>
  <r>
    <s v="DE Florida"/>
    <x v="20"/>
    <s v="Regulated &amp; Renewable Energy"/>
    <s v="PEF Fossil Hydro Maintenance Bartow CC BG-346"/>
    <s v="AFUDC Not Eligible"/>
    <s v="Maintenance"/>
    <s v="Maintenance"/>
    <s v="Fossil Hydro"/>
    <s v="BG - Other Production Plant"/>
    <s v="~"/>
    <s v="PEF Bartow 346 CC"/>
    <n v="7.839999999999999"/>
    <n v="8.8699999999999992"/>
    <n v="8.6199999999999992"/>
    <n v="6.9499999999999993"/>
    <n v="8.2799999999999994"/>
    <n v="9.629999999999999"/>
    <n v="10.85"/>
    <n v="12.179999999999998"/>
    <n v="11.269999999999998"/>
    <n v="11.049999999999999"/>
    <n v="16.87"/>
    <n v="31.510000000000005"/>
    <n v="143.92000000000002"/>
    <n v="41.023988205600006"/>
    <n v="44.91851091932152"/>
    <n v="45.034709104378528"/>
    <n v="45.235165777618981"/>
    <n v="45.469115999482987"/>
    <n v="45.74824773915644"/>
    <n v="45.957464549962587"/>
    <n v="46.097442931253703"/>
    <n v="46.370030201533467"/>
    <n v="46.532995523001325"/>
    <n v="36.811765726419253"/>
    <n v="27.286555050732964"/>
    <n v="516.48599172846184"/>
    <n v="34.53740091131219"/>
    <n v="34.666555319253426"/>
    <n v="34.970534566249704"/>
    <n v="35.297704830051742"/>
    <n v="16.244131552202326"/>
    <n v="25.625552401215788"/>
    <n v="25.907369613345555"/>
    <n v="26.177189560625187"/>
    <n v="26.467248592120551"/>
    <n v="18.843373526082967"/>
    <n v="16.546575351475408"/>
    <n v="19.673232482037065"/>
    <n v="314.95686870597194"/>
    <n v="19.815841734085609"/>
    <n v="19.921744281129158"/>
    <n v="20.068348552182563"/>
    <n v="20.21541047339079"/>
    <n v="20.342292479491743"/>
    <n v="20.47468372840595"/>
    <n v="20.623014093943734"/>
    <n v="20.771807497933711"/>
    <n v="20.92106538582912"/>
    <n v="21.070789207595435"/>
    <n v="21.158638846950673"/>
    <n v="12.779524372234501"/>
    <n v="238.16316065317298"/>
    <n v="16.872786567657943"/>
    <n v="17.030474720190107"/>
    <n v="17.209256844401548"/>
    <n v="17.388597067406675"/>
    <n v="17.477677603917016"/>
    <n v="17.618410381392636"/>
    <n v="17.799027846719586"/>
    <n v="17.980209140169517"/>
    <n v="18.16195602182778"/>
    <n v="18.344270257274104"/>
    <n v="18.415484239807366"/>
    <n v="12.842522912595998"/>
    <n v="207.14067360336028"/>
    <n v="15.60141574788851"/>
    <n v="15.718450149869277"/>
    <n v="15.964343102865733"/>
    <n v="16.233366572286752"/>
    <n v="16.321406754293882"/>
    <n v="16.579439110365218"/>
    <n v="16.834113704649702"/>
    <n v="17.076636351955663"/>
    <n v="17.333034667265533"/>
    <n v="17.552523706500093"/>
    <n v="17.790188383248495"/>
    <n v="8.4419325463301789"/>
    <n v="191.44685079751906"/>
    <n v="12.990346257572254"/>
    <n v="13.032744256244715"/>
    <n v="13.073428183007108"/>
    <n v="13.114239111563155"/>
    <n v="13.155177438370547"/>
    <n v="13.196243561124586"/>
    <n v="13.237437878762043"/>
    <n v="13.278760791465038"/>
    <n v="13.32021270066493"/>
    <n v="13.361794009046216"/>
    <n v="13.403505120550435"/>
    <n v="13.445346440380103"/>
    <n v="158.60923574875108"/>
  </r>
  <r>
    <s v="DE Florida"/>
    <x v="20"/>
    <s v="Regulated &amp; Renewable Energy"/>
    <s v="PEF Fossil Hydro Maintenance Bartow CT BG"/>
    <s v="AFUDC Not Eligible"/>
    <s v="Maintenance"/>
    <s v="Maintenance"/>
    <s v="Fossil Hydro"/>
    <s v="BG - Other Production Plant"/>
    <s v="~"/>
    <s v="PEF Bartow 341"/>
    <n v="0"/>
    <n v="0"/>
    <n v="0"/>
    <n v="0"/>
    <n v="0"/>
    <n v="0"/>
    <n v="0"/>
    <n v="0.02"/>
    <n v="0.05"/>
    <n v="0.23"/>
    <n v="0.45"/>
    <n v="0.84"/>
    <n v="1.589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Bartow CT BG-341"/>
    <s v="AFUDC Not Eligible"/>
    <s v="Maintenance"/>
    <s v="Maintenance"/>
    <s v="Fossil Hydro"/>
    <s v="BG - Other Production Plant"/>
    <s v="~"/>
    <s v="PEF Bartow 341"/>
    <n v="0"/>
    <n v="0"/>
    <n v="0"/>
    <n v="0"/>
    <n v="0"/>
    <n v="0"/>
    <n v="0"/>
    <n v="0"/>
    <n v="0"/>
    <n v="0"/>
    <n v="0"/>
    <n v="0.21"/>
    <n v="0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Bartow Other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1.873002E-2"/>
    <n v="5.6248528941533399E-2"/>
    <n v="9.3884158286874311E-2"/>
    <n v="0.13163727364727371"/>
    <n v="0.16950824177530019"/>
    <n v="0.20749743056840286"/>
    <n v="0.24560520907248534"/>
    <n v="0.28383194748549062"/>
    <n v="0.3221780171609977"/>
    <n v="0.36064379061182866"/>
    <n v="0"/>
    <n v="1.8897646175501868"/>
    <n v="0"/>
    <n v="9.0528429999999993E-2"/>
    <n v="0.27186788988407812"/>
    <n v="0.45377343171989254"/>
    <n v="0.63624682262848964"/>
    <n v="0.81928983524728427"/>
    <n v="1.0029042477472807"/>
    <n v="1.1870918438503459"/>
    <n v="1.3718544128465382"/>
    <n v="1.5571937496114887"/>
    <n v="1.7431116546238385"/>
    <n v="0"/>
    <n v="9.1338623181592364"/>
    <n v="0"/>
    <n v="0.10054378792499113"/>
    <n v="0.30194522830142523"/>
    <n v="0.50397537751223909"/>
    <n v="0.70663619817893997"/>
    <n v="0.90992965904969159"/>
    <n v="1.1138577350184395"/>
    <n v="1.3184224071440969"/>
    <n v="1.5236256626697884"/>
    <n v="1.7294694950421572"/>
    <n v="1.9359559039307279"/>
    <n v="0"/>
    <n v="10.144361454772497"/>
    <n v="0"/>
    <n v="0.11277032873439166"/>
    <n v="0.33866301795527531"/>
    <n v="0.56526086960731914"/>
    <n v="0.79256608497492942"/>
    <n v="1.0205808722141965"/>
    <n v="1.2493074463743445"/>
    <n v="1.4787480294192512"/>
    <n v="1.7089048502490316"/>
    <n v="1.9397801447216918"/>
    <n v="2.1713761556748485"/>
    <n v="0"/>
    <n v="11.377957799925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Bartow Other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7.804175E-3"/>
    <n v="2.3436887058972251E-2"/>
    <n v="3.9118399286197633E-2"/>
    <n v="5.484886401969738E-2"/>
    <n v="7.0628434073041743E-2"/>
    <n v="8.6457262736834545E-2"/>
    <n v="0.10233550378020224"/>
    <n v="0.11826331145228779"/>
    <n v="0.13424084048374904"/>
    <n v="0.15026824608826192"/>
    <n v="0"/>
    <n v="0.78740192397924458"/>
    <n v="0"/>
    <n v="4.2142545000000003E-2"/>
    <n v="0.12655919011845015"/>
    <n v="0.21123935614546721"/>
    <n v="0.29618386570636585"/>
    <n v="0.38139354399442543"/>
    <n v="0.46686921877890647"/>
    <n v="0.55261172041309214"/>
    <n v="0.63862188184235391"/>
    <n v="0.72490053861224479"/>
    <n v="0.81144852887661445"/>
    <n v="0"/>
    <n v="4.2519703894879211"/>
    <n v="0"/>
    <n v="4.6304771662504442E-2"/>
    <n v="0.13905886320406902"/>
    <n v="0.23210250241057614"/>
    <n v="0.32543659315428508"/>
    <n v="0.41906204212904591"/>
    <n v="0.51297975885910774"/>
    <n v="0.60719065570795427"/>
    <n v="0.70169564788716698"/>
    <n v="0.79649565346531581"/>
    <n v="0.89159159337687766"/>
    <n v="0"/>
    <n v="4.6719180818569033"/>
    <n v="0"/>
    <n v="5.1897763729709147E-2"/>
    <n v="0.15585529888122959"/>
    <n v="0.26013735515150643"/>
    <n v="0.36474494558838055"/>
    <n v="0.4696790864020936"/>
    <n v="0.57494079697516076"/>
    <n v="0.68053109987227245"/>
    <n v="0.78645102085022922"/>
    <n v="0.89270158886790507"/>
    <n v="0.99928383609624472"/>
    <n v="0"/>
    <n v="5.2362227924147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Bartow Other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9.8332605000000003E-2"/>
    <n v="0.29530477694305035"/>
    <n v="0.49289183100609019"/>
    <n v="0.69109568664818699"/>
    <n v="0.88991826932032592"/>
    <n v="1.0893615104841152"/>
    <n v="1.2894273476305482"/>
    <n v="1.4901177242988259"/>
    <n v="1.6914345900952377"/>
    <n v="1.8933799007121004"/>
    <n v="0"/>
    <n v="9.9212642421384789"/>
    <n v="0"/>
    <n v="0.49010218999999999"/>
    <n v="1.4718365073034574"/>
    <n v="2.4566354751732113"/>
    <n v="3.4445086604369952"/>
    <n v="4.4354656597870221"/>
    <n v="5.4295160998732088"/>
    <n v="6.4266696373967003"/>
    <n v="7.4269359592036723"/>
    <n v="8.4303247823794401"/>
    <n v="9.4368458543428488"/>
    <n v="0"/>
    <n v="49.448840825896553"/>
    <n v="0"/>
    <n v="0.54173981449384545"/>
    <n v="1.6269105764082474"/>
    <n v="2.7154688833349945"/>
    <n v="3.8074253100717264"/>
    <n v="4.9027904644271088"/>
    <n v="6.0015749873238882"/>
    <n v="7.1037895529022563"/>
    <n v="8.2094448686235566"/>
    <n v="9.3185516753742821"/>
    <n v="10.431120747570438"/>
    <n v="0"/>
    <n v="54.658816880530345"/>
    <n v="0"/>
    <n v="0.60755502398100358"/>
    <n v="1.8245616582347217"/>
    <n v="3.0453673855883907"/>
    <n v="4.269984065556967"/>
    <n v="5.4984235946769022"/>
    <n v="6.7306979066217032"/>
    <n v="7.9668189723178742"/>
    <n v="9.2067988000611987"/>
    <n v="10.450649435633393"/>
    <n v="11.698382962419135"/>
    <n v="0"/>
    <n v="61.29923980509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Bartow Other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9.36501E-3"/>
    <n v="2.8124264470766699E-2"/>
    <n v="4.6942079143437156E-2"/>
    <n v="6.5818636823636853E-2"/>
    <n v="8.4754120887650095E-2"/>
    <n v="0.10374871528420143"/>
    <n v="0.12280260453624267"/>
    <n v="0.14191597374274531"/>
    <n v="0.16108900858049885"/>
    <n v="0.18032189530591433"/>
    <n v="0"/>
    <n v="0.94488230877509338"/>
    <n v="0"/>
    <n v="4.8385885000000003E-2"/>
    <n v="0.14530869976562796"/>
    <n v="0.2425340755744253"/>
    <n v="0.34006295692212374"/>
    <n v="0.43789629125285884"/>
    <n v="0.53603502896837418"/>
    <n v="0.6344801234372538"/>
    <n v="0.73323253100418417"/>
    <n v="0.83229321099924403"/>
    <n v="0.93166312574722399"/>
    <n v="0"/>
    <n v="4.8818919286713154"/>
    <n v="0"/>
    <n v="5.2808250810961362E-2"/>
    <n v="0.15858960236519312"/>
    <n v="0.26470116839113123"/>
    <n v="0.37114397970938545"/>
    <n v="0.47791907035844755"/>
    <n v="0.58502747760473606"/>
    <n v="0.69247024195267315"/>
    <n v="0.80024840715479251"/>
    <n v="0.9083630202218782"/>
    <n v="1.0168151314331368"/>
    <n v="0"/>
    <n v="5.3280863500023354"/>
    <n v="0"/>
    <n v="5.9181660437477801E-2"/>
    <n v="0.17772972692637126"/>
    <n v="0.2966478613579811"/>
    <n v="0.41593721896230212"/>
    <n v="0.53559895857557571"/>
    <n v="0.6556342426515479"/>
    <n v="0.77604423727276162"/>
    <n v="0.89683011216188435"/>
    <n v="1.0179930406930724"/>
    <n v="1.1395341999033683"/>
    <n v="0"/>
    <n v="5.9711312589423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Bartow Other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7.804175E-3"/>
    <n v="2.3436887058972251E-2"/>
    <n v="3.9118399286197633E-2"/>
    <n v="5.484886401969738E-2"/>
    <n v="7.0628434073041743E-2"/>
    <n v="8.6457262736834545E-2"/>
    <n v="0.10233550378020224"/>
    <n v="0.11826331145228779"/>
    <n v="0.13424084048374904"/>
    <n v="0.15026824608826192"/>
    <n v="0"/>
    <n v="0.78740192397924458"/>
    <n v="0"/>
    <n v="3.9020874999999997E-2"/>
    <n v="0.11718443529486125"/>
    <n v="0.19559199643098818"/>
    <n v="0.27424432009848687"/>
    <n v="0.35314217036520873"/>
    <n v="0.43228631368417264"/>
    <n v="0.51167751890101121"/>
    <n v="0.59131655726143884"/>
    <n v="0.67120420241874523"/>
    <n v="0.75134123044130974"/>
    <n v="0"/>
    <n v="3.9370096198962226"/>
    <n v="0"/>
    <n v="4.3443240820326377E-2"/>
    <n v="0.13046533792255072"/>
    <n v="0.21775908929463617"/>
    <n v="0.30532534295156727"/>
    <n v="0.39316494955555165"/>
    <n v="0.48127876242428358"/>
    <n v="0.56966763753923333"/>
    <n v="0.6583324335539632"/>
    <n v="0.74727401180246833"/>
    <n v="0.83649323630754457"/>
    <n v="0"/>
    <n v="4.3832040421721246"/>
    <n v="0"/>
    <n v="4.8776093749999999E-2"/>
    <n v="0.14648054411857656"/>
    <n v="0.24448999553873521"/>
    <n v="0.34280540012310862"/>
    <n v="0.44142771295651084"/>
    <n v="0.54035789210521579"/>
    <n v="0.6395968986262639"/>
    <n v="0.73914569657679863"/>
    <n v="0.83900525302343154"/>
    <n v="0.93917653805163703"/>
    <n v="0"/>
    <n v="4.92126202487027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Bartow Other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0"/>
    <n v="4.682505E-3"/>
    <n v="1.406213223538335E-2"/>
    <n v="2.3471039571718578E-2"/>
    <n v="3.2909318411818426E-2"/>
    <n v="4.2377060443825047E-2"/>
    <n v="5.1874357642100716E-2"/>
    <n v="6.1401302268121336E-2"/>
    <n v="7.0957986871372655E-2"/>
    <n v="8.0544504290249425E-2"/>
    <n v="9.0160947652957166E-2"/>
    <n v="0"/>
    <n v="0.47244115438754669"/>
    <n v="0"/>
    <n v="2.185169E-2"/>
    <n v="6.5623283765122289E-2"/>
    <n v="0.10953151800135338"/>
    <n v="0.15357681925515265"/>
    <n v="0.19775961540451686"/>
    <n v="0.24208033566313669"/>
    <n v="0.28653941058456622"/>
    <n v="0.33113727206640575"/>
    <n v="0.37587435335449731"/>
    <n v="0.42075108904713349"/>
    <n v="0"/>
    <n v="2.2047253871418846"/>
    <n v="0"/>
    <n v="2.484329041874778E-2"/>
    <n v="7.4607423810644835E-2"/>
    <n v="0.12452690440482736"/>
    <n v="0.17460221714399635"/>
    <n v="0.2248338484846838"/>
    <n v="0.27522228640197854"/>
    <n v="0.32576802039426661"/>
    <n v="0.37647154148798634"/>
    <n v="0.42733334224239866"/>
    <n v="0.47835391675437211"/>
    <n v="0"/>
    <n v="2.5065627915439026"/>
    <n v="0"/>
    <n v="2.783489083749556E-2"/>
    <n v="8.3591563856167367E-2"/>
    <n v="0.13952229080830139"/>
    <n v="0.19562761503284001"/>
    <n v="0.25190808156485067"/>
    <n v="0.30836423714082034"/>
    <n v="0.36499663020396683"/>
    <n v="0.42180581090956676"/>
    <n v="0.47879233113030001"/>
    <n v="0.53595674446161068"/>
    <n v="0"/>
    <n v="2.8084001959459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Citrus CC BA"/>
    <s v="AFUDC Not Eligible"/>
    <s v="Maintenance"/>
    <s v="Maintenance"/>
    <s v="Fossil Hydro"/>
    <s v="BA - Fossil Steam Plants "/>
    <s v="~"/>
    <s v="PEF Citrus CC 342"/>
    <n v="13.499999999999998"/>
    <n v="15.529999999999998"/>
    <n v="16.829999999999998"/>
    <n v="21.410000000000004"/>
    <n v="12.099999999999998"/>
    <n v="18.63"/>
    <n v="25.360000000000003"/>
    <n v="30.270000000000003"/>
    <n v="38.960000000000015"/>
    <n v="50.35"/>
    <n v="56.38"/>
    <n v="59.280000000000008"/>
    <n v="358.6"/>
    <n v="69.600613844850002"/>
    <n v="72.150411425421055"/>
    <n v="72.375641200255458"/>
    <n v="72.081859044282126"/>
    <n v="72.338380610533207"/>
    <n v="72.564197163133684"/>
    <n v="72.790718640491932"/>
    <n v="73.017947243150388"/>
    <n v="70.687535339205397"/>
    <n v="66.956106610715551"/>
    <n v="69.362662805612544"/>
    <n v="52.254338211158945"/>
    <n v="836.18041213881031"/>
    <n v="60.748582044949359"/>
    <n v="60.93821907106161"/>
    <n v="61.12844808138918"/>
    <n v="61.319270923911404"/>
    <n v="61.510689452376454"/>
    <n v="61.702705526319249"/>
    <n v="61.895321011079595"/>
    <n v="61.937956959598225"/>
    <n v="61.998576616336727"/>
    <n v="62.19211571300265"/>
    <n v="44.930153630450512"/>
    <n v="53.372741794507341"/>
    <n v="713.67478082498235"/>
    <n v="53.539353881385004"/>
    <n v="53.706486076215903"/>
    <n v="53.874140002605444"/>
    <n v="54.04231728922737"/>
    <n v="54.211019569839642"/>
    <n v="39.637113238373068"/>
    <n v="46.698751813635987"/>
    <n v="46.844529906210056"/>
    <n v="46.911598866957632"/>
    <n v="46.998273754984424"/>
    <n v="47.144986856217145"/>
    <n v="16.298625657201811"/>
    <n v="559.90719691285346"/>
    <n v="31.046209100773545"/>
    <n v="31.143125120337157"/>
    <n v="31.240343679731563"/>
    <n v="31.322027693100559"/>
    <n v="31.419804727289282"/>
    <n v="21.322837279155145"/>
    <n v="26.13559804244921"/>
    <n v="26.211280277807436"/>
    <n v="26.293103245112263"/>
    <n v="26.357092940545943"/>
    <n v="25.925168240051477"/>
    <n v="10.161030532554745"/>
    <n v="318.57762087890831"/>
    <n v="17.670592617569259"/>
    <n v="17.725754376425744"/>
    <n v="17.781088332090004"/>
    <n v="17.836595022103641"/>
    <n v="17.892274985686292"/>
    <n v="16.886861254935482"/>
    <n v="16.319412252575656"/>
    <n v="16.813230759021199"/>
    <n v="16.865716117084713"/>
    <n v="16.906515932013974"/>
    <n v="16.365706853913188"/>
    <n v="7.6884132208339553"/>
    <n v="196.75216172425311"/>
    <n v="11.834711188402324"/>
    <n v="11.871655251277824"/>
    <n v="11.90871464132608"/>
    <n v="11.945889718560469"/>
    <n v="11.983180844118207"/>
    <n v="12.020588380263865"/>
    <n v="12.058112690392885"/>
    <n v="12.095754139035103"/>
    <n v="12.133513091858305"/>
    <n v="12.171389915671766"/>
    <n v="12.209384978429821"/>
    <n v="12.247498649235435"/>
    <n v="144.48039348857208"/>
  </r>
  <r>
    <s v="DE Florida"/>
    <x v="20"/>
    <s v="Regulated &amp; Renewable Energy"/>
    <s v="PEF Fossil Hydro Maintenance Citrus CC BA-341"/>
    <s v="AFUDC Not Eligible"/>
    <s v="Maintenance"/>
    <s v="Maintenance"/>
    <s v="Fossil Hydro"/>
    <s v="BA - Fossil Steam Plants "/>
    <s v="~"/>
    <s v="PEF Citrus CC Struct &amp; Improv 341"/>
    <n v="-2.9699999999999998"/>
    <n v="0.99"/>
    <n v="1.1000000000000001"/>
    <n v="1.1200000000000001"/>
    <n v="0.73"/>
    <n v="0.56000000000000005"/>
    <n v="0.44"/>
    <n v="0"/>
    <n v="0"/>
    <n v="0"/>
    <n v="0"/>
    <n v="0"/>
    <n v="1.9700000000000004"/>
    <n v="0.62814243740000009"/>
    <n v="0.63229586148004235"/>
    <n v="0.63865492220799336"/>
    <n v="0.53839627363234155"/>
    <n v="0.64127352527970327"/>
    <n v="0.87618564020412315"/>
    <n v="1.5377332771076158"/>
    <n v="1.8428280698897948"/>
    <n v="1.9342661069352531"/>
    <n v="1.8853261916364676"/>
    <n v="2.0649540551701286"/>
    <n v="1.597597986641917"/>
    <n v="14.81765434758538"/>
    <n v="2.0138231299667999"/>
    <n v="2.3599806312547726"/>
    <n v="2.7818354436938915"/>
    <n v="3.03721432533874"/>
    <n v="3.316119043299762"/>
    <n v="3.6528111935081644"/>
    <n v="3.7844976242111756"/>
    <n v="3.7478256058480515"/>
    <n v="4.020397961640187"/>
    <n v="4.2689086555772331"/>
    <n v="2.9031205850848854"/>
    <n v="3.7464604616912704"/>
    <n v="39.632994661114935"/>
    <n v="3.9495544315080542"/>
    <n v="4.318679948378068"/>
    <n v="4.9232834746041885"/>
    <n v="5.5297743735200235"/>
    <n v="6.138158536880276"/>
    <n v="4.2060011767468239"/>
    <n v="5.7534393461853908"/>
    <n v="6.0425142491177875"/>
    <n v="6.4010327139623433"/>
    <n v="7.0039814334958033"/>
    <n v="7.61696758480897"/>
    <n v="1.8916844147904774"/>
    <n v="63.775071683998199"/>
    <n v="5.3024986486478491"/>
    <n v="5.9580571486043734"/>
    <n v="6.5519918482756099"/>
    <n v="7.2560129830177882"/>
    <n v="7.9655535264748174"/>
    <n v="4.9623177119704049"/>
    <n v="7.0871301882726581"/>
    <n v="7.7945424318922143"/>
    <n v="8.3543851643145075"/>
    <n v="9.0616069509341148"/>
    <n v="8.8845573863696679"/>
    <n v="2.5939752305006856"/>
    <n v="81.772629219274691"/>
    <n v="6.4203484381872871"/>
    <n v="7.0852912498129896"/>
    <n v="7.7103207305737929"/>
    <n v="8.3373013471138044"/>
    <n v="8.9662391902350471"/>
    <n v="8.3795177320480825"/>
    <n v="8.066563185192658"/>
    <n v="8.9712312760421788"/>
    <n v="9.466454980028157"/>
    <n v="10.092266799044797"/>
    <n v="9.7171218089102389"/>
    <n v="3.7836291231475339"/>
    <n v="96.99628586033657"/>
    <n v="7.3943156246272741"/>
    <n v="7.7188540076957031"/>
    <n v="7.742949722685907"/>
    <n v="7.7671206565467239"/>
    <n v="7.7913670440866465"/>
    <n v="7.8156891208471606"/>
    <n v="7.840087123105036"/>
    <n v="7.8645612878746185"/>
    <n v="7.8891118529101387"/>
    <n v="7.9137390567080121"/>
    <n v="7.9384431385091663"/>
    <n v="7.9632243383013561"/>
    <n v="93.63946297389775"/>
  </r>
  <r>
    <s v="DE Florida"/>
    <x v="20"/>
    <s v="Regulated &amp; Renewable Energy"/>
    <s v="PEF Fossil Hydro Maintenance Citrus CC BA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1.61"/>
    <n v="3.4000000000000004"/>
    <n v="5.0100000000000007"/>
    <n v="3.3955965424999999"/>
    <n v="3.5767277182025241"/>
    <n v="3.5967476507323526"/>
    <n v="3.3838829144387375"/>
    <n v="3.6008472740294573"/>
    <n v="4.0823744464793483"/>
    <n v="5.4253757239066518"/>
    <n v="6.0486589941383819"/>
    <n v="6.1541689094227428"/>
    <n v="5.9312879589567089"/>
    <n v="6.3806469398290941"/>
    <n v="4.8564999039126056"/>
    <n v="56.432814976548606"/>
    <n v="6.002804870817311"/>
    <n v="6.7078025765122113"/>
    <n v="7.5656652457009672"/>
    <n v="8.0874028647701124"/>
    <n v="8.6566622455783548"/>
    <n v="9.3426235935860422"/>
    <n v="9.6146616964389047"/>
    <n v="9.541973635802961"/>
    <n v="10.094277262935719"/>
    <n v="10.602233400243801"/>
    <n v="7.2593109934980351"/>
    <n v="9.266175108838711"/>
    <n v="102.74159349472313"/>
    <n v="9.6815685682022075"/>
    <n v="10.432225150399022"/>
    <n v="11.658369443359268"/>
    <n v="12.888341354174521"/>
    <n v="14.122152831404607"/>
    <n v="9.7270276207194666"/>
    <n v="13.105861313455474"/>
    <n v="13.694201007160075"/>
    <n v="14.420250252170611"/>
    <n v="15.640471748124341"/>
    <n v="16.882874468241308"/>
    <n v="4.2782789059462925"/>
    <n v="146.53162266335718"/>
    <n v="11.696360921096911"/>
    <n v="13.023136052147636"/>
    <n v="14.225490868966501"/>
    <n v="15.64963378380563"/>
    <n v="17.085434351532857"/>
    <n v="10.679626330344441"/>
    <n v="15.143294183496479"/>
    <n v="16.574092997865801"/>
    <n v="17.707119518170181"/>
    <n v="19.13716102490606"/>
    <n v="18.764901760073997"/>
    <n v="5.5305729549514373"/>
    <n v="175.21682474735789"/>
    <n v="13.527094959377415"/>
    <n v="14.871487705524258"/>
    <n v="16.135295246366628"/>
    <n v="17.403047977295017"/>
    <n v="18.674758213890971"/>
    <n v="17.455975195842878"/>
    <n v="16.805976633759741"/>
    <n v="18.650441186014916"/>
    <n v="19.652057394767656"/>
    <n v="20.916981305266972"/>
    <n v="20.141122759686343"/>
    <n v="7.8677628938643025"/>
    <n v="202.1020014716571"/>
    <n v="15.307671844445119"/>
    <n v="15.964149176320099"/>
    <n v="16.013983981879342"/>
    <n v="16.063974355256057"/>
    <n v="16.114120782081628"/>
    <n v="16.164423749503431"/>
    <n v="16.214883746189543"/>
    <n v="16.265501262333508"/>
    <n v="16.316276789659099"/>
    <n v="16.367210821425072"/>
    <n v="16.418303852429993"/>
    <n v="16.469556379017007"/>
    <n v="193.6800567405399"/>
  </r>
  <r>
    <s v="DE Florida"/>
    <x v="20"/>
    <s v="Regulated &amp; Renewable Energy"/>
    <s v="PEF Fossil Hydro Maintenance Citrus CC BA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1.3461597961092137E-2"/>
    <n v="4.0427432669421184E-2"/>
    <n v="0"/>
    <n v="5.8502579669295326E-2"/>
    <n v="1.488670772590633"/>
    <n v="5.5381903318887842"/>
    <n v="7.3991792953499438"/>
    <n v="8.0729822357825221"/>
    <n v="7.9593039893101301"/>
    <n v="8.9589446673373452"/>
    <n v="6.9157141656685939"/>
    <n v="46.445377068227764"/>
    <n v="9.1068945771311416"/>
    <n v="11.222009460480422"/>
    <n v="13.801846956721247"/>
    <n v="15.359550076140501"/>
    <n v="17.061661457054136"/>
    <n v="19.118534916584522"/>
    <n v="19.916714609751516"/>
    <n v="19.689275480891045"/>
    <n v="21.359521688262362"/>
    <n v="22.874910955376848"/>
    <n v="15.324422220393329"/>
    <n v="20.14014933842137"/>
    <n v="204.97549173720844"/>
    <n v="21.378139990709631"/>
    <n v="23.635475424997868"/>
    <n v="27.338531932701152"/>
    <n v="31.053148160812846"/>
    <n v="34.779360194965342"/>
    <n v="23.62226121353957"/>
    <n v="32.820119094750297"/>
    <n v="34.587117523480245"/>
    <n v="36.78469442125472"/>
    <n v="40.481932974011777"/>
    <n v="44.237578562852093"/>
    <n v="10.582084358317251"/>
    <n v="361.30044385239279"/>
    <n v="30.890769533848289"/>
    <n v="34.910461849849845"/>
    <n v="38.551788826969734"/>
    <n v="42.869838751268603"/>
    <n v="47.220912942611605"/>
    <n v="29.271876854431749"/>
    <n v="42.111042645956147"/>
    <n v="46.4502345240995"/>
    <n v="49.883074889743142"/>
    <n v="54.221724353558677"/>
    <n v="53.155274932266096"/>
    <n v="15.300652783528596"/>
    <n v="484.83765288813208"/>
    <n v="38.471119013542712"/>
    <n v="42.550669142058709"/>
    <n v="46.38516156844107"/>
    <n v="50.23162401479609"/>
    <n v="54.090093847576028"/>
    <n v="50.536446044707645"/>
    <n v="48.645444341301911"/>
    <n v="54.178605143067394"/>
    <n v="57.21628883273771"/>
    <n v="61.056363904027563"/>
    <n v="58.779156133092101"/>
    <n v="22.773371589996753"/>
    <n v="584.9143435753457"/>
    <n v="44.763865117810319"/>
    <n v="46.754434772153459"/>
    <n v="46.90038668854865"/>
    <n v="47.04679421866269"/>
    <n v="47.193658784771266"/>
    <n v="47.34098181358992"/>
    <n v="47.488764736287955"/>
    <n v="47.637008988502274"/>
    <n v="47.785716010351415"/>
    <n v="47.934887246449449"/>
    <n v="48.084524145920071"/>
    <n v="48.234628162410672"/>
    <n v="567.1656506854581"/>
  </r>
  <r>
    <s v="DE Florida"/>
    <x v="20"/>
    <s v="Regulated &amp; Renewable Energy"/>
    <s v="PEF Fossil Hydro Maintenance Citrus CC BA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3.2399595880284901E-4"/>
    <n v="9.73014113742264E-4"/>
    <n v="0"/>
    <n v="1.4080497313303901E-3"/>
    <n v="3.5829573554442218E-2"/>
    <n v="0.13329407785013062"/>
    <n v="0.17808466699718614"/>
    <n v="0.19430186724047141"/>
    <n v="0.19156584046509884"/>
    <n v="0.21562535708948927"/>
    <n v="0.16644854855927188"/>
    <n v="1.1178549915599658"/>
    <n v="0.21918623990718916"/>
    <n v="0.27009317358546459"/>
    <n v="0.33218512771794956"/>
    <n v="0.36967618317549095"/>
    <n v="0.41064288047563913"/>
    <n v="0.46014804996464187"/>
    <n v="0.47935877039560798"/>
    <n v="0.47388472795002184"/>
    <n v="0.51408448900054338"/>
    <n v="0.55055712768559228"/>
    <n v="0.36883072015272123"/>
    <n v="0.48473643427730129"/>
    <n v="4.9333839242881634"/>
    <n v="0.51453259737297563"/>
    <n v="0.56886229670801913"/>
    <n v="0.65798762645711695"/>
    <n v="0.74739117607433259"/>
    <n v="0.83707381407028192"/>
    <n v="0.56854354048946942"/>
    <n v="0.78991834258158811"/>
    <n v="0.83244654311184618"/>
    <n v="0.88533792062315619"/>
    <n v="0.97432321956006007"/>
    <n v="1.0647142645081975"/>
    <n v="0.25469083146806071"/>
    <n v="8.6958221730251051"/>
    <n v="0.74348189729814129"/>
    <n v="0.84022811714914669"/>
    <n v="0.92786788468441761"/>
    <n v="1.0317950775288578"/>
    <n v="1.1365171013185271"/>
    <n v="0.70451812996287988"/>
    <n v="1.0135322825238511"/>
    <n v="1.1179683216796847"/>
    <n v="1.2005902156602404"/>
    <n v="1.3050131998836134"/>
    <n v="1.2793458026791482"/>
    <n v="0.36825746888804489"/>
    <n v="11.669115499256554"/>
    <n v="0.92592624906067733"/>
    <n v="1.0241134661795828"/>
    <n v="1.1164028722635517"/>
    <n v="1.2089803754178108"/>
    <n v="1.3018468749863412"/>
    <n v="1.2163172154629924"/>
    <n v="1.1708043410760913"/>
    <n v="1.3039775243467779"/>
    <n v="1.3770891599889521"/>
    <n v="1.4695129349972733"/>
    <n v="1.4147047669752535"/>
    <n v="0.54811232908317076"/>
    <n v="14.077788109838474"/>
    <n v="1.0773830175172807"/>
    <n v="1.1252924826615738"/>
    <n v="1.1288052744459238"/>
    <n v="1.1323290320070036"/>
    <n v="1.1358637895763488"/>
    <n v="1.1394095814923557"/>
    <n v="1.1429664422006129"/>
    <n v="1.1465344062542373"/>
    <n v="1.1501135083142089"/>
    <n v="1.1537037831497081"/>
    <n v="1.1573052656384533"/>
    <n v="1.1609179907670388"/>
    <n v="13.650624574024746"/>
  </r>
  <r>
    <s v="DE Florida"/>
    <x v="20"/>
    <s v="Regulated &amp; Renewable Energy"/>
    <s v="PEF Fossil Hydro Maintenance Citrus CC BA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2.3298919548044084E-3"/>
    <n v="6.9970556543228965E-3"/>
    <n v="0"/>
    <n v="1.012544648122422E-2"/>
    <n v="0.25765455679453259"/>
    <n v="0.95853294205767436"/>
    <n v="1.2806271857336442"/>
    <n v="1.3972469254238982"/>
    <n v="1.3775718443036762"/>
    <n v="1.5505865770391556"/>
    <n v="1.1969505286734097"/>
    <n v="8.0386229541163434"/>
    <n v="1.5761932921957742"/>
    <n v="1.942270868160072"/>
    <n v="2.3887812040479073"/>
    <n v="2.6583836670243168"/>
    <n v="2.9529798675670609"/>
    <n v="3.3089771971011661"/>
    <n v="3.4471236824569922"/>
    <n v="3.4077592178465257"/>
    <n v="3.6968402921992536"/>
    <n v="3.9591192038152228"/>
    <n v="2.6523038458373054"/>
    <n v="3.4857950778036977"/>
    <n v="35.476527416055298"/>
    <n v="3.7000626906997436"/>
    <n v="4.090754761697708"/>
    <n v="4.7316671855146568"/>
    <n v="5.3745803264176626"/>
    <n v="6.0195004299852313"/>
    <n v="4.0884657548621357"/>
    <n v="5.680400647213343"/>
    <n v="5.9862267333728001"/>
    <n v="6.3665758630735363"/>
    <n v="7.00648132418993"/>
    <n v="7.656495684145213"/>
    <n v="1.83151319634169"/>
    <n v="62.532724597513649"/>
    <n v="5.3464732960511405"/>
    <n v="6.0421888797452237"/>
    <n v="6.6724189058769294"/>
    <n v="7.4197741348017221"/>
    <n v="8.1728451005251106"/>
    <n v="5.0662826753435874"/>
    <n v="7.2884456518926033"/>
    <n v="8.0394600693532325"/>
    <n v="8.6336058570358105"/>
    <n v="9.3845263988529837"/>
    <n v="9.1999486482231063"/>
    <n v="2.6481884285417157"/>
    <n v="83.914158046243159"/>
    <n v="6.6584612443869444"/>
    <n v="7.3645378733288753"/>
    <n v="8.0282008713302417"/>
    <n v="8.6939356062025812"/>
    <n v="9.361748545224728"/>
    <n v="8.7466939410013609"/>
    <n v="8.4194050956873454"/>
    <n v="9.3770684852362045"/>
    <n v="9.9028220974747203"/>
    <n v="10.567451332611283"/>
    <n v="10.173319039804333"/>
    <n v="3.9415458645701462"/>
    <n v="101.23518999685876"/>
    <n v="7.7475951183228595"/>
    <n v="8.0921172241050421"/>
    <n v="8.1173781436800141"/>
    <n v="8.1427179195097956"/>
    <n v="8.168136797757592"/>
    <n v="8.1936350253550465"/>
    <n v="8.2192128500046469"/>
    <n v="8.2448705201821202"/>
    <n v="8.2706082851388594"/>
    <n v="8.2964263949043282"/>
    <n v="8.3223251002885075"/>
    <n v="8.3483046528843268"/>
    <n v="98.163328032133137"/>
  </r>
  <r>
    <s v="DE Florida"/>
    <x v="20"/>
    <s v="Regulated &amp; Renewable Energy"/>
    <s v="PEF Fossil Hydro Maintenance Citrus CC BA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1.1355852716855851E-4"/>
    <n v="3.4103527117764827E-4"/>
    <n v="0"/>
    <n v="4.9351249398533125E-4"/>
    <n v="1.2558038121690956E-2"/>
    <n v="4.6718728273282752E-2"/>
    <n v="6.2417545484909395E-2"/>
    <n v="6.8101571240137035E-2"/>
    <n v="6.7142611220842113E-2"/>
    <n v="7.5575319092719473E-2"/>
    <n v="5.8339159826486693E-2"/>
    <n v="0.39180107955239996"/>
    <n v="7.6823385919515527E-2"/>
    <n v="9.4665943069094455E-2"/>
    <n v="0.11642877889691183"/>
    <n v="0.12956915588026729"/>
    <n v="0.1439277232696704"/>
    <n v="0.16127897096786109"/>
    <n v="0.16801220654909529"/>
    <n v="0.16609358941548721"/>
    <n v="0.1801833505171157"/>
    <n v="0.19296677888557082"/>
    <n v="0.12927282645691288"/>
    <n v="0.16989704360777064"/>
    <n v="1.7291197534352734"/>
    <n v="0.18034040965752399"/>
    <n v="0.199382785886003"/>
    <n v="0.23062097167221979"/>
    <n v="0.26195667276585982"/>
    <n v="0.29339019357753282"/>
    <n v="0.19927158335410231"/>
    <n v="0.2768625973525255"/>
    <n v="0.2917686136460671"/>
    <n v="0.31030689884848001"/>
    <n v="0.34149600713331002"/>
    <n v="0.37317782349889789"/>
    <n v="8.926789752016924E-2"/>
    <n v="3.0478424549126917"/>
    <n v="0.2605873121511475"/>
    <n v="0.29449698522503698"/>
    <n v="0.3252151306478086"/>
    <n v="0.36164210190429874"/>
    <n v="0.39834766163788371"/>
    <n v="0.24693228002503112"/>
    <n v="0.35524208240843019"/>
    <n v="0.39184740815294455"/>
    <n v="0.42080676783284066"/>
    <n v="0.45740752041886318"/>
    <n v="0.4484110741049307"/>
    <n v="0.12907385349734121"/>
    <n v="4.0900101780065565"/>
    <n v="0.32453766403414924"/>
    <n v="0.35895263252383475"/>
    <n v="0.39130026975487209"/>
    <n v="0.42374888563462437"/>
    <n v="0.45629879538511009"/>
    <n v="0.426320540471335"/>
    <n v="0.41036822213832896"/>
    <n v="0.45704567854635447"/>
    <n v="0.48267146490659579"/>
    <n v="0.51506619989991198"/>
    <n v="0.49585585872066451"/>
    <n v="0.1921139809051593"/>
    <n v="4.9342801929209408"/>
    <n v="0.37762419707995021"/>
    <n v="0.39441656799058211"/>
    <n v="0.39564780635838132"/>
    <n v="0.39688288824605605"/>
    <n v="0.39812182565180715"/>
    <n v="0.39936463061128957"/>
    <n v="0.40061131519772997"/>
    <n v="0.40186189152204327"/>
    <n v="0.4031163717329509"/>
    <n v="0.40437476801709848"/>
    <n v="0.40563709259917441"/>
    <n v="0.40690335774202852"/>
    <n v="4.784562712749092"/>
  </r>
  <r>
    <s v="DE Florida"/>
    <x v="20"/>
    <s v="Regulated &amp; Renewable Energy"/>
    <s v="PEF Fossil Hydro Maintenance Citrus Other BG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0"/>
    <n v="1.4047515E-2"/>
    <n v="4.2186396706150056E-2"/>
    <n v="7.0413118715155737E-2"/>
    <n v="9.8727955235455273E-2"/>
    <n v="0.12713118133147516"/>
    <n v="0.15562307292630218"/>
    <n v="0.18420390680436402"/>
    <n v="0.21287396061411801"/>
    <n v="0.2416335128707483"/>
    <n v="0.27048284295887154"/>
    <n v="0"/>
    <n v="1.4173234631626404"/>
    <n v="0"/>
    <n v="7.0237574999999997E-2"/>
    <n v="0.21093198353075024"/>
    <n v="0.35206559357577871"/>
    <n v="0.49363977617727639"/>
    <n v="0.6356559066573757"/>
    <n v="0.77811536463151076"/>
    <n v="0.92101953402182002"/>
    <n v="1.0643698030705899"/>
    <n v="1.2081675643537415"/>
    <n v="1.3524142147943576"/>
    <n v="0"/>
    <n v="7.0866173158132018"/>
    <n v="0"/>
    <n v="7.7651541281216707E-2"/>
    <n v="0.23319702633052145"/>
    <n v="0.38922807305413998"/>
    <n v="0.54574619721538442"/>
    <n v="0.70275291930927919"/>
    <n v="0.86024976457733282"/>
    <n v="1.0182382630223543"/>
    <n v="1.1767199494233169"/>
    <n v="1.3356963633502665"/>
    <n v="1.4951690491792795"/>
    <n v="0"/>
    <n v="7.834649146743093"/>
    <n v="0"/>
    <n v="8.714662085154308E-2"/>
    <n v="0.26171190554654283"/>
    <n v="0.43682212545381655"/>
    <n v="0.61247898168126802"/>
    <n v="0.78868418064709922"/>
    <n v="0.96543943409638611"/>
    <n v="1.1427464591177079"/>
    <n v="1.3206069781598282"/>
    <n v="1.4990227190484267"/>
    <n v="1.6779954150028848"/>
    <n v="0"/>
    <n v="8.7926548196055041"/>
    <n v="0"/>
    <n v="0.22905253624219582"/>
    <n v="0.6878726351573986"/>
    <n v="1.1481250190107821"/>
    <n v="1.6098141589232691"/>
    <n v="2.0729445399731468"/>
    <n v="2.5375206612396366"/>
    <n v="3.0035470358466005"/>
    <n v="3.4710281910063832"/>
    <n v="3.9399686680637944"/>
    <n v="4.4103730225402211"/>
    <n v="0"/>
    <n v="23.110246468003428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Citrus Other BG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2.809503E-2"/>
    <n v="8.4372793412300112E-2"/>
    <n v="0.14082623743031147"/>
    <n v="0.19745591047091055"/>
    <n v="0.25426236266295033"/>
    <n v="0.31124614585260435"/>
    <n v="0.36840781360872804"/>
    <n v="0.42574792122823601"/>
    <n v="0.4832670257414966"/>
    <n v="0.54096568591774308"/>
    <n v="0"/>
    <n v="2.8346469263252807"/>
    <n v="0"/>
    <n v="0.142035985"/>
    <n v="0.42655134447329496"/>
    <n v="0.71195486700879695"/>
    <n v="0.99824932515849218"/>
    <n v="1.2854375001293599"/>
    <n v="1.5735221818103886"/>
    <n v="1.8625061687996807"/>
    <n v="2.1523922684316377"/>
    <n v="2.4431832968042326"/>
    <n v="2.7348820788063675"/>
    <n v="0"/>
    <n v="14.33071501642225"/>
    <n v="0"/>
    <n v="0.15686391744380992"/>
    <n v="0.47108142971659667"/>
    <n v="0.78627982537091989"/>
    <n v="1.1024621664010053"/>
    <n v="1.4196315243596143"/>
    <n v="1.7377909803878822"/>
    <n v="2.0569436252452498"/>
    <n v="2.3770925593394887"/>
    <n v="2.698240892756822"/>
    <n v="3.0203917452921343"/>
    <n v="0"/>
    <n v="15.826778666313523"/>
    <n v="0"/>
    <n v="0.17598414624843917"/>
    <n v="0.52850180317513684"/>
    <n v="0.88211990389593287"/>
    <n v="1.236841883633206"/>
    <n v="1.5926711883329656"/>
    <n v="1.9496112746983272"/>
    <n v="2.307665610223093"/>
    <n v="2.6668376732254369"/>
    <n v="3.0271309528816928"/>
    <n v="3.3885489492602523"/>
    <n v="0"/>
    <n v="17.755913385574484"/>
    <n v="0"/>
    <n v="0.46252743827506215"/>
    <n v="1.3890261728534266"/>
    <n v="2.3184171307365617"/>
    <n v="3.2507093404911922"/>
    <n v="4.1859118588682485"/>
    <n v="5.1240337708908461"/>
    <n v="6.0650841899425476"/>
    <n v="7.0090722578558902"/>
    <n v="7.9560071450011964"/>
    <n v="8.9058980503756562"/>
    <n v="0"/>
    <n v="46.666687355290627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Citrus Other BG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8.740676E-2"/>
    <n v="0.26249313506048916"/>
    <n v="0.43812607200541354"/>
    <n v="0.61430727702061061"/>
    <n v="0.79103846161806746"/>
    <n v="0.96832134265254677"/>
    <n v="1.1461576423382649"/>
    <n v="1.324549088265623"/>
    <n v="1.5034974134179893"/>
    <n v="1.6830043561885339"/>
    <n v="0"/>
    <n v="8.8189015485675384"/>
    <n v="0"/>
    <n v="0.43079045999999999"/>
    <n v="1.2937161656552683"/>
    <n v="2.1593356405981092"/>
    <n v="3.0276572938872954"/>
    <n v="3.8986895608319045"/>
    <n v="4.7724409030732664"/>
    <n v="5.6489198086671628"/>
    <n v="6.5281347921662851"/>
    <n v="7.4100943947029467"/>
    <n v="8.2948071840720594"/>
    <n v="0"/>
    <n v="43.464586203654292"/>
    <n v="0"/>
    <n v="0.47709523179361457"/>
    <n v="1.4327750292530772"/>
    <n v="2.3914381436658747"/>
    <n v="3.3530938879630412"/>
    <n v="4.3177516041475075"/>
    <n v="5.2854206633848557"/>
    <n v="6.2561104660943538"/>
    <n v="7.2298304420402744"/>
    <n v="8.2065900504235074"/>
    <n v="9.186398779973441"/>
    <n v="0"/>
    <n v="48.136504298739553"/>
    <n v="0"/>
    <n v="0.53497619621254"/>
    <n v="1.6065986077800509"/>
    <n v="2.6815662708810795"/>
    <n v="3.7598896282869814"/>
    <n v="4.8415791553679961"/>
    <n v="5.9266453601950122"/>
    <n v="7.0150987836416512"/>
    <n v="8.1069499994866643"/>
    <n v="9.2022096145166419"/>
    <n v="10.300888268629071"/>
    <n v="0"/>
    <n v="53.976401884997685"/>
    <n v="0"/>
    <n v="1.4065724740126642"/>
    <n v="4.2241082771329435"/>
    <n v="7.0504394972437501"/>
    <n v="9.8855935907344392"/>
    <n v="12.729598099704155"/>
    <n v="15.582480652229389"/>
    <n v="18.444268962632364"/>
    <n v="21.314990831750276"/>
    <n v="24.194674147205358"/>
    <n v="27.083346883675798"/>
    <n v="0"/>
    <n v="141.91607341632115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Citrus Other BG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1.560835E-3"/>
    <n v="4.6873774117944496E-3"/>
    <n v="7.8236798572395277E-3"/>
    <n v="1.0969772803939477E-2"/>
    <n v="1.412568681460835E-2"/>
    <n v="1.7291452547366908E-2"/>
    <n v="2.0467100756040447E-2"/>
    <n v="2.3652662290457559E-2"/>
    <n v="2.6848168096749808E-2"/>
    <n v="3.0053649217652391E-2"/>
    <n v="0"/>
    <n v="0.15748038479584892"/>
    <n v="0"/>
    <n v="1.0925845E-2"/>
    <n v="3.2811641882561145E-2"/>
    <n v="5.4765759000676692E-2"/>
    <n v="7.6788409627576326E-2"/>
    <n v="9.8879807702258432E-2"/>
    <n v="0.12104016783156835"/>
    <n v="0.14326970529228311"/>
    <n v="0.16556863603320288"/>
    <n v="0.18793717667724866"/>
    <n v="0.21037554452356674"/>
    <n v="0"/>
    <n v="1.1023626935709423"/>
    <n v="0"/>
    <n v="1.144612333749556E-2"/>
    <n v="3.4374101032325639E-2"/>
    <n v="5.7373652307286332E-2"/>
    <n v="8.0445000591475538E-2"/>
    <n v="0.10358837001146307"/>
    <n v="0.12680398539346788"/>
    <n v="0.15009207226554222"/>
    <n v="0.17345285685976253"/>
    <n v="0.19688656611442704"/>
    <n v="0.22039342767626055"/>
    <n v="0"/>
    <n v="1.1548561555895063"/>
    <n v="0"/>
    <n v="1.2876888754682505E-2"/>
    <n v="3.8670863661366343E-2"/>
    <n v="6.4545358845697134E-2"/>
    <n v="9.0500625665410006E-2"/>
    <n v="0.11653691626289593"/>
    <n v="0.14265448356765131"/>
    <n v="0.16885358129873496"/>
    <n v="0.19513446396723277"/>
    <n v="0.22149738687873038"/>
    <n v="0.24794260613579308"/>
    <n v="0"/>
    <n v="1.2992131750381943"/>
    <n v="0"/>
    <n v="3.3818091664065277E-2"/>
    <n v="0.1015598439144008"/>
    <n v="0.16951306356048357"/>
    <n v="0.23767841073373899"/>
    <n v="0.30605654762630474"/>
    <n v="0.37464813849746398"/>
    <n v="0.44345384968009799"/>
    <n v="0.51247434958715932"/>
    <n v="0.58171030871816576"/>
    <n v="0.65116239966571254"/>
    <n v="0"/>
    <n v="3.4120750036475931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Citrus Other BG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1.560835E-2"/>
    <n v="4.6873774117944501E-2"/>
    <n v="7.8236798572395266E-2"/>
    <n v="0.10969772803939476"/>
    <n v="0.14125686814608349"/>
    <n v="0.17291452547366909"/>
    <n v="0.20467100756040449"/>
    <n v="0.23652662290457557"/>
    <n v="0.26848168096749808"/>
    <n v="0.30053649217652384"/>
    <n v="0"/>
    <n v="1.5748038479584892"/>
    <n v="0"/>
    <n v="7.492008E-2"/>
    <n v="0.2249941157661336"/>
    <n v="0.37553663314749725"/>
    <n v="0.52654909458909482"/>
    <n v="0.67803296710120076"/>
    <n v="0.82998972227361145"/>
    <n v="0.98242083628994137"/>
    <n v="1.1353277899419625"/>
    <n v="1.2887120686439908"/>
    <n v="1.4425751624473147"/>
    <n v="0"/>
    <n v="7.5590584702007471"/>
    <n v="0"/>
    <n v="8.2594185449964483E-2"/>
    <n v="0.24804038814078702"/>
    <n v="0.41400305927916342"/>
    <n v="0.58048381110915237"/>
    <n v="0.74748426090770637"/>
    <n v="0.91500603100038325"/>
    <n v="1.0830507487771053"/>
    <n v="1.2516200467079692"/>
    <n v="1.4207155623591052"/>
    <n v="1.5903389384085838"/>
    <n v="0"/>
    <n v="8.3333370321399194"/>
    <n v="0"/>
    <n v="9.2609543325008883E-2"/>
    <n v="0.27811772640813803"/>
    <n v="0.46420500482115229"/>
    <n v="0.65087318630857016"/>
    <n v="0.83812408425809182"/>
    <n v="1.0259595177182155"/>
    <n v="1.2143813114159085"/>
    <n v="1.403391295774334"/>
    <n v="1.5929913069306316"/>
    <n v="1.7831831867537553"/>
    <n v="0"/>
    <n v="9.3438361637138065"/>
    <n v="0"/>
    <n v="0.24349026000000001"/>
    <n v="0.73123087623993421"/>
    <n v="1.2204940577293659"/>
    <n v="1.7112845574145581"/>
    <n v="2.2036071430789024"/>
    <n v="2.6974665973892376"/>
    <n v="3.1928677179423097"/>
    <n v="3.6898153173113788"/>
    <n v="4.18831422309297"/>
    <n v="4.6883692779537727"/>
    <n v="0"/>
    <n v="24.566940028152427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Citrus Other BG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2167E-3"/>
    <n v="9.3747548235888992E-3"/>
    <n v="1.5647359714479055E-2"/>
    <n v="2.1939545607878953E-2"/>
    <n v="2.8251373629216699E-2"/>
    <n v="3.4582905094733815E-2"/>
    <n v="4.0934201512080895E-2"/>
    <n v="4.7305324580915117E-2"/>
    <n v="5.3696336193499616E-2"/>
    <n v="6.0107298435304782E-2"/>
    <n v="0"/>
    <n v="0.31496076959169783"/>
    <n v="0"/>
    <n v="4.0321570843738904E-3"/>
    <n v="1.2109058316927247E-2"/>
    <n v="2.021117296975123E-2"/>
    <n v="2.8338579750823496E-2"/>
    <n v="3.6491357613822037E-2"/>
    <n v="4.4669585758892155E-2"/>
    <n v="5.2873343633415885E-2"/>
    <n v="6.1102710932783799E-2"/>
    <n v="6.9357767601169115E-2"/>
    <n v="7.7638593832304426E-2"/>
    <n v="0"/>
    <n v="0.40682432749426328"/>
    <n v="0"/>
    <n v="4.5524354156261096E-3"/>
    <n v="1.3671517447942226E-2"/>
    <n v="2.2819066245066164E-2"/>
    <n v="3.199517067084362E-2"/>
    <n v="4.1199919866523889E-2"/>
    <n v="5.0433403251625847E-2"/>
    <n v="5.9695710524806572E-2"/>
    <n v="6.898693166473277E-2"/>
    <n v="7.8307156930954844E-2"/>
    <n v="8.7656476864783714E-2"/>
    <n v="0"/>
    <n v="0.45931778888290581"/>
    <n v="0"/>
    <n v="1.183633208437389E-2"/>
    <n v="3.5545945375899494E-2"/>
    <n v="5.9329572255948856E-2"/>
    <n v="8.3187443770520869E-2"/>
    <n v="0.10711979168686377"/>
    <n v="0.1311268484957267"/>
    <n v="0.15520884741361812"/>
    <n v="0.17936602238507157"/>
    <n v="0.2035986080849182"/>
    <n v="0.22790683992056643"/>
    <n v="0"/>
    <n v="1.1942262514735078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CR 4&amp;5-311"/>
    <s v="AFUDC Not Eligible"/>
    <s v="Maintenance"/>
    <s v="Maintenance"/>
    <s v="Fossil Hydro"/>
    <s v="BA - Fossil Steam Plants "/>
    <s v="~"/>
    <s v="PEF CR4&amp;5 Struct &amp; Improv 311"/>
    <n v="8.6699999999999982"/>
    <n v="13.71"/>
    <n v="16.510000000000002"/>
    <n v="18.309999999999995"/>
    <n v="17.579999999999998"/>
    <n v="19.000000000000004"/>
    <n v="-13.95"/>
    <n v="6.56"/>
    <n v="8.0499999999999989"/>
    <n v="9.2399999999999984"/>
    <n v="12.92"/>
    <n v="12.299999999999999"/>
    <n v="128.9"/>
    <n v="21.294815288699997"/>
    <n v="23.846027299158791"/>
    <n v="24.122150550498692"/>
    <n v="24.636526167932765"/>
    <n v="24.908469984144485"/>
    <n v="25.385913392752514"/>
    <n v="26.041768179310207"/>
    <n v="26.264319229484457"/>
    <n v="27.018727647139638"/>
    <n v="28.047577778188298"/>
    <n v="27.187051910661925"/>
    <n v="0"/>
    <n v="278.75334742797173"/>
    <n v="15.547824207821122"/>
    <n v="16.038928172031234"/>
    <n v="14.797775362072189"/>
    <n v="12.912837157603281"/>
    <n v="11.107531501905916"/>
    <n v="13.146901179162962"/>
    <n v="13.470247974110112"/>
    <n v="13.665555076272696"/>
    <n v="14.237515990969003"/>
    <n v="13.964111006617395"/>
    <n v="9.1685729749297344"/>
    <n v="11.908815046284403"/>
    <n v="159.96661564978001"/>
    <n v="12.282396888816688"/>
    <n v="12.712851898344908"/>
    <n v="4.8494855147669744"/>
    <n v="5.1653251847888093"/>
    <n v="7.3865556981888227"/>
    <n v="7.942134570031854"/>
    <n v="8.4994477757717526"/>
    <n v="8.653559201604164"/>
    <n v="9.1925514751029738"/>
    <n v="9.6664109496178021"/>
    <n v="10.22415667419012"/>
    <n v="5.0255093293539304"/>
    <n v="101.60038516057878"/>
    <n v="8.0903881577577241"/>
    <n v="8.6095478036789821"/>
    <n v="8.5902892504788593"/>
    <n v="8.7352642353935419"/>
    <n v="9.1978966814360543"/>
    <n v="9.6818972448945928"/>
    <n v="10.167408698392062"/>
    <n v="10.654435758428573"/>
    <n v="11.142983156227585"/>
    <n v="11.633055637781887"/>
    <n v="11.875142140914978"/>
    <n v="2.4673914154404195"/>
    <n v="110.84570018082528"/>
    <n v="7.4834143153690551"/>
    <n v="7.8445973902362391"/>
    <n v="8.3766632505369536"/>
    <n v="8.9609035333379374"/>
    <n v="9.1992475337299755"/>
    <n v="9.3558036219844585"/>
    <n v="9.5234018530616957"/>
    <n v="9.6282607401579234"/>
    <n v="9.9177915853801455"/>
    <n v="10.260322080234085"/>
    <n v="10.421040677588067"/>
    <n v="4.4383967356779115"/>
    <n v="105.40984331729445"/>
    <n v="7.5149653949161133"/>
    <n v="7.600120473807948"/>
    <n v="7.6238455418874187"/>
    <n v="7.6476446718001627"/>
    <n v="7.6715180947427815"/>
    <n v="7.6954660426335968"/>
    <n v="7.7194887481149044"/>
    <n v="7.7435864445552332"/>
    <n v="7.7677593660516076"/>
    <n v="7.792007747431831"/>
    <n v="7.8163318242567561"/>
    <n v="7.8407318328225832"/>
    <n v="92.433466183020926"/>
  </r>
  <r>
    <s v="DE Florida"/>
    <x v="20"/>
    <s v="Regulated &amp; Renewable Energy"/>
    <s v="PEF Fossil Hydro Maintenance CR 4&amp;5-312"/>
    <s v="AFUDC Not Eligible"/>
    <s v="Maintenance"/>
    <s v="Maintenance"/>
    <s v="Fossil Hydro"/>
    <s v="BA - Fossil Steam Plants "/>
    <s v="~"/>
    <s v="PEF CR4&amp;5 Boiler 312"/>
    <n v="0.08"/>
    <n v="0.13"/>
    <n v="0.38"/>
    <n v="0.6"/>
    <n v="0.84"/>
    <n v="1.33"/>
    <n v="1.7799999999999998"/>
    <n v="2.6"/>
    <n v="3.16"/>
    <n v="3.58"/>
    <n v="3.7399999999999998"/>
    <n v="4.62"/>
    <n v="22.84"/>
    <n v="5.8526629994999988"/>
    <n v="8.1531639747148539"/>
    <n v="8.9263745327341972"/>
    <n v="10.582142889312086"/>
    <n v="11.338291214117337"/>
    <n v="12.880179498973401"/>
    <n v="15.563306181547228"/>
    <n v="16.135612331950348"/>
    <n v="18.679033425414623"/>
    <n v="22.239177661932523"/>
    <n v="18.793513569825059"/>
    <n v="0"/>
    <n v="149.14345828002166"/>
    <n v="17.203529352570339"/>
    <n v="18.898092633754484"/>
    <n v="17.900732031283191"/>
    <n v="17.241258728367495"/>
    <n v="14.892735591293384"/>
    <n v="18.551466176723203"/>
    <n v="19.656051920278969"/>
    <n v="20.285625944319435"/>
    <n v="22.311379279843553"/>
    <n v="22.599530846631939"/>
    <n v="14.065284028684708"/>
    <n v="19.542134593777732"/>
    <n v="223.14782112752846"/>
    <n v="20.850392790500731"/>
    <n v="22.369271675484136"/>
    <n v="7.2899174510691456"/>
    <n v="8.0689986006713426"/>
    <n v="13.357286889523641"/>
    <n v="15.373343954796393"/>
    <n v="17.395694484928097"/>
    <n v="17.923006740243441"/>
    <n v="19.910770953945892"/>
    <n v="21.623402694135354"/>
    <n v="23.654190648327514"/>
    <n v="10.866186427240637"/>
    <n v="198.68246331086632"/>
    <n v="19.188153480046701"/>
    <n v="21.079242394862423"/>
    <n v="21.02580229890437"/>
    <n v="21.539265097749677"/>
    <n v="23.24539512577589"/>
    <n v="25.005979218353175"/>
    <n v="26.772059273474724"/>
    <n v="28.543652447721954"/>
    <n v="30.32077595123344"/>
    <n v="32.103447047872123"/>
    <n v="32.966581083056852"/>
    <n v="5.9893800281243701"/>
    <n v="287.77973344717566"/>
    <n v="20.952749837560788"/>
    <n v="22.270661682539256"/>
    <n v="24.222063651413418"/>
    <n v="26.366839624412659"/>
    <n v="27.229113786361872"/>
    <n v="27.788086600774317"/>
    <n v="28.38793192691751"/>
    <n v="28.755099416497586"/>
    <n v="29.806883956704599"/>
    <n v="31.05510083624981"/>
    <n v="31.629169239567862"/>
    <n v="13.178155469596813"/>
    <n v="311.64185602859652"/>
    <n v="22.894792548882513"/>
    <n v="23.195004254848975"/>
    <n v="23.267411403781207"/>
    <n v="23.340044583938052"/>
    <n v="23.412904500914394"/>
    <n v="23.48599186250776"/>
    <n v="23.559307378725197"/>
    <n v="23.632851761790139"/>
    <n v="23.706625726149369"/>
    <n v="23.780629988479916"/>
    <n v="23.854865267696056"/>
    <n v="23.929332284956264"/>
    <n v="282.05976156266985"/>
  </r>
  <r>
    <s v="DE Florida"/>
    <x v="20"/>
    <s v="Regulated &amp; Renewable Energy"/>
    <s v="PEF Fossil Hydro Maintenance CR 4&amp;5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5.9865267552419903E-3"/>
    <n v="0.1562735623883324"/>
    <n v="0.48390195294782673"/>
    <n v="0.63072832649447974"/>
    <n v="0.9359404001124465"/>
    <n v="1.4802522088773893"/>
    <n v="1.5901194492818365"/>
    <n v="2.0960824289700963"/>
    <n v="2.806348200290206"/>
    <n v="2.1087228984957886"/>
    <n v="0"/>
    <n v="12.294355954613643"/>
    <n v="2.6346086615798403"/>
    <n v="2.9725772875482153"/>
    <n v="2.8475096986285937"/>
    <n v="2.8461183561489793"/>
    <n v="2.4625901901375991"/>
    <n v="3.1139652545370549"/>
    <n v="3.3340238304049192"/>
    <n v="3.458618902229543"/>
    <n v="3.8637817098587353"/>
    <n v="3.94892920500032"/>
    <n v="2.4265990212771444"/>
    <n v="3.4265661345639735"/>
    <n v="37.335888251914909"/>
    <n v="3.6879087338147025"/>
    <n v="3.9915725876020662"/>
    <n v="1.2552127839992706"/>
    <n v="1.3995242577155946"/>
    <n v="2.398905687503027"/>
    <n v="2.8031585364205349"/>
    <n v="3.208673329328922"/>
    <n v="3.313744813767336"/>
    <n v="3.7129873416502437"/>
    <n v="4.0562552780994059"/>
    <n v="4.4636046448948479"/>
    <n v="2.0291911738074115"/>
    <n v="36.320739168603367"/>
    <n v="3.6361909031694535"/>
    <n v="4.0155347563928174"/>
    <n v="4.0051886226126534"/>
    <n v="4.1078564051728099"/>
    <n v="4.4505317973477903"/>
    <n v="4.8036463622769503"/>
    <n v="5.157863234350013"/>
    <n v="5.5131858546061201"/>
    <n v="5.8696176748262019"/>
    <n v="6.2271621575665099"/>
    <n v="6.3999159024759553"/>
    <n v="1.1435597892170548"/>
    <n v="55.330253460014333"/>
    <n v="4.0724659803919101"/>
    <n v="4.3368801712925817"/>
    <n v="4.7285989077396078"/>
    <n v="5.1591765032109427"/>
    <n v="5.3320227062970025"/>
    <n v="5.443916472446908"/>
    <n v="5.5640225665319383"/>
    <n v="5.637368631889438"/>
    <n v="5.848293152992448"/>
    <n v="6.0986911070274514"/>
    <n v="6.2136116051895653"/>
    <n v="2.5835449266241111"/>
    <n v="61.018592731633902"/>
    <n v="4.4998615737185697"/>
    <n v="4.559876321353209"/>
    <n v="4.5741107504692886"/>
    <n v="4.5883896147757053"/>
    <n v="4.6027130529844626"/>
    <n v="4.6170812042405727"/>
    <n v="4.6314942081234145"/>
    <n v="4.6459522046480863"/>
    <n v="4.6604553342667705"/>
    <n v="4.6750037378700915"/>
    <n v="4.6895975567884882"/>
    <n v="4.704236932793588"/>
    <n v="55.448772492032262"/>
  </r>
  <r>
    <s v="DE Florida"/>
    <x v="20"/>
    <s v="Regulated &amp; Renewable Energy"/>
    <s v="PEF Fossil Hydro Maintenance CR 4&amp;5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3.2250199153508398E-3"/>
    <n v="8.4186602941996161E-2"/>
    <n v="0.26068428308073655"/>
    <n v="0.33978156237913293"/>
    <n v="0.50420328069210507"/>
    <n v="0.79743113971578383"/>
    <n v="0.85661805273487679"/>
    <n v="1.1291868981837152"/>
    <n v="1.5118163177705632"/>
    <n v="1.1359964837124275"/>
    <n v="0"/>
    <n v="6.6231296411266882"/>
    <n v="1.4192979919969229"/>
    <n v="1.6013660915936332"/>
    <n v="1.533990552901267"/>
    <n v="1.5332410185904244"/>
    <n v="1.3266294015285576"/>
    <n v="1.6775336304642663"/>
    <n v="1.7960820507308559"/>
    <n v="1.863203038311364"/>
    <n v="2.081469518523694"/>
    <n v="2.127339582886707"/>
    <n v="1.3072404902119772"/>
    <n v="1.8459357950015329"/>
    <n v="20.113329162741202"/>
    <n v="1.9867244562357189"/>
    <n v="2.1503114650019159"/>
    <n v="0.6762004075452529"/>
    <n v="0.75394278609468413"/>
    <n v="1.2923208944168987"/>
    <n v="1.5100958386833732"/>
    <n v="1.7285506044601158"/>
    <n v="1.7851536525184335"/>
    <n v="2.000229471350552"/>
    <n v="2.185151253321405"/>
    <n v="2.4045943183048926"/>
    <n v="1.0931487443420724"/>
    <n v="19.566423892275317"/>
    <n v="1.9588567639095065"/>
    <n v="2.1632133216536995"/>
    <n v="2.1576397430190291"/>
    <n v="2.2129480688385925"/>
    <n v="2.3975512952472489"/>
    <n v="2.5877782209990836"/>
    <n v="2.7785989724382296"/>
    <n v="2.9700154032925208"/>
    <n v="3.1620293730765163"/>
    <n v="3.3546427471095686"/>
    <n v="3.4477071966503301"/>
    <n v="0.61604851266339411"/>
    <n v="29.807029618897722"/>
    <n v="2.1938836043738554"/>
    <n v="2.3363266296665426"/>
    <n v="2.5473501789629558"/>
    <n v="2.7793074592231291"/>
    <n v="2.8724217633461424"/>
    <n v="2.9327002624340697"/>
    <n v="2.9974028405390443"/>
    <n v="3.036915233242695"/>
    <n v="3.1505427815029976"/>
    <n v="3.2854351390232592"/>
    <n v="3.347344174636719"/>
    <n v="1.3917853912947489"/>
    <n v="32.871415458246162"/>
    <n v="2.4241273232506564"/>
    <n v="2.4564579779830282"/>
    <n v="2.4641262291591586"/>
    <n v="2.4718184180849376"/>
    <n v="2.4795346194861212"/>
    <n v="2.4872749083217323"/>
    <n v="2.4950393597847929"/>
    <n v="2.5028280493030524"/>
    <n v="2.5106410525397203"/>
    <n v="2.5184784453942015"/>
    <n v="2.5263403040028356"/>
    <n v="2.5342267047396319"/>
    <n v="29.870893392049869"/>
  </r>
  <r>
    <s v="DE Florida"/>
    <x v="20"/>
    <s v="Regulated &amp; Renewable Energy"/>
    <s v="PEF Fossil Hydro Maintenance CR 4&amp;5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6.9932714268635006E-4"/>
    <n v="1.8255383852875132E-2"/>
    <n v="5.652789738207209E-2"/>
    <n v="7.3679690480377411E-2"/>
    <n v="0.10933360068293871"/>
    <n v="0.17291838657247241"/>
    <n v="0.18575273049979202"/>
    <n v="0.24485772732965411"/>
    <n v="0.32782873083686731"/>
    <n v="0.24633434704539753"/>
    <n v="0"/>
    <n v="1.4361878218251329"/>
    <n v="0.3077666604907478"/>
    <n v="0.34724708765314866"/>
    <n v="0.33263708703380052"/>
    <n v="0.33247455480091354"/>
    <n v="0.28767200610410543"/>
    <n v="0.36376358327858932"/>
    <n v="0.38947013089412424"/>
    <n v="0.40402493355922853"/>
    <n v="0.45135477274085428"/>
    <n v="0.46130143412211744"/>
    <n v="0.28346763146248477"/>
    <n v="0.40028063050284873"/>
    <n v="4.3614605126429637"/>
    <n v="0.43080984730392669"/>
    <n v="0.46628302350450074"/>
    <n v="0.14662981668156946"/>
    <n v="0.16348784424402341"/>
    <n v="0.28023274021062999"/>
    <n v="0.32745652967376326"/>
    <n v="0.37482773622374999"/>
    <n v="0.38710191661969512"/>
    <n v="0.43374041625555537"/>
    <n v="0.47384010270304172"/>
    <n v="0.52142562018178185"/>
    <n v="0.23704425687343025"/>
    <n v="4.242879850475668"/>
    <n v="0.42476957329771808"/>
    <n v="0.46908356102326099"/>
    <n v="0.4678749537858834"/>
    <n v="0.47986834319160332"/>
    <n v="0.51989881962844076"/>
    <n v="0.5611487714350436"/>
    <n v="0.60252749197870259"/>
    <n v="0.64403538323292098"/>
    <n v="0.68567284842603105"/>
    <n v="0.72744029204511051"/>
    <n v="0.74762094647089117"/>
    <n v="0.13358749282251683"/>
    <n v="6.463528477338123"/>
    <n v="0.47573453749061356"/>
    <n v="0.50662229242828205"/>
    <n v="0.55237984282286734"/>
    <n v="0.60267657762541837"/>
    <n v="0.62286717234379818"/>
    <n v="0.63593778627586961"/>
    <n v="0.64996769954378308"/>
    <n v="0.65853547676502733"/>
    <n v="0.68317407993323964"/>
    <n v="0.71242365717064793"/>
    <n v="0.72584783107125239"/>
    <n v="0.30179919547415041"/>
    <n v="7.1279661489449495"/>
    <n v="0.52565444836485165"/>
    <n v="0.53266494663071318"/>
    <n v="0.53432775081466188"/>
    <n v="0.53599574572454745"/>
    <n v="0.53766894756410344"/>
    <n v="0.53934737258764587"/>
    <n v="0.54103103710023148"/>
    <n v="0.5427199574578162"/>
    <n v="0.54441415006741356"/>
    <n v="0.54611363138725455"/>
    <n v="0.54781841792694719"/>
    <n v="0.54952852624763715"/>
    <n v="6.4772849318738244"/>
  </r>
  <r>
    <s v="DE Florida"/>
    <x v="20"/>
    <s v="Regulated &amp; Renewable Energy"/>
    <s v="PEF Fossil Hydro Maintenance CR Common BA"/>
    <s v="AFUDC Not Eligible"/>
    <s v="Maintenance"/>
    <s v="Maintenance"/>
    <s v="Fossil Hydro"/>
    <s v="BA - Fossil Steam Plants "/>
    <s v="~"/>
    <s v="PEF CR1&amp;2 Turbogenerator 314"/>
    <n v="1.94"/>
    <n v="2.35"/>
    <n v="3.21"/>
    <n v="2.73"/>
    <n v="2.87"/>
    <n v="3.04"/>
    <n v="1.9500000000000002"/>
    <n v="1.9100000000000001"/>
    <n v="3.6599999999999997"/>
    <n v="5.71"/>
    <n v="6.71"/>
    <n v="7.53"/>
    <n v="43.61"/>
    <n v="8.8112569587000014"/>
    <n v="9.4858537695102658"/>
    <n v="9.515465474646934"/>
    <n v="9.5451696177551746"/>
    <n v="9.574966487395832"/>
    <n v="9.6048563730305414"/>
    <n v="9.6348395650245386"/>
    <n v="9.6649163546494901"/>
    <n v="9.695087034086308"/>
    <n v="9.7253518964280037"/>
    <n v="9.7557112356825257"/>
    <n v="9.7861653467756202"/>
    <n v="114.79964011368526"/>
    <n v="9.8167145255536887"/>
    <n v="9.8473590687866732"/>
    <n v="9.8780992741709337"/>
    <n v="9.9089354403321348"/>
    <n v="9.9398678668281555"/>
    <n v="9.9708968541519969"/>
    <n v="10.002022703734699"/>
    <n v="10.033245717948265"/>
    <n v="10.064566200108613"/>
    <n v="10.095984454478506"/>
    <n v="10.127500786270518"/>
    <n v="10.159115501649996"/>
    <n v="119.84430839401418"/>
    <n v="10.190828907738032"/>
    <n v="10.222641312614449"/>
    <n v="10.254553025320799"/>
    <n v="10.286564355863351"/>
    <n v="10.318675615216119"/>
    <n v="10.350887115323872"/>
    <n v="10.383199169105165"/>
    <n v="10.415612090455385"/>
    <n v="10.448126194249797"/>
    <n v="10.480741796346601"/>
    <n v="10.513459213590002"/>
    <n v="10.546278763813289"/>
    <n v="124.41156755963686"/>
    <n v="10.579200765841922"/>
    <n v="10.612225539496627"/>
    <n v="10.645353405596508"/>
    <n v="10.678584685962157"/>
    <n v="10.711919703418785"/>
    <n v="10.745358781799355"/>
    <n v="10.778902245947735"/>
    <n v="10.812550421721843"/>
    <n v="10.846303635996819"/>
    <n v="10.880162216668202"/>
    <n v="10.914126492655109"/>
    <n v="10.948196793903435"/>
    <n v="129.15288468900849"/>
    <n v="10.982373451389059"/>
    <n v="11.016656797121058"/>
    <n v="11.051047164144926"/>
    <n v="11.085544886545824"/>
    <n v="11.120150299451806"/>
    <n v="11.154863739037095"/>
    <n v="11.189685542525336"/>
    <n v="11.224616048192871"/>
    <n v="11.259655595372033"/>
    <n v="11.294804524454438"/>
    <n v="11.330063176894292"/>
    <n v="11.365431895211708"/>
    <n v="134.07489312034045"/>
    <n v="11.400911022996032"/>
    <n v="11.436500904909188"/>
    <n v="11.472201886689017"/>
    <n v="11.508014315152638"/>
    <n v="11.54393853819982"/>
    <n v="11.579974904816362"/>
    <n v="11.61612376507748"/>
    <n v="11.652385470151209"/>
    <n v="11.688760372301816"/>
    <n v="11.725248824893221"/>
    <n v="11.761851182392425"/>
    <n v="11.798567800372963"/>
    <n v="139.18447898795216"/>
  </r>
  <r>
    <s v="DE Florida"/>
    <x v="20"/>
    <s v="Regulated &amp; Renewable Energy"/>
    <s v="PEF Fossil Hydro Maintenance Crystal River Other BA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0"/>
    <n v="2.4831555034188348E-2"/>
    <n v="7.4572181022968628E-2"/>
    <n v="0.1244680808316793"/>
    <n v="0.17451973917394584"/>
    <n v="0.22472764227650963"/>
    <n v="0.27509227788395163"/>
    <n v="0.3256141352634303"/>
    <n v="0.37629370520943478"/>
    <n v="0.42713148004855256"/>
    <n v="0.47812795364425242"/>
    <n v="0"/>
    <n v="2.5053787503889131"/>
    <n v="0"/>
    <n v="0.12313127324073835"/>
    <n v="0.36977819492395247"/>
    <n v="0.61719506690317738"/>
    <n v="0.86538429270915385"/>
    <n v="1.1143482833756519"/>
    <n v="1.3640894574628941"/>
    <n v="1.6146102410810488"/>
    <n v="1.865913067913801"/>
    <n v="2.1180003792419919"/>
    <n v="2.3708746239673371"/>
    <n v="0"/>
    <n v="12.423324880819747"/>
    <n v="0"/>
    <n v="0.13629244763138532"/>
    <n v="0.40930280293915344"/>
    <n v="0.68316540648277524"/>
    <n v="0.95788291870000086"/>
    <n v="1.2334580083335898"/>
    <n v="1.5098933524572351"/>
    <n v="1.7871916365015714"/>
    <n v="2.0653555542802597"/>
    <n v="2.34438780801616"/>
    <n v="2.6242911083675802"/>
    <n v="0"/>
    <n v="13.751221043709712"/>
    <n v="0"/>
    <n v="0.15284624432606303"/>
    <n v="0.45901586851371445"/>
    <n v="0.76614125323210391"/>
    <n v="1.074225382050207"/>
    <n v="1.3832712478507176"/>
    <n v="1.6932818528591214"/>
    <n v="2.0042602086728625"/>
    <n v="2.316209336290596"/>
    <n v="2.6291322661415402"/>
    <n v="2.9430320381149127"/>
    <n v="0"/>
    <n v="15.42141569805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Crystal River Other BA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0"/>
    <n v="9.2064996637952798E-2"/>
    <n v="0.2764823864519132"/>
    <n v="0.46147546649913407"/>
    <n v="0.64704603389454607"/>
    <n v="0.83319589136307914"/>
    <n v="1.0199268472571763"/>
    <n v="1.2072407155743592"/>
    <n v="1.3951393159748517"/>
    <n v="1.5836244737992564"/>
    <n v="1.7726980200862872"/>
    <n v="0"/>
    <n v="9.2888941475385565"/>
    <n v="0"/>
    <n v="0.45651914426787199"/>
    <n v="1.3709825349207028"/>
    <n v="2.2883005785062327"/>
    <n v="3.2084821863088826"/>
    <n v="4.1315362974311611"/>
    <n v="5.0574718788805066"/>
    <n v="5.9862979256563946"/>
    <n v="6.9180234608377233"/>
    <n v="7.8526575356704598"/>
    <n v="8.7902092296555789"/>
    <n v="0"/>
    <n v="46.060480772135513"/>
    <n v="0"/>
    <n v="0.50531526171426022"/>
    <n v="1.5175232126358162"/>
    <n v="2.5328909427515254"/>
    <n v="3.5514283158493059"/>
    <n v="4.5731452265085633"/>
    <n v="5.5980516001963183"/>
    <n v="6.6261573933636244"/>
    <n v="7.6574725935422849"/>
    <n v="8.6920072194418889"/>
    <n v="9.7297713210471244"/>
    <n v="0"/>
    <n v="50.983763087050711"/>
    <n v="0"/>
    <n v="0.56668980046903605"/>
    <n v="1.7018384199565384"/>
    <n v="2.8405305988350369"/>
    <n v="3.9827773989275732"/>
    <n v="5.128589916588556"/>
    <n v="6.277979282811545"/>
    <n v="7.4309566633373931"/>
    <n v="8.587533258762706"/>
    <n v="9.7477203046486594"/>
    <n v="10.911529071630145"/>
    <n v="0"/>
    <n v="57.176144715967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Crystal River Other BA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1.8501219803944449E-2"/>
    <n v="5.556141411465873E-2"/>
    <n v="9.2737298122146927E-2"/>
    <n v="0.13002923297146482"/>
    <n v="0.16743758093504371"/>
    <n v="0.20496270541621014"/>
    <n v="0.24260497095271566"/>
    <n v="0.28036474322027849"/>
    <n v="0.31824238903613589"/>
    <n v="0.35623827636260713"/>
    <n v="0"/>
    <n v="1.8666798309352057"/>
    <n v="0"/>
    <n v="9.1741284313149651E-2"/>
    <n v="0.27551023895445076"/>
    <n v="0.45985285962838707"/>
    <n v="0.64477093713100242"/>
    <n v="0.83026626784861557"/>
    <n v="1.0163406537752699"/>
    <n v="1.2029959025302399"/>
    <n v="1.390233827375591"/>
    <n v="1.5780562472337936"/>
    <n v="1.766464986705395"/>
    <n v="0"/>
    <n v="9.256233205495894"/>
    <n v="0"/>
    <n v="0.10154726625330722"/>
    <n v="0.30495879581456659"/>
    <n v="0.50900530904531149"/>
    <n v="0.71368878815501358"/>
    <n v="0.91901122154094761"/>
    <n v="1.1249746038075099"/>
    <n v="1.3315809357855919"/>
    <n v="1.5388322245520203"/>
    <n v="1.7467304834490516"/>
    <n v="1.9552777321039345"/>
    <n v="0"/>
    <n v="10.245607360507254"/>
    <n v="0"/>
    <n v="0.11388098561686245"/>
    <n v="0.34199845570695797"/>
    <n v="0.57082803325990961"/>
    <n v="0.80037194124022082"/>
    <n v="1.0306324095517572"/>
    <n v="1.2616116750594075"/>
    <n v="1.4933119816108151"/>
    <n v="1.7257355800581748"/>
    <n v="1.9588847282801001"/>
    <n v="2.1927616912035548"/>
    <n v="0"/>
    <n v="11.490017481587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Crystal River Other BA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9.9668480160420205E-3"/>
    <n v="2.9931657258572296E-2"/>
    <n v="4.9958790047170708E-2"/>
    <n v="7.0048440935381304E-2"/>
    <n v="9.0200805084080085E-2"/>
    <n v="0.11041607826337094"/>
    <n v="0.13069445685448738"/>
    <n v="0.15103613785170036"/>
    <n v="0.17144131886423192"/>
    <n v="0.19191019811817486"/>
    <n v="0"/>
    <n v="1.0056047312932117"/>
    <n v="0"/>
    <n v="4.9422224451782952E-2"/>
    <n v="0.14842095323075324"/>
    <n v="0.24772872337139099"/>
    <n v="0.34734649959884362"/>
    <n v="0.4472752496498123"/>
    <n v="0.5475159442819526"/>
    <n v="0.64806955728330506"/>
    <n v="0.74893706548175565"/>
    <n v="0.85011944875452394"/>
    <n v="0.95161769003768337"/>
    <n v="0"/>
    <n v="4.9864533561418041"/>
    <n v="0"/>
    <n v="5.4704834609739211E-2"/>
    <n v="0.16428527427027381"/>
    <n v="0.27420778790188349"/>
    <n v="0.38447344334662165"/>
    <n v="0.49508331177999193"/>
    <n v="0.60603846772135461"/>
    <n v="0.7173399890443648"/>
    <n v="0.82898895698744335"/>
    <n v="0.94098645616428067"/>
    <n v="1.0533335745743735"/>
    <n v="0"/>
    <n v="5.5194420964003266"/>
    <n v="0"/>
    <n v="6.134916983214854E-2"/>
    <n v="0.18423902135943554"/>
    <n v="0.30751249444953971"/>
    <n v="0.43117078664238506"/>
    <n v="0.55521509921622014"/>
    <n v="0.67964663719928753"/>
    <n v="0.80446660938153058"/>
    <n v="0.92967622832633556"/>
    <n v="1.055276710382312"/>
    <n v="1.1812692756951082"/>
    <n v="0"/>
    <n v="6.18982203248430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Crystal River Other BA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2.1612540468960049E-3"/>
    <n v="6.4905088626085895E-3"/>
    <n v="1.083327818320174E-2"/>
    <n v="1.5189604196499902E-2"/>
    <n v="1.9559529222023999E-2"/>
    <n v="2.3943095711402525E-2"/>
    <n v="2.8340346248783954E-2"/>
    <n v="3.2751323551250405E-2"/>
    <n v="3.7176070469232651E-2"/>
    <n v="4.1614629986926353E-2"/>
    <n v="0"/>
    <n v="0.21805964047882614"/>
    <n v="0"/>
    <n v="1.0716927001124751E-2"/>
    <n v="3.2184235712885853E-2"/>
    <n v="5.37185582782332E-2"/>
    <n v="7.5320103892303106E-2"/>
    <n v="9.6989082403270102E-2"/>
    <n v="0.11872570431438542"/>
    <n v="0.140530180786022"/>
    <n v="0.16240272363772582"/>
    <n v="0.18434354535027347"/>
    <n v="0.20635285906773662"/>
    <n v="0"/>
    <n v="1.0812839204439602"/>
    <n v="0"/>
    <n v="1.186243083196608E-2"/>
    <n v="3.562432309035346E-2"/>
    <n v="5.9460392134947082E-2"/>
    <n v="8.3370869521195129E-2"/>
    <n v="0.10735598752738552"/>
    <n v="0.13141597915690229"/>
    <n v="0.15555107814048921"/>
    <n v="0.17976151893852016"/>
    <n v="0.20404753674327716"/>
    <n v="0.22840936748123472"/>
    <n v="0"/>
    <n v="1.1968594835662709"/>
    <n v="0"/>
    <n v="1.3303216962890501E-2"/>
    <n v="3.9951179141968045E-2"/>
    <n v="6.6682327465141147E-2"/>
    <n v="9.3496921612100256E-2"/>
    <n v="0.12039522207317012"/>
    <n v="0.14737749015184029"/>
    <n v="0.17444398796730359"/>
    <n v="0.20159497845700253"/>
    <n v="0.22883072537918342"/>
    <n v="0.25615149331545889"/>
    <n v="0"/>
    <n v="1.3422275425260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Debary 7-10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0"/>
    <n v="4.4313202417537801E-3"/>
    <n v="1.3307819869458871E-2"/>
    <n v="4.2829395521678588E-2"/>
    <n v="0.13179794244223519"/>
    <n v="0.12716295030115618"/>
    <n v="0.32003994709586997"/>
    <n v="0.42914924404632859"/>
    <n v="0.39151168213632187"/>
    <n v="2.3255081106817638E-2"/>
    <n v="0"/>
    <n v="0"/>
    <n v="1.4834853827616206"/>
    <n v="0"/>
    <n v="0"/>
    <n v="0"/>
    <n v="6.4219007429497016E-2"/>
    <n v="0.20215202304080016"/>
    <n v="0.31940960917060757"/>
    <n v="0"/>
    <n v="0"/>
    <n v="0"/>
    <n v="0"/>
    <n v="0"/>
    <n v="0"/>
    <n v="0.58578063964090477"/>
    <n v="0"/>
    <n v="0"/>
    <n v="0"/>
    <n v="0"/>
    <n v="0"/>
    <n v="0"/>
    <n v="0"/>
    <n v="0"/>
    <n v="0"/>
    <n v="0"/>
    <n v="0"/>
    <n v="0"/>
    <n v="0"/>
    <n v="0"/>
    <n v="2.9330691041666669E-2"/>
    <n v="8.8083633863304034E-2"/>
    <n v="0.14701998398395943"/>
    <n v="0.20614031394069601"/>
    <n v="0.26544519805784861"/>
    <n v="0.32493521245260321"/>
    <n v="0.3846109350405934"/>
    <n v="0.44447294554151484"/>
    <n v="0.17807944597706185"/>
    <n v="0"/>
    <n v="9.7772433402493225E-2"/>
    <n v="2.1658907933017417"/>
    <n v="0.15673902875800613"/>
    <n v="0.18808862562357584"/>
    <n v="0.19173501284352618"/>
    <n v="0.19539278288106943"/>
    <n v="0.19906197126960576"/>
    <n v="0.20274261365345897"/>
    <n v="0.20643474578822252"/>
    <n v="0.21013840354110727"/>
    <n v="0.21385362289128948"/>
    <n v="0.21758043993026055"/>
    <n v="0.22131889086217765"/>
    <n v="0.22506901200421539"/>
    <n v="2.4281551500465151"/>
    <n v="0.22883083978691859"/>
    <n v="0.23107479245455617"/>
    <n v="0.23179613170191782"/>
    <n v="0.23251972273236773"/>
    <n v="0.23324557257522971"/>
    <n v="0.23397368828177062"/>
    <n v="0.23470407692526915"/>
    <n v="0.23543674560108446"/>
    <n v="0.23617170142672503"/>
    <n v="0.23690895154191779"/>
    <n v="0.23764850310867761"/>
    <n v="0.23839036331137692"/>
    <n v="2.8107010894478113"/>
  </r>
  <r>
    <s v="DE Florida"/>
    <x v="20"/>
    <s v="Regulated &amp; Renewable Energy"/>
    <s v="PEF Fossil Hydro Maintenance Debary 7-10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5.3213794664942922E-3"/>
    <n v="1.5980781242096918E-2"/>
    <n v="5.1431955592815076E-2"/>
    <n v="0.15827040845071844"/>
    <n v="0.15270444827151486"/>
    <n v="0.38432203271769522"/>
    <n v="0.51534663503034839"/>
    <n v="0.47014932628482858"/>
    <n v="2.7926013996339517E-2"/>
    <n v="0"/>
    <n v="0"/>
    <n v="1.7814529810528514"/>
    <n v="0"/>
    <n v="0"/>
    <n v="0"/>
    <n v="7.711780888097633E-2"/>
    <n v="0.24275555947946004"/>
    <n v="0.38356508735842332"/>
    <n v="0"/>
    <n v="0"/>
    <n v="0"/>
    <n v="0"/>
    <n v="0"/>
    <n v="0"/>
    <n v="0.70343845571885966"/>
    <n v="0"/>
    <n v="0"/>
    <n v="0"/>
    <n v="0"/>
    <n v="0"/>
    <n v="0"/>
    <n v="0"/>
    <n v="0"/>
    <n v="0"/>
    <n v="0"/>
    <n v="0"/>
    <n v="0"/>
    <n v="0"/>
    <n v="0"/>
    <n v="3.5221542470833332E-2"/>
    <n v="0.10577457744498495"/>
    <n v="0.17654785571182427"/>
    <n v="0.24754206479823088"/>
    <n v="0.31875789437731622"/>
    <n v="0.39019603627512378"/>
    <n v="0.46185718447734941"/>
    <n v="0.53374203513608354"/>
    <n v="0.21384537993848601"/>
    <n v="0"/>
    <n v="0.11740930040381885"/>
    <n v="2.6008938710340517"/>
    <n v="0.18821889843627715"/>
    <n v="0.22586458071245874"/>
    <n v="0.23024282043146468"/>
    <n v="0.23463472757005432"/>
    <n v="0.23904034479340125"/>
    <n v="0.24345971489986576"/>
    <n v="0.24789288082141056"/>
    <n v="0.25233988562401766"/>
    <n v="0.25680077250810696"/>
    <n v="0.26127558480895563"/>
    <n v="0.2657643659971195"/>
    <n v="0.27026715967885506"/>
    <n v="2.915801736281987"/>
    <n v="0.27478400959654309"/>
    <n v="0.27747837711244699"/>
    <n v="0.27834457303792759"/>
    <n v="0.27921347294124294"/>
    <n v="0.28008508526331938"/>
    <n v="0.28095941847143335"/>
    <n v="0.28183648105929304"/>
    <n v="0.28271628154712142"/>
    <n v="0.28359882848173862"/>
    <n v="0.28448413043664522"/>
    <n v="0.28537219601210539"/>
    <n v="0.2862630338352305"/>
    <n v="3.3751358877950479"/>
  </r>
  <r>
    <s v="DE Florida"/>
    <x v="20"/>
    <s v="Regulated &amp; Renewable Energy"/>
    <s v="PEF Fossil Hydro Maintenance Debary 7-10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5.9212884201036591E-2"/>
    <n v="0.17782384343918645"/>
    <n v="0.57230168416396332"/>
    <n v="1.7611311929643623"/>
    <n v="1.6991967720808452"/>
    <n v="4.2764881103681205"/>
    <n v="5.7344455165399397"/>
    <n v="5.2315189679263945"/>
    <n v="0.31074270184515779"/>
    <n v="0"/>
    <n v="0"/>
    <n v="19.822861673529005"/>
    <n v="0"/>
    <n v="0"/>
    <n v="0"/>
    <n v="0.85811732011572395"/>
    <n v="2.7012275525776093"/>
    <n v="4.2680653098166292"/>
    <n v="0"/>
    <n v="0"/>
    <n v="0"/>
    <n v="0"/>
    <n v="0"/>
    <n v="0"/>
    <n v="7.8274101825099622"/>
    <n v="0"/>
    <n v="0"/>
    <n v="0"/>
    <n v="0"/>
    <n v="0"/>
    <n v="0"/>
    <n v="0"/>
    <n v="0"/>
    <n v="0"/>
    <n v="0"/>
    <n v="0"/>
    <n v="0"/>
    <n v="0"/>
    <n v="0"/>
    <n v="0.39192176641249998"/>
    <n v="1.1769887496580569"/>
    <n v="1.9645064529532019"/>
    <n v="2.754482526637192"/>
    <n v="3.5469246449311198"/>
    <n v="4.3418405060124625"/>
    <n v="5.139237832089866"/>
    <n v="5.9391243694781668"/>
    <n v="2.3795283558079996"/>
    <n v="0"/>
    <n v="1.306452164768916"/>
    <n v="28.941007368749478"/>
    <n v="2.0943740101231105"/>
    <n v="2.5132715546809585"/>
    <n v="2.5619928263533924"/>
    <n v="2.6108661897579686"/>
    <n v="2.6598921196748835"/>
    <n v="2.7090710923664423"/>
    <n v="2.7584035855816831"/>
    <n v="2.8078900785610186"/>
    <n v="2.8575310520408936"/>
    <n v="2.9073269882584518"/>
    <n v="2.9572783709562214"/>
    <n v="3.0073856853868173"/>
    <n v="32.445283553741838"/>
    <n v="3.0576494183176526"/>
    <n v="3.0876322244064989"/>
    <n v="3.0972707932924619"/>
    <n v="3.106939450609759"/>
    <n v="3.116638290284544"/>
    <n v="3.1263674065361764"/>
    <n v="3.1361268938781386"/>
    <n v="3.1459168471189511"/>
    <n v="3.155737361363097"/>
    <n v="3.1655885320119435"/>
    <n v="3.1754704547646688"/>
    <n v="3.1853832256191943"/>
    <n v="37.556720898203082"/>
  </r>
  <r>
    <s v="DE Florida"/>
    <x v="20"/>
    <s v="Regulated &amp; Renewable Energy"/>
    <s v="PEF Fossil Hydro Maintenance Debary 7-10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1.528191026275284E-2"/>
    <n v="4.5893525618329621E-2"/>
    <n v="0.14770202631782797"/>
    <n v="0.45452014734565294"/>
    <n v="0.4385358514464015"/>
    <n v="1.1036940426764583"/>
    <n v="1.4799698236768981"/>
    <n v="1.3501724242025848"/>
    <n v="8.0197783784359614E-2"/>
    <n v="0"/>
    <n v="0"/>
    <n v="5.115967535331265"/>
    <n v="0"/>
    <n v="0"/>
    <n v="0"/>
    <n v="0.22146652806844483"/>
    <n v="0.69714417081280844"/>
    <n v="1.1015202508754722"/>
    <n v="0"/>
    <n v="0"/>
    <n v="0"/>
    <n v="0"/>
    <n v="0"/>
    <n v="0"/>
    <n v="2.0201309497567257"/>
    <n v="0"/>
    <n v="0"/>
    <n v="0"/>
    <n v="0"/>
    <n v="0"/>
    <n v="0"/>
    <n v="0"/>
    <n v="0"/>
    <n v="0"/>
    <n v="0"/>
    <n v="0"/>
    <n v="0"/>
    <n v="0"/>
    <n v="0"/>
    <n v="0.10114861147916665"/>
    <n v="0.30376158702349615"/>
    <n v="0.50700705341519303"/>
    <n v="0.71088698508196091"/>
    <n v="0.91540336261501509"/>
    <n v="1.1205581727883229"/>
    <n v="1.3263534085779045"/>
    <n v="1.532791069181193"/>
    <n v="0.61411743310005407"/>
    <n v="0"/>
    <n v="0.33717398153192402"/>
    <n v="7.4692016647942294"/>
    <n v="0.54052375039318612"/>
    <n v="0.64863402025240935"/>
    <n v="0.66120748482274405"/>
    <n v="0.67382019960022399"/>
    <n v="0.68647228711104336"/>
    <n v="0.6991638702638826"/>
    <n v="0.7118950723511025"/>
    <n v="0.72466601704994205"/>
    <n v="0.73747682842371975"/>
    <n v="0.75032763092303856"/>
    <n v="0.7632185493869954"/>
    <n v="0.77614970904439362"/>
    <n v="8.3735554196226811"/>
    <n v="0.78912123551495961"/>
    <n v="0.79685893320639622"/>
    <n v="0.7993464638324187"/>
    <n v="0.8018417597081704"/>
    <n v="0.80434484507419857"/>
    <n v="0.80685574424672135"/>
    <n v="0.80937448161786396"/>
    <n v="0.81190108165589603"/>
    <n v="0.81443556890546875"/>
    <n v="0.81697796798785394"/>
    <n v="0.81952830360118245"/>
    <n v="0.82208660052068527"/>
    <n v="9.6926729858718126"/>
  </r>
  <r>
    <s v="DE Florida"/>
    <x v="20"/>
    <s v="Regulated &amp; Renewable Energy"/>
    <s v="PEF Fossil Hydro Maintenance Debary 7-10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5.2481867789775597E-3"/>
    <n v="1.5760974266275925E-2"/>
    <n v="5.0724536947371383E-2"/>
    <n v="0.15609348485002084"/>
    <n v="0.15060408143334314"/>
    <n v="0.37903589166656043"/>
    <n v="0.50825832166008877"/>
    <n v="0.46368267737515434"/>
    <n v="2.7541906824713913E-2"/>
    <n v="0"/>
    <n v="0"/>
    <n v="1.7569500618025065"/>
    <n v="0"/>
    <n v="0"/>
    <n v="0"/>
    <n v="7.6057095259078028E-2"/>
    <n v="0.23941658846267685"/>
    <n v="0.37828935768003441"/>
    <n v="0"/>
    <n v="0"/>
    <n v="0"/>
    <n v="0"/>
    <n v="0"/>
    <n v="0"/>
    <n v="0.69376304140178924"/>
    <n v="0"/>
    <n v="0"/>
    <n v="0"/>
    <n v="0"/>
    <n v="0"/>
    <n v="0"/>
    <n v="0"/>
    <n v="0"/>
    <n v="0"/>
    <n v="0"/>
    <n v="0"/>
    <n v="0"/>
    <n v="0"/>
    <n v="0"/>
    <n v="3.4736382924999996E-2"/>
    <n v="0.10431758429948548"/>
    <n v="0.17411599522286567"/>
    <n v="0.244132293751673"/>
    <n v="0.31436716005910881"/>
    <n v="0.38482127644165054"/>
    <n v="0.4554953273256801"/>
    <n v="0.52638999927413288"/>
    <n v="0.21089976426888762"/>
    <n v="0"/>
    <n v="0.11579204463179534"/>
    <n v="2.5650678282002799"/>
    <n v="0.18562627503376108"/>
    <n v="0.22275399122857908"/>
    <n v="0.22707309427204428"/>
    <n v="0.23140568012990714"/>
    <n v="0.23575179089106493"/>
    <n v="0.24011146877580247"/>
    <n v="0.24448475613620252"/>
    <n v="0.24887169545655685"/>
    <n v="0.25327232935377936"/>
    <n v="0.25768670057781984"/>
    <n v="0.26211485201207924"/>
    <n v="0.26655682667382646"/>
    <n v="2.8757094605414228"/>
    <n v="0.27101266771461602"/>
    <n v="0.27367054912487404"/>
    <n v="0.27452485826796069"/>
    <n v="0.27538183428226998"/>
    <n v="0.2762414854928939"/>
    <n v="0.27710382025091257"/>
    <n v="0.27796884693347523"/>
    <n v="0.278836573943882"/>
    <n v="0.27970700971166546"/>
    <n v="0.280580162692672"/>
    <n v="0.28145604136914487"/>
    <n v="0.28233465424980569"/>
    <n v="3.3288185040341718"/>
  </r>
  <r>
    <s v="DE Florida"/>
    <x v="20"/>
    <s v="Regulated &amp; Renewable Energy"/>
    <s v="PEF Fossil Hydro Maintenance Debary 7-10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8.6566166223493496E-4"/>
    <n v="2.5996923806977162E-3"/>
    <n v="8.366753855988604E-3"/>
    <n v="2.5746824808250694E-2"/>
    <n v="2.4841375690968125E-2"/>
    <n v="6.2520038604780476E-2"/>
    <n v="8.383461986060009E-2"/>
    <n v="7.6482094511948706E-2"/>
    <n v="4.5428971656466611E-3"/>
    <n v="0"/>
    <n v="0"/>
    <n v="0.28979995854111601"/>
    <n v="0"/>
    <n v="0"/>
    <n v="0"/>
    <n v="1.2545230244179882E-2"/>
    <n v="3.9490546099732168E-2"/>
    <n v="6.2396901628352798E-2"/>
    <n v="0"/>
    <n v="0"/>
    <n v="0"/>
    <n v="0"/>
    <n v="0"/>
    <n v="0"/>
    <n v="0.11443267797226485"/>
    <n v="0"/>
    <n v="0"/>
    <n v="0"/>
    <n v="0"/>
    <n v="0"/>
    <n v="0"/>
    <n v="0"/>
    <n v="0"/>
    <n v="0"/>
    <n v="0"/>
    <n v="0"/>
    <n v="0"/>
    <n v="0"/>
    <n v="0"/>
    <n v="5.7295651458333331E-3"/>
    <n v="1.7206581249128793E-2"/>
    <n v="2.8719424809283422E-2"/>
    <n v="4.026820766779448E-2"/>
    <n v="5.1853042015291471E-2"/>
    <n v="6.3474040392626024E-2"/>
    <n v="7.5131315691965128E-2"/>
    <n v="8.6824981157887934E-2"/>
    <n v="3.4786694435873955E-2"/>
    <n v="0"/>
    <n v="1.9099227012770854E-2"/>
    <n v="0.42309307957845543"/>
    <n v="3.061797878842647E-2"/>
    <n v="3.6742283201770927E-2"/>
    <n v="3.7455300568306732E-2"/>
    <n v="3.8170543739765125E-2"/>
    <n v="3.8888019664374572E-2"/>
    <n v="3.9607735312053596E-2"/>
    <n v="4.0329697674478505E-2"/>
    <n v="4.1053913765151329E-2"/>
    <n v="4.1780390619467922E-2"/>
    <n v="4.2509135294786324E-2"/>
    <n v="4.3240154870495338E-2"/>
    <n v="4.3973456448083245E-2"/>
    <n v="0.47436860994716012"/>
    <n v="4.4709047151206868E-2"/>
    <n v="4.5147774084094039E-2"/>
    <n v="4.5288710536019135E-2"/>
    <n v="4.5430086945038112E-2"/>
    <n v="4.5571904684551828E-2"/>
    <n v="4.5714165132248449E-2"/>
    <n v="4.5856869670116839E-2"/>
    <n v="4.600001968445995E-2"/>
    <n v="4.6143616565908339E-2"/>
    <n v="4.6287661709433638E-2"/>
    <n v="4.6432156514362125E-2"/>
    <n v="4.6577102384388315E-2"/>
    <n v="0.54915911506182757"/>
  </r>
  <r>
    <s v="DE Florida"/>
    <x v="20"/>
    <s v="Regulated &amp; Renewable Energy"/>
    <s v="PEF Fossil Hydro Maintenance Debary BG-341"/>
    <s v="AFUDC Not Eligible"/>
    <s v="Maintenance"/>
    <s v="Maintenance"/>
    <s v="Fossil Hydro"/>
    <s v="BG - Other Production Plant"/>
    <s v="~"/>
    <s v="PEF Debary new 341"/>
    <n v="0.46"/>
    <n v="1.9999999999999997E-2"/>
    <n v="0.48999999999999994"/>
    <n v="0.30000000000000004"/>
    <n v="0.39999999999999997"/>
    <n v="1.08"/>
    <n v="2.06"/>
    <n v="3.5"/>
    <n v="5.330000000000001"/>
    <n v="11.69"/>
    <n v="19.29"/>
    <n v="23.229999999999997"/>
    <n v="67.849999999999994"/>
    <n v="23.839069988800002"/>
    <n v="28.073289157817221"/>
    <n v="28.219650397402066"/>
    <n v="27.540393480270421"/>
    <n v="27.924522987849144"/>
    <n v="28.050250912598393"/>
    <n v="28.210079632345298"/>
    <n v="28.2981421916312"/>
    <n v="28.462218214769198"/>
    <n v="28.62680642910636"/>
    <n v="28.716169871931903"/>
    <n v="20.646513276372016"/>
    <n v="326.6071065408932"/>
    <n v="24.797119242037947"/>
    <n v="24.874527665262242"/>
    <n v="24.952177732039061"/>
    <n v="25.033989177390186"/>
    <n v="25.116056011075919"/>
    <n v="25.20621699171507"/>
    <n v="25.29665942518265"/>
    <n v="25.37562724801046"/>
    <n v="25.46855801473799"/>
    <n v="25.573425356893281"/>
    <n v="24.963631578820284"/>
    <n v="24.054376660112233"/>
    <n v="300.71236510327731"/>
    <n v="24.77805882075624"/>
    <n v="24.855695394436172"/>
    <n v="24.93386197468001"/>
    <n v="25.021778752899536"/>
    <n v="25.120660096306576"/>
    <n v="25.217625297199984"/>
    <n v="25.306704591851499"/>
    <n v="25.389078649505812"/>
    <n v="25.470194675742697"/>
    <n v="25.552103126075316"/>
    <n v="25.634549598256346"/>
    <n v="24.447385631036706"/>
    <n v="301.7276966087469"/>
    <n v="25.128416508076789"/>
    <n v="25.207434433664396"/>
    <n v="25.286699027114818"/>
    <n v="25.375717246175821"/>
    <n v="25.475703468759164"/>
    <n v="25.57377699789706"/>
    <n v="25.663968080628095"/>
    <n v="25.747457396997415"/>
    <n v="25.829692163418972"/>
    <n v="25.912722846273944"/>
    <n v="25.996295054216937"/>
    <n v="24.814439192264963"/>
    <n v="306.01232241548837"/>
    <n v="25.482990002142571"/>
    <n v="25.563114789169394"/>
    <n v="25.64348969931519"/>
    <n v="25.733621701113879"/>
    <n v="25.834725183297071"/>
    <n v="25.933919459750584"/>
    <n v="26.025234788400514"/>
    <n v="26.109851860213489"/>
    <n v="26.193217902559031"/>
    <n v="26.277383392808112"/>
    <n v="26.362093950639398"/>
    <n v="25.185098256768093"/>
    <n v="310.34474098617733"/>
    <n v="25.84153498921458"/>
    <n v="25.922491384570261"/>
    <n v="26.003412848250733"/>
    <n v="26.084586922036731"/>
    <n v="26.166014394493644"/>
    <n v="26.247696056648504"/>
    <n v="26.329632701997664"/>
    <n v="26.411825126514508"/>
    <n v="26.494274128657192"/>
    <n v="26.576980509376398"/>
    <n v="26.659945072123104"/>
    <n v="26.743168622856398"/>
    <n v="315.48156275673972"/>
  </r>
  <r>
    <s v="DE Florida"/>
    <x v="20"/>
    <s v="Regulated &amp; Renewable Energy"/>
    <s v="PEF Fossil Hydro Maintenance Debary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5.4146233560638718E-2"/>
    <n v="0.15108240850091731"/>
    <n v="0.20078504937147501"/>
    <n v="0.18251220559050235"/>
    <n v="0.33975045337444104"/>
    <n v="0.45988816786100506"/>
    <n v="0.46132378695797177"/>
    <n v="0.58756453264609343"/>
    <n v="0.71419936028280739"/>
    <n v="0.71642885499982145"/>
    <n v="0.54998715940048171"/>
    <n v="4.4176682125461557"/>
    <n v="0.76895788652972807"/>
    <n v="0.77135831929537124"/>
    <n v="0.77376624541996608"/>
    <n v="0.78263931447399704"/>
    <n v="0.79154008232150175"/>
    <n v="0.81338388778635462"/>
    <n v="0.83529588240341279"/>
    <n v="0.83790340050063516"/>
    <n v="0.86312075003429356"/>
    <n v="0.90760767473194159"/>
    <n v="0.82555542578649999"/>
    <n v="0.87250412578218306"/>
    <n v="9.8436329950658852"/>
    <n v="0.95398264612048134"/>
    <n v="0.95743465096434277"/>
    <n v="0.96137141766511203"/>
    <n v="0.98098459946661443"/>
    <n v="1.0182739921221531"/>
    <n v="1.0520137756379135"/>
    <n v="1.0723658558887879"/>
    <n v="1.0812744902906724"/>
    <n v="1.0877142545695049"/>
    <n v="1.0950626166932935"/>
    <n v="1.1028991374424313"/>
    <n v="1.0569996928221521"/>
    <n v="12.420377129683461"/>
    <n v="1.0923364926977968"/>
    <n v="1.0966943784719652"/>
    <n v="1.101065868086303"/>
    <n v="1.1211151298628517"/>
    <n v="1.1588419637912124"/>
    <n v="1.1930205541270931"/>
    <n v="1.2138128110081736"/>
    <n v="1.2231629961264456"/>
    <n v="1.2300456894972907"/>
    <n v="1.2378383633915502"/>
    <n v="1.2461205829058837"/>
    <n v="1.1942734110569257"/>
    <n v="14.108328241023491"/>
    <n v="1.2326933039158989"/>
    <n v="1.2374893373369424"/>
    <n v="1.2423003423505203"/>
    <n v="1.2627904915483454"/>
    <n v="1.3009595892030188"/>
    <n v="1.3355818238666188"/>
    <n v="1.3568191099866072"/>
    <n v="1.3666157135782113"/>
    <n v="1.3739462189935439"/>
    <n v="1.382188102853716"/>
    <n v="1.3909209346192364"/>
    <n v="1.3331588397299046"/>
    <n v="15.815463807982564"/>
    <n v="1.3745977480842264"/>
    <n v="1.3793627745145502"/>
    <n v="1.3836686899068691"/>
    <n v="1.3879880469460908"/>
    <n v="1.392320887592601"/>
    <n v="1.396667253937772"/>
    <n v="1.4010271882043719"/>
    <n v="1.405400732746974"/>
    <n v="1.4097879300523681"/>
    <n v="1.4141888227399748"/>
    <n v="1.4186034535622576"/>
    <n v="1.4230318654051393"/>
    <n v="16.786645393693195"/>
  </r>
  <r>
    <s v="DE Florida"/>
    <x v="20"/>
    <s v="Regulated &amp; Renewable Energy"/>
    <s v="PEF Fossil Hydro Maintenance Debary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0.13841756423431104"/>
    <n v="0.38622185899468237"/>
    <n v="0.51327997611395837"/>
    <n v="0.46656790841374135"/>
    <n v="0.86852634266659867"/>
    <n v="1.1756422530148998"/>
    <n v="1.1793122201668689"/>
    <n v="1.5020297090149848"/>
    <n v="1.8257546153665134"/>
    <n v="1.8314540187766644"/>
    <n v="1.4059682079106444"/>
    <n v="11.293174674673867"/>
    <n v="1.9657374235090401"/>
    <n v="1.9718738070518855"/>
    <n v="1.9780293463591452"/>
    <n v="2.0007121540998969"/>
    <n v="2.0234657700810885"/>
    <n v="2.0793065210848853"/>
    <n v="2.1353215884858683"/>
    <n v="2.141987357828997"/>
    <n v="2.2064521205531702"/>
    <n v="2.3201769607126903"/>
    <n v="2.1104214210913419"/>
    <n v="2.2304394587281076"/>
    <n v="25.163923929586115"/>
    <n v="2.4387283383232625"/>
    <n v="2.4475529244632614"/>
    <n v="2.4576167390971815"/>
    <n v="2.5077552006913453"/>
    <n v="2.6030805181462715"/>
    <n v="2.6893317372050149"/>
    <n v="2.7413590933141401"/>
    <n v="2.7641328190836694"/>
    <n v="2.7805952104099436"/>
    <n v="2.7993803099339463"/>
    <n v="2.8194133213335766"/>
    <n v="2.7020775639547807"/>
    <n v="31.751023775956391"/>
    <n v="2.7924113405626092"/>
    <n v="2.8035516894734194"/>
    <n v="2.8147268147721087"/>
    <n v="2.8659800561762045"/>
    <n v="2.9624236334157521"/>
    <n v="3.0497966030971386"/>
    <n v="3.1029492115641735"/>
    <n v="3.1268517023581404"/>
    <n v="3.1444463823407656"/>
    <n v="3.1643673051526497"/>
    <n v="3.1855396855056446"/>
    <n v="3.0529993633476238"/>
    <n v="36.066043787766226"/>
    <n v="3.1512146525371589"/>
    <n v="3.1634750669828606"/>
    <n v="3.1757737542914199"/>
    <n v="3.2281540650952056"/>
    <n v="3.325728230073175"/>
    <n v="3.4142353168148092"/>
    <n v="3.4685255826812948"/>
    <n v="3.4935692822656872"/>
    <n v="3.5123087335159826"/>
    <n v="3.5333780011936597"/>
    <n v="3.5557023111661645"/>
    <n v="3.4080412837246445"/>
    <n v="40.430106280342059"/>
    <n v="3.5139742800153355"/>
    <n v="3.5261554292592421"/>
    <n v="3.5371629228780979"/>
    <n v="3.5482047782595583"/>
    <n v="3.5592811026697078"/>
    <n v="3.570392003709479"/>
    <n v="3.5815375893156989"/>
    <n v="3.5927179677621379"/>
    <n v="3.6039332476605619"/>
    <n v="3.6151835379617863"/>
    <n v="3.6264689479567362"/>
    <n v="3.6377895872775041"/>
    <n v="42.91280139472584"/>
  </r>
  <r>
    <s v="DE Florida"/>
    <x v="20"/>
    <s v="Regulated &amp; Renewable Energy"/>
    <s v="PEF Fossil Hydro Maintenance Debary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4.1313619717688585E-2"/>
    <n v="0.11527599909325535"/>
    <n v="0.15319915401762244"/>
    <n v="0.13925695952901773"/>
    <n v="0.259229868941938"/>
    <n v="0.35089504163565255"/>
    <n v="0.35199042016027532"/>
    <n v="0.44831221056506254"/>
    <n v="0.54493468581330262"/>
    <n v="0.5466357920739654"/>
    <n v="0.41964064458217204"/>
    <n v="3.3706843961299522"/>
    <n v="0.5867154853426515"/>
    <n v="0.58854701747178106"/>
    <n v="0.59038426703981206"/>
    <n v="0.5971544258582735"/>
    <n v="0.60394571887841353"/>
    <n v="0.6206125600013781"/>
    <n v="0.63733142950227095"/>
    <n v="0.63932096790580528"/>
    <n v="0.65856182586418688"/>
    <n v="0.69250538515736992"/>
    <n v="0.62989945327631425"/>
    <n v="0.66572134910013525"/>
    <n v="7.5106998853983917"/>
    <n v="0.7278895255929031"/>
    <n v="0.7305234080627373"/>
    <n v="0.7335271642189376"/>
    <n v="0.74849203769427775"/>
    <n v="0.77694387425552613"/>
    <n v="0.80268735619072362"/>
    <n v="0.81821600977669906"/>
    <n v="0.82501330498415237"/>
    <n v="0.82992685030377811"/>
    <n v="0.83553365650923817"/>
    <n v="0.84151292813811496"/>
    <n v="0.806491615008889"/>
    <n v="9.4767577307359776"/>
    <n v="0.83345362171001069"/>
    <n v="0.83677869205761823"/>
    <n v="0.84011414214620705"/>
    <n v="0.85541174499293327"/>
    <n v="0.88419734959686469"/>
    <n v="0.91027564148843088"/>
    <n v="0.9261401501969716"/>
    <n v="0.93327434895585093"/>
    <n v="0.93852584952861162"/>
    <n v="0.94447166597198173"/>
    <n v="0.95079100611685807"/>
    <n v="0.91123157233266583"/>
    <n v="10.764665785095005"/>
    <n v="0.94054598145758428"/>
    <n v="0.94420535881184509"/>
    <n v="0.94787615950324033"/>
    <n v="0.96351015980668953"/>
    <n v="0.99263321198919263"/>
    <n v="1.019050004859313"/>
    <n v="1.035254071234758"/>
    <n v="1.0427288876475231"/>
    <n v="1.0483220691700814"/>
    <n v="1.05461063317842"/>
    <n v="1.0612737908330554"/>
    <n v="1.0172012660159344"/>
    <n v="12.067211594507638"/>
    <n v="1.0488191863898291"/>
    <n v="1.0524549053852543"/>
    <n v="1.0557403222897481"/>
    <n v="1.0590359951816306"/>
    <n v="1.0623419560767091"/>
    <n v="1.065658237090735"/>
    <n v="1.068984870439714"/>
    <n v="1.0723218884402197"/>
    <n v="1.0756693235097068"/>
    <n v="1.0790272081668273"/>
    <n v="1.0823955750317455"/>
    <n v="1.0857744568264549"/>
    <n v="12.808223924828575"/>
  </r>
  <r>
    <s v="DE Florida"/>
    <x v="20"/>
    <s v="Regulated &amp; Renewable Energy"/>
    <s v="PEF Fossil Hydro Maintenance Debary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3.6713893757997086E-2"/>
    <n v="0.10244153895197662"/>
    <n v="0.1361424513962366"/>
    <n v="0.12375253614054667"/>
    <n v="0.23036804647642484"/>
    <n v="0.31182751273918341"/>
    <n v="0.31280093533087594"/>
    <n v="0.39839856641879828"/>
    <n v="0.48426340506375876"/>
    <n v="0.48577511560744413"/>
    <n v="0.37291920066570372"/>
    <n v="2.9954032025489457"/>
    <n v="0.52139246433105724"/>
    <n v="0.52302007954518548"/>
    <n v="0.52465277563689927"/>
    <n v="0.53066916667898778"/>
    <n v="0.53670433890850067"/>
    <n v="0.55151554737803954"/>
    <n v="0.56637299155272147"/>
    <n v="0.5681410211292619"/>
    <n v="0.58523966365257196"/>
    <n v="0.61540405588384961"/>
    <n v="0.5597684677313699"/>
    <n v="0.59160206852628427"/>
    <n v="6.6744826409547287"/>
    <n v="0.64684863957187722"/>
    <n v="0.64918927401227078"/>
    <n v="0.65185860158867914"/>
    <n v="0.66515733403163335"/>
    <n v="0.69044143433239547"/>
    <n v="0.71331871952764747"/>
    <n v="0.72711846261131052"/>
    <n v="0.73315896876384523"/>
    <n v="0.73752545570138672"/>
    <n v="0.74250801808046585"/>
    <n v="0.74782157677691674"/>
    <n v="0.71669942436620826"/>
    <n v="8.4216459093646368"/>
    <n v="0.74065956768677943"/>
    <n v="0.74361443536272087"/>
    <n v="0.74657852713256201"/>
    <n v="0.76017294392548884"/>
    <n v="0.78575365160518829"/>
    <n v="0.80892847008973434"/>
    <n v="0.82302667526343432"/>
    <n v="0.82936657520615897"/>
    <n v="0.83403339054250314"/>
    <n v="0.83931721884653787"/>
    <n v="0.84493298392074412"/>
    <n v="0.80977797065867685"/>
    <n v="9.5661624102405298"/>
    <n v="0.83582860745944842"/>
    <n v="0.83908056147177701"/>
    <n v="0.84234266698350901"/>
    <n v="0.8562360278188843"/>
    <n v="0.88211661274568121"/>
    <n v="0.90559224459513077"/>
    <n v="0.91999220217379085"/>
    <n v="0.92663479649290559"/>
    <n v="0.93160525111759396"/>
    <n v="0.93719366657163006"/>
    <n v="0.94311496961640617"/>
    <n v="0.90394933840714931"/>
    <n v="10.723686945453906"/>
    <n v="0.9320470208999514"/>
    <n v="0.93527795059926366"/>
    <n v="0.93819757971931084"/>
    <n v="0.94112632295799314"/>
    <n v="0.94406420876658148"/>
    <n v="0.94701126568516203"/>
    <n v="0.94996752234291337"/>
    <n v="0.95293300745838549"/>
    <n v="0.95590774983977811"/>
    <n v="0.95889177838522055"/>
    <n v="0.96188512208305221"/>
    <n v="0.96488781001210522"/>
    <n v="11.382197338749716"/>
  </r>
  <r>
    <s v="DE Florida"/>
    <x v="20"/>
    <s v="Regulated &amp; Renewable Energy"/>
    <s v="PEF Fossil Hydro Maintenance Debary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7.3409139978319752E-3"/>
    <n v="2.0483104630878587E-2"/>
    <n v="2.7221575399806228E-2"/>
    <n v="2.4744221651059956E-2"/>
    <n v="4.6061908556447581E-2"/>
    <n v="6.2349664360446214E-2"/>
    <n v="6.2544299437190295E-2"/>
    <n v="7.9659478022619259E-2"/>
    <n v="9.6828084547583002E-2"/>
    <n v="9.7130349874272645E-2"/>
    <n v="7.4564899007228652E-2"/>
    <n v="0.59892849948536431"/>
    <n v="0.10425201056039589"/>
    <n v="0.10457745093420198"/>
    <n v="0.10490390722545974"/>
    <n v="0.1061068798523465"/>
    <n v="0.10731360776279342"/>
    <n v="0.11027509717319303"/>
    <n v="0.11324583137624043"/>
    <n v="0.1135993474906727"/>
    <n v="0.11701820752961779"/>
    <n v="0.12304955388111848"/>
    <n v="0.11192526206564762"/>
    <n v="0.11829036534826748"/>
    <n v="1.334557521199955"/>
    <n v="0.12933687350112369"/>
    <n v="0.12980488150486616"/>
    <n v="0.13033861144099385"/>
    <n v="0.13299768246700397"/>
    <n v="0.13805321830975348"/>
    <n v="0.14262751337715254"/>
    <n v="0.14538676108422205"/>
    <n v="0.14659455550835537"/>
    <n v="0.14746763111543851"/>
    <n v="0.14846389051943282"/>
    <n v="0.14952633237510171"/>
    <n v="0.14330348263379189"/>
    <n v="1.683901433837236"/>
    <n v="0.14809429432626534"/>
    <n v="0.14868511777928947"/>
    <n v="0.14927778558258792"/>
    <n v="0.15199597846034066"/>
    <n v="0.15711082071374369"/>
    <n v="0.16174460732683923"/>
    <n v="0.16456353229257864"/>
    <n v="0.16583119026808998"/>
    <n v="0.16676431630080352"/>
    <n v="0.16782081358804041"/>
    <n v="0.16894368136974489"/>
    <n v="0.16191446429321876"/>
    <n v="1.9127466023015427"/>
    <n v="0.16712326850243089"/>
    <n v="0.16777349413327153"/>
    <n v="0.16842574954838294"/>
    <n v="0.17120371605080875"/>
    <n v="0.17637851852241582"/>
    <n v="0.18107245252972975"/>
    <n v="0.18395171265000371"/>
    <n v="0.18527989412649137"/>
    <n v="0.18627373259457858"/>
    <n v="0.18739113184137726"/>
    <n v="0.18857509169846365"/>
    <n v="0.18074395473780464"/>
    <n v="2.1441927169357586"/>
    <n v="0.18636206411289977"/>
    <n v="0.18700808594899354"/>
    <n v="0.18759186348065793"/>
    <n v="0.1881774633731296"/>
    <n v="0.18876489131521759"/>
    <n v="0.18935415301348957"/>
    <n v="0.18994525419232719"/>
    <n v="0.19053820059398174"/>
    <n v="0.19113299797862995"/>
    <n v="0.19172965212442991"/>
    <n v="0.19232816882757717"/>
    <n v="0.19292855390236116"/>
    <n v="2.2758613488636952"/>
  </r>
  <r>
    <s v="DE Florida"/>
    <x v="20"/>
    <s v="Regulated &amp; Renewable Energy"/>
    <s v="PEF Fossil Hydro Maintenance Hines 1 BG"/>
    <s v="AFUDC Not Eligible"/>
    <s v="Maintenance"/>
    <s v="Maintenance"/>
    <s v="Fossil Hydro"/>
    <s v="BG - Other Production Plant"/>
    <s v="~"/>
    <s v="PEF Hines 1 345"/>
    <n v="3.25"/>
    <n v="4.7"/>
    <n v="5.75"/>
    <n v="7.16"/>
    <n v="8.83"/>
    <n v="10.54"/>
    <n v="8.0499999999999989"/>
    <n v="9.9500000000000011"/>
    <n v="10.959999999999999"/>
    <n v="11.030000000000001"/>
    <n v="13.289999999999997"/>
    <n v="24.319999999999997"/>
    <n v="117.82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Hines 2 BG-341"/>
    <s v="AFUDC Not Eligible"/>
    <s v="Maintenance"/>
    <s v="Maintenance"/>
    <s v="Fossil Hydro"/>
    <s v="BG - Other Production Plant"/>
    <s v="~"/>
    <s v="PEF Hines 2 341"/>
    <n v="0.16"/>
    <n v="0.18"/>
    <n v="0.87"/>
    <n v="2.54"/>
    <n v="5.2600000000000007"/>
    <n v="8.4799999999999986"/>
    <n v="10.19"/>
    <n v="10.319999999999999"/>
    <n v="10.01"/>
    <n v="8.8999999999999986"/>
    <n v="9.08"/>
    <n v="9.58"/>
    <n v="75.569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Hines 3 BG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.35"/>
    <n v="0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Hines 3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.12"/>
    <n v="0.32"/>
    <n v="0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Hines 4 BG-341"/>
    <s v="AFUDC Not Eligible"/>
    <s v="Maintenance"/>
    <s v="Maintenance"/>
    <s v="Fossil Hydro"/>
    <s v="BG - Other Production Plant"/>
    <s v="~"/>
    <s v="PEF Hines 4 341"/>
    <n v="2.2200000000000002"/>
    <n v="2.3699999999999997"/>
    <n v="2.57"/>
    <n v="2.67"/>
    <n v="2.75"/>
    <n v="4.55"/>
    <n v="6.41"/>
    <n v="5.7900000000000009"/>
    <n v="5.57"/>
    <n v="4"/>
    <n v="4.9800000000000004"/>
    <n v="-2.2200000000000002"/>
    <n v="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Inter City BG P1-6 341"/>
    <s v="AFUDC Not Eligible"/>
    <s v="Maintenance"/>
    <s v="Maintenance"/>
    <s v="Fossil Hydro"/>
    <s v="BG - Other Production Plant"/>
    <s v="~"/>
    <s v="PEF Inter City old P1-6 341"/>
    <n v="10.65"/>
    <n v="9.1999999999999993"/>
    <n v="-10.719999999999999"/>
    <n v="4.59"/>
    <n v="11.68"/>
    <n v="19.88"/>
    <n v="8.26"/>
    <n v="7.6"/>
    <n v="8.74"/>
    <n v="1.1799999999999997"/>
    <n v="8.59"/>
    <n v="8.4"/>
    <n v="88.050000000000011"/>
    <n v="9.4777178953500005"/>
    <n v="9.5981729470368702"/>
    <n v="9.6227144337277242"/>
    <n v="9.6752719889863066"/>
    <n v="7.7811115590221567"/>
    <n v="7.3061072502426292"/>
    <n v="8.1719476228082577"/>
    <n v="8.2284989544028591"/>
    <n v="8.3309821862343387"/>
    <n v="8.4185778645726934"/>
    <n v="8.4448578865351944"/>
    <n v="3.3865643564126193"/>
    <n v="98.442524945331641"/>
    <n v="5.9108233832146793"/>
    <n v="5.9391626309961509"/>
    <n v="5.9774779536453604"/>
    <n v="5.5435363858128337"/>
    <n v="5.8266416447283582"/>
    <n v="5.8823251210283152"/>
    <n v="5.9302683914609888"/>
    <n v="5.9397911560441994"/>
    <n v="5.9758674102640903"/>
    <n v="6.0246924792449894"/>
    <n v="6.062554623780458"/>
    <n v="3.2749951352323192"/>
    <n v="68.288136315452746"/>
    <n v="4.6371222742499745"/>
    <n v="4.6699364004882771"/>
    <n v="4.6421404769881036"/>
    <n v="3.6760186901484011"/>
    <n v="4.2019516918246911"/>
    <n v="4.2528703630540159"/>
    <n v="4.2959691679332739"/>
    <n v="4.3294293043233001"/>
    <n v="4.3736970615115682"/>
    <n v="4.4177676660394454"/>
    <n v="4.4507695111657615"/>
    <n v="3.0173014034862708"/>
    <n v="50.96497401121308"/>
    <n v="3.7260946490122229"/>
    <n v="3.7478846952107845"/>
    <n v="3.7630241123595654"/>
    <n v="3.7836301646472013"/>
    <n v="3.805701305879837"/>
    <n v="3.8241033718870852"/>
    <n v="3.8411862937691357"/>
    <n v="3.8566363664213306"/>
    <n v="3.8739812921256678"/>
    <n v="3.8913225062469783"/>
    <n v="3.9067844197632504"/>
    <n v="3.393749710395519"/>
    <n v="45.414098887718573"/>
    <n v="3.6412234596234345"/>
    <n v="3.6557118035692326"/>
    <n v="3.6704552141199018"/>
    <n v="3.6904934379650238"/>
    <n v="3.7119508863500101"/>
    <n v="3.7298550039579674"/>
    <n v="3.7464817539064357"/>
    <n v="3.7615273063773382"/>
    <n v="3.7784083229759129"/>
    <n v="3.795286000975993"/>
    <n v="3.8103437900637704"/>
    <n v="3.3321148288603628"/>
    <n v="44.323851808745381"/>
    <n v="3.5593987875271331"/>
    <n v="3.5719201321015377"/>
    <n v="3.583070488020315"/>
    <n v="3.594255651670653"/>
    <n v="3.6054757317108037"/>
    <n v="3.6167308371382134"/>
    <n v="3.6280210772905828"/>
    <n v="3.6393465618469287"/>
    <n v="3.6507074008286491"/>
    <n v="3.662103704600594"/>
    <n v="3.6735355838721349"/>
    <n v="3.6850031496982405"/>
    <n v="43.469569106305791"/>
  </r>
  <r>
    <s v="DE Florida"/>
    <x v="20"/>
    <s v="Regulated &amp; Renewable Energy"/>
    <s v="PEF Fossil Hydro Maintenance Inter City BG P1-6 342"/>
    <s v="AFUDC Not Eligible"/>
    <s v="Maintenance"/>
    <s v="Maintenance"/>
    <s v="Fossil Hydro"/>
    <s v="BG - Other Production Plant"/>
    <s v="~"/>
    <s v="PEF Inter City old P1-6 342"/>
    <n v="0"/>
    <n v="0"/>
    <n v="0"/>
    <n v="0"/>
    <n v="0"/>
    <n v="0"/>
    <n v="0"/>
    <n v="0"/>
    <n v="0"/>
    <n v="0"/>
    <n v="0"/>
    <n v="0"/>
    <n v="0"/>
    <n v="0"/>
    <n v="2.3969940759144398E-4"/>
    <n v="0"/>
    <n v="4.7114363632612268E-2"/>
    <n v="0"/>
    <n v="0.12420692139125736"/>
    <n v="0.27919759631756036"/>
    <n v="0.317301943061019"/>
    <n v="0.41040711256482687"/>
    <n v="0.48556212350432087"/>
    <n v="0.4870778882184007"/>
    <n v="0.17425661844618068"/>
    <n v="2.3253642665437697"/>
    <n v="0.40986948879317714"/>
    <n v="0.42300878690832666"/>
    <n v="0.4480489240083621"/>
    <n v="0.42307248625636529"/>
    <n v="0.51585777045504522"/>
    <n v="0.56244152666669145"/>
    <n v="0.59967811332325405"/>
    <n v="0.59076744522014446"/>
    <n v="0.62790898291575181"/>
    <n v="0.66605736918718583"/>
    <n v="0.69099240151299557"/>
    <n v="0.3499809142039253"/>
    <n v="6.3076842094512253"/>
    <n v="0.55414664014108317"/>
    <n v="0.57787293034882425"/>
    <n v="0.52885090007550672"/>
    <n v="0.40944896093741001"/>
    <n v="0.54871526282259575"/>
    <n v="0.59576975346919792"/>
    <n v="0.63340083522037438"/>
    <n v="0.65942678536214672"/>
    <n v="0.69837203675210935"/>
    <n v="0.73703663201589564"/>
    <n v="0.76238034191617943"/>
    <n v="0.50155383392016928"/>
    <n v="7.206974912981492"/>
    <n v="0.66577272235742835"/>
    <n v="0.68003568120965308"/>
    <n v="0.68628439097123217"/>
    <n v="0.69905294743036939"/>
    <n v="0.71354152744487709"/>
    <n v="0.723591774019962"/>
    <n v="0.73202222605038403"/>
    <n v="0.73845648867728397"/>
    <n v="0.74712579315982575"/>
    <n v="0.75575276335158714"/>
    <n v="0.76208758113874864"/>
    <n v="0.65833419983977248"/>
    <n v="8.5620580956511247"/>
    <n v="0.71565430867580104"/>
    <n v="0.7216326443981943"/>
    <n v="0.72788133638479147"/>
    <n v="0.74044526382673792"/>
    <n v="0.75467568951333186"/>
    <n v="0.76460810495220344"/>
    <n v="0.77297233182847891"/>
    <n v="0.77940382499739846"/>
    <n v="0.7880006312083252"/>
    <n v="0.79655706122185232"/>
    <n v="0.80289411639316388"/>
    <n v="0.69824072174357721"/>
    <n v="9.062966035143857"/>
    <n v="0.75515033830911737"/>
    <n v="0.75919900281562924"/>
    <n v="0.76156897156674885"/>
    <n v="0.76394633857821959"/>
    <n v="0.76633112694496897"/>
    <n v="0.76872335983401929"/>
    <n v="0.77112306048471235"/>
    <n v="0.77353025220893568"/>
    <n v="0.7759449583913488"/>
    <n v="0.77836720248961033"/>
    <n v="0.78079700803460605"/>
    <n v="0.78323439863067745"/>
    <n v="9.237916018288594"/>
  </r>
  <r>
    <s v="DE Florida"/>
    <x v="20"/>
    <s v="Regulated &amp; Renewable Energy"/>
    <s v="PEF Fossil Hydro Maintenance Inter City BG P1-6 343"/>
    <s v="AFUDC Not Eligible"/>
    <s v="Maintenance"/>
    <s v="Maintenance"/>
    <s v="Fossil Hydro"/>
    <s v="BG - Other Production Plant"/>
    <s v="~"/>
    <s v="PEF Inter City old P1-6 343"/>
    <n v="0"/>
    <n v="0"/>
    <n v="0"/>
    <n v="0"/>
    <n v="0"/>
    <n v="0"/>
    <n v="0"/>
    <n v="0"/>
    <n v="0"/>
    <n v="0"/>
    <n v="0"/>
    <n v="0"/>
    <n v="0"/>
    <n v="0"/>
    <n v="1.3314430945176202E-3"/>
    <n v="0"/>
    <n v="0.26170316706895708"/>
    <n v="0"/>
    <n v="0.68992430744574507"/>
    <n v="1.5508411779495894"/>
    <n v="1.7624969757359417"/>
    <n v="2.2796623548470509"/>
    <n v="2.697121126811731"/>
    <n v="2.7055406489196656"/>
    <n v="0.96793218487887756"/>
    <n v="12.916553386752076"/>
    <n v="2.2766760501857077"/>
    <n v="2.3496600759620345"/>
    <n v="2.4887489371428777"/>
    <n v="2.35001390268995"/>
    <n v="2.8654024351879199"/>
    <n v="3.1241582708736098"/>
    <n v="3.3309939767498253"/>
    <n v="3.2814984538670751"/>
    <n v="3.4878061973091055"/>
    <n v="3.699706618667947"/>
    <n v="3.8382116610265"/>
    <n v="1.9440167838212583"/>
    <n v="35.036893363483813"/>
    <n v="3.0780831908585888"/>
    <n v="3.2098741100479349"/>
    <n v="2.9375745480986954"/>
    <n v="2.2743401707805817"/>
    <n v="3.0479138637956478"/>
    <n v="3.3092844581871312"/>
    <n v="3.5183114409414284"/>
    <n v="3.6628761352922194"/>
    <n v="3.8792028527774791"/>
    <n v="4.0939706274815011"/>
    <n v="4.234745725239379"/>
    <n v="2.785949266257941"/>
    <n v="40.032126389758531"/>
    <n v="3.6981255089786709"/>
    <n v="3.7773510617741599"/>
    <n v="3.8120603735129688"/>
    <n v="3.8829850641298655"/>
    <n v="3.9634638604836825"/>
    <n v="4.0192893276179351"/>
    <n v="4.0661174247432301"/>
    <n v="4.1018574152128791"/>
    <n v="4.1500122509028561"/>
    <n v="4.197931934993222"/>
    <n v="4.233119545519652"/>
    <n v="3.6568072197969648"/>
    <n v="47.559120987666084"/>
    <n v="3.9751995923672383"/>
    <n v="4.0084070745811928"/>
    <n v="4.0431162875864386"/>
    <n v="4.1129043383817585"/>
    <n v="4.1919491812657936"/>
    <n v="4.2471201392620932"/>
    <n v="4.2935803797245038"/>
    <n v="4.3293049868615832"/>
    <n v="4.3770571210009974"/>
    <n v="4.4245849800378938"/>
    <n v="4.4597850184201366"/>
    <n v="3.8784734456292798"/>
    <n v="50.341482545118907"/>
    <n v="4.1945856828233881"/>
    <n v="4.2170745427391454"/>
    <n v="4.2302388578269783"/>
    <n v="4.2434442675622908"/>
    <n v="4.2566909002290121"/>
    <n v="4.2699788845115298"/>
    <n v="4.2833083494959432"/>
    <n v="4.2966794246713143"/>
    <n v="4.3100922399309276"/>
    <n v="4.3235469255735524"/>
    <n v="4.3370436123047078"/>
    <n v="4.3505824312379309"/>
    <n v="51.313266118906718"/>
  </r>
  <r>
    <s v="DE Florida"/>
    <x v="20"/>
    <s v="Regulated &amp; Renewable Energy"/>
    <s v="PEF Fossil Hydro Maintenance Inter City BG P1-6 344"/>
    <s v="AFUDC Not Eligible"/>
    <s v="Maintenance"/>
    <s v="Maintenance"/>
    <s v="Fossil Hydro"/>
    <s v="BG - Other Production Plant"/>
    <s v="~"/>
    <s v="PEF Inter City old P1-6 344"/>
    <n v="0"/>
    <n v="0"/>
    <n v="0"/>
    <n v="0"/>
    <n v="0"/>
    <n v="0"/>
    <n v="0"/>
    <n v="0"/>
    <n v="0"/>
    <n v="0"/>
    <n v="0"/>
    <n v="0"/>
    <n v="0"/>
    <n v="0"/>
    <n v="2.11594144757184E-4"/>
    <n v="0"/>
    <n v="4.1590104784962403E-2"/>
    <n v="0"/>
    <n v="0.10964339698953844"/>
    <n v="0.24646108726212979"/>
    <n v="0.28009761870677868"/>
    <n v="0.36228601004068395"/>
    <n v="0.42862893689123277"/>
    <n v="0.42996697498465802"/>
    <n v="0.15382466114077559"/>
    <n v="2.0527103849455166"/>
    <n v="0.36181142379407433"/>
    <n v="0.37341011139752256"/>
    <n v="0.39551423942822422"/>
    <n v="0.37346634186219185"/>
    <n v="0.45537235511999308"/>
    <n v="0.4964940673270628"/>
    <n v="0.52936458539151121"/>
    <n v="0.52149871198181841"/>
    <n v="0.55428532577714296"/>
    <n v="0.5879607330219081"/>
    <n v="0.60997208003560321"/>
    <n v="0.30894491132217666"/>
    <n v="5.568094886459229"/>
    <n v="0.48917177380168386"/>
    <n v="0.51011610626880732"/>
    <n v="0.46684201279410287"/>
    <n v="0.36144020371939106"/>
    <n v="0.48437723696862767"/>
    <n v="0.5259144890019033"/>
    <n v="0.559133246776222"/>
    <n v="0.58210759918316568"/>
    <n v="0.61648643742484521"/>
    <n v="0.65061752706511666"/>
    <n v="0.67298963334276329"/>
    <n v="0.44274558541634473"/>
    <n v="6.3619418517629738"/>
    <n v="0.58770946163535953"/>
    <n v="0.60030005837637168"/>
    <n v="0.60581609369378397"/>
    <n v="0.61708750988501615"/>
    <n v="0.62987727322953435"/>
    <n v="0.63874910712358612"/>
    <n v="0.64619107081143168"/>
    <n v="0.65187090252800606"/>
    <n v="0.65952371271245858"/>
    <n v="0.66713915239132004"/>
    <n v="0.67273119938607828"/>
    <n v="0.58114312162561199"/>
    <n v="7.5581386633985579"/>
    <n v="0.63174232638969219"/>
    <n v="0.63701968959622612"/>
    <n v="0.64253570922281089"/>
    <n v="0.65362648958218983"/>
    <n v="0.66618836774009393"/>
    <n v="0.67495618644802835"/>
    <n v="0.68233969002120842"/>
    <n v="0.6880170770046119"/>
    <n v="0.69560588949322988"/>
    <n v="0.70315905997904449"/>
    <n v="0.70875308201992582"/>
    <n v="0.61637051937897536"/>
    <n v="8.0003140868760383"/>
    <n v="0.66660736296003775"/>
    <n v="0.67018131298466344"/>
    <n v="0.67227339788396823"/>
    <n v="0.67437201358194065"/>
    <n v="0.67647718046557903"/>
    <n v="0.67858891898552298"/>
    <n v="0.68070724965625251"/>
    <n v="0.68283219305628706"/>
    <n v="0.68496376982838503"/>
    <n v="0.68710200067974514"/>
    <n v="0.68924690638220709"/>
    <n v="0.69139850777245326"/>
    <n v="8.154750814237044"/>
  </r>
  <r>
    <s v="DE Florida"/>
    <x v="20"/>
    <s v="Regulated &amp; Renewable Energy"/>
    <s v="PEF Fossil Hydro Maintenance Inter City BG P1-6 345"/>
    <s v="AFUDC Not Eligible"/>
    <s v="Maintenance"/>
    <s v="Maintenance"/>
    <s v="Fossil Hydro"/>
    <s v="BG - Other Production Plant"/>
    <s v="~"/>
    <s v="PEF Inter City old P1-6 345"/>
    <n v="0"/>
    <n v="0"/>
    <n v="0"/>
    <n v="0"/>
    <n v="0"/>
    <n v="0"/>
    <n v="0"/>
    <n v="0"/>
    <n v="0"/>
    <n v="0"/>
    <n v="0"/>
    <n v="0"/>
    <n v="0"/>
    <n v="0"/>
    <n v="2.6656850533838801E-4"/>
    <n v="0"/>
    <n v="5.23956467799091E-2"/>
    <n v="0"/>
    <n v="0.13812989243754789"/>
    <n v="0.31049424231910067"/>
    <n v="0.35286989464283219"/>
    <n v="0.45641168526840598"/>
    <n v="0.53999119485558866"/>
    <n v="0.54167686916883351"/>
    <n v="0.19378990874977126"/>
    <n v="2.5860259027273274"/>
    <n v="0.45581379657655169"/>
    <n v="0.47042594391118686"/>
    <n v="0.49827295441194641"/>
    <n v="0.47049678363569147"/>
    <n v="0.57368283142266352"/>
    <n v="0.62548839235901721"/>
    <n v="0.66689901305550969"/>
    <n v="0.65698950388450239"/>
    <n v="0.69829442110967477"/>
    <n v="0.74071904957092027"/>
    <n v="0.76844917358100884"/>
    <n v="0.38921201405436051"/>
    <n v="7.014743877573034"/>
    <n v="0.61626369078256682"/>
    <n v="0.64264957876391104"/>
    <n v="0.58813242550967859"/>
    <n v="0.45534612966368182"/>
    <n v="0.61022348339004051"/>
    <n v="0.66255254572340772"/>
    <n v="0.70440188243005319"/>
    <n v="0.73334521065524705"/>
    <n v="0.77665602880605789"/>
    <n v="0.81965473069083106"/>
    <n v="0.84783934297557773"/>
    <n v="0.55777549556034012"/>
    <n v="8.0148405449513938"/>
    <n v="0.74040249526350577"/>
    <n v="0.75626426005109704"/>
    <n v="0.76321341874187132"/>
    <n v="0.77741326614592687"/>
    <n v="0.79352594309307189"/>
    <n v="0.8047027717499412"/>
    <n v="0.81407823504231192"/>
    <n v="0.82123374614115763"/>
    <n v="0.8308748360439473"/>
    <n v="0.84046884619492923"/>
    <n v="0.84751376518777433"/>
    <n v="0.73213015179223107"/>
    <n v="9.5218217354477659"/>
    <n v="0.79587555647131747"/>
    <n v="0.8025240335532704"/>
    <n v="0.80947317247657691"/>
    <n v="0.82344545298003169"/>
    <n v="0.83927103779778822"/>
    <n v="0.85031682704084177"/>
    <n v="0.85961864167244173"/>
    <n v="0.86677107287099986"/>
    <n v="0.87633153781063988"/>
    <n v="0.88584710058427041"/>
    <n v="0.89289450776077306"/>
    <n v="0.77650999404566923"/>
    <n v="10.078878935064621"/>
    <n v="0.83979889233578864"/>
    <n v="0.84430139176606256"/>
    <n v="0.84693702209169697"/>
    <n v="0.84958087998544995"/>
    <n v="0.8522329911310742"/>
    <n v="0.85489338129249837"/>
    <n v="0.85756207631407755"/>
    <n v="0.86023910212084498"/>
    <n v="0.86292448471876271"/>
    <n v="0.86561825019497463"/>
    <n v="0.86832042471806081"/>
    <n v="0.87103103453829034"/>
    <n v="10.273439931207582"/>
  </r>
  <r>
    <s v="DE Florida"/>
    <x v="20"/>
    <s v="Regulated &amp; Renewable Energy"/>
    <s v="PEF Fossil Hydro Maintenance Inter City BG P1-6 346"/>
    <s v="AFUDC Not Eligible"/>
    <s v="Maintenance"/>
    <s v="Maintenance"/>
    <s v="Fossil Hydro"/>
    <s v="BG - Other Production Plant"/>
    <s v="~"/>
    <s v="PEF Inter City old P1-6 346"/>
    <n v="0"/>
    <n v="0"/>
    <n v="0"/>
    <n v="0"/>
    <n v="0"/>
    <n v="0"/>
    <n v="0"/>
    <n v="0"/>
    <n v="0"/>
    <n v="0"/>
    <n v="0"/>
    <n v="0"/>
    <n v="0"/>
    <n v="0"/>
    <n v="8.3242890502468003E-5"/>
    <n v="0"/>
    <n v="1.6361891972831884E-2"/>
    <n v="0"/>
    <n v="4.3134621236294385E-2"/>
    <n v="9.6959834704424736E-2"/>
    <n v="0.11019272499608611"/>
    <n v="0.1425263194262788"/>
    <n v="0.16862617678183531"/>
    <n v="0.16915257205910986"/>
    <n v="6.0515896782564839E-2"/>
    <n v="0.80755328084992839"/>
    <n v="0.14233961326290251"/>
    <n v="0.14690263311042306"/>
    <n v="0.15559858030415927"/>
    <n v="0.14692475464133195"/>
    <n v="0.17914725919568517"/>
    <n v="0.19532488164575479"/>
    <n v="0.20825641592397531"/>
    <n v="0.20516191612247694"/>
    <n v="0.21806044176572131"/>
    <n v="0.23130862611939931"/>
    <n v="0.23996807249196084"/>
    <n v="0.12154148903316235"/>
    <n v="2.1905346836169528"/>
    <n v="0.19244423067661046"/>
    <n v="0.2006839046818093"/>
    <n v="0.18365951759944377"/>
    <n v="0.14219357220838921"/>
    <n v="0.19055802014341192"/>
    <n v="0.20689911940562103"/>
    <n v="0.21996765407234753"/>
    <n v="0.22900595474919741"/>
    <n v="0.24253087468797102"/>
    <n v="0.25595832827330273"/>
    <n v="0.26475970033072338"/>
    <n v="0.174179783327925"/>
    <n v="2.5028406601567528"/>
    <n v="0.23120977387308186"/>
    <n v="0.23616301899749456"/>
    <n v="0.23833307301511406"/>
    <n v="0.24276734157623706"/>
    <n v="0.24779894049340923"/>
    <n v="0.25128919348810391"/>
    <n v="0.25421692369113758"/>
    <n v="0.25645141656993542"/>
    <n v="0.25946209553249172"/>
    <n v="0.26245807262837545"/>
    <n v="0.264658030269942"/>
    <n v="0.22862652128326827"/>
    <n v="2.9734344014185909"/>
    <n v="0.24853266786649159"/>
    <n v="0.25060882629728082"/>
    <n v="0.25277887414199868"/>
    <n v="0.25714207906953657"/>
    <n v="0.26208402606529935"/>
    <n v="0.26553335862356847"/>
    <n v="0.26843809013290265"/>
    <n v="0.2706716212334061"/>
    <n v="0.27365712297192885"/>
    <n v="0.27662860285110347"/>
    <n v="0.27882933749218658"/>
    <n v="0.24248527156785318"/>
    <n v="3.1473898783135561"/>
    <n v="0.262248862257978"/>
    <n v="0.26365488382300095"/>
    <n v="0.26447792736418474"/>
    <n v="0.26530354017569968"/>
    <n v="0.26613173027795994"/>
    <n v="0.26696250571641678"/>
    <n v="0.26779587456163656"/>
    <n v="0.26863184490937936"/>
    <n v="0.26947042488067757"/>
    <n v="0.27031162262191488"/>
    <n v="0.27115544630490501"/>
    <n v="0.27200190412697167"/>
    <n v="3.2081465670207248"/>
  </r>
  <r>
    <s v="DE Florida"/>
    <x v="20"/>
    <s v="Regulated &amp; Renewable Energy"/>
    <s v="PEF Fossil Hydro Maintenance Inter City BG P11 341"/>
    <s v="AFUDC Not Eligible"/>
    <s v="Maintenance"/>
    <s v="Maintenance"/>
    <s v="Fossil Hydro"/>
    <s v="BG - Other Production Plant"/>
    <s v="~"/>
    <s v="PEF Inter City Siemens P1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687750265221186E-4"/>
    <n v="2.9336802752371683E-3"/>
    <n v="4.8965915403332188E-3"/>
    <n v="6.8656320885513572E-3"/>
    <n v="8.840817609664476E-3"/>
    <n v="1.0822169008163289E-2"/>
    <n v="1.2809707253795426E-2"/>
    <n v="1.480344821602963E-2"/>
    <n v="1.6803412979613418E-2"/>
    <n v="1.8809622695113909E-2"/>
    <n v="0"/>
    <n v="9.8561959169154112E-2"/>
    <n v="0"/>
    <n v="0"/>
    <n v="0"/>
    <n v="0"/>
    <n v="0"/>
    <n v="0"/>
    <n v="0"/>
    <n v="0"/>
    <n v="0"/>
    <n v="0"/>
    <n v="0"/>
    <n v="0"/>
    <n v="0"/>
    <n v="0"/>
    <n v="8.1554739519880438E-3"/>
    <n v="2.449186617892235E-2"/>
    <n v="4.0879255231379717E-2"/>
    <n v="5.7317814680033934E-2"/>
    <n v="7.3807675511148779E-2"/>
    <n v="9.0349012246124266E-2"/>
    <n v="0"/>
    <n v="1.0113707906851871E-2"/>
    <n v="2.6456213093976059E-2"/>
    <n v="4.2849748564681218E-2"/>
    <n v="0"/>
    <n v="0.374420767365106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Inter City BG P11 342"/>
    <s v="AFUDC Not Eligible"/>
    <s v="Maintenance"/>
    <s v="Maintenance"/>
    <s v="Fossil Hydro"/>
    <s v="BG - Other Production Plant"/>
    <s v="~"/>
    <s v="PEF Inter City Siemens P1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2959209779214301E-4"/>
    <n v="2.7916765345757607E-3"/>
    <n v="4.6595737844831531E-3"/>
    <n v="6.5333036317632475E-3"/>
    <n v="8.4128810067311162E-3"/>
    <n v="1.0298325802003102E-2"/>
    <n v="1.2189657972293724E-2"/>
    <n v="1.4086892618915797E-2"/>
    <n v="1.599004980601719E-2"/>
    <n v="1.7899149660379428E-2"/>
    <n v="0"/>
    <n v="9.3791102914954655E-2"/>
    <n v="0"/>
    <n v="0"/>
    <n v="0"/>
    <n v="0"/>
    <n v="0"/>
    <n v="0"/>
    <n v="0"/>
    <n v="0"/>
    <n v="0"/>
    <n v="0"/>
    <n v="0"/>
    <n v="0"/>
    <n v="0"/>
    <n v="0"/>
    <n v="7.7607111627964551E-3"/>
    <n v="2.3306346188028182E-2"/>
    <n v="3.8900509555749127E-2"/>
    <n v="5.4543366435006922E-2"/>
    <n v="7.0235041471722257E-2"/>
    <n v="8.5975700739649441E-2"/>
    <n v="0"/>
    <n v="9.624157505994475E-3"/>
    <n v="2.5175609595772374E-2"/>
    <n v="4.0775621866572118E-2"/>
    <n v="0"/>
    <n v="0.35629706452129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Inter City BG P11 343"/>
    <s v="AFUDC Not Eligible"/>
    <s v="Maintenance"/>
    <s v="Maintenance"/>
    <s v="Fossil Hydro"/>
    <s v="BG - Other Production Plant"/>
    <s v="~"/>
    <s v="PEF Inter City Siemens P1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70047883569917E-2"/>
    <n v="3.4746241127904177E-2"/>
    <n v="5.7994782799403483E-2"/>
    <n v="8.1315919140164727E-2"/>
    <n v="0.10470983597842458"/>
    <n v="0.12817678090506088"/>
    <n v="0.1517170022838486"/>
    <n v="0.17533068807132562"/>
    <n v="0.19901808799331477"/>
    <n v="0.22277945255520076"/>
    <n v="0"/>
    <n v="1.1673588387382174"/>
    <n v="0"/>
    <n v="0"/>
    <n v="0"/>
    <n v="0"/>
    <n v="0"/>
    <n v="0"/>
    <n v="0"/>
    <n v="0"/>
    <n v="0"/>
    <n v="0"/>
    <n v="0"/>
    <n v="0"/>
    <n v="0"/>
    <n v="0"/>
    <n v="9.659268831713759E-2"/>
    <n v="0.29007942518766788"/>
    <n v="0.48417016380008487"/>
    <n v="0.6788669599095899"/>
    <n v="0.87417136490552216"/>
    <n v="1.0700854458033984"/>
    <n v="0"/>
    <n v="0.11978583235361483"/>
    <n v="0.31334497056608956"/>
    <n v="0.50750850679463178"/>
    <n v="0"/>
    <n v="4.43460535763773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Inter City BG P11 344"/>
    <s v="AFUDC Not Eligible"/>
    <s v="Maintenance"/>
    <s v="Maintenance"/>
    <s v="Fossil Hydro"/>
    <s v="BG - Other Production Plant"/>
    <s v="~"/>
    <s v="PEF Inter City Siemens P1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208146109075219E-3"/>
    <n v="5.7684365963057141E-3"/>
    <n v="9.6280695878270678E-3"/>
    <n v="1.3499754465632343E-2"/>
    <n v="1.7383522080206833E-2"/>
    <n v="2.1279413535630717E-2"/>
    <n v="2.518747006429754E-2"/>
    <n v="2.9107722870024916E-2"/>
    <n v="3.3040213411328352E-2"/>
    <n v="3.6984983276143135E-2"/>
    <n v="0"/>
    <n v="0.19380040049830413"/>
    <n v="0"/>
    <n v="0"/>
    <n v="0"/>
    <n v="0"/>
    <n v="0"/>
    <n v="0"/>
    <n v="0"/>
    <n v="0"/>
    <n v="0"/>
    <n v="0"/>
    <n v="0"/>
    <n v="0"/>
    <n v="0"/>
    <n v="0"/>
    <n v="1.6035944612629142E-2"/>
    <n v="4.815786449901955E-2"/>
    <n v="8.038005841906172E-2"/>
    <n v="0.11270286766128504"/>
    <n v="0.14512654978134876"/>
    <n v="0.17765144793717624"/>
    <n v="0"/>
    <n v="1.9886380702994109E-2"/>
    <n v="5.2020320380214737E-2"/>
    <n v="8.4254599878994335E-2"/>
    <n v="0"/>
    <n v="0.736216033872723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Inter City BG P11 345"/>
    <s v="AFUDC Not Eligible"/>
    <s v="Maintenance"/>
    <s v="Maintenance"/>
    <s v="Fossil Hydro"/>
    <s v="BG - Other Production Plant"/>
    <s v="~"/>
    <s v="PEF Inter City Siemens P1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942553041807301E-3"/>
    <n v="6.5896117857484615E-3"/>
    <n v="1.0998689119784008E-2"/>
    <n v="1.5421534006010026E-2"/>
    <n v="1.9858181686682897E-2"/>
    <n v="2.4308679117321094E-2"/>
    <n v="2.8773073400022723E-2"/>
    <n v="3.3251400180675697E-2"/>
    <n v="3.774370681969004E-2"/>
    <n v="4.2250040825319322E-2"/>
    <n v="0"/>
    <n v="0.221389172245435"/>
    <n v="0"/>
    <n v="0"/>
    <n v="0"/>
    <n v="0"/>
    <n v="0"/>
    <n v="0"/>
    <n v="0"/>
    <n v="0"/>
    <n v="0"/>
    <n v="0"/>
    <n v="0"/>
    <n v="0"/>
    <n v="0"/>
    <n v="0"/>
    <n v="1.8318767633272639E-2"/>
    <n v="5.5013455757224064E-2"/>
    <n v="9.1822692588251389E-2"/>
    <n v="0.12874686799956861"/>
    <n v="0.16578627621159051"/>
    <n v="0.2029413092330456"/>
    <n v="0"/>
    <n v="2.2717338826304338E-2"/>
    <n v="5.9425757837991908E-2"/>
    <n v="9.6248800710007326E-2"/>
    <n v="0"/>
    <n v="0.841021266797256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Inter City BG P11 346"/>
    <s v="AFUDC Not Eligible"/>
    <s v="Maintenance"/>
    <s v="Maintenance"/>
    <s v="Fossil Hydro"/>
    <s v="BG - Other Production Plant"/>
    <s v="~"/>
    <s v="PEF Inter City Siemens P1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830206159747601E-4"/>
    <n v="3.5527527626149898E-4"/>
    <n v="5.9298824310054221E-4"/>
    <n v="8.314434799043339E-4"/>
    <n v="1.0706428867396428E-3"/>
    <n v="1.3105889951872875E-3"/>
    <n v="1.5512843447308456E-3"/>
    <n v="1.7927308571986575E-3"/>
    <n v="2.0349310860010451E-3"/>
    <n v="2.2778875925192335E-3"/>
    <n v="0"/>
    <n v="1.1936074823240564E-2"/>
    <n v="0"/>
    <n v="0"/>
    <n v="0"/>
    <n v="0"/>
    <n v="0"/>
    <n v="0"/>
    <n v="0"/>
    <n v="0"/>
    <n v="0"/>
    <n v="0"/>
    <n v="0"/>
    <n v="0"/>
    <n v="0"/>
    <n v="0"/>
    <n v="9.8764622913850874E-4"/>
    <n v="2.9660200521247522E-3"/>
    <n v="4.9505697053229972E-3"/>
    <n v="6.9413162085320305E-3"/>
    <n v="8.9382754244828472E-3"/>
    <n v="1.0941468488109321E-2"/>
    <n v="0"/>
    <n v="1.2247927631938091E-3"/>
    <n v="3.2039068794010167E-3"/>
    <n v="5.1892008776662545E-3"/>
    <n v="0"/>
    <n v="4.534319662797153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Inter City BG P12-14 341"/>
    <s v="AFUDC Not Eligible"/>
    <s v="Maintenance"/>
    <s v="Maintenance"/>
    <s v="Fossil Hydro"/>
    <s v="BG - Other Production Plant"/>
    <s v="~"/>
    <s v="PEF Inter City P12-14 341"/>
    <n v="-1"/>
    <n v="0"/>
    <n v="0"/>
    <n v="0"/>
    <n v="0"/>
    <n v="0.02"/>
    <n v="6.0000000000000005E-2"/>
    <n v="0.51"/>
    <n v="2.1199999999999997"/>
    <n v="1.6099999999999999"/>
    <n v="1"/>
    <n v="1.33"/>
    <n v="5.6499999999999995"/>
    <n v="1.4463165360499999"/>
    <n v="1.6240997523410912"/>
    <n v="1.6291696558149817"/>
    <n v="0.96096991486826533"/>
    <n v="1.2969816412427573"/>
    <n v="1.3011434138091715"/>
    <n v="1.3052051541697571"/>
    <n v="1.3092795739433742"/>
    <n v="1.3133667127109661"/>
    <n v="1.3138995360091381"/>
    <n v="1.3085486818133261"/>
    <n v="1.3138994145371543"/>
    <n v="16.122879987309982"/>
    <n v="1.3215681705624127"/>
    <n v="1.325917543998153"/>
    <n v="1.3305043684672073"/>
    <n v="1.3351055110593726"/>
    <n v="1.3397210175441778"/>
    <n v="1.3443509329755707"/>
    <n v="1.3489953014750684"/>
    <n v="1.3536541657996168"/>
    <n v="1.3583275703419393"/>
    <n v="1.3630155634964045"/>
    <n v="1.3677181910184601"/>
    <n v="0.88632679529893366"/>
    <n v="15.675205132037316"/>
    <n v="1.1196473815445456"/>
    <n v="1.1363019052192493"/>
    <n v="1.1599874039806626"/>
    <n v="1.1767178457611813"/>
    <n v="0.93582294084009143"/>
    <n v="1.0779250049986586"/>
    <n v="1.1071609593483351"/>
    <n v="1.1364880422941186"/>
    <n v="1.1659064887074113"/>
    <n v="1.1954167574018182"/>
    <n v="1.2250191474167003"/>
    <n v="0"/>
    <n v="12.436393877512772"/>
    <n v="9.7561518501989977E-2"/>
    <n v="0.12151262544648171"/>
    <n v="0.14331440813895921"/>
    <n v="0.16518424880241436"/>
    <n v="0.18712235989137338"/>
    <n v="0.20912895452357547"/>
    <n v="0.23120424648204305"/>
    <n v="0.25334845021715868"/>
    <n v="0.27556178084874805"/>
    <n v="0.29784445416817013"/>
    <n v="0"/>
    <n v="0"/>
    <n v="1.9817830470209139"/>
    <n v="1.0711230187500018E-2"/>
    <n v="3.6977176316719755E-2"/>
    <n v="6.8135164890272992E-2"/>
    <n v="9.9390388663308765E-2"/>
    <n v="0.13074322556880189"/>
    <n v="0.16219399520209352"/>
    <n v="0"/>
    <n v="0"/>
    <n v="1.8308011585921644E-2"/>
    <n v="4.9407393842223264E-2"/>
    <n v="5.6768851520851028E-3"/>
    <n v="0"/>
    <n v="0.58154347140892693"/>
    <n v="6.2785824692725353E-3"/>
    <n v="2.1819267717214569E-2"/>
    <n v="2.1887380270669367E-2"/>
    <n v="2.1955705449038906E-2"/>
    <n v="2.2024243916068009E-2"/>
    <n v="2.209299633757348E-2"/>
    <n v="2.2161963381450593E-2"/>
    <n v="2.2231145717679566E-2"/>
    <n v="2.2300544018332074E-2"/>
    <n v="2.2370158957577782E-2"/>
    <n v="2.2439991211690883E-2"/>
    <n v="2.2510041459056683E-2"/>
    <n v="0.25007202090562441"/>
  </r>
  <r>
    <s v="DE Florida"/>
    <x v="20"/>
    <s v="Regulated &amp; Renewable Energy"/>
    <s v="PEF Fossil Hydro Maintenance Inter City BG P12-14 342"/>
    <s v="AFUDC Not Eligible"/>
    <s v="Maintenance"/>
    <s v="Maintenance"/>
    <s v="Fossil Hydro"/>
    <s v="BG - Other Production Plant"/>
    <s v="~"/>
    <s v="PEF Inter City P12-14 342"/>
    <n v="0"/>
    <n v="0"/>
    <n v="0"/>
    <n v="0"/>
    <n v="0"/>
    <n v="0"/>
    <n v="0"/>
    <n v="0"/>
    <n v="0"/>
    <n v="0"/>
    <n v="0"/>
    <n v="0"/>
    <n v="0"/>
    <n v="0"/>
    <n v="0"/>
    <n v="0"/>
    <n v="9.2213579394360501E-4"/>
    <n v="1.6690683887542603E-2"/>
    <n v="1.7166770117280575E-2"/>
    <n v="1.7220359108552588E-2"/>
    <n v="1.7274115386970983E-2"/>
    <n v="1.732803947475103E-2"/>
    <n v="4.0010638535499157E-3"/>
    <n v="0"/>
    <n v="4.0006081790096709E-3"/>
    <n v="9.4603775801600981E-2"/>
    <n v="1.7394620474272336E-2"/>
    <n v="1.8288732137141665E-2"/>
    <n v="2.0025446319539029E-2"/>
    <n v="2.1767580340340775E-2"/>
    <n v="2.3515155143887308E-2"/>
    <n v="2.5268188519585601E-2"/>
    <n v="2.7026694286981817E-2"/>
    <n v="2.8790680673211312E-2"/>
    <n v="3.0560161566642714E-2"/>
    <n v="3.2335165390416025E-2"/>
    <n v="3.4115710190375889E-2"/>
    <n v="2.0901583058763051E-2"/>
    <n v="0.29998971810115749"/>
    <n v="2.9135500527325737E-2"/>
    <n v="7.8592849501920664E-2"/>
    <n v="0.15437722478192861"/>
    <n v="0.206923511722305"/>
    <n v="0.13397941701501176"/>
    <n v="0.26757440108515596"/>
    <n v="0.36546310591344849"/>
    <n v="0.46365687525883581"/>
    <n v="0.56215647535348467"/>
    <n v="0.66096351217511506"/>
    <n v="0.76007899195938022"/>
    <n v="0"/>
    <n v="3.6829018652939114"/>
    <n v="3.0208989919254511E-2"/>
    <n v="0.11900777857964576"/>
    <n v="0.19973627017513779"/>
    <n v="0.28071676948098867"/>
    <n v="0.36195006318210776"/>
    <n v="0.44343694041917475"/>
    <n v="0.52517819279630651"/>
    <n v="0.6071746143887462"/>
    <n v="0.68942700175057858"/>
    <n v="0.77193615392246662"/>
    <n v="0"/>
    <n v="0"/>
    <n v="4.0287727746144073"/>
    <n v="4.0178494291666589E-2"/>
    <n v="0.13870834530367834"/>
    <n v="0.25559321242410188"/>
    <n v="0.37284284389199018"/>
    <n v="0.49045865747046136"/>
    <n v="0.60844185207706414"/>
    <n v="0"/>
    <n v="0"/>
    <n v="6.867988790049849E-2"/>
    <n v="0.18534492129383145"/>
    <n v="2.1296019744105225E-2"/>
    <n v="0"/>
    <n v="2.1815442343973981"/>
    <n v="2.355323277532529E-2"/>
    <n v="8.1851965281011768E-2"/>
    <n v="8.2107480105470546E-2"/>
    <n v="8.2363792562891391E-2"/>
    <n v="8.2620905143221179E-2"/>
    <n v="8.2878820344179635E-2"/>
    <n v="8.3137540671283441E-2"/>
    <n v="8.3397068637870761E-2"/>
    <n v="8.365740676512555E-2"/>
    <n v="8.3918557582102038E-2"/>
    <n v="8.4180523625749362E-2"/>
    <n v="8.4443307440936158E-2"/>
    <n v="0.93811060093516729"/>
  </r>
  <r>
    <s v="DE Florida"/>
    <x v="20"/>
    <s v="Regulated &amp; Renewable Energy"/>
    <s v="PEF Fossil Hydro Maintenance Inter City BG P12-14 343"/>
    <s v="AFUDC Not Eligible"/>
    <s v="Maintenance"/>
    <s v="Maintenance"/>
    <s v="Fossil Hydro"/>
    <s v="BG - Other Production Plant"/>
    <s v="~"/>
    <s v="PEF Inter City P12-14 343"/>
    <n v="0"/>
    <n v="0"/>
    <n v="0"/>
    <n v="0"/>
    <n v="0"/>
    <n v="0"/>
    <n v="0"/>
    <n v="0"/>
    <n v="0"/>
    <n v="0"/>
    <n v="0"/>
    <n v="0"/>
    <n v="0"/>
    <n v="0"/>
    <n v="0"/>
    <n v="0"/>
    <n v="1.2036392877674896E-2"/>
    <n v="0.21785905068101846"/>
    <n v="0.22407327741683442"/>
    <n v="0.22477276024474824"/>
    <n v="0.22547442662722145"/>
    <n v="0.22617828338059087"/>
    <n v="5.2224820667720342E-2"/>
    <n v="0"/>
    <n v="5.2218872869330205E-2"/>
    <n v="1.2348378847651389"/>
    <n v="0.22704734743134153"/>
    <n v="0.23871794879123687"/>
    <n v="0.26138681638411876"/>
    <n v="0.28412642768394386"/>
    <n v="0.30693705607160854"/>
    <n v="0.32981893374750293"/>
    <n v="0.35277224109448191"/>
    <n v="0.3757970854991517"/>
    <n v="0.39889364824268853"/>
    <n v="0.4220623003247671"/>
    <n v="0.44530327729299074"/>
    <n v="0.27282279585387387"/>
    <n v="3.9156858784177069"/>
    <n v="0.38029792720099509"/>
    <n v="1.0258562297967577"/>
    <n v="2.015056825196277"/>
    <n v="2.7009345945278378"/>
    <n v="1.7488082845018766"/>
    <n v="3.4926006732243855"/>
    <n v="4.770325336250699"/>
    <n v="6.0520319546822412"/>
    <n v="7.3377305300175255"/>
    <n v="8.6274420248114225"/>
    <n v="9.9211795732872741"/>
    <n v="0"/>
    <n v="48.072263953497298"/>
    <n v="0.39431259264803287"/>
    <n v="1.5533895148072328"/>
    <n v="2.6071276084289212"/>
    <n v="3.6641551246453257"/>
    <n v="4.7244823319482769"/>
    <n v="5.7881195308844502"/>
    <n v="6.8550770541554273"/>
    <n v="7.9253652667180736"/>
    <n v="8.9989945658852299"/>
    <n v="10.075975381426717"/>
    <n v="0"/>
    <n v="0"/>
    <n v="52.586998971547686"/>
    <n v="0.52444446208750006"/>
    <n v="1.8105367513057606"/>
    <n v="3.3362100187398021"/>
    <n v="4.8666444774858792"/>
    <n v="6.4018586333038607"/>
    <n v="7.9418681354090666"/>
    <n v="0"/>
    <n v="0"/>
    <n v="0.89646401768161044"/>
    <n v="2.4192678229614226"/>
    <n v="0.27797243448567988"/>
    <n v="0"/>
    <n v="28.475266753460581"/>
    <n v="0.30743532674319846"/>
    <n v="1.0683962514860157"/>
    <n v="1.0717314320123921"/>
    <n v="1.0750770238717622"/>
    <n v="1.0784330595648719"/>
    <n v="1.0817995716939237"/>
    <n v="1.0851765929628936"/>
    <n v="1.0885641561778481"/>
    <n v="1.0919622942472638"/>
    <n v="1.0953710401823467"/>
    <n v="1.0987904270973528"/>
    <n v="1.1022204882099098"/>
    <n v="12.244957664249778"/>
  </r>
  <r>
    <s v="DE Florida"/>
    <x v="20"/>
    <s v="Regulated &amp; Renewable Energy"/>
    <s v="PEF Fossil Hydro Maintenance Inter City BG P12-14 344"/>
    <s v="AFUDC Not Eligible"/>
    <s v="Maintenance"/>
    <s v="Maintenance"/>
    <s v="Fossil Hydro"/>
    <s v="BG - Other Production Plant"/>
    <s v="~"/>
    <s v="PEF Inter City P12-14 344"/>
    <n v="0"/>
    <n v="0"/>
    <n v="0"/>
    <n v="0"/>
    <n v="0"/>
    <n v="0"/>
    <n v="0"/>
    <n v="0"/>
    <n v="0"/>
    <n v="0"/>
    <n v="0"/>
    <n v="0"/>
    <n v="0"/>
    <n v="0"/>
    <n v="0"/>
    <n v="0"/>
    <n v="3.0242049419057786E-3"/>
    <n v="5.4738194773491795E-2"/>
    <n v="5.6299550853803455E-2"/>
    <n v="5.6475299472717254E-2"/>
    <n v="5.6651596720822241E-2"/>
    <n v="5.6828444310757731E-2"/>
    <n v="1.3121751870230776E-2"/>
    <n v="0"/>
    <n v="1.3120257455627699E-2"/>
    <n v="0.31025930039935679"/>
    <n v="5.7046801074600806E-2"/>
    <n v="5.9979099036814372E-2"/>
    <n v="6.5674767340310636E-2"/>
    <n v="7.1388210360062904E-2"/>
    <n v="7.7119496784412114E-2"/>
    <n v="8.286868495488757E-2"/>
    <n v="8.8635820193599141E-2"/>
    <n v="9.4420929481978E-2"/>
    <n v="0.10022405836784183"/>
    <n v="0.10604530006674628"/>
    <n v="0.111884713761225"/>
    <n v="6.8548115359060843E-2"/>
    <n v="0.98383599678153943"/>
    <n v="9.555178885619274E-2"/>
    <n v="0.25775166658750831"/>
    <n v="0.50629345781436541"/>
    <n v="0.67862381237887393"/>
    <n v="0.43939713678007147"/>
    <n v="0.87753403413935327"/>
    <n v="1.1985689970906945"/>
    <n v="1.5206044470350339"/>
    <n v="1.8436428969008585"/>
    <n v="2.1676896136390398"/>
    <n v="2.4927478972914607"/>
    <n v="0"/>
    <n v="12.078405748513452"/>
    <n v="9.9073085016090537E-2"/>
    <n v="0.39029738216488308"/>
    <n v="0.65505494736886571"/>
    <n v="0.92063899832141871"/>
    <n v="1.1870521150383089"/>
    <n v="1.4542968855892606"/>
    <n v="1.7223759061230981"/>
    <n v="1.9912917808929655"/>
    <n v="2.2610471222816257"/>
    <n v="2.5316445508268384"/>
    <n v="0"/>
    <n v="0"/>
    <n v="13.212772773623355"/>
    <n v="0.13176959278750003"/>
    <n v="0.45490661259853615"/>
    <n v="0.83823885260152509"/>
    <n v="1.2227673632410183"/>
    <n v="1.6084967941720381"/>
    <n v="1.9954310773300041"/>
    <n v="0"/>
    <n v="0"/>
    <n v="0.22524061202866433"/>
    <n v="0.60785188327905082"/>
    <n v="6.9841823608589634E-2"/>
    <n v="0"/>
    <n v="7.1545446116469265"/>
    <n v="7.7244501996419745E-2"/>
    <n v="0.2684393399254541"/>
    <n v="0.26927731895971918"/>
    <n v="0.27011791388799622"/>
    <n v="0.27096113287624296"/>
    <n v="0.2718069841159087"/>
    <n v="0.27265547582401384"/>
    <n v="0.27350661624322936"/>
    <n v="0.27436041364195735"/>
    <n v="0.27521687631441105"/>
    <n v="0.27607601258069547"/>
    <n v="0.27693783078688827"/>
    <n v="3.0766004171529366"/>
  </r>
  <r>
    <s v="DE Florida"/>
    <x v="20"/>
    <s v="Regulated &amp; Renewable Energy"/>
    <s v="PEF Fossil Hydro Maintenance Inter City BG P12-14 345"/>
    <s v="AFUDC Not Eligible"/>
    <s v="Maintenance"/>
    <s v="Maintenance"/>
    <s v="Fossil Hydro"/>
    <s v="BG - Other Production Plant"/>
    <s v="~"/>
    <s v="PEF Inter City P12-14 345"/>
    <n v="0"/>
    <n v="0"/>
    <n v="0"/>
    <n v="0"/>
    <n v="0"/>
    <n v="0"/>
    <n v="0"/>
    <n v="0"/>
    <n v="0"/>
    <n v="0"/>
    <n v="0"/>
    <n v="0"/>
    <n v="0"/>
    <n v="0"/>
    <n v="0"/>
    <n v="0"/>
    <n v="1.6211569173091513E-3"/>
    <n v="2.9342985942659223E-2"/>
    <n v="3.0179967317468054E-2"/>
    <n v="3.0274179216043976E-2"/>
    <n v="3.0368685213077323E-2"/>
    <n v="3.0463486226646429E-2"/>
    <n v="7.0340533198896072E-3"/>
    <n v="0"/>
    <n v="7.0332522231988529E-3"/>
    <n v="0.16631776637629261"/>
    <n v="3.0580538670163155E-2"/>
    <n v="3.2152427882822916E-2"/>
    <n v="3.5205650877390436E-2"/>
    <n v="3.8268402195853063E-2"/>
    <n v="4.1340718659319521E-2"/>
    <n v="4.44226315423812E-2"/>
    <n v="4.7514165140432545E-2"/>
    <n v="5.0615333917153969E-2"/>
    <n v="5.3726162288932941E-2"/>
    <n v="5.6846700224950072E-2"/>
    <n v="5.9976979450625932E-2"/>
    <n v="3.6745939351854086E-2"/>
    <n v="0.52739565020187984"/>
    <n v="5.1221542997632763E-2"/>
    <n v="0.13817090366105106"/>
    <n v="0.27140498473704461"/>
    <n v="0.36378492736739948"/>
    <n v="0.23554438667629743"/>
    <n v="0.47041338255124537"/>
    <n v="0.64250837771170755"/>
    <n v="0.81513969702401301"/>
    <n v="0.98830868757637735"/>
    <n v="1.1620181727867795"/>
    <n v="1.3362699216858782"/>
    <n v="0"/>
    <n v="6.4747849847754262"/>
    <n v="5.3109404460546829E-2"/>
    <n v="0.20922407536980278"/>
    <n v="0.35115098113082904"/>
    <n v="0.4935209358557624"/>
    <n v="0.636335322597262"/>
    <n v="0.77959552872542082"/>
    <n v="0.92330294594124351"/>
    <n v="1.0674589702901667"/>
    <n v="1.212065002175619"/>
    <n v="1.3571224463726272"/>
    <n v="0"/>
    <n v="0"/>
    <n v="7.0828856129192799"/>
    <n v="7.0636888620833407E-2"/>
    <n v="0.24385824251519339"/>
    <n v="0.44934740790995692"/>
    <n v="0.65547784640682272"/>
    <n v="0.86225205050088449"/>
    <n v="1.0696721279463115"/>
    <n v="0"/>
    <n v="0"/>
    <n v="0.12074254292134322"/>
    <n v="0.32584522286096546"/>
    <n v="3.7439427163882807E-2"/>
    <n v="0"/>
    <n v="3.8352717568461943"/>
    <n v="4.1407704466810531E-2"/>
    <n v="0.14389965017398362"/>
    <n v="0.14434885739494224"/>
    <n v="0.14479946689260631"/>
    <n v="0.14525148304442093"/>
    <n v="0.14570491024149623"/>
    <n v="0.1461597528886498"/>
    <n v="0.14661601540444968"/>
    <n v="0.14707370222125732"/>
    <n v="0.14753281778527036"/>
    <n v="0.14799336655656609"/>
    <n v="0.14845535300914472"/>
    <n v="1.6492430800795981"/>
  </r>
  <r>
    <s v="DE Florida"/>
    <x v="20"/>
    <s v="Regulated &amp; Renewable Energy"/>
    <s v="PEF Fossil Hydro Maintenance Inter City BG P12-14 346"/>
    <s v="AFUDC Not Eligible"/>
    <s v="Maintenance"/>
    <s v="Maintenance"/>
    <s v="Fossil Hydro"/>
    <s v="BG - Other Production Plant"/>
    <s v="~"/>
    <s v="PEF Inter City P12-14 346"/>
    <n v="0"/>
    <n v="0"/>
    <n v="0"/>
    <n v="0"/>
    <n v="0"/>
    <n v="0"/>
    <n v="0"/>
    <n v="0"/>
    <n v="0"/>
    <n v="0"/>
    <n v="0"/>
    <n v="0"/>
    <n v="0"/>
    <n v="0"/>
    <n v="0"/>
    <n v="0"/>
    <n v="2.8068111603169045E-5"/>
    <n v="5.0803361193179296E-4"/>
    <n v="5.225247980637941E-4"/>
    <n v="5.2415594805016593E-4"/>
    <n v="5.2579218994851565E-4"/>
    <n v="5.2743353965411231E-4"/>
    <n v="1.2178499903205436E-4"/>
    <n v="0"/>
    <n v="1.2177112914007734E-4"/>
    <n v="2.8795643274236813E-3"/>
    <n v="5.2946014239254702E-4"/>
    <n v="5.5667525116929854E-4"/>
    <n v="6.0953762546871431E-4"/>
    <n v="6.6256496964589009E-4"/>
    <n v="7.15757921207892E-4"/>
    <n v="7.6911702163143453E-4"/>
    <n v="8.2264269155799625E-4"/>
    <n v="8.7633518140639317E-4"/>
    <n v="9.301949139129326E-4"/>
    <n v="9.8422275422553607E-4"/>
    <n v="1.0384192516264084E-3"/>
    <n v="6.3620561074559899E-4"/>
    <n v="9.1311333349906425E-3"/>
    <n v="8.8683086133969371E-4"/>
    <n v="2.3927589121440153E-3"/>
    <n v="4.7003340039069074E-3"/>
    <n v="6.3003273478323251E-3"/>
    <n v="4.0793034695105947E-3"/>
    <n v="8.1471348170484362E-3"/>
    <n v="1.1127769900114133E-2"/>
    <n v="1.4117693960936411E-2"/>
    <n v="1.7116930330688229E-2"/>
    <n v="2.0125527910150848E-2"/>
    <n v="2.3143517338419343E-2"/>
    <n v="0"/>
    <n v="0.11213812885209093"/>
    <n v="9.1981403029436622E-4"/>
    <n v="3.6229187223350092E-3"/>
    <n v="6.0795364456896275E-3"/>
    <n v="8.543822918892708E-3"/>
    <n v="1.1015802081250596E-2"/>
    <n v="1.3495497946800239E-2"/>
    <n v="1.5982934604542493E-2"/>
    <n v="1.8478136218676122E-2"/>
    <n v="2.0981127028832543E-2"/>
    <n v="2.3491931350311305E-2"/>
    <n v="0"/>
    <n v="0"/>
    <n v="0.12261152134762501"/>
    <n v="1.2226540833333332E-3"/>
    <n v="4.221981949379219E-3"/>
    <n v="7.7808757040516039E-3"/>
    <n v="1.1350875751519754E-2"/>
    <n v="1.4932025259643159E-2"/>
    <n v="1.8524360732894353E-2"/>
    <n v="0"/>
    <n v="0"/>
    <n v="2.0911391136171111E-3"/>
    <n v="5.6433436903491731E-3"/>
    <n v="6.4841240397480176E-4"/>
    <n v="0"/>
    <n v="6.6415668688762516E-2"/>
    <n v="7.17146029285953E-4"/>
    <n v="2.4922196887018195E-3"/>
    <n v="2.4999995761374491E-3"/>
    <n v="2.5078037498142899E-3"/>
    <n v="2.5156322855459726E-3"/>
    <n v="2.5234852593827928E-3"/>
    <n v="2.5313627476124508E-3"/>
    <n v="2.5392648267607899E-3"/>
    <n v="2.5471915735925444E-3"/>
    <n v="2.5551430651120808E-3"/>
    <n v="2.5631193785641492E-3"/>
    <n v="2.5711205914346314E-3"/>
    <n v="2.8563488771944923E-2"/>
  </r>
  <r>
    <s v="DE Florida"/>
    <x v="20"/>
    <s v="Regulated &amp; Renewable Energy"/>
    <s v="PEF Fossil Hydro Maintenance Inter City BG P7-10 341"/>
    <s v="AFUDC Not Eligible"/>
    <s v="Maintenance"/>
    <s v="Maintenance"/>
    <s v="Fossil Hydro"/>
    <s v="BG - Other Production Plant"/>
    <s v="~"/>
    <s v="PEF Inter City new P7-10 341"/>
    <n v="4.96"/>
    <n v="5"/>
    <n v="5.0599999999999996"/>
    <n v="5.17"/>
    <n v="5.4399999999999995"/>
    <n v="6.19"/>
    <n v="6.85"/>
    <n v="6.89"/>
    <n v="6.91"/>
    <n v="-20.86"/>
    <n v="0"/>
    <n v="0.01"/>
    <n v="31.62"/>
    <n v="0.44529061715000001"/>
    <n v="0.16574597586083864"/>
    <n v="0.19429033524706302"/>
    <n v="0.36850147800263272"/>
    <n v="0"/>
    <n v="0"/>
    <n v="0"/>
    <n v="0"/>
    <n v="0"/>
    <n v="1.0542710026200074E-3"/>
    <n v="1.0575620887807561E-3"/>
    <n v="1.0608634486264405E-3"/>
    <n v="1.1770011028005616"/>
    <n v="1.0641751142281141E-3"/>
    <n v="6.4410366463229889E-3"/>
    <n v="1.7208219918632885E-2"/>
    <n v="3.3407957054320911E-2"/>
    <n v="0"/>
    <n v="1.8887734367499267E-2"/>
    <n v="5.3835866968275498E-2"/>
    <n v="7.1137475923556362E-2"/>
    <n v="8.2194693270486716E-2"/>
    <n v="9.3198269462303293E-2"/>
    <n v="0.10423619776350049"/>
    <n v="0"/>
    <n v="0.48161162648912659"/>
    <n v="0"/>
    <n v="9.9872149201457334E-4"/>
    <n v="1.0018391709345506E-3"/>
    <n v="1.0049665822192818E-3"/>
    <n v="1.0081037562499982E-3"/>
    <n v="1.0112507235027711E-3"/>
    <n v="1.014407514548808E-3"/>
    <n v="1.0175741600547497E-3"/>
    <n v="1.0207506907829677E-3"/>
    <n v="1.0239371375918643E-3"/>
    <n v="1.0271335314361706E-3"/>
    <n v="0"/>
    <n v="1.0128684759335736E-2"/>
    <n v="0"/>
    <n v="9.5640164624999999E-3"/>
    <n v="2.8721905090770494E-2"/>
    <n v="4.79395983252352E-2"/>
    <n v="6.7217282856139149E-2"/>
    <n v="8.6555145956512675E-2"/>
    <n v="0.10595337548399072"/>
    <n v="0.12541215988263782"/>
    <n v="0.14493168818477867"/>
    <n v="0.16451215001283442"/>
    <n v="0.18415373558116499"/>
    <n v="0"/>
    <n v="0.96496105783656405"/>
    <n v="0"/>
    <n v="3.258412160243637E-3"/>
    <n v="3.268583847731904E-3"/>
    <n v="3.2787872878718535E-3"/>
    <n v="3.2890225797847848E-3"/>
    <n v="3.2992898229014214E-3"/>
    <n v="3.3095891169628781E-3"/>
    <n v="3.3199205620216272E-3"/>
    <n v="3.3302842584424733E-3"/>
    <n v="3.340680306903526E-3"/>
    <n v="3.3511088083971771E-3"/>
    <n v="3.3615698642310864E-3"/>
    <n v="3.6407248615492369E-2"/>
    <n v="3.3720635760291608E-3"/>
    <n v="3.3825900457325432E-3"/>
    <n v="3.3931493756006056E-3"/>
    <n v="3.4037416682119368E-3"/>
    <n v="3.414367026465344E-3"/>
    <n v="3.4250255535808499E-3"/>
    <n v="3.4357173531006963E-3"/>
    <n v="3.4464425288903504E-3"/>
    <n v="3.4572011851395114E-3"/>
    <n v="3.4679934263631257E-3"/>
    <n v="3.4788193574024013E-3"/>
    <n v="3.489679083425823E-3"/>
    <n v="4.1166790179942347E-2"/>
  </r>
  <r>
    <s v="DE Florida"/>
    <x v="20"/>
    <s v="Regulated &amp; Renewable Energy"/>
    <s v="PEF Fossil Hydro Maintenance Inter City BG P7-10 342"/>
    <s v="AFUDC Not Eligible"/>
    <s v="Maintenance"/>
    <s v="Maintenance"/>
    <s v="Fossil Hydro"/>
    <s v="BG - Other Production Plant"/>
    <s v="~"/>
    <s v="PEF Inter City new P7-10 342"/>
    <n v="0"/>
    <n v="0"/>
    <n v="0"/>
    <n v="0"/>
    <n v="0"/>
    <n v="0"/>
    <n v="0"/>
    <n v="0"/>
    <n v="0"/>
    <n v="0"/>
    <n v="0"/>
    <n v="0"/>
    <n v="0"/>
    <n v="0"/>
    <n v="0"/>
    <n v="2.2072373595581275E-2"/>
    <n v="0.15886202545924125"/>
    <n v="0"/>
    <n v="0"/>
    <n v="0"/>
    <n v="0"/>
    <n v="0"/>
    <n v="7.7681456390928832E-4"/>
    <n v="7.7923952262900706E-4"/>
    <n v="7.8167205126961244E-4"/>
    <n v="0.18327212519263045"/>
    <n v="7.8411217346189914E-4"/>
    <n v="5.0184420916308458E-3"/>
    <n v="1.3497870340734691E-2"/>
    <n v="2.6255656443591006E-2"/>
    <n v="0"/>
    <n v="1.4841941966258926E-2"/>
    <n v="4.2364923142573778E-2"/>
    <n v="5.5990544811500231E-2"/>
    <n v="6.4698452345611807E-2"/>
    <n v="7.3364114953106727E-2"/>
    <n v="8.2056830928054741E-2"/>
    <n v="0"/>
    <n v="0.37887288919652462"/>
    <n v="0"/>
    <n v="7.8625643791623478E-4"/>
    <n v="7.8871087105078475E-4"/>
    <n v="7.9117296611561777E-4"/>
    <n v="7.9364274702875201E-4"/>
    <n v="7.9612023778286923E-4"/>
    <n v="7.9860546244554884E-4"/>
    <n v="8.0109844515950125E-4"/>
    <n v="8.0359921014280236E-4"/>
    <n v="8.0610778168912871E-4"/>
    <n v="8.0862418416799431E-4"/>
    <n v="0"/>
    <n v="7.9739383434992341E-3"/>
    <n v="0"/>
    <n v="7.5323295708333328E-3"/>
    <n v="2.2620502159751383E-2"/>
    <n v="3.7755775044395076E-2"/>
    <n v="5.2938295256344581E-2"/>
    <n v="6.8168210286164113E-2"/>
    <n v="8.3445668084834779E-2"/>
    <n v="9.8770817065191835E-2"/>
    <n v="0.1141438061033664"/>
    <n v="0.12956478454023179"/>
    <n v="0.14503390218285414"/>
    <n v="0"/>
    <n v="0.75997409029396745"/>
    <n v="0"/>
    <n v="2.5662266857025698E-3"/>
    <n v="2.5742375985605272E-3"/>
    <n v="2.5822735188448251E-3"/>
    <n v="2.5903345246203976E-3"/>
    <n v="2.5984206941958693E-3"/>
    <n v="2.6065321061243198E-3"/>
    <n v="2.6146688392040449E-3"/>
    <n v="2.6228309724793232E-3"/>
    <n v="2.6310185852411825E-3"/>
    <n v="2.6392317570281725E-3"/>
    <n v="2.6474705676271344E-3"/>
    <n v="2.8673245849628368E-2"/>
    <n v="2.6557350970739793E-3"/>
    <n v="2.6640254256544622E-3"/>
    <n v="2.6723416339049649E-3"/>
    <n v="2.6806838026132767E-3"/>
    <n v="2.6890520128193809E-3"/>
    <n v="2.6974463458162385E-3"/>
    <n v="2.705866883150583E-3"/>
    <n v="2.7143137066237073E-3"/>
    <n v="2.7227868982922635E-3"/>
    <n v="2.7312865404690552E-3"/>
    <n v="2.7398127157238416E-3"/>
    <n v="2.7483655068841354E-3"/>
    <n v="3.2421716569025892E-2"/>
  </r>
  <r>
    <s v="DE Florida"/>
    <x v="20"/>
    <s v="Regulated &amp; Renewable Energy"/>
    <s v="PEF Fossil Hydro Maintenance Inter City BG P7-10 343"/>
    <s v="AFUDC Not Eligible"/>
    <s v="Maintenance"/>
    <s v="Maintenance"/>
    <s v="Fossil Hydro"/>
    <s v="BG - Other Production Plant"/>
    <s v="~"/>
    <s v="PEF Inter City new P7-10 343"/>
    <n v="0"/>
    <n v="0"/>
    <n v="0"/>
    <n v="0"/>
    <n v="0"/>
    <n v="0"/>
    <n v="0"/>
    <n v="0"/>
    <n v="0"/>
    <n v="0"/>
    <n v="0"/>
    <n v="0"/>
    <n v="0"/>
    <n v="0"/>
    <n v="0"/>
    <n v="0.21742544805779651"/>
    <n v="1.5648814077593987"/>
    <n v="0"/>
    <n v="0"/>
    <n v="0"/>
    <n v="0"/>
    <n v="0"/>
    <n v="7.6520657773576006E-3"/>
    <n v="7.6759530015328044E-3"/>
    <n v="7.6999147937390992E-3"/>
    <n v="1.8053347893898246"/>
    <n v="7.7239513867532706E-3"/>
    <n v="4.9434512133456267E-2"/>
    <n v="0.13296170862420539"/>
    <n v="0.25863316609692472"/>
    <n v="0"/>
    <n v="0.14620157945802822"/>
    <n v="0.41731861579455293"/>
    <n v="0.55153874774381628"/>
    <n v="0.6373165952893608"/>
    <n v="0.72267830625321772"/>
    <n v="0.80830650829083672"/>
    <n v="0"/>
    <n v="3.7321136910711523"/>
    <n v="0"/>
    <n v="7.7450736125855161E-3"/>
    <n v="7.7692511765297166E-3"/>
    <n v="7.7935042148499535E-3"/>
    <n v="7.8178329631523238E-3"/>
    <n v="7.8422376577784066E-3"/>
    <n v="7.866718535807565E-3"/>
    <n v="7.8912758350592402E-3"/>
    <n v="7.9159097940952675E-3"/>
    <n v="7.9406206522222023E-3"/>
    <n v="7.965408649493624E-3"/>
    <n v="0"/>
    <n v="7.8547833091573802E-2"/>
    <n v="0"/>
    <n v="7.4195592420833331E-2"/>
    <n v="0.22281839141749232"/>
    <n v="0.37190514174709521"/>
    <n v="0.52145729171259947"/>
    <n v="0.67147629413808663"/>
    <n v="0.82196360638287524"/>
    <n v="0.97292069035567907"/>
    <n v="1.1243490125288085"/>
    <n v="1.276250043952416"/>
    <n v="1.4286252602687877"/>
    <n v="0"/>
    <n v="7.4859613249246735"/>
    <n v="0"/>
    <n v="2.5278064036009504E-2"/>
    <n v="2.5356973810168795E-2"/>
    <n v="2.5436129914602784E-2"/>
    <n v="2.5515533118273304E-2"/>
    <n v="2.5595184192542624E-2"/>
    <n v="2.5675083911180958E-2"/>
    <n v="2.5755233050373971E-2"/>
    <n v="2.5835632388730333E-2"/>
    <n v="2.5916282707289261E-2"/>
    <n v="2.5997184789528123E-2"/>
    <n v="2.6078339421370049E-2"/>
    <n v="0.28243964134006971"/>
    <n v="2.6159747391191562E-2"/>
    <n v="2.6241409489830218E-2"/>
    <n v="2.632332651059234E-2"/>
    <n v="2.6405499249260663E-2"/>
    <n v="2.6487928504102101E-2"/>
    <n v="2.6570615075875503E-2"/>
    <n v="2.665355976783941E-2"/>
    <n v="2.6736763385759879E-2"/>
    <n v="2.6820226737918305E-2"/>
    <n v="2.6903950635119262E-2"/>
    <n v="2.6987935890698395E-2"/>
    <n v="2.7072183320530314E-2"/>
    <n v="0.31936314595871795"/>
  </r>
  <r>
    <s v="DE Florida"/>
    <x v="20"/>
    <s v="Regulated &amp; Renewable Energy"/>
    <s v="PEF Fossil Hydro Maintenance Inter City BG P7-10 344"/>
    <s v="AFUDC Not Eligible"/>
    <s v="Maintenance"/>
    <s v="Maintenance"/>
    <s v="Fossil Hydro"/>
    <s v="BG - Other Production Plant"/>
    <s v="~"/>
    <s v="PEF Inter City new P7-10 344"/>
    <n v="0"/>
    <n v="0"/>
    <n v="0"/>
    <n v="0"/>
    <n v="0"/>
    <n v="0"/>
    <n v="0"/>
    <n v="0"/>
    <n v="0"/>
    <n v="0"/>
    <n v="0"/>
    <n v="0"/>
    <n v="0"/>
    <n v="0"/>
    <n v="0"/>
    <n v="4.9549047959178832E-2"/>
    <n v="0.35662055484363681"/>
    <n v="0"/>
    <n v="0"/>
    <n v="0"/>
    <n v="0"/>
    <n v="0"/>
    <n v="1.7438279537926903E-3"/>
    <n v="1.7492716092012064E-3"/>
    <n v="1.7547322579055016E-3"/>
    <n v="0.41141743462371505"/>
    <n v="1.7602099529530372E-3"/>
    <n v="1.1265622467008194E-2"/>
    <n v="3.0300620908017394E-2"/>
    <n v="5.8939867735097289E-2"/>
    <n v="0"/>
    <n v="3.3317852794986003E-2"/>
    <n v="9.5102667571671864E-2"/>
    <n v="0.12569007035477903"/>
    <n v="0.14523796927753768"/>
    <n v="0.16469103490627396"/>
    <n v="0.18420483113997149"/>
    <n v="0"/>
    <n v="0.85051074710829599"/>
    <n v="0"/>
    <n v="1.7650234933647556E-3"/>
    <n v="1.7705333142532874E-3"/>
    <n v="1.7760603349843928E-3"/>
    <n v="1.7816046092503032E-3"/>
    <n v="1.7871661909108617E-3"/>
    <n v="1.7927451339940423E-3"/>
    <n v="1.7983414926964775E-3"/>
    <n v="1.8039553213839833E-3"/>
    <n v="1.8095866745920881E-3"/>
    <n v="1.8152356070265619E-3"/>
    <n v="0"/>
    <n v="1.7900252172456756E-2"/>
    <n v="0"/>
    <n v="1.6909045833333334E-2"/>
    <n v="5.077992196110654E-2"/>
    <n v="8.4756531786761527E-2"/>
    <n v="0.11883920537601099"/>
    <n v="0.15302827382492379"/>
    <n v="0.18732406926314152"/>
    <n v="0.22172692485710482"/>
    <n v="0.25623717481329011"/>
    <n v="0.2908551543814562"/>
    <n v="0.32558119985790079"/>
    <n v="0"/>
    <n v="1.7060375019550296"/>
    <n v="0"/>
    <n v="5.7608266126978353E-3"/>
    <n v="5.7788100123098958E-3"/>
    <n v="5.7968495501610233E-3"/>
    <n v="5.8149454014962739E-3"/>
    <n v="5.833097742107763E-3"/>
    <n v="5.8513067483363683E-3"/>
    <n v="5.8695725970734471E-3"/>
    <n v="5.8878954657625542E-3"/>
    <n v="5.9062755324011604E-3"/>
    <n v="5.924712975542392E-3"/>
    <n v="5.9432079742967525E-3"/>
    <n v="6.4367500612185463E-2"/>
    <n v="5.9617607083338759E-3"/>
    <n v="5.9803713578842604E-3"/>
    <n v="5.9990401037410277E-3"/>
    <n v="6.0177671272616728E-3"/>
    <n v="6.0365526103698317E-3"/>
    <n v="6.0553967355570452E-3"/>
    <n v="6.0742996858845306E-3"/>
    <n v="6.0932616449849656E-3"/>
    <n v="6.1122827970642663E-3"/>
    <n v="6.1313633269033775E-3"/>
    <n v="6.1505034198600719E-3"/>
    <n v="6.1697032618707468E-3"/>
    <n v="7.2782302779715674E-2"/>
  </r>
  <r>
    <s v="DE Florida"/>
    <x v="20"/>
    <s v="Regulated &amp; Renewable Energy"/>
    <s v="PEF Fossil Hydro Maintenance Inter City BG P7-10 345"/>
    <s v="AFUDC Not Eligible"/>
    <s v="Maintenance"/>
    <s v="Maintenance"/>
    <s v="Fossil Hydro"/>
    <s v="BG - Other Production Plant"/>
    <s v="~"/>
    <s v="PEF Inter City new P7-10 345"/>
    <n v="0"/>
    <n v="0"/>
    <n v="0"/>
    <n v="0"/>
    <n v="0"/>
    <n v="0"/>
    <n v="0"/>
    <n v="0"/>
    <n v="0"/>
    <n v="0"/>
    <n v="0"/>
    <n v="0"/>
    <n v="0"/>
    <n v="0"/>
    <n v="0"/>
    <n v="1.9606300460710234E-2"/>
    <n v="0.14111289796102497"/>
    <n v="0"/>
    <n v="0"/>
    <n v="0"/>
    <n v="0"/>
    <n v="0"/>
    <n v="6.9002364771998475E-4"/>
    <n v="6.9217767384036283E-4"/>
    <n v="6.9433842411946E-4"/>
    <n v="0.16279573816741499"/>
    <n v="6.9650591954788102E-4"/>
    <n v="4.457748192196566E-3"/>
    <n v="1.1989798031197398E-2"/>
    <n v="2.3322198983134403E-2"/>
    <n v="0"/>
    <n v="1.3183700989419293E-2"/>
    <n v="3.763163071390211E-2"/>
    <n v="4.9734906840870952E-2"/>
    <n v="5.7469908731743846E-2"/>
    <n v="6.5167385581614681E-2"/>
    <n v="7.2888893215871359E-2"/>
    <n v="0"/>
    <n v="0.33654267719949849"/>
    <n v="0"/>
    <n v="6.9841061244267633E-4"/>
    <n v="7.0059081989922031E-4"/>
    <n v="7.0277783324397504E-4"/>
    <n v="7.0497167372267789E-4"/>
    <n v="7.0717236264738765E-4"/>
    <n v="7.093799213966931E-4"/>
    <n v="7.1159437141591958E-4"/>
    <n v="7.1381573421733756E-4"/>
    <n v="7.1604403138037171E-4"/>
    <n v="7.1827928455181088E-4"/>
    <n v="0"/>
    <n v="7.0830366449180686E-3"/>
    <n v="0"/>
    <n v="6.6907793666666658E-3"/>
    <n v="2.0093224505225538E-2"/>
    <n v="3.3537507654700101E-2"/>
    <n v="4.7023759419553876E-2"/>
    <n v="6.0552110811954447E-2"/>
    <n v="7.4122693253046115E-2"/>
    <n v="8.7735638574226699E-2"/>
    <n v="0.10139107901842805"/>
    <n v="0.11508914724140086"/>
    <n v="0.12882997631300325"/>
    <n v="0"/>
    <n v="0.67506591615820555"/>
    <n v="0"/>
    <n v="2.2795147765936855E-3"/>
    <n v="2.2866306694863349E-3"/>
    <n v="2.2937687758483503E-3"/>
    <n v="2.3009291650228528E-3"/>
    <n v="2.3081119065694296E-3"/>
    <n v="2.3153170702648104E-3"/>
    <n v="2.3225447261035438E-3"/>
    <n v="2.3297949442986797E-3"/>
    <n v="2.3370677952824484E-3"/>
    <n v="2.3443633497069473E-3"/>
    <n v="2.3516816784448272E-3"/>
    <n v="2.546972485762191E-2"/>
    <n v="2.3590228525899783E-3"/>
    <n v="2.3663869434582228E-3"/>
    <n v="2.3737740225880078E-3"/>
    <n v="2.3811841617411003E-3"/>
    <n v="2.3886174329032827E-3"/>
    <n v="2.3960739082850538E-3"/>
    <n v="2.4035536603223299E-3"/>
    <n v="2.4110567616771484E-3"/>
    <n v="2.418583285238373E-3"/>
    <n v="2.4261333041224031E-3"/>
    <n v="2.4337068916738831E-3"/>
    <n v="2.4413041214664147E-3"/>
    <n v="2.8799397346066197E-2"/>
  </r>
  <r>
    <s v="DE Florida"/>
    <x v="20"/>
    <s v="Regulated &amp; Renewable Energy"/>
    <s v="PEF Fossil Hydro Maintenance Inter City BG P7-10 346"/>
    <s v="AFUDC Not Eligible"/>
    <s v="Maintenance"/>
    <s v="Maintenance"/>
    <s v="Fossil Hydro"/>
    <s v="BG - Other Production Plant"/>
    <s v="~"/>
    <s v="PEF Inter City new P7-10 346"/>
    <n v="0"/>
    <n v="0"/>
    <n v="0"/>
    <n v="0"/>
    <n v="0"/>
    <n v="0"/>
    <n v="0"/>
    <n v="0"/>
    <n v="0"/>
    <n v="0"/>
    <n v="0"/>
    <n v="0"/>
    <n v="0"/>
    <n v="0"/>
    <n v="0"/>
    <n v="2.999369942274279E-3"/>
    <n v="2.1587437439290556E-2"/>
    <n v="0"/>
    <n v="0"/>
    <n v="0"/>
    <n v="0"/>
    <n v="0"/>
    <n v="1.0555975068204186E-4"/>
    <n v="1.0588927338895347E-4"/>
    <n v="1.0621982475701357E-4"/>
    <n v="2.4904476230392842E-2"/>
    <n v="1.0655140799736279E-4"/>
    <n v="6.8194588595106836E-4"/>
    <n v="1.8341981395612092E-3"/>
    <n v="3.567827737717892E-3"/>
    <n v="0"/>
    <n v="2.016841298277415E-3"/>
    <n v="5.7568832155882824E-3"/>
    <n v="7.6084412232309507E-3"/>
    <n v="8.7917410620460545E-3"/>
    <n v="9.9693003237293406E-3"/>
    <n v="1.1150535812476509E-2"/>
    <n v="0"/>
    <n v="5.1484266106576082E-2"/>
    <n v="0"/>
    <n v="1.0684278773161453E-4"/>
    <n v="1.0717631565679267E-4"/>
    <n v="1.0751088474608902E-4"/>
    <n v="1.0784649824967436E-4"/>
    <n v="1.081831594278654E-4"/>
    <n v="1.0852087155115659E-4"/>
    <n v="1.088596379002517E-4"/>
    <n v="1.0919946176609576E-4"/>
    <n v="1.0954034644990713E-4"/>
    <n v="1.0988229526320942E-4"/>
    <n v="0"/>
    <n v="1.0835622587426566E-3"/>
    <n v="0"/>
    <n v="1.0236476208333335E-3"/>
    <n v="3.0741383525685275E-3"/>
    <n v="5.1310300397062573E-3"/>
    <n v="7.194342663916972E-3"/>
    <n v="9.2640962692473079E-3"/>
    <n v="1.1340310962314797E-2"/>
    <n v="1.3423006912503191E-2"/>
    <n v="1.5512204352158415E-2"/>
    <n v="1.7607923576785086E-2"/>
    <n v="1.9710184945243694E-2"/>
    <n v="0"/>
    <n v="0.10328088569527759"/>
    <n v="0"/>
    <n v="3.4875158032255722E-4"/>
    <n v="3.4984026766830275E-4"/>
    <n v="3.509323535366748E-4"/>
    <n v="3.5202784853673966E-4"/>
    <n v="3.5312676331068131E-4"/>
    <n v="3.542291085339054E-4"/>
    <n v="3.5533489491514244E-4"/>
    <n v="3.5644413319655218E-4"/>
    <n v="3.5755683415382786E-4"/>
    <n v="3.5867300859630086E-4"/>
    <n v="3.5979266736704563E-4"/>
    <n v="3.8967094601377299E-3"/>
    <n v="3.6091582134298533E-4"/>
    <n v="3.6204248143499709E-4"/>
    <n v="3.6317265858801831E-4"/>
    <n v="3.6430636378115278E-4"/>
    <n v="3.6544360802777745E-4"/>
    <n v="3.6658440237564955E-4"/>
    <n v="3.6772875790701352E-4"/>
    <n v="3.6887668573870911E-4"/>
    <n v="3.7002819702227908E-4"/>
    <n v="3.7118330294407762E-4"/>
    <n v="3.7234201472537907E-4"/>
    <n v="3.7350434362248684E-4"/>
    <n v="4.4061286375105257E-3"/>
  </r>
  <r>
    <s v="DE Florida"/>
    <x v="20"/>
    <s v="Regulated &amp; Renewable Energy"/>
    <s v="PEF Fossil Hydro Maintenance Osprey BG"/>
    <s v="AFUDC Not Eligible"/>
    <s v="Maintenance"/>
    <s v="Maintenance"/>
    <s v="Fossil Hydro"/>
    <s v="BG - Other Production Plant"/>
    <s v="~"/>
    <s v="PEF Osprey CC 346"/>
    <n v="0.22"/>
    <n v="0.33"/>
    <n v="0.38"/>
    <n v="0.39"/>
    <n v="0.39"/>
    <n v="0.41"/>
    <n v="1.6199999999999999"/>
    <n v="2.6900000000000004"/>
    <n v="2.57"/>
    <n v="2.9"/>
    <n v="3.5"/>
    <n v="3.82"/>
    <n v="19.22"/>
    <n v="4.4193326106500006"/>
    <n v="4.9381676896306885"/>
    <n v="4.9535830195623776"/>
    <n v="4.9690464710670552"/>
    <n v="3.0597174559149356"/>
    <n v="2.7250280325395857"/>
    <n v="3.3597714198489599"/>
    <n v="3.3702595174971601"/>
    <n v="3.3635865627909314"/>
    <n v="3.372051018355561"/>
    <n v="3.3825774488580307"/>
    <n v="2.9590044336694228"/>
    <n v="44.872125680384713"/>
    <n v="3.1720501824808074"/>
    <n v="3.1819522763739525"/>
    <n v="3.1918852813365408"/>
    <n v="3.2018492938627308"/>
    <n v="3.0102628338766237"/>
    <n v="2.7574680049208808"/>
    <n v="2.9279620465547507"/>
    <n v="2.9371021778366191"/>
    <n v="2.9462708415921064"/>
    <n v="2.9554681268901795"/>
    <n v="2.8183890020656248"/>
    <n v="2.8893148140433671"/>
    <n v="35.989974881834179"/>
    <n v="2.8983343014189216"/>
    <n v="2.9073819446576321"/>
    <n v="2.9164578316528118"/>
    <n v="2.9255620505721471"/>
    <n v="2.9346946898585569"/>
    <n v="2.9138891729603409"/>
    <n v="2.928276489326513"/>
    <n v="2.937417602194949"/>
    <n v="2.9465872506011928"/>
    <n v="2.9557855236237769"/>
    <n v="2.9650125106193075"/>
    <n v="2.7095824241840325"/>
    <n v="34.938981791670187"/>
    <n v="2.8356316963351897"/>
    <n v="2.8444836027326885"/>
    <n v="2.853363141860831"/>
    <n v="2.8622703999798835"/>
    <n v="2.8712054636193889"/>
    <n v="2.8494330402177956"/>
    <n v="2.8639504801918378"/>
    <n v="2.872890788487338"/>
    <n v="2.8818590054750355"/>
    <n v="2.8908552182766569"/>
    <n v="2.8998795142858942"/>
    <n v="2.8115499850035377"/>
    <n v="34.337372336466082"/>
    <n v="2.8571689821837829"/>
    <n v="2.8660881208803963"/>
    <n v="2.8750351021847051"/>
    <n v="2.884010013012142"/>
    <n v="2.6400913886557538"/>
    <n v="2.7577886802334408"/>
    <n v="2.7550638565696257"/>
    <n v="2.7603292309449987"/>
    <n v="2.213714897982932"/>
    <n v="2.4712313356021851"/>
    <n v="2.4789457043255942"/>
    <n v="2.4866841547624161"/>
    <n v="32.046151467337971"/>
    <n v="2.4944467620878132"/>
    <n v="2.50223360171162"/>
    <n v="2.5100447492790749"/>
    <n v="2.517880280671557"/>
    <n v="2.525740272007321"/>
    <n v="2.5336247996422379"/>
    <n v="2.5415339401705377"/>
    <n v="2.5494677704255495"/>
    <n v="2.557426367480454"/>
    <n v="2.5654098086490262"/>
    <n v="2.573418171486392"/>
    <n v="2.5814515337897759"/>
    <n v="30.452678057401357"/>
  </r>
  <r>
    <s v="DE Florida"/>
    <x v="20"/>
    <s v="Regulated &amp; Renewable Energy"/>
    <s v="PEF Fossil Hydro Maintenance Osprey BG-341"/>
    <s v="AFUDC Not Eligible"/>
    <s v="Maintenance"/>
    <s v="Maintenance"/>
    <s v="Fossil Hydro"/>
    <s v="BG - Other Production Plant"/>
    <s v="~"/>
    <s v="PEF Osprey CC 341"/>
    <n v="27.619999999999997"/>
    <n v="37.47"/>
    <n v="42.699999999999996"/>
    <n v="29.29"/>
    <n v="28.77"/>
    <n v="10.46"/>
    <n v="21.910000000000004"/>
    <n v="21.630000000000003"/>
    <n v="26.040000000000003"/>
    <n v="29.729999999999997"/>
    <n v="36.56"/>
    <n v="23.2"/>
    <n v="335.38"/>
    <n v="57.147960047849985"/>
    <n v="71.381593865840273"/>
    <n v="72.486240003618846"/>
    <n v="75.042097556210493"/>
    <n v="42.444299000058344"/>
    <n v="39.891031286160171"/>
    <n v="53.513709695861046"/>
    <n v="54.416935905010746"/>
    <n v="54.528807775853906"/>
    <n v="54.953846708015554"/>
    <n v="55.153766026544815"/>
    <n v="48.064775619230666"/>
    <n v="679.02506349025475"/>
    <n v="51.901240554746039"/>
    <n v="52.302514360029839"/>
    <n v="52.590640968827095"/>
    <n v="53.072618011457216"/>
    <n v="50.210657275348666"/>
    <n v="46.134557496449077"/>
    <n v="49.057737655719933"/>
    <n v="49.226544448057084"/>
    <n v="49.440409119694429"/>
    <n v="49.653587430924624"/>
    <n v="47.28230847458213"/>
    <n v="48.514054237524341"/>
    <n v="599.38687003336042"/>
    <n v="48.70687345287498"/>
    <n v="48.947413935858279"/>
    <n v="49.245915721881005"/>
    <n v="49.866950527706955"/>
    <n v="50.568194653023532"/>
    <n v="44.66908694861295"/>
    <n v="47.749405635432169"/>
    <n v="47.916743984759215"/>
    <n v="48.136571522190742"/>
    <n v="48.355505222871813"/>
    <n v="48.515035659065944"/>
    <n v="44.382953008055843"/>
    <n v="577.06065027233342"/>
    <n v="46.492462893428574"/>
    <n v="46.721152148290784"/>
    <n v="47.003400845329018"/>
    <n v="47.587597088498256"/>
    <n v="48.24688995025766"/>
    <n v="41.29641770326721"/>
    <n v="44.817612585155153"/>
    <n v="44.974631608105156"/>
    <n v="45.180789443736202"/>
    <n v="45.386111659978006"/>
    <n v="45.535824750692655"/>
    <n v="44.201946140816048"/>
    <n v="547.44483681755469"/>
    <n v="44.958684254542248"/>
    <n v="45.34812449507357"/>
    <n v="45.908879114897587"/>
    <n v="47.39663529951261"/>
    <n v="45.550748066775256"/>
    <n v="37.311375125785119"/>
    <n v="42.361571466454386"/>
    <n v="42.546403455135966"/>
    <n v="42.707040916313822"/>
    <n v="42.972786300257901"/>
    <n v="43.131619392715955"/>
    <n v="34.708888687275454"/>
    <n v="514.9027565747399"/>
    <n v="38.898862280522941"/>
    <n v="39.030645966670193"/>
    <n v="39.152486763264967"/>
    <n v="39.274707906619248"/>
    <n v="39.397310584050103"/>
    <n v="39.520295986581019"/>
    <n v="39.643665308953452"/>
    <n v="39.767419749638449"/>
    <n v="39.891560510848301"/>
    <n v="40.016088798548203"/>
    <n v="40.141005822467967"/>
    <n v="40.266312796113787"/>
    <n v="475.00036247427863"/>
  </r>
  <r>
    <s v="DE Florida"/>
    <x v="20"/>
    <s v="Regulated &amp; Renewable Energy"/>
    <s v="PEF Fossil Hydro Maintenance Osprey BG-342"/>
    <s v="AFUDC Not Eligible"/>
    <s v="Maintenance"/>
    <s v="Maintenance"/>
    <s v="Fossil Hydro"/>
    <s v="BG - Other Production Plant"/>
    <s v="~"/>
    <s v="PEF Osprey CC 342"/>
    <n v="0"/>
    <n v="0"/>
    <n v="0"/>
    <n v="0"/>
    <n v="0"/>
    <n v="0"/>
    <n v="0"/>
    <n v="0"/>
    <n v="0"/>
    <n v="0"/>
    <n v="0"/>
    <n v="0"/>
    <n v="0"/>
    <n v="0"/>
    <n v="8.1659880251372496E-2"/>
    <n v="0.25295140039746117"/>
    <n v="0.70558494802142357"/>
    <n v="0"/>
    <n v="0.13098807586244529"/>
    <n v="1.0152614080189819"/>
    <n v="1.1612186272357854"/>
    <n v="1.2013670308854705"/>
    <n v="1.2603643413867256"/>
    <n v="1.2698017116392211"/>
    <n v="1.0716463619694363"/>
    <n v="8.1508437856683251"/>
    <n v="1.2257173221407505"/>
    <n v="1.2759494227851793"/>
    <n v="1.3041494026518818"/>
    <n v="1.3698620805696418"/>
    <n v="1.3470411033510263"/>
    <n v="1.2597251143963093"/>
    <n v="1.3545063052568846"/>
    <n v="1.3617729480979768"/>
    <n v="1.377699467245572"/>
    <n v="1.3934130874351383"/>
    <n v="1.3142959977945405"/>
    <n v="1.3567698776870376"/>
    <n v="15.94090212941194"/>
    <n v="1.3690302107211783"/>
    <n v="1.3904685463604844"/>
    <n v="1.4230706493636154"/>
    <n v="1.5181539474388481"/>
    <n v="1.6287158427795767"/>
    <n v="1.4595484004045214"/>
    <n v="1.5782097863656903"/>
    <n v="1.5866822089897124"/>
    <n v="1.6052608300595561"/>
    <n v="1.6235909697679003"/>
    <n v="1.6303236041074647"/>
    <n v="1.4941212576225638"/>
    <n v="18.307176253981112"/>
    <n v="1.5759951901515061"/>
    <n v="1.5971204945010418"/>
    <n v="1.6285610819400504"/>
    <n v="1.7184916403280426"/>
    <n v="1.8229142171659456"/>
    <n v="1.5753228535556885"/>
    <n v="1.7291375103384181"/>
    <n v="1.7378544163628804"/>
    <n v="1.7560339370074003"/>
    <n v="1.7739833219856875"/>
    <n v="1.7810790401879537"/>
    <n v="1.733123735698523"/>
    <n v="20.42961743922314"/>
    <n v="1.771222367572175"/>
    <n v="1.8250649816629174"/>
    <n v="1.9120674768441763"/>
    <n v="2.1788002190331333"/>
    <n v="2.2432739064644931"/>
    <n v="1.8809316439558657"/>
    <n v="2.1917597878851254"/>
    <n v="2.2088025314135309"/>
    <n v="2.2413619179006039"/>
    <n v="2.2835365790249464"/>
    <n v="2.2954530875044288"/>
    <n v="1.8422190657362125"/>
    <n v="24.874493564997611"/>
    <n v="2.1023736437581828"/>
    <n v="2.110944841444085"/>
    <n v="2.1175345146272759"/>
    <n v="2.1241447585955524"/>
    <n v="2.1307756375641174"/>
    <n v="2.1374272159486321"/>
    <n v="2.1440995583658427"/>
    <n v="2.1507927296342064"/>
    <n v="2.1575067947745237"/>
    <n v="2.1642418190105674"/>
    <n v="2.1709978677697181"/>
    <n v="2.177775006683599"/>
    <n v="25.688614388176301"/>
  </r>
  <r>
    <s v="DE Florida"/>
    <x v="20"/>
    <s v="Regulated &amp; Renewable Energy"/>
    <s v="PEF Fossil Hydro Maintenance Osprey BG-343"/>
    <s v="AFUDC Not Eligible"/>
    <s v="Maintenance"/>
    <s v="Maintenance"/>
    <s v="Fossil Hydro"/>
    <s v="BG - Other Production Plant"/>
    <s v="~"/>
    <s v="PEF Osprey CC 343"/>
    <n v="0"/>
    <n v="0"/>
    <n v="0"/>
    <n v="0"/>
    <n v="0"/>
    <n v="0"/>
    <n v="0"/>
    <n v="0"/>
    <n v="0"/>
    <n v="0"/>
    <n v="0"/>
    <n v="0"/>
    <n v="0"/>
    <n v="0"/>
    <n v="1.066185633101483"/>
    <n v="3.3026395354301417"/>
    <n v="9.2124129033419031"/>
    <n v="0"/>
    <n v="1.7102352362291002"/>
    <n v="13.255678599333088"/>
    <n v="15.161357247126402"/>
    <n v="15.685551637707009"/>
    <n v="16.455845258692424"/>
    <n v="16.579063521399842"/>
    <n v="13.991864197940464"/>
    <n v="106.42083377030185"/>
    <n v="16.003479249384839"/>
    <n v="16.659330615597167"/>
    <n v="17.027521375797605"/>
    <n v="17.885493649242896"/>
    <n v="17.587533402804564"/>
    <n v="16.447499243104673"/>
    <n v="17.685002208731383"/>
    <n v="17.779878544261177"/>
    <n v="17.987821855569127"/>
    <n v="18.192985468821519"/>
    <n v="17.15999957601904"/>
    <n v="17.714556359399793"/>
    <n v="208.1311015487338"/>
    <n v="17.874632407733461"/>
    <n v="18.154534308307213"/>
    <n v="18.580190783304914"/>
    <n v="19.821605321105611"/>
    <n v="21.265109315332531"/>
    <n v="19.056388621682018"/>
    <n v="20.605668893289625"/>
    <n v="20.716286800090057"/>
    <n v="20.958851816658797"/>
    <n v="21.19817265096421"/>
    <n v="21.286075796204912"/>
    <n v="19.507768622867776"/>
    <n v="239.02528533754116"/>
    <n v="20.576740169394768"/>
    <n v="20.852569709002005"/>
    <n v="21.263086766344248"/>
    <n v="22.437308537000472"/>
    <n v="23.800752872785555"/>
    <n v="20.568108206632722"/>
    <n v="22.576390017310359"/>
    <n v="22.69020373385522"/>
    <n v="22.927570989587601"/>
    <n v="23.161933349602524"/>
    <n v="23.254579155115859"/>
    <n v="22.628456616853203"/>
    <n v="266.7377001234845"/>
    <n v="23.125894941830786"/>
    <n v="23.828895513576448"/>
    <n v="24.964850823634407"/>
    <n v="28.447470539091647"/>
    <n v="29.289291373250222"/>
    <n v="24.558378021342051"/>
    <n v="28.616711317635655"/>
    <n v="28.839230830347628"/>
    <n v="29.264345491618968"/>
    <n v="29.815002492437713"/>
    <n v="29.970590845617181"/>
    <n v="24.052939146969134"/>
    <n v="324.77360133735181"/>
    <n v="27.449652356734017"/>
    <n v="27.561562418403909"/>
    <n v="27.647600520958569"/>
    <n v="27.733907206076832"/>
    <n v="27.820483312184827"/>
    <n v="27.907329680325976"/>
    <n v="27.994447154169155"/>
    <n v="28.081836580016912"/>
    <n v="28.169498806813653"/>
    <n v="28.257434686153921"/>
    <n v="28.345645072290644"/>
    <n v="28.434130822143462"/>
    <n v="335.4035286162719"/>
  </r>
  <r>
    <s v="DE Florida"/>
    <x v="20"/>
    <s v="Regulated &amp; Renewable Energy"/>
    <s v="PEF Fossil Hydro Maintenance Osprey BG-344"/>
    <s v="AFUDC Not Eligible"/>
    <s v="Maintenance"/>
    <s v="Maintenance"/>
    <s v="Fossil Hydro"/>
    <s v="BG - Other Production Plant"/>
    <s v="~"/>
    <s v="PEF Osprey CC 344"/>
    <n v="0"/>
    <n v="0"/>
    <n v="0"/>
    <n v="0"/>
    <n v="0"/>
    <n v="0"/>
    <n v="0"/>
    <n v="0"/>
    <n v="0"/>
    <n v="0"/>
    <n v="0"/>
    <n v="0"/>
    <n v="0"/>
    <n v="0.41760140424999992"/>
    <n v="1.0206987494716919"/>
    <n v="1.4127488498493013"/>
    <n v="2.4444580813037393"/>
    <n v="0"/>
    <n v="0.75713313086296519"/>
    <n v="2.8764026028406322"/>
    <n v="3.2100201885418782"/>
    <n v="3.3001523364358305"/>
    <n v="3.4357379214799342"/>
    <n v="3.4589744589981168"/>
    <n v="2.9363327271071777"/>
    <n v="25.270260451141269"/>
    <n v="3.3231455311351707"/>
    <n v="3.4390261981832229"/>
    <n v="3.5048205077358365"/>
    <n v="3.6559078322586682"/>
    <n v="3.5714007341176668"/>
    <n v="3.3299624786783393"/>
    <n v="3.5746813305465266"/>
    <n v="3.5927481439808093"/>
    <n v="3.6305086233691481"/>
    <n v="3.6677899017962097"/>
    <n v="3.4645666161241482"/>
    <n v="3.5732925140076053"/>
    <n v="42.327850411933348"/>
    <n v="3.6026924344459021"/>
    <n v="3.652962638092184"/>
    <n v="3.7286182992294101"/>
    <n v="3.9463292047677787"/>
    <n v="4.1992353732070438"/>
    <n v="3.7548795000754938"/>
    <n v="4.0542973861349134"/>
    <n v="4.075014847486659"/>
    <n v="4.1187132064593728"/>
    <n v="4.1618512029414036"/>
    <n v="4.1786269439930397"/>
    <n v="3.828200502019568"/>
    <n v="47.301421538852772"/>
    <n v="4.0346024361032677"/>
    <n v="4.0840426397832097"/>
    <n v="4.1569405744991803"/>
    <n v="4.3628279985526381"/>
    <n v="4.6016694663923738"/>
    <n v="3.9713385862743369"/>
    <n v="4.3538001119883178"/>
    <n v="4.3749376955022585"/>
    <n v="4.4175939642368629"/>
    <n v="4.4597311162802669"/>
    <n v="4.4771950902095226"/>
    <n v="4.3552455915563479"/>
    <n v="51.649925271378578"/>
    <n v="4.4485927758174091"/>
    <n v="4.5723254293909372"/>
    <n v="4.7714545752000896"/>
    <n v="5.3792230852113239"/>
    <n v="5.4999283280330546"/>
    <n v="4.6005755201738507"/>
    <n v="5.3486592754263267"/>
    <n v="5.3885485784682716"/>
    <n v="5.4624791339528525"/>
    <n v="5.5589473668922267"/>
    <n v="5.5871867160187518"/>
    <n v="4.4844283521896777"/>
    <n v="61.102349136774777"/>
    <n v="5.1101108609288479"/>
    <n v="5.1306289747314979"/>
    <n v="5.1466451052830484"/>
    <n v="5.1627112329088574"/>
    <n v="5.1788275136832915"/>
    <n v="5.1949941041679315"/>
    <n v="5.2112111614130896"/>
    <n v="5.2274788429593375"/>
    <n v="5.2437973068390384"/>
    <n v="5.2601667115778783"/>
    <n v="5.2765872161964102"/>
    <n v="5.2930589802115939"/>
    <n v="62.436218010900816"/>
  </r>
  <r>
    <s v="DE Florida"/>
    <x v="20"/>
    <s v="Regulated &amp; Renewable Energy"/>
    <s v="PEF Fossil Hydro Maintenance Osprey BG-345"/>
    <s v="AFUDC Not Eligible"/>
    <s v="Maintenance"/>
    <s v="Maintenance"/>
    <s v="Fossil Hydro"/>
    <s v="BG - Other Production Plant"/>
    <s v="~"/>
    <s v="PEF Osprey CC 345"/>
    <n v="0"/>
    <n v="0"/>
    <n v="0"/>
    <n v="0"/>
    <n v="0"/>
    <n v="0"/>
    <n v="0"/>
    <n v="0"/>
    <n v="0"/>
    <n v="0"/>
    <n v="0"/>
    <n v="0"/>
    <n v="0"/>
    <n v="0"/>
    <n v="0.24141674728276877"/>
    <n v="0.7478177057888834"/>
    <n v="2.0859695429219118"/>
    <n v="0"/>
    <n v="0.38724910090727899"/>
    <n v="3.0014874625235195"/>
    <n v="3.4329908764066976"/>
    <n v="3.5516843766649187"/>
    <n v="3.7261022028459094"/>
    <n v="3.7540025527147467"/>
    <n v="3.1681821985004133"/>
    <n v="24.096902766557047"/>
    <n v="3.6236728254863206"/>
    <n v="3.7721774560273973"/>
    <n v="3.855547005332419"/>
    <n v="4.0498179362878819"/>
    <n v="3.9823507042398698"/>
    <n v="3.7242124119188791"/>
    <n v="4.0044205965342723"/>
    <n v="4.0259034749436182"/>
    <n v="4.0729881441387406"/>
    <n v="4.1194434054313653"/>
    <n v="3.885544085756679"/>
    <n v="4.011112552138961"/>
    <n v="47.127190598236403"/>
    <n v="4.0473586219665734"/>
    <n v="4.1107367911292076"/>
    <n v="4.2071181391525156"/>
    <n v="4.4882114416004972"/>
    <n v="4.81506382412379"/>
    <n v="4.3149425110950546"/>
    <n v="4.6657463074472458"/>
    <n v="4.690793526593942"/>
    <n v="4.7457175066238699"/>
    <n v="4.7999069071173288"/>
    <n v="4.8198108270531277"/>
    <n v="4.4171483137326488"/>
    <n v="54.122554717635794"/>
    <n v="4.6591957198101701"/>
    <n v="4.7216524573301255"/>
    <n v="4.8146069471552435"/>
    <n v="5.0804895191640336"/>
    <n v="5.3892183567250269"/>
    <n v="4.657249574054795"/>
    <n v="5.1119866651912762"/>
    <n v="5.1377576884192733"/>
    <n v="5.1915053312170949"/>
    <n v="5.244572565380742"/>
    <n v="5.2655504696402513"/>
    <n v="5.1237773230266983"/>
    <n v="60.39756261711473"/>
    <n v="5.2364129305416771"/>
    <n v="5.3955931795783227"/>
    <n v="5.6528071669267383"/>
    <n v="6.4413754372268963"/>
    <n v="6.6319869580276762"/>
    <n v="5.5607634045431977"/>
    <n v="6.4796928822895827"/>
    <n v="6.5300779564276059"/>
    <n v="6.6263364910148184"/>
    <n v="6.7510215731844694"/>
    <n v="6.7862514519510979"/>
    <n v="5.4463153870281822"/>
    <n v="73.538634818740249"/>
    <n v="6.2154340253291824"/>
    <n v="6.2407738388773684"/>
    <n v="6.2602554753469768"/>
    <n v="6.2797979270567028"/>
    <n v="6.2994013838516585"/>
    <n v="6.3190660361695858"/>
    <n v="6.3387920750427158"/>
    <n v="6.3585796920996147"/>
    <n v="6.3784290795670513"/>
    <n v="6.3983404302718627"/>
    <n v="6.4183139376428304"/>
    <n v="6.4383497957125515"/>
    <n v="75.945533696968113"/>
  </r>
  <r>
    <s v="DE Florida"/>
    <x v="20"/>
    <s v="Regulated &amp; Renewable Energy"/>
    <s v="PEF Fossil Hydro Maintenance Osprey BG-346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0"/>
    <n v="5.1702908133078131E-2"/>
    <n v="0.16015603961975663"/>
    <n v="0.44674072060032455"/>
    <n v="0"/>
    <n v="8.2935027972084921E-2"/>
    <n v="0.64281220041322207"/>
    <n v="0.73522493324231664"/>
    <n v="0.76064487286504867"/>
    <n v="0.79799898746275888"/>
    <n v="0.80397425323195415"/>
    <n v="0.67851230290191245"/>
    <n v="5.1607022464424581"/>
    <n v="0.77606224634037002"/>
    <n v="0.80786667315260252"/>
    <n v="0.82572147484854641"/>
    <n v="0.86732742062145096"/>
    <n v="0.85287833148478998"/>
    <n v="0.79759426124640997"/>
    <n v="0.85760491995326882"/>
    <n v="0.86220579085942661"/>
    <n v="0.8722896576717829"/>
    <n v="0.88223872762631017"/>
    <n v="0.83214578596570099"/>
    <n v="0.8590380995887088"/>
    <n v="10.092973389359367"/>
    <n v="0.86680072268580144"/>
    <n v="0.88037472398708017"/>
    <n v="0.90101729307844325"/>
    <n v="0.96122104416312004"/>
    <n v="1.0312253694860543"/>
    <n v="0.92411707687396405"/>
    <n v="0.99924815944143008"/>
    <n v="1.0046125571603253"/>
    <n v="1.0163758904689393"/>
    <n v="1.0279818927227902"/>
    <n v="1.0322447089335869"/>
    <n v="0.94600783992646331"/>
    <n v="11.591227278927999"/>
    <n v="0.99784676302177477"/>
    <n v="1.0112221606591898"/>
    <n v="1.0311285817987121"/>
    <n v="1.0880674785051472"/>
    <n v="1.1541818854406225"/>
    <n v="0.99741864710022987"/>
    <n v="1.094806537473441"/>
    <n v="1.1003256307516034"/>
    <n v="1.1118359058813836"/>
    <n v="1.1232004725440146"/>
    <n v="1.1276931236988152"/>
    <n v="1.0973300789489024"/>
    <n v="12.935057265823836"/>
    <n v="1.1214522065299655"/>
    <n v="1.1555434007806376"/>
    <n v="1.2106303031423786"/>
    <n v="1.3795161999732459"/>
    <n v="1.4203402613689313"/>
    <n v="1.1909221281758546"/>
    <n v="1.3877252743345789"/>
    <n v="1.3985160849047418"/>
    <n v="1.41913157257107"/>
    <n v="1.4458350784208196"/>
    <n v="1.4533801334300902"/>
    <n v="1.1664122937472379"/>
    <n v="15.74940493737955"/>
    <n v="1.3311311225697857"/>
    <n v="1.3365580489718409"/>
    <n v="1.3407303421365748"/>
    <n v="1.3449156598237124"/>
    <n v="1.3491140426915142"/>
    <n v="1.3533255315251631"/>
    <n v="1.3575501672371593"/>
    <n v="1.3617879908677184"/>
    <n v="1.3660390435851704"/>
    <n v="1.3703033666863591"/>
    <n v="1.3745810015970428"/>
    <n v="1.3788719898722981"/>
    <n v="16.26490830756434"/>
  </r>
  <r>
    <s v="DE Florida"/>
    <x v="20"/>
    <s v="Regulated &amp; Renewable Energy"/>
    <s v="PEF Fossil Hydro Maintenance Suwannee BG-341"/>
    <s v="AFUDC Not Eligible"/>
    <s v="Maintenance"/>
    <s v="Maintenance"/>
    <s v="Fossil Hydro"/>
    <s v="BG - Other Production Plant"/>
    <s v="~"/>
    <s v="PEF Suwannee 341"/>
    <n v="3.84"/>
    <n v="8.83"/>
    <n v="10.219999999999999"/>
    <n v="11.419999999999998"/>
    <n v="12.75"/>
    <n v="15.55"/>
    <n v="14.84"/>
    <n v="15.08"/>
    <n v="11.459999999999999"/>
    <n v="11.639999999999999"/>
    <n v="13.04"/>
    <n v="17.099999999999998"/>
    <n v="145.76999999999998"/>
    <n v="25.849503510550008"/>
    <n v="29.059877119099518"/>
    <n v="29.107952870326539"/>
    <n v="25.277108349682578"/>
    <n v="27.498326190287127"/>
    <n v="27.628241840546583"/>
    <n v="27.738445988126337"/>
    <n v="27.898188034040235"/>
    <n v="20.758192031975604"/>
    <n v="24.359121845573185"/>
    <n v="24.469754275872869"/>
    <n v="23.14526092072331"/>
    <n v="312.78997297680388"/>
    <n v="23.915672365120667"/>
    <n v="23.995572928965441"/>
    <n v="24.080968132198667"/>
    <n v="24.169199500264586"/>
    <n v="24.261486841655056"/>
    <n v="24.359735105698572"/>
    <n v="24.455054187253733"/>
    <n v="24.542940022927539"/>
    <n v="24.652392365700397"/>
    <n v="24.777098316638241"/>
    <n v="22.883737482658159"/>
    <n v="20.862470085407594"/>
    <n v="286.95632733448866"/>
    <n v="22.341439217976173"/>
    <n v="22.417253233985321"/>
    <n v="22.488888194096784"/>
    <n v="22.561108277474105"/>
    <n v="22.634059923238667"/>
    <n v="22.708035243894045"/>
    <n v="22.781809905630091"/>
    <n v="22.854727642501864"/>
    <n v="22.932601974922047"/>
    <n v="23.013585027525465"/>
    <n v="23.092761632748715"/>
    <n v="22.27363350130943"/>
    <n v="272.09990377530272"/>
    <n v="22.701960172399644"/>
    <n v="22.78483629201088"/>
    <n v="22.878326894759855"/>
    <n v="22.977588060304718"/>
    <n v="11.769533564512423"/>
    <n v="17.100079251229047"/>
    <n v="17.194559185091556"/>
    <n v="17.272850928728442"/>
    <n v="17.425356406938764"/>
    <n v="17.62284489337457"/>
    <n v="17.788230968721685"/>
    <n v="17.527863430429335"/>
    <n v="225.04403004850093"/>
    <n v="17.786294798941743"/>
    <n v="17.853799647712968"/>
    <n v="17.911136895410046"/>
    <n v="17.969003254616418"/>
    <n v="18.027540437633487"/>
    <n v="18.087031244417211"/>
    <n v="18.146289761425347"/>
    <n v="18.204680261539128"/>
    <n v="18.267833154152271"/>
    <n v="18.33395861027666"/>
    <n v="18.398296057515171"/>
    <n v="17.787640663563273"/>
    <n v="216.77350478720373"/>
    <n v="18.100364337289051"/>
    <n v="18.157669397293766"/>
    <n v="18.214351649121216"/>
    <n v="18.271210844233725"/>
    <n v="18.328247534989845"/>
    <n v="18.385462275472396"/>
    <n v="18.442855621493869"/>
    <n v="18.500428130601822"/>
    <n v="18.558180362084276"/>
    <n v="18.616112876975183"/>
    <n v="18.674226238059852"/>
    <n v="18.732521009880415"/>
    <n v="220.98163027749541"/>
  </r>
  <r>
    <s v="DE Florida"/>
    <x v="20"/>
    <s v="Regulated &amp; Renewable Energy"/>
    <s v="PEF Fossil Hydro Maintenance Suwannee BG-342"/>
    <s v="AFUDC Not Eligible"/>
    <s v="Maintenance"/>
    <s v="Maintenance"/>
    <s v="Fossil Hydro"/>
    <s v="BG - Other Production Plant"/>
    <s v="~"/>
    <s v="PEF Suwannee 342"/>
    <n v="0"/>
    <n v="0"/>
    <n v="0"/>
    <n v="0"/>
    <n v="0"/>
    <n v="0"/>
    <n v="0"/>
    <n v="0"/>
    <n v="0"/>
    <n v="0"/>
    <n v="0"/>
    <n v="0"/>
    <n v="0"/>
    <n v="0"/>
    <n v="1.273959514050893E-2"/>
    <n v="0"/>
    <n v="0.14103307907286886"/>
    <n v="0.45990373338358936"/>
    <n v="0.52167985679882156"/>
    <n v="0.57830440408449812"/>
    <n v="0.68025752273195983"/>
    <n v="0.48105167082035905"/>
    <n v="0.65965353548379535"/>
    <n v="0.70906968362610001"/>
    <n v="0.68072802774841712"/>
    <n v="4.9244211088909182"/>
    <n v="0.71648595375943747"/>
    <n v="0.725901468529487"/>
    <n v="0.74252729640997406"/>
    <n v="0.76272290001847409"/>
    <n v="0.78815727109702594"/>
    <n v="0.82143738488043261"/>
    <n v="0.85039133117860266"/>
    <n v="0.86885187185655366"/>
    <n v="0.91651989562300773"/>
    <n v="1.0105404387359815"/>
    <n v="0.91935202706930819"/>
    <n v="0.88328803289973379"/>
    <n v="10.006175872058018"/>
    <n v="0.99579423128125466"/>
    <n v="1.0072147946679582"/>
    <n v="1.0126257003260741"/>
    <n v="1.0185484092137116"/>
    <n v="1.0251824996715406"/>
    <n v="1.0329269801919327"/>
    <n v="1.0401047778293289"/>
    <n v="1.0458165255367295"/>
    <n v="1.0580202623187909"/>
    <n v="1.0741852521511759"/>
    <n v="1.0875815044704888"/>
    <n v="1.0551720941257889"/>
    <n v="12.453173031784775"/>
    <n v="1.0829025714114053"/>
    <n v="1.1027226169576219"/>
    <n v="1.1367820193447624"/>
    <n v="1.1784483359345364"/>
    <n v="0.52302651886845675"/>
    <n v="0.89299374249087371"/>
    <n v="0.95204780639743236"/>
    <n v="0.98872012755010918"/>
    <n v="1.1267740478890984"/>
    <n v="1.3261907898392167"/>
    <n v="1.4814364917583585"/>
    <n v="1.568387709896826"/>
    <n v="13.360432778338698"/>
    <n v="1.6833410567123714"/>
    <n v="1.704999623724665"/>
    <n v="1.7125174340072724"/>
    <n v="1.7205380462292821"/>
    <n v="1.7292547787947634"/>
    <n v="1.7390541028655642"/>
    <n v="1.7483117570537736"/>
    <n v="1.7561567060899568"/>
    <n v="1.770296516242053"/>
    <n v="1.7882801340072181"/>
    <n v="1.8035894313556391"/>
    <n v="1.747509004875704"/>
    <n v="20.903848591958266"/>
    <n v="1.7871740405197492"/>
    <n v="1.7938505630976269"/>
    <n v="1.7994503725849316"/>
    <n v="1.8050676628295188"/>
    <n v="1.8107024884005438"/>
    <n v="1.8163549040375093"/>
    <n v="1.8220249646507962"/>
    <n v="1.8277127253221974"/>
    <n v="1.8334182413054543"/>
    <n v="1.83914156802679"/>
    <n v="1.8448827610854523"/>
    <n v="1.8506418762542498"/>
    <n v="21.830422168114819"/>
  </r>
  <r>
    <s v="DE Florida"/>
    <x v="20"/>
    <s v="Regulated &amp; Renewable Energy"/>
    <s v="PEF Fossil Hydro Maintenance Suwannee BG-343"/>
    <s v="AFUDC Not Eligible"/>
    <s v="Maintenance"/>
    <s v="Maintenance"/>
    <s v="Fossil Hydro"/>
    <s v="BG - Other Production Plant"/>
    <s v="~"/>
    <s v="PEF Suwannee 343"/>
    <n v="0"/>
    <n v="0"/>
    <n v="0"/>
    <n v="0"/>
    <n v="0"/>
    <n v="0"/>
    <n v="0"/>
    <n v="0"/>
    <n v="0"/>
    <n v="0"/>
    <n v="0"/>
    <n v="0"/>
    <n v="0"/>
    <n v="0"/>
    <n v="5.7445161967900227E-2"/>
    <n v="0"/>
    <n v="0.63594391978840981"/>
    <n v="2.0737899566254878"/>
    <n v="2.3523497833858253"/>
    <n v="2.6076802122031082"/>
    <n v="3.0674054506616688"/>
    <n v="2.1691498701818714"/>
    <n v="2.9744983078834974"/>
    <n v="3.1973247480140787"/>
    <n v="3.0695270437404907"/>
    <n v="22.205114454452339"/>
    <n v="3.2307660649718364"/>
    <n v="3.273222341251512"/>
    <n v="3.3481912366450617"/>
    <n v="3.4392569029817279"/>
    <n v="3.5539451289452977"/>
    <n v="3.7040112421547304"/>
    <n v="3.8345698757976061"/>
    <n v="3.9178118263905155"/>
    <n v="4.1327556543341943"/>
    <n v="4.5567114604540233"/>
    <n v="4.145526252446043"/>
    <n v="3.9829071139702004"/>
    <n v="45.119675100342747"/>
    <n v="4.4902181169602837"/>
    <n v="4.5417155237678006"/>
    <n v="4.566114285933728"/>
    <n v="4.5928208623662252"/>
    <n v="4.622735188265632"/>
    <n v="4.6576564658215061"/>
    <n v="4.6900224667269761"/>
    <n v="4.715777780655916"/>
    <n v="4.7708066593861336"/>
    <n v="4.8436975518272982"/>
    <n v="4.9041037009833888"/>
    <n v="4.75796374865355"/>
    <n v="56.153632351348442"/>
    <n v="4.8830055369953245"/>
    <n v="4.972377743416013"/>
    <n v="5.1259578113129756"/>
    <n v="5.3138388451061536"/>
    <n v="2.3584221286882476"/>
    <n v="4.0266719317157458"/>
    <n v="4.2929574948407501"/>
    <n v="4.4583196908226101"/>
    <n v="5.080830039598105"/>
    <n v="5.9800365617904481"/>
    <n v="6.6800677945890437"/>
    <n v="7.0721467228579513"/>
    <n v="60.244632301733368"/>
    <n v="7.5904923652224854"/>
    <n v="7.6881548008251368"/>
    <n v="7.7220539808669839"/>
    <n v="7.7582203867137443"/>
    <n v="7.7975257263679634"/>
    <n v="7.8417126689053376"/>
    <n v="7.8834571229809223"/>
    <n v="7.9188314314297452"/>
    <n v="7.9825904186992611"/>
    <n v="8.0636818367462748"/>
    <n v="8.1327142554452294"/>
    <n v="7.8798373667500039"/>
    <n v="94.259272360953091"/>
    <n v="8.0586942591318778"/>
    <n v="8.088799919212784"/>
    <n v="8.1140504832565927"/>
    <n v="8.1393798712286607"/>
    <n v="8.1647883291912784"/>
    <n v="8.1902761039748651"/>
    <n v="8.2158434431803595"/>
    <n v="8.2414905951816326"/>
    <n v="8.2672178091278941"/>
    <n v="8.2930253349461136"/>
    <n v="8.3189134233434547"/>
    <n v="8.3448823258097029"/>
    <n v="98.437361897585234"/>
  </r>
  <r>
    <s v="DE Florida"/>
    <x v="20"/>
    <s v="Regulated &amp; Renewable Energy"/>
    <s v="PEF Fossil Hydro Maintenance Suwannee BG-344"/>
    <s v="AFUDC Not Eligible"/>
    <s v="Maintenance"/>
    <s v="Maintenance"/>
    <s v="Fossil Hydro"/>
    <s v="BG - Other Production Plant"/>
    <s v="~"/>
    <s v="PEF Suwannee 344"/>
    <n v="0"/>
    <n v="0"/>
    <n v="0"/>
    <n v="0"/>
    <n v="0"/>
    <n v="0"/>
    <n v="0"/>
    <n v="0"/>
    <n v="0"/>
    <n v="0"/>
    <n v="0"/>
    <n v="0"/>
    <n v="0"/>
    <n v="0"/>
    <n v="1.4479383179107462E-2"/>
    <n v="0"/>
    <n v="0.16029331939538"/>
    <n v="0.52271067547418482"/>
    <n v="0.59292328053607901"/>
    <n v="0.65728078236011633"/>
    <n v="0.77315717049646882"/>
    <n v="0.54674668966596296"/>
    <n v="0.7497393912740361"/>
    <n v="0.80590407596741365"/>
    <n v="0.77369193022359062"/>
    <n v="5.5969266985723403"/>
    <n v="0.81433315207509238"/>
    <n v="0.82503450048377081"/>
    <n v="0.84393084137187224"/>
    <n v="0.86688446587529244"/>
    <n v="0.89579229227826307"/>
    <n v="0.93361731845841156"/>
    <n v="0.96652537231527502"/>
    <n v="0.98750698430697881"/>
    <n v="1.0416848113017008"/>
    <n v="1.148545308470228"/>
    <n v="1.0449037139412505"/>
    <n v="1.003914625607514"/>
    <n v="11.37267338648565"/>
    <n v="1.1317852791427128"/>
    <n v="1.1447654964552354"/>
    <n v="1.1509153446651474"/>
    <n v="1.1576468907226607"/>
    <n v="1.1651869684664444"/>
    <n v="1.1739890771473811"/>
    <n v="1.1821471136648429"/>
    <n v="1.188638888541963"/>
    <n v="1.2025092336459895"/>
    <n v="1.2208818019488257"/>
    <n v="1.2361075189638475"/>
    <n v="1.1992721041948433"/>
    <n v="14.153845717559893"/>
    <n v="1.2307896054913514"/>
    <n v="1.2533163836915859"/>
    <n v="1.2920271223434514"/>
    <n v="1.3393836165578537"/>
    <n v="0.59445385006391427"/>
    <n v="1.0149457994121187"/>
    <n v="1.0820646057914241"/>
    <n v="1.123745097532364"/>
    <n v="1.2806524081587476"/>
    <n v="1.5073025793124288"/>
    <n v="1.6837494742258381"/>
    <n v="1.7825752211535173"/>
    <n v="15.185005763734594"/>
    <n v="1.9132272189529251"/>
    <n v="1.9378435970577668"/>
    <n v="1.9463880801868725"/>
    <n v="1.9555040306085802"/>
    <n v="1.9654111673341483"/>
    <n v="1.9765487401182475"/>
    <n v="1.9870706696499421"/>
    <n v="1.9959869673707609"/>
    <n v="2.0120577864991502"/>
    <n v="2.0324973444047583"/>
    <n v="2.0498973622283883"/>
    <n v="1.9861582892912319"/>
    <n v="23.758591253702772"/>
    <n v="2.0312401968062406"/>
    <n v="2.0388285014299612"/>
    <n v="2.0451930511980199"/>
    <n v="2.0515774689901534"/>
    <n v="2.0579818168277759"/>
    <n v="2.0644061569259127"/>
    <n v="2.0708505516938036"/>
    <n v="2.0773150637355093"/>
    <n v="2.0837997558505208"/>
    <n v="2.0903046910343663"/>
    <n v="2.0968299324792277"/>
    <n v="2.1033755435745505"/>
    <n v="24.811702730546042"/>
  </r>
  <r>
    <s v="DE Florida"/>
    <x v="20"/>
    <s v="Regulated &amp; Renewable Energy"/>
    <s v="PEF Fossil Hydro Maintenance Suwannee BG-345"/>
    <s v="AFUDC Not Eligible"/>
    <s v="Maintenance"/>
    <s v="Maintenance"/>
    <s v="Fossil Hydro"/>
    <s v="BG - Other Production Plant"/>
    <s v="~"/>
    <s v="PEF Suwannee 345"/>
    <n v="0"/>
    <n v="0"/>
    <n v="0"/>
    <n v="0"/>
    <n v="0"/>
    <n v="0"/>
    <n v="0"/>
    <n v="0"/>
    <n v="0"/>
    <n v="0"/>
    <n v="0"/>
    <n v="0"/>
    <n v="0"/>
    <n v="0"/>
    <n v="1.2765098725523441E-2"/>
    <n v="0"/>
    <n v="0.14131541529174566"/>
    <n v="0.46082442150856301"/>
    <n v="0.52272421546418602"/>
    <n v="0.57946212027336952"/>
    <n v="0.68161934038561423"/>
    <n v="0.48201469531586494"/>
    <n v="0.66097410570889137"/>
    <n v="0.7104891807732322"/>
    <n v="0.68209078731306283"/>
    <n v="4.9342793807600529"/>
    <n v="0.71792029764806731"/>
    <n v="0.72735466147719163"/>
    <n v="0.7440137728498234"/>
    <n v="0.76424980633759887"/>
    <n v="0.78973509486195159"/>
    <n v="0.82308183260018641"/>
    <n v="0.85209374223414325"/>
    <n v="0.87059123934307991"/>
    <n v="0.91835469043537898"/>
    <n v="1.0125634546721751"/>
    <n v="0.92119249156774952"/>
    <n v="0.88505630035179217"/>
    <n v="10.026207384379138"/>
    <n v="0.99778772656539361"/>
    <n v="1.0092311529478228"/>
    <n v="1.0146528907784635"/>
    <n v="1.0205874564251241"/>
    <n v="1.0272348277673233"/>
    <n v="1.0349948120784693"/>
    <n v="1.0421869790557261"/>
    <n v="1.0479101611958248"/>
    <n v="1.0601383288200819"/>
    <n v="1.0763356795860686"/>
    <n v="1.0897587500621699"/>
    <n v="1.0572844588368078"/>
    <n v="12.478103224119277"/>
    <n v="1.0850704501773962"/>
    <n v="1.1049301737676167"/>
    <n v="1.1390577601790328"/>
    <n v="1.1808074891877784"/>
    <n v="0.5240735734366504"/>
    <n v="0.8947814399473355"/>
    <n v="0.95395372506286369"/>
    <n v="0.99069946108076057"/>
    <n v="1.1290297536164418"/>
    <n v="1.3288457109086134"/>
    <n v="1.4844022015077225"/>
    <n v="1.5715274885831896"/>
    <n v="13.3871792274554"/>
    <n v="1.6867109622136671"/>
    <n v="1.7084128878334357"/>
    <n v="1.7159457481322766"/>
    <n v="1.7239824169372007"/>
    <n v="1.7327165996592675"/>
    <n v="1.7425355411426913"/>
    <n v="1.7518117283665284"/>
    <n v="1.7596723823228821"/>
    <n v="1.7738404991712522"/>
    <n v="1.7918601186083294"/>
    <n v="1.8072000638668395"/>
    <n v="1.7510073691469326"/>
    <n v="20.945696317401303"/>
    <n v="1.7907518108158553"/>
    <n v="1.7974416992235949"/>
    <n v="1.8030527190528103"/>
    <n v="1.8086812546342959"/>
    <n v="1.8143273606464501"/>
    <n v="1.8199910919383595"/>
    <n v="1.8256725035303303"/>
    <n v="1.8313716506144258"/>
    <n v="1.8370885885549997"/>
    <n v="1.842823372889234"/>
    <n v="1.8485760593276812"/>
    <n v="1.8543467037548027"/>
    <n v="21.874124814982839"/>
  </r>
  <r>
    <s v="DE Florida"/>
    <x v="20"/>
    <s v="Regulated &amp; Renewable Energy"/>
    <s v="PEF Fossil Hydro Maintenance Suwannee BG-346"/>
    <s v="AFUDC Not Eligible"/>
    <s v="Maintenance"/>
    <s v="Maintenance"/>
    <s v="Fossil Hydro"/>
    <s v="BG - Other Production Plant"/>
    <s v="~"/>
    <s v="PEF Suwannee 346"/>
    <n v="0"/>
    <n v="0"/>
    <n v="0"/>
    <n v="0"/>
    <n v="0"/>
    <n v="0"/>
    <n v="0"/>
    <n v="0"/>
    <n v="0"/>
    <n v="0"/>
    <n v="0"/>
    <n v="0"/>
    <n v="0"/>
    <n v="0"/>
    <n v="4.1504312482309094E-3"/>
    <n v="0"/>
    <n v="4.5947150750260908E-2"/>
    <n v="0.14983198485984633"/>
    <n v="0.16995802106345101"/>
    <n v="0.18840572586720136"/>
    <n v="0.22162102076644841"/>
    <n v="0.15672176898603918"/>
    <n v="0.21490845011017901"/>
    <n v="0.23100773137892708"/>
    <n v="0.22177430654211205"/>
    <n v="1.6043265915726963"/>
    <n v="0.23342387718004834"/>
    <n v="0.2364913566634059"/>
    <n v="0.24190788323287785"/>
    <n v="0.24848740662974581"/>
    <n v="0.25677366748334662"/>
    <n v="0.26761599195817393"/>
    <n v="0.27704889482126477"/>
    <n v="0.28306315226382467"/>
    <n v="0.29859291229148932"/>
    <n v="0.32922385431184442"/>
    <n v="0.29951559207245382"/>
    <n v="0.28776630752404092"/>
    <n v="3.2599108964325159"/>
    <n v="0.3244196890665626"/>
    <n v="0.32814039311012011"/>
    <n v="0.32990321144751478"/>
    <n v="0.33183277010069845"/>
    <n v="0.3339940896745216"/>
    <n v="0.33651716310021818"/>
    <n v="0.33885561697407784"/>
    <n v="0.34071644660840628"/>
    <n v="0.34469230062313827"/>
    <n v="0.34995869081746478"/>
    <n v="0.35432305433310479"/>
    <n v="0.34376439623229432"/>
    <n v="4.0571178220881219"/>
    <n v="0.35279870526528789"/>
    <n v="0.35925587564386635"/>
    <n v="0.37035208446404799"/>
    <n v="0.38392654899494921"/>
    <n v="0.17039674994556833"/>
    <n v="0.29092832954507275"/>
    <n v="0.31016754629172166"/>
    <n v="0.32211501761859701"/>
    <n v="0.3670915885846372"/>
    <n v="0.43205954620664899"/>
    <n v="0.48263702573344403"/>
    <n v="0.51096485317641416"/>
    <n v="4.3526938714702554"/>
    <n v="0.54841549092822783"/>
    <n v="0.55547163300560742"/>
    <n v="0.55792085956038162"/>
    <n v="0.56053389390166297"/>
    <n v="0.56337371721027096"/>
    <n v="0.56656623788195737"/>
    <n v="0.56958228798435695"/>
    <n v="0.57213809303635776"/>
    <n v="0.57674470017355794"/>
    <n v="0.58260358095474107"/>
    <n v="0.58759119519228487"/>
    <n v="0.56932075944379534"/>
    <n v="6.8102624492732025"/>
    <n v="0.58224322688357777"/>
    <n v="0.5844183704129533"/>
    <n v="0.58624273170732022"/>
    <n v="0.58807278805560903"/>
    <n v="0.58990855723589863"/>
    <n v="0.5917500570817652"/>
    <n v="0.5935973054824556"/>
    <n v="0.595450320383061"/>
    <n v="0.59730911978469126"/>
    <n v="0.59917372174464945"/>
    <n v="0.60104414437660814"/>
    <n v="0.60292040585078432"/>
    <n v="7.1121307489993741"/>
  </r>
  <r>
    <s v="DE Florida"/>
    <x v="20"/>
    <s v="Regulated &amp; Renewable Energy"/>
    <s v="PEF Fossil Hydro Maintenance Tiger Bay BG-341"/>
    <s v="AFUDC Not Eligible"/>
    <s v="Maintenance"/>
    <s v="Maintenance"/>
    <s v="Fossil Hydro"/>
    <s v="BG - Other Production Plant"/>
    <s v="~"/>
    <s v="PEF Tiger Bay 341"/>
    <n v="1.25"/>
    <n v="2.27"/>
    <n v="3.48"/>
    <n v="4.03"/>
    <n v="3.54"/>
    <n v="3.5900000000000003"/>
    <n v="2.71"/>
    <n v="1.37"/>
    <n v="0.76"/>
    <n v="0.01"/>
    <n v="-6.11"/>
    <n v="0.92"/>
    <n v="17.820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Univ of Florida BG-341"/>
    <s v="AFUDC Not Eligible"/>
    <s v="Maintenance"/>
    <s v="Maintenance"/>
    <s v="Fossil Hydro"/>
    <s v="BG - Other Production Plant"/>
    <s v="~"/>
    <s v="PEF Univ of Florida 341"/>
    <n v="-0.62"/>
    <n v="0.02"/>
    <n v="7.0000000000000007E-2"/>
    <n v="0.1"/>
    <n v="0.12"/>
    <n v="0.18"/>
    <n v="0.34"/>
    <n v="0.57999999999999996"/>
    <n v="0.91"/>
    <n v="1.99"/>
    <n v="3.87"/>
    <n v="5.3500000000000005"/>
    <n v="12.91"/>
    <n v="7.8941883544499998"/>
    <n v="9.658023020860437"/>
    <n v="9.6881721815839654"/>
    <n v="9.806747838509084"/>
    <n v="10.005462857040932"/>
    <n v="9.7746595734438806"/>
    <n v="9.9682926325895469"/>
    <n v="10.013609549050619"/>
    <n v="10.066885226893442"/>
    <n v="10.120327213821518"/>
    <n v="10.15191953567509"/>
    <n v="8.814252903465384"/>
    <n v="115.96254088738391"/>
    <n v="9.5156676566256593"/>
    <n v="9.8948864082225594"/>
    <n v="10.298837897945887"/>
    <n v="10.369217497792599"/>
    <n v="10.530957636421642"/>
    <n v="10.322321912351535"/>
    <n v="10.526856863535373"/>
    <n v="10.559718236800567"/>
    <n v="1.402207306814063"/>
    <n v="5.5808017912620347"/>
    <n v="5.1845718077238008"/>
    <n v="5.4601508646612107"/>
    <n v="99.646195880156924"/>
    <n v="5.4925171197748499"/>
    <n v="5.9460362440665362"/>
    <n v="6.4303723033584461"/>
    <n v="6.4183320064230047"/>
    <n v="6.5973607426137955"/>
    <n v="6.7353725208485606"/>
    <n v="6.7734280965478497"/>
    <n v="6.7945725038339999"/>
    <n v="6.8349803324811731"/>
    <n v="6.8278324897958163"/>
    <n v="6.9028657221068475"/>
    <n v="6.1464491038400224"/>
    <n v="77.900119185690897"/>
    <n v="6.5869515415625148"/>
    <n v="6.9663350884110953"/>
    <n v="7.3710789777939336"/>
    <n v="7.4774050677449191"/>
    <n v="7.6424333386031815"/>
    <n v="7.762840200052179"/>
    <n v="7.8010766340132331"/>
    <n v="0.63862286343130514"/>
    <n v="3.9999969752577909"/>
    <n v="4.0294020789064966"/>
    <n v="3.5587884210884364"/>
    <n v="3.4109086041271883"/>
    <n v="67.245839790992278"/>
    <n v="3.6467214037033844"/>
    <n v="3.6841692389911129"/>
    <n v="3.7234900670242506"/>
    <n v="3.7411654633585623"/>
    <n v="3.7631359221518732"/>
    <n v="3.7818963456353862"/>
    <n v="3.7947193543138633"/>
    <n v="3.8065652158806444"/>
    <n v="3.8195946914347974"/>
    <n v="3.8327471227750016"/>
    <n v="3.8484328359435254"/>
    <n v="3.4245580064910879"/>
    <n v="44.867195667703491"/>
    <n v="3.6384824964953326"/>
    <n v="3.649840638059759"/>
    <n v="3.6612342360843715"/>
    <n v="3.6726634011621289"/>
    <n v="3.6841282443216343"/>
    <n v="3.6956288769380858"/>
    <n v="3.7071654107343575"/>
    <n v="3.7187379577820843"/>
    <n v="3.7303466305027539"/>
    <n v="3.7419915416687957"/>
    <n v="3.7536728044046765"/>
    <n v="3.7653905321880026"/>
    <n v="44.419282770341987"/>
  </r>
  <r>
    <s v="DE Florida"/>
    <x v="20"/>
    <s v="Regulated &amp; Renewable Energy"/>
    <s v="PEF Fossil Hydro Maintenance Univ of Florida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6.1492286177542071E-2"/>
    <n v="0.186063556485074"/>
    <n v="0.21532877775734255"/>
    <n v="0.24936641220061601"/>
    <n v="0.26002957411899291"/>
    <n v="0.27616800757035409"/>
    <n v="0.2923568198852674"/>
    <n v="0.29326946139919868"/>
    <n v="0.26075991235873558"/>
    <n v="2.0948348079531232"/>
    <n v="0.29523351553031463"/>
    <n v="0.53946810349640895"/>
    <n v="0.800858627340722"/>
    <n v="0.82997234662165476"/>
    <n v="0.92794765484998809"/>
    <n v="0.96322481457776665"/>
    <n v="0.99214462087684951"/>
    <n v="0.99524176897550209"/>
    <n v="8.3304685536650269E-2"/>
    <n v="0.47615678389379351"/>
    <n v="0.4480085099917368"/>
    <n v="0.51493144874977159"/>
    <n v="7.8664928804411582"/>
    <n v="0.52720488121593212"/>
    <n v="0.83263293227169111"/>
    <n v="1.1594821415739542"/>
    <n v="1.1407455671951283"/>
    <n v="1.2618931619464717"/>
    <n v="1.3475724915135869"/>
    <n v="1.3636346183161774"/>
    <n v="1.3678914355951364"/>
    <n v="1.3855258669137349"/>
    <n v="1.3700215427891695"/>
    <n v="1.4159471903385263"/>
    <n v="1.2860904787182785"/>
    <n v="14.458642308387788"/>
    <n v="1.3967645484300208"/>
    <n v="1.6509225663138789"/>
    <n v="1.9227044203373567"/>
    <n v="1.9867079247243711"/>
    <n v="2.0915463970146506"/>
    <n v="2.1652897663752575"/>
    <n v="2.1817977295740567"/>
    <n v="8.1275216130408334E-2"/>
    <n v="1.1121409073203885"/>
    <n v="1.1273906170540684"/>
    <n v="0.99274103647914502"/>
    <n v="0.97725583399146909"/>
    <n v="17.68653696374507"/>
    <n v="1.0574153834015654"/>
    <n v="1.0788583254442232"/>
    <n v="1.1015905481498265"/>
    <n v="1.1092418166878462"/>
    <n v="1.1198681767108194"/>
    <n v="1.1282455988618196"/>
    <n v="1.1324756231031805"/>
    <n v="1.136010838281553"/>
    <n v="1.1403552138854773"/>
    <n v="1.1447704242921559"/>
    <n v="1.1509341504019472"/>
    <n v="1.0204029268358026"/>
    <n v="13.32016902605622"/>
    <n v="1.0903401098531842"/>
    <n v="1.0937437918144624"/>
    <n v="1.0971580989970557"/>
    <n v="1.1005830645199519"/>
    <n v="1.1040187216549719"/>
    <n v="1.1074651037778007"/>
    <n v="1.1109222443683107"/>
    <n v="1.1143901770108879"/>
    <n v="1.1178689353947575"/>
    <n v="1.1213585533143113"/>
    <n v="1.1248590646694359"/>
    <n v="1.1283705034658424"/>
    <n v="13.31107836884097"/>
  </r>
  <r>
    <s v="DE Florida"/>
    <x v="20"/>
    <s v="Regulated &amp; Renewable Energy"/>
    <s v="PEF Fossil Hydro Maintenance Univ of Florida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.29435134205829688"/>
    <n v="0.89064923365173876"/>
    <n v="1.0307360265261161"/>
    <n v="1.1936674119350124"/>
    <n v="1.2447098469519342"/>
    <n v="1.321961317671551"/>
    <n v="1.3994539419897691"/>
    <n v="1.4038225753768603"/>
    <n v="1.2482058308287423"/>
    <n v="10.027557526990023"/>
    <n v="1.4132241118183573"/>
    <n v="2.5823265019508401"/>
    <n v="3.8335509445215679"/>
    <n v="3.9729125274997745"/>
    <n v="4.4419008390144921"/>
    <n v="4.6107655853974103"/>
    <n v="4.7491989455041272"/>
    <n v="4.76402437737634"/>
    <n v="0.39876295892886754"/>
    <n v="2.279267808723759"/>
    <n v="2.1445276207305386"/>
    <n v="2.4648744164414307"/>
    <n v="37.655336637907503"/>
    <n v="2.5236248962600785"/>
    <n v="3.9856418753702307"/>
    <n v="5.5501972305614862"/>
    <n v="5.4605094020650045"/>
    <n v="6.0404163205106096"/>
    <n v="6.4505444728465022"/>
    <n v="6.5274303781086198"/>
    <n v="6.5478068616970493"/>
    <n v="6.6322190432893509"/>
    <n v="6.5580032868641709"/>
    <n v="6.7778392879154268"/>
    <n v="6.1562423554125649"/>
    <n v="69.210475410901097"/>
    <n v="6.6860155279833364"/>
    <n v="7.9025944211336911"/>
    <n v="9.2035333535063533"/>
    <n v="9.5098993907653551"/>
    <n v="10.011730223153126"/>
    <n v="10.364718087115772"/>
    <n v="10.443737159196084"/>
    <n v="0.38904703269928614"/>
    <n v="5.3235497112026477"/>
    <n v="5.396545714473266"/>
    <n v="4.7520106068561345"/>
    <n v="4.6778843043678382"/>
    <n v="84.661265532452887"/>
    <n v="5.0615877279958434"/>
    <n v="5.1642322000685521"/>
    <n v="5.2730483082758974"/>
    <n v="5.3096736181157995"/>
    <n v="5.3605403481365537"/>
    <n v="5.4006416692755836"/>
    <n v="5.4208898711823945"/>
    <n v="5.4378121004665685"/>
    <n v="5.4586076864803976"/>
    <n v="5.4797423491883714"/>
    <n v="5.5092469545372191"/>
    <n v="4.8844255486177186"/>
    <n v="63.760448382340897"/>
    <n v="5.2191982323155681"/>
    <n v="5.2354908465915688"/>
    <n v="5.2518343213026482"/>
    <n v="5.2682288149484293"/>
    <n v="5.2846744867931887"/>
    <n v="5.3011714965983767"/>
    <n v="5.3177200046241628"/>
    <n v="5.3343201716309983"/>
    <n v="5.3509721588811736"/>
    <n v="5.3676761281403875"/>
    <n v="5.3844322416793196"/>
    <n v="5.4012406622752032"/>
    <n v="63.716959565781025"/>
  </r>
  <r>
    <s v="DE Florida"/>
    <x v="20"/>
    <s v="Regulated &amp; Renewable Energy"/>
    <s v="PEF Fossil Hydro Maintenance Univ of Florida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5.6550173006734282E-2"/>
    <n v="0.17110969462250994"/>
    <n v="0.19802288046908798"/>
    <n v="0.22932492233739088"/>
    <n v="0.23913108972466326"/>
    <n v="0.25397248301905423"/>
    <n v="0.26886020624565055"/>
    <n v="0.26969949908568142"/>
    <n v="0.23980273093981735"/>
    <n v="1.9264736794505899"/>
    <n v="0.27150570288478104"/>
    <n v="0.49611124387628319"/>
    <n v="0.73649390428085426"/>
    <n v="0.76326776429725973"/>
    <n v="0.8533688318474828"/>
    <n v="0.88581077879400294"/>
    <n v="0.91240631054594601"/>
    <n v="0.91525454195338785"/>
    <n v="7.6609517586771064E-2"/>
    <n v="0.43788823251392267"/>
    <n v="0.41200222537464676"/>
    <n v="0.47354659134535149"/>
    <n v="7.2342656453006899"/>
    <n v="0.48483361240916295"/>
    <n v="0.7657146961698742"/>
    <n v="1.066295339753156"/>
    <n v="1.0490646053423243"/>
    <n v="1.1604756810706764"/>
    <n v="1.2392690422183685"/>
    <n v="1.2540402699673652"/>
    <n v="1.2579549698569141"/>
    <n v="1.2741721374748394"/>
    <n v="1.2599138803771628"/>
    <n v="1.3021485260696999"/>
    <n v="1.1827283155908779"/>
    <n v="13.296611076300422"/>
    <n v="1.2845075939931938"/>
    <n v="1.5182354680006243"/>
    <n v="1.7681705057991361"/>
    <n v="1.8270292242123041"/>
    <n v="1.9234404375438974"/>
    <n v="1.9912560931881162"/>
    <n v="2.0064371469277211"/>
    <n v="7.4743132674137167E-2"/>
    <n v="1.022753405248862"/>
    <n v="1.0367773175372881"/>
    <n v="0.91295007701786757"/>
    <n v="0.89870908443844677"/>
    <n v="16.265009486581594"/>
    <n v="0.9724257081067722"/>
    <n v="0.9921433256114216"/>
    <n v="1.0130464672254709"/>
    <n v="1.0200823241359782"/>
    <n v="1.0298538474549377"/>
    <n v="1.0375574215063061"/>
    <n v="1.0414473684304906"/>
    <n v="1.0446984234370991"/>
    <n v="1.0486935212189146"/>
    <n v="1.0527537543123007"/>
    <n v="1.0584217890663141"/>
    <n v="0.93838245408671905"/>
    <n v="12.249506404592724"/>
    <n v="1.0026979371403681"/>
    <n v="1.0058280290960637"/>
    <n v="1.0089678922796521"/>
    <n v="1.0121175570799448"/>
    <n v="1.0152770540943545"/>
    <n v="1.0184464140158092"/>
    <n v="1.02162566763305"/>
    <n v="1.0248148458309299"/>
    <n v="1.0280139795907148"/>
    <n v="1.031223099990384"/>
    <n v="1.034442238204931"/>
    <n v="1.0376714255066681"/>
    <n v="12.241126140462869"/>
  </r>
  <r>
    <s v="DE Florida"/>
    <x v="20"/>
    <s v="Regulated &amp; Renewable Energy"/>
    <s v="PEF Fossil Hydro Maintenance Univ of Florida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5.8656741570830048E-2"/>
    <n v="0.17748375653140774"/>
    <n v="0.2053994940635008"/>
    <n v="0.23786757829535099"/>
    <n v="0.24803903835732183"/>
    <n v="0.26343329313557812"/>
    <n v="0.27887560369714814"/>
    <n v="0.27974616130294144"/>
    <n v="0.2487356990939904"/>
    <n v="1.9982373660480695"/>
    <n v="0.28161964857689586"/>
    <n v="0.51459204234386291"/>
    <n v="0.76392927404040312"/>
    <n v="0.79170049567130529"/>
    <n v="0.88515794687874838"/>
    <n v="0.91880839915711721"/>
    <n v="0.94639464956039621"/>
    <n v="0.94934898134608958"/>
    <n v="7.9463323205360648E-2"/>
    <n v="0.45420014698130101"/>
    <n v="0.42734985191874914"/>
    <n v="0.49118682673144004"/>
    <n v="7.5037515864116688"/>
    <n v="0.5028943042234304"/>
    <n v="0.79424113502815641"/>
    <n v="1.1060215404487215"/>
    <n v="1.0881487668598098"/>
    <n v="1.2037110668247053"/>
    <n v="1.2854402915642631"/>
    <n v="1.3007618881497871"/>
    <n v="1.3048224375131678"/>
    <n v="1.3216438502773977"/>
    <n v="1.3068543096665142"/>
    <n v="1.3506626295724242"/>
    <n v="1.2267933289357094"/>
    <n v="13.791995549064087"/>
    <n v="1.3323646580763999"/>
    <n v="1.5747947307391399"/>
    <n v="1.8340353887784253"/>
    <n v="1.8950856225262023"/>
    <n v="1.9950864965107213"/>
    <n v="2.0654271505528521"/>
    <n v="2.0811735248184271"/>
    <n v="7.7527721007543515E-2"/>
    <n v="1.0608494008269687"/>
    <n v="1.0753955012513046"/>
    <n v="0.94695585072132205"/>
    <n v="0.93218376124528457"/>
    <n v="16.870879807054589"/>
    <n v="1.0086459602337705"/>
    <n v="1.0290985035544566"/>
    <n v="1.0507807637318796"/>
    <n v="1.0580788061862305"/>
    <n v="1.0682144925888672"/>
    <n v="1.0762051422009167"/>
    <n v="1.0802400032810664"/>
    <n v="1.0836121560921088"/>
    <n v="1.0877560871783534"/>
    <n v="1.0919675813455822"/>
    <n v="1.0978468111339483"/>
    <n v="0.97333622785830998"/>
    <n v="12.70578253538549"/>
    <n v="1.0400474093356677"/>
    <n v="1.0432940941829358"/>
    <n v="1.0465509140579237"/>
    <n v="1.049817900649811"/>
    <n v="1.0530950856957324"/>
    <n v="1.0563825010318963"/>
    <n v="1.0596801785938925"/>
    <n v="1.0629881504170036"/>
    <n v="1.0663064486365159"/>
    <n v="1.0696351054880311"/>
    <n v="1.0729741533077799"/>
    <n v="1.0763236245329362"/>
    <n v="12.697095565930123"/>
  </r>
  <r>
    <s v="DE Florida"/>
    <x v="20"/>
    <s v="Regulated &amp; Renewable Energy"/>
    <s v="PEF Fossil Hydro Maintenance Univ of Florida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1.4613960665361903E-2"/>
    <n v="4.421896899197221E-2"/>
    <n v="5.1174000575953907E-2"/>
    <n v="5.9263220896365931E-2"/>
    <n v="6.1797376617843347E-2"/>
    <n v="6.5632759009999209E-2"/>
    <n v="6.9480114200307183E-2"/>
    <n v="6.9697008188402854E-2"/>
    <n v="6.1970945287532969E-2"/>
    <n v="0.49784835443373954"/>
    <n v="7.0163775836850656E-2"/>
    <n v="0.12820739209389129"/>
    <n v="0.19032820547087445"/>
    <n v="0.19724723182103365"/>
    <n v="0.22053157185177547"/>
    <n v="0.22891537178334675"/>
    <n v="0.23578831370787445"/>
    <n v="0.2365243670131269"/>
    <n v="1.9797790476646284E-2"/>
    <n v="0.11316112870284686"/>
    <n v="0.10647154545309082"/>
    <n v="0.12237612886370935"/>
    <n v="1.8695128230750671"/>
    <n v="0.12529297373058554"/>
    <n v="0.1978827482655226"/>
    <n v="0.27556359874601466"/>
    <n v="0.27111053890600539"/>
    <n v="0.29990316901032554"/>
    <n v="0.3202661949722877"/>
    <n v="0.32408359500338368"/>
    <n v="0.32509527703939789"/>
    <n v="0.32928635991852223"/>
    <n v="0.32560149501974828"/>
    <n v="0.33651643858260405"/>
    <n v="0.30565465152385812"/>
    <n v="3.4362570407182553"/>
    <n v="0.33195772110632493"/>
    <n v="0.39235892115849369"/>
    <n v="0.45694846095469616"/>
    <n v="0.47215906418419057"/>
    <n v="0.49707417862522874"/>
    <n v="0.51459948034671699"/>
    <n v="0.51852267446401057"/>
    <n v="1.931593053207966E-2"/>
    <n v="0.2643097593254512"/>
    <n v="0.2679339057635976"/>
    <n v="0.23593326845986964"/>
    <n v="0.23225280569551895"/>
    <n v="4.2033661706161789"/>
    <n v="0.25130329903069604"/>
    <n v="0.2563957309774702"/>
    <n v="0.26179431307997997"/>
    <n v="0.26361182618921636"/>
    <n v="0.26613579629466483"/>
    <n v="0.26812574350848506"/>
    <n v="0.26913086610046244"/>
    <n v="0.26997100385124229"/>
    <n v="0.27100328414644981"/>
    <n v="0.2720523867507853"/>
    <n v="0.27351668795934131"/>
    <n v="0.24249576636424586"/>
    <n v="3.1655367042530398"/>
    <n v="0.2591159217155366"/>
    <n v="0.25992479611884273"/>
    <n v="0.260736195557143"/>
    <n v="0.26155012791672788"/>
    <n v="0.26236660110454169"/>
    <n v="0.26318562305221171"/>
    <n v="0.26400720171612507"/>
    <n v="0.26483134507750633"/>
    <n v="0.26565806114249435"/>
    <n v="0.26648735794222111"/>
    <n v="0.26731924353288855"/>
    <n v="0.26815372599584786"/>
    <n v="3.1633362008720867"/>
  </r>
  <r>
    <s v="DE Florida"/>
    <x v="20"/>
    <s v="Regulated &amp; Renewable Energy"/>
    <s v="PEF Fossil Hydro Maintenance Univ of Florida Other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053126624999997"/>
    <n v="1.8034684591879144"/>
    <n v="3.0101608250729077"/>
    <n v="4.2206200863157131"/>
    <n v="5.4348580019205617"/>
    <n v="6.6528863675994181"/>
    <n v="7.8747170158865618"/>
    <n v="9.1003618162535442"/>
    <n v="10.329832675224488"/>
    <n v="11.563141536491756"/>
    <n v="0"/>
    <n v="60.590578050202865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Univ of Florida Other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804364083333329"/>
    <n v="1.2554359167922804"/>
    <n v="2.09544225509732"/>
    <n v="2.9380708159884561"/>
    <n v="3.7833297851792684"/>
    <n v="4.6312273739364356"/>
    <n v="5.4817718191594977"/>
    <n v="6.3349713834608821"/>
    <n v="7.1908343552461567"/>
    <n v="8.0493690487945653"/>
    <n v="0"/>
    <n v="42.178496394488199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Univ of Florida Other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9904700000001"/>
    <n v="6.0092178419204849"/>
    <n v="10.029957576981072"/>
    <n v="14.063248734650406"/>
    <n v="18.109130496327904"/>
    <n v="22.167642165724377"/>
    <n v="26.238823169243851"/>
    <n v="30.322713056366585"/>
    <n v="34.419351500033251"/>
    <n v="38.528778297030364"/>
    <n v="0"/>
    <n v="201.88985330827828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Univ of Florida Other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8448568833333335"/>
    <n v="1.1546573024386995"/>
    <n v="1.9272331381666701"/>
    <n v="2.7022207007037577"/>
    <n v="3.4796275186651897"/>
    <n v="4.2594611441680481"/>
    <n v="5.0417291529046295"/>
    <n v="5.8264391442160441"/>
    <n v="6.6135987411660366"/>
    <n v="7.403215590615039"/>
    <n v="0"/>
    <n v="38.792668121377453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Univ of Florida Other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9879334249999998"/>
    <n v="1.1976249287134821"/>
    <n v="1.9989502035246989"/>
    <n v="2.8027769514065364"/>
    <n v="3.6091129811324332"/>
    <n v="4.4179661258522449"/>
    <n v="5.2293442431683346"/>
    <n v="6.0432552152119055"/>
    <n v="6.8597069487195759"/>
    <n v="7.6787073751101858"/>
    <n v="0"/>
    <n v="40.236238315339399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Maintenance Univ of Florida Other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373161666666668E-2"/>
    <n v="0.29842969521757995"/>
    <n v="0.49810761757758315"/>
    <n v="0.69840886851747985"/>
    <n v="0.89933539386339822"/>
    <n v="1.1008891455156931"/>
    <n v="1.3030720814679084"/>
    <n v="1.5058861658257978"/>
    <n v="1.7093333688264043"/>
    <n v="1.9134156668572018"/>
    <n v="0"/>
    <n v="10.026251165335713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Fossil Hydro Recv-Env Anclote BA-311"/>
    <s v="AFUDC Not Eligible"/>
    <s v="Recoverable"/>
    <s v="Environmental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549449921427289E-2"/>
    <n v="4.9700011685618092E-2"/>
    <n v="8.2954058563951313E-2"/>
    <n v="0.11631191360280324"/>
    <n v="0.14977390085699427"/>
    <n v="0.18334034539293712"/>
    <n v="0.21701157329179446"/>
    <n v="0.2507879116526468"/>
    <n v="0.28466968859567016"/>
    <n v="0.31865723326532319"/>
    <n v="0.35275087583354514"/>
    <n v="2.0225069626627112"/>
    <n v="0.38695094750296299"/>
    <n v="0.45559789076652629"/>
    <n v="0.55879923738988402"/>
    <n v="0.66232274456095563"/>
    <n v="0.76616941795865823"/>
    <n v="0.87034026640130591"/>
    <n v="0.9748363018564119"/>
    <n v="1.0796585394505167"/>
    <n v="1.184807997479052"/>
    <n v="1.2902856974162313"/>
    <n v="1.3960926639249736"/>
    <n v="1.5022299248668569"/>
    <n v="11.128091629574334"/>
    <n v="1.6086985113121051"/>
    <n v="1.7428525958424887"/>
    <n v="1.904778603446817"/>
    <n v="2.0672100906113031"/>
    <n v="2.230148635276326"/>
    <n v="2.3935958203080734"/>
    <n v="2.5575532335139193"/>
    <n v="2.7220224676578471"/>
    <n v="2.8870051204759246"/>
    <n v="3.0525027946918253"/>
    <n v="3.2185170980323949"/>
    <n v="3.3850496432432746"/>
    <n v="29.769934614412296"/>
    <n v="3.5521020481045626"/>
    <n v="3.6414332369758013"/>
    <n v="3.6528005898686717"/>
    <n v="3.6642034278860467"/>
    <n v="3.6756418618007758"/>
    <n v="3.687116002731504"/>
    <n v="3.6986259621437507"/>
    <n v="3.7101718518509958"/>
    <n v="3.7217537840157631"/>
    <n v="3.733371871150712"/>
    <n v="3.7450262261197271"/>
    <n v="3.7567169621390182"/>
    <n v="44.238963824787319"/>
  </r>
  <r>
    <s v="DE Florida"/>
    <x v="20"/>
    <s v="Regulated &amp; Renewable Energy"/>
    <s v="PEF Fossil Hydro Recv-Env Anclote BA-312"/>
    <s v="AFUDC Not Eligible"/>
    <s v="Recoverable"/>
    <s v="Environmental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854610709466245E-2"/>
    <n v="0.24882247688101214"/>
    <n v="0.41530843996134981"/>
    <n v="0.58231411727805638"/>
    <n v="0.7498411312074722"/>
    <n v="0.91789110919046135"/>
    <n v="1.0864656837482203"/>
    <n v="1.2555664924981391"/>
    <n v="1.4251951781697081"/>
    <n v="1.5953533886204778"/>
    <n v="1.7660427768520648"/>
    <n v="10.125655405116428"/>
    <n v="1.9372650010262131"/>
    <n v="2.2809450500611499"/>
    <n v="2.7976212803750067"/>
    <n v="3.3159104033767473"/>
    <n v="3.8358174539850878"/>
    <n v="4.3573474828361016"/>
    <n v="4.8805055563322792"/>
    <n v="5.4052967566917474"/>
    <n v="5.9317261819976412"/>
    <n v="6.4597989462476297"/>
    <n v="6.9895201794035957"/>
    <n v="7.5208950274414654"/>
    <n v="55.71264931977467"/>
    <n v="8.053928652401213"/>
    <n v="8.725569371677226"/>
    <n v="9.5362498708776258"/>
    <n v="10.349461047071964"/>
    <n v="11.165210800198691"/>
    <n v="11.983507054857263"/>
    <n v="12.804357760385114"/>
    <n v="13.627770890934892"/>
    <n v="14.453754445551912"/>
    <n v="15.282316448251873"/>
    <n v="16.113464948098805"/>
    <n v="16.947208019283252"/>
    <n v="149.04279930958984"/>
    <n v="17.783553761200725"/>
    <n v="18.230789223000411"/>
    <n v="18.287699730794174"/>
    <n v="18.344787894412804"/>
    <n v="18.402054268439155"/>
    <n v="18.459499409187316"/>
    <n v="18.517123874707991"/>
    <n v="18.57492822479395"/>
    <n v="18.632913020985445"/>
    <n v="18.691078826575662"/>
    <n v="18.749426206616221"/>
    <n v="18.807955727922629"/>
    <n v="221.48181016863651"/>
  </r>
  <r>
    <s v="DE Florida"/>
    <x v="20"/>
    <s v="Regulated &amp; Renewable Energy"/>
    <s v="PEF Fossil Hydro Recv-Env Anclote BA-314"/>
    <s v="AFUDC Not Eligible"/>
    <s v="Recoverable"/>
    <s v="Environmental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649082179274871E-2"/>
    <n v="0.17613032961819119"/>
    <n v="0.29397831474280012"/>
    <n v="0.41219418238713312"/>
    <n v="0.53077908095901516"/>
    <n v="0.64973416245122229"/>
    <n v="0.76906058245267106"/>
    <n v="0.88875950015964567"/>
    <n v="1.0088320783870588"/>
    <n v="1.1292794835797471"/>
    <n v="1.250102885823803"/>
    <n v="7.1674996827405622"/>
    <n v="1.3713034588579427"/>
    <n v="1.6145792315232321"/>
    <n v="1.9803112823081048"/>
    <n v="2.3471850278639508"/>
    <n v="2.7152040321850865"/>
    <n v="3.0843718703914411"/>
    <n v="3.4546921287632895"/>
    <n v="3.8261684047760891"/>
    <n v="4.19880430713543"/>
    <n v="4.5726034558120885"/>
    <n v="4.9475694820771974"/>
    <n v="5.3237060285375168"/>
    <n v="39.436498710231369"/>
    <n v="5.7010167491708241"/>
    <n v="6.1764412476081301"/>
    <n v="6.7502858026861929"/>
    <n v="7.3259217110965063"/>
    <n v="7.9033545648530268"/>
    <n v="8.4825899734261334"/>
    <n v="9.0636335637971204"/>
    <n v="9.6464909805128602"/>
    <n v="10.231167885740639"/>
    <n v="10.817669959323162"/>
    <n v="11.406002898833725"/>
    <n v="11.996172419631568"/>
    <n v="105.50074775667986"/>
    <n v="12.588184254917403"/>
    <n v="12.90476228392477"/>
    <n v="12.945046693203631"/>
    <n v="12.985456857114405"/>
    <n v="13.025993168221552"/>
    <n v="13.066656020314996"/>
    <n v="13.10744580841393"/>
    <n v="13.148362928770682"/>
    <n v="13.189407778874539"/>
    <n v="13.230580757455616"/>
    <n v="13.271882264488744"/>
    <n v="13.313312701197331"/>
    <n v="156.7770915168976"/>
  </r>
  <r>
    <s v="DE Florida"/>
    <x v="20"/>
    <s v="Regulated &amp; Renewable Energy"/>
    <s v="PEF Fossil Hydro Recv-Env Anclote BA-315"/>
    <s v="AFUDC Not Eligible"/>
    <s v="Recoverable"/>
    <s v="Environmental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9310675443061E-2"/>
    <n v="4.2923938625853933E-2"/>
    <n v="7.164414650620532E-2"/>
    <n v="0.10045400939789058"/>
    <n v="0.12935380717426889"/>
    <n v="0.15834382058237181"/>
    <n v="0.18742433124563043"/>
    <n v="0.21659562166661114"/>
    <n v="0.24585797522976041"/>
    <n v="0.2752116762041571"/>
    <n v="0.30465700974627458"/>
    <n v="1.7467594431334548"/>
    <n v="0.33419426190275042"/>
    <n v="0.39348191757045192"/>
    <n v="0.48261284769150792"/>
    <n v="0.57202201516319495"/>
    <n v="0.66171028855070324"/>
    <n v="0.75167853913059723"/>
    <n v="0.84192764089927896"/>
    <n v="0.9324584705814789"/>
    <n v="1.0232719076387728"/>
    <n v="1.1143688342781253"/>
    <n v="1.2057501354604603"/>
    <n v="1.2974166989092568"/>
    <n v="9.6108935577765777"/>
    <n v="1.3893694151191747"/>
    <n v="1.5052330033858186"/>
    <n v="1.6450821055611615"/>
    <n v="1.785367770483292"/>
    <n v="1.9260913609570403"/>
    <n v="2.0672542440414623"/>
    <n v="2.2088577910631226"/>
    <n v="2.3509033776294141"/>
    <n v="2.4933923836419218"/>
    <n v="2.636326193309829"/>
    <n v="2.7797061951633615"/>
    <n v="2.9235337820672807"/>
    <n v="25.711117622422879"/>
    <n v="3.0678103512344106"/>
    <n v="3.14496217350638"/>
    <n v="3.1547797075745496"/>
    <n v="3.164627888744294"/>
    <n v="3.1745068126857503"/>
    <n v="3.1844165753677069"/>
    <n v="3.194357273058535"/>
    <n v="3.2043290023271238"/>
    <n v="3.214331860043818"/>
    <n v="3.2243659433813612"/>
    <n v="3.2344313498158366"/>
    <n v="3.244528177127616"/>
    <n v="38.207447114867378"/>
  </r>
  <r>
    <s v="DE Florida"/>
    <x v="20"/>
    <s v="Regulated &amp; Renewable Energy"/>
    <s v="PEF Fossil Hydro Recv-Env Anclote BA-316.1"/>
    <s v="AFUDC Not Eligible"/>
    <s v="Recoverable"/>
    <s v="Environmental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555575334259794E-3"/>
    <n v="1.0978084044563309E-2"/>
    <n v="1.8323469067034658E-2"/>
    <n v="2.5691783957569103E-2"/>
    <n v="3.3083100295647885E-2"/>
    <n v="4.049748988419976E-2"/>
    <n v="4.7935024750298531E-2"/>
    <n v="5.5395777145862767E-2"/>
    <n v="6.2879819548357654E-2"/>
    <n v="7.0387224661499131E-2"/>
    <n v="7.791806541596015E-2"/>
    <n v="0.4467453963044189"/>
    <n v="8.5472414970079139E-2"/>
    <n v="0.10063562896119055"/>
    <n v="0.12343145975314142"/>
    <n v="0.14629845160620061"/>
    <n v="0.16923682666171777"/>
    <n v="0.1922468077544944"/>
    <n v="0.21532861841494902"/>
    <n v="0.23848248287128801"/>
    <n v="0.26170862605168443"/>
    <n v="0.28500727358646283"/>
    <n v="0.30837865181029106"/>
    <n v="0.3318229877643793"/>
    <n v="2.4580502302058789"/>
    <n v="0.35534050919868526"/>
    <n v="0.38497339589118862"/>
    <n v="0.42074073799415462"/>
    <n v="0.45661973393594324"/>
    <n v="0.49261073226299334"/>
    <n v="0.52871408260979114"/>
    <n v="0.56493013570226602"/>
    <n v="0.60125924336119807"/>
    <n v="0.63770175850563582"/>
    <n v="0.67425803515632443"/>
    <n v="0.71092842843914517"/>
    <n v="0.74771329458856528"/>
    <n v="6.5757900876458901"/>
    <n v="0.78461299095109793"/>
    <n v="0.80434508488766754"/>
    <n v="0.80685598480880871"/>
    <n v="0.80937472293090684"/>
    <n v="0.81190132372223855"/>
    <n v="0.81443581172746271"/>
    <n v="0.81697821156785788"/>
    <n v="0.81952854794156293"/>
    <n v="0.82208684562381562"/>
    <n v="0.82465312946719405"/>
    <n v="0.82722742440185792"/>
    <n v="0.82980975543579061"/>
    <n v="9.7718098334662624"/>
  </r>
  <r>
    <s v="DE Florida"/>
    <x v="20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0.32408514585124998"/>
    <n v="0.72009071262974955"/>
    <n v="0"/>
    <n v="0"/>
    <n v="0.68452345258126135"/>
    <n v="0"/>
    <n v="0.27542483546896374"/>
    <n v="0.6503423498023021"/>
    <n v="0.65237250400540947"/>
    <n v="0.654408995679988"/>
    <n v="0.65645184460953232"/>
    <n v="4.6176998406284566"/>
    <n v="0.65850107063929464"/>
    <n v="0.98464183952772721"/>
    <n v="1.3827094463201759"/>
    <n v="0"/>
    <n v="0.55276975310673215"/>
    <n v="1.3420926432535627"/>
    <n v="1.7727207534482281"/>
    <n v="2.5432673323516952"/>
    <n v="2.9252351305661275"/>
    <n v="2.9343667493161618"/>
    <n v="2.9435268739664995"/>
    <n v="2.9527155935031546"/>
    <n v="20.99254718599936"/>
    <n v="2.9619329971899258"/>
    <n v="2.9711791745692637"/>
    <n v="2.980454215463141"/>
    <n v="2.9897582099739259"/>
    <n v="2.9990912484852554"/>
    <n v="3.0084534216629142"/>
    <n v="3.0178448204557169"/>
    <n v="3.0272655360963889"/>
    <n v="3.036715660102455"/>
    <n v="3.0461952842771267"/>
    <n v="3.0557045007101964"/>
    <n v="3.0652434017789281"/>
    <n v="36.159838470765244"/>
    <n v="3.0748120801489591"/>
    <n v="3.0844106287751978"/>
    <n v="3.0940391409027268"/>
    <n v="3.1036977100677086"/>
    <n v="3.1133864300982954"/>
    <n v="3.1231053951155405"/>
    <n v="3.1328546995343109"/>
    <n v="3.1426344380642059"/>
    <n v="3.1524447057104781"/>
    <n v="3.1622855977749533"/>
    <n v="3.1721572098569593"/>
    <n v="3.1820596378542536"/>
    <n v="37.53788767390359"/>
    <n v="3.1919929779639538"/>
    <n v="3.2019573266834747"/>
    <n v="3.2119527808114627"/>
    <n v="3.2219794374487387"/>
    <n v="3.2320373939992391"/>
    <n v="3.2421267481709646"/>
    <n v="3.2522475979769272"/>
    <n v="3.2624000417361043"/>
    <n v="3.2725841780743905"/>
    <n v="3.2828001059255598"/>
    <n v="3.2930479245322246"/>
    <n v="3.3033277334467988"/>
    <n v="38.968454246769838"/>
    <n v="3.313639632532468"/>
    <n v="3.3239837219641553"/>
    <n v="3.3343601022294993"/>
    <n v="3.344768874129826"/>
    <n v="3.3552101387811311"/>
    <n v="3.3656839976150597"/>
    <n v="3.3761905523798954"/>
    <n v="3.3867299051415425"/>
    <n v="3.3973021582845262"/>
    <n v="3.407907414512978"/>
    <n v="3.4185457768516403"/>
    <n v="3.4292173486468651"/>
    <n v="40.453539623069581"/>
  </r>
  <r>
    <s v="DE Florida"/>
    <x v="20"/>
    <s v="Regulated &amp; Renewable Energy"/>
    <s v="PEF RRE Maint Bartow CT 2&amp;4 BG"/>
    <s v="AFUDC Not Eligible"/>
    <s v="Maintenance"/>
    <s v="Maintenance"/>
    <s v="Fossil Hydro"/>
    <s v="BG - Other Production Plant"/>
    <s v="~"/>
    <s v="PEF Bartow CT 2&amp;4-346"/>
    <n v="3.68"/>
    <n v="4.4800000000000004"/>
    <n v="5.6899999999999995"/>
    <n v="5.7299999999999995"/>
    <n v="6.5100000000000007"/>
    <n v="5.8599999999999994"/>
    <n v="6.2"/>
    <n v="6.91"/>
    <n v="8.15"/>
    <n v="10.27"/>
    <n v="10.56"/>
    <n v="12.18"/>
    <n v="86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RRE Maint Bartow CT 2&amp;4 BG-343"/>
    <s v="AFUDC Not Eligible"/>
    <s v="Maintenance"/>
    <s v="Maintenance"/>
    <s v="Fossil Hydro"/>
    <s v="BG - Other Production Plant"/>
    <s v="~"/>
    <s v="PEF Bartow CT 2&amp;4-343"/>
    <n v="0"/>
    <n v="0"/>
    <n v="0"/>
    <n v="0"/>
    <n v="0"/>
    <n v="0"/>
    <n v="0"/>
    <n v="0"/>
    <n v="0"/>
    <n v="0"/>
    <n v="0.28999999999999998"/>
    <n v="0.57999999999999996"/>
    <n v="0.86999999999999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RRE Maint Maint VS-343"/>
    <s v="AFUDC Not Eligible"/>
    <s v="Maintenance"/>
    <s v="Maintenance"/>
    <s v="Fossil Hydro"/>
    <s v="VS - Other - Intangible Plant - Software"/>
    <s v="~"/>
    <s v="PEF RUSD Communication"/>
    <n v="0"/>
    <n v="0"/>
    <n v="0"/>
    <n v="0"/>
    <n v="0"/>
    <n v="0"/>
    <n v="0"/>
    <n v="0"/>
    <n v="0"/>
    <n v="0"/>
    <n v="0"/>
    <n v="0"/>
    <n v="0"/>
    <n v="0"/>
    <n v="5.5142739715E-2"/>
    <n v="0.16560035658128611"/>
    <n v="0.27640278567641519"/>
    <n v="0.38755110339037774"/>
    <n v="0.49904638947329844"/>
    <n v="0.61088972704592548"/>
    <n v="0.72308220261015299"/>
    <n v="0.83562490605957507"/>
    <n v="0.94851893069007409"/>
    <n v="1.0617653732104413"/>
    <n v="0"/>
    <n v="5.56362451445254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&amp; Renewable Energy"/>
    <s v="PEF Solar Lake Placid Maint - 344"/>
    <s v="AFUDC Not Eligible"/>
    <s v="Maintenance"/>
    <s v="Maintenance"/>
    <s v="Renewable Generation - Solar"/>
    <s v="BY - Solar Energy Production"/>
    <s v="~"/>
    <s v="PEF Solar Growth Lake Placid"/>
    <n v="0"/>
    <n v="0"/>
    <n v="0"/>
    <n v="0"/>
    <n v="0"/>
    <n v="0"/>
    <n v="0"/>
    <n v="0.49"/>
    <n v="1"/>
    <n v="1.03"/>
    <n v="-1.94"/>
    <n v="0.24"/>
    <n v="0.82000000000000006"/>
    <n v="0.1783097904"/>
    <n v="0.246762737223398"/>
    <n v="0.24753304905730616"/>
    <n v="0.24830576555055689"/>
    <n v="0.24908089420970309"/>
    <n v="0.24985844256473067"/>
    <n v="0.25063841816913168"/>
    <n v="0.25142082859997772"/>
    <n v="0.25220568145799349"/>
    <n v="0.25299298436763046"/>
    <n v="0.25378274497714132"/>
    <n v="0.25457497095865411"/>
    <n v="2.935466307536224"/>
    <n v="0.25536967000824662"/>
    <n v="0.25616684984602123"/>
    <n v="0.25696651821618011"/>
    <n v="0.25776868288710003"/>
    <n v="0.25857335165140816"/>
    <n v="0.25938053232605779"/>
    <n v="0.2601902327524041"/>
    <n v="0.26100246079628031"/>
    <n v="0.26181722434807425"/>
    <n v="0.2626345313228049"/>
    <n v="0.26345438966019935"/>
    <n v="0.26427680732476988"/>
    <n v="3.1176012511395466"/>
    <n v="0.26510179230589143"/>
    <n v="0.26592935261787892"/>
    <n v="0.26675949630006562"/>
    <n v="0.2675922314168806"/>
    <n v="0.26842756605792778"/>
    <n v="0.26926550833806384"/>
    <n v="0.27010606639747747"/>
    <n v="0.27094924840176854"/>
    <n v="0.27179506254202684"/>
    <n v="0.27264351703491241"/>
    <n v="0.27349462012273484"/>
    <n v="0.27434838007353335"/>
    <n v="3.2364128416091615"/>
    <n v="0.27520480518115753"/>
    <n v="0.27606390376534734"/>
    <n v="0.27692568417181451"/>
    <n v="0.27779015477232316"/>
    <n v="0.27865732396477128"/>
    <n v="0.27952720017327237"/>
    <n v="0.28039979184823732"/>
    <n v="0.28127510746645618"/>
    <n v="0.28215315553118098"/>
    <n v="0.28303394457220804"/>
    <n v="0.28391748314596077"/>
    <n v="0.28480377983557298"/>
    <n v="3.3597523344283027"/>
    <n v="0.28569284325097227"/>
    <n v="0.28658468202896353"/>
    <n v="0.28747930483331291"/>
    <n v="0.28837672035483192"/>
    <n v="0.28927693731146198"/>
    <n v="0.29017996444835908"/>
    <n v="0.29108581053797855"/>
    <n v="0.29199448438016062"/>
    <n v="0.29290599480221569"/>
    <n v="0.29382035065900991"/>
    <n v="0.29473756083305164"/>
    <n v="0.2956576342345773"/>
    <n v="3.4877922876748957"/>
    <n v="0.29658057980163843"/>
    <n v="0.29750640650018778"/>
    <n v="0.29843512332416722"/>
    <n v="0.29936673929559454"/>
    <n v="0.30030126346465141"/>
    <n v="0.30123870490977112"/>
    <n v="0.30217907273772682"/>
    <n v="0.30312237608372"/>
    <n v="0.30406862411146923"/>
    <n v="0.3050178260132993"/>
    <n v="0.30596999101023026"/>
    <n v="0.30692512835206714"/>
    <n v="3.6207118356045234"/>
  </r>
  <r>
    <s v="DE Florida"/>
    <x v="20"/>
    <s v="Regulated &amp; Renewable Energy"/>
    <s v="PEF Solar Perry Maint - 344"/>
    <s v="AFUDC Not Eligible"/>
    <s v="Maintenance"/>
    <s v="Maintenance"/>
    <s v="Renewable Generation - Solar"/>
    <s v="BY - Solar Energy Production"/>
    <s v="~"/>
    <s v="PEF Perry Solar 344"/>
    <n v="0"/>
    <n v="0"/>
    <n v="0"/>
    <n v="0"/>
    <n v="0"/>
    <n v="7.0000000000000007E-2"/>
    <n v="0.15"/>
    <n v="0.18"/>
    <n v="0.22"/>
    <n v="0.33"/>
    <n v="0.46"/>
    <n v="0.51"/>
    <n v="1.92"/>
    <n v="0.52785878865000002"/>
    <n v="0.56173783234476504"/>
    <n v="0.56349139248386071"/>
    <n v="0.5652504266590358"/>
    <n v="0.56701495195842455"/>
    <n v="0.56878498552350454"/>
    <n v="0.57056054454926375"/>
    <n v="0.57234164628436679"/>
    <n v="0.57412830803132331"/>
    <n v="0.57592054714665541"/>
    <n v="0.57771838104106676"/>
    <n v="0.57952182717961132"/>
    <n v="6.8043296318518784"/>
    <n v="0.58133090308186308"/>
    <n v="0.58314562632208655"/>
    <n v="0.58496601452940744"/>
    <n v="0.58679208538798344"/>
    <n v="0.58862385663717653"/>
    <n v="0.59046134607172518"/>
    <n v="0.59230457154191685"/>
    <n v="0.5941535509537621"/>
    <n v="0.5960083022691679"/>
    <n v="0.59786884350611258"/>
    <n v="0.59973519273882026"/>
    <n v="0.60160736809793725"/>
    <n v="7.0969976611379595"/>
    <n v="0.60348538777070748"/>
    <n v="0.60536927000114971"/>
    <n v="0.60725903309023421"/>
    <n v="0.60915469539606104"/>
    <n v="0.61105627533403806"/>
    <n v="0.61296379137706003"/>
    <n v="0.61487726205568805"/>
    <n v="0.61679670595832947"/>
    <n v="0.61872214173141837"/>
    <n v="0.62065358807959714"/>
    <n v="0.62259106376589757"/>
    <n v="0.6245345876119236"/>
    <n v="7.3674638021721046"/>
    <n v="0.62648417849803406"/>
    <n v="0.62843985536352609"/>
    <n v="0.63040163720681874"/>
    <n v="0.6323695430856382"/>
    <n v="0.63434359211720237"/>
    <n v="0.63632380347840678"/>
    <n v="0.63831019640601128"/>
    <n v="0.64030279019682601"/>
    <n v="0.64230160420789972"/>
    <n v="0.64430665785670738"/>
    <n v="0.646317970621339"/>
    <n v="0.64833556204068854"/>
    <n v="7.6482373910790979"/>
    <n v="0.65035945171464404"/>
    <n v="0.65238965930427806"/>
    <n v="0.65442620453203848"/>
    <n v="0.65646910718193996"/>
    <n v="0.65851838709975663"/>
    <n v="0.66057406419321429"/>
    <n v="0.66263615843218437"/>
    <n v="0.66470468984887732"/>
    <n v="0.66677967853803788"/>
    <n v="0.66886114465713975"/>
    <n v="0.67094910842658162"/>
    <n v="0.67304359012988357"/>
    <n v="7.939711244058576"/>
    <n v="0.67514461011388438"/>
    <n v="0.67725218878893856"/>
    <n v="0.67936634662911533"/>
    <n v="0.68148710417239711"/>
    <n v="0.68361448202087893"/>
    <n v="0.68574850084096906"/>
    <n v="0.68788918136358923"/>
    <n v="0.69003654438437656"/>
    <n v="0.69219061076388488"/>
    <n v="0.69435140142778817"/>
    <n v="0.69651893736708326"/>
    <n v="0.69869323963829399"/>
    <n v="8.2422931475111998"/>
  </r>
  <r>
    <s v="DE Florida"/>
    <x v="20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68.650000000000006"/>
    <n v="-3.5200000000000045"/>
    <n v="-11.299999999999999"/>
    <n v="3.7"/>
    <n v="3.9000000000000004"/>
    <n v="2.71"/>
    <n v="3.2399999999999998"/>
    <n v="0.85000000000000009"/>
    <n v="4.9400000000000004"/>
    <n v="6.85"/>
    <n v="10.36"/>
    <n v="16.71"/>
    <n v="107.08999999999997"/>
    <n v="63.085204696000012"/>
    <n v="68.096687527943359"/>
    <n v="0"/>
    <n v="0"/>
    <n v="0"/>
    <n v="0"/>
    <n v="0"/>
    <n v="0"/>
    <n v="0"/>
    <n v="0"/>
    <n v="0"/>
    <n v="0"/>
    <n v="131.181892223943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Utility Other"/>
    <s v="PEF Reg Other Facilities Maint SA"/>
    <s v="AFUDC Not Eligible"/>
    <s v="Maintenance"/>
    <s v="Maintenance"/>
    <s v="Regulated Utility Other"/>
    <s v="SA - Gen. Bldg. &amp; Oper. Centers"/>
    <s v="~"/>
    <s v="D GEN 390 5Z-STRUCT &amp; IMPROVE-50220"/>
    <n v="0"/>
    <n v="0"/>
    <n v="0"/>
    <n v="0"/>
    <n v="0"/>
    <n v="0"/>
    <n v="0"/>
    <n v="0"/>
    <n v="0"/>
    <n v="0"/>
    <n v="0"/>
    <n v="0"/>
    <n v="0"/>
    <n v="-8.2068704300000003E-2"/>
    <n v="0.28027342203713679"/>
    <n v="0"/>
    <n v="0"/>
    <n v="2.7094617241082237"/>
    <n v="0"/>
    <n v="0"/>
    <n v="2.1942924147497735"/>
    <n v="0"/>
    <n v="0"/>
    <n v="5.2577819155243732"/>
    <n v="0"/>
    <n v="10.359740772119508"/>
    <n v="0"/>
    <n v="0.28502981401387351"/>
    <n v="0"/>
    <n v="0"/>
    <n v="0.3250052029862745"/>
    <n v="0"/>
    <n v="0"/>
    <n v="0.3183499586297745"/>
    <n v="0"/>
    <n v="0"/>
    <n v="0.35792583533907452"/>
    <n v="0"/>
    <n v="1.2863108109689971"/>
    <n v="0"/>
    <n v="1.560835E-3"/>
    <n v="0"/>
    <n v="0"/>
    <n v="3.12167E-2"/>
    <n v="0"/>
    <n v="0"/>
    <n v="2.497336E-2"/>
    <n v="0"/>
    <n v="0"/>
    <n v="6.3994234999999997E-2"/>
    <n v="0"/>
    <n v="0.12174512999999999"/>
    <n v="0"/>
    <n v="1.560835E-3"/>
    <n v="0"/>
    <n v="0"/>
    <n v="3.12167E-2"/>
    <n v="0"/>
    <n v="0"/>
    <n v="2.497336E-2"/>
    <n v="0"/>
    <n v="0"/>
    <n v="6.3994234999999997E-2"/>
    <n v="0"/>
    <n v="0.12174512999999999"/>
    <n v="0"/>
    <n v="1.560835E-3"/>
    <n v="0"/>
    <n v="0"/>
    <n v="3.12167E-2"/>
    <n v="0"/>
    <n v="0"/>
    <n v="2.497336E-2"/>
    <n v="0"/>
    <n v="0"/>
    <n v="6.3994234999999997E-2"/>
    <n v="0"/>
    <n v="0.12174512999999999"/>
    <n v="0"/>
    <n v="0"/>
    <n v="0"/>
    <n v="0"/>
    <n v="0"/>
    <n v="0"/>
    <n v="0"/>
    <n v="0"/>
    <n v="0"/>
    <n v="0"/>
    <n v="0"/>
    <n v="0"/>
    <n v="0"/>
  </r>
  <r>
    <s v="DE Florida"/>
    <x v="20"/>
    <s v="Regulated Utility Other"/>
    <s v="PEF Reg Other IT Spend TD"/>
    <s v="AFUDC Not Eligible"/>
    <s v="Maintenance"/>
    <s v="Maintenance"/>
    <s v="Regulated Utility Other"/>
    <s v="TD - PD - Office Equipment"/>
    <s v="~"/>
    <s v="PEF Reg Other IT-Office Equip"/>
    <n v="0"/>
    <n v="0"/>
    <n v="0"/>
    <n v="0"/>
    <n v="0"/>
    <n v="0"/>
    <n v="0"/>
    <n v="0"/>
    <n v="0"/>
    <n v="0"/>
    <n v="0"/>
    <n v="0"/>
    <n v="0"/>
    <n v="0.72344702250000004"/>
    <n v="1.6788905096737776"/>
    <n v="0"/>
    <n v="0"/>
    <n v="1.0405566718694499"/>
    <n v="0"/>
    <n v="0"/>
    <n v="0"/>
    <n v="0"/>
    <n v="0"/>
    <n v="1.8538843778444503"/>
    <n v="0"/>
    <n v="5.2967785818876774"/>
    <n v="0"/>
    <n v="0"/>
    <n v="0"/>
    <n v="0"/>
    <n v="0"/>
    <n v="0"/>
    <n v="0"/>
    <n v="0"/>
    <n v="0"/>
    <n v="0"/>
    <n v="3.39528749717"/>
    <n v="0"/>
    <n v="3.39528749717"/>
    <n v="0"/>
    <n v="0"/>
    <n v="0"/>
    <n v="0"/>
    <n v="0"/>
    <n v="0"/>
    <n v="0"/>
    <n v="0"/>
    <n v="0"/>
    <n v="0"/>
    <n v="3.9578779876538137"/>
    <n v="0"/>
    <n v="3.9578779876538137"/>
    <n v="0"/>
    <n v="0"/>
    <n v="0"/>
    <n v="0"/>
    <n v="0"/>
    <n v="0"/>
    <n v="0"/>
    <n v="0"/>
    <n v="0"/>
    <n v="0"/>
    <n v="4.188240584568204"/>
    <n v="0"/>
    <n v="4.188240584568204"/>
    <n v="0"/>
    <n v="0"/>
    <n v="0"/>
    <n v="0"/>
    <n v="0"/>
    <n v="0"/>
    <n v="0"/>
    <n v="0"/>
    <n v="0"/>
    <n v="0"/>
    <n v="4.188240584568204"/>
    <n v="0"/>
    <n v="4.188240584568204"/>
    <n v="0"/>
    <n v="0"/>
    <n v="0"/>
    <n v="0"/>
    <n v="0"/>
    <n v="0"/>
    <n v="0"/>
    <n v="0"/>
    <n v="0"/>
    <n v="0"/>
    <n v="0"/>
    <n v="0"/>
    <n v="0"/>
  </r>
  <r>
    <s v="DE Florida"/>
    <x v="20"/>
    <s v="Regulated Utility Other"/>
    <s v="PEF Solar Exp Battery BY - Vision FL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3.0075989754166716"/>
    <n v="9.0321856577436055"/>
    <n v="15.075579111579158"/>
    <n v="21.137838045457745"/>
    <n v="27.219021351182452"/>
    <n v="33.319188104397142"/>
    <n v="39.438397565160336"/>
    <n v="45.576709178520908"/>
    <n v="51.734182575095566"/>
    <n v="57.910877571648115"/>
    <n v="64.106854171670548"/>
    <n v="367.55843230787218"/>
    <n v="70.322172565965985"/>
    <n v="76.540894574483318"/>
    <n v="82.763030822182998"/>
    <n v="89.00459052594303"/>
    <n v="95.265634319383508"/>
    <n v="101.54622302540264"/>
    <n v="107.84641765676771"/>
    <n v="114.16627941670765"/>
    <n v="120.50586969950774"/>
    <n v="126.86525009110596"/>
    <n v="133.24448236969121"/>
    <n v="0"/>
    <n v="1118.07084506714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Utility Other"/>
    <s v="PEF Vision FL 2023 - DeBary Hydrogen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.38"/>
    <n v="1.85"/>
    <n v="3.03"/>
    <n v="5.38"/>
    <n v="7.76"/>
    <n v="8.99"/>
    <n v="13.45"/>
    <n v="21.18"/>
    <n v="62.02"/>
    <n v="21.247537596549996"/>
    <n v="27.737247714489019"/>
    <n v="31.924147793561907"/>
    <n v="36.124117993004631"/>
    <n v="40.337199113419864"/>
    <n v="44.563432082776245"/>
    <n v="48.802857956806093"/>
    <n v="53.05551791940411"/>
    <n v="57.32145328302758"/>
    <n v="61.600705489097614"/>
    <n v="65.893316108401748"/>
    <n v="70.199326841497864"/>
    <n v="558.80685989203664"/>
    <n v="74.518779519119178"/>
    <n v="76.801559330080622"/>
    <n v="0"/>
    <n v="0"/>
    <n v="0"/>
    <n v="0"/>
    <n v="0"/>
    <n v="0"/>
    <n v="0"/>
    <n v="0"/>
    <n v="0"/>
    <n v="0"/>
    <n v="151.3203388491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Utility Other"/>
    <s v="PEF Vision FL 2023 - Hines Floating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.02"/>
    <n v="1.02"/>
    <n v="1.98"/>
    <n v="2.06"/>
    <n v="5.08"/>
    <n v="2.0679815082000004"/>
    <n v="2.1326874262347029"/>
    <n v="2.1393449725925571"/>
    <n v="2.14602330161315"/>
    <n v="2.1527224781730969"/>
    <n v="2.1594425673515354"/>
    <n v="2.1661836344307597"/>
    <n v="2.172945744896853"/>
    <n v="2.1797289644403253"/>
    <n v="2.1865333589567495"/>
    <n v="2.1933589945474039"/>
    <n v="0"/>
    <n v="23.696952951437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gulated Utility Other"/>
    <s v="PEF Vision FL 2024 - UCF Research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.01"/>
    <n v="0.03"/>
    <n v="0.05"/>
    <n v="0.08"/>
    <n v="0.16999999999999998"/>
    <n v="7.7230115800000013E-2"/>
    <n v="0.41944494845225661"/>
    <n v="1.0791665479978261"/>
    <n v="1.7409475806690486"/>
    <n v="2.40479447533653"/>
    <n v="3.0707136809396882"/>
    <n v="3.7387116665494013"/>
    <n v="4.4087949214308528"/>
    <n v="5.0809699551065703"/>
    <n v="5.7552432974196615"/>
    <n v="6.4316214985972531"/>
    <n v="7.1101111293141122"/>
    <n v="41.317749817613205"/>
    <n v="7.7907187807564933"/>
    <n v="8.1442449492694831"/>
    <n v="8.1696685944002709"/>
    <n v="8.1951716037613522"/>
    <n v="8.2207542251016665"/>
    <n v="8.2464167069435383"/>
    <n v="8.2721592985851036"/>
    <n v="8.2979822501027165"/>
    <n v="8.3238858123533959"/>
    <n v="8.3498702369772442"/>
    <n v="8.3759357763999098"/>
    <n v="8.4020826838350242"/>
    <n v="98.788890918486189"/>
    <n v="8.4283112132866709"/>
    <n v="8.4546216195518511"/>
    <n v="8.4810141582229583"/>
    <n v="8.5074890856902581"/>
    <n v="8.5340466591443835"/>
    <n v="0"/>
    <n v="0"/>
    <n v="0"/>
    <n v="0"/>
    <n v="0"/>
    <n v="0"/>
    <n v="0"/>
    <n v="42.405482735896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newable Generation"/>
    <s v="PEF Fossil Hydro Expansion Regulated Solar"/>
    <s v="AFUDC Not Eligible"/>
    <s v="Expansion"/>
    <s v="Regulated Renewables"/>
    <s v="Renewable Generation - Solar"/>
    <s v="BY - Solar Energy Production"/>
    <s v="~"/>
    <s v="PEF Other Solar Growth 341"/>
    <n v="0"/>
    <n v="0"/>
    <n v="0"/>
    <n v="0"/>
    <n v="0"/>
    <n v="0"/>
    <n v="0"/>
    <n v="0"/>
    <n v="0"/>
    <n v="0"/>
    <n v="0"/>
    <n v="0"/>
    <n v="0"/>
    <n v="4.5076914799999999E-2"/>
    <n v="4.5217630052623713E-2"/>
    <n v="4.5358784571830089E-2"/>
    <n v="4.5500379728864435E-2"/>
    <n v="4.5642416899252636E-2"/>
    <n v="4.5784897462814521E-2"/>
    <n v="4.5927822803677271E-2"/>
    <n v="4.6071194310288818E-2"/>
    <n v="4.6215013375431421E-2"/>
    <n v="4.6359281396235096E-2"/>
    <n v="4.6503999774191285E-2"/>
    <n v="4.6649169915166384E-2"/>
    <n v="0.55030750509037574"/>
    <n v="4.6794793229415467E-2"/>
    <n v="4.6940871131595931E-2"/>
    <n v="4.7087405040781301E-2"/>
    <n v="4.7234396380474955E-2"/>
    <n v="4.7381846578623994E-2"/>
    <n v="4.7529757067633085E-2"/>
    <n v="4.7678129284378402E-2"/>
    <n v="4.7826964670221565E-2"/>
    <n v="4.7976264671023658E-2"/>
    <n v="4.8126030737159251E-2"/>
    <n v="4.8276264323530514E-2"/>
    <n v="4.8426966889581348E-2"/>
    <n v="0.57127969000441958"/>
    <n v="4.8578139899311548E-2"/>
    <n v="4.8729784821291026E-2"/>
    <n v="4.8881903128674103E-2"/>
    <n v="4.9034496299213789E-2"/>
    <n v="4.9187565815276162E-2"/>
    <n v="4.9341113163854727E-2"/>
    <n v="4.9495139836584941E-2"/>
    <n v="4.9649647329758614E-2"/>
    <n v="4.9804637144338505E-2"/>
    <n v="4.9960110785972872E-2"/>
    <n v="5.0116069765010124E-2"/>
    <n v="5.0272515596513467E-2"/>
    <n v="0.59305112358579992"/>
    <n v="5.0429449800275639E-2"/>
    <n v="5.0586873900833662E-2"/>
    <n v="5.0744789427483679E-2"/>
    <n v="5.0903197914295775E-2"/>
    <n v="5.1062100900128887E-2"/>
    <n v="5.1221499928645796E-2"/>
    <n v="5.1381396548328045E-2"/>
    <n v="5.1541792312491071E-2"/>
    <n v="5.1702688779299205E-2"/>
    <n v="5.1864087511780885E-2"/>
    <n v="5.2025990077843788E-2"/>
    <n v="5.2188398050290088E-2"/>
    <n v="0.61565226515169647"/>
    <n v="5.235131300683174E-2"/>
    <n v="5.2514736530105771E-2"/>
    <n v="5.267867020768971E-2"/>
    <n v="5.2843115632116952E-2"/>
    <n v="5.3008074400892266E-2"/>
    <n v="5.3173548116507305E-2"/>
    <n v="5.3339538386456165E-2"/>
    <n v="5.3506046823251011E-2"/>
    <n v="5.3673075044437753E-2"/>
    <n v="5.3840624672611713E-2"/>
    <n v="5.4008697335433474E-2"/>
    <n v="5.4177294665644575E-2"/>
    <n v="0.63911473482197845"/>
    <n v="5.4346418301083485E-2"/>
    <n v="5.4516069884701424E-2"/>
    <n v="5.4686251064578403E-2"/>
    <n v="5.4856963493939162E-2"/>
    <n v="5.5028208831169288E-2"/>
    <n v="5.5199988739831278E-2"/>
    <n v="5.5372304888680744E-2"/>
    <n v="5.5545158951682591E-2"/>
    <n v="5.57185526080273E-2"/>
    <n v="5.58924875421472E-2"/>
    <n v="5.6066965443732901E-2"/>
    <n v="5.6241988007749641E-2"/>
    <n v="0.66347135775732335"/>
  </r>
  <r>
    <s v="DE Florida"/>
    <x v="20"/>
    <s v="Renewable Generation"/>
    <s v="PEF Solar - Transmission"/>
    <s v="AFUDC Not Eligible"/>
    <s v="Expansion"/>
    <s v="Regulated Renewables"/>
    <s v="Renewable Generation - Solar"/>
    <s v="BY - Solar Energy Production"/>
    <s v="~"/>
    <s v="PEF Solar Growth Transmission"/>
    <n v="44.6"/>
    <n v="54.15"/>
    <n v="65.099999999999994"/>
    <n v="80.22"/>
    <n v="33.61"/>
    <n v="22.540000000000006"/>
    <n v="28.090000000000003"/>
    <n v="33.95000000000001"/>
    <n v="43.01"/>
    <n v="56.769999999999989"/>
    <n v="69.679999999999978"/>
    <n v="97.41"/>
    <n v="629.13"/>
    <n v="106.03203236315005"/>
    <n v="136.70024568016711"/>
    <n v="137.12697873609952"/>
    <n v="137.55504391181066"/>
    <n v="137.98444536573882"/>
    <n v="138.41518726930369"/>
    <n v="138.84727380694665"/>
    <n v="139.28070917617157"/>
    <n v="139.71549758758556"/>
    <n v="140.15164326493982"/>
    <n v="140.58915044517067"/>
    <n v="141.02802337844085"/>
    <n v="1633.4262309855249"/>
    <n v="141.46826632818062"/>
    <n v="141.90988357112931"/>
    <n v="142.35287939737682"/>
    <n v="142.79725811040521"/>
    <n v="143.24302402713073"/>
    <n v="143.69018147794549"/>
    <n v="144.13873480675974"/>
    <n v="144.58868837104396"/>
    <n v="145.04004654187122"/>
    <n v="145.49281370395957"/>
    <n v="145.9469942557148"/>
    <n v="146.40259260927306"/>
    <n v="1727.071363200791"/>
    <n v="146.85961319054363"/>
    <n v="147.31806043925215"/>
    <n v="147.77793880898355"/>
    <n v="148.23925276722539"/>
    <n v="148.70200679541125"/>
    <n v="149.1662053889643"/>
    <n v="149.63185305734086"/>
    <n v="150.09895432407436"/>
    <n v="150.56751372681921"/>
    <n v="151.0375358173948"/>
    <n v="151.5090251618299"/>
    <n v="151.98198634040682"/>
    <n v="1792.8899458182461"/>
    <n v="152.45642394770607"/>
    <n v="152.93234259265091"/>
    <n v="153.40974689855213"/>
    <n v="153.88864150315291"/>
    <n v="154.36903105867407"/>
    <n v="154.85092023185899"/>
    <n v="155.33431370401919"/>
    <n v="155.8192161710796"/>
    <n v="156.30563234362438"/>
    <n v="156.79356694694249"/>
    <n v="157.28302472107376"/>
    <n v="157.77401042085481"/>
    <n v="1861.2168705401898"/>
    <n v="158.26652881596527"/>
    <n v="158.76058469097421"/>
    <n v="159.25618284538649"/>
    <n v="159.75332809368945"/>
    <n v="160.25202526539968"/>
    <n v="160.75227920510991"/>
    <n v="161.25409477253612"/>
    <n v="161.7574768425647"/>
    <n v="162.26243030529983"/>
    <n v="162.76896006611099"/>
    <n v="163.27707104568054"/>
    <n v="163.78676818005172"/>
    <n v="1932.1477301287689"/>
    <n v="164.29805642067635"/>
    <n v="164.81094073446306"/>
    <n v="165.32542610382563"/>
    <n v="165.84151752673117"/>
    <n v="166.35922001674882"/>
    <n v="166.87853860309852"/>
    <n v="167.39947833069965"/>
    <n v="167.92204426022025"/>
    <n v="168.44624146812606"/>
    <n v="168.97207504672983"/>
    <n v="169.49955010424097"/>
    <n v="170.02867176481487"/>
    <n v="2005.7817603803751"/>
  </r>
  <r>
    <s v="DE Florida"/>
    <x v="20"/>
    <s v="Renewable Generation"/>
    <s v="PEF Solar 2018 - Hamilton"/>
    <s v="AFUDC Not Eligible"/>
    <s v="Expansion"/>
    <s v="Regulated Renewables"/>
    <s v="Renewable Generation - Solar"/>
    <s v="BY - Solar Energy Production"/>
    <s v="~"/>
    <s v="PEF Solar Growth Hamilton"/>
    <n v="0"/>
    <n v="0"/>
    <n v="0.17"/>
    <n v="0.34"/>
    <n v="0.38"/>
    <n v="0.42"/>
    <n v="0.45"/>
    <n v="0.7"/>
    <n v="1.1200000000000001"/>
    <n v="1.71"/>
    <n v="2.35"/>
    <n v="3.0700000000000003"/>
    <n v="10.71"/>
    <n v="3.5977090666500011"/>
    <n v="4.1965474795620903"/>
    <n v="2.9042991734004744"/>
    <n v="3.5615357287036034"/>
    <n v="3.5726536679418253"/>
    <n v="3.5838063137174294"/>
    <n v="3.5949937743727718"/>
    <n v="3.6062161585884178"/>
    <n v="3.6174735753841984"/>
    <n v="3.6287661341202684"/>
    <n v="3.6400939444981675"/>
    <n v="3.6514571165618892"/>
    <n v="43.155552133501132"/>
    <n v="3.6628557606989469"/>
    <n v="3.6742899876414481"/>
    <n v="3.6857599084671686"/>
    <n v="3.6972656346006332"/>
    <n v="3.7088072778141972"/>
    <n v="3.7203849502291315"/>
    <n v="3.7319987643167134"/>
    <n v="3.7436488328993174"/>
    <n v="3.7553352691515145"/>
    <n v="3.7670581866011665"/>
    <n v="3.7788176991305336"/>
    <n v="2.4412105713614047"/>
    <n v="43.36743284291218"/>
    <n v="3.0970015168682066"/>
    <n v="3.1066693335933686"/>
    <n v="3.116367330051967"/>
    <n v="3.1260956004551703"/>
    <n v="3.1358542393082431"/>
    <n v="3.1456433414114646"/>
    <n v="3.1554630018610483"/>
    <n v="3.1653133160500682"/>
    <n v="3.175194379669382"/>
    <n v="3.1851062887085648"/>
    <n v="3.1950491394568377"/>
    <n v="1.7654284512822629"/>
    <n v="36.369185938716576"/>
    <n v="2.4437267638053641"/>
    <n v="2.4513552723321324"/>
    <n v="2.4590075945451138"/>
    <n v="2.466683804782777"/>
    <n v="2.4743839776156538"/>
    <n v="2.4821081878470568"/>
    <n v="2.4898565105138135"/>
    <n v="2.4976290208869889"/>
    <n v="2.5054257944726217"/>
    <n v="2.5132469070124528"/>
    <n v="2.5210924344846664"/>
    <n v="1.1486899956438614"/>
    <n v="28.453206263942501"/>
    <n v="1.7872588166704499"/>
    <n v="1.7928380489006852"/>
    <n v="1.798434697652797"/>
    <n v="1.804048817295419"/>
    <n v="1.8096804623669056"/>
    <n v="1.8153296875758627"/>
    <n v="1.8209965478016774"/>
    <n v="1.8266810980950534"/>
    <n v="1.8323833936785439"/>
    <n v="1.8381034899470885"/>
    <n v="1.8438414424685512"/>
    <n v="0.85585348889217994"/>
    <n v="20.825449991345213"/>
    <n v="1.3071404401988505"/>
    <n v="1.3112209012968059"/>
    <n v="1.3153141002477571"/>
    <n v="1.3194200768150774"/>
    <n v="1.3235388708862688"/>
    <n v="1.3276705224733483"/>
    <n v="1.3318150717132378"/>
    <n v="1.3359725588681528"/>
    <n v="1.3401430243259949"/>
    <n v="1.3443265086007425"/>
    <n v="1.3485230523328462"/>
    <n v="1.352732696289622"/>
    <n v="15.957817824048703"/>
  </r>
  <r>
    <s v="DE Florida"/>
    <x v="20"/>
    <s v="Renewable Generation"/>
    <s v="PEF Solar 2018 - Hamilton 344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436779966770829E-2"/>
    <n v="0.12143657018323135"/>
    <n v="0.20268921501481688"/>
    <n v="0.28419550379019382"/>
    <n v="0.36595622830205227"/>
    <n v="0.44797218281479761"/>
    <n v="0.53024416407226682"/>
    <n v="0.61277297130546804"/>
    <n v="0.69555940624034485"/>
    <n v="0.77860427310556479"/>
    <n v="0.35538791490079441"/>
    <n v="4.4352552096963018"/>
    <n v="0.64757232158019429"/>
    <n v="0.7438970730820097"/>
    <n v="0.85395220315001241"/>
    <n v="0.96435088901589461"/>
    <n v="1.0750942031474839"/>
    <n v="1.1861832213604981"/>
    <n v="1.2976190228289974"/>
    <n v="1.4094026900958669"/>
    <n v="1.5215353090833335"/>
    <n v="1.6340179691035148"/>
    <n v="1.746851762869001"/>
    <n v="0.64449441123146034"/>
    <n v="13.724971076548268"/>
    <n v="1.2987207369073723"/>
    <n v="1.4105078433620288"/>
    <n v="1.5226439122732918"/>
    <n v="1.635130032986793"/>
    <n v="1.7479672982487422"/>
    <n v="1.8611568042165412"/>
    <n v="1.974699650469435"/>
    <n v="2.0885969400191908"/>
    <n v="2.2028497793208159"/>
    <n v="2.3174592782833034"/>
    <n v="2.4324265502804172"/>
    <n v="0.94323184271914939"/>
    <n v="21.435390669087084"/>
    <n v="1.7847400381149787"/>
    <n v="1.8441778719956989"/>
    <n v="1.8499347867333717"/>
    <n v="1.8557096726590736"/>
    <n v="1.8615025858729231"/>
    <n v="1.867313582650165"/>
    <n v="1.8731427194417165"/>
    <n v="1.8789900528747161"/>
    <n v="1.8848556397530738"/>
    <n v="1.8907395370580216"/>
    <n v="1.8966418019486695"/>
    <n v="1.9025624917625588"/>
    <n v="22.390310780864969"/>
  </r>
  <r>
    <s v="DE Florida"/>
    <x v="20"/>
    <s v="Renewable Generation"/>
    <s v="PEF Solar Growth 2019 DeBary"/>
    <s v="AFUDC Not Eligible"/>
    <s v="Expansion"/>
    <s v="Regulated Renewables"/>
    <s v="Renewable Generation - Solar"/>
    <s v="BY - Solar Energy Production"/>
    <s v="~"/>
    <s v="PEF Solar Growth DeBary"/>
    <n v="0"/>
    <n v="0"/>
    <n v="0"/>
    <n v="0"/>
    <n v="0"/>
    <n v="0"/>
    <n v="0"/>
    <n v="0"/>
    <n v="0"/>
    <n v="0"/>
    <n v="0"/>
    <n v="0"/>
    <n v="0"/>
    <n v="0.34335248330000001"/>
    <n v="0.34442431644654309"/>
    <n v="0.34549949550246478"/>
    <n v="0.34657803091258998"/>
    <n v="0.3476599331543489"/>
    <n v="0.34874521273787884"/>
    <n v="0.34983388020612627"/>
    <n v="0.35092594613494932"/>
    <n v="0.35202142113322038"/>
    <n v="0.35312031584292936"/>
    <n v="0.35422264093928674"/>
    <n v="0.35532840713082764"/>
    <n v="4.191712083441165"/>
    <n v="0.35643762515951577"/>
    <n v="0.35755030580084746"/>
    <n v="0.35866645986395679"/>
    <n v="0.3597860981917203"/>
    <n v="0.36090923166086242"/>
    <n v="0.36203587118206115"/>
    <n v="0.36316602770005407"/>
    <n v="0.36429971219374452"/>
    <n v="0.36543693567630836"/>
    <n v="0.36657770919530103"/>
    <n v="0.36772204383276469"/>
    <n v="0.36886995070533618"/>
    <n v="4.3514579711624721"/>
    <n v="0.37002144096435446"/>
    <n v="0.37117652579596966"/>
    <n v="0.37233521642125117"/>
    <n v="0.37349752409629688"/>
    <n v="0.37466346011234258"/>
    <n v="0.37583303579587146"/>
    <n v="0.37700626250872438"/>
    <n v="0.37818315164821004"/>
    <n v="0.37936371464721569"/>
    <n v="0.38054796297431848"/>
    <n v="0.38173590813389652"/>
    <n v="0.38292756166624081"/>
    <n v="4.5172917647646926"/>
    <n v="0.38412293514766749"/>
    <n v="0.38532204019062988"/>
    <n v="0.38652488844383176"/>
    <n v="0.38773149159234022"/>
    <n v="0.38894186135769926"/>
    <n v="0.39015600949804374"/>
    <n v="0.3913739478082135"/>
    <n v="0.392595688119868"/>
    <n v="0.39382124230160115"/>
    <n v="0.39505062225905679"/>
    <n v="0.39628383993504424"/>
    <n v="0.39752090730965423"/>
    <n v="4.6894454739636497"/>
    <n v="0.39876183640037555"/>
    <n v="0.40000663926221153"/>
    <n v="0.40125532798779723"/>
    <n v="0.4025079147075169"/>
    <n v="0.4037644115896219"/>
    <n v="0.4050248308403489"/>
    <n v="0.4062891847040383"/>
    <n v="0.40755748546325332"/>
    <n v="0.40882974543889944"/>
    <n v="0.41010597699034368"/>
    <n v="0.41138619251553515"/>
    <n v="0.41267040445112507"/>
    <n v="4.8681599503510675"/>
    <n v="0.41395862527258798"/>
    <n v="0.41525086749434265"/>
    <n v="0.41654714366987372"/>
    <n v="0.41784746639185366"/>
    <n v="0.41915184829226509"/>
    <n v="0.42046030204252366"/>
    <n v="0.42177284035360074"/>
    <n v="0.42308947597614743"/>
    <n v="0.42441022170061793"/>
    <n v="0.42573509035739404"/>
    <n v="0.42706409481690999"/>
    <n v="0.42839724798977707"/>
    <n v="5.0536852243578938"/>
  </r>
  <r>
    <s v="DE Florida"/>
    <x v="20"/>
    <s v="Renewable Generation"/>
    <s v="PEF Solar Growth 2019 Lake Placid"/>
    <s v="AFUDC Not Eligible"/>
    <s v="Expansion"/>
    <s v="Regulated Renewables"/>
    <s v="Renewable Generation - Solar"/>
    <s v="BY - Solar Energy Production"/>
    <s v="~"/>
    <s v="PEF Solar Growth Lake Placid"/>
    <n v="0"/>
    <n v="0"/>
    <n v="0"/>
    <n v="0"/>
    <n v="0"/>
    <n v="0"/>
    <n v="0"/>
    <n v="0"/>
    <n v="0"/>
    <n v="0"/>
    <n v="0"/>
    <n v="0"/>
    <n v="0"/>
    <n v="6.0341881099999994E-2"/>
    <n v="6.0341881099999994E-2"/>
    <n v="6.0341881099999994E-2"/>
    <n v="6.0341881099999994E-2"/>
    <n v="6.0341881099999994E-2"/>
    <n v="6.0341881099999994E-2"/>
    <n v="6.0341881099999994E-2"/>
    <n v="6.0341881099999994E-2"/>
    <n v="6.0341881099999994E-2"/>
    <n v="6.0341881099999994E-2"/>
    <n v="6.0341881099999994E-2"/>
    <n v="6.0341881099999994E-2"/>
    <n v="0.72410257320000015"/>
    <n v="6.0341881099999994E-2"/>
    <n v="6.0530248539973436E-2"/>
    <n v="6.0719204000933211E-2"/>
    <n v="6.0908749318486805E-2"/>
    <n v="6.1098886333971841E-2"/>
    <n v="6.1289616894474014E-2"/>
    <n v="6.1480942852844986E-2"/>
    <n v="6.1672866067720426E-2"/>
    <n v="6.1865388403538051E-2"/>
    <n v="6.2058511730555724E-2"/>
    <n v="6.2252237924869648E-2"/>
    <n v="6.2446568868432577E-2"/>
    <n v="0.73666510203580071"/>
    <n v="6.2641506449072099E-2"/>
    <n v="6.2837052560508963E-2"/>
    <n v="6.3033209102375531E-2"/>
    <n v="6.3229977980234151E-2"/>
    <n v="6.3427361105595714E-2"/>
    <n v="6.3625360395938219E-2"/>
    <n v="6.3823977774725413E-2"/>
    <n v="6.4023215171425424E-2"/>
    <n v="6.4223074521529616E-2"/>
    <n v="6.4423557766571229E-2"/>
    <n v="6.4624666854144405E-2"/>
    <n v="6.4826403737922977E-2"/>
    <n v="0.76473936342004389"/>
    <n v="6.5028770377679526E-2"/>
    <n v="6.5231768739304419E-2"/>
    <n v="6.543540079482485E-2"/>
    <n v="6.5639668522424033E-2"/>
    <n v="6.5844573906460424E-2"/>
    <n v="6.605011893748701E-2"/>
    <n v="6.6256305612270583E-2"/>
    <n v="6.6463135933811243E-2"/>
    <n v="6.6670611911361755E-2"/>
    <n v="6.68787355604471E-2"/>
    <n v="6.7087508902884077E-2"/>
    <n v="6.7296933966800934E-2"/>
    <n v="0.79388353316575599"/>
    <n v="6.7507012786657078E-2"/>
    <n v="6.7717747403262807E-2"/>
    <n v="6.7929139863799143E-2"/>
    <n v="6.8141192221837774E-2"/>
    <n v="6.8353906537360912E-2"/>
    <n v="6.8567284876781404E-2"/>
    <n v="6.87813293129627E-2"/>
    <n v="6.8996041925239102E-2"/>
    <n v="6.9211424799435858E-2"/>
    <n v="6.942748002788951E-2"/>
    <n v="6.9644209709468177E-2"/>
    <n v="6.9861615949591935E-2"/>
    <n v="0.82413838541428641"/>
    <n v="7.0079700860253294E-2"/>
    <n v="7.0298466560037728E-2"/>
    <n v="7.05179151741442E-2"/>
    <n v="7.0738048834405862E-2"/>
    <n v="7.0958869679310768E-2"/>
    <n v="7.1180379854022577E-2"/>
    <n v="7.1402581510401492E-2"/>
    <n v="7.1625476807025065E-2"/>
    <n v="7.1849067909209252E-2"/>
    <n v="7.2073356989029391E-2"/>
    <n v="7.2298346225341342E-2"/>
    <n v="7.2524037803802607E-2"/>
    <n v="0.85554624820698355"/>
  </r>
  <r>
    <s v="DE Florida"/>
    <x v="20"/>
    <s v="Renewable Generation"/>
    <s v="PEF Solar Growth 2019 Trenton"/>
    <s v="AFUDC Not Eligible"/>
    <s v="Expansion"/>
    <s v="Regulated Renewables"/>
    <s v="Renewable Generation - Solar"/>
    <s v="BY - Solar Energy Production"/>
    <s v="~"/>
    <s v="PEF Solar Growth Trenton"/>
    <n v="0"/>
    <n v="0"/>
    <n v="0"/>
    <n v="0"/>
    <n v="0"/>
    <n v="0"/>
    <n v="0"/>
    <n v="0"/>
    <n v="0"/>
    <n v="0"/>
    <n v="0"/>
    <n v="0"/>
    <n v="0"/>
    <n v="8.7406760000000006E-4"/>
    <n v="8.7679615060489195E-4"/>
    <n v="8.7953321884435068E-4"/>
    <n v="8.8227883130762063E-4"/>
    <n v="8.8503301466694878E-4"/>
    <n v="8.8779579567784418E-4"/>
    <n v="8.9056720117933782E-4"/>
    <n v="8.9334725809424342E-4"/>
    <n v="8.9613599342941853E-4"/>
    <n v="8.9893343427602734E-4"/>
    <n v="9.0173960780980382E-4"/>
    <n v="9.0455454129131549E-4"/>
    <n v="1.0670782647181803E-2"/>
    <n v="9.0737826206622823E-4"/>
    <n v="9.1021079756557245E-4"/>
    <n v="9.130521753060091E-4"/>
    <n v="9.1590242289009665E-4"/>
    <n v="9.187615680065599E-4"/>
    <n v="9.2162963843055894E-4"/>
    <n v="9.2450666202395851E-4"/>
    <n v="9.2739266673559889E-4"/>
    <n v="9.3028768060156742E-4"/>
    <n v="9.3319173174547085E-4"/>
    <n v="9.3610484837870886E-4"/>
    <n v="9.3902705880074709E-4"/>
    <n v="1.1077445512551078E-2"/>
    <n v="9.4195839139939359E-4"/>
    <n v="9.4489887465107325E-4"/>
    <n v="9.4784853712110524E-4"/>
    <n v="9.5080740746398E-4"/>
    <n v="9.5377551442363815E-4"/>
    <n v="9.5675288683374907E-4"/>
    <n v="9.5973955361799133E-4"/>
    <n v="9.6273554379033399E-4"/>
    <n v="9.6574088645531798E-4"/>
    <n v="9.6875561080833888E-4"/>
    <n v="9.7177974613593091E-4"/>
    <n v="9.7481332181605118E-4"/>
    <n v="1.1499606274516905E-2"/>
    <n v="9.7785636731836456E-4"/>
    <n v="9.8090891220453127E-4"/>
    <n v="9.8397098612849269E-4"/>
    <n v="9.8704261883676052E-4"/>
    <n v="9.9012384016870466E-4"/>
    <n v="9.9321468005684425E-4"/>
    <n v="9.9631516852713735E-4"/>
    <n v="9.9942533569927347E-4"/>
    <n v="1.0025452117869659E-3"/>
    <n v="1.0056748270982449E-3"/>
    <n v="1.0088142120357527E-3"/>
    <n v="1.0119633970970382E-3"/>
    <n v="1.1937855556958111E-2"/>
    <n v="1.0151224128748541E-3"/>
    <n v="1.0182912900574533E-3"/>
    <n v="1.0214700594288867E-3"/>
    <n v="1.0246587518693041E-3"/>
    <n v="1.0278573983552521E-3"/>
    <n v="1.0310660299599757E-3"/>
    <n v="1.0342846778537208E-3"/>
    <n v="1.0375133733040362E-3"/>
    <n v="1.0407521476760784E-3"/>
    <n v="1.0440010324329143E-3"/>
    <n v="1.0472600591358292E-3"/>
    <n v="1.0505292594446317E-3"/>
    <n v="1.2392806492392938E-2"/>
    <n v="1.0538086651179623E-3"/>
    <n v="1.057098308013601E-3"/>
    <n v="1.0603982200887777E-3"/>
    <n v="1.0637084334004824E-3"/>
    <n v="1.0670289801057756E-3"/>
    <n v="1.0703598924621026E-3"/>
    <n v="1.0737012028276048E-3"/>
    <n v="1.0770529436614357E-3"/>
    <n v="1.0804151475240754E-3"/>
    <n v="1.0837878470776466E-3"/>
    <n v="1.0871710750862335E-3"/>
    <n v="1.0905648644161979E-3"/>
    <n v="1.2865095579781896E-2"/>
  </r>
  <r>
    <s v="DE Florida"/>
    <x v="20"/>
    <s v="Renewable Generation"/>
    <s v="PEF Solar Growth 2020 - Columbia"/>
    <s v="AFUDC Not Eligible"/>
    <s v="Expansion"/>
    <s v="Regulated Renewables"/>
    <s v="Renewable Generation - Solar"/>
    <s v="BY - Solar Energy Production"/>
    <s v="~"/>
    <s v="PEF Solar Growth Columbia"/>
    <n v="0"/>
    <n v="0"/>
    <n v="0"/>
    <n v="0"/>
    <n v="0"/>
    <n v="0"/>
    <n v="0"/>
    <n v="0"/>
    <n v="0"/>
    <n v="0"/>
    <n v="0"/>
    <n v="0"/>
    <n v="0"/>
    <n v="3.1903467400000003E-2"/>
    <n v="3.2003059497078559E-2"/>
    <n v="3.2102962487818805E-2"/>
    <n v="3.2203177342728158E-2"/>
    <n v="3.2303705035343626E-2"/>
    <n v="3.2404546542241307E-2"/>
    <n v="3.2505702843045825E-2"/>
    <n v="3.2607174920439873E-2"/>
    <n v="3.2708963760173765E-2"/>
    <n v="3.2811070351074986E-2"/>
    <n v="3.2913495685057824E-2"/>
    <n v="3.3016240757132997E-2"/>
    <n v="0.38948356662213568"/>
    <n v="3.3119306565417318E-2"/>
    <n v="3.322269411114339E-2"/>
    <n v="3.3326404398669324E-2"/>
    <n v="3.343043843548852E-2"/>
    <n v="3.3534797232239427E-2"/>
    <n v="3.3639481802715393E-2"/>
    <n v="3.3744493163874477E-2"/>
    <n v="3.3849832335849345E-2"/>
    <n v="3.3955500341957198E-2"/>
    <n v="3.4061498208709677E-2"/>
    <n v="3.4167826965822858E-2"/>
    <n v="3.4274487646227259E-2"/>
    <n v="0.40432676120811423"/>
    <n v="3.4381481286077854E-2"/>
    <n v="3.4488808924764164E-2"/>
    <n v="3.4596471604920333E-2"/>
    <n v="3.4704470372435271E-2"/>
    <n v="3.4812806276462792E-2"/>
    <n v="3.4921480369431837E-2"/>
    <n v="3.503049370705668E-2"/>
    <n v="3.5139847348347186E-2"/>
    <n v="3.5249542355619105E-2"/>
    <n v="3.5359579794504367E-2"/>
    <n v="3.5469960733961477E-2"/>
    <n v="3.558068624628586E-2"/>
    <n v="0.41973562901986694"/>
    <n v="3.56917574071203E-2"/>
    <n v="3.5803175295465388E-2"/>
    <n v="3.5914940993689977E-2"/>
    <n v="3.6027055587541754E-2"/>
    <n v="3.6139520166157714E-2"/>
    <n v="3.6252335822074808E-2"/>
    <n v="3.6365503651240499E-2"/>
    <n v="3.6479024753023469E-2"/>
    <n v="3.659290023022424E-2"/>
    <n v="3.6707131189085918E-2"/>
    <n v="3.6821718739304954E-2"/>
    <n v="3.6936663994041878E-2"/>
    <n v="0.43573172782897085"/>
    <n v="3.7051968069932162E-2"/>
    <n v="3.7167632087097023E-2"/>
    <n v="3.7283657169154355E-2"/>
    <n v="3.7400044443229592E-2"/>
    <n v="3.7516795039966688E-2"/>
    <n v="3.76339100935391E-2"/>
    <n v="3.7751390741660798E-2"/>
    <n v="3.7869238125597317E-2"/>
    <n v="3.7987453390176854E-2"/>
    <n v="3.8106037683801365E-2"/>
    <n v="3.822499215845776E-2"/>
    <n v="3.8344317969729057E-2"/>
    <n v="0.45233743697234208"/>
    <n v="3.8464016276805617E-2"/>
    <n v="3.8584088242496435E-2"/>
    <n v="3.8704535033240388E-2"/>
    <n v="3.8825357819117598E-2"/>
    <n v="3.8946557773860802E-2"/>
    <n v="3.9068136074866734E-2"/>
    <n v="3.919009390320756E-2"/>
    <n v="3.9312432443642388E-2"/>
    <n v="3.9435152884628732E-2"/>
    <n v="3.9558256418334097E-2"/>
    <n v="3.9681744240647514E-2"/>
    <n v="3.9805617551191212E-2"/>
    <n v="0.46957598866203915"/>
  </r>
  <r>
    <s v="DE Florida"/>
    <x v="20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215.07"/>
    <n v="225.05"/>
    <n v="239"/>
    <n v="252.54"/>
    <n v="263.49"/>
    <n v="265.76"/>
    <n v="276.49"/>
    <n v="81.17"/>
    <n v="0"/>
    <n v="0"/>
    <n v="0"/>
    <n v="0"/>
    <n v="1818.5700000000002"/>
    <n v="5.4134908555500001"/>
    <n v="8.3739422084000008"/>
    <n v="8.3739422084000008"/>
    <n v="8.3739422084000008"/>
    <n v="8.3739422084000008"/>
    <n v="8.3739422084000008"/>
    <n v="8.3739422084000008"/>
    <n v="8.3739422084000008"/>
    <n v="8.4000828925736961"/>
    <n v="8.426305179336957"/>
    <n v="8.4526093234261364"/>
    <n v="8.4789955803727963"/>
    <n v="97.78907929005959"/>
    <n v="8.5054642065061792"/>
    <n v="8.5320154589557031"/>
    <n v="8.5586495956534616"/>
    <n v="8.5853668753367245"/>
    <n v="8.6121675575504568"/>
    <n v="8.639051902649836"/>
    <n v="8.6660201718027814"/>
    <n v="8.6930726269924925"/>
    <n v="8.7202095310199965"/>
    <n v="8.7474311475066955"/>
    <n v="8.7747377408969314"/>
    <n v="8.8021295764605583"/>
    <n v="103.83631639133181"/>
    <n v="8.8296069202955074"/>
    <n v="8.857170039330386"/>
    <n v="8.8848192013270637"/>
    <n v="8.9125546748832694"/>
    <n v="8.9403767294352132"/>
    <n v="8.9682856352601892"/>
    <n v="8.9962816634792109"/>
    <n v="9.0243650860596443"/>
    <n v="9.0525361758178455"/>
    <n v="9.0807952064218096"/>
    <n v="9.1091424523938418"/>
    <n v="9.1375781891132046"/>
    <n v="107.79351197381717"/>
    <n v="9.1661026928188143"/>
    <n v="9.1947162406119052"/>
    <n v="9.2234191104587371"/>
    <n v="9.2522115811932828"/>
    <n v="9.2810939325199477"/>
    <n v="9.3100664450162771"/>
    <n v="9.3391294001356915"/>
    <n v="9.3682830802102117"/>
    <n v="9.3975277684532124"/>
    <n v="9.4268637489621607"/>
    <n v="9.4562913067213827"/>
    <n v="9.4858107276048358"/>
    <n v="111.90151603470648"/>
    <n v="9.5154222983788781"/>
    <n v="9.5451263067050593"/>
    <n v="9.5749230411429114"/>
    <n v="9.6048127911527565"/>
    <n v="9.6347958470985144"/>
    <n v="9.6648725002505245"/>
    <n v="9.6950430427883827"/>
    <n v="9.7253077678037627"/>
    <n v="9.7556669693032827"/>
    <n v="9.7861209422113475"/>
    <n v="9.8166699823730195"/>
    <n v="9.8473143865568957"/>
    <n v="116.16607587576533"/>
    <n v="9.8780544524579774"/>
    <n v="9.9088904787005827"/>
    <n v="9.9398227648412263"/>
    <n v="9.9708516113715486"/>
    <n v="10.001977319721219"/>
    <n v="10.033200192260873"/>
    <n v="10.064520532305048"/>
    <n v="10.095938644115128"/>
    <n v="10.127454832902302"/>
    <n v="10.159069404830529"/>
    <n v="10.190782667019507"/>
    <n v="10.222594927547661"/>
    <n v="120.5931578280736"/>
  </r>
  <r>
    <s v="DE Florida"/>
    <x v="20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247.25"/>
    <n v="254.43"/>
    <n v="261.38"/>
    <n v="265.43"/>
    <n v="0"/>
    <n v="0"/>
    <n v="0"/>
    <n v="0"/>
    <n v="0"/>
    <n v="0"/>
    <n v="0"/>
    <n v="0"/>
    <n v="1028.49"/>
    <n v="5.6044902345000001"/>
    <n v="5.6044902345000001"/>
    <n v="5.6044902345000001"/>
    <n v="5.6044902345000001"/>
    <n v="5.6044902345000001"/>
    <n v="5.6044902345000001"/>
    <n v="5.6219856035303311"/>
    <n v="5.6395355873293038"/>
    <n v="5.6571403563862015"/>
    <n v="5.6748000817225215"/>
    <n v="5.6925149348936319"/>
    <n v="5.7102850879904414"/>
    <n v="67.623203058852425"/>
    <n v="5.7281107136410681"/>
    <n v="5.7459919850125205"/>
    <n v="5.7639290758123751"/>
    <n v="5.781922160290466"/>
    <n v="5.7999714132405797"/>
    <n v="5.8180770100021508"/>
    <n v="5.8362391264619644"/>
    <n v="5.8544579390558669"/>
    <n v="5.87273362477048"/>
    <n v="5.891066361144917"/>
    <n v="5.9094563262725126"/>
    <n v="5.9279036988025471"/>
    <n v="69.929859434507463"/>
    <n v="5.9464086579419879"/>
    <n v="5.9649713834572262"/>
    <n v="5.9835920556758229"/>
    <n v="6.0022708554882644"/>
    <n v="6.0210079643497165"/>
    <n v="6.0398035642817876"/>
    <n v="6.058657837874299"/>
    <n v="6.0775709682870565"/>
    <n v="6.0965431392516294"/>
    <n v="6.1155745350731374"/>
    <n v="6.1346653406320391"/>
    <n v="6.1538157413859293"/>
    <n v="72.594882043698888"/>
    <n v="6.173025923371342"/>
    <n v="6.1922960732055525"/>
    <n v="6.211626378088396"/>
    <n v="6.2310170258040829"/>
    <n v="6.2504682047230249"/>
    <n v="6.2699801038036629"/>
    <n v="6.2895529125943037"/>
    <n v="6.3091868212349613"/>
    <n v="6.328882020459206"/>
    <n v="6.3486387015960126"/>
    <n v="6.3684570565716241"/>
    <n v="6.3883372779114111"/>
    <n v="75.361468499363582"/>
    <n v="6.4082795587417483"/>
    <n v="6.4282840927918867"/>
    <n v="6.4483510743958314"/>
    <n v="6.4684806984942407"/>
    <n v="6.4886731606363091"/>
    <n v="6.5089286569816718"/>
    <n v="6.5292473843023124"/>
    <n v="6.5496295399844682"/>
    <n v="6.5700753220305508"/>
    <n v="6.5905849290610732"/>
    <n v="6.6111585603165759"/>
    <n v="6.6317964156595597"/>
    <n v="78.233489393396241"/>
    <n v="6.6524986955764316"/>
    <n v="6.6732656011794518"/>
    <n v="6.6940973342086858"/>
    <n v="6.7149940970339657"/>
    <n v="6.7359560926568536"/>
    <n v="6.7569835247126182"/>
    <n v="6.7780765974722081"/>
    <n v="6.7992355158442388"/>
    <n v="6.8204604853769855"/>
    <n v="6.841751712260371"/>
    <n v="6.8631094033279831"/>
    <n v="6.8845337660590697"/>
    <n v="81.214962825708852"/>
  </r>
  <r>
    <s v="DE Florida"/>
    <x v="20"/>
    <s v="Renewable Generation"/>
    <s v="PEF Solar Growth 2021 Santa Fe"/>
    <s v="AFUDC Not Eligible"/>
    <s v="Expansion"/>
    <s v="Regulated Renewables"/>
    <s v="Renewable Generation - Solar"/>
    <s v="BY - Solar Energy Production"/>
    <s v="~"/>
    <s v="PEF Solar Growth Santa Fe"/>
    <n v="-0.46"/>
    <n v="0"/>
    <n v="0"/>
    <n v="0"/>
    <n v="0"/>
    <n v="0"/>
    <n v="0"/>
    <n v="0"/>
    <n v="0"/>
    <n v="0"/>
    <n v="0"/>
    <n v="0.16"/>
    <n v="-0.30000000000000004"/>
    <n v="0.15975146225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3.6553975282499995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3.8134320719999999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3.8134320719999999"/>
    <n v="0.31778600600000001"/>
    <n v="0.31877802904135005"/>
    <n v="0.31977314885126756"/>
    <n v="0.32077137509684206"/>
    <n v="0.32177271747534064"/>
    <n v="0.32277718571430192"/>
    <n v="0.32378478957163065"/>
    <n v="0.32479553883569268"/>
    <n v="0.32580944332540995"/>
    <n v="0.32682651289035558"/>
    <n v="0.32784675741085001"/>
    <n v="0.32887018679805674"/>
    <n v="3.8795916910110977"/>
    <n v="0.32989681099407864"/>
    <n v="0.33092663997205446"/>
    <n v="0.33195968373625606"/>
    <n v="0.33299595232218504"/>
    <n v="0.3340354557966706"/>
    <n v="0.33507820425796736"/>
    <n v="0.33612420783585334"/>
    <n v="0.33717347669172837"/>
    <n v="0.33822602101871257"/>
    <n v="0.33928185104174607"/>
    <n v="0.34034097701768756"/>
    <n v="0.34140340923541435"/>
    <n v="4.0274426899203544"/>
    <n v="0.34246915801592226"/>
    <n v="0.34353823371242587"/>
    <n v="0.34461064671045893"/>
    <n v="0.34568640742797557"/>
    <n v="0.34676552631545127"/>
    <n v="0.34784801385598441"/>
    <n v="0.3489338805653982"/>
    <n v="0.35002313699234278"/>
    <n v="0.35111579371839768"/>
    <n v="0.35221186135817462"/>
    <n v="0.35331135055942053"/>
    <n v="0.35441427200312137"/>
    <n v="4.1809282812350732"/>
  </r>
  <r>
    <s v="DE Florida"/>
    <x v="20"/>
    <s v="Renewable Generation"/>
    <s v="PEF Solar Growth 2022 BY - Bay Trail 344"/>
    <s v="AFUDC Not Eligible"/>
    <s v="Expansion"/>
    <s v="Regulated Renewables"/>
    <s v="Renewable Generation - Solar"/>
    <s v="BY - Solar Energy Production"/>
    <s v="~"/>
    <s v="PEF Other Solar Growth 344"/>
    <n v="245.77"/>
    <n v="275.3"/>
    <n v="294.70999999999998"/>
    <n v="295.77999999999997"/>
    <n v="299.67"/>
    <n v="251.71"/>
    <n v="115.45"/>
    <n v="118.35"/>
    <n v="59.35"/>
    <n v="0"/>
    <n v="0"/>
    <n v="0"/>
    <n v="1956.09"/>
    <n v="8.6024952774500001"/>
    <n v="8.7043397612"/>
    <n v="8.7043397612"/>
    <n v="8.7043397612"/>
    <n v="8.7043397612"/>
    <n v="8.7043397612"/>
    <n v="8.7315118375023459"/>
    <n v="8.7587687360601212"/>
    <n v="8.7861107216604175"/>
    <n v="8.8135380599169046"/>
    <n v="8.8410510172724042"/>
    <n v="8.8686498610014937"/>
    <n v="104.92382431686372"/>
    <n v="8.896334859213086"/>
    <n v="8.9241062808530458"/>
    <n v="8.9519643957067974"/>
    <n v="8.9799094744019445"/>
    <n v="9.0079417884109017"/>
    <n v="9.0360616100535296"/>
    <n v="9.0642692124997843"/>
    <n v="9.0925648697723691"/>
    <n v="9.1209488567493917"/>
    <n v="9.1494214491670398"/>
    <n v="9.1779829236222614"/>
    <n v="9.2066335575754454"/>
    <n v="108.6081392780256"/>
    <n v="9.2353736293531217"/>
    <n v="9.2642034181506645"/>
    <n v="9.2931232040350036"/>
    <n v="9.3221332679473434"/>
    <n v="9.3512338917058972"/>
    <n v="9.3804253580086172"/>
    <n v="9.4097079504359531"/>
    <n v="9.4390819534535897"/>
    <n v="9.4685476524152286"/>
    <n v="9.4981053335653431"/>
    <n v="9.527755284041973"/>
    <n v="9.5574977918795092"/>
    <n v="112.74718873499225"/>
    <n v="9.5873331460114866"/>
    <n v="9.6172616362733958"/>
    <n v="9.6472835534055008"/>
    <n v="9.6773991890556612"/>
    <n v="9.7076088357821586"/>
    <n v="9.7379127870565547"/>
    <n v="9.7683113372665265"/>
    <n v="9.7988047817187311"/>
    <n v="9.829393416641679"/>
    <n v="9.8600775391886071"/>
    <n v="9.8908574474403661"/>
    <n v="9.9217334404083175"/>
    <n v="117.04397711024899"/>
    <n v="9.9527058180372379"/>
    <n v="9.9837748812082303"/>
    <n v="10.014940931741652"/>
    <n v="10.046204272400043"/>
    <n v="10.077565206891066"/>
    <n v="10.109024039870462"/>
    <n v="10.140581076945004"/>
    <n v="10.172236624675472"/>
    <n v="10.203990990579621"/>
    <n v="10.235844483135185"/>
    <n v="10.267797411782853"/>
    <n v="10.299850086929293"/>
    <n v="121.50451582419612"/>
    <n v="10.332002819950159"/>
    <n v="10.364255923193111"/>
    <n v="10.396609709980867"/>
    <n v="10.429064494614222"/>
    <n v="10.461620592375125"/>
    <n v="10.494278319529725"/>
    <n v="10.527037993331451"/>
    <n v="10.559899932024093"/>
    <n v="10.592864454844895"/>
    <n v="10.62593188202765"/>
    <n v="10.65910253480582"/>
    <n v="10.692376735415646"/>
    <n v="126.13504539209278"/>
  </r>
  <r>
    <s v="DE Florida"/>
    <x v="20"/>
    <s v="Renewable Generation"/>
    <s v="PEF Solar Growth 2022 BY - Dolphin"/>
    <s v="AFUDC Not Eligible"/>
    <s v="Expansion"/>
    <s v="Regulated Renewables"/>
    <s v="Renewable Generation - Solar"/>
    <s v="BY - Solar Energy Production"/>
    <s v="~"/>
    <s v="PEF Other Solar Growth 344"/>
    <n v="1.2"/>
    <n v="1.96"/>
    <n v="2.71"/>
    <n v="2.76"/>
    <n v="2.8"/>
    <n v="2.83"/>
    <n v="3.09"/>
    <n v="3.28"/>
    <n v="4.07"/>
    <n v="5.05"/>
    <n v="5.25"/>
    <n v="5.34"/>
    <n v="40.340000000000003"/>
    <n v="5.4684790725999992"/>
    <n v="5.4049530880999992"/>
    <n v="5.421825568006529"/>
    <n v="5.438750718227408"/>
    <n v="5.4557287031819763"/>
    <n v="5.4727596878028386"/>
    <n v="5.489843837537463"/>
    <n v="5.506981318349788"/>
    <n v="5.524172296721841"/>
    <n v="5.5414169396553481"/>
    <n v="5.5587154146733626"/>
    <n v="5.5760678898218856"/>
    <n v="65.859694534678454"/>
    <n v="5.5934745336715057"/>
    <n v="5.6109355153190323"/>
    <n v="5.6284510043891389"/>
    <n v="5.6460211710360095"/>
    <n v="5.663646185944998"/>
    <n v="5.6813262203342765"/>
    <n v="5.6990614459565077"/>
    <n v="5.7168520351005068"/>
    <n v="5.7346981605929193"/>
    <n v="5.7525999957998977"/>
    <n v="5.7705577146287856"/>
    <n v="5.7885714915298117"/>
    <n v="68.286195474303398"/>
    <n v="5.8066415014977748"/>
    <n v="5.8247679200737554"/>
    <n v="5.8429509233468124"/>
    <n v="5.8611906879556956"/>
    <n v="5.8794873910905663"/>
    <n v="5.897841210494712"/>
    <n v="5.9162523244662779"/>
    <n v="5.9347209118599942"/>
    <n v="5.9532471520889194"/>
    <n v="5.9718312251261816"/>
    <n v="5.9904733115067215"/>
    <n v="6.0091735923290521"/>
    <n v="70.888578151836455"/>
    <n v="6.0279322492570184"/>
    <n v="6.0467494645215565"/>
    <n v="6.0656254209224691"/>
    <n v="6.0845603018302006"/>
    <n v="6.1035542911876144"/>
    <n v="6.122607573511786"/>
    <n v="6.1417203338957913"/>
    <n v="6.1608927580105037"/>
    <n v="6.1801250321064023"/>
    <n v="6.1994173430153774"/>
    <n v="6.218769878152548"/>
    <n v="6.2381828255180807"/>
    <n v="73.590137471929353"/>
    <n v="6.2576563736990165"/>
    <n v="6.2771907118711017"/>
    <n v="6.2967860298006277"/>
    <n v="6.3164425178462755"/>
    <n v="6.3361603669609607"/>
    <n v="6.3559397686936911"/>
    <n v="6.37578091519143"/>
    <n v="6.3956839992009558"/>
    <n v="6.4156492140707417"/>
    <n v="6.435676753752829"/>
    <n v="6.4557668128047165"/>
    <n v="6.475919586391246"/>
    <n v="76.39465305028358"/>
    <n v="6.4961352702864952"/>
    <n v="6.5164140608756904"/>
    <n v="6.5367561551571045"/>
    <n v="6.5571617507439734"/>
    <n v="6.5776310458664184"/>
    <n v="6.5981642393733679"/>
    <n v="6.6187615307344929"/>
    <n v="6.6394231200421405"/>
    <n v="6.6601492080132827"/>
    <n v="6.6809399959914622"/>
    <n v="6.7017956859487491"/>
    <n v="6.722716480487704"/>
    <n v="79.306048543520888"/>
  </r>
  <r>
    <s v="DE Florida"/>
    <x v="20"/>
    <s v="Renewable Generation"/>
    <s v="PEF Solar Growth 2022 BY - Fort Green 344"/>
    <s v="AFUDC Not Eligible"/>
    <s v="Expansion"/>
    <s v="Regulated Renewables"/>
    <s v="Renewable Generation - Solar"/>
    <s v="BY - Solar Energy Production"/>
    <s v="~"/>
    <s v="PEF Other Solar Growth 344"/>
    <n v="170.83"/>
    <n v="156.58000000000001"/>
    <n v="213.71"/>
    <n v="267.11"/>
    <n v="291.52999999999997"/>
    <n v="50.86"/>
    <n v="0"/>
    <n v="0"/>
    <n v="0"/>
    <n v="0"/>
    <n v="0"/>
    <n v="0.04"/>
    <n v="1150.6599999999999"/>
    <n v="5.0089224235499996"/>
    <n v="5.5454594547999996"/>
    <n v="5.5454594547999996"/>
    <n v="5.5454594547999996"/>
    <n v="5.5454594547999996"/>
    <n v="5.5454594547999996"/>
    <n v="5.5627705492162649"/>
    <n v="5.5801356831566373"/>
    <n v="5.5975550253146764"/>
    <n v="5.6150287449105507"/>
    <n v="5.6325570116926764"/>
    <n v="5.6501399959393668"/>
    <n v="66.374406707780182"/>
    <n v="5.6677778684604903"/>
    <n v="5.6854708005991279"/>
    <n v="5.7032189642332343"/>
    <n v="5.7210225317773116"/>
    <n v="5.7388816761840857"/>
    <n v="5.7567965709461788"/>
    <n v="5.7747673900978045"/>
    <n v="5.7927943082164512"/>
    <n v="5.8108775004245805"/>
    <n v="5.8290171423913311"/>
    <n v="5.8472134103342199"/>
    <n v="5.8654664810208583"/>
    <n v="69.193304644685668"/>
    <n v="5.8837765317706667"/>
    <n v="5.9021437404565988"/>
    <n v="5.92056828550687"/>
    <n v="5.9390503459066881"/>
    <n v="5.9575901011999948"/>
    <n v="5.9761877314912075"/>
    <n v="5.9948434174469716"/>
    <n v="6.0135573402979121"/>
    <n v="6.0323296818404"/>
    <n v="6.0511606244383112"/>
    <n v="6.0700503510248014"/>
    <n v="6.0889990451040843"/>
    <n v="71.83025719648451"/>
    <n v="6.1080068907532148"/>
    <n v="6.1270740726238726"/>
    <n v="6.1462007759441599"/>
    <n v="6.1653871865204017"/>
    <n v="6.1846334907389462"/>
    <n v="6.2039398755679818"/>
    <n v="6.2233065285593456"/>
    <n v="6.2427336378503533"/>
    <n v="6.262221392165622"/>
    <n v="6.2817699808189031"/>
    <n v="6.301379593714926"/>
    <n v="6.321050421351238"/>
    <n v="74.567703846608964"/>
    <n v="6.3407826548200577"/>
    <n v="6.3605764858101299"/>
    <n v="6.3804321066085885"/>
    <n v="6.4003497101028248"/>
    <n v="6.420329489782362"/>
    <n v="6.4403716397407305"/>
    <n v="6.4604763546773603"/>
    <n v="6.4806438298994653"/>
    <n v="6.5008742613239487"/>
    <n v="6.5211678454792965"/>
    <n v="6.541524779507494"/>
    <n v="6.5619452611659375"/>
    <n v="77.409474418918194"/>
    <n v="6.5824294888293613"/>
    <n v="6.6029776614917557"/>
    <n v="6.6235899787683046"/>
    <n v="6.6442666408973272"/>
    <n v="6.6650078487422171"/>
    <n v="6.6858138037934012"/>
    <n v="6.7066847081702887"/>
    <n v="6.727620764623242"/>
    <n v="6.7486221765355427"/>
    <n v="6.7696891479253694"/>
    <n v="6.7908218834477738"/>
    <n v="6.8120205883966758"/>
    <n v="80.359544691621252"/>
  </r>
  <r>
    <s v="DE Florida"/>
    <x v="20"/>
    <s v="Renewable Generation"/>
    <s v="PEF Solar Growth 2022 BY - Hardeetown 344"/>
    <s v="AFUDC Not Eligible"/>
    <s v="Expansion"/>
    <s v="Regulated Renewables"/>
    <s v="Renewable Generation - Solar"/>
    <s v="BY - Solar Energy Production"/>
    <s v="~"/>
    <s v="PEF Other Solar Growth 344"/>
    <n v="39.89"/>
    <n v="50.06"/>
    <n v="51.63"/>
    <n v="59.97"/>
    <n v="72.680000000000007"/>
    <n v="88.39"/>
    <n v="108.07"/>
    <n v="117.95"/>
    <n v="142.79"/>
    <n v="195.55"/>
    <n v="245.64"/>
    <n v="279.08"/>
    <n v="1451.6999999999998"/>
    <n v="291.76643390785"/>
    <n v="307.61129143609008"/>
    <n v="311.77152452553327"/>
    <n v="0"/>
    <n v="0"/>
    <n v="0"/>
    <n v="0"/>
    <n v="0"/>
    <n v="0"/>
    <n v="0"/>
    <n v="0"/>
    <n v="0"/>
    <n v="911.14924986947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newable Generation"/>
    <s v="PEF Solar Growth 2023 BY - Bay Ranch 344"/>
    <s v="AFUDC Not Eligible"/>
    <s v="Expansion"/>
    <s v="Regulated Renewables"/>
    <s v="Renewable Generation - Solar"/>
    <s v="BY - Solar Energy Production"/>
    <s v="~"/>
    <s v="PEF Other Solar Growth 344"/>
    <n v="23.08"/>
    <n v="26.16"/>
    <n v="29.14"/>
    <n v="29.7"/>
    <n v="50.58"/>
    <n v="94.94"/>
    <n v="121.67"/>
    <n v="140.63999999999999"/>
    <n v="177.1"/>
    <n v="221.39"/>
    <n v="267.22000000000003"/>
    <n v="289.52999999999997"/>
    <n v="1471.1499999999999"/>
    <n v="300.96863320900002"/>
    <n v="0"/>
    <n v="0"/>
    <n v="0"/>
    <n v="0"/>
    <n v="0"/>
    <n v="0"/>
    <n v="0"/>
    <n v="0"/>
    <n v="0"/>
    <n v="0"/>
    <n v="0"/>
    <n v="300.968633209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newable Generation"/>
    <s v="PEF Solar Growth 2023 BY - Hildreth 344"/>
    <s v="AFUDC Not Eligible"/>
    <s v="Expansion"/>
    <s v="Regulated Renewables"/>
    <s v="Renewable Generation - Solar"/>
    <s v="BY - Solar Energy Production"/>
    <s v="~"/>
    <s v="PEF Other Solar Growth 344"/>
    <n v="18.829999999999998"/>
    <n v="21.32"/>
    <n v="21.91"/>
    <n v="27.34"/>
    <n v="44.9"/>
    <n v="86.59"/>
    <n v="120.57"/>
    <n v="162.79"/>
    <n v="239.19"/>
    <n v="283.67"/>
    <n v="297.81"/>
    <n v="312.8"/>
    <n v="1637.72"/>
    <n v="324.33659636975"/>
    <n v="330.20690178808957"/>
    <n v="0"/>
    <n v="0"/>
    <n v="0"/>
    <n v="0"/>
    <n v="0"/>
    <n v="0"/>
    <n v="0"/>
    <n v="0"/>
    <n v="0"/>
    <n v="0"/>
    <n v="654.543498157839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newable Generation"/>
    <s v="PEF Solar Growth 2023 BY- High Springs 344"/>
    <s v="AFUDC Not Eligible"/>
    <s v="Expansion"/>
    <s v="Regulated Renewables"/>
    <s v="Renewable Generation - Solar"/>
    <s v="BY - Solar Energy Production"/>
    <s v="~"/>
    <s v="PEF Other Solar Growth 344"/>
    <n v="48.82"/>
    <n v="52.89"/>
    <n v="55.73"/>
    <n v="57.07"/>
    <n v="57.84"/>
    <n v="64.81"/>
    <n v="87.03"/>
    <n v="113.37"/>
    <n v="131.58000000000001"/>
    <n v="158.51"/>
    <n v="204.9"/>
    <n v="245.86"/>
    <n v="1278.4100000000003"/>
    <n v="253.5704758137"/>
    <n v="268.34521654223335"/>
    <n v="0"/>
    <n v="0"/>
    <n v="0"/>
    <n v="0"/>
    <n v="0"/>
    <n v="0"/>
    <n v="0"/>
    <n v="0"/>
    <n v="0"/>
    <n v="0"/>
    <n v="521.91569235593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newable Generation"/>
    <s v="PEF Solar Growth 2024 BY - Falmouth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.01"/>
    <n v="0.06"/>
    <n v="0.15"/>
    <n v="8"/>
    <n v="16.96"/>
    <n v="25.18"/>
    <n v="17.967520885800003"/>
    <n v="28.346941030023583"/>
    <n v="48.726285825428775"/>
    <n v="69.169248210101443"/>
    <n v="89.676026777161468"/>
    <n v="110.24682073967092"/>
    <n v="130.88182993256933"/>
    <n v="151.58125481461494"/>
    <n v="172.34529647033207"/>
    <n v="193.17415661196461"/>
    <n v="214.06803758143548"/>
    <n v="235.02714235231235"/>
    <n v="1461.2105612314149"/>
    <n v="256.05167453177927"/>
    <n v="271.15915780761486"/>
    <n v="280.3311211057682"/>
    <n v="289.53171624659046"/>
    <n v="298.76103260924589"/>
    <n v="0"/>
    <n v="0"/>
    <n v="0"/>
    <n v="0"/>
    <n v="0"/>
    <n v="0"/>
    <n v="0"/>
    <n v="1395.83470230099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newable Generation"/>
    <s v="PEF Solar Growth 2024 BY - Mule Creek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.03"/>
    <n v="3.61"/>
    <n v="14.36"/>
    <n v="25.66"/>
    <n v="34.58"/>
    <n v="78.239999999999995"/>
    <n v="48.933066925950008"/>
    <n v="74.844326643030726"/>
    <n v="97.863035262182478"/>
    <n v="120.95360069346938"/>
    <n v="144.11624725014616"/>
    <n v="167.35119994569951"/>
    <n v="190.65868449603403"/>
    <n v="214.03892732166474"/>
    <n v="237.49215554991693"/>
    <n v="261.01859701713244"/>
    <n v="284.61848027088297"/>
    <n v="308.29203457219012"/>
    <n v="2150.1803559482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newable Generation"/>
    <s v="PEF Solar Growth 2024 BY - Spring Ridge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.01"/>
    <n v="0.02"/>
    <n v="0.03"/>
    <n v="1.4000000000000001"/>
    <n v="10.649999999999999"/>
    <n v="12.11"/>
    <n v="10.77218079425"/>
    <n v="23.609197017719989"/>
    <n v="42.93423602977429"/>
    <n v="62.319601436361353"/>
    <n v="81.765481556577214"/>
    <n v="101.27206529738793"/>
    <n v="120.83954215546483"/>
    <n v="140.46810221902527"/>
    <n v="160.15793616967935"/>
    <n v="179.90923528428215"/>
    <n v="199.72219143679203"/>
    <n v="219.5969971001345"/>
    <n v="1343.3667664974489"/>
    <n v="239.53384534807208"/>
    <n v="254.58976541207983"/>
    <n v="264.74952064507374"/>
    <n v="274.94099128118586"/>
    <n v="285.16427632543855"/>
    <n v="0"/>
    <n v="0"/>
    <n v="0"/>
    <n v="0"/>
    <n v="0"/>
    <n v="0"/>
    <n v="0"/>
    <n v="1318.97839901185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newable Generation"/>
    <s v="PEF Solar Growth 2024 BY - Winquepin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.03"/>
    <n v="0.28000000000000003"/>
    <n v="0.59"/>
    <n v="16.420000000000002"/>
    <n v="33.08"/>
    <n v="50.4"/>
    <n v="33.907095681150004"/>
    <n v="47.59743574177498"/>
    <n v="74.604867909007012"/>
    <n v="101.69660836701252"/>
    <n v="128.87292029845358"/>
    <n v="156.13406770756166"/>
    <n v="183.48031542270232"/>
    <n v="210.91192909894787"/>
    <n v="238.42917522065818"/>
    <n v="266.03232110406924"/>
    <n v="293.7216348998902"/>
    <n v="321.49738559590816"/>
    <n v="2056.88575704713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newable Generation"/>
    <s v="PEF Solar Growth 2024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2.8641322250000001"/>
    <n v="8.6013375506428158"/>
    <n v="14.356452538034532"/>
    <n v="20.129533095228936"/>
    <n v="25.920635304806318"/>
    <n v="31.729815424418273"/>
    <n v="37.55712988733422"/>
    <n v="43.402635302989616"/>
    <n v="49.266388457535896"/>
    <n v="55.148446314392139"/>
    <n v="61.048866014798378"/>
    <n v="350.02537211518109"/>
    <n v="66.967704878370796"/>
    <n v="90.157059728241805"/>
    <n v="130.67084341605033"/>
    <n v="171.31109776698361"/>
    <n v="212.07821758071651"/>
    <n v="252.97259888935838"/>
    <n v="293.99463896129993"/>
    <n v="335.14473630507291"/>
    <n v="376.423290673221"/>
    <n v="417.83070306618367"/>
    <n v="459.36737573619092"/>
    <n v="501.03371219117201"/>
    <n v="3307.9519791928615"/>
    <n v="542.83011719867454"/>
    <n v="571.14898691188"/>
    <n v="0"/>
    <n v="0"/>
    <n v="0"/>
    <n v="0"/>
    <n v="0"/>
    <n v="0"/>
    <n v="0"/>
    <n v="0"/>
    <n v="0"/>
    <n v="0"/>
    <n v="1113.97910411055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newable Generation"/>
    <s v="PEF Solar Growth 2025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2.8641322250000001"/>
    <n v="8.6013375506428158"/>
    <n v="14.356452538034532"/>
    <n v="20.129533095228936"/>
    <n v="25.920635304806318"/>
    <n v="31.729815424418273"/>
    <n v="37.55712988733422"/>
    <n v="43.402635302989616"/>
    <n v="49.266388457535896"/>
    <n v="55.148446314392139"/>
    <n v="61.048866014798378"/>
    <n v="350.02537211518109"/>
    <n v="66.967704878370796"/>
    <n v="84.939838671158469"/>
    <n v="115.00289380234305"/>
    <n v="145.15979587083902"/>
    <n v="175.41083783581513"/>
    <n v="205.75631357096208"/>
    <n v="236.19651786734715"/>
    <n v="266.73174643627812"/>
    <n v="297.3622959121758"/>
    <n v="328.08846385545598"/>
    <n v="358.91054875541965"/>
    <n v="389.828850033153"/>
    <n v="2670.3558074893181"/>
    <n v="420.84366804443601"/>
    <n v="478.77331091349362"/>
    <n v="563.70179784163963"/>
    <n v="648.89540347957472"/>
    <n v="734.35495544042146"/>
    <n v="820.08128392083768"/>
    <n v="906.07522170908146"/>
    <n v="992.33760419310067"/>
    <n v="1078.8692693686487"/>
    <n v="1165.6710578474253"/>
    <n v="1252.7438128652425"/>
    <n v="0"/>
    <n v="9062.34738562390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newable Generation"/>
    <s v="PEF Solar Growth 2026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797640845833331"/>
    <n v="8.9485940938999207"/>
    <n v="14.936056820791691"/>
    <n v="20.942210430454118"/>
    <n v="26.967113269655218"/>
    <n v="33.010823867302378"/>
    <n v="39.073400935010888"/>
    <n v="45.154903367674351"/>
    <n v="51.255390244036775"/>
    <n v="57.374920827266543"/>
    <n v="63.513554565532054"/>
    <n v="364.15673250620728"/>
    <n v="69.671351092579314"/>
    <n v="99.686612974561157"/>
    <n v="153.6338153453521"/>
    <n v="207.74942307936786"/>
    <n v="262.03396188257869"/>
    <n v="316.48795910203535"/>
    <n v="371.11194373099198"/>
    <n v="425.90644641404549"/>
    <n v="480.87199945228951"/>
    <n v="536.00913680848646"/>
    <n v="591.31839411225405"/>
    <n v="646.8003086652692"/>
    <n v="4161.2813526598102"/>
    <n v="702.45541944648687"/>
    <n v="761.26403120196028"/>
    <n v="823.23598812107593"/>
    <n v="885.40140103894714"/>
    <n v="947.76087386136192"/>
    <n v="0"/>
    <n v="0"/>
    <n v="0"/>
    <n v="0"/>
    <n v="0"/>
    <n v="0"/>
    <n v="0"/>
    <n v="4120.11771366983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newable Generation"/>
    <s v="PEF Solar Growth 2027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676676133333331"/>
    <n v="8.9122669189585153"/>
    <n v="14.875423301898087"/>
    <n v="20.85719469122359"/>
    <n v="26.857639196842008"/>
    <n v="32.876815110060285"/>
    <n v="38.91478090415157"/>
    <n v="44.971595234923306"/>
    <n v="51.047316941286965"/>
    <n v="57.142005045829734"/>
    <n v="63.255718755387811"/>
    <n v="362.67842371389526"/>
    <n v="69.388517461621618"/>
    <n v="99.28167157867604"/>
    <n v="153.0093530952264"/>
    <n v="206.90475470333652"/>
    <n v="260.96839996978463"/>
    <n v="315.2008140957517"/>
    <n v="369.60252392192331"/>
    <n v="424.17405793360791"/>
    <n v="478.91594626587084"/>
    <n v="533.82872070868393"/>
    <n v="588.91291471209195"/>
    <n v="644.1690633913945"/>
    <n v="4144.3567378379703"/>
    <n v="699.59770353234489"/>
    <n v="758.16704120969746"/>
    <n v="819.88688064473058"/>
    <n v="881.79938905093275"/>
    <n v="943.9051678772513"/>
    <n v="0"/>
    <n v="0"/>
    <n v="0"/>
    <n v="0"/>
    <n v="0"/>
    <n v="0"/>
    <n v="0"/>
    <n v="4103.3561823149576"/>
    <n v="0"/>
    <n v="0"/>
    <n v="0"/>
    <n v="0"/>
    <n v="0"/>
    <n v="0"/>
    <n v="0"/>
    <n v="0"/>
    <n v="0"/>
    <n v="0"/>
    <n v="0"/>
    <n v="0"/>
    <n v="0"/>
  </r>
  <r>
    <s v="DE Florida"/>
    <x v="20"/>
    <s v="Renewable Generation"/>
    <s v="PEF Solar Growth 2028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559613508333333"/>
    <n v="8.877111588370056"/>
    <n v="14.81674570296879"/>
    <n v="20.774921395194042"/>
    <n v="26.751696545732443"/>
    <n v="32.747129215955027"/>
    <n v="38.761277648481268"/>
    <n v="44.79420026774487"/>
    <n v="50.845955680561346"/>
    <n v="56.916602676697345"/>
    <n v="63.006200229441774"/>
    <n v="361.2478023019803"/>
    <n v="69.114807496178685"/>
    <n v="98.890174625628632"/>
    <n v="152.40618143205219"/>
    <n v="206.08924755144318"/>
    <n v="259.93989448784708"/>
    <n v="313.95864537327299"/>
    <n v="368.14602497277536"/>
    <n v="422.50255968955219"/>
    <n v="477.0287775700582"/>
    <n v="531.72520830913538"/>
    <n v="586.59238325515764"/>
    <n v="641.63083541519381"/>
    <n v="4128.0247401782945"/>
    <n v="696.84109946018441"/>
    <n v="725.62005957263625"/>
    <n v="727.88520594400234"/>
    <n v="730.15742335484163"/>
    <n v="732.43673387860565"/>
    <n v="0"/>
    <n v="0"/>
    <n v="0"/>
    <n v="0"/>
    <n v="0"/>
    <n v="0"/>
    <n v="0"/>
    <n v="3612.94052221027"/>
  </r>
  <r>
    <s v="DE Florida"/>
    <x v="20"/>
    <s v="Renewable Generation"/>
    <s v="PEF Solar Growth Battery BY"/>
    <s v="AFUDC Not Eligible"/>
    <s v="Expansion"/>
    <s v="Regulated Renewables"/>
    <s v="Renewable Generation - Battery"/>
    <s v="BY - Solar Energy Production"/>
    <s v="~"/>
    <s v="PEF Solar Growth Battery"/>
    <n v="108.59"/>
    <n v="80.199999999999989"/>
    <n v="65.91"/>
    <n v="66.78"/>
    <n v="67.23"/>
    <n v="-379.57"/>
    <n v="0"/>
    <n v="0"/>
    <n v="0"/>
    <n v="0"/>
    <n v="0"/>
    <n v="0"/>
    <n v="9.14000000000004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Renewable Generation"/>
    <s v="PEF Solar Growth Battery BY - Jennings"/>
    <s v="AFUDC Not Eligible"/>
    <s v="Expansion"/>
    <s v="Regulated Renewables"/>
    <s v="Renewable Generation - Battery"/>
    <s v="BY - Solar Energy Production"/>
    <s v="~"/>
    <s v="PEF Solar Growth Battery"/>
    <n v="22.43"/>
    <n v="22.77"/>
    <n v="23.42"/>
    <n v="24.09"/>
    <n v="21"/>
    <n v="-45.25"/>
    <n v="0"/>
    <n v="0"/>
    <n v="0"/>
    <n v="0.04"/>
    <n v="0.08"/>
    <n v="0.08"/>
    <n v="68.660000000000011"/>
    <n v="1.4046734582499998"/>
    <n v="1.4638134963999998"/>
    <n v="1.4638134963999998"/>
    <n v="1.4638134963999998"/>
    <n v="1.4638134963999998"/>
    <n v="1.4638134963999998"/>
    <n v="1.4638134963999998"/>
    <n v="1.4638134963999998"/>
    <n v="1.4683830390773069"/>
    <n v="1.4729668463589036"/>
    <n v="1.4775649627741767"/>
    <n v="1.4821774329915198"/>
    <n v="17.552460214251909"/>
    <n v="1.4868043018187667"/>
    <n v="1.4914456142036252"/>
    <n v="1.4961014152341161"/>
    <n v="1.5007717501390103"/>
    <n v="1.5054566642882665"/>
    <n v="1.5101562031934754"/>
    <n v="1.5148704125082983"/>
    <n v="1.5195993380289132"/>
    <n v="1.5243430256944579"/>
    <n v="1.5291015215874775"/>
    <n v="1.5338748719343713"/>
    <n v="1.5386631231058425"/>
    <n v="18.151188241736619"/>
    <n v="1.5434663216173483"/>
    <n v="1.5482845141295518"/>
    <n v="1.5531177474487745"/>
    <n v="1.557966068527453"/>
    <n v="1.5628295244645931"/>
    <n v="1.5677081625062281"/>
    <n v="1.5726020300458792"/>
    <n v="1.5775111746250121"/>
    <n v="1.5824356439335039"/>
    <n v="1.5873754858101019"/>
    <n v="1.5923307482428906"/>
    <n v="1.597301479369758"/>
    <n v="18.842928900721095"/>
    <n v="1.6022877274788623"/>
    <n v="1.607289541009101"/>
    <n v="1.6123069685505831"/>
    <n v="1.6173400588450983"/>
    <n v="1.6223888607865933"/>
    <n v="1.6274534234216451"/>
    <n v="1.6325337959499377"/>
    <n v="1.6376300277247409"/>
    <n v="1.6427421682533883"/>
    <n v="1.6478702671977596"/>
    <n v="1.653014374374763"/>
    <n v="1.6581745397568175"/>
    <n v="19.56103175334929"/>
    <n v="1.6633508134723403"/>
    <n v="1.6685432458062324"/>
    <n v="1.6737518872003683"/>
    <n v="1.6789767882540851"/>
    <n v="1.6842179997246742"/>
    <n v="1.6894755725278747"/>
    <n v="1.694749557738368"/>
    <n v="1.700040006590273"/>
    <n v="1.7053469704776456"/>
    <n v="1.7106705009549765"/>
    <n v="1.7160106497376926"/>
    <n v="1.7213674687026594"/>
    <n v="20.306501461187189"/>
    <n v="1.7267410098886844"/>
    <n v="1.7321313254970239"/>
    <n v="1.7375384678918881"/>
    <n v="1.7429624896009521"/>
    <n v="1.7484034433158648"/>
    <n v="1.7538613818927606"/>
    <n v="1.7593363583527737"/>
    <n v="1.7648284258825528"/>
    <n v="1.7703376378347777"/>
    <n v="1.7758640477286773"/>
    <n v="1.7814077092505507"/>
    <n v="1.7869686762542867"/>
    <n v="21.080380973390795"/>
  </r>
  <r>
    <s v="DE Florida"/>
    <x v="20"/>
    <s v="Renewable Generation"/>
    <s v="PEF Solar Growth Battery BY - Micanopy"/>
    <s v="AFUDC Not Eligible"/>
    <s v="Expansion"/>
    <s v="Regulated Renewables"/>
    <s v="Renewable Generation - Battery"/>
    <s v="BY - Solar Energy Production"/>
    <s v="~"/>
    <s v="PEF Solar Growth Battery"/>
    <n v="28.9"/>
    <n v="29.11"/>
    <n v="29.39"/>
    <n v="29.73"/>
    <n v="29.96"/>
    <n v="24.55"/>
    <n v="35.630000000000003"/>
    <n v="6.7"/>
    <n v="2.0299999999999998"/>
    <n v="2.11"/>
    <n v="2.1800000000000002"/>
    <n v="2.19"/>
    <n v="222.48000000000002"/>
    <n v="4.15926628295"/>
    <n v="4.2247745278999993"/>
    <n v="4.2247745278999993"/>
    <n v="4.2247745278999993"/>
    <n v="4.2247745278999993"/>
    <n v="4.2247745278999993"/>
    <n v="4.2247745278999993"/>
    <n v="4.2247745278999993"/>
    <n v="4.2379628798005093"/>
    <n v="4.2511924013834959"/>
    <n v="4.264463221167123"/>
    <n v="4.2777754680707432"/>
    <n v="50.764081948671873"/>
    <n v="4.2911292714161569"/>
    <n v="4.3045247609288584"/>
    <n v="4.317962066739307"/>
    <n v="4.3314413193841848"/>
    <n v="4.344962649807667"/>
    <n v="4.3585261893626921"/>
    <n v="4.3721320698122401"/>
    <n v="4.3857804233306101"/>
    <n v="4.3994713825047089"/>
    <n v="4.4132050803353318"/>
    <n v="4.4269816502384627"/>
    <n v="4.4408012260465624"/>
    <n v="52.386918089906771"/>
    <n v="4.4546639420098755"/>
    <n v="4.4685699327977293"/>
    <n v="4.4825193334998463"/>
    <n v="4.4965122796276527"/>
    <n v="4.5105489071155986"/>
    <n v="4.5246293523224734"/>
    <n v="4.5387537520327381"/>
    <n v="4.5529222434578465"/>
    <n v="4.5671349642375807"/>
    <n v="4.5813920524413927"/>
    <n v="4.5956936465697371"/>
    <n v="4.610039885555425"/>
    <n v="54.383380291667891"/>
    <n v="4.6244309087649667"/>
    <n v="4.6388668559999306"/>
    <n v="4.6533478674983"/>
    <n v="4.6678740839358337"/>
    <n v="4.6824456464274338"/>
    <n v="4.6970626965285165"/>
    <n v="4.7117253762363891"/>
    <n v="4.7264338279916247"/>
    <n v="4.7411881946794523"/>
    <n v="4.7559886196311369"/>
    <n v="4.7708352466253805"/>
    <n v="4.7857282198897133"/>
    <n v="56.455927544208684"/>
    <n v="4.8006676841018958"/>
    <n v="4.8156537843913263"/>
    <n v="4.8306866663404477"/>
    <n v="4.8457664759861618"/>
    <n v="4.8608933598212545"/>
    <n v="4.8760674647958071"/>
    <n v="4.8912889383186373"/>
    <n v="4.9065579282587182"/>
    <n v="4.9218745829466259"/>
    <n v="4.9372390511759727"/>
    <n v="4.9526514822048568"/>
    <n v="4.9681120257573115"/>
    <n v="58.607459444099021"/>
    <n v="4.9836208320247577"/>
    <n v="4.9991780516674638"/>
    <n v="5.0147838358160124"/>
    <n v="5.0304383360727645"/>
    <n v="5.0461417045133325"/>
    <n v="5.0618940936880605"/>
    <n v="5.0776956566235043"/>
    <n v="5.0935465468239158"/>
    <n v="5.1094469182727398"/>
    <n v="5.1253969254341047"/>
    <n v="5.1413967232543243"/>
    <n v="5.1574464671634059"/>
    <n v="60.840986091354381"/>
  </r>
  <r>
    <s v="DE Florida"/>
    <x v="20"/>
    <s v="Renewable Generation"/>
    <s v="PEF Solar Growth Battery BY - Trenton"/>
    <s v="AFUDC Not Eligible"/>
    <s v="Expansion"/>
    <s v="Regulated Renewables"/>
    <s v="Renewable Generation - Battery"/>
    <s v="BY - Solar Energy Production"/>
    <s v="~"/>
    <s v="PEF Solar Growth Battery"/>
    <n v="40.53"/>
    <n v="40.75"/>
    <n v="40.97"/>
    <n v="41.25"/>
    <n v="-186.84"/>
    <n v="0.02"/>
    <n v="0.03"/>
    <n v="0.03"/>
    <n v="0"/>
    <n v="0.06"/>
    <n v="0.1"/>
    <n v="0.1"/>
    <n v="-23"/>
    <n v="1.5948143779499997"/>
    <n v="1.6468370084999999"/>
    <n v="1.6468370084999999"/>
    <n v="1.6468370084999999"/>
    <n v="1.6468370084999999"/>
    <n v="1.6468370084999999"/>
    <n v="1.6468370084999999"/>
    <n v="1.6468370084999999"/>
    <n v="1.6519778901843241"/>
    <n v="1.6571348200047757"/>
    <n v="1.6623078480583402"/>
    <n v="1.6674970245983882"/>
    <n v="19.761591020295825"/>
    <n v="1.6727024000351665"/>
    <n v="1.6779240249362841"/>
    <n v="1.683161950027207"/>
    <n v="1.6884162261917484"/>
    <n v="1.6936869044725642"/>
    <n v="1.6989740360716492"/>
    <n v="1.7042776723508328"/>
    <n v="1.7095978648322803"/>
    <n v="1.7149346651989916"/>
    <n v="1.7202881252953028"/>
    <n v="1.7256582971273935"/>
    <n v="1.7310452328637873"/>
    <n v="20.420667399403207"/>
    <n v="1.7364489848358615"/>
    <n v="1.7418696055383538"/>
    <n v="1.7473071476298745"/>
    <n v="1.7527616639334165"/>
    <n v="1.7582332074368674"/>
    <n v="1.763721831293527"/>
    <n v="1.7692275888226208"/>
    <n v="1.774750533509821"/>
    <n v="1.7802907190077628"/>
    <n v="1.7858481991365678"/>
    <n v="1.7914230278843666"/>
    <n v="1.7970152594078221"/>
    <n v="21.198897768436858"/>
    <n v="1.8026249480326577"/>
    <n v="1.8082521482541827"/>
    <n v="1.813896914737823"/>
    <n v="1.8195593023196526"/>
    <n v="1.8252393660069248"/>
    <n v="1.830937160978608"/>
    <n v="1.8366527425859198"/>
    <n v="1.8423861663528682"/>
    <n v="1.8481374879767867"/>
    <n v="1.8539067633288793"/>
    <n v="1.8596940484547604"/>
    <n v="1.865499399575"/>
    <n v="22.006786448604064"/>
    <n v="1.8713228730856717"/>
    <n v="1.8771645255588965"/>
    <n v="1.8830244137433982"/>
    <n v="1.8889025945650488"/>
    <n v="1.8947991251274245"/>
    <n v="1.9007140627123607"/>
    <n v="1.9066474647805085"/>
    <n v="1.9125993889718897"/>
    <n v="1.9185698931064612"/>
    <n v="1.9245590351846749"/>
    <n v="1.9305668733880401"/>
    <n v="1.9365934660796891"/>
    <n v="22.845463716304064"/>
    <n v="1.9426388718049457"/>
    <n v="1.9487031492918931"/>
    <n v="1.9547863574519435"/>
    <n v="1.9608885553804103"/>
    <n v="1.9670098023570843"/>
    <n v="1.9731501578468085"/>
    <n v="1.9793096815000544"/>
    <n v="1.9854884331535023"/>
    <n v="1.9916864728306245"/>
    <n v="1.9979038607422659"/>
    <n v="2.0041406572872291"/>
    <n v="2.0103969230528631"/>
    <n v="23.716102922699626"/>
  </r>
  <r>
    <s v="DE Florida"/>
    <x v="20"/>
    <s v="Transmission"/>
    <s v="PEF Transmission Expansion EE 2023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.01"/>
    <n v="0.02"/>
    <n v="0.02"/>
    <n v="0.03"/>
    <n v="0.06"/>
    <n v="0.88"/>
    <n v="3.61"/>
    <n v="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FF  Tallahasse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.58381472339999996"/>
    <n v="0.58563720030759614"/>
    <n v="0.58746536638668023"/>
    <n v="0.5892992393969686"/>
    <n v="0.59113883715361693"/>
    <n v="0.5929841775273943"/>
    <n v="0.59483527844485617"/>
    <n v="0.59669215788851915"/>
    <n v="0.59855483389703501"/>
    <n v="0.60042332456536629"/>
    <n v="0.60229764804496233"/>
    <n v="0.60417782254393482"/>
    <n v="7.1273206095569313"/>
    <n v="0.60606386632723552"/>
    <n v="0.60795579771683328"/>
    <n v="0.60985363509189205"/>
    <n v="0.61175739688894937"/>
    <n v="0.6136671016020957"/>
    <n v="0.61558276778315391"/>
    <n v="0.61750441404185941"/>
    <n v="0.61943205904604148"/>
    <n v="0.62136572152180369"/>
    <n v="0.62330542025370672"/>
    <n v="0.62525117408495023"/>
    <n v="0.62720300191755596"/>
    <n v="7.3989423562760779"/>
    <n v="0.62916092271255186"/>
    <n v="0.66444629487767226"/>
    <n v="0.73316315571803525"/>
    <n v="0.8020945279213777"/>
    <n v="0.87124108112138643"/>
    <n v="0.94060348704212271"/>
    <n v="1.0101824195045499"/>
    <n v="1.0799785544330767"/>
    <n v="1.1499925698621261"/>
    <n v="1.2202251459427198"/>
    <n v="1.290676964949087"/>
    <n v="1.3613487112852916"/>
    <n v="11.753113835369998"/>
    <n v="1.4322410714918818"/>
    <n v="1.6476129534657911"/>
    <n v="2.0079153745957341"/>
    <n v="2.3693425409846465"/>
    <n v="2.7318979637160599"/>
    <n v="3.0955851648339512"/>
    <n v="3.4604076773769554"/>
    <n v="3.8263690454126902"/>
    <n v="4.193472824072181"/>
    <n v="4.5617225795844005"/>
    <n v="4.9311218893109094"/>
    <n v="5.301674341780612"/>
    <n v="39.559363426625815"/>
    <n v="5.6733835367246153"/>
    <n v="7.8988264308430782"/>
    <n v="11.983789769012702"/>
    <n v="16.081505014686194"/>
    <n v="20.192011975110642"/>
    <n v="24.315350581798238"/>
    <n v="28.451560890914177"/>
    <n v="32.600683083665771"/>
    <n v="36.762757466692811"/>
    <n v="40.93782447245912"/>
    <n v="45.125924659645321"/>
    <n v="49.327098713542846"/>
    <n v="319.35071659509555"/>
    <n v="53.541387446449214"/>
    <n v="55.738678893731787"/>
    <n v="55.912676655473987"/>
    <n v="56.087217580809074"/>
    <n v="56.262303365314565"/>
    <n v="56.437935709860966"/>
    <n v="56.614116320628362"/>
    <n v="0"/>
    <n v="0"/>
    <n v="0"/>
    <n v="0"/>
    <n v="0"/>
    <n v="390.59431597226796"/>
  </r>
  <r>
    <s v="DE Florida"/>
    <x v="20"/>
    <s v="Transmission"/>
    <s v="PEF Transmission Expansion FF - Moss Park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0148147653773011"/>
    <n v="0.90538555529405396"/>
    <n v="1.5111748232959088"/>
    <n v="2.1188551654820076"/>
    <n v="2.7284324851618984"/>
    <n v="3.339912704073313"/>
    <n v="3.9533017624396973"/>
    <n v="4.5686056190279132"/>
    <n v="5.1858302512061236"/>
    <n v="5.8049816550018658"/>
    <n v="6.4260658451602977"/>
    <n v="36.844027342680803"/>
    <n v="7.0490888552026183"/>
    <n v="7.7531629043563877"/>
    <n v="8.5385410072188641"/>
    <n v="9.3263708013437032"/>
    <n v="10.116659940101966"/>
    <n v="10.909416100756021"/>
    <n v="11.704646984534101"/>
    <n v="12.502360316705145"/>
    <n v="13.302563846653827"/>
    <n v="14.105265347955845"/>
    <n v="14.910472618453431"/>
    <n v="15.718193480331109"/>
    <n v="135.93674220361302"/>
    <n v="16.528435780191689"/>
    <n v="16.960619745723058"/>
    <n v="17.013565203564688"/>
    <n v="17.066675939653699"/>
    <n v="17.11995246993424"/>
    <n v="17.173395311961059"/>
    <n v="17.22700498490455"/>
    <n v="17.280782009555775"/>
    <n v="17.334726908331543"/>
    <n v="17.388840205279475"/>
    <n v="17.443122426083089"/>
    <n v="17.49757409806692"/>
    <n v="206.0346950832498"/>
  </r>
  <r>
    <s v="DE Florida"/>
    <x v="20"/>
    <s v="Transmission"/>
    <s v="PEF Transmission Expansion FF - New County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461044593889251"/>
    <n v="0.33811070379221014"/>
    <n v="0.45330466233542765"/>
    <n v="0.62573213874802325"/>
    <n v="0.95815799519064682"/>
    <n v="1.3059660703759179"/>
    <n v="1.688939526405812"/>
    <n v="2.2181248369637081"/>
    <n v="2.6585778080051861"/>
    <n v="2.8737584648919703"/>
    <n v="2.980843666503604"/>
    <n v="16.236126319151399"/>
    <n v="3.0717418586787892"/>
    <n v="3.1811812399174384"/>
    <n v="3.2790881865721992"/>
    <n v="3.3387703753375857"/>
    <n v="3.4232772346654077"/>
    <n v="3.5771276464425616"/>
    <n v="3.7376725099619095"/>
    <n v="3.9134821887444895"/>
    <n v="4.1526632441647831"/>
    <n v="4.3534355511870606"/>
    <n v="4.4566486967449865"/>
    <n v="4.5130649885197114"/>
    <n v="44.998153720936919"/>
    <n v="4.5625002003426518"/>
    <n v="5.6552091250492627"/>
    <n v="7.2727447625792649"/>
    <n v="8.1946406181036213"/>
    <n v="9.5674719230613974"/>
    <n v="12.200829165755948"/>
    <n v="14.95541403505629"/>
    <n v="17.987080110234913"/>
    <n v="22.170661122760801"/>
    <n v="25.655246817408983"/>
    <n v="27.365163771987913"/>
    <n v="28.223541416682973"/>
    <n v="183.81050306902401"/>
    <n v="28.954442469056584"/>
    <n v="29.842431719466951"/>
    <n v="30.645229441725952"/>
    <n v="31.139737345536254"/>
    <n v="31.834528208477625"/>
    <n v="33.088702729073134"/>
    <n v="34.396917529914127"/>
    <n v="35.828303461099772"/>
    <n v="37.770900353291587"/>
    <n v="39.403724082339991"/>
    <n v="40.249652572618153"/>
    <n v="40.718147577988525"/>
    <n v="413.87271749058868"/>
    <n v="41.130373338936735"/>
    <n v="41.403910786034238"/>
    <n v="41.533160132217681"/>
    <n v="41.662812952207616"/>
    <n v="0"/>
    <n v="0"/>
    <n v="0"/>
    <n v="0"/>
    <n v="0"/>
    <n v="0"/>
    <n v="0"/>
    <n v="0"/>
    <n v="165.73025720939629"/>
  </r>
  <r>
    <s v="DE Florida"/>
    <x v="20"/>
    <s v="Transmission"/>
    <s v="PEF Transmission Expansion FF American Cement-Bushnell East 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7.1267726100000012E-2"/>
    <n v="7.1272175586450687E-2"/>
    <n v="7.1276625350697953E-2"/>
    <n v="7.1281075392759116E-2"/>
    <n v="7.1285525712651551E-2"/>
    <n v="7.1289976310392578E-2"/>
    <n v="7.1294427185999557E-2"/>
    <n v="7.1298878339489835E-2"/>
    <n v="7.1303329770880747E-2"/>
    <n v="7.1307781480189666E-2"/>
    <n v="7.1312233467433928E-2"/>
    <n v="7.1316685732630905E-2"/>
    <n v="0.85550644042957658"/>
    <n v="7.1321138275797918E-2"/>
    <n v="7.1325591096952343E-2"/>
    <n v="7.1330044196111539E-2"/>
    <n v="7.1334497573292854E-2"/>
    <n v="7.133895122851365E-2"/>
    <n v="7.1343405161791273E-2"/>
    <n v="7.1347859373143099E-2"/>
    <n v="7.1352313862586489E-2"/>
    <n v="7.1356768630138803E-2"/>
    <n v="7.136122367581739E-2"/>
    <n v="7.1365678999639623E-2"/>
    <n v="7.1370134601622892E-2"/>
    <n v="0.8561476066754079"/>
    <n v="7.1374590481784531E-2"/>
    <n v="7.1597398399653803E-2"/>
    <n v="7.1820901850316046E-2"/>
    <n v="7.2045103004995115E-2"/>
    <n v="7.2270004041692731E-2"/>
    <n v="7.2495607145209556E-2"/>
    <n v="7.2721914507166543E-2"/>
    <n v="7.2948928326026133E-2"/>
    <n v="7.3176650807113636E-2"/>
    <n v="7.3405084162638676E-2"/>
    <n v="7.3634230611716658E-2"/>
    <n v="7.3864092380390337E-2"/>
    <n v="0.87135450571870399"/>
    <n v="7.4094671701651432E-2"/>
    <n v="7.4325970815462328E-2"/>
    <n v="7.455799196877784E-2"/>
    <n v="7.4790737415567007E-2"/>
    <n v="7.5024209416835061E-2"/>
    <n v="7.5258410240645307E-2"/>
    <n v="7.5493342162141222E-2"/>
    <n v="7.5729007463568518E-2"/>
    <n v="7.5965408434297318E-2"/>
    <n v="7.6202547370844406E-2"/>
    <n v="7.6440426576895551E-2"/>
    <n v="7.6679048363327854E-2"/>
    <n v="0.90456177193001386"/>
    <n v="7.69184150482322E-2"/>
    <n v="7.7158528956935812E-2"/>
    <n v="7.7399392422024815E-2"/>
    <n v="7.7641007783366869E-2"/>
    <n v="7.7883377388133973E-2"/>
    <n v="7.8126503590825194E-2"/>
    <n v="7.8370388753289569E-2"/>
    <n v="7.861503524474904E-2"/>
    <n v="7.8860445441821525E-2"/>
    <n v="7.9106621728543894E-2"/>
    <n v="7.9353566496395231E-2"/>
    <n v="7.9601282144320037E-2"/>
    <n v="0.93903456499863824"/>
    <n v="7.9849771078751491E-2"/>
    <n v="8.00990357136349E-2"/>
    <n v="8.0349078470451085E-2"/>
    <n v="8.0599901778239946E-2"/>
    <n v="8.0851508073624026E-2"/>
    <n v="8.1103899800832213E-2"/>
    <n v="8.1357079411723474E-2"/>
    <n v="8.1611049365810664E-2"/>
    <n v="8.1865812130284432E-2"/>
    <n v="8.2121370180037179E-2"/>
    <n v="8.2377725997687098E-2"/>
    <n v="8.2634882073602298E-2"/>
    <n v="0.97482111407467875"/>
  </r>
  <r>
    <s v="DE Florida"/>
    <x v="20"/>
    <s v="Transmission"/>
    <s v="PEF Transmission Expansion FF Bartow Plant-Northeast"/>
    <s v="AFUDC Not Eligible"/>
    <s v="Expansion"/>
    <s v="Other Transmission &amp; Distribution Expansion"/>
    <s v="Transmission Expansion"/>
    <s v="FF - Transmission Stations "/>
    <s v="~"/>
    <s v="PEF Transmission (Excl. ECC) 353.1"/>
    <n v="0.02"/>
    <n v="0.01"/>
    <n v="0.13"/>
    <n v="0.3"/>
    <n v="0.36"/>
    <n v="0.38"/>
    <n v="0.4"/>
    <n v="0.56000000000000005"/>
    <n v="0.01"/>
    <n v="0"/>
    <n v="0"/>
    <n v="0"/>
    <n v="2.17"/>
    <n v="5.6299318450000004E-2"/>
    <n v="6.3654366257868522E-2"/>
    <n v="6.3658340416378842E-2"/>
    <n v="6.3662314823009394E-2"/>
    <n v="6.3666289477775667E-2"/>
    <n v="6.3865034623649758E-2"/>
    <n v="6.4064400186283357E-2"/>
    <n v="6.4264388102412875E-2"/>
    <n v="6.4465000314820539E-2"/>
    <n v="6.4666238772353307E-2"/>
    <n v="6.48681054299418E-2"/>
    <n v="6.5070602248619283E-2"/>
    <n v="0.76220439910311333"/>
    <n v="6.5273731195540724E-2"/>
    <n v="6.5477494244001899E-2"/>
    <n v="6.5681893373458575E-2"/>
    <n v="6.5886930569545699E-2"/>
    <n v="6.6092607824096733E-2"/>
    <n v="6.6298927135162986E-2"/>
    <n v="6.6505890507032997E-2"/>
    <n v="6.6713499950252095E-2"/>
    <n v="6.6921757481641794E-2"/>
    <n v="6.7130665124319519E-2"/>
    <n v="6.7340224907718155E-2"/>
    <n v="6.7550438867605825E-2"/>
    <n v="0.79687406118037696"/>
    <n v="6.7761309046105667E-2"/>
    <n v="6.7972837491715621E-2"/>
    <n v="6.8185026259328388E-2"/>
    <n v="6.8397877410251343E-2"/>
    <n v="6.8611393012226601E-2"/>
    <n v="6.8825575139451076E-2"/>
    <n v="6.904042587259665E-2"/>
    <n v="6.9255947298830361E-2"/>
    <n v="6.9472141511834701E-2"/>
    <n v="6.9689010611827945E-2"/>
    <n v="6.9906556705584572E-2"/>
    <n v="7.0124781906455699E-2"/>
    <n v="0.82724288226620846"/>
    <n v="7.0343688334389615E-2"/>
    <n v="7.0563278115952435E-2"/>
    <n v="7.0783553384348663E-2"/>
    <n v="7.1004516279441973E-2"/>
    <n v="7.1226168947776017E-2"/>
    <n v="7.1448513542595224E-2"/>
    <n v="7.1671552223865745E-2"/>
    <n v="7.189528715829642E-2"/>
    <n v="7.2119720519359845E-2"/>
    <n v="7.2344854487313523E-2"/>
    <n v="7.2570691249220928E-2"/>
    <n v="7.2797232998972894E-2"/>
    <n v="0.8587690572415333"/>
    <n v="7.3024481937308788E-2"/>
    <n v="7.325244027183804E-2"/>
    <n v="7.3481110217061413E-2"/>
    <n v="7.3710493994392723E-2"/>
    <n v="7.3940593832180199E-2"/>
    <n v="7.4171411965728296E-2"/>
    <n v="7.4402950637319359E-2"/>
    <n v="7.4635212096235359E-2"/>
    <n v="7.4868198598779814E-2"/>
    <n v="7.5101912408299665E-2"/>
    <n v="7.5336355795207283E-2"/>
    <n v="7.5571531037002523E-2"/>
    <n v="0.89149669279135346"/>
    <n v="7.5807440418294791E-2"/>
    <n v="7.604408623082537E-2"/>
    <n v="7.6281470773489554E-2"/>
    <n v="7.651959635235904E-2"/>
    <n v="7.6758465280704319E-2"/>
    <n v="7.6998079879017134E-2"/>
    <n v="7.7238442475033059E-2"/>
    <n v="7.7479555403754105E-2"/>
    <n v="7.7721421007471342E-2"/>
    <n v="7.7964041635787726E-2"/>
    <n v="7.8207419645640916E-2"/>
    <n v="7.845155740132613E-2"/>
    <n v="0.92547157650370349"/>
  </r>
  <r>
    <s v="DE Florida"/>
    <x v="20"/>
    <s v="Transmission"/>
    <s v="PEF Transmission Expansion FF Bayboro_TGIP"/>
    <s v="AFUDC Not Eligible"/>
    <s v="Expansion"/>
    <s v="Other Transmission &amp; Distribution Expansion"/>
    <s v="Transmission Expansion"/>
    <s v="FF - Transmission Stations "/>
    <s v="~"/>
    <s v="PEF Transmission (Excl. ECC) 353.1"/>
    <n v="9.44"/>
    <n v="5.62"/>
    <n v="8.49"/>
    <n v="8.94"/>
    <n v="6.94"/>
    <n v="-9.42"/>
    <n v="1.99"/>
    <n v="0.81"/>
    <n v="0.84"/>
    <n v="0.85"/>
    <n v="0.88"/>
    <n v="0.89"/>
    <n v="36.269999999999996"/>
    <n v="3.5188712907999999"/>
    <n v="4.5359078533423514"/>
    <n v="4.5500674608108955"/>
    <n v="4.5642712699012842"/>
    <n v="4.5785194185963975"/>
    <n v="4.5928120453098469"/>
    <n v="4.6071492888873298"/>
    <n v="4.6215312886079705"/>
    <n v="4.6359581841856787"/>
    <n v="4.6504301157705061"/>
    <n v="4.6649472239500032"/>
    <n v="4.6795096497505915"/>
    <n v="54.199975089912854"/>
    <n v="4.6941175346389281"/>
    <n v="4.7087710205232849"/>
    <n v="4.7234702497549215"/>
    <n v="4.7382153651294736"/>
    <n v="4.7530065098883378"/>
    <n v="4.7678438277200605"/>
    <n v="4.7827274627617395"/>
    <n v="4.7976575596004194"/>
    <n v="4.8126342632744965"/>
    <n v="4.8276577192751331"/>
    <n v="4.8427280735476623"/>
    <n v="4.8578454724930138"/>
    <n v="57.30667505860746"/>
    <n v="4.8730100629691311"/>
    <n v="4.8882219922924"/>
    <n v="4.9034814082390801"/>
    <n v="4.9187884590467377"/>
    <n v="4.9341432934156897"/>
    <n v="4.9495460605104471"/>
    <n v="4.9649969099611608"/>
    <n v="4.9804959918650793"/>
    <n v="4.996043456788005"/>
    <n v="5.0116394557657564"/>
    <n v="5.0272841403056363"/>
    <n v="5.042977662387905"/>
    <n v="59.490628893547033"/>
    <n v="5.0587201744672505"/>
    <n v="5.0745118294742797"/>
    <n v="5.0903527808169944"/>
    <n v="5.106243182382288"/>
    <n v="5.1221831885374352"/>
    <n v="5.1381729541315968"/>
    <n v="5.1542126344973207"/>
    <n v="5.170302385452052"/>
    <n v="5.1864423632996459"/>
    <n v="5.2026327248318873"/>
    <n v="5.218873627330014"/>
    <n v="5.2351652285662409"/>
    <n v="61.757813073787005"/>
    <n v="5.251507686805299"/>
    <n v="5.2679011608059687"/>
    <n v="5.2843458098226224"/>
    <n v="5.3008417936067715"/>
    <n v="5.3173892724086205"/>
    <n v="5.3339884069786194"/>
    <n v="5.3506393585690324"/>
    <n v="5.3673422889354967"/>
    <n v="5.3840973603385986"/>
    <n v="5.4009047355454465"/>
    <n v="5.4177645778312566"/>
    <n v="5.4346770509809348"/>
    <n v="64.111399502628672"/>
    <n v="5.4516423192906709"/>
    <n v="5.46866054756953"/>
    <n v="5.4857319011410617"/>
    <n v="5.5028565458448968"/>
    <n v="5.5200346480383651"/>
    <n v="5.5372663745981061"/>
    <n v="5.5545518929216984"/>
    <n v="5.5718913709292748"/>
    <n v="5.589284977065164"/>
    <n v="5.6067328802995196"/>
    <n v="5.6242352501299635"/>
    <n v="5.641792256583237"/>
    <n v="66.554680964411489"/>
  </r>
  <r>
    <s v="DE Florida"/>
    <x v="20"/>
    <s v="Transmission"/>
    <s v="PEF Transmission Expansion FF Brookridge Bank &amp; Spar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37.888208257199999"/>
    <n v="58.869526807840415"/>
    <n v="68.642500910859212"/>
    <n v="73.88079336997373"/>
    <n v="77.572119759307171"/>
    <n v="79.422701344921691"/>
    <n v="80.341040999217569"/>
    <n v="81.166188839187967"/>
    <n v="81.995892844835325"/>
    <n v="82.886981364229541"/>
    <n v="0"/>
    <n v="0"/>
    <n v="722.66595449757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FF Fort Whit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.12792603660000001"/>
    <n v="0.12793402345741348"/>
    <n v="0.12794201081347362"/>
    <n v="0.12794999866821152"/>
    <n v="0.12795798702165839"/>
    <n v="0.12796597587384531"/>
    <n v="0.12797396522480342"/>
    <n v="0.12798195507456389"/>
    <n v="0.12798994542315784"/>
    <n v="0.12799793627061642"/>
    <n v="0.1280059276169708"/>
    <n v="0.12801391946225207"/>
    <n v="1.5356396815069666"/>
    <n v="0.12802191180649142"/>
    <n v="0.12802990464972"/>
    <n v="0.12803789799196896"/>
    <n v="0.12804589183326945"/>
    <n v="0.12805388617365263"/>
    <n v="0.12806188101314964"/>
    <n v="0.12806987635179171"/>
    <n v="0.12807787218960992"/>
    <n v="0.12808586852663548"/>
    <n v="0.12809386536289954"/>
    <n v="0.12810186269843329"/>
    <n v="0.12810986053326792"/>
    <n v="1.5367905791308902"/>
    <n v="0.12811785886743454"/>
    <n v="0.12812585770096432"/>
    <n v="0.12813385703388852"/>
    <n v="0.12814185686623825"/>
    <n v="0.12814985719804473"/>
    <n v="0.12815785802933913"/>
    <n v="0.1281658593601526"/>
    <n v="0.12817386119051638"/>
    <n v="0.12818186352046163"/>
    <n v="0.12818986635001953"/>
    <n v="0.12819786967922131"/>
    <n v="0.12820587350809814"/>
    <n v="1.5379423393043794"/>
    <n v="0.12821387783668123"/>
    <n v="0.12861411925270766"/>
    <n v="0.12901561009035525"/>
    <n v="0.12941835424990603"/>
    <n v="0.12982235564381733"/>
    <n v="0.13022761819675996"/>
    <n v="0.13063414584565625"/>
    <n v="0.13104194253971826"/>
    <n v="0.13145101224048622"/>
    <n v="0.13186135892186698"/>
    <n v="0.13227298657017261"/>
    <n v="0.13268589918415913"/>
    <n v="1.5652592805722867"/>
    <n v="0.13310010077506534"/>
    <n v="0.13351559536665183"/>
    <n v="0.13393238699524004"/>
    <n v="0.1343504797097515"/>
    <n v="0.13476987757174702"/>
    <n v="0.13519058465546643"/>
    <n v="0.13561260504786787"/>
    <n v="0.13603594284866766"/>
    <n v="0.13646060217038003"/>
    <n v="0.13688658713835725"/>
    <n v="0.13731390189082945"/>
    <n v="0.13774255057894499"/>
    <n v="1.6249112147489693"/>
    <n v="0.13817253736681076"/>
    <n v="0.13860386643153261"/>
    <n v="0.13903654196325593"/>
    <n v="0.13947056816520637"/>
    <n v="0.13990594925373065"/>
    <n v="0.14034268945833756"/>
    <n v="0.14078079302173896"/>
    <n v="0.14122026419989112"/>
    <n v="0.14166110726203601"/>
    <n v="0.1421033264907427"/>
    <n v="0.14254692618194906"/>
    <n v="0.14299191064500347"/>
    <n v="1.6868364804402352"/>
  </r>
  <r>
    <s v="DE Florida"/>
    <x v="20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0.11"/>
    <n v="0.12"/>
    <n v="0.12"/>
    <n v="0.13"/>
    <n v="0.13"/>
    <n v="0.13"/>
    <n v="0.13"/>
    <n v="0.13"/>
    <n v="0.16"/>
    <n v="0.14000000000000001"/>
    <n v="0.2"/>
    <n v="0.21000000000000002"/>
    <n v="1.7099999999999997"/>
    <n v="32.036575408799997"/>
    <n v="32.306914314327123"/>
    <n v="32.308931344831279"/>
    <n v="32.310948501265507"/>
    <n v="32.312965783637665"/>
    <n v="32.314983191955619"/>
    <n v="32.317000726227235"/>
    <n v="32.319018386460378"/>
    <n v="32.3210361726629"/>
    <n v="32.323054084842688"/>
    <n v="32.325072123007587"/>
    <n v="32.327090287165476"/>
    <n v="387.52359032518348"/>
    <n v="32.329108577324206"/>
    <n v="32.331126993491658"/>
    <n v="32.33314553567569"/>
    <n v="32.335164203884183"/>
    <n v="32.337182998124987"/>
    <n v="32.339201918405983"/>
    <n v="32.341220964735029"/>
    <n v="32.343240137120013"/>
    <n v="32.345259435568792"/>
    <n v="32.347278860089233"/>
    <n v="32.349298410689222"/>
    <n v="32.351318087376612"/>
    <n v="388.08254612248561"/>
    <n v="32.353337890159288"/>
    <n v="32.355357819045125"/>
    <n v="32.35737787404198"/>
    <n v="32.35939805515774"/>
    <n v="32.361418362400279"/>
    <n v="32.363438795777469"/>
    <n v="32.365459355297176"/>
    <n v="32.367480040967294"/>
    <n v="32.369500852795682"/>
    <n v="32.371521790790226"/>
    <n v="32.373542854958799"/>
    <n v="32.375564045309275"/>
    <n v="388.37339773670033"/>
    <n v="32.37758536184954"/>
    <n v="32.379606804587475"/>
    <n v="32.381628373530951"/>
    <n v="32.383650068687842"/>
    <n v="32.385671890066043"/>
    <n v="32.387693837673424"/>
    <n v="32.389715911517868"/>
    <n v="32.391738111607253"/>
    <n v="32.393760437949474"/>
    <n v="32.395782890552404"/>
    <n v="32.397805469423922"/>
    <n v="32.399828174571915"/>
    <n v="388.66446733201815"/>
    <n v="32.401851006004271"/>
    <n v="32.40387396372887"/>
    <n v="32.405897047753591"/>
    <n v="32.407920258086342"/>
    <n v="32.409943594734983"/>
    <n v="32.411967057707407"/>
    <n v="32.413990647011509"/>
    <n v="32.416014362655169"/>
    <n v="32.41803820464628"/>
    <n v="32.420062172992722"/>
    <n v="32.422086267702397"/>
    <n v="32.424110488783178"/>
    <n v="388.95575507180678"/>
    <n v="32.426134836242973"/>
    <n v="32.527358528577224"/>
    <n v="32.628898207875132"/>
    <n v="32.730754860543705"/>
    <n v="32.832929476069225"/>
    <n v="32.935423047026781"/>
    <n v="33.038236569089996"/>
    <n v="33.141371041040628"/>
    <n v="33.244827464778311"/>
    <n v="33.348606845330281"/>
    <n v="33.452710190861147"/>
    <n v="33.557138512682656"/>
    <n v="395.86438958011797"/>
  </r>
  <r>
    <s v="DE Florida"/>
    <x v="20"/>
    <s v="Transmission"/>
    <s v="PEF Transmission Expansion FF Stations"/>
    <s v="AFUDC Not Eligible"/>
    <s v="Expansion"/>
    <s v="Other Transmission &amp; Distribution Expansion"/>
    <s v="Transmission Expansion"/>
    <s v="FF - Transmission Stations "/>
    <s v="~"/>
    <s v="PEF Transmission (Excl. ECC) 353.1"/>
    <n v="26.09"/>
    <n v="31.500000000000007"/>
    <n v="34.72"/>
    <n v="17.53"/>
    <n v="27.15"/>
    <n v="2.4799999999999982"/>
    <n v="20.77"/>
    <n v="20.480000000000004"/>
    <n v="22.120000000000005"/>
    <n v="27.599999999999998"/>
    <n v="27.710000000000004"/>
    <n v="38.51"/>
    <n v="296.66000000000003"/>
    <n v="31.784360081150016"/>
    <n v="55.89271985359202"/>
    <n v="0"/>
    <n v="0"/>
    <n v="6.1989318214157771"/>
    <n v="0"/>
    <n v="0"/>
    <n v="3.9599401866682111"/>
    <n v="0"/>
    <n v="0"/>
    <n v="11.12571186420916"/>
    <n v="0"/>
    <n v="108.96166380703519"/>
    <n v="0"/>
    <n v="3.0329806926247493"/>
    <n v="0"/>
    <n v="0"/>
    <n v="1.2952707004072248"/>
    <n v="0"/>
    <n v="0"/>
    <n v="6.4577637066783478"/>
    <n v="0"/>
    <n v="0"/>
    <n v="3.6704674795858705"/>
    <n v="0"/>
    <n v="14.456482579296193"/>
    <n v="0"/>
    <n v="3.7765119418218758"/>
    <n v="0"/>
    <n v="0"/>
    <n v="1.6435385399325599"/>
    <n v="0"/>
    <n v="0"/>
    <n v="8.1941045453794104"/>
    <n v="0"/>
    <n v="0"/>
    <n v="4.6573698921560682"/>
    <n v="0"/>
    <n v="18.271524919289913"/>
    <n v="0"/>
    <n v="1.7509127482109488"/>
    <n v="0"/>
    <n v="0"/>
    <n v="0.72800098813894498"/>
    <n v="0"/>
    <n v="0"/>
    <n v="3.6295566310205345"/>
    <n v="0"/>
    <n v="0"/>
    <n v="2.0629695022285968"/>
    <n v="0"/>
    <n v="8.1714398695990251"/>
    <n v="0"/>
    <n v="0.70109369188149706"/>
    <n v="0"/>
    <n v="0"/>
    <n v="0.28922491418306834"/>
    <n v="0"/>
    <n v="0"/>
    <n v="1.4419735992571847"/>
    <n v="0"/>
    <n v="0"/>
    <n v="0.81958979035132218"/>
    <n v="0"/>
    <n v="3.2518819956730725"/>
    <n v="0"/>
    <n v="2.1119198727936887E-2"/>
    <n v="2.1185125897029929E-2"/>
    <n v="2.1251258868988907E-2"/>
    <n v="2.1317598286262465E-2"/>
    <n v="2.1384144793304742E-2"/>
    <n v="2.1450899036581657E-2"/>
    <n v="2.1517861664577184E-2"/>
    <n v="2.1585033327799645E-2"/>
    <n v="2.1652414678788038E-2"/>
    <n v="2.1720006372118367E-2"/>
    <n v="2.1787809064410021E-2"/>
    <n v="0.23597135071779787"/>
  </r>
  <r>
    <s v="DE Florida"/>
    <x v="20"/>
    <s v="Transmission"/>
    <s v="PEF Transmission Expansion FF Stations - Keystone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2.7656390320862734"/>
    <n v="6.1972882846870165"/>
    <n v="7.1570202259974023"/>
    <n v="8.3223577902139407"/>
    <n v="9.521348463436718"/>
    <n v="14.765536088032325"/>
    <n v="19.969297782154051"/>
    <n v="0"/>
    <n v="0"/>
    <n v="0"/>
    <n v="0"/>
    <n v="68.6984876666077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31.76"/>
    <n v="31.98"/>
    <n v="32.26"/>
    <n v="33.020000000000003"/>
    <n v="33.520000000000003"/>
    <n v="34.21"/>
    <n v="35.61"/>
    <n v="36.130000000000003"/>
    <n v="36.880000000000003"/>
    <n v="37.43"/>
    <n v="39.049999999999997"/>
    <n v="40.67"/>
    <n v="422.52000000000004"/>
    <n v="43.621592245999999"/>
    <n v="44.823111118567795"/>
    <n v="45.481948837710569"/>
    <n v="46.178101884096073"/>
    <n v="46.89552383761491"/>
    <n v="47.582998157541269"/>
    <n v="48.268284098672659"/>
    <n v="48.953211316189972"/>
    <n v="49.760405496791016"/>
    <n v="50.663869433473124"/>
    <n v="51.535295723347716"/>
    <n v="52.277344405035372"/>
    <n v="576.04168655504054"/>
    <n v="52.92080997919853"/>
    <n v="65.256528827436597"/>
    <n v="90.290860205240079"/>
    <n v="115.43581603331158"/>
    <n v="137.691753014569"/>
    <n v="158.50728049284376"/>
    <n v="183.10670440136661"/>
    <n v="207.12579441682411"/>
    <n v="233.64906264911093"/>
    <n v="257.92100099899102"/>
    <n v="274.1293595759347"/>
    <n v="289.40080641470587"/>
    <n v="2065.435777009533"/>
    <n v="303.33863202257862"/>
    <n v="314.03087778202337"/>
    <n v="321.63147931842946"/>
    <n v="329.26446599828938"/>
    <n v="336.13008674275579"/>
    <n v="342.61457651196287"/>
    <n v="350.11084048540351"/>
    <n v="357.45530365667707"/>
    <n v="365.47036285226744"/>
    <n v="372.88812126737429"/>
    <n v="378.15893531808734"/>
    <n v="0"/>
    <n v="3771.09368195584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80.91"/>
    <n v="83.96"/>
    <n v="69.05"/>
    <n v="8.94"/>
    <n v="3.26"/>
    <n v="3.29"/>
    <n v="3.39"/>
    <n v="7.13"/>
    <n v="7.64"/>
    <n v="2.2599999999999998"/>
    <n v="0.01"/>
    <n v="-1.39"/>
    <n v="268.45"/>
    <n v="10.818912194150002"/>
    <n v="11.081800237429114"/>
    <n v="11.116393960776287"/>
    <n v="11.151095674311826"/>
    <n v="11.185905715145454"/>
    <n v="11.220824421439252"/>
    <n v="11.255852132410928"/>
    <n v="11.290989188337109"/>
    <n v="11.326235930556667"/>
    <n v="11.361592701474008"/>
    <n v="11.397059844562419"/>
    <n v="11.432637704367394"/>
    <n v="134.63929970496045"/>
    <n v="11.468326626509986"/>
    <n v="11.504126957690165"/>
    <n v="11.540039045690177"/>
    <n v="11.576063239377937"/>
    <n v="11.612199888710407"/>
    <n v="11.648449344736997"/>
    <n v="11.684811959602982"/>
    <n v="11.721288086552915"/>
    <n v="11.757878079934065"/>
    <n v="11.794582295199852"/>
    <n v="11.831401088913308"/>
    <n v="11.868334818750537"/>
    <n v="140.00750143166931"/>
    <n v="11.905383843504186"/>
    <n v="11.942548523086938"/>
    <n v="11.979829218535002"/>
    <n v="12.017226292011626"/>
    <n v="12.054740106810611"/>
    <n v="12.092371027359839"/>
    <n v="12.130119419224817"/>
    <n v="12.167985649112229"/>
    <n v="12.205970084873492"/>
    <n v="12.244073095508339"/>
    <n v="12.282295051168395"/>
    <n v="12.320636323160777"/>
    <n v="145.34317863435624"/>
    <n v="12.359097283951698"/>
    <n v="12.397678307170091"/>
    <n v="12.436379767611234"/>
    <n v="12.475202041240394"/>
    <n v="12.514145505196471"/>
    <n v="12.553210537795678"/>
    <n v="12.592397518535199"/>
    <n v="12.631706828096885"/>
    <n v="12.67113884835095"/>
    <n v="12.710693962359681"/>
    <n v="12.75037255438116"/>
    <n v="12.790175009872994"/>
    <n v="150.88219816456242"/>
    <n v="12.830101715496063"/>
    <n v="12.870153059118277"/>
    <n v="12.910329429818335"/>
    <n v="12.950631217889516"/>
    <n v="12.991058814843463"/>
    <n v="13.031612613413994"/>
    <n v="13.07229300756091"/>
    <n v="13.113100392473823"/>
    <n v="13.154035164575996"/>
    <n v="13.195097721528199"/>
    <n v="13.236288462232563"/>
    <n v="13.277607786836461"/>
    <n v="156.63230938578758"/>
    <n v="13.319056096736395"/>
    <n v="13.360633794581892"/>
    <n v="13.402341284279425"/>
    <n v="13.444178970996322"/>
    <n v="13.486147261164714"/>
    <n v="13.528246562485473"/>
    <n v="13.570477283932187"/>
    <n v="13.612839835755119"/>
    <n v="13.655334629485202"/>
    <n v="13.697962077938026"/>
    <n v="13.740722595217864"/>
    <n v="13.783616596721677"/>
    <n v="162.60155698929432"/>
  </r>
  <r>
    <s v="DE Florida"/>
    <x v="20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98.67"/>
    <n v="112.29"/>
    <n v="122.94"/>
    <n v="129.01"/>
    <n v="142.27000000000001"/>
    <n v="161.11000000000001"/>
    <n v="180.51"/>
    <n v="194.23"/>
    <n v="203.18"/>
    <n v="216.43"/>
    <n v="233.62"/>
    <n v="249.07"/>
    <n v="2043.3300000000002"/>
    <n v="270.25698819829995"/>
    <n v="301.21269978218902"/>
    <n v="328.72510734172516"/>
    <n v="343.89420075407844"/>
    <n v="0"/>
    <n v="0"/>
    <n v="0"/>
    <n v="0"/>
    <n v="0"/>
    <n v="0"/>
    <n v="0"/>
    <n v="0.39745425392369849"/>
    <n v="1244.4864503302163"/>
    <n v="0.95985802218789884"/>
    <n v="1.1265631754996783"/>
    <n v="1.1300799339677403"/>
    <n v="1.1336076705952094"/>
    <n v="1.1371464196522765"/>
    <n v="1.1406962155161124"/>
    <n v="1.1442570926712023"/>
    <n v="1.1478290857096816"/>
    <n v="1.1514122293316686"/>
    <n v="1.1550065583456066"/>
    <n v="1.1586121076685971"/>
    <n v="1.1622289123267431"/>
    <n v="13.547297423472415"/>
    <n v="1.1658570074554861"/>
    <n v="1.1694964282999498"/>
    <n v="1.1731472102152807"/>
    <n v="1.1768093886669935"/>
    <n v="1.1804829992313135"/>
    <n v="1.1841680775955241"/>
    <n v="1.1878646595583118"/>
    <n v="1.1915727810301151"/>
    <n v="1.1952924780334733"/>
    <n v="1.1990237867033759"/>
    <n v="1.2027667432876143"/>
    <n v="1.2065213841471329"/>
    <n v="14.23300294422457"/>
    <n v="1.2102877457563836"/>
    <n v="1.2140658647036791"/>
    <n v="1.2178557776915486"/>
    <n v="1.2216575215370948"/>
    <n v="1.2254711331723516"/>
    <n v="1.2292966496446416"/>
    <n v="1.2331341081169378"/>
    <n v="1.2369835458682232"/>
    <n v="1.2408450002938536"/>
    <n v="1.244718508905921"/>
    <n v="1.2486041093336173"/>
    <n v="1.2525018393236009"/>
    <n v="14.775421804347856"/>
    <n v="1.2564117367403622"/>
    <n v="1.2603338395665924"/>
    <n v="1.2642681859035523"/>
    <n v="1.2682148139714418"/>
    <n v="1.272173762109772"/>
    <n v="1.2761450687777374"/>
    <n v="1.2801287725545887"/>
    <n v="1.2841249121400091"/>
    <n v="1.2881335263544891"/>
    <n v="1.2921546541397042"/>
    <n v="1.2961883345588925"/>
    <n v="1.300234606797235"/>
    <n v="15.338512213614374"/>
    <n v="1.3042935101622357"/>
    <n v="1.3083650840841039"/>
    <n v="1.3124493681161367"/>
    <n v="1.3165464019351039"/>
    <n v="1.3206562253416325"/>
    <n v="1.3247788782605947"/>
    <n v="1.3289144007414946"/>
    <n v="1.3330628329588572"/>
    <n v="1.3372242152126197"/>
    <n v="1.3413985879285226"/>
    <n v="1.3455859916585013"/>
    <n v="1.3497864670810822"/>
    <n v="15.923061963480887"/>
  </r>
  <r>
    <s v="DE Florida"/>
    <x v="20"/>
    <s v="Transmission"/>
    <s v="PEF Transmission Expansion FF Sumter County Industrial Park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700534415212519"/>
    <n v="0.74178710162905481"/>
    <n v="1.2381134044748476"/>
    <n v="1.7359890742504449"/>
    <n v="2.2354189475681108"/>
    <n v="2.7364078761384159"/>
    <n v="3.2389607268173712"/>
    <n v="3.7430823816537053"/>
    <n v="4.248777737936293"/>
    <n v="4.7560517082417268"/>
    <n v="5.2649092204820445"/>
    <n v="30.186503523344143"/>
    <n v="5.7753552179525967"/>
    <n v="6.1654964430871395"/>
    <n v="6.4349573440870147"/>
    <n v="6.7052594130977141"/>
    <n v="6.9764052759681823"/>
    <n v="7.2483975667443952"/>
    <n v="7.5212389276949585"/>
    <n v="7.7949320093367582"/>
    <n v="8.0694794704607276"/>
    <n v="8.3448839781576645"/>
    <n v="8.6211482078441417"/>
    <n v="8.8982748432885046"/>
    <n v="88.555828697719789"/>
    <n v="9.1762665766369373"/>
    <n v="10.371098165169791"/>
    <n v="12.485631680357804"/>
    <n v="14.60676607138417"/>
    <n v="16.734521944004971"/>
    <n v="18.868919968300656"/>
    <n v="21.009980878876849"/>
    <n v="23.157725475065753"/>
    <n v="25.31217462112825"/>
    <n v="27.473349246456532"/>
    <n v="29.64127034577746"/>
    <n v="31.815958979356509"/>
    <n v="240.65366395251567"/>
    <n v="33.997436273202339"/>
    <n v="35.14464423468268"/>
    <n v="35.254354216250761"/>
    <n v="35.364406676177005"/>
    <n v="35.474802683565827"/>
    <n v="35.58554331085903"/>
    <n v="35.696629633846243"/>
    <n v="35.808062731675335"/>
    <n v="35.919843686862919"/>
    <n v="36.03197358530489"/>
    <n v="0"/>
    <n v="0"/>
    <n v="354.27769703242706"/>
  </r>
  <r>
    <s v="DE Florida"/>
    <x v="20"/>
    <s v="Transmission"/>
    <s v="PEF Transmission Expansion FF Voltage"/>
    <s v="AFUDC Not Eligible"/>
    <s v="Expansion"/>
    <s v="Other Transmission &amp; Distribution Expansion"/>
    <s v="Voltage Control"/>
    <s v="FF - Transmission Stations "/>
    <s v="~"/>
    <s v="PEF Transmission (Excl. ECC) 353.1"/>
    <n v="0.69"/>
    <n v="0.71000000000000008"/>
    <n v="-0.32000000000000006"/>
    <n v="0.82"/>
    <n v="0.94"/>
    <n v="1.08"/>
    <n v="1.2"/>
    <n v="1.3"/>
    <n v="-3.73"/>
    <n v="0"/>
    <n v="0"/>
    <n v="0"/>
    <n v="2.69"/>
    <n v="0"/>
    <n v="4.0207109599999999E-2"/>
    <n v="0"/>
    <n v="0"/>
    <n v="0"/>
    <n v="0"/>
    <n v="0"/>
    <n v="0"/>
    <n v="0"/>
    <n v="0"/>
    <n v="0"/>
    <n v="0"/>
    <n v="4.020710959999999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- Disston to Largo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1.2624345647000002"/>
    <n v="1.266375468807587"/>
    <n v="1.2703286751172997"/>
    <n v="1.274294222032553"/>
    <n v="1.2782721480766455"/>
    <n v="1.282262491893132"/>
    <n v="1.2862652922461999"/>
    <n v="1.2902805880210462"/>
    <n v="1.2943084182242537"/>
    <n v="1.2983488219841719"/>
    <n v="1.3024018385512952"/>
    <n v="1.3064675072986456"/>
    <n v="15.412040036952829"/>
    <n v="1.3105458677221546"/>
    <n v="1.3146369594410467"/>
    <n v="1.3187408221982251"/>
    <n v="1.3228574958606567"/>
    <n v="1.32698702041976"/>
    <n v="1.3311294359917938"/>
    <n v="1.3352847828182461"/>
    <n v="1.3394531012662265"/>
    <n v="5.6930204974886482"/>
    <n v="13.585892025120968"/>
    <n v="17.472812952217751"/>
    <n v="18.153062391159143"/>
    <n v="65.504423351704617"/>
    <n v="19.38522726678519"/>
    <n v="20.314329996468278"/>
    <n v="20.377744630988353"/>
    <n v="20.441357225070568"/>
    <n v="20.505168396679355"/>
    <n v="20.569178765708219"/>
    <n v="20.633388953985769"/>
    <n v="20.697799585281757"/>
    <n v="22.753462030082986"/>
    <n v="26.429533720532923"/>
    <n v="28.271968000539889"/>
    <n v="28.646657415311129"/>
    <n v="269.02581598743444"/>
    <n v="29.274198812123565"/>
    <n v="29.763203377278145"/>
    <n v="29.856114276364895"/>
    <n v="29.949315212617996"/>
    <n v="30.042807091437769"/>
    <n v="30.136590821050895"/>
    <n v="30.230667312519248"/>
    <n v="30.325037479748715"/>
    <n v="53.504028164070995"/>
    <n v="95.468068707165855"/>
    <n v="116.17079079059744"/>
    <n v="119.85436154729098"/>
    <n v="624.57518359226651"/>
    <n v="126.4674466855428"/>
    <n v="131.47226138753928"/>
    <n v="131.88267440174491"/>
    <n v="132.29436858994461"/>
    <n v="132.70734795154078"/>
    <n v="133.12161649842068"/>
    <n v="0"/>
    <n v="0"/>
    <n v="0"/>
    <n v="0"/>
    <n v="0"/>
    <n v="0"/>
    <n v="787.94571551473314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- Disston to Largo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373776137231618"/>
    <n v="5.732661033756977"/>
    <n v="7.551435763054938"/>
    <n v="7.8681071229248403"/>
    <n v="23.189581533459915"/>
    <n v="8.4433053864131189"/>
    <n v="8.876534427266618"/>
    <n v="8.9042440384921857"/>
    <n v="8.9320401499798248"/>
    <n v="8.959923031754812"/>
    <n v="8.9878929546853499"/>
    <n v="9.0159501904852029"/>
    <n v="9.044095011716335"/>
    <n v="10.004993165479638"/>
    <n v="11.724931299942979"/>
    <n v="12.585934529957052"/>
    <n v="12.75939743464896"/>
    <n v="118.23924162082209"/>
    <n v="13.051297078194221"/>
    <n v="13.278295655614569"/>
    <n v="13.319746112813831"/>
    <n v="13.36132596466182"/>
    <n v="13.403035615085926"/>
    <n v="13.444875469274471"/>
    <n v="13.486845933680639"/>
    <n v="13.528947416026435"/>
    <n v="24.384542983072762"/>
    <n v="44.039589971136493"/>
    <n v="53.735216856592466"/>
    <n v="55.458576798547561"/>
    <n v="284.49229585470118"/>
    <n v="58.554198940689304"/>
    <n v="60.896454250680307"/>
    <n v="61.086552885021028"/>
    <n v="61.277244944565602"/>
    <n v="61.468532281791703"/>
    <n v="61.660416754959812"/>
    <n v="0"/>
    <n v="0"/>
    <n v="0"/>
    <n v="0"/>
    <n v="0"/>
    <n v="0"/>
    <n v="364.94340005770778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40th Street to 16th Stree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18.732860719699996"/>
    <n v="21.87923515503088"/>
    <n v="25.138613113833703"/>
    <n v="32.637793179998141"/>
    <n v="40.15918918485454"/>
    <n v="43.313939423906994"/>
    <n v="46.258650703186852"/>
    <n v="49.002566547078459"/>
    <n v="51.321610431459057"/>
    <n v="53.180349593580807"/>
    <n v="55.226627598934073"/>
    <n v="57.702920721435127"/>
    <n v="494.55435637299865"/>
    <n v="60.01754629703855"/>
    <n v="61.61037579952243"/>
    <n v="0"/>
    <n v="0"/>
    <n v="0"/>
    <n v="0"/>
    <n v="0"/>
    <n v="0"/>
    <n v="0"/>
    <n v="5.0559752399582096E-2"/>
    <n v="0.15394809621798855"/>
    <n v="0.2578326436515882"/>
    <n v="122.09026258883013"/>
    <n v="0.35639492046052357"/>
    <n v="0.4045316644485773"/>
    <n v="0.40579447880953645"/>
    <n v="0.40706123526020177"/>
    <n v="0.40833194610647655"/>
    <n v="0.40960662369267875"/>
    <n v="0.41088528040166139"/>
    <n v="0.41216792865493285"/>
    <n v="0.41345458091277715"/>
    <n v="0.41474524967437515"/>
    <n v="0.41603994747792616"/>
    <n v="0.41733868690076953"/>
    <n v="4.8763525428004355"/>
    <n v="0.41864148055950706"/>
    <n v="0.4199483411101253"/>
    <n v="0.42125928124811851"/>
    <n v="0.42257431370861237"/>
    <n v="0.42389345126648709"/>
    <n v="0.42521670673650219"/>
    <n v="0.42654409297342033"/>
    <n v="0.42787562287213265"/>
    <n v="0.4292113093677839"/>
    <n v="0.43055116543589794"/>
    <n v="0.43189520409250426"/>
    <n v="0.43324343839426371"/>
    <n v="5.1108544077653555"/>
    <n v="0.43459588143859595"/>
    <n v="0.43595254636380637"/>
    <n v="0.43731344634921387"/>
    <n v="0.43867859461527881"/>
    <n v="0.44004800442373149"/>
    <n v="0.44142168907770096"/>
    <n v="0.44279966192184411"/>
    <n v="0.44418193634247571"/>
    <n v="0.4455685257676979"/>
    <n v="0.44695944366753115"/>
    <n v="0.44835470355404478"/>
    <n v="0.44975431898148832"/>
    <n v="5.3056287525034094"/>
    <n v="0.45115830354642322"/>
    <n v="0.45256667088785507"/>
    <n v="0.45397943468736551"/>
    <n v="0.45539660866924603"/>
    <n v="0.45681820660063055"/>
    <n v="0.45824424229162952"/>
    <n v="0.45967472959546407"/>
    <n v="0.46110968240860034"/>
    <n v="0.46254911467088483"/>
    <n v="0.46399304036567945"/>
    <n v="0.46544147351999776"/>
    <n v="0.46689442820464094"/>
    <n v="5.507825935448416"/>
  </r>
  <r>
    <s v="DE Florida"/>
    <x v="20"/>
    <s v="Transmission"/>
    <s v="PEF Transmission Expansion GG 40th Street to 16th Stree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.75271011777188934"/>
    <n v="2.2498527055018829"/>
    <n v="5.732948088590831"/>
    <n v="9.2263572295513399"/>
    <n v="10.67421069949706"/>
    <n v="12.023582467841463"/>
    <n v="13.278802175858011"/>
    <n v="14.334905637957277"/>
    <n v="15.175294834859338"/>
    <n v="16.103438044030607"/>
    <n v="17.232917835686621"/>
    <n v="116.78501983714634"/>
    <n v="18.286572724481356"/>
    <n v="19.002022090466852"/>
    <n v="0"/>
    <n v="0"/>
    <n v="0"/>
    <n v="0"/>
    <n v="0"/>
    <n v="0"/>
    <n v="0"/>
    <n v="2.3683643194517899E-2"/>
    <n v="7.2113719080085667E-2"/>
    <n v="0.1207762310203475"/>
    <n v="37.505168408243165"/>
    <n v="0.16694563821865935"/>
    <n v="0.18949427453611767"/>
    <n v="0.19008581312810882"/>
    <n v="0.19067919830837646"/>
    <n v="0.19127443584135975"/>
    <n v="0.19187153150949265"/>
    <n v="0.1924704911132599"/>
    <n v="0.19307132047125342"/>
    <n v="0.19367402542022893"/>
    <n v="0.19427861181516248"/>
    <n v="0.19488508552930753"/>
    <n v="0.19549345245425181"/>
    <n v="2.2842238783455784"/>
    <n v="0.19610371849997468"/>
    <n v="0.19671588959490446"/>
    <n v="0.19732997168597621"/>
    <n v="0.19794597073868916"/>
    <n v="0.19856389273716502"/>
    <n v="0.19918374368420583"/>
    <n v="0.19980552960135251"/>
    <n v="0.20042925652894319"/>
    <n v="0.20105493052617185"/>
    <n v="0.20168255767114748"/>
    <n v="0.20231214406095277"/>
    <n v="0.20294369581170354"/>
    <n v="2.3940713011411869"/>
    <n v="0.20357721905860809"/>
    <n v="0.20421271995602674"/>
    <n v="0.2048502046775319"/>
    <n v="0.2054896794159676"/>
    <n v="0.20613115038351007"/>
    <n v="0.20677462381172773"/>
    <n v="0.20742010595164212"/>
    <n v="0.20806760307378816"/>
    <n v="0.20871712146827551"/>
    <n v="0.20936866744484936"/>
    <n v="0.21002224733295194"/>
    <n v="0.2106778674817838"/>
    <n v="2.4853092100566627"/>
    <n v="0.21133553426036564"/>
    <n v="0.21199525405760022"/>
    <n v="0.21265703328233421"/>
    <n v="0.21332087836342065"/>
    <n v="0.21398679574978141"/>
    <n v="0.21465479191046963"/>
    <n v="0.21532487333473274"/>
    <n v="0.2159970465320756"/>
    <n v="0.2166713180323234"/>
    <n v="0.21734769438568538"/>
    <n v="0.21802618216281833"/>
    <n v="0.21870678795489051"/>
    <n v="2.5800241900264975"/>
  </r>
  <r>
    <s v="DE Florida"/>
    <x v="20"/>
    <s v="Transmission"/>
    <s v="PEF Transmission Expansion GG Archer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741033725026634"/>
    <n v="1.6739710628782833"/>
    <n v="2.7940173226266714"/>
    <n v="3.9175599971827277"/>
    <n v="5.0446100011996666"/>
    <n v="6.1751782834026434"/>
    <n v="7.3092758266951261"/>
    <n v="8.4469136482655784"/>
    <n v="9.588102799694493"/>
    <n v="10.732854367061748"/>
    <n v="11.881179471054308"/>
    <n v="68.121073117311511"/>
    <n v="13.033089267074244"/>
    <n v="14.124355466479232"/>
    <n v="15.154788759973018"/>
    <n v="16.188438726166108"/>
    <n v="17.225315406449166"/>
    <n v="18.265428873558758"/>
    <n v="19.308789231675224"/>
    <n v="20.355406616520813"/>
    <n v="21.405291195458151"/>
    <n v="22.45845316758902"/>
    <n v="23.514902763853431"/>
    <n v="24.574650247129018"/>
    <n v="225.60890972192621"/>
    <n v="25.63770591233072"/>
    <n v="28.819084665629859"/>
    <n v="34.125399212660874"/>
    <n v="39.448278322623921"/>
    <n v="44.787773704618168"/>
    <n v="50.143937229161523"/>
    <n v="0"/>
    <n v="0"/>
    <n v="0"/>
    <n v="0"/>
    <n v="0"/>
    <n v="0"/>
    <n v="222.96217904702507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Archer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110704490871528"/>
    <n v="0.26192213493759547"/>
    <n v="0.26192467937968594"/>
    <n v="0.26192468732259444"/>
    <n v="0.26192468734738961"/>
    <n v="0.26192468734746704"/>
    <n v="0.26192468734746721"/>
    <n v="0.26192468734746721"/>
    <n v="0.26192468734746721"/>
    <n v="0.26192468734746721"/>
    <n v="0.26192468734746721"/>
    <n v="2.8803513579807838"/>
    <n v="0.2619246873474671"/>
    <n v="0.2318330665561919"/>
    <n v="0.23173913044631625"/>
    <n v="0.23173883720878036"/>
    <n v="0.23173883629338932"/>
    <n v="0.23173883629053199"/>
    <n v="0.23173883629052286"/>
    <n v="0.23173883629052303"/>
    <n v="0.23173883629052286"/>
    <n v="0.23173883629052303"/>
    <n v="0.23173883629052286"/>
    <n v="0.23173883629052303"/>
    <n v="2.8111464118858147"/>
    <n v="0.23173883629052286"/>
    <n v="1.2224678535283806"/>
    <n v="1.2255605825796214"/>
    <n v="1.2255702370591188"/>
    <n v="1.225570267197218"/>
    <n v="0"/>
    <n v="0"/>
    <n v="0"/>
    <n v="0"/>
    <n v="0"/>
    <n v="0"/>
    <n v="0"/>
    <n v="5.1309077766548619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Archer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.45"/>
    <n v="0.53"/>
    <n v="0.61"/>
    <n v="0.76"/>
    <n v="0.93"/>
    <n v="0.97"/>
    <n v="1.01"/>
    <n v="1.06"/>
    <n v="1.18"/>
    <n v="1.3"/>
    <n v="1.4"/>
    <n v="1.48"/>
    <n v="11.680000000000001"/>
    <n v="1.4975431407500002"/>
    <n v="1.6061440167834491"/>
    <n v="1.7646904442228033"/>
    <n v="1.8975630290148693"/>
    <n v="2.0095690511597706"/>
    <n v="2.1274423449107749"/>
    <n v="2.3030254395329295"/>
    <n v="2.5490143429997159"/>
    <n v="2.8214805516030603"/>
    <n v="3.0925011911289619"/>
    <n v="3.3624027730260519"/>
    <n v="3.6316553403732823"/>
    <n v="28.66303166550567"/>
    <n v="4.0103613969982268"/>
    <n v="5.0819706606320141"/>
    <n v="16.348895323649515"/>
    <n v="28.494379330717532"/>
    <n v="31.586481805565665"/>
    <n v="34.569976551413937"/>
    <n v="37.784753782177056"/>
    <n v="41.137328923040776"/>
    <n v="44.443645234810759"/>
    <n v="47.416232124574734"/>
    <n v="50.274288231539096"/>
    <n v="53.152818571902969"/>
    <n v="394.30113193702232"/>
    <n v="57.153845880689381"/>
    <n v="59.966585834861014"/>
    <n v="62.051359937427442"/>
    <n v="0"/>
    <n v="0"/>
    <n v="0"/>
    <n v="0"/>
    <n v="0"/>
    <n v="0"/>
    <n v="0"/>
    <n v="0.23321666030599925"/>
    <n v="0.69296195435836661"/>
    <n v="180.09797026764221"/>
    <n v="1.3419446792318817"/>
    <n v="1.7671527057137622"/>
    <n v="1.7726691733006077"/>
    <n v="1.7782028614788252"/>
    <n v="1.7837538240054176"/>
    <n v="1.7893221148052008"/>
    <n v="1.7949077879713244"/>
    <n v="1.8005108977658011"/>
    <n v="1.8061314986200296"/>
    <n v="1.8117696451353269"/>
    <n v="1.8174253920834564"/>
    <n v="1.8230987944071617"/>
    <n v="21.086889374518798"/>
    <n v="1.8287899072206986"/>
    <n v="1.8344987858103723"/>
    <n v="1.8402254856350728"/>
    <n v="1.8459700623268152"/>
    <n v="1.8517325716912789"/>
    <n v="1.8575130697083506"/>
    <n v="1.8633116125326672"/>
    <n v="1.869128256494162"/>
    <n v="1.8749630580986121"/>
    <n v="1.8808160740281867"/>
    <n v="1.8866873611419983"/>
    <n v="1.8925769764766545"/>
    <n v="22.326213221164871"/>
    <n v="1.8984849772468124"/>
    <n v="1.9044114208457343"/>
    <n v="1.9103563648458457"/>
    <n v="1.9163198669992942"/>
    <n v="1.9223019852385099"/>
    <n v="1.9283027776767694"/>
    <n v="1.9343223026087597"/>
    <n v="1.9403606185111444"/>
    <n v="1.946417784043132"/>
    <n v="1.9524938580470459"/>
    <n v="1.9585888995488956"/>
    <n v="1.9647029677589505"/>
    <n v="23.177063823370894"/>
  </r>
  <r>
    <s v="DE Florida"/>
    <x v="20"/>
    <s v="Transmission"/>
    <s v="PEF Transmission Expansion GG Archer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3.8073106571567095E-2"/>
    <n v="0.1101110356250538"/>
    <n v="0.1701156372188769"/>
    <n v="0.22033875793558094"/>
    <n v="0.27330327337468746"/>
    <n v="0.35329369446966907"/>
    <n v="0.46625717482875517"/>
    <n v="0.59161631699843897"/>
    <n v="0.71629122097284492"/>
    <n v="0.84043481197291492"/>
    <n v="0.96426724949713483"/>
    <n v="4.7441022794655243"/>
    <n v="1.1393636929435482"/>
    <n v="1.6390287601358606"/>
    <n v="6.9144657904305937"/>
    <n v="12.601438077565286"/>
    <n v="14.047538639320386"/>
    <n v="15.442756943857402"/>
    <n v="16.946307327125652"/>
    <n v="18.514398900914703"/>
    <n v="20.060814168371465"/>
    <n v="21.450893607114825"/>
    <n v="22.787316145567139"/>
    <n v="24.133321995868553"/>
    <n v="175.67764404921542"/>
    <n v="26.005130301518694"/>
    <n v="27.320303155253036"/>
    <n v="28.294468374417349"/>
    <n v="0"/>
    <n v="0"/>
    <n v="0"/>
    <n v="0"/>
    <n v="0"/>
    <n v="0"/>
    <n v="0"/>
    <n v="0.10924539594363253"/>
    <n v="0.32460332370090889"/>
    <n v="82.053750550833627"/>
    <n v="0.62860551053593328"/>
    <n v="0.82778518813904678"/>
    <n v="0.83036926032730474"/>
    <n v="0.83296139913619072"/>
    <n v="0.83556162974703219"/>
    <n v="0.83816997741976462"/>
    <n v="0.84078646749317643"/>
    <n v="0.84341112538515595"/>
    <n v="0.84604397659293706"/>
    <n v="0.84868504669334788"/>
    <n v="0.85133436134305907"/>
    <n v="0.85399194627883301"/>
    <n v="9.8777058890917839"/>
    <n v="0.85665782731777318"/>
    <n v="0.85933203035757622"/>
    <n v="0.86201458137678244"/>
    <n v="0.86470550643502897"/>
    <n v="0.86740483167330207"/>
    <n v="0.87011258331419161"/>
    <n v="0.87282878766214611"/>
    <n v="0.87555347110372728"/>
    <n v="0.87828666010786771"/>
    <n v="0.8810283812261267"/>
    <n v="0.88377866109294878"/>
    <n v="0.88653752642592276"/>
    <n v="10.458240848093393"/>
    <n v="0.88930500402604096"/>
    <n v="0.89208112077795887"/>
    <n v="0.89486590365025775"/>
    <n v="0.89765937969570575"/>
    <n v="0.90046157605152044"/>
    <n v="0.90327251993963309"/>
    <n v="0.90609223866695321"/>
    <n v="0.90892075962563257"/>
    <n v="0.91175811029333309"/>
    <n v="0.91460431823349253"/>
    <n v="0.91745941109559237"/>
    <n v="0.92032341661542716"/>
    <n v="10.856803758671546"/>
  </r>
  <r>
    <s v="DE Florida"/>
    <x v="20"/>
    <s v="Transmission"/>
    <s v="PEF Transmission Expansion GG Baker Tap to Miccosuke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7.3161271654186497E-3"/>
    <n v="1.5486685712404372E-2"/>
    <n v="1.777334515417521E-2"/>
    <n v="2.1029730963981644E-2"/>
    <n v="2.5071561023475276E-2"/>
    <n v="2.772325079371488E-2"/>
    <n v="2.9574765373864904E-2"/>
    <n v="3.2338567828607737E-2"/>
    <n v="3.2225146718534464E-2"/>
    <n v="2.8548732380682312E-2"/>
    <n v="2.3599814845779162E-2"/>
    <n v="0.2606877279606386"/>
    <n v="1.7953824177708386E-2"/>
    <n v="-7.8995335581067777E-2"/>
    <n v="-0.26813609675120781"/>
    <n v="-0.4576183657042393"/>
    <n v="-0.64575735055322092"/>
    <n v="-0.8334448218134779"/>
    <n v="-1.019553399076244"/>
    <n v="-1.2042073631603643"/>
    <n v="-1.3565841837525041"/>
    <n v="-0.74857671125167469"/>
    <n v="-4.8490631467802234E-2"/>
    <n v="0"/>
    <n v="-6.6434104349340943"/>
    <n v="4.3846542324200564E-2"/>
    <n v="7.1932799531689642E-2"/>
    <n v="7.2152170516032302E-2"/>
    <n v="0"/>
    <n v="0"/>
    <n v="0"/>
    <n v="0"/>
    <n v="0"/>
    <n v="0"/>
    <n v="0"/>
    <n v="8.8562400302622782E-7"/>
    <n v="2.2159971926120516E-6"/>
    <n v="0.18793461399311814"/>
    <n v="3.4313407059517599E-6"/>
    <n v="4.2084935599986871E-6"/>
    <n v="4.2216310880901273E-6"/>
    <n v="4.2348096272088859E-6"/>
    <n v="4.2480293053778552E-6"/>
    <n v="4.2612902510195746E-6"/>
    <n v="4.274592592957475E-6"/>
    <n v="4.2879364604171321E-6"/>
    <n v="4.3013219830275222E-6"/>
    <n v="4.3147492908222795E-6"/>
    <n v="4.3282185142409609E-6"/>
    <n v="4.3417297841303117E-6"/>
    <n v="5.0454143163242568E-5"/>
    <n v="4.3552832317455375E-6"/>
    <n v="4.368878988751581E-6"/>
    <n v="4.3825171872243974E-6"/>
    <n v="4.3961979596522394E-6"/>
    <n v="4.4099214389369471E-6"/>
    <n v="4.4236877583952336E-6"/>
    <n v="4.4374970517599832E-6"/>
    <n v="4.4513494531815511E-6"/>
    <n v="4.4652450972290644E-6"/>
    <n v="4.4791841188917313E-6"/>
    <n v="4.4931666535801512E-6"/>
    <n v="4.5071928371276334E-6"/>
    <n v="5.317012177647605E-5"/>
    <n v="4.5212628057915098E-6"/>
    <n v="4.5353766962544648E-6"/>
    <n v="4.5495346456258612E-6"/>
    <n v="4.5637367914430721E-6"/>
    <n v="4.5779832716728169E-6"/>
    <n v="4.5922742247124993E-6"/>
    <n v="4.6066097893915578E-6"/>
    <n v="4.620990104972808E-6"/>
    <n v="4.6354153111537982E-6"/>
    <n v="4.6498855480681673E-6"/>
    <n v="4.6644009562870055E-6"/>
    <n v="4.6789616768202175E-6"/>
    <n v="5.5196431822193784E-5"/>
  </r>
  <r>
    <s v="DE Florida"/>
    <x v="20"/>
    <s v="Transmission"/>
    <s v="PEF Transmission Expansion GG Baker Tap to Miccosuke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3.4270845312313501E-3"/>
    <n v="7.2544093131527085E-3"/>
    <n v="8.3255464084902985E-3"/>
    <n v="9.8509312445082906E-3"/>
    <n v="1.1744240773111033E-2"/>
    <n v="1.2986368580315781E-2"/>
    <n v="1.3853671298477099E-2"/>
    <n v="1.5148315913841217E-2"/>
    <n v="1.5095186201486777E-2"/>
    <n v="1.337304791400537E-2"/>
    <n v="1.1054832504851035E-2"/>
    <n v="0.12211363468347097"/>
    <n v="8.4100879775168523E-3"/>
    <n v="-3.7003688767049368E-2"/>
    <n v="-0.12560266499799605"/>
    <n v="-0.21436161330345427"/>
    <n v="-0.30249132867324152"/>
    <n v="-0.39040954208296541"/>
    <n v="-0.47758815610179417"/>
    <n v="-0.56408538744222636"/>
    <n v="-0.63546307579596006"/>
    <n v="-0.35065487648940408"/>
    <n v="-2.2714407398280307E-2"/>
    <n v="0"/>
    <n v="-3.1119646530748541"/>
    <n v="2.0538982380939798E-2"/>
    <n v="3.3695393613229103E-2"/>
    <n v="3.3798153296056281E-2"/>
    <n v="0"/>
    <n v="0"/>
    <n v="0"/>
    <n v="0"/>
    <n v="0"/>
    <n v="0"/>
    <n v="0"/>
    <n v="4.1485177234268227E-7"/>
    <n v="1.0380368640869962E-6"/>
    <n v="8.8033982178861603E-2"/>
    <n v="1.6073387447850373E-6"/>
    <n v="1.9713795090155333E-6"/>
    <n v="1.9775335052874423E-6"/>
    <n v="1.9837067123048928E-6"/>
    <n v="1.9898991900374935E-6"/>
    <n v="1.9961109986420579E-6"/>
    <n v="2.0023421984631888E-6"/>
    <n v="2.0085928500338655E-6"/>
    <n v="2.0148630140760308E-6"/>
    <n v="2.0211527515011814E-6"/>
    <n v="2.0274621234109601E-6"/>
    <n v="2.0337911910977483E-6"/>
    <n v="2.3634172788655428E-5"/>
    <n v="2.0401400160452625E-6"/>
    <n v="2.0465086599291502E-6"/>
    <n v="2.0528971846175914E-6"/>
    <n v="2.0593056521718965E-6"/>
    <n v="2.0657341248471122E-6"/>
    <n v="2.0721826650926238E-6"/>
    <n v="2.0786513355527634E-6"/>
    <n v="2.0851401990674183E-6"/>
    <n v="2.0916493186726411E-6"/>
    <n v="2.0981787576012617E-6"/>
    <n v="2.1047285792835027E-6"/>
    <n v="2.111298847347595E-6"/>
    <n v="2.4906415340228819E-5"/>
    <n v="2.1178896256203945E-6"/>
    <n v="2.124500978128005E-6"/>
    <n v="2.1311329690963977E-6"/>
    <n v="2.137785662952037E-6"/>
    <n v="2.1444591243225043E-6"/>
    <n v="2.151153418037128E-6"/>
    <n v="2.1578686091276119E-6"/>
    <n v="2.1646047628286673E-6"/>
    <n v="2.1713619445786468E-6"/>
    <n v="2.1781402200201794E-6"/>
    <n v="2.1849396550008102E-6"/>
    <n v="2.1917603155736366E-6"/>
    <n v="2.5855597285286021E-5"/>
  </r>
  <r>
    <s v="DE Florida"/>
    <x v="20"/>
    <s v="Transmission"/>
    <s v="PEF Transmission Expansion GG Bithlo to Lockwood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3.9996597989"/>
    <n v="14.043362116904433"/>
    <n v="14.087200859123909"/>
    <n v="14.131176451429811"/>
    <n v="14.175289321022944"/>
    <n v="14.219539896437704"/>
    <n v="14.263928607546216"/>
    <n v="14.308455885562536"/>
    <n v="14.35312216304682"/>
    <n v="14.397927873909536"/>
    <n v="14.442873453415684"/>
    <n v="14.487959338189009"/>
    <n v="170.91049576548858"/>
    <n v="14.533185966216251"/>
    <n v="14.578553776851411"/>
    <n v="14.624063210819994"/>
    <n v="14.669714710223316"/>
    <n v="14.715508718542779"/>
    <n v="14.761445680644192"/>
    <n v="14.807526042782088"/>
    <n v="14.85375025260406"/>
    <n v="14.900118759155108"/>
    <n v="14.946632012881997"/>
    <n v="14.993290465637651"/>
    <n v="15.040094570685516"/>
    <n v="177.42388416704435"/>
    <n v="15.087044782703991"/>
    <n v="15.134141557790814"/>
    <n v="15.181385353467522"/>
    <n v="15.228776628683882"/>
    <n v="15.276315843822344"/>
    <n v="15.324003460702531"/>
    <n v="15.371839942585702"/>
    <n v="15.419825754179271"/>
    <n v="15.46796136164132"/>
    <n v="15.516247232585117"/>
    <n v="15.56468383608366"/>
    <n v="15.613271642674247"/>
    <n v="184.18549739692043"/>
    <n v="15.662011124363035"/>
    <n v="15.710902754629624"/>
    <n v="15.759947008431668"/>
    <n v="15.809144362209482"/>
    <n v="15.858495293890661"/>
    <n v="15.908000282894738"/>
    <n v="15.957659810137843"/>
    <n v="16.007474358037356"/>
    <n v="16.057444410516609"/>
    <n v="16.107570453009586"/>
    <n v="16.157852972465633"/>
    <n v="16.20829245735419"/>
    <n v="191.20479528794044"/>
    <n v="16.258889397669538"/>
    <n v="16.309644284935562"/>
    <n v="16.360557612210517"/>
    <n v="16.41162987409183"/>
    <n v="16.462861566720882"/>
    <n v="16.514253187787869"/>
    <n v="16.56580523653659"/>
    <n v="16.61751821376933"/>
    <n v="16.669392621851706"/>
    <n v="0"/>
    <n v="0"/>
    <n v="0"/>
    <n v="148.17055199557385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Bithlo to Lockwoo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979339331865553"/>
    <n v="1.1820513804893642"/>
    <n v="1.5490986427160485"/>
    <n v="1.7042949018809721"/>
    <n v="4.8852383184050403"/>
    <n v="1.8497068968035857"/>
    <n v="1.9275091361672925"/>
    <n v="1.9335261836123916"/>
    <n v="1.9395620142939889"/>
    <n v="1.9456166868471503"/>
    <n v="1.9516902600899801"/>
    <n v="1.9577827930241953"/>
    <n v="1.9638943448356951"/>
    <n v="3.1965915089346053"/>
    <n v="5.1995761674127321"/>
    <n v="6.2066666557824117"/>
    <n v="6.6360681595353812"/>
    <n v="36.708190807339413"/>
    <n v="7.0388077282531603"/>
    <n v="7.2571978851589938"/>
    <n v="7.2798524620811573"/>
    <n v="7.3025777591164625"/>
    <n v="7.3253739970297636"/>
    <n v="7.3482413972750704"/>
    <n v="7.371180181997703"/>
    <n v="7.3941905740364398"/>
    <n v="7.86551923606741"/>
    <n v="8.6184130792664302"/>
    <n v="9.0074245303481604"/>
    <n v="9.1853860936389342"/>
    <n v="92.994164924269697"/>
    <n v="9.3536697754449438"/>
    <n v="9.4546491879157379"/>
    <n v="9.4841634826461796"/>
    <n v="9.5137699112650527"/>
    <n v="9.5434687613839504"/>
    <n v="9.5732603215123007"/>
    <n v="9.603144881060155"/>
    <n v="9.6331227303410145"/>
    <n v="25.788309315840824"/>
    <n v="0"/>
    <n v="0"/>
    <n v="0"/>
    <n v="101.94755836741015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Bithlo to Lockwoo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069617102591945"/>
    <n v="0.55370688748327057"/>
    <n v="0.72564238917242219"/>
    <n v="0.79834078370048467"/>
    <n v="2.2883862313820966"/>
    <n v="0.866455947254543"/>
    <n v="0.90290075541463455"/>
    <n v="0.90571931361578972"/>
    <n v="0.90854667042552484"/>
    <n v="0.9113828533101922"/>
    <n v="0.91422788982188485"/>
    <n v="0.91708180759870528"/>
    <n v="0.91994463436503193"/>
    <n v="1.4973754645376489"/>
    <n v="2.4356311268790911"/>
    <n v="2.9073812969083543"/>
    <n v="3.108525319958571"/>
    <n v="17.195173080089972"/>
    <n v="3.2971801252757125"/>
    <n v="3.3994803603020887"/>
    <n v="3.4100924161584327"/>
    <n v="3.4207375993511819"/>
    <n v="3.431416013292949"/>
    <n v="3.4421277617191648"/>
    <n v="3.4528729486890906"/>
    <n v="3.463651678586825"/>
    <n v="3.6844355892885567"/>
    <n v="4.0371127346343538"/>
    <n v="4.2193368945390111"/>
    <n v="4.3026992127324881"/>
    <n v="43.561143334569863"/>
    <n v="4.3815281326974178"/>
    <n v="4.42882979580782"/>
    <n v="4.4426551409165"/>
    <n v="4.456523644190244"/>
    <n v="4.4704354403546036"/>
    <n v="4.4843906645556952"/>
    <n v="4.4983894523615193"/>
    <n v="4.5124319397632719"/>
    <n v="12.079986302133966"/>
    <n v="0"/>
    <n v="0"/>
    <n v="0"/>
    <n v="47.755170512781035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Bronson to Newb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8350050110949206"/>
    <n v="0.55107433133777461"/>
    <n v="0.91979560576466601"/>
    <n v="1.2896679063322976"/>
    <n v="1.6606948261644419"/>
    <n v="2.0328799696014186"/>
    <n v="2.4062269522351087"/>
    <n v="2.7807394009440762"/>
    <n v="3.1564209539288051"/>
    <n v="3.533275260747041"/>
    <n v="3.9113059823492415"/>
    <n v="22.425581690514363"/>
    <n v="4.2905167911141451"/>
    <n v="4.4874108697749548"/>
    <n v="4.5014190856648053"/>
    <n v="4.5154710305819528"/>
    <n v="4.5295668410339891"/>
    <n v="4.54370665395464"/>
    <n v="4.5578906067050902"/>
    <n v="4.5721188370753234"/>
    <n v="4.586391483285456"/>
    <n v="4.6007086839870839"/>
    <n v="4.6150705782646257"/>
    <n v="4.6294773056366774"/>
    <n v="54.429748767078749"/>
  </r>
  <r>
    <s v="DE Florida"/>
    <x v="20"/>
    <s v="Transmission"/>
    <s v="PEF Transmission Expansion GG Bronson to Newb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956916085063201E-2"/>
    <n v="0.25813907738142489"/>
    <n v="0.4308587345652406"/>
    <n v="0.60411756552129725"/>
    <n v="0.77791725337218443"/>
    <n v="0.9522594864946452"/>
    <n v="1.1271459585359773"/>
    <n v="1.3025783684304866"/>
    <n v="1.4785584204159912"/>
    <n v="1.6550878240503775"/>
    <n v="1.8321682942282072"/>
    <n v="10.504787899080895"/>
    <n v="2.0098015511973775"/>
    <n v="2.1020324044907674"/>
    <n v="2.108594255986894"/>
    <n v="2.1151765914179803"/>
    <n v="2.1217794747281125"/>
    <n v="2.128402970060987"/>
    <n v="2.1350471417605372"/>
    <n v="2.1417120543715567"/>
    <n v="2.1483977726403265"/>
    <n v="2.155104361515245"/>
    <n v="2.1618318861474561"/>
    <n v="2.1685804118914862"/>
    <n v="25.496460876208729"/>
  </r>
  <r>
    <s v="DE Florida"/>
    <x v="20"/>
    <s v="Transmission"/>
    <s v="PEF Transmission Expansion GG Brookridge-Twin County Ranc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775227355873706"/>
    <n v="0.35362440441601134"/>
    <n v="0.59023285022801875"/>
    <n v="0.82757990952706428"/>
    <n v="1.0656678880207118"/>
    <n v="1.3044990986141833"/>
    <n v="1.5440758614328285"/>
    <n v="1.7844005038446615"/>
    <n v="2.0254753604829725"/>
    <n v="2.2673027732690052"/>
    <n v="2.5098850914347097"/>
    <n v="14.390496014828903"/>
    <n v="2.7532246715455631"/>
    <n v="3.3019429198367174"/>
    <n v="4.1569931277352721"/>
    <n v="5.0147125202163156"/>
    <n v="5.8751094295932864"/>
    <n v="6.7381922141903523"/>
    <n v="7.6039692584236098"/>
    <n v="8.472448972882539"/>
    <n v="9.3436397944117058"/>
    <n v="10.217550186192712"/>
    <n v="11.094188637826431"/>
    <n v="11.973563665415462"/>
    <n v="86.545535398269976"/>
    <n v="12.855683811646866"/>
    <n v="14.482856558196699"/>
    <n v="16.857407713415792"/>
    <n v="19.239371433739599"/>
    <n v="21.628770858750226"/>
    <n v="24.025629200263928"/>
    <n v="26.429969742556583"/>
    <n v="28.841815842589895"/>
    <n v="31.2611909302383"/>
    <n v="33.68811850851656"/>
    <n v="36.122622153808109"/>
    <n v="38.564725516094057"/>
    <n v="303.99816226981659"/>
    <n v="41.014452319182951"/>
    <n v="42.307156132747707"/>
    <n v="42.439225112832624"/>
    <n v="42.571706368690599"/>
    <n v="42.704601187310551"/>
    <n v="42.837910859698944"/>
    <n v="42.971636680892338"/>
    <n v="0"/>
    <n v="0"/>
    <n v="0"/>
    <n v="0"/>
    <n v="0"/>
    <n v="296.8466886613557"/>
  </r>
  <r>
    <s v="DE Florida"/>
    <x v="20"/>
    <s v="Transmission"/>
    <s v="PEF Transmission Expansion GG Brookridge-Twin County Ranc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158553987132312E-2"/>
    <n v="0.16564784876462191"/>
    <n v="0.2764820546589396"/>
    <n v="0.38766224836877139"/>
    <n v="0.49918950995390132"/>
    <n v="0.6110649228457038"/>
    <n v="0.72328957385766823"/>
    <n v="0.83586455319595698"/>
    <n v="0.94879095446999684"/>
    <n v="1.0620698747031019"/>
    <n v="1.1757024143431312"/>
    <n v="6.7409225091489251"/>
    <n v="1.2896896772731781"/>
    <n v="1.5467250975446578"/>
    <n v="1.9472552242988983"/>
    <n v="2.3490356739339235"/>
    <n v="2.7520703495451611"/>
    <n v="3.1563631664122136"/>
    <n v="3.561918052036896"/>
    <n v="3.9687389461813867"/>
    <n v="4.376829800906501"/>
    <n v="4.7861945806100845"/>
    <n v="5.1968372620655261"/>
    <n v="5.6087618344603865"/>
    <n v="40.540419665268821"/>
    <n v="6.0219722994351539"/>
    <n v="6.784186845910039"/>
    <n v="7.8964949494561338"/>
    <n v="9.0122753118398276"/>
    <n v="10.131538772307362"/>
    <n v="11.254296203941536"/>
    <n v="12.380558513767316"/>
    <n v="13.510336642857812"/>
    <n v="14.643641566440543"/>
    <n v="15.780484294004076"/>
    <n v="16.920875869404963"/>
    <n v="18.064827370975028"/>
    <n v="142.40148864033978"/>
    <n v="19.212349911629005"/>
    <n v="19.817889583475051"/>
    <n v="19.879754494851099"/>
    <n v="19.941812528065039"/>
    <n v="20.004064285979524"/>
    <n v="20.066510373339135"/>
    <n v="20.12915139677628"/>
    <n v="0"/>
    <n v="0"/>
    <n v="0"/>
    <n v="0"/>
    <n v="0"/>
    <n v="139.05153257411513"/>
  </r>
  <r>
    <s v="DE Florida"/>
    <x v="20"/>
    <s v="Transmission"/>
    <s v="PEF Transmission Expansion GG Burnham Tap to Jasper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204647788071922"/>
    <n v="0.96714475647076359"/>
    <n v="1.614256819004134"/>
    <n v="2.2633889518497532"/>
    <n v="2.9145474610005127"/>
    <n v="3.5677386721345323"/>
    <n v="4.2229689306766129"/>
    <n v="4.8802446018598769"/>
    <n v="5.5395720707876031"/>
    <n v="6.2009577424952562"/>
    <n v="6.8644080420127098"/>
    <n v="39.357274526172475"/>
    <n v="7.5299294144266593"/>
    <n v="8.0457181349505191"/>
    <n v="8.4113067876568675"/>
    <n v="8.7780366874927083"/>
    <n v="9.1459113970549719"/>
    <n v="9.5149344900618331"/>
    <n v="9.8851095513874423"/>
    <n v="10.256440177096739"/>
    <n v="10.628929974480393"/>
    <n v="11.002582562089847"/>
    <n v="11.377401569772463"/>
    <n v="11.753390638706792"/>
    <n v="116.32969138517721"/>
    <n v="12.130553421437941"/>
    <n v="12.338657294025049"/>
    <n v="12.377174510340089"/>
    <n v="12.415811964693781"/>
    <n v="12.454570032429608"/>
    <n v="12.493449090062741"/>
    <n v="12.532449515283718"/>
    <n v="12.571571686962095"/>
    <n v="12.610815985150133"/>
    <n v="12.650182791086495"/>
    <n v="0"/>
    <n v="0"/>
    <n v="124.57523629147165"/>
  </r>
  <r>
    <s v="DE Florida"/>
    <x v="20"/>
    <s v="Transmission"/>
    <s v="PEF Transmission Expansion GG Burnham Tap to Jasper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085583912474179"/>
    <n v="0.45303843952154588"/>
    <n v="0.75616435427653061"/>
    <n v="1.0602365281058288"/>
    <n v="1.3652579149180046"/>
    <n v="1.6712314778427497"/>
    <n v="1.9781601892596705"/>
    <n v="2.2860470308271603"/>
    <n v="2.5948949935113661"/>
    <n v="2.9047070776152442"/>
    <n v="3.2154862928077077"/>
    <n v="18.436080137810549"/>
    <n v="3.527235658152859"/>
    <n v="3.7688459398666803"/>
    <n v="3.9400981868759679"/>
    <n v="4.1118850268871769"/>
    <n v="4.284208128723245"/>
    <n v="4.4570691664166207"/>
    <n v="4.6304698192255325"/>
    <n v="4.8044117716502983"/>
    <n v="4.9788967134496911"/>
    <n v="5.1539263396573496"/>
    <n v="5.3295023505982515"/>
    <n v="5.5056264519052274"/>
    <n v="54.492175553408906"/>
    <n v="5.6823003545355313"/>
    <n v="5.7797821979353659"/>
    <n v="5.7978247706291954"/>
    <n v="5.8159236662809253"/>
    <n v="5.8340790607122441"/>
    <n v="5.8522911302936977"/>
    <n v="5.8705600519464012"/>
    <n v="5.8888860031437611"/>
    <n v="5.9072691619131952"/>
    <n v="5.925709706837865"/>
    <n v="0"/>
    <n v="0"/>
    <n v="58.354626104228174"/>
  </r>
  <r>
    <s v="DE Florida"/>
    <x v="20"/>
    <s v="Transmission"/>
    <s v="PEF Transmission Expansion GG Capacit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2.9899999999999998"/>
    <n v="3.04"/>
    <n v="-9.93"/>
    <n v="0.44000000000000006"/>
    <n v="0.32"/>
    <n v="0.38"/>
    <n v="0.46"/>
    <n v="0.54"/>
    <n v="0.73"/>
    <n v="0.82000000000000006"/>
    <n v="0.79"/>
    <n v="1.02"/>
    <n v="1.5999999999999994"/>
    <n v="31.547456544849993"/>
    <n v="31.66421467137236"/>
    <n v="0"/>
    <n v="0.63526119800771219"/>
    <n v="0.63724427383169691"/>
    <n v="0"/>
    <n v="1.2784670803279788E-2"/>
    <n v="1.2824580326586262E-2"/>
    <n v="0"/>
    <n v="2.5729228868508788E-4"/>
    <n v="2.5809547030390743E-4"/>
    <n v="0"/>
    <n v="64.510301326950611"/>
    <n v="5.1780231838138065E-6"/>
    <n v="5.1941872634460232E-6"/>
    <n v="0"/>
    <n v="1.0420803604001404E-7"/>
    <n v="1.0453333913987906E-7"/>
    <n v="0"/>
    <n v="0"/>
    <n v="0"/>
    <n v="0"/>
    <n v="0"/>
    <n v="0"/>
    <n v="0"/>
    <n v="1.0585237299530721E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Citrus CC to Powerlin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20750536857502E-2"/>
    <n v="8.3248786645900893E-2"/>
    <n v="0.13895016295942481"/>
    <n v="0.19482542058834537"/>
    <n v="0.2508751023327484"/>
    <n v="0.3070997526871625"/>
    <n v="0.36349991784584845"/>
    <n v="0.42007614570810531"/>
    <n v="0.47682898588359302"/>
    <n v="0.53375898969767122"/>
    <n v="0.59086671019675574"/>
    <n v="3.3877507250824133"/>
    <n v="0.64815270215369059"/>
    <n v="0.67789677153628014"/>
    <n v="0.68001294155108183"/>
    <n v="0.68213571755033353"/>
    <n v="0.68426512015573904"/>
    <n v="0.68640117005337542"/>
    <n v="0.68854388799389599"/>
    <n v="0.69069329479272989"/>
    <n v="0.69284941133028555"/>
    <n v="0.69501225855215298"/>
    <n v="0.6971818574693075"/>
    <n v="0.69935822915831369"/>
    <n v="8.2225033622971857"/>
  </r>
  <r>
    <s v="DE Florida"/>
    <x v="20"/>
    <s v="Transmission"/>
    <s v="PEF Transmission Expansion GG Citrus CC to Powerline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985197388043363E-2"/>
    <n v="3.8996127665260422E-2"/>
    <n v="6.5088255483195953E-2"/>
    <n v="9.1261834313776921E-2"/>
    <n v="0.11751711842018595"/>
    <n v="0.1438543628593314"/>
    <n v="0.17027382348432524"/>
    <n v="0.19677575694696828"/>
    <n v="0.22336042070024359"/>
    <n v="0.25002807300081764"/>
    <n v="0.27677897291154879"/>
    <n v="1.5869199431736978"/>
    <n v="0.30361338030400437"/>
    <n v="0.31754635847294133"/>
    <n v="0.3185376334137956"/>
    <n v="0.3195320027878944"/>
    <n v="0.32052947625503725"/>
    <n v="0.32153006350517838"/>
    <n v="0.32253377425852059"/>
    <n v="0.32354061826561015"/>
    <n v="0.32455060530743135"/>
    <n v="0.32556374519550141"/>
    <n v="0.32658004777196586"/>
    <n v="0.32759952290969419"/>
    <n v="3.851657228447575"/>
  </r>
  <r>
    <s v="DE Florida"/>
    <x v="20"/>
    <s v="Transmission"/>
    <s v="PEF Transmission Expansion GG Crawfordville to Carrabell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5.6377360199999997E-2"/>
    <n v="5.6553351714015536E-2"/>
    <n v="5.6729892615460631E-2"/>
    <n v="5.6906984619341537E-2"/>
    <n v="5.7084629446018186E-2"/>
    <n v="5.7262828821220947E-2"/>
    <n v="5.744158447606728E-2"/>
    <n v="5.7620898147078686E-2"/>
    <n v="5.7800771576197472E-2"/>
    <n v="5.7981206510803754E-2"/>
    <n v="5.8162204703732331E-2"/>
    <n v="5.8343767913289823E-2"/>
    <n v="0.68826548074322624"/>
    <n v="5.8525897903271715E-2"/>
    <n v="5.8708596442979412E-2"/>
    <n v="5.889186530723757E-2"/>
    <n v="5.9075706276411219E-2"/>
    <n v="5.9260121136423094E-2"/>
    <n v="5.9445111678771041E-2"/>
    <n v="5.9630679700545308E-2"/>
    <n v="5.9816827004446113E-2"/>
    <n v="6.0003555398801069E-2"/>
    <n v="6.0190866697582855E-2"/>
    <n v="6.03787627204267E-2"/>
    <n v="6.0567245292648168E-2"/>
    <n v="0.71449523555954431"/>
    <n v="6.0756316245260872E-2"/>
    <n v="6.0945977414994218E-2"/>
    <n v="6.1136230644311285E-2"/>
    <n v="6.1327077781426702E-2"/>
    <n v="6.1518520680324651E-2"/>
    <n v="6.1710561200776809E-2"/>
    <n v="6.1903201208360431E-2"/>
    <n v="6.2096442574476531E-2"/>
    <n v="6.2290287176367996E-2"/>
    <n v="6.2484736897137856E-2"/>
    <n v="6.2679793625767546E-2"/>
    <n v="6.287545925713528E-2"/>
    <n v="0.74172460470634016"/>
    <n v="6.3071735692034503E-2"/>
    <n v="6.3268624837192255E-2"/>
    <n v="6.3466128605287775E-2"/>
    <n v="6.366424891497105E-2"/>
    <n v="6.3862987690881445E-2"/>
    <n v="6.4062346863666436E-2"/>
    <n v="6.4262328370000343E-2"/>
    <n v="6.4462934152603124E-2"/>
    <n v="6.4664166160259273E-2"/>
    <n v="6.4866026347836767E-2"/>
    <n v="6.5068516676306018E-2"/>
    <n v="6.5271639112758947E-2"/>
    <n v="0.76999168342379787"/>
    <n v="6.5475395630428077E-2"/>
    <n v="6.5679788208705708E-2"/>
    <n v="6.5884818833163189E-2"/>
    <n v="6.6090489495570101E-2"/>
    <n v="6.6296802193913734E-2"/>
    <n v="6.6503758932418416E-2"/>
    <n v="6.6711361721564985E-2"/>
    <n v="6.6919612578110327E-2"/>
    <n v="6.7128513525107042E-2"/>
    <n v="6.7338066591922971E-2"/>
    <n v="6.7548273814260984E-2"/>
    <n v="6.7759137234178743E-2"/>
    <n v="0.79933601875934424"/>
    <n v="6.797065890010856E-2"/>
    <n v="6.8182840866877259E-2"/>
    <n v="6.8395685195726169E-2"/>
    <n v="6.8609193954331113E-2"/>
    <n v="6.8823369216822528E-2"/>
    <n v="6.9038213063805601E-2"/>
    <n v="6.9253727582380492E-2"/>
    <n v="6.9469914866162594E-2"/>
    <n v="6.9686777015302834E-2"/>
    <n v="6.9904316136508202E-2"/>
    <n v="7.0122534343062051E-2"/>
    <n v="7.0341433754844751E-2"/>
    <n v="0.82979866489593213"/>
  </r>
  <r>
    <s v="DE Florida"/>
    <x v="20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19.649999999999999"/>
    <n v="20.07"/>
    <n v="34.869999999999997"/>
    <n v="51.1"/>
    <n v="52.5"/>
    <n v="56.75"/>
    <n v="62.55"/>
    <n v="65.040000000000006"/>
    <n v="70.91"/>
    <n v="83.29"/>
    <n v="96.74"/>
    <n v="103.24"/>
    <n v="716.71"/>
    <n v="132.61107015270002"/>
    <n v="143.1975050561073"/>
    <n v="150.31814925610448"/>
    <n v="159.83973610174425"/>
    <n v="173.55277278661123"/>
    <n v="190.43455396919518"/>
    <n v="205.53963678647688"/>
    <n v="218.88580331169621"/>
    <n v="231.31334074765221"/>
    <n v="243.56467906257336"/>
    <n v="256.65200071017733"/>
    <n v="267.77153270503987"/>
    <n v="2373.6807806460783"/>
    <n v="278.0259398576934"/>
    <n v="286.06193235231291"/>
    <n v="292.36760791322001"/>
    <n v="298.65197223433057"/>
    <n v="305.0668045539561"/>
    <n v="311.0369890261706"/>
    <n v="314.8050613257027"/>
    <n v="316.50346745212721"/>
    <n v="317.89213435338462"/>
    <n v="0"/>
    <n v="0"/>
    <n v="0"/>
    <n v="2720.41190906889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.6762728290107853"/>
    <n v="4.8076254253985082"/>
    <n v="9.0630113323615706"/>
    <n v="15.28115366280444"/>
    <n v="22.982985804338437"/>
    <n v="29.851917982160646"/>
    <n v="35.896277822952456"/>
    <n v="41.509678022499841"/>
    <n v="47.039892125178241"/>
    <n v="52.961053497059467"/>
    <n v="57.959792142401014"/>
    <n v="319.02966064616544"/>
    <n v="62.552625954722288"/>
    <n v="66.105632988858218"/>
    <n v="68.847450214411552"/>
    <n v="71.578623026737404"/>
    <n v="74.37024712410593"/>
    <n v="76.952919619967403"/>
    <n v="78.503391564166279"/>
    <n v="79.083702390112236"/>
    <n v="79.518250441782826"/>
    <n v="0"/>
    <n v="0"/>
    <n v="0"/>
    <n v="657.51284332486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Disston to 40th Stree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7.0000000000000007E-2"/>
    <n v="7.0000000000000007E-2"/>
    <n v="5.7098934220500004"/>
    <n v="5.9675089060988116"/>
    <n v="5.9861374996257126"/>
    <n v="6.0048242454741692"/>
    <n v="6.0235693251765383"/>
    <n v="6.0423729208318617"/>
    <n v="6.0612352151076356"/>
    <n v="6.0801563912415801"/>
    <n v="6.099136633043428"/>
    <n v="6.1181761248967002"/>
    <n v="6.1372750517605068"/>
    <n v="6.1564335991713364"/>
    <n v="72.386719334478286"/>
    <n v="6.175651953244861"/>
    <n v="6.194930300677747"/>
    <n v="6.2142688287494634"/>
    <n v="6.2336677253241062"/>
    <n v="6.2531271788522185"/>
    <n v="6.2726473783726258"/>
    <n v="6.2922285135142699"/>
    <n v="6.3118707744980531"/>
    <n v="6.3315743521386798"/>
    <n v="6.3513394378465202"/>
    <n v="6.3711662236294631"/>
    <n v="6.3910549020947807"/>
    <n v="75.393527568942787"/>
    <n v="6.4110056664510031"/>
    <n v="6.4310187105097922"/>
    <n v="6.451094228687829"/>
    <n v="6.4712324160086974"/>
    <n v="6.4914334681047796"/>
    <n v="6.511697581219158"/>
    <n v="6.5320249522075233"/>
    <n v="6.5524157785400803"/>
    <n v="6.5728702583034764"/>
    <n v="6.5933885902027134"/>
    <n v="6.6139709735630916"/>
    <n v="6.6346176083321344"/>
    <n v="78.26677023213027"/>
    <n v="6.6553286950815362"/>
    <n v="6.6761044350091119"/>
    <n v="6.6969450299407471"/>
    <n v="6.7178506823323616"/>
    <n v="6.7388215952718786"/>
    <n v="6.7598579724811909"/>
    <n v="0"/>
    <n v="0"/>
    <n v="0"/>
    <n v="0"/>
    <n v="0"/>
    <n v="0"/>
    <n v="40.2449084101168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Disston to 40th Stree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.56582695077372513"/>
    <n v="1.6121397930460386"/>
    <n v="2.6823814248258984"/>
    <n v="3.7469286473436236"/>
    <n v="4.7153059916997195"/>
    <n v="5.6518983645935856"/>
    <n v="6.557740763091906"/>
    <n v="7.5851513691007186"/>
    <n v="8.7926474301447737"/>
    <n v="10.28904416321695"/>
    <n v="11.9612852637896"/>
    <n v="64.160350161626539"/>
    <n v="13.587207074682807"/>
    <n v="15.048519954071635"/>
    <n v="16.213309288602169"/>
    <n v="18.986579651282455"/>
    <n v="24.52013560030311"/>
    <n v="31.120630147582396"/>
    <n v="37.589859883702673"/>
    <n v="47.417994447651552"/>
    <n v="61.204154236790693"/>
    <n v="74.922658060947725"/>
    <n v="88.47733113867821"/>
    <n v="109.43484121670993"/>
    <n v="538.52322070100536"/>
    <n v="130.67741939116351"/>
    <n v="138.68124294826333"/>
    <n v="140.12223297543028"/>
    <n v="143.01501260184153"/>
    <n v="148.39831322571834"/>
    <n v="154.74503389043517"/>
    <n v="160.97460713101333"/>
    <n v="170.23456340740373"/>
    <n v="183.06520907806225"/>
    <n v="195.83608301304596"/>
    <n v="208.46045614699011"/>
    <n v="227.7621520141343"/>
    <n v="2001.9723258235017"/>
    <n v="247.32218362784457"/>
    <n v="254.59363836264959"/>
    <n v="255.67677923067717"/>
    <n v="257.1773338393192"/>
    <n v="259.39246285847173"/>
    <n v="261.88530884099436"/>
    <n v="0"/>
    <n v="0"/>
    <n v="0"/>
    <n v="0"/>
    <n v="0"/>
    <n v="0"/>
    <n v="1536.04770675995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Disston to 40th Stree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.26504962892337491"/>
    <n v="0.75517267838720437"/>
    <n v="1.2565046615557438"/>
    <n v="1.7551692195339439"/>
    <n v="2.2087850386963441"/>
    <n v="2.6475118624160845"/>
    <n v="3.0718345131076616"/>
    <n v="3.5531032110765484"/>
    <n v="4.1187291192601805"/>
    <n v="4.8196844171309934"/>
    <n v="5.6030102777516628"/>
    <n v="30.054554627839742"/>
    <n v="6.3646388499615512"/>
    <n v="7.04915986101153"/>
    <n v="7.5947807093452173"/>
    <n v="8.893860365285029"/>
    <n v="11.485937234209533"/>
    <n v="14.577798850335954"/>
    <n v="17.608172250956173"/>
    <n v="22.211953346256745"/>
    <n v="28.669787373768326"/>
    <n v="35.09592940006214"/>
    <n v="41.445328389483628"/>
    <n v="51.26242929240891"/>
    <n v="252.25977592308473"/>
    <n v="61.213064296301269"/>
    <n v="64.962285610126287"/>
    <n v="65.637286812279385"/>
    <n v="66.992348046971301"/>
    <n v="69.514040997069245"/>
    <n v="72.487027622685503"/>
    <n v="75.405139023191282"/>
    <n v="79.742769055744176"/>
    <n v="85.753012769312591"/>
    <n v="91.735257681588337"/>
    <n v="97.648877402187779"/>
    <n v="106.69034727240653"/>
    <n v="937.78145658986352"/>
    <n v="115.85282904153074"/>
    <n v="119.25898772053635"/>
    <n v="119.76636207721884"/>
    <n v="120.46926504367528"/>
    <n v="121.50689523032672"/>
    <n v="122.67461603564935"/>
    <n v="0"/>
    <n v="0"/>
    <n v="0"/>
    <n v="0"/>
    <n v="0"/>
    <n v="0"/>
    <n v="719.528955148937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Eustis to Eustis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7.0000000000000007E-2"/>
    <n v="0.11"/>
    <n v="0.18"/>
    <n v="6.2864502626999998"/>
    <n v="6.7801538010892948"/>
    <n v="7.7022086583797629"/>
    <n v="8.9141652474477127"/>
    <n v="10.310325026770187"/>
    <n v="11.443971120744768"/>
    <n v="12.36023782541376"/>
    <n v="13.239644078187036"/>
    <n v="14.082998797414842"/>
    <n v="14.587340713915822"/>
    <n v="14.83420897368512"/>
    <n v="15.078535488684599"/>
    <n v="135.62023999443292"/>
    <n v="15.315553813165785"/>
    <n v="15.546582242970919"/>
    <n v="15.744865847594079"/>
    <n v="20.736921578096666"/>
    <n v="26.483883673590785"/>
    <n v="28.196897374641907"/>
    <n v="29.887591868522023"/>
    <n v="31.409339906281968"/>
    <n v="32.870705879790215"/>
    <n v="34.343704008150127"/>
    <n v="36.005023904942391"/>
    <n v="37.845224549393087"/>
    <n v="324.38629464713995"/>
    <n v="39.449509418193706"/>
    <n v="40.257522579357101"/>
    <n v="40.443119664494724"/>
    <n v="42.547372367068078"/>
    <n v="44.954048685724651"/>
    <n v="0"/>
    <n v="0"/>
    <n v="0"/>
    <n v="0"/>
    <n v="0"/>
    <n v="0"/>
    <n v="0"/>
    <n v="207.651572714838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Eustis to Eustis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.21566760909056756"/>
    <n v="0.63834340140167645"/>
    <n v="1.1967886604944389"/>
    <n v="1.8414910573339442"/>
    <n v="2.3631954600030634"/>
    <n v="2.7830439811700183"/>
    <n v="3.1855967957697269"/>
    <n v="3.571232733255068"/>
    <n v="3.7980359240827108"/>
    <n v="3.9042015592773862"/>
    <n v="4.0091469916088007"/>
    <n v="27.506744173487398"/>
    <n v="4.1106393883763772"/>
    <n v="4.2092961846786014"/>
    <n v="4.2925845081221103"/>
    <n v="6.6213837183582767"/>
    <n v="9.3037727560811536"/>
    <n v="10.096514129187245"/>
    <n v="10.878770314442418"/>
    <n v="11.581856793965651"/>
    <n v="12.256628158863021"/>
    <n v="12.936817847063955"/>
    <n v="13.705192263658535"/>
    <n v="14.557328867244031"/>
    <n v="114.55078493004137"/>
    <n v="15.298924932112778"/>
    <n v="15.667493515857785"/>
    <n v="15.744473503654371"/>
    <n v="16.72017591507603"/>
    <n v="17.837511066537136"/>
    <n v="0"/>
    <n v="0"/>
    <n v="0"/>
    <n v="0"/>
    <n v="0"/>
    <n v="0"/>
    <n v="0"/>
    <n v="81.2685789332380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Fort Meade to Dry Prairi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473381087342369"/>
    <n v="0.73496541081566025"/>
    <n v="1.2267273520364887"/>
    <n v="1.7200244117563677"/>
    <n v="2.2148613821086625"/>
    <n v="2.7112430701861969"/>
    <n v="3.209174298087953"/>
    <n v="3.7086599029659126"/>
    <n v="4.2097047370720517"/>
    <n v="4.7123136678054758"/>
    <n v="5.216491577759701"/>
    <n v="29.908899621467892"/>
    <n v="5.722243364770093"/>
    <n v="6.2535816955566759"/>
    <n v="6.8105864428655565"/>
    <n v="7.3693299751839714"/>
    <n v="7.9298177204249178"/>
    <n v="8.4920551234455512"/>
    <n v="9.0560476461000707"/>
    <n v="9.6218007672927861"/>
    <n v="10.189319983031334"/>
    <n v="10.758610806480077"/>
    <n v="11.329678768013656"/>
    <n v="11.902529415270715"/>
    <n v="105.43560170843541"/>
    <n v="12.477168313207798"/>
    <n v="13.339575402681573"/>
    <n v="14.490649001022518"/>
    <n v="15.645315871283197"/>
    <n v="16.803587230472761"/>
    <n v="17.965474330616171"/>
    <n v="19.130988458863477"/>
    <n v="20.300140937599515"/>
    <n v="21.472943124553847"/>
    <n v="22.649406412911134"/>
    <n v="23.82954223142178"/>
    <n v="25.013362044513002"/>
    <n v="223.11815335914676"/>
    <n v="26.200877352400148"/>
    <n v="26.837383768201644"/>
    <n v="26.921161223989323"/>
    <n v="27.005200205347418"/>
    <n v="27.089501528672443"/>
    <n v="27.174066012909456"/>
    <n v="27.258894479559974"/>
    <n v="27.34398775268998"/>
    <n v="27.42934665893792"/>
    <n v="27.514972027522724"/>
    <n v="27.600864690251885"/>
    <n v="27.687025481529506"/>
    <n v="326.06328118201247"/>
  </r>
  <r>
    <s v="DE Florida"/>
    <x v="20"/>
    <s v="Transmission"/>
    <s v="PEF Transmission Expansion GG Fort Meade to Dry Prairie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464036074687545"/>
    <n v="0.34427895161555905"/>
    <n v="0.57463439838419961"/>
    <n v="0.80570893884035455"/>
    <n v="1.0375048177572153"/>
    <n v="1.2700242869154144"/>
    <n v="1.5032696051249006"/>
    <n v="1.7372430382468818"/>
    <n v="1.9719468592158369"/>
    <n v="2.2073833480615961"/>
    <n v="2.4435547919314904"/>
    <n v="14.010189396840323"/>
    <n v="2.6804634851125702"/>
    <n v="2.9293576518099553"/>
    <n v="3.1902747067167585"/>
    <n v="3.4520062585663536"/>
    <n v="3.7145548499494105"/>
    <n v="3.9779230313937308"/>
    <n v="4.2421133613890198"/>
    <n v="4.5071284064117458"/>
    <n v="4.7729707409500675"/>
    <n v="5.0396429475288471"/>
    <n v="5.3071476167347384"/>
    <n v="5.5754873472413484"/>
    <n v="49.389070403804546"/>
    <n v="5.84466474583449"/>
    <n v="6.2486410476584764"/>
    <n v="6.7878370504055567"/>
    <n v="7.3287162451385326"/>
    <n v="7.8712838862273315"/>
    <n v="8.4155452444442869"/>
    <n v="8.9615056070153472"/>
    <n v="9.5091702776714353"/>
    <n v="10.058544576699971"/>
    <n v="10.609633840996555"/>
    <n v="11.162443424116814"/>
    <n v="11.716978696328413"/>
    <n v="104.51496464253721"/>
    <n v="12.273245044663216"/>
    <n v="12.571402969245709"/>
    <n v="12.610646740752713"/>
    <n v="12.65001301836392"/>
    <n v="12.689502184502956"/>
    <n v="12.729114622787252"/>
    <n v="12.76885071803177"/>
    <n v="12.808710856252725"/>
    <n v="12.848695424671366"/>
    <n v="12.888804811717698"/>
    <n v="12.929039407034294"/>
    <n v="12.969399601480053"/>
    <n v="152.73742539950368"/>
  </r>
  <r>
    <s v="DE Florida"/>
    <x v="20"/>
    <s v="Transmission"/>
    <s v="PEF Transmission Expansion GG Ft White-Perr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.16"/>
    <n v="0.17"/>
    <n v="0.17"/>
    <n v="0.18"/>
    <n v="0.18"/>
    <n v="0.17"/>
    <n v="0.17"/>
    <n v="0.17"/>
    <n v="0.17"/>
    <n v="0.18"/>
    <n v="0.18"/>
    <n v="0.19"/>
    <n v="2.0899999999999994"/>
    <n v="154.97301272255001"/>
    <n v="157.87990562292561"/>
    <n v="158.37275458791152"/>
    <n v="158.86714206472595"/>
    <n v="0"/>
    <n v="0"/>
    <n v="0"/>
    <n v="0"/>
    <n v="0"/>
    <n v="0"/>
    <n v="0"/>
    <n v="0"/>
    <n v="630.0928149981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Ft White-P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5.6378005034061527"/>
    <n v="14.441142555368405"/>
    <n v="19.603004537629815"/>
    <n v="0"/>
    <n v="0"/>
    <n v="0"/>
    <n v="0"/>
    <n v="0"/>
    <n v="0"/>
    <n v="0"/>
    <n v="4.8804155690297998E-3"/>
    <n v="39.686828011973397"/>
    <n v="9.7760661849289731E-3"/>
    <n v="9.8065838374564798E-3"/>
    <n v="9.8371967560243537E-3"/>
    <n v="9.8679052380217323E-3"/>
    <n v="9.8987095817661078E-3"/>
    <n v="9.929610086506219E-3"/>
    <n v="9.9606070524249617E-3"/>
    <n v="9.9917007806423052E-3"/>
    <n v="1.0022891573218213E-2"/>
    <n v="1.0054179733155581E-2"/>
    <n v="1.008556556440318E-2"/>
    <n v="1.0117049371858611E-2"/>
    <n v="0.11934806576040671"/>
    <n v="1.0148631461371261E-2"/>
    <n v="1.0180312139745282E-2"/>
    <n v="1.021209171474256E-2"/>
    <n v="1.024397049508572E-2"/>
    <n v="1.0275948790461113E-2"/>
    <n v="1.0308026911521832E-2"/>
    <n v="1.0340205169890723E-2"/>
    <n v="1.0372483878163415E-2"/>
    <n v="1.0404863349911361E-2"/>
    <n v="1.0437343899684879E-2"/>
    <n v="1.046992584301621E-2"/>
    <n v="1.0502609496422578E-2"/>
    <n v="0.12389641315001694"/>
    <n v="1.0535395177409274E-2"/>
    <n v="1.0568283204472739E-2"/>
    <n v="1.0601273897103644E-2"/>
    <n v="1.0634367575790017E-2"/>
    <n v="1.0667564562020332E-2"/>
    <n v="1.0700865178286655E-2"/>
    <n v="1.0734269748087758E-2"/>
    <n v="1.0767778595932269E-2"/>
    <n v="1.0801392047341834E-2"/>
    <n v="1.083511042885426E-2"/>
    <n v="1.0868934068026701E-2"/>
    <n v="1.0902863293438838E-2"/>
    <n v="0.12861809777676431"/>
    <n v="1.0936898434696066E-2"/>
    <n v="1.0971039822432704E-2"/>
    <n v="1.1005287788315197E-2"/>
    <n v="1.1039642665045347E-2"/>
    <n v="1.107410478636354E-2"/>
    <n v="1.1108674487051986E-2"/>
    <n v="1.1143352102937983E-2"/>
    <n v="1.1178137970897161E-2"/>
    <n v="1.1213032428856773E-2"/>
    <n v="1.1248035815798961E-2"/>
    <n v="1.1283148471764067E-2"/>
    <n v="1.1318370737853918E-2"/>
    <n v="0.13351972551201369"/>
    <n v="1.1353702956235154E-2"/>
    <n v="1.1389145470142545E-2"/>
    <n v="1.1424698623882327E-2"/>
    <n v="1.1460362762835541E-2"/>
    <n v="1.1496138233461401E-2"/>
    <n v="1.1532025383300649E-2"/>
    <n v="1.1568024560978938E-2"/>
    <n v="1.1604136116210209E-2"/>
    <n v="1.16403603998001E-2"/>
    <n v="1.1676697763649345E-2"/>
    <n v="1.1713148560757196E-2"/>
    <n v="1.1749713145224855E-2"/>
    <n v="0.13860815397647824"/>
  </r>
  <r>
    <s v="DE Florida"/>
    <x v="20"/>
    <s v="Transmission"/>
    <s v="PEF Transmission Expansion GG Ft White-P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2.6409080184824707"/>
    <n v="6.7646468064060539"/>
    <n v="9.1826115235006043"/>
    <n v="0"/>
    <n v="0"/>
    <n v="0"/>
    <n v="0"/>
    <n v="0"/>
    <n v="0"/>
    <n v="0"/>
    <n v="2.2861271167702001E-3"/>
    <n v="18.590452475505899"/>
    <n v="4.5793907679770084E-3"/>
    <n v="4.5936861147556785E-3"/>
    <n v="4.608026086889528E-3"/>
    <n v="4.622410823684189E-3"/>
    <n v="4.6368404648801584E-3"/>
    <n v="4.6513151506541615E-3"/>
    <n v="4.6658350216205041E-3"/>
    <n v="4.6804002188324456E-3"/>
    <n v="4.6950108837835684E-3"/>
    <n v="4.7096671584091494E-3"/>
    <n v="4.7243691850875399E-3"/>
    <n v="4.7391171066415525E-3"/>
    <n v="5.5906068983215484E-2"/>
    <n v="4.753911066339842E-3"/>
    <n v="4.7687512078983035E-3"/>
    <n v="4.7836376754814627E-3"/>
    <n v="4.7985706137038831E-3"/>
    <n v="4.8135501676315647E-3"/>
    <n v="4.8285764827833552E-3"/>
    <n v="4.843649705132365E-3"/>
    <n v="4.8587699811073861E-3"/>
    <n v="4.8739374575943089E-3"/>
    <n v="4.8891522819375574E-3"/>
    <n v="4.9044146019415142E-3"/>
    <n v="4.9197245658719564E-3"/>
    <n v="5.8036645807423501E-2"/>
    <n v="4.935082322457502E-3"/>
    <n v="4.9504880208910479E-3"/>
    <n v="4.9659418108312231E-3"/>
    <n v="4.9814438424038406E-3"/>
    <n v="4.9969942662033574E-3"/>
    <n v="5.0125932332943362E-3"/>
    <n v="5.028240895212914E-3"/>
    <n v="5.0439374039682738E-3"/>
    <n v="5.0596829120441193E-3"/>
    <n v="5.0754775724001595E-3"/>
    <n v="5.0913215384735941E-3"/>
    <n v="5.1072149641806014E-3"/>
    <n v="6.0248418782360966E-2"/>
    <n v="5.1231580039178349E-3"/>
    <n v="5.1391508125639244E-3"/>
    <n v="5.1551935454809813E-3"/>
    <n v="5.1712863585161029E-3"/>
    <n v="5.1874294080028922E-3"/>
    <n v="5.2036228507629729E-3"/>
    <n v="5.2198668441075131E-3"/>
    <n v="5.2361615458387592E-3"/>
    <n v="5.252507114251557E-3"/>
    <n v="5.2689037081349024E-3"/>
    <n v="5.2853514867734763E-3"/>
    <n v="5.3018506099491922E-3"/>
    <n v="6.2544482288300104E-2"/>
    <n v="5.3184012379427527E-3"/>
    <n v="5.3350035315352018E-3"/>
    <n v="5.351657652009489E-3"/>
    <n v="5.3683637611520374E-3"/>
    <n v="5.3851220212543125E-3"/>
    <n v="5.4019325951144012E-3"/>
    <n v="5.4187956460385921E-3"/>
    <n v="5.4357113378429613E-3"/>
    <n v="5.4526798348549657E-3"/>
    <n v="5.4697013019150377E-3"/>
    <n v="5.4867759043781862E-3"/>
    <n v="5.5039038081156075E-3"/>
    <n v="6.4928048632153554E-2"/>
  </r>
  <r>
    <s v="DE Florida"/>
    <x v="20"/>
    <s v="Transmission"/>
    <s v="PEF Transmission Expansion GG Ginnie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542039609958691E-3"/>
    <n v="9.4719480034648716E-3"/>
    <n v="9.743184800248042E-2"/>
    <n v="0.38408334244062625"/>
    <n v="0.75832012186738784"/>
    <n v="1.2511614642749551"/>
    <n v="1.1082488808514743"/>
    <n v="1.2904069684921484"/>
    <n v="1.2944351932134814"/>
    <n v="1.29847599272308"/>
    <n v="1.3025294062752839"/>
    <n v="1.3065954732469711"/>
    <n v="1.3106742331379422"/>
    <n v="1.3287389573125208"/>
    <n v="1.3902503385604439"/>
    <n v="2.057230882718005"/>
    <n v="4.2215588509186723"/>
    <n v="7.0459400899136444"/>
    <n v="24.955085267363664"/>
    <n v="9.6871496659237053"/>
    <n v="11.064056897107745"/>
    <n v="11.098595231601738"/>
    <n v="11.133241383378373"/>
    <n v="11.167995689007624"/>
    <n v="11.202858486110127"/>
    <n v="11.237830113360465"/>
    <n v="11.282337520059793"/>
    <n v="11.356255767397082"/>
    <n v="11.838736309439273"/>
    <n v="13.331457606941191"/>
    <n v="15.269565315893859"/>
    <n v="139.67007998622097"/>
    <n v="17.08420407511526"/>
    <n v="18.046022753655095"/>
    <n v="18.102356481504497"/>
    <n v="18.158866064662114"/>
    <n v="18.215552052090189"/>
    <n v="18.272414994464636"/>
    <n v="18.329455444180407"/>
    <n v="18.460498882320252"/>
    <n v="18.821195652804423"/>
    <n v="22.380885709435798"/>
    <n v="33.851639500250329"/>
    <n v="48.809772084130202"/>
    <n v="268.53286369461318"/>
    <n v="62.800264363053799"/>
    <n v="70.111167220107504"/>
    <n v="70.330031147483496"/>
    <n v="70.549578295815664"/>
    <n v="70.769810797894351"/>
    <n v="70.990730793167813"/>
    <n v="71.212340427762925"/>
    <n v="0"/>
    <n v="0"/>
    <n v="0"/>
    <n v="0"/>
    <n v="0"/>
    <n v="486.76392304528554"/>
  </r>
  <r>
    <s v="DE Florida"/>
    <x v="20"/>
    <s v="Transmission"/>
    <s v="PEF Transmission Expansion GG Ginnie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856250155313097E-4"/>
    <n v="4.4369330588917696E-3"/>
    <n v="4.563988181026616E-2"/>
    <n v="0.17991569198026391"/>
    <n v="0.35521897044889367"/>
    <n v="0.58608003979986867"/>
    <n v="0.51913567252807669"/>
    <n v="0.60446376350806941"/>
    <n v="0.6063506999046997"/>
    <n v="0.60824352669407111"/>
    <n v="0.61014226226404622"/>
    <n v="0.612046925059888"/>
    <n v="0.61395753358443972"/>
    <n v="0.62241957031232609"/>
    <n v="0.65123327166047229"/>
    <n v="0.96366615504705355"/>
    <n v="1.9774996673172631"/>
    <n v="3.3005211287554359"/>
    <n v="11.689680176635843"/>
    <n v="4.5377397113504552"/>
    <n v="5.1827226874851196"/>
    <n v="5.1989014374169615"/>
    <n v="5.2151306920671034"/>
    <n v="5.231410609094608"/>
    <n v="5.2477413466507006"/>
    <n v="5.2641230633802998"/>
    <n v="5.2849716136550224"/>
    <n v="5.3195970481639714"/>
    <n v="5.5456048204274957"/>
    <n v="6.2448384384937388"/>
    <n v="7.15270387044073"/>
    <n v="65.425485338626189"/>
    <n v="8.0027328927485524"/>
    <n v="8.4532764440763142"/>
    <n v="8.4796647835534937"/>
    <n v="8.5061354987183684"/>
    <n v="8.532688846720653"/>
    <n v="8.5593250855127962"/>
    <n v="8.586044473852489"/>
    <n v="8.6474289918651301"/>
    <n v="8.8163897404472902"/>
    <n v="10.483851015139521"/>
    <n v="15.857082232863217"/>
    <n v="22.863902048219575"/>
    <n v="125.7885220537174"/>
    <n v="29.417451294881271"/>
    <n v="32.842088609712569"/>
    <n v="32.944610772462852"/>
    <n v="33.047452975572931"/>
    <n v="33.150616218103188"/>
    <n v="33.25410150223275"/>
    <n v="33.357909833269225"/>
    <n v="0"/>
    <n v="0"/>
    <n v="0"/>
    <n v="0"/>
    <n v="0"/>
    <n v="228.01423120623477"/>
  </r>
  <r>
    <s v="DE Florida"/>
    <x v="20"/>
    <s v="Transmission"/>
    <s v="PEF Transmission Expansion GG Ginnie-Bell-Dempse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2.1773960416999998"/>
    <n v="2.1841931536014934"/>
    <n v="2.1910114838432966"/>
    <n v="2.1978510986620661"/>
    <n v="2.2047120645012259"/>
    <n v="2.2115944480116179"/>
    <n v="2.2184983160521421"/>
    <n v="2.2254237356904127"/>
    <n v="2.2323707742034054"/>
    <n v="2.2393394990781128"/>
    <n v="2.2463299780121999"/>
    <n v="2.2533422789146611"/>
    <n v="26.582062872270633"/>
    <n v="2.2603764699064812"/>
    <n v="2.2674326193212937"/>
    <n v="2.2745107957060506"/>
    <n v="2.2816110678216823"/>
    <n v="2.2887335046437691"/>
    <n v="2.2958781753632103"/>
    <n v="2.3030451493868966"/>
    <n v="2.3102344963383832"/>
    <n v="2.3174462860585678"/>
    <n v="2.3246805886063679"/>
    <n v="2.3319374742594032"/>
    <n v="2.3392170135146744"/>
    <n v="27.595103640926784"/>
    <n v="2.3465192770892527"/>
    <n v="2.353844335920964"/>
    <n v="2.3611922611690783"/>
    <n v="2.3685631242150023"/>
    <n v="2.3759569966629703"/>
    <n v="2.3833739503407432"/>
    <n v="2.3908140573003034"/>
    <n v="2.3982773898185559"/>
    <n v="2.4057640203980313"/>
    <n v="2.4132740217675868"/>
    <n v="2.4208074668831183"/>
    <n v="2.4283644289282629"/>
    <n v="28.646751330493871"/>
    <n v="2.4359449813151155"/>
    <n v="2.4435491976849377"/>
    <n v="2.4511771519088748"/>
    <n v="2.458828918088674"/>
    <n v="2.4665045705574036"/>
    <n v="2.4742041838801758"/>
    <n v="2.4819278328548693"/>
    <n v="2.4896755925128571"/>
    <n v="2.4974475381197365"/>
    <n v="2.5052437451760592"/>
    <n v="2.5130642894180628"/>
    <n v="2.5209092468184102"/>
    <n v="29.738477248335176"/>
    <n v="2.5287786935869261"/>
    <n v="2.5366727061713354"/>
    <n v="2.5445913612580093"/>
    <n v="2.5525347357727077"/>
    <n v="2.5605029068813274"/>
    <n v="2.5684959519906516"/>
    <n v="2.5765139487491022"/>
    <n v="2.5845569750474935"/>
    <n v="2.5926251090197905"/>
    <n v="2.6007184290438641"/>
    <n v="2.6088370137422574"/>
    <n v="2.6169809419829462"/>
    <n v="30.871808773246411"/>
    <n v="2.625150292880106"/>
    <n v="2.6333451457948813"/>
    <n v="2.6415655803361546"/>
    <n v="2.6498116763613231"/>
    <n v="2.6580835139770693"/>
    <n v="2.6663811735401461"/>
    <n v="2.6747047356581515"/>
    <n v="2.6830542811903135"/>
    <n v="2.6914298912482768"/>
    <n v="2.6998316471968895"/>
    <n v="2.7082596306549949"/>
    <n v="2.7167139234962216"/>
    <n v="32.048331492334526"/>
  </r>
  <r>
    <s v="DE Florida"/>
    <x v="20"/>
    <s v="Transmission"/>
    <s v="PEF Transmission Expansion GG Haines City East-Green Islan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394051702433414"/>
    <n v="0.65447158170720965"/>
    <n v="0.86841209873154379"/>
    <n v="0.9408867981158815"/>
    <n v="1.0022734123483981"/>
    <n v="1.0054021791915235"/>
    <n v="1.0085407130122404"/>
    <n v="1.0116890442998292"/>
    <n v="1.0148472036387488"/>
    <n v="1.0180152217089318"/>
    <n v="1.0211931292860839"/>
    <n v="1.0243809572419822"/>
    <n v="1.0275787365447759"/>
    <n v="3.6735402073091388"/>
    <n v="9.1185280658672188"/>
    <n v="22.866875668564752"/>
    <n v="12.659771433488661"/>
    <n v="13.421302825044231"/>
    <n v="13.463199703434087"/>
    <n v="13.505227370052305"/>
    <n v="13.547386233176576"/>
    <n v="13.589676702359096"/>
    <n v="13.632099188430551"/>
    <n v="13.674654103504098"/>
    <n v="13.717341860979385"/>
    <n v="13.760162875546548"/>
    <n v="18.8835894543877"/>
    <n v="29.388023855231125"/>
    <n v="183.24243560563437"/>
    <n v="36.232784674045845"/>
    <n v="37.733898402411931"/>
    <n v="37.851691181037786"/>
    <n v="37.969851669846896"/>
    <n v="0"/>
    <n v="0"/>
    <n v="0"/>
    <n v="0"/>
    <n v="0"/>
    <n v="0"/>
    <n v="0"/>
    <n v="19.014541641679369"/>
    <n v="168.8027675690218"/>
    <n v="43.007777941438881"/>
    <n v="48.061371565478893"/>
    <n v="48.211403307253697"/>
    <n v="48.361903398615858"/>
    <n v="48.512873301598212"/>
    <n v="48.664314482797614"/>
    <n v="48.816228413389133"/>
    <n v="48.968616569140352"/>
    <n v="49.121480430425741"/>
    <n v="49.274821482240988"/>
    <n v="49.42864121421745"/>
    <n v="49.58294112063664"/>
    <n v="580.01237322723341"/>
  </r>
  <r>
    <s v="DE Florida"/>
    <x v="20"/>
    <s v="Transmission"/>
    <s v="PEF Transmission Expansion GG Haines City East-Green Islan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21589563988634"/>
    <n v="0.3065733253518354"/>
    <n v="0.40678922099172177"/>
    <n v="0.44073845609246148"/>
    <n v="0.46949371297964609"/>
    <n v="0.47095931741864339"/>
    <n v="0.47242949699104952"/>
    <n v="0.4739042659789216"/>
    <n v="0.47538363870889999"/>
    <n v="0.47686762955234846"/>
    <n v="0.47835625292549311"/>
    <n v="0.47984952328956304"/>
    <n v="0.48134745515093041"/>
    <n v="1.7207919620141197"/>
    <n v="4.2713809882696658"/>
    <n v="10.711502699371744"/>
    <n v="5.9302013029117289"/>
    <n v="6.2869245245067846"/>
    <n v="6.3065502281872021"/>
    <n v="6.3262371968380275"/>
    <n v="6.3459856217082811"/>
    <n v="6.3657956946439986"/>
    <n v="6.385667608090098"/>
    <n v="6.405601555092244"/>
    <n v="6.4255977292987287"/>
    <n v="6.4456563249623491"/>
    <n v="8.8456167928776619"/>
    <n v="13.766196196503289"/>
    <n v="85.836030775620387"/>
    <n v="16.972479164494331"/>
    <n v="17.675644038721614"/>
    <n v="17.730821566447972"/>
    <n v="17.786171340207307"/>
    <n v="0"/>
    <n v="0"/>
    <n v="0"/>
    <n v="0"/>
    <n v="0"/>
    <n v="0"/>
    <n v="0"/>
    <n v="8.9069585663666953"/>
    <n v="79.072074676237918"/>
    <n v="20.146081003405371"/>
    <n v="22.513329705415387"/>
    <n v="22.583608891356889"/>
    <n v="22.654107465724771"/>
    <n v="22.724826113377301"/>
    <n v="22.795765521310649"/>
    <n v="22.866926378665557"/>
    <n v="22.938309376734043"/>
    <n v="23.009915208966117"/>
    <n v="23.08174457097649"/>
    <n v="23.153798160551368"/>
    <n v="23.226076677655218"/>
    <n v="271.6944890741392"/>
  </r>
  <r>
    <s v="DE Florida"/>
    <x v="20"/>
    <s v="Transmission"/>
    <s v="PEF Transmission Expansion GG Hancock Roa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3.2559018099999996E-2"/>
    <n v="3.2529834170200646E-2"/>
    <n v="3.2531865118349323E-2"/>
    <n v="3.253389619329701E-2"/>
    <n v="3.2535927395051602E-2"/>
    <n v="3.2537958723621023E-2"/>
    <n v="3.2539990179013198E-2"/>
    <n v="3.2542021761236044E-2"/>
    <n v="3.2544053470297464E-2"/>
    <n v="3.2546085306205404E-2"/>
    <n v="3.2548117268967752E-2"/>
    <n v="3.2550149358592455E-2"/>
    <n v="0.39049891704483197"/>
    <n v="3.2552181575087422E-2"/>
    <n v="3.2554213918460577E-2"/>
    <n v="3.2556246388719831E-2"/>
    <n v="3.2558278985873115E-2"/>
    <n v="3.2560311709928347E-2"/>
    <n v="3.2562344560893464E-2"/>
    <n v="3.2564377538776369E-2"/>
    <n v="3.2566410643585002E-2"/>
    <n v="3.2568443875327271E-2"/>
    <n v="3.2570477234011116E-2"/>
    <n v="3.2572510719644454E-2"/>
    <n v="3.2574544332235222E-2"/>
    <n v="0.39076034148254218"/>
    <n v="3.2576578071791332E-2"/>
    <n v="3.257861193832072E-2"/>
    <n v="3.2580645931831312E-2"/>
    <n v="3.2582680052331038E-2"/>
    <n v="3.2584714299827816E-2"/>
    <n v="3.2586748674329584E-2"/>
    <n v="3.2588783175844266E-2"/>
    <n v="3.25908178043798E-2"/>
    <n v="3.259285255994411E-2"/>
    <n v="3.2594887442545128E-2"/>
    <n v="3.2596922452190778E-2"/>
    <n v="3.2598957588889012E-2"/>
    <n v="0.39105319999222488"/>
    <n v="3.2600992852647739E-2"/>
    <n v="3.2702762394006067E-2"/>
    <n v="3.2804849626288567E-2"/>
    <n v="3.290725554122146E-2"/>
    <n v="3.3009981133626826E-2"/>
    <n v="3.3113027401432238E-2"/>
    <n v="3.3216395345680466E-2"/>
    <n v="3.3320085970539218E-2"/>
    <n v="3.3424100283310866E-2"/>
    <n v="3.3528439294442269E-2"/>
    <n v="3.3633104017534554E-2"/>
    <n v="3.3738095469352969E-2"/>
    <n v="0.39799908933008327"/>
    <n v="3.3843414669836785E-2"/>
    <n v="3.3949062642109173E-2"/>
    <n v="3.4055040412487171E-2"/>
    <n v="3.4161349010491622E-2"/>
    <n v="3.4267989468857202E-2"/>
    <n v="3.4374962823542451E-2"/>
    <n v="3.4482270113739819E-2"/>
    <n v="3.458991238188578E-2"/>
    <n v="3.4697890673670941E-2"/>
    <n v="3.4806206038050222E-2"/>
    <n v="3.4914859527253019E-2"/>
    <n v="3.5023852196793458E-2"/>
    <n v="0.41316680995871768"/>
    <n v="3.5133185105480629E-2"/>
    <n v="3.5242859315428851E-2"/>
    <n v="3.535287589206805E-2"/>
    <n v="3.5463235904154046E-2"/>
    <n v="3.5573940423778969E-2"/>
    <n v="3.5684990526381667E-2"/>
    <n v="3.579638729075816E-2"/>
    <n v="3.5908131799072103E-2"/>
    <n v="3.6020225136865314E-2"/>
    <n v="3.6132668393068314E-2"/>
    <n v="3.6245462660010906E-2"/>
    <n v="3.6358609033432777E-2"/>
    <n v="0.42891257148049977"/>
  </r>
  <r>
    <s v="DE Florida"/>
    <x v="20"/>
    <s v="Transmission"/>
    <s v="PEF Transmission Expansion GG Idylwild - Wacahoota "/>
    <s v="AFUDC Not Eligible"/>
    <s v="Expansion"/>
    <s v="Other Transmission &amp; Distribution Expansion"/>
    <s v="Voltage Control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.1275202195"/>
    <n v="0.12752818102087213"/>
    <n v="0.12753614303880909"/>
    <n v="0.12793426879044906"/>
    <n v="0.12833363735930411"/>
    <n v="0.12873425262503954"/>
    <n v="0.12913611847943154"/>
    <n v="0.12953923882640522"/>
    <n v="0.12994361758207243"/>
    <n v="0.13034925867476987"/>
    <n v="0.13075616604509713"/>
    <n v="1.4173111019422502"/>
    <n v="0.13116434364595514"/>
    <n v="0.13157379544258441"/>
    <n v="0.13198452541260366"/>
    <n v="0.13239653754604841"/>
    <n v="0.13280983584540978"/>
    <n v="0.13322442432567333"/>
    <n v="0.13364030701435806"/>
    <n v="0.13405748795155559"/>
    <n v="0.13447597118996932"/>
    <n v="0.13489576079495391"/>
    <n v="0.13531686084455471"/>
    <n v="0.13573927542954733"/>
    <n v="1.6012791254432135"/>
    <n v="0.1361630086534775"/>
    <n v="0.13658806463270079"/>
    <n v="0.13701444749642275"/>
    <n v="0.1374421613867389"/>
    <n v="0.13787121045867504"/>
    <n v="0.13830159888022758"/>
    <n v="0.13873333083240402"/>
    <n v="0.13916641050926359"/>
    <n v="0.13960084211795803"/>
    <n v="0.14003662987877241"/>
    <n v="0.14047377802516606"/>
    <n v="0.1409122908038139"/>
    <n v="1.6623037736756203"/>
    <n v="0.14135217247464743"/>
    <n v="0.14179342731089636"/>
    <n v="0.14223605959912997"/>
    <n v="0.14268007363929877"/>
    <n v="0.14312547374477635"/>
    <n v="0.14357226424240122"/>
    <n v="0.1440204494725188"/>
    <n v="0.14447003378902368"/>
    <n v="0.14492102155940187"/>
    <n v="0.1453734171647732"/>
    <n v="0.14582722499993397"/>
    <n v="0.14628244947339952"/>
    <n v="1.725654067470201"/>
    <n v="0.14673909500744714"/>
    <n v="0.14719716603815902"/>
    <n v="0.14765666701546537"/>
    <n v="0.14811760240318755"/>
    <n v="0.14857997667908152"/>
    <n v="0.1490437943348813"/>
    <n v="0.14950905987634266"/>
    <n v="0.14997577782328686"/>
    <n v="0.15044395270964447"/>
    <n v="0.15091358908349958"/>
    <n v="0.15138469150713388"/>
    <n v="0.15185726455707096"/>
    <n v="1.7914186370352005"/>
    <n v="0.15233131282412082"/>
    <n v="0.1528068409134245"/>
    <n v="0.15328385344449874"/>
    <n v="0.15376235505128083"/>
    <n v="0.15424235038217374"/>
    <n v="0.15472384410009127"/>
    <n v="0.15520684088250319"/>
    <n v="0.15569134542148089"/>
    <n v="0.15617736242374278"/>
    <n v="0.1566648966107001"/>
    <n v="0.15715395271850283"/>
    <n v="0.15764453549808558"/>
    <n v="1.8596894902706054"/>
  </r>
  <r>
    <s v="DE Florida"/>
    <x v="20"/>
    <s v="Transmission"/>
    <s v="PEF Transmission Expansion GG Lake Talquin-Brickyar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2.92"/>
    <n v="0.91"/>
    <n v="0"/>
    <n v="0"/>
    <n v="0"/>
    <n v="0"/>
    <n v="0"/>
    <n v="0"/>
    <n v="0"/>
    <n v="0"/>
    <n v="0"/>
    <n v="0"/>
    <n v="3.83"/>
    <n v="50.785840504350013"/>
    <n v="58.09064457822722"/>
    <n v="58.271984400687735"/>
    <n v="58.45389030623182"/>
    <n v="58.636364061984089"/>
    <n v="58.819407440585451"/>
    <n v="0"/>
    <n v="0"/>
    <n v="0"/>
    <n v="0"/>
    <n v="0"/>
    <n v="0"/>
    <n v="343.058131292066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Lake Talquin-Brickyard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1.8453096778569"/>
    <n v="5.3702418455924397"/>
    <n v="9.1474730076399791"/>
    <n v="13.449255915762805"/>
    <n v="16.845321585786351"/>
    <n v="0"/>
    <n v="0"/>
    <n v="0"/>
    <n v="0"/>
    <n v="0"/>
    <n v="0"/>
    <n v="46.6576020326384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Lake Talquin-Brickyard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.86439616334265956"/>
    <n v="2.5155758425021864"/>
    <n v="4.2849396320663047"/>
    <n v="6.300018556722959"/>
    <n v="7.8908334594212155"/>
    <n v="0"/>
    <n v="0"/>
    <n v="0"/>
    <n v="0"/>
    <n v="0"/>
    <n v="0"/>
    <n v="21.855763654055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Lines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0.25"/>
    <n v="8.73"/>
    <n v="3.1100000000000003"/>
    <n v="8.2799999999999994"/>
    <n v="10.58"/>
    <n v="11.82"/>
    <n v="14.03"/>
    <n v="23.429999999999996"/>
    <n v="19.989999999999995"/>
    <n v="20.68"/>
    <n v="14.779999999999998"/>
    <n v="12.54"/>
    <n v="158.21999999999997"/>
    <n v="36.675595545700006"/>
    <n v="41.38655642684715"/>
    <n v="0"/>
    <n v="0"/>
    <n v="0"/>
    <n v="0"/>
    <n v="0"/>
    <n v="0"/>
    <n v="0"/>
    <n v="0"/>
    <n v="0"/>
    <n v="0"/>
    <n v="78.0621519725471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6.52"/>
    <n v="6.55"/>
    <n v="6.55"/>
    <n v="0.36"/>
    <n v="-4.6500000000000004"/>
    <n v="0.38"/>
    <n v="0.48000000000000004"/>
    <n v="0.44"/>
    <n v="0.46"/>
    <n v="0.5"/>
    <n v="0.59"/>
    <n v="0.57999999999999996"/>
    <n v="18.760000000000002"/>
    <n v="13.32548833735"/>
    <n v="13.454383616078053"/>
    <n v="13.496383761780857"/>
    <n v="13.538515018078494"/>
    <n v="13.580777794254981"/>
    <n v="13.623172500871972"/>
    <n v="13.66569954977277"/>
    <n v="13.70835935408631"/>
    <n v="13.751152328231179"/>
    <n v="13.79407888791965"/>
    <n v="13.837139450161702"/>
    <n v="13.880334433269086"/>
    <n v="163.65548503185508"/>
    <n v="13.923664256859389"/>
    <n v="13.967129341860099"/>
    <n v="14.010730110512705"/>
    <n v="14.05446698637679"/>
    <n v="14.098340394334151"/>
    <n v="14.142350760592935"/>
    <n v="14.186498512691752"/>
    <n v="14.230784079503868"/>
    <n v="14.275207891241333"/>
    <n v="14.319770379459186"/>
    <n v="14.36447197705963"/>
    <n v="14.409313118296259"/>
    <n v="169.9827278087881"/>
    <n v="14.45429423877825"/>
    <n v="14.499415775474617"/>
    <n v="14.544678166718443"/>
    <n v="14.590081852211142"/>
    <n v="14.635627273026735"/>
    <n v="14.681314871616124"/>
    <n v="14.727145091811403"/>
    <n v="14.773118378830159"/>
    <n v="14.819235179279801"/>
    <n v="14.865495941161901"/>
    <n v="14.911901113876551"/>
    <n v="14.958451148226706"/>
    <n v="176.46075903101183"/>
    <n v="15.005146496422588"/>
    <n v="15.051987612086076"/>
    <n v="15.098974950255096"/>
    <n v="15.146108967388059"/>
    <n v="15.193390121368287"/>
    <n v="15.240818871508457"/>
    <n v="15.288395678555082"/>
    <n v="15.336121004692954"/>
    <n v="15.383995313549676"/>
    <n v="15.432019070200123"/>
    <n v="15.480192741170994"/>
    <n v="15.528516794445329"/>
    <n v="183.18566762164269"/>
    <n v="15.576991699467042"/>
    <n v="15.625617927145518"/>
    <n v="15.67439594986015"/>
    <n v="15.72332624146495"/>
    <n v="15.772409277293143"/>
    <n v="15.821645534161791"/>
    <n v="15.871035490376418"/>
    <n v="15.920579625735662"/>
    <n v="0"/>
    <n v="0"/>
    <n v="0"/>
    <n v="0"/>
    <n v="125.98600174550467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Lines - Deland W - Dona Vist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661941999435873"/>
    <n v="0.62050325762789005"/>
    <n v="1.0356791040208466"/>
    <n v="1.452150992398213"/>
    <n v="1.8699229685753702"/>
    <n v="2.2889990909973998"/>
    <n v="2.7093834307785114"/>
    <n v="3.1310800717415872"/>
    <n v="3.5540931104578575"/>
    <n v="3.9784266562866981"/>
    <n v="4.4040848314155463"/>
    <n v="25.250942934294276"/>
    <n v="4.8310717708999489"/>
    <n v="5.6612803335731474"/>
    <n v="6.8959692442796001"/>
    <n v="8.1345124463179381"/>
    <n v="9.3769219715137826"/>
    <n v="10.623209889252147"/>
    <n v="11.873388306594675"/>
    <n v="13.12746936839727"/>
    <n v="0"/>
    <n v="0"/>
    <n v="0"/>
    <n v="0"/>
    <n v="70.523823330828506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Lines - Deland W - Dona Vist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786483081057917E-2"/>
    <n v="0.29066158470381342"/>
    <n v="0.48514190041505162"/>
    <n v="0.68022931949343601"/>
    <n v="0.87592573711533495"/>
    <n v="1.0722330543732317"/>
    <n v="1.2691531782941927"/>
    <n v="1.4666880218583942"/>
    <n v="1.6648395040177049"/>
    <n v="1.8636095497143277"/>
    <n v="2.0630000898995"/>
    <n v="11.828268422966046"/>
    <n v="2.2630130615522526"/>
    <n v="2.6519066467104757"/>
    <n v="3.2302704683189316"/>
    <n v="3.8104397509183876"/>
    <n v="4.3924201305622566"/>
    <n v="4.9762172608978483"/>
    <n v="5.5618368132212943"/>
    <n v="6.1492844765326415"/>
    <n v="0"/>
    <n v="0"/>
    <n v="0"/>
    <n v="0"/>
    <n v="33.035388608714086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Lines - Fort Meade -WLW 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3.4869053900000002E-2"/>
    <n v="3.4871230893589761E-2"/>
    <n v="3.487340802309663E-2"/>
    <n v="3.4875585288529104E-2"/>
    <n v="3.4877762689895654E-2"/>
    <n v="3.4879940227204774E-2"/>
    <n v="3.4882117900464957E-2"/>
    <n v="3.4884295709684682E-2"/>
    <n v="3.4886473654872442E-2"/>
    <n v="3.4888651736036731E-2"/>
    <n v="3.4890829953186021E-2"/>
    <n v="3.4893008306328827E-2"/>
    <n v="0.41857235828288963"/>
    <n v="3.4895186795473612E-2"/>
    <n v="3.4897365420628892E-2"/>
    <n v="3.4899544181803147E-2"/>
    <n v="3.4901723079004861E-2"/>
    <n v="3.4903902112242542E-2"/>
    <n v="3.4906081281524677E-2"/>
    <n v="3.4908260586859759E-2"/>
    <n v="3.4910440028256287E-2"/>
    <n v="3.4912619605722742E-2"/>
    <n v="3.4914799319267636E-2"/>
    <n v="3.4916979168899458E-2"/>
    <n v="3.4919159154626705E-2"/>
    <n v="0.41888606073431034"/>
    <n v="3.4921339276457866E-2"/>
    <n v="3.5030352173637008E-2"/>
    <n v="3.5139705373106886E-2"/>
    <n v="3.5249399937178953E-2"/>
    <n v="3.5359436931480845E-2"/>
    <n v="3.5469817424966736E-2"/>
    <n v="3.558054248992773E-2"/>
    <n v="3.5691613202002266E-2"/>
    <n v="3.5803030640186563E-2"/>
    <n v="3.5914795886845118E-2"/>
    <n v="3.6026910027721203E-2"/>
    <n v="3.6139374151947436E-2"/>
    <n v="0.42632631751545863"/>
    <n v="3.625218935205634E-2"/>
    <n v="3.636535672399098E-2"/>
    <n v="3.647887736711556E-2"/>
    <n v="3.6592752384226157E-2"/>
    <n v="3.6706982881561427E-2"/>
    <n v="3.6821569968813313E-2"/>
    <n v="3.693651475913786E-2"/>
    <n v="3.7051818369166017E-2"/>
    <n v="3.7167481919014492E-2"/>
    <n v="3.7283506532296624E-2"/>
    <n v="3.7399893336133298E-2"/>
    <n v="3.7516643461163901E-2"/>
    <n v="0.44257358705467598"/>
    <n v="3.7633758041557316E-2"/>
    <n v="3.7751238215022902E-2"/>
    <n v="3.7869085122821597E-2"/>
    <n v="3.798729990977695E-2"/>
    <n v="3.8105883724286305E-2"/>
    <n v="3.8224837718331899E-2"/>
    <n v="3.834416304749208E-2"/>
    <n v="3.8463860870952549E-2"/>
    <n v="3.8583932351517573E-2"/>
    <n v="3.870437865562134E-2"/>
    <n v="3.8825200953339231E-2"/>
    <n v="3.8946400418399245E-2"/>
    <n v="0.45944003902911901"/>
    <n v="3.9067978228193349E-2"/>
    <n v="3.9189935563788948E-2"/>
    <n v="3.9312273609940364E-2"/>
    <n v="3.9434993555100308E-2"/>
    <n v="3.9558096591431453E-2"/>
    <n v="3.9681583914818026E-2"/>
    <n v="3.9805456724877397E-2"/>
    <n v="3.9929716224971747E-2"/>
    <n v="4.0054363622219757E-2"/>
    <n v="4.0179400127508327E-2"/>
    <n v="4.0304826955504372E-2"/>
    <n v="4.0430645324666559E-2"/>
    <n v="0.4769492704430206"/>
  </r>
  <r>
    <s v="DE Florida"/>
    <x v="20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37.130000000000003"/>
    <n v="43.09"/>
    <n v="54.07"/>
    <n v="4.2699999999999996"/>
    <n v="4.5599999999999996"/>
    <n v="3.65"/>
    <n v="0.61"/>
    <n v="3.45"/>
    <n v="5.4"/>
    <n v="5.44"/>
    <n v="5.45"/>
    <n v="2.08"/>
    <n v="169.20000000000002"/>
    <n v="25.991274153600006"/>
    <n v="26.112956305415743"/>
    <n v="26.114586626061943"/>
    <n v="26.116217048494601"/>
    <n v="26.117847572720081"/>
    <n v="26.119478198744726"/>
    <n v="26.121108926574902"/>
    <n v="26.202650408677723"/>
    <n v="26.284446436378982"/>
    <n v="26.366497804286034"/>
    <n v="26.448805309486737"/>
    <n v="26.5313697515572"/>
    <n v="314.5272385419986"/>
    <n v="26.614191932569547"/>
    <n v="26.697272657099688"/>
    <n v="26.780612732235181"/>
    <n v="26.864212967583015"/>
    <n v="26.948074175277529"/>
    <n v="27.032197169988269"/>
    <n v="27.116582768927906"/>
    <n v="27.201231791860188"/>
    <n v="27.286145061107884"/>
    <n v="27.37132340156079"/>
    <n v="27.456767640683744"/>
    <n v="27.542478608524636"/>
    <n v="324.91109090741833"/>
    <n v="27.62845713772251"/>
    <n v="27.714704063515626"/>
    <n v="27.801220223749581"/>
    <n v="27.888006458885453"/>
    <n v="27.975063612007961"/>
    <n v="28.062392528833655"/>
    <n v="28.149994057719145"/>
    <n v="28.237869049669307"/>
    <n v="28.326018358345582"/>
    <n v="28.41444284007428"/>
    <n v="28.503143353854856"/>
    <n v="28.592120761368285"/>
    <n v="337.29343244574619"/>
    <n v="28.681375926985424"/>
    <n v="28.770909717775414"/>
    <n v="28.860723003514103"/>
    <n v="28.950816656692481"/>
    <n v="29.041191552525177"/>
    <n v="29.131848568958951"/>
    <n v="29.222788586681212"/>
    <n v="29.314012489128601"/>
    <n v="29.405521162495539"/>
    <n v="29.497315495742868"/>
    <n v="29.589396380606463"/>
    <n v="29.681764711605911"/>
    <n v="350.1476642527121"/>
    <n v="29.774421386053188"/>
    <n v="29.867367304061389"/>
    <n v="29.960603368553457"/>
    <n v="30.054130485270967"/>
    <n v="30.147949562782927"/>
    <n v="30.24206151249458"/>
    <n v="30.336467248656284"/>
    <n v="30.431167688372401"/>
    <n v="30.526163751610159"/>
    <n v="30.621456361208651"/>
    <n v="30.717046442887742"/>
    <n v="30.81293492525711"/>
    <n v="363.49177003720888"/>
    <n v="30.909122739825239"/>
    <n v="31.005610821008471"/>
    <n v="31.102400106140088"/>
    <n v="31.199491535479421"/>
    <n v="31.29688605222098"/>
    <n v="31.394584602503617"/>
    <n v="31.492588135419716"/>
    <n v="31.590897603024409"/>
    <n v="31.689513960344843"/>
    <n v="31.788438165389433"/>
    <n v="31.887671179157184"/>
    <n v="31.987213965647022"/>
    <n v="377.34441886616042"/>
  </r>
  <r>
    <s v="DE Florida"/>
    <x v="20"/>
    <s v="Transmission"/>
    <s v="PEF Transmission Expansion GG Lines - Storm Rebuild"/>
    <s v="AFUDC Not Eligible"/>
    <s v="Expansion"/>
    <s v="Other Transmission &amp; Distribution Expansion"/>
    <s v="Transmission Expansion"/>
    <s v="GG - Transmission Lines"/>
    <s v="~"/>
    <s v="PEF Model Depr Group Transmission"/>
    <n v="0"/>
    <n v="0"/>
    <n v="0"/>
    <n v="0"/>
    <n v="0"/>
    <n v="0"/>
    <n v="0"/>
    <n v="0"/>
    <n v="0"/>
    <n v="0"/>
    <n v="0"/>
    <n v="0"/>
    <n v="0"/>
    <n v="0.73502841819999998"/>
    <n v="0.73732293436224239"/>
    <n v="0.73962461324675299"/>
    <n v="0.74193347721318692"/>
    <n v="0.74424954869099913"/>
    <n v="0.74657285017966124"/>
    <n v="0.74890340424888158"/>
    <n v="0.75124123353882322"/>
    <n v="0.75358636076032437"/>
    <n v="0.75593880869511909"/>
    <n v="0.75829860019605833"/>
    <n v="0.7606657581873324"/>
    <n v="8.9733660075193828"/>
    <n v="0.76304030566469305"/>
    <n v="0.7654222656956774"/>
    <n v="0.7678116614198317"/>
    <n v="0.77020851604893614"/>
    <n v="0.77261285286723069"/>
    <n v="0.77502469523164075"/>
    <n v="0.77744406657200449"/>
    <n v="0.77987099039130037"/>
    <n v="0.78230549026587515"/>
    <n v="0.78474758984567339"/>
    <n v="0.78719731285446692"/>
    <n v="0.78965468309008535"/>
    <n v="9.3153404299474154"/>
    <n v="0.79211972442464706"/>
    <n v="0.79459246080479184"/>
    <n v="0.79707291625191223"/>
    <n v="0.79956111486238834"/>
    <n v="0.80205708080782079"/>
    <n v="0.80456083833526604"/>
    <n v="0.80707241176747213"/>
    <n v="0.80959182550311426"/>
    <n v="0.81211910401703258"/>
    <n v="0.81465427186046935"/>
    <n v="0.81719735366130808"/>
    <n v="0.81974837412431201"/>
    <n v="9.6703474764205364"/>
    <n v="0.82230735803136457"/>
    <n v="0.82487433024171031"/>
    <n v="0.82744931569219593"/>
    <n v="0.83003233939751286"/>
    <n v="0.83262342645043985"/>
    <n v="0.83522260202208742"/>
    <n v="0.8378298913621417"/>
    <n v="0.84044531979911019"/>
    <n v="0.84306891274056761"/>
    <n v="0.84570069567340245"/>
    <n v="0.84834069416406532"/>
    <n v="0.85098893385881647"/>
    <n v="10.038883819433416"/>
    <n v="0.85364544048397561"/>
    <n v="0.85631023984617127"/>
    <n v="0.85898335783259183"/>
    <n v="0.86166482041123704"/>
    <n v="0.86435465363117026"/>
    <n v="0.867052883622771"/>
    <n v="0.86975953659798966"/>
    <n v="0.87247463885060161"/>
    <n v="0.87519821675646226"/>
    <n v="0.87793029677376444"/>
    <n v="0.88067090544329407"/>
    <n v="0.88342006938868933"/>
    <n v="10.421465059638717"/>
    <n v="0.88617781531669793"/>
    <n v="0.88894417001743753"/>
    <n v="0.89171916036465593"/>
    <n v="0.89450281331599135"/>
    <n v="0.8972951559132355"/>
    <n v="0.90009621528259509"/>
    <n v="0.90290601863495634"/>
    <n v="0.90572459326614851"/>
    <n v="0.9085519665572096"/>
    <n v="0.91138816597465222"/>
    <n v="0.9142332190707303"/>
    <n v="0.91708715348370684"/>
    <n v="10.818626447198017"/>
  </r>
  <r>
    <s v="DE Florida"/>
    <x v="20"/>
    <s v="Transmission"/>
    <s v="PEF Transmission Expansion GG Lin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3.13"/>
    <n v="3.13"/>
    <n v="3.1362013738500005"/>
    <n v="13.828232097375778"/>
    <n v="0"/>
    <n v="0"/>
    <n v="4.7893154077972779"/>
    <n v="0"/>
    <n v="0"/>
    <n v="8.9451976314705224"/>
    <n v="0"/>
    <n v="0"/>
    <n v="11.060207178715437"/>
    <n v="0"/>
    <n v="41.759153689209015"/>
    <n v="0"/>
    <n v="5.1204925397698338"/>
    <n v="0"/>
    <n v="0"/>
    <n v="3.7014736153736982"/>
    <n v="0"/>
    <n v="0"/>
    <n v="2.935648097679183"/>
    <n v="0"/>
    <n v="0"/>
    <n v="3.3542713082881686"/>
    <n v="0"/>
    <n v="15.111885561110883"/>
    <n v="0"/>
    <n v="7.9003500575632071"/>
    <n v="0"/>
    <n v="0"/>
    <n v="5.7109617997023303"/>
    <n v="0"/>
    <n v="0"/>
    <n v="4.5293782653431158"/>
    <n v="0"/>
    <n v="0"/>
    <n v="5.1752672848749466"/>
    <n v="0"/>
    <n v="23.315957407483602"/>
    <n v="0"/>
    <n v="11.347930325154737"/>
    <n v="0"/>
    <n v="0"/>
    <n v="8.2031297500039724"/>
    <n v="0"/>
    <n v="0"/>
    <n v="6.5059229777012542"/>
    <n v="0"/>
    <n v="0"/>
    <n v="7.433667133090041"/>
    <n v="0"/>
    <n v="33.490650185950003"/>
    <n v="0"/>
    <n v="5.9313797549465193"/>
    <n v="0"/>
    <n v="0"/>
    <n v="4.2876433263357745"/>
    <n v="0"/>
    <n v="0"/>
    <n v="3.4005407798141736"/>
    <n v="0"/>
    <n v="0"/>
    <n v="3.8854576539374701"/>
    <n v="0"/>
    <n v="17.505021515033938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Lin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3.5428829600864171"/>
    <n v="0"/>
    <n v="0"/>
    <n v="2.2434531792765515"/>
    <n v="0"/>
    <n v="0"/>
    <n v="4.1901880241396423"/>
    <n v="0"/>
    <n v="0"/>
    <n v="5.1809193685906374"/>
    <n v="0"/>
    <n v="15.157443532093247"/>
    <n v="0"/>
    <n v="2.3985860795691289"/>
    <n v="0"/>
    <n v="0"/>
    <n v="1.733876774308678"/>
    <n v="0"/>
    <n v="0"/>
    <n v="1.3751420604400286"/>
    <n v="0"/>
    <n v="0"/>
    <n v="1.5712372207693477"/>
    <n v="0"/>
    <n v="7.0788421350871831"/>
    <n v="0"/>
    <n v="3.7007513485501655"/>
    <n v="0"/>
    <n v="0"/>
    <n v="2.6751788753378025"/>
    <n v="0"/>
    <n v="0"/>
    <n v="2.1216911404470689"/>
    <n v="0"/>
    <n v="0"/>
    <n v="2.4242441466594831"/>
    <n v="0"/>
    <n v="10.92186551099452"/>
    <n v="0"/>
    <n v="5.3156971714014105"/>
    <n v="0"/>
    <n v="0"/>
    <n v="3.8425820708535499"/>
    <n v="0"/>
    <n v="0"/>
    <n v="3.0475615710524231"/>
    <n v="0"/>
    <n v="0"/>
    <n v="3.4821436350304302"/>
    <n v="0"/>
    <n v="15.687984448337813"/>
    <n v="0"/>
    <n v="2.77842898946834"/>
    <n v="0"/>
    <n v="0"/>
    <n v="2.0084555375934099"/>
    <n v="0"/>
    <n v="0"/>
    <n v="1.5929111729232326"/>
    <n v="0"/>
    <n v="0"/>
    <n v="1.8200601932541163"/>
    <n v="0"/>
    <n v="8.1998558932390981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182.74"/>
    <n v="189.45"/>
    <n v="192.89"/>
    <n v="203.29"/>
    <n v="219.18"/>
    <n v="229.15"/>
    <n v="245.4"/>
    <n v="257.86"/>
    <n v="265.64"/>
    <n v="272.26"/>
    <n v="342.58"/>
    <n v="353.5"/>
    <n v="2953.9399999999996"/>
    <n v="369.80412573685004"/>
    <n v="400.2360186633818"/>
    <n v="409.92043233609417"/>
    <n v="419.63813431240061"/>
    <n v="432.50961206304027"/>
    <n v="445.2733042014483"/>
    <n v="454.85610665115871"/>
    <n v="464.36269043791714"/>
    <n v="474.06154293464562"/>
    <n v="483.72101890877735"/>
    <n v="494.33758696421251"/>
    <n v="505.37880926126911"/>
    <n v="5354.0993824711959"/>
    <n v="515.6413806643219"/>
    <n v="0"/>
    <n v="0"/>
    <n v="0"/>
    <n v="0"/>
    <n v="0"/>
    <n v="0"/>
    <n v="0"/>
    <n v="0"/>
    <n v="0"/>
    <n v="0"/>
    <n v="0"/>
    <n v="515.6413806643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2.0216822062802202"/>
    <n v="5.9791941696011817"/>
    <n v="9.9504920536372499"/>
    <n v="15.397296359341528"/>
    <n v="20.791792202243577"/>
    <n v="24.694443508284856"/>
    <n v="28.559561847367316"/>
    <n v="32.512908719852618"/>
    <n v="36.445969101440333"/>
    <n v="40.825511817537787"/>
    <n v="45.402121893666099"/>
    <n v="262.58097387925278"/>
    <n v="49.612130787557874"/>
    <n v="0"/>
    <n v="0"/>
    <n v="0"/>
    <n v="0"/>
    <n v="0"/>
    <n v="0"/>
    <n v="0"/>
    <n v="0"/>
    <n v="0"/>
    <n v="0"/>
    <n v="0"/>
    <n v="49.6121307875578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Martin West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.17"/>
    <n v="1.48"/>
    <n v="1.69"/>
    <n v="2.02"/>
    <n v="2.5"/>
    <n v="2.83"/>
    <n v="3.07"/>
    <n v="3.5"/>
    <n v="3.95"/>
    <n v="4.1399999999999997"/>
    <n v="4.2699999999999996"/>
    <n v="4.45"/>
    <n v="35.07"/>
    <n v="4.4848720723"/>
    <n v="4.8869320511451715"/>
    <n v="5.4269466428517088"/>
    <n v="6.0475395377644565"/>
    <n v="6.9826928905174235"/>
    <n v="26.212534121313109"/>
    <n v="47.560202191852319"/>
    <n v="52.701383651505175"/>
    <n v="56.957377182522599"/>
    <n v="60.484327051489998"/>
    <n v="63.95509610529863"/>
    <n v="67.392870149385089"/>
    <n v="403.09277364794571"/>
    <n v="70.83091182051237"/>
    <n v="74.365461914955347"/>
    <n v="77.809477650791024"/>
    <n v="81.302146362464953"/>
    <n v="84.919049614023564"/>
    <n v="88.542699379248376"/>
    <n v="92.165737177678679"/>
    <n v="97.811972110923321"/>
    <n v="102.98103263128112"/>
    <n v="105.57179416482731"/>
    <n v="108.19399156222367"/>
    <n v="110.83565068160368"/>
    <n v="1095.3299250705334"/>
    <n v="0"/>
    <n v="0"/>
    <n v="0"/>
    <n v="0"/>
    <n v="0"/>
    <n v="0"/>
    <n v="0"/>
    <n v="0.38538181683121775"/>
    <n v="0.89084537289240295"/>
    <n v="1.1289013181934753"/>
    <n v="1.370121103940894"/>
    <n v="1.6132629789312432"/>
    <n v="5.3885125907892339"/>
    <n v="1.8580399706440676"/>
    <n v="1.9860156790222008"/>
    <n v="1.992215364586934"/>
    <n v="1.9984344035241042"/>
    <n v="2.0046728562485532"/>
    <n v="2.0109307833637184"/>
    <n v="2.0172082456622218"/>
    <n v="2.0235053041264579"/>
    <n v="2.0298220199291901"/>
    <n v="2.0361584544341431"/>
    <n v="2.0425146691965965"/>
    <n v="2.0488907259639872"/>
    <n v="24.048408476702175"/>
    <n v="2.0552866866765074"/>
    <n v="2.0617026134677046"/>
    <n v="2.0681385686650882"/>
    <n v="2.0745946147907333"/>
    <n v="2.0810708145618868"/>
    <n v="2.08756723089158"/>
    <n v="2.0940839268892377"/>
    <n v="2.1006209658612898"/>
    <n v="2.1071784113117902"/>
    <n v="2.1137563269430295"/>
    <n v="2.1203547766561579"/>
    <n v="2.126973824551802"/>
    <n v="25.091328761266801"/>
    <n v="2.1336135349306908"/>
    <n v="2.1402739722942781"/>
    <n v="2.1469552013453699"/>
    <n v="2.1536572869887536"/>
    <n v="2.1603802943318282"/>
    <n v="2.1671242886852347"/>
    <n v="2.1738893355634947"/>
    <n v="2.1806755006856435"/>
    <n v="2.1874828499758685"/>
    <n v="2.1943114495641529"/>
    <n v="2.2011613657869136"/>
    <n v="2.2080326651876496"/>
    <n v="26.047557745339876"/>
  </r>
  <r>
    <s v="DE Florida"/>
    <x v="20"/>
    <s v="Transmission"/>
    <s v="PEF Transmission Expansion GG Martin West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.12868293733229327"/>
    <n v="0.37489695666425044"/>
    <n v="0.65883511869950739"/>
    <n v="1.0901013332342078"/>
    <n v="10.091104707680698"/>
    <n v="20.084137876026659"/>
    <n v="22.485564955851437"/>
    <n v="24.472323148798907"/>
    <n v="26.117554856602872"/>
    <n v="27.736448335586918"/>
    <n v="29.339864417160687"/>
    <n v="162.57951464363845"/>
    <n v="30.943384210340771"/>
    <n v="32.592089606436062"/>
    <n v="34.198364315274056"/>
    <n v="35.827407622273178"/>
    <n v="37.514624039133963"/>
    <n v="39.204978724488555"/>
    <n v="40.895024685649354"/>
    <n v="43.532772284604555"/>
    <n v="45.946975455623864"/>
    <n v="47.153406906086879"/>
    <n v="48.374541481839799"/>
    <n v="49.604770080469947"/>
    <n v="485.78833941222103"/>
    <n v="0"/>
    <n v="0"/>
    <n v="0"/>
    <n v="0"/>
    <n v="0"/>
    <n v="0"/>
    <n v="0"/>
    <n v="0.18052393475647352"/>
    <n v="0.41729761226531065"/>
    <n v="0.5288098685810847"/>
    <n v="0.6418041588210649"/>
    <n v="0.75569881098247649"/>
    <n v="2.52413438540641"/>
    <n v="0.87035939887732383"/>
    <n v="0.93030690397662552"/>
    <n v="0.93321101512956228"/>
    <n v="0.93612419195916174"/>
    <n v="0.93904646276547488"/>
    <n v="0.94197785593689598"/>
    <n v="0.94491839995043847"/>
    <n v="0.94786812337201176"/>
    <n v="0.95082705485669849"/>
    <n v="0.95379522314903298"/>
    <n v="0.95677265708328063"/>
    <n v="0.95975938558371787"/>
    <n v="11.264966672640226"/>
    <n v="0.96275543766491301"/>
    <n v="0.96576084243200833"/>
    <n v="0.96877562908100312"/>
    <n v="0.97179982689903632"/>
    <n v="0.97483346526467229"/>
    <n v="0.97787657364818503"/>
    <n v="0.98092918161184539"/>
    <n v="0.98399131881020763"/>
    <n v="0.98706301499039795"/>
    <n v="0.99014429999240294"/>
    <n v="0.99323520374936036"/>
    <n v="0.99633575628784865"/>
    <n v="11.75350055043188"/>
    <n v="0.99944598772817961"/>
    <n v="1.002565928284691"/>
    <n v="1.0056956082660395"/>
    <n v="1.0088350580754954"/>
    <n v="1.0119843082112379"/>
    <n v="1.0151433892666517"/>
    <n v="1.0183123319306238"/>
    <n v="1.0214911669878417"/>
    <n v="1.0246799253190926"/>
    <n v="1.0278786379015634"/>
    <n v="1.0310873358091415"/>
    <n v="1.0343060502127168"/>
    <n v="12.201425727993277"/>
  </r>
  <r>
    <s v="DE Florida"/>
    <x v="20"/>
    <s v="Transmission"/>
    <s v="PEF Transmission Expansion GG New Cust 355"/>
    <s v="AFUDC Not Eligible"/>
    <s v="Expansion"/>
    <s v="Customer Adds"/>
    <s v="Transmission - Customer Additions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.16871075999690596"/>
    <n v="0"/>
    <n v="0"/>
    <n v="0.60226748176485323"/>
    <n v="0"/>
    <n v="0"/>
    <n v="0.23413972370724009"/>
    <n v="0"/>
    <n v="0"/>
    <n v="0.34700798810600036"/>
    <n v="0"/>
    <n v="1.3521259535749997"/>
    <n v="0"/>
    <n v="0.19637604235699146"/>
    <n v="0"/>
    <n v="0"/>
    <n v="0.19853309658242874"/>
    <n v="0"/>
    <n v="0"/>
    <n v="0.19629737500871514"/>
    <n v="0"/>
    <n v="0"/>
    <n v="0.19843540281158589"/>
    <n v="0"/>
    <n v="0.78964191675972117"/>
    <n v="0"/>
    <n v="9.5150545038799342E-2"/>
    <n v="0"/>
    <n v="0"/>
    <n v="0.34693281104778162"/>
    <n v="0"/>
    <n v="0"/>
    <n v="0.19885126022575142"/>
    <n v="0"/>
    <n v="0"/>
    <n v="0.29514507798072792"/>
    <n v="0"/>
    <n v="0.93607969429306026"/>
    <n v="0"/>
    <n v="9.8005043285836077E-2"/>
    <n v="0"/>
    <n v="0"/>
    <n v="0.35734072936891781"/>
    <n v="0"/>
    <n v="0"/>
    <n v="0.2048167601974436"/>
    <n v="0"/>
    <n v="0"/>
    <n v="0.30399937416341366"/>
    <n v="0"/>
    <n v="0.96416190701561111"/>
    <n v="0"/>
    <n v="0.13766891611325333"/>
    <n v="0"/>
    <n v="0"/>
    <n v="0.15255355132714435"/>
    <n v="0"/>
    <n v="0"/>
    <n v="0.18669547539276246"/>
    <n v="0"/>
    <n v="0"/>
    <n v="0.18844137757484769"/>
    <n v="0"/>
    <n v="0.66535932040800783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New Cust 356"/>
    <s v="AFUDC Not Eligible"/>
    <s v="Expansion"/>
    <s v="Customer Adds"/>
    <s v="Transmission - Customer Additions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7.9028975681370045E-2"/>
    <n v="0"/>
    <n v="0"/>
    <n v="0.28211942244197974"/>
    <n v="0"/>
    <n v="0"/>
    <n v="0.1096777854076499"/>
    <n v="0"/>
    <n v="0"/>
    <n v="0.16254852893658461"/>
    <n v="0"/>
    <n v="0.63337471246758426"/>
    <n v="0"/>
    <n v="9.1988190178972515E-2"/>
    <n v="0"/>
    <n v="0"/>
    <n v="9.2998616460785263E-2"/>
    <n v="0"/>
    <n v="0"/>
    <n v="9.195134012889887E-2"/>
    <n v="0"/>
    <n v="0"/>
    <n v="9.2952853886778125E-2"/>
    <n v="0"/>
    <n v="0.36989100065543479"/>
    <n v="0"/>
    <n v="7.4759357436265883E-2"/>
    <n v="0"/>
    <n v="0"/>
    <n v="8.2842269655523035E-2"/>
    <n v="0"/>
    <n v="0"/>
    <n v="0.10138260814909905"/>
    <n v="0"/>
    <n v="0"/>
    <n v="0.10233069816799517"/>
    <n v="0"/>
    <n v="0.36131493340888315"/>
    <n v="0"/>
    <n v="7.7002123947814458E-2"/>
    <n v="0"/>
    <n v="0"/>
    <n v="8.5327521997110869E-2"/>
    <n v="0"/>
    <n v="0"/>
    <n v="0.10442406712102902"/>
    <n v="0"/>
    <n v="0"/>
    <n v="0.10540059966026281"/>
    <n v="0"/>
    <n v="0.37215431272621718"/>
    <n v="0"/>
    <n v="6.4488082584622269E-2"/>
    <n v="0"/>
    <n v="0"/>
    <n v="7.1460474116532988E-2"/>
    <n v="0"/>
    <n v="0"/>
    <n v="8.7453533994554064E-2"/>
    <n v="0"/>
    <n v="0"/>
    <n v="8.8271364825809578E-2"/>
    <n v="0"/>
    <n v="0.31167345552151893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New Port Riche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405687005900027"/>
    <n v="0.34252665808655786"/>
    <n v="0.57170965339730739"/>
    <n v="0.80160808238902892"/>
    <n v="1.0322241784095809"/>
    <n v="1.2635601817785973"/>
    <n v="1.4956183398092504"/>
    <n v="1.7284009068300834"/>
    <n v="1.961910144206908"/>
    <n v="2.1961483203647747"/>
    <n v="2.4311177108100086"/>
    <n v="13.938881046141097"/>
    <n v="2.666820598152313"/>
    <n v="3.0091105966729366"/>
    <n v="3.4583204361592292"/>
    <n v="3.9089325605251521"/>
    <n v="4.3609513472413433"/>
    <n v="4.8143811874434634"/>
    <n v="5.2692264859748486"/>
    <n v="5.7254916614292979"/>
    <n v="6.1831811461940092"/>
    <n v="6.6422993864926276"/>
    <n v="7.1028508424284382"/>
    <n v="7.5648399880276997"/>
    <n v="60.706406236741358"/>
    <n v="8.0282713112831026"/>
    <n v="8.2732411195923845"/>
    <n v="8.2990674481981834"/>
    <n v="8.324974398079199"/>
    <n v="8.3509622209084515"/>
    <n v="8.377031169144594"/>
    <n v="8.403181496034378"/>
    <n v="8.429413455615105"/>
    <n v="8.4557273027170936"/>
    <n v="8.4821232929661665"/>
    <n v="8.5086016827861197"/>
    <n v="8.5351627294012236"/>
    <n v="100.467757626726"/>
  </r>
  <r>
    <s v="DE Florida"/>
    <x v="20"/>
    <s v="Transmission"/>
    <s v="PEF Transmission Expansion GG New Port Riche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427520629693172E-2"/>
    <n v="0.16044934497740362"/>
    <n v="0.26780525614352552"/>
    <n v="0.3754962970368575"/>
    <n v="0.48352351382181485"/>
    <n v="0.59188795592859345"/>
    <n v="0.70059067606336334"/>
    <n v="0.80963273021849647"/>
    <n v="0.91901517768282392"/>
    <n v="1.0287390810519275"/>
    <n v="1.1388055062384612"/>
    <n v="6.5293730597929605"/>
    <n v="1.249215522482507"/>
    <n v="1.4095540093078793"/>
    <n v="1.6199768269233379"/>
    <n v="1.8310565151358618"/>
    <n v="2.0427951244786882"/>
    <n v="2.2551947118861415"/>
    <n v="2.4682573407136181"/>
    <n v="2.6819850807576255"/>
    <n v="2.8963800082758961"/>
    <n v="3.1114442060075533"/>
    <n v="3.3271797631933433"/>
    <n v="3.5435887755959334"/>
    <n v="28.436627884758384"/>
    <n v="3.7606733455202699"/>
    <n v="3.875424254258391"/>
    <n v="3.8875220498901819"/>
    <n v="3.899657610847663"/>
    <n v="3.9118310550217172"/>
    <n v="3.9240425006712472"/>
    <n v="3.9362920664243175"/>
    <n v="3.9485798712793128"/>
    <n v="3.9609060346060887"/>
    <n v="3.9732706761471377"/>
    <n v="3.985673916018746"/>
    <n v="3.9981158747121643"/>
    <n v="47.061989255397243"/>
  </r>
  <r>
    <s v="DE Florida"/>
    <x v="20"/>
    <s v="Transmission"/>
    <s v="PEF Transmission Expansion GG New Source to Alachu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5.6273205335505465E-3"/>
    <n v="1.7555424509083609E-2"/>
    <n v="3.110634270574824E-2"/>
    <n v="4.4418498555838612E-2"/>
    <n v="0.22198633504767501"/>
    <n v="0.56423353121740494"/>
    <n v="0.75585809158161643"/>
    <n v="0.81495702939838699"/>
    <n v="0.98075613950724883"/>
    <n v="1.3550186843414997"/>
    <n v="1.8383296528754984"/>
    <n v="6.6298470502735514"/>
    <n v="2.7594654912031293"/>
    <n v="4.5440011140144483"/>
    <n v="6.437204713126869"/>
    <n v="7.6177475524676455"/>
    <n v="8.315682415825151"/>
    <n v="9.0443213728745881"/>
    <n v="9.8379004505562175"/>
    <n v="10.814211865208895"/>
    <n v="12.268044614504548"/>
    <n v="13.404478657805708"/>
    <n v="14.365128103865151"/>
    <n v="15.824468037151561"/>
    <n v="115.23265438860392"/>
    <n v="17.075411608730505"/>
    <n v="21.457636140287981"/>
    <n v="28.195079904498826"/>
    <n v="32.402651259951661"/>
    <n v="34.897030848856424"/>
    <n v="37.500461280198735"/>
    <n v="40.334479585481091"/>
    <n v="43.817244762143645"/>
    <n v="48.995249071435083"/>
    <n v="53.046550383658172"/>
    <n v="56.47387470113074"/>
    <n v="61.671588503049577"/>
    <n v="475.86725804942245"/>
    <n v="66.129554856635096"/>
    <n v="75.105099840104515"/>
    <n v="87.693033672272875"/>
    <n v="95.596068701125859"/>
    <n v="0"/>
    <n v="0"/>
    <n v="0"/>
    <n v="0"/>
    <n v="0"/>
    <n v="0"/>
    <n v="0"/>
    <n v="4.9874978025926708"/>
    <n v="329.511254872731"/>
    <n v="12.90254150841127"/>
    <n v="15.854795566122341"/>
    <n v="15.904289005797237"/>
    <n v="15.953936947657967"/>
    <n v="16.003739874009362"/>
    <n v="16.053698268661858"/>
    <n v="16.103812616936192"/>
    <n v="16.154083405668104"/>
    <n v="16.204511123213077"/>
    <n v="16.255096259451076"/>
    <n v="16.305839305791316"/>
    <n v="16.356740755177029"/>
    <n v="190.05308463689681"/>
    <n v="16.407801102090239"/>
    <n v="16.459020842556601"/>
    <n v="16.510400474150185"/>
    <n v="16.561940495998325"/>
    <n v="16.613641408786471"/>
    <n v="16.665503714763034"/>
    <n v="16.717527917744299"/>
    <n v="16.769714523119283"/>
    <n v="16.82206403785467"/>
    <n v="16.874576970499717"/>
    <n v="16.927253831191219"/>
    <n v="16.980095131658437"/>
    <n v="200.3095404504125"/>
  </r>
  <r>
    <s v="DE Florida"/>
    <x v="20"/>
    <s v="Transmission"/>
    <s v="PEF Transmission Expansion GG New Source to Alachu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2.6359988989759536E-3"/>
    <n v="8.2234661063108234E-3"/>
    <n v="1.4571106201371056E-2"/>
    <n v="2.0806903141428072E-2"/>
    <n v="0.10398478837034997"/>
    <n v="0.26430322534266099"/>
    <n v="0.35406568460284227"/>
    <n v="0.38174932801480982"/>
    <n v="0.45941440308783005"/>
    <n v="0.63472975081488747"/>
    <n v="0.86112651874784707"/>
    <n v="3.1056111733293132"/>
    <n v="1.2926130568190868"/>
    <n v="2.1285409036279126"/>
    <n v="3.0153719581313818"/>
    <n v="3.5683722015230224"/>
    <n v="3.8953049789254384"/>
    <n v="4.2366204375139418"/>
    <n v="4.6083557176614303"/>
    <n v="5.0656880837028453"/>
    <n v="5.7467051865300318"/>
    <n v="6.2790436003524555"/>
    <n v="6.7290394495344854"/>
    <n v="7.4126362758463262"/>
    <n v="53.978291850168347"/>
    <n v="7.9986142484361702"/>
    <n v="10.051374344716397"/>
    <n v="13.207386915616926"/>
    <n v="15.178334437481029"/>
    <n v="16.346773628172102"/>
    <n v="17.566295372075476"/>
    <n v="18.893831112729028"/>
    <n v="20.525258559653192"/>
    <n v="22.950784807324215"/>
    <n v="24.848530943299497"/>
    <n v="26.453988296124383"/>
    <n v="28.888747037405018"/>
    <n v="222.90991970303344"/>
    <n v="30.976986783064032"/>
    <n v="35.18139038031331"/>
    <n v="41.077940883193932"/>
    <n v="44.779949949572952"/>
    <n v="0"/>
    <n v="0"/>
    <n v="0"/>
    <n v="0"/>
    <n v="0"/>
    <n v="0"/>
    <n v="0"/>
    <n v="2.3362875169266699"/>
    <n v="154.35255551307088"/>
    <n v="6.0439217932206022"/>
    <n v="7.4268425632791413"/>
    <n v="7.450026714903653"/>
    <n v="7.4732832397987661"/>
    <n v="7.49661236388995"/>
    <n v="7.5200143138079332"/>
    <n v="7.5434893168909181"/>
    <n v="7.5670376011867768"/>
    <n v="7.5906593954552735"/>
    <n v="7.6143549291702852"/>
    <n v="7.6381244325220274"/>
    <n v="7.6619681364192989"/>
    <n v="89.026334800544646"/>
    <n v="7.6858862724917154"/>
    <n v="7.7098790730919644"/>
    <n v="7.7339467712980641"/>
    <n v="7.7580896009156204"/>
    <n v="7.7823077964801115"/>
    <n v="7.806601593259149"/>
    <n v="7.8309712272547793"/>
    <n v="7.8554169352057626"/>
    <n v="7.8799389545898872"/>
    <n v="7.9045375236262618"/>
    <n v="7.9292128812776408"/>
    <n v="7.9539652672527383"/>
    <n v="93.830753896743687"/>
  </r>
  <r>
    <s v="DE Florida"/>
    <x v="20"/>
    <s v="Transmission"/>
    <s v="PEF Transmission Expansion GG Powerline to Holder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3.41"/>
    <n v="15.1"/>
    <n v="19.7"/>
    <n v="26.12"/>
    <n v="30.56"/>
    <n v="42.57"/>
    <n v="59.62"/>
    <n v="70.42"/>
    <n v="81.37"/>
    <n v="91.77"/>
    <n v="96.19"/>
    <n v="101.66"/>
    <n v="648.48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Rio Pinar to Econ to Winter Park Eas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.03"/>
    <n v="1.0900000000000001"/>
    <n v="0.58000000000000007"/>
    <n v="0.91999999999999993"/>
    <n v="1.01"/>
    <n v="1.1499999999999999"/>
    <n v="0.42"/>
    <n v="0.42"/>
    <n v="0.42"/>
    <n v="0.43"/>
    <n v="0.45"/>
    <n v="0.53"/>
    <n v="8.4499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GG Silver Springs to Martin Wes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2.6"/>
    <n v="2.98"/>
    <n v="3.5"/>
    <n v="4.43"/>
    <n v="5.1100000000000003"/>
    <n v="4.8499999999999996"/>
    <n v="4.79"/>
    <n v="5.1999999999999993"/>
    <n v="5.5"/>
    <n v="6.28"/>
    <n v="12.61"/>
    <n v="2.0099999999999998"/>
    <n v="59.859999999999992"/>
    <n v="1.9977751499"/>
    <n v="1.8330922710946573"/>
    <n v="2.0170969109836689"/>
    <n v="2.0869088693357725"/>
    <n v="2.1204284982617354"/>
    <n v="2.1437896782310575"/>
    <n v="2.1483512417070436"/>
    <n v="2.1419547089412254"/>
    <n v="2.798346927181389"/>
    <n v="4.6278549172985404"/>
    <n v="7.0750448496924472"/>
    <n v="0"/>
    <n v="30.990644022627535"/>
    <n v="0"/>
    <n v="0"/>
    <n v="0"/>
    <n v="0"/>
    <n v="0"/>
    <n v="0"/>
    <n v="0"/>
    <n v="1.7552672014072501E-3"/>
    <n v="4.7631594148538747E-3"/>
    <n v="6.0251740737792001E-3"/>
    <n v="6.0439826789300943E-3"/>
    <n v="6.0628499983394297E-3"/>
    <n v="2.4650433367309852E-2"/>
    <n v="6.081776215293746E-3"/>
    <n v="6.1007615136517424E-3"/>
    <n v="6.1198060778460631E-3"/>
    <n v="6.1389100928850929E-3"/>
    <n v="6.1580737443547497E-3"/>
    <n v="6.1772972184202897E-3"/>
    <n v="6.1965807018281157E-3"/>
    <n v="6.2159243819075909E-3"/>
    <n v="6.2353284465728603E-3"/>
    <n v="6.2547930843246738E-3"/>
    <n v="6.2743184842522174E-3"/>
    <n v="6.2939048360349525E-3"/>
    <n v="7.4247474797372093E-2"/>
    <n v="6.313552329944459E-3"/>
    <n v="6.333261156846277E-3"/>
    <n v="6.3530315082017683E-3"/>
    <n v="6.3728635760699768E-3"/>
    <n v="6.3927575531094868E-3"/>
    <n v="6.4127136325803028E-3"/>
    <n v="6.4327320083457191E-3"/>
    <n v="6.4528128748742117E-3"/>
    <n v="6.4729564272413206E-3"/>
    <n v="6.4931628611315465E-3"/>
    <n v="6.5134323728402548E-3"/>
    <n v="6.5337651592755801E-3"/>
    <n v="7.7077041460460891E-2"/>
    <n v="6.5541614179603358E-3"/>
    <n v="6.5746213470339399E-3"/>
    <n v="6.5951451452543356E-3"/>
    <n v="6.6157330119999223E-3"/>
    <n v="6.6363851472714909E-3"/>
    <n v="6.6571017516941743E-3"/>
    <n v="6.6778830265193856E-3"/>
    <n v="6.6987291736267801E-3"/>
    <n v="6.7196403955262149E-3"/>
    <n v="6.7406168953597174E-3"/>
    <n v="6.7616588769034555E-3"/>
    <n v="6.7827665445697183E-3"/>
    <n v="8.0014442733719479E-2"/>
    <n v="6.8039401034089061E-3"/>
    <n v="6.8251797591115148E-3"/>
    <n v="6.8464857180101394E-3"/>
    <n v="6.8678581870814798E-3"/>
    <n v="6.8892973739483471E-3"/>
    <n v="6.91080348688168E-3"/>
    <n v="6.9323767348025743E-3"/>
    <n v="6.9540173272843054E-3"/>
    <n v="6.9757254745543692E-3"/>
    <n v="6.9975013874965216E-3"/>
    <n v="7.0193452776528276E-3"/>
    <n v="7.0412573572257182E-3"/>
    <n v="8.3063788187458382E-2"/>
  </r>
  <r>
    <s v="DE Florida"/>
    <x v="20"/>
    <s v="Transmission"/>
    <s v="PEF Transmission Expansion GG Silver Springs to Martin Wes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6.3678624220481053E-2"/>
    <n v="0.14738998276969795"/>
    <n v="0.1776024556024674"/>
    <n v="0.19080678552957461"/>
    <n v="0.19924481006815514"/>
    <n v="0.19886873330575808"/>
    <n v="0.19335172460557407"/>
    <n v="0.49829617397677051"/>
    <n v="1.3527539212578124"/>
    <n v="2.4965437499691836"/>
    <n v="0"/>
    <n v="5.5185369613054744"/>
    <n v="0"/>
    <n v="0"/>
    <n v="0"/>
    <n v="0"/>
    <n v="0"/>
    <n v="0"/>
    <n v="0"/>
    <n v="8.2221767584274991E-4"/>
    <n v="2.2312009593808903E-3"/>
    <n v="2.8223649479230026E-3"/>
    <n v="2.8311754399099856E-3"/>
    <n v="2.840013435345489E-3"/>
    <n v="1.1546972458402117E-2"/>
    <n v="2.8488790200862039E-3"/>
    <n v="2.8577722802568366E-3"/>
    <n v="2.8666933022509461E-3"/>
    <n v="2.875642172731784E-3"/>
    <n v="2.8846189786331353E-3"/>
    <n v="2.8936238071601648E-3"/>
    <n v="2.9026567457902629E-3"/>
    <n v="2.911717882273894E-3"/>
    <n v="2.9208073046354515E-3"/>
    <n v="2.9299251011741132E-3"/>
    <n v="2.9390713604646951E-3"/>
    <n v="2.9482461713585171E-3"/>
    <n v="3.4779654126816009E-2"/>
    <n v="2.9574496229842618E-3"/>
    <n v="2.9666818047488432E-3"/>
    <n v="2.9759428063382731E-3"/>
    <n v="2.9852327177185352E-3"/>
    <n v="2.9945516291364558E-3"/>
    <n v="3.003899631120582E-3"/>
    <n v="3.0132768144820622E-3"/>
    <n v="3.0226832703155269E-3"/>
    <n v="3.0321190899999725E-3"/>
    <n v="3.0415843651996526E-3"/>
    <n v="3.0510791878649653E-3"/>
    <n v="3.0606036502333479E-3"/>
    <n v="3.6105104590142476E-2"/>
    <n v="3.070157844830172E-3"/>
    <n v="3.079741864469643E-3"/>
    <n v="3.0893558022557018E-3"/>
    <n v="3.0989997515829294E-3"/>
    <n v="3.1086738061374534E-3"/>
    <n v="3.1183780598978586E-3"/>
    <n v="3.1281126071360998E-3"/>
    <n v="3.1378775424184186E-3"/>
    <n v="3.1476729606062597E-3"/>
    <n v="3.1574989568571954E-3"/>
    <n v="3.1673556266258477E-3"/>
    <n v="3.1772430656648171E-3"/>
    <n v="3.7481067888482399E-2"/>
    <n v="3.1871613700256113E-3"/>
    <n v="3.1971106360595782E-3"/>
    <n v="3.207090960418847E-3"/>
    <n v="3.217102440057257E-3"/>
    <n v="3.2271451722313111E-3"/>
    <n v="3.2372192545011102E-3"/>
    <n v="3.2473247847313088E-3"/>
    <n v="3.2574618610920611E-3"/>
    <n v="3.2676305820599763E-3"/>
    <n v="3.2778310464190749E-3"/>
    <n v="3.2880633532617505E-3"/>
    <n v="3.2983276019897269E-3"/>
    <n v="3.8909469062847604E-2"/>
  </r>
  <r>
    <s v="DE Florida"/>
    <x v="20"/>
    <s v="Transmission"/>
    <s v="PEF Transmission Expansion GG Tarpon Spring to Odess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412866831327007"/>
    <n v="0.73314809407982373"/>
    <n v="1.2236940771172098"/>
    <n v="1.7157713828334649"/>
    <n v="2.2093847915126545"/>
    <n v="2.704539098361316"/>
    <n v="3.2012391135550384"/>
    <n v="3.6994896622851892"/>
    <n v="4.1992955848057951"/>
    <n v="4.700661736480555"/>
    <n v="5.2035929878300147"/>
    <n v="29.834945197174331"/>
    <n v="5.7080942245788746"/>
    <n v="6.3739186134163823"/>
    <n v="7.2015697519867174"/>
    <n v="8.0318045442867945"/>
    <n v="8.8646310556309498"/>
    <n v="9.7000573765107738"/>
    <n v="10.538091622673699"/>
    <n v="11.378741935201843"/>
    <n v="12.222016480591096"/>
    <n v="13.067923450830456"/>
    <n v="13.916471063481602"/>
    <n v="14.767667561758733"/>
    <n v="121.7709876809479"/>
    <n v="15.621521214608636"/>
    <n v="18.175488862546494"/>
    <n v="22.434877700427347"/>
    <n v="26.707562944661742"/>
    <n v="30.993586102242521"/>
    <n v="35.292988809733608"/>
    <n v="39.605812833674591"/>
    <n v="43.932100070986401"/>
    <n v="48.271892549378308"/>
    <n v="52.625232427756231"/>
    <n v="56.992161996632284"/>
    <n v="61.372723678535614"/>
    <n v="452.02594919118383"/>
    <n v="65.766960028424492"/>
    <n v="68.073588254318068"/>
    <n v="68.28609153256393"/>
    <n v="68.499258175918399"/>
    <n v="68.713090255188405"/>
    <n v="0"/>
    <n v="0"/>
    <n v="0"/>
    <n v="0"/>
    <n v="0"/>
    <n v="0"/>
    <n v="0"/>
    <n v="339.33898824641324"/>
  </r>
  <r>
    <s v="DE Florida"/>
    <x v="20"/>
    <s v="Transmission"/>
    <s v="PEF Transmission Expansion GG Tarpon Spring to Odess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435689455496789"/>
    <n v="0.3434276681519291"/>
    <n v="0.57321352511070478"/>
    <n v="0.80371669768557275"/>
    <n v="1.0349394250991728"/>
    <n v="1.2668839535642578"/>
    <n v="1.4995525363055167"/>
    <n v="1.732947433581461"/>
    <n v="1.9670709127063848"/>
    <n v="2.201925248072389"/>
    <n v="2.4375127211714749"/>
    <n v="13.975547016003832"/>
    <n v="2.6738356206177101"/>
    <n v="2.9857269275768363"/>
    <n v="3.3734225416795343"/>
    <n v="3.7623284135499095"/>
    <n v="4.152448321213325"/>
    <n v="4.5437860544888968"/>
    <n v="4.9363454150263033"/>
    <n v="5.3301302163427184"/>
    <n v="5.7251442838598585"/>
    <n v="6.1213914549411452"/>
    <n v="6.5188755789289807"/>
    <n v="6.9176005171821462"/>
    <n v="57.041035345407373"/>
    <n v="7.317570143113306"/>
    <n v="8.5139220956715675"/>
    <n v="10.509142417674491"/>
    <n v="12.510591159100001"/>
    <n v="14.518287763018153"/>
    <n v="16.532251733193863"/>
    <n v="18.552502634276347"/>
    <n v="20.579060091989216"/>
    <n v="22.611943793321103"/>
    <n v="24.651173486716928"/>
    <n v="26.696768982269731"/>
    <n v="28.748750151913143"/>
    <n v="211.74196445225783"/>
    <n v="30.807136929614398"/>
    <n v="31.887627978160729"/>
    <n v="31.987170629791311"/>
    <n v="32.087024020731221"/>
    <n v="32.187189121006014"/>
    <n v="0"/>
    <n v="0"/>
    <n v="0"/>
    <n v="0"/>
    <n v="0"/>
    <n v="0"/>
    <n v="0"/>
    <n v="158.95614867930368"/>
  </r>
  <r>
    <s v="DE Florida"/>
    <x v="20"/>
    <s v="Transmission"/>
    <s v="PEF Transmission Expansion GG W Lake Wales-Lake Wal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3443377011227737"/>
    <n v="1.0043453022039786"/>
    <n v="1.6763480770280643"/>
    <n v="2.3504486227542349"/>
    <n v="3.0266534879309828"/>
    <n v="3.7049692415492079"/>
    <n v="4.3854024731060299"/>
    <n v="5.0679597926688054"/>
    <n v="5.752647830939341"/>
    <n v="6.4394732393183043"/>
    <n v="7.1284426899698428"/>
    <n v="40.871124527581074"/>
    <n v="7.8195628758863958"/>
    <n v="8.1784067408414405"/>
    <n v="8.2039370278121222"/>
    <n v="8.2295470119137324"/>
    <n v="8.2552369419344132"/>
    <n v="8.2810070674389422"/>
    <n v="8.3068576387711541"/>
    <n v="8.3327889070563756"/>
    <n v="8.3588011242038682"/>
    <n v="8.3848945429092598"/>
    <n v="8.4110694166570248"/>
    <n v="8.4373259997229209"/>
    <n v="99.199435295147651"/>
  </r>
  <r>
    <s v="DE Florida"/>
    <x v="20"/>
    <s v="Transmission"/>
    <s v="PEF Transmission Expansion GG W Lake Wales-Lake Wal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665840332719058"/>
    <n v="0.47046424581948615"/>
    <n v="0.7852496865961146"/>
    <n v="1.1010177836396524"/>
    <n v="1.4177716044786879"/>
    <n v="1.7355142262176217"/>
    <n v="2.0542487355665604"/>
    <n v="2.3739782288712972"/>
    <n v="2.6947058121433991"/>
    <n v="3.0164346010903742"/>
    <n v="3.3391677211459401"/>
    <n v="19.145211048896321"/>
    <n v="3.6629083075003912"/>
    <n v="3.831001101803857"/>
    <n v="3.8429602230133248"/>
    <n v="3.8549566766526988"/>
    <n v="3.8669905792615058"/>
    <n v="3.8790620477430688"/>
    <n v="3.8911711993656466"/>
    <n v="3.9033181517635707"/>
    <n v="3.915503022938386"/>
    <n v="3.9277259312600026"/>
    <n v="3.939986995467839"/>
    <n v="3.9522863346719812"/>
    <n v="46.467870571442269"/>
  </r>
  <r>
    <s v="DE Florida"/>
    <x v="20"/>
    <s v="Transmission"/>
    <s v="PEF Transmission Expansion GG Waukeena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481614141428923E-2"/>
    <n v="0.58864482914680627"/>
    <n v="1.5898086126337672"/>
    <n v="2.4668664727773413"/>
    <n v="2.8654464718505683"/>
    <n v="2.9300818355467695"/>
    <n v="2.9971004768426175"/>
    <n v="3.0617737754628429"/>
    <n v="3.1286750564373982"/>
    <n v="3.1946926789542003"/>
    <n v="22.87157182379374"/>
    <n v="3.2570747733082048"/>
    <n v="3.2941884985424066"/>
    <n v="3.3135035149293737"/>
    <n v="3.424446069812586"/>
    <n v="3.6213006893997233"/>
    <n v="3.7950679004256069"/>
    <n v="3.879731803709018"/>
    <n v="3.9022176161172326"/>
    <n v="3.9251800151293299"/>
    <n v="3.9477382071673737"/>
    <n v="3.9707442597201568"/>
    <n v="3.9936186071864834"/>
    <n v="44.324811955447501"/>
    <n v="4.0158487064545731"/>
    <n v="4.0334046751280521"/>
    <n v="4.0527542456932162"/>
    <n v="4.1406863270206031"/>
    <n v="4.2929239317472394"/>
    <n v="4.4279000169279632"/>
    <n v="4.4962132464924185"/>
    <n v="4.5180124963221582"/>
    <n v="4.5401839107192945"/>
    <n v="4.5620684178015614"/>
    <n v="4.5843036900491159"/>
    <n v="4.6064560724741197"/>
    <n v="52.270755736830317"/>
    <n v="4.6281420649194951"/>
    <n v="4.6463460524510616"/>
    <n v="5.0552295747100455"/>
    <n v="9.4637978614803071"/>
    <n v="17.622472732700224"/>
    <n v="24.771639521486669"/>
    <n v="28.028619838640992"/>
    <n v="28.569135667158012"/>
    <n v="29.129084525311168"/>
    <n v="29.670001061233886"/>
    <n v="30.229087647661775"/>
    <n v="30.781032435605212"/>
    <n v="242.59458898335885"/>
    <n v="31.303450175408006"/>
    <n v="31.620366225404098"/>
    <n v="31.719074574038956"/>
    <n v="31.818091057564498"/>
    <n v="0"/>
    <n v="0"/>
    <n v="0"/>
    <n v="0"/>
    <n v="0"/>
    <n v="0"/>
    <n v="0"/>
    <n v="0"/>
    <n v="126.46098203241556"/>
  </r>
  <r>
    <s v="DE Florida"/>
    <x v="20"/>
    <s v="Transmission"/>
    <s v="PEF Transmission Expansion GG Waukeena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710183423077575E-2"/>
    <n v="0.27573817987934096"/>
    <n v="0.74471211076383514"/>
    <n v="1.1555512552363756"/>
    <n v="1.3422575984145833"/>
    <n v="1.3725346630534794"/>
    <n v="1.4039281235136489"/>
    <n v="1.4342229579627706"/>
    <n v="1.4655614434706754"/>
    <n v="1.4964859979242144"/>
    <n v="10.713702513642001"/>
    <n v="1.5257075663514204"/>
    <n v="1.5430927034288215"/>
    <n v="1.5521404130139058"/>
    <n v="1.6041090987815196"/>
    <n v="1.6963214683091217"/>
    <n v="1.7777190311832134"/>
    <n v="1.8173780402102446"/>
    <n v="1.8279110419110089"/>
    <n v="1.838667290493768"/>
    <n v="1.8492341968963171"/>
    <n v="1.8600108940539355"/>
    <n v="1.8707258967584255"/>
    <n v="20.763017641391702"/>
    <n v="1.8811391150646235"/>
    <n v="1.8893628360731987"/>
    <n v="1.8984267318298615"/>
    <n v="1.9396166495147902"/>
    <n v="2.0109291251503212"/>
    <n v="2.0741558082232303"/>
    <n v="2.1061556910882242"/>
    <n v="2.116367087117133"/>
    <n v="2.1267528157407551"/>
    <n v="2.1370041487205542"/>
    <n v="2.1474197901992182"/>
    <n v="2.1577966036993295"/>
    <n v="24.485126402421237"/>
    <n v="2.1679549467097186"/>
    <n v="2.1764822184021853"/>
    <n v="2.3680150283884052"/>
    <n v="4.4331152978152986"/>
    <n v="8.2548734239814543"/>
    <n v="11.6037489094776"/>
    <n v="13.129412229847985"/>
    <n v="13.38260540062174"/>
    <n v="13.644901561783058"/>
    <n v="13.898282435438487"/>
    <n v="14.160174683706472"/>
    <n v="14.41872150801478"/>
    <n v="113.6382876441872"/>
    <n v="14.663437013150016"/>
    <n v="14.811889612193715"/>
    <n v="14.858127443639413"/>
    <n v="14.904509614336398"/>
    <n v="0"/>
    <n v="0"/>
    <n v="0"/>
    <n v="0"/>
    <n v="0"/>
    <n v="0"/>
    <n v="0"/>
    <n v="0"/>
    <n v="59.237963683319542"/>
  </r>
  <r>
    <s v="DE Florida"/>
    <x v="20"/>
    <s v="Transmission"/>
    <s v="PEF Transmission Expansion HB Capacity"/>
    <s v="AFUDC Not Eligible"/>
    <s v="Expansion"/>
    <s v="Other Transmission &amp; Distribution Expansion"/>
    <s v="Transmission Expansion"/>
    <s v="HB - Distribution Substation"/>
    <s v="~"/>
    <s v="PEF Distribution Station Equip 362.0"/>
    <n v="-8.94"/>
    <n v="0"/>
    <n v="-0.36"/>
    <n v="0.02"/>
    <n v="0.03"/>
    <n v="0.05"/>
    <n v="0.17"/>
    <n v="0.28999999999999998"/>
    <n v="0.41"/>
    <n v="0.51"/>
    <n v="0.69000000000000006"/>
    <n v="0.84"/>
    <n v="-6.29"/>
    <n v="22.690264212100004"/>
    <n v="23.655766398788458"/>
    <n v="0"/>
    <n v="0"/>
    <n v="1.149912144309551"/>
    <n v="0"/>
    <n v="0"/>
    <n v="0.53535999410436275"/>
    <n v="0"/>
    <n v="0"/>
    <n v="0.57365003433764072"/>
    <n v="0"/>
    <n v="48.604952783640016"/>
    <n v="0"/>
    <n v="1.0787996128920603"/>
    <n v="0"/>
    <n v="0"/>
    <n v="0.33559306391691524"/>
    <n v="0"/>
    <n v="0"/>
    <n v="0.23100402725726923"/>
    <n v="0"/>
    <n v="0"/>
    <n v="0.36377061760461776"/>
    <n v="0"/>
    <n v="2.0091673216708625"/>
    <n v="0"/>
    <n v="0.96168454975870532"/>
    <n v="0"/>
    <n v="0"/>
    <n v="0.29916090135580575"/>
    <n v="0"/>
    <n v="0"/>
    <n v="0.20592610647106549"/>
    <n v="0"/>
    <n v="0"/>
    <n v="0.32427948474018004"/>
    <n v="0"/>
    <n v="1.7910510423257566"/>
    <n v="0"/>
    <n v="2.753600273433408"/>
    <n v="0"/>
    <n v="0"/>
    <n v="0.85659017812090477"/>
    <n v="0"/>
    <n v="0"/>
    <n v="0.58963012687276484"/>
    <n v="0"/>
    <n v="0"/>
    <n v="0.92851245044276687"/>
    <n v="0"/>
    <n v="5.1283330288698448"/>
    <n v="0"/>
    <n v="0.13976294421376803"/>
    <n v="0"/>
    <n v="0"/>
    <n v="4.3477467094197281E-2"/>
    <n v="0"/>
    <n v="0"/>
    <n v="2.992752554680778E-2"/>
    <n v="0"/>
    <n v="0"/>
    <n v="4.7127985519558317E-2"/>
    <n v="0"/>
    <n v="0.26029592237433141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HB Central Plaza-Bayboro South"/>
    <s v="AFUDC Not Eligible"/>
    <s v="Expansion"/>
    <s v="Customer Adds"/>
    <s v="Transmission Expan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298202095332441E-2"/>
    <n v="0.25916400079453228"/>
    <n v="0.43256942947155747"/>
    <n v="0.60651617267312075"/>
    <n v="0.78100592020453408"/>
    <n v="0.95604036714612406"/>
    <n v="1.1316212138696979"/>
    <n v="1.3077501660550637"/>
    <n v="1.4844289347065978"/>
    <n v="1.6616592361698681"/>
    <n v="1.8394427921483072"/>
    <n v="10.546496435334737"/>
    <n v="2.0177813297199378"/>
    <n v="2.1103783792588171"/>
    <n v="2.1169662841339978"/>
    <n v="2.1235747542741903"/>
    <n v="2.1302038538773655"/>
    <n v="2.1368536473418991"/>
    <n v="2.1435241992671967"/>
    <n v="2.150215574454323"/>
    <n v="2.1569278379066299"/>
    <n v="2.1636610548303881"/>
    <n v="2.1704152906354204"/>
    <n v="2.1771906109357384"/>
    <n v="25.597692816635902"/>
  </r>
  <r>
    <s v="DE Florida"/>
    <x v="20"/>
    <s v="Transmission"/>
    <s v="PEF Transmission Expansion HB Cust Adds"/>
    <s v="AFUDC Not Eligible"/>
    <s v="Expansion"/>
    <s v="Customer Adds"/>
    <s v="Transmission Expansion"/>
    <s v="HB - Distribution Substation"/>
    <s v="~"/>
    <s v="PEF Distribution Station Equip 362.0"/>
    <n v="2.48"/>
    <n v="2.38"/>
    <n v="2.1"/>
    <n v="2.2599999999999998"/>
    <n v="2.29"/>
    <n v="2.52"/>
    <n v="2.6100000000000003"/>
    <n v="2.63"/>
    <n v="2.66"/>
    <n v="2.75"/>
    <n v="3.15"/>
    <n v="3.54"/>
    <n v="31.369999999999994"/>
    <n v="28.90046768505"/>
    <n v="26.280925621853896"/>
    <n v="0"/>
    <n v="0"/>
    <n v="1.54271370565E-3"/>
    <n v="0"/>
    <n v="0"/>
    <n v="0"/>
    <n v="0"/>
    <n v="0"/>
    <n v="0"/>
    <n v="0"/>
    <n v="55.1829360206095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HB Voltage"/>
    <s v="AFUDC Not Eligible"/>
    <s v="Expansion"/>
    <s v="Other Transmission &amp; Distribution Expansion"/>
    <s v="Voltage Control"/>
    <s v="HB - Distribution Substation"/>
    <s v="~"/>
    <s v="PEF Distribution Station Equip 362.0"/>
    <n v="4.74"/>
    <n v="6.4"/>
    <n v="7.33"/>
    <n v="7.99"/>
    <n v="8.6300000000000008"/>
    <n v="9.27"/>
    <n v="9.9700000000000006"/>
    <n v="10.42"/>
    <n v="10.7"/>
    <n v="11.06"/>
    <n v="11.56"/>
    <n v="11.66"/>
    <n v="109.73"/>
    <n v="0"/>
    <n v="0"/>
    <n v="0"/>
    <n v="0"/>
    <n v="0"/>
    <n v="0"/>
    <n v="0"/>
    <n v="4.9729763935000004E-3"/>
    <n v="1.0034258514268297E-2"/>
    <n v="1.0138363894094532E-2"/>
    <n v="1.0170012520511812E-2"/>
    <n v="1.0201759943496718E-2"/>
    <n v="4.5517371265871361E-2"/>
    <n v="1.0233606471459532E-2"/>
    <n v="1.0265552413773294E-2"/>
    <n v="1.0297598080776798E-2"/>
    <n v="1.0329743783777616E-2"/>
    <n v="1.0361989835055121E-2"/>
    <n v="1.0394336547863517E-2"/>
    <n v="1.0426784236434887E-2"/>
    <n v="1.0459333215982239E-2"/>
    <n v="1.0491983802702574E-2"/>
    <n v="1.0524736313779957E-2"/>
    <n v="1.0557591067388593E-2"/>
    <n v="1.0590548382695929E-2"/>
    <n v="0.12493380415169006"/>
    <n v="1.0623608579865738E-2"/>
    <n v="1.0656771980061248E-2"/>
    <n v="1.0690038905448247E-2"/>
    <n v="1.0723409679198218E-2"/>
    <n v="1.0756884625491481E-2"/>
    <n v="1.0790464069520337E-2"/>
    <n v="1.0824148337492238E-2"/>
    <n v="1.0857937756632937E-2"/>
    <n v="1.0891832655189686E-2"/>
    <n v="1.0925833362434412E-2"/>
    <n v="1.0959940208666922E-2"/>
    <n v="1.099415352521811E-2"/>
    <n v="0.12969502368521957"/>
    <n v="1.1028473644453179E-2"/>
    <n v="1.1062900899774859E-2"/>
    <n v="1.1097435625626659E-2"/>
    <n v="1.113207815749611E-2"/>
    <n v="1.1166828831918021E-2"/>
    <n v="1.1201687986477754E-2"/>
    <n v="1.1236655959814502E-2"/>
    <n v="1.1271733091624575E-2"/>
    <n v="1.1306919722664706E-2"/>
    <n v="1.1342216194755358E-2"/>
    <n v="1.1377622850784041E-2"/>
    <n v="1.1413140034708646E-2"/>
    <n v="0.1346376930000984"/>
    <n v="1.1448768091560797E-2"/>
    <n v="1.1484507367449178E-2"/>
    <n v="1.1520358209562924E-2"/>
    <n v="1.155632096617497E-2"/>
    <n v="1.1592395986645449E-2"/>
    <n v="1.1628583621425081E-2"/>
    <n v="1.1664884222058575E-2"/>
    <n v="1.1701298141188048E-2"/>
    <n v="1.173782573255645E-2"/>
    <n v="1.1774467351011E-2"/>
    <n v="1.1811223352506631E-2"/>
    <n v="1.1848094094109449E-2"/>
    <n v="0.13976872713624855"/>
    <n v="1.188507993400021E-2"/>
    <n v="1.192218123147778E-2"/>
    <n v="1.1959398346962647E-2"/>
    <n v="1.1996731642000409E-2"/>
    <n v="1.2034181479265294E-2"/>
    <n v="1.2071748222563671E-2"/>
    <n v="1.2109432236837601E-2"/>
    <n v="1.2147233888168371E-2"/>
    <n v="1.2185153543780049E-2"/>
    <n v="1.2223191572043062E-2"/>
    <n v="1.226134834247776E-2"/>
    <n v="1.2299624225758022E-2"/>
    <n v="0.14509530466533488"/>
  </r>
  <r>
    <s v="DE Florida"/>
    <x v="20"/>
    <s v="Transmission"/>
    <s v="PEF Transmission Expansion SB DEC 2024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741847072714448"/>
    <n v="0.74127091073129825"/>
    <n v="1.23665271131039"/>
    <n v="1.7368515352705953"/>
    <n v="2.2396909449958922"/>
    <n v="2.7436944548382463"/>
    <n v="3.2481173407849697"/>
    <n v="3.7513653796278175"/>
    <n v="4.2566867475208303"/>
    <n v="4.766325732677652"/>
    <n v="0"/>
    <n v="24.9680742284848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SB DEC 2025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013916666666664"/>
    <n v="0.78122956863240822"/>
    <n v="1.3039466428732545"/>
    <n v="1.8282954673232457"/>
    <n v="2.3542811357680575"/>
    <n v="2.8819087578944842"/>
    <n v="3.4111834593400738"/>
    <n v="3.9421103817429257"/>
    <n v="4.4746946827916352"/>
    <n v="5.0089415362753984"/>
    <n v="0"/>
    <n v="26.24673079930815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SB DEC 2026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027833333333329"/>
    <n v="1.5624591372648164"/>
    <n v="2.6078932857465089"/>
    <n v="3.6565909346464913"/>
    <n v="4.7085622715361151"/>
    <n v="5.7638175157889684"/>
    <n v="6.8223669186801477"/>
    <n v="7.8842207634858514"/>
    <n v="8.9493893655832704"/>
    <n v="10.017883072550797"/>
    <n v="0"/>
    <n v="52.4934615986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SB MAR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4.2918301222356001E-2"/>
    <n v="0.1249008065402948"/>
    <n v="0"/>
    <n v="0"/>
    <n v="0"/>
    <n v="0"/>
    <n v="0"/>
    <n v="0"/>
    <n v="0"/>
    <n v="0.121325716466315"/>
    <n v="0.37792222919054991"/>
    <n v="0.66706705341951578"/>
    <n v="0.65257890401656171"/>
    <n v="0.87871050302511011"/>
    <n v="0.99260110612178754"/>
    <n v="1.0323097036158344"/>
    <n v="2.0714063598238939"/>
    <n v="4.5980776435491597"/>
    <n v="6.31304363790096"/>
    <n v="6.540514539269898"/>
    <n v="6.5658111311518006"/>
    <n v="6.5911156726531832"/>
    <n v="6.6165571447778362"/>
    <n v="6.6421003879399736"/>
    <n v="49.494826733846004"/>
    <n v="6.6677395077118931"/>
    <n v="6.6910575543289017"/>
    <n v="6.7119507324562937"/>
    <n v="6.7329051725336058"/>
    <n v="6.7539781093647431"/>
    <n v="6.7751956810615628"/>
    <n v="6.796435947791184"/>
    <n v="6.8176632150253651"/>
    <n v="6.8389459689549472"/>
    <n v="6.8602951568463002"/>
    <n v="6.8817109929348694"/>
    <n v="6.9031936833838419"/>
    <n v="81.431071722393511"/>
    <n v="6.9247434351939567"/>
    <n v="6.9463603304223254"/>
    <n v="6.9680445750749955"/>
    <n v="6.9897965107836688"/>
    <n v="7.011616348857487"/>
    <n v="7.033504301265225"/>
    <n v="7.0554605806373552"/>
    <n v="7.0774854002681131"/>
    <n v="7.099578974117569"/>
    <n v="7.1217415168137022"/>
    <n v="7.1439732436544947"/>
    <n v="7.1662743706100134"/>
    <n v="84.538579587698919"/>
    <n v="7.1886451143245154"/>
    <n v="7.2110856921185489"/>
    <n v="7.2335963219910653"/>
    <n v="7.2561772226215338"/>
    <n v="7.2788286133720757"/>
    <n v="7.3015507142895801"/>
    <n v="7.3243437461078571"/>
    <n v="7.3472079302497697"/>
    <n v="7.3701434888293926"/>
    <n v="7.3931506446541659"/>
    <n v="7.416229621227064"/>
    <n v="7.4393806427487599"/>
    <n v="87.760339752534335"/>
    <n v="7.4626039341198096"/>
    <n v="7.4858997209428333"/>
    <n v="7.5092682295247082"/>
    <n v="7.5327096868787695"/>
    <n v="7.5562243207270079"/>
    <n v="7.5798123595022906"/>
    <n v="7.6034740323505785"/>
    <n v="7.6272095691331465"/>
    <n v="7.6510192004288218"/>
    <n v="7.6749031575362245"/>
    <n v="7.6988616724760117"/>
    <n v="7.7228949779931302"/>
    <n v="91.104880861613339"/>
  </r>
  <r>
    <s v="DE Florida"/>
    <x v="20"/>
    <s v="Transmission"/>
    <s v="PEF Transmission Expansion SB MAY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7.9392808776000013E-3"/>
    <n v="2.8334812001075864"/>
    <n v="10.273370699326218"/>
    <n v="0"/>
    <n v="0"/>
    <n v="0"/>
    <n v="0"/>
    <n v="0"/>
    <n v="0"/>
    <n v="0"/>
    <n v="0"/>
    <n v="13.114791180311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SB NOV 2024B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1.01871017945E-5"/>
    <n v="3.8911264119058852E-5"/>
    <n v="7.881669947642139E-5"/>
    <n v="1.1801587396367594E-4"/>
    <n v="1.5658462461745214E-4"/>
    <n v="1.9770383819458172E-4"/>
    <n v="2.3688393034615858E-4"/>
    <n v="2.7737615433650226E-4"/>
    <n v="3.1783869818770993E-4"/>
    <n v="3.5728455327768151E-4"/>
    <n v="4.4268514735601111E-3"/>
    <n v="6.2164542118738533E-3"/>
    <n v="1.0663688103049079E-2"/>
    <n v="1.2890686507409724E-2"/>
    <n v="1.296864705187031E-2"/>
    <n v="4.2892683162188215E-2"/>
    <n v="0.12045701114316612"/>
    <n v="0.2158627496239634"/>
    <n v="0.30186893913150403"/>
    <n v="0.36297547857091522"/>
    <n v="0.38642422346061323"/>
    <n v="0.45472815153859242"/>
    <n v="0"/>
    <n v="0"/>
    <n v="1.92173225829327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Expansion SB NOV 2026A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1.9379514660199999E-2"/>
    <n v="5.6398383132379312E-2"/>
    <n v="9.3580964055452159E-2"/>
    <n v="0.13223965030316515"/>
    <n v="0.17118963108582702"/>
    <n v="0.34495941956969867"/>
    <n v="0.85956621779058695"/>
    <n v="1.6203032969861144"/>
    <n v="2.1626233448955041"/>
    <n v="2.4517108188760641"/>
    <n v="2.7299151288084751"/>
    <n v="10.641866370163466"/>
    <n v="2.900247523142272"/>
    <n v="5.7484627906987322"/>
    <n v="13.006867483737617"/>
    <n v="20.911453591627701"/>
    <n v="24.404921909279402"/>
    <n v="24.481106021855943"/>
    <n v="24.557527956091192"/>
    <n v="24.634188454385882"/>
    <n v="24.711088261458286"/>
    <n v="24.788228124351431"/>
    <n v="0"/>
    <n v="0"/>
    <n v="190.144092116628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Maintenance FF"/>
    <s v="AFUDC Not Eligible"/>
    <s v="Maintenance"/>
    <s v="Maintenance"/>
    <s v="Transmission"/>
    <s v="FF - Transmission Stations "/>
    <s v="~"/>
    <s v="PEF Transmission (Excl. ECC) 353.1"/>
    <n v="22.830000000000005"/>
    <n v="13.379999999999995"/>
    <n v="3.7900000000000049"/>
    <n v="33.840000000000003"/>
    <n v="25.81"/>
    <n v="35.330000000000005"/>
    <n v="23.51"/>
    <n v="38.479999999999997"/>
    <n v="30.57"/>
    <n v="27.13"/>
    <n v="30.630000000000003"/>
    <n v="30.19"/>
    <n v="315.49"/>
    <n v="39.618456288099992"/>
    <n v="46.564344067911655"/>
    <n v="0"/>
    <n v="0"/>
    <n v="3.2518457365281148"/>
    <n v="0"/>
    <n v="0"/>
    <n v="3.45961251501492"/>
    <n v="0"/>
    <n v="0"/>
    <n v="8.3970960024446839"/>
    <n v="0"/>
    <n v="101.29135460999937"/>
    <n v="0"/>
    <n v="5.6606434349132249"/>
    <n v="0"/>
    <n v="0"/>
    <n v="3.7193992318454749"/>
    <n v="0"/>
    <n v="0"/>
    <n v="3.9426228798907785"/>
    <n v="0"/>
    <n v="0"/>
    <n v="2.932628149132924"/>
    <n v="0"/>
    <n v="16.255293695782402"/>
    <n v="0"/>
    <n v="5.2096786638983099"/>
    <n v="0"/>
    <n v="0"/>
    <n v="3.4230869765006098"/>
    <n v="0"/>
    <n v="0"/>
    <n v="3.6285271335906297"/>
    <n v="0"/>
    <n v="0"/>
    <n v="2.6989953480296522"/>
    <n v="0"/>
    <n v="14.9602881220192"/>
    <n v="0"/>
    <n v="4.8778075361184703"/>
    <n v="0"/>
    <n v="0"/>
    <n v="3.2050267450218271"/>
    <n v="0"/>
    <n v="0"/>
    <n v="3.3973797884867398"/>
    <n v="0"/>
    <n v="0"/>
    <n v="2.5270617821016357"/>
    <n v="0"/>
    <n v="14.007275851728672"/>
    <n v="0"/>
    <n v="4.0222351032758601"/>
    <n v="0"/>
    <n v="0"/>
    <n v="2.6428617745387939"/>
    <n v="0"/>
    <n v="0"/>
    <n v="2.8014758973629563"/>
    <n v="0"/>
    <n v="0"/>
    <n v="2.083812559813385"/>
    <n v="0"/>
    <n v="11.550385334990995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Maintenance FF SPP"/>
    <s v="AFUDC Not Eligible"/>
    <s v="Recoverable"/>
    <s v="Florida SPP"/>
    <s v="Transmission"/>
    <s v="FF - Transmission Stations "/>
    <s v="DEF - SPP"/>
    <s v="PEF Transmission (Excl. ECC) 353.1 SPP"/>
    <n v="0"/>
    <n v="0.13"/>
    <n v="0.46"/>
    <n v="0.7"/>
    <n v="0.82"/>
    <n v="0.96"/>
    <n v="1"/>
    <n v="1.01"/>
    <n v="1.02"/>
    <n v="0.43"/>
    <n v="0.13"/>
    <n v="0.43000000000000005"/>
    <n v="7.089999999999999"/>
    <n v="0"/>
    <n v="0.20008343865000008"/>
    <n v="0.18275817015000023"/>
    <n v="0.16611966905000028"/>
    <n v="0.1524467544500003"/>
    <n v="0.16754002890000005"/>
    <n v="0.16100013025000015"/>
    <n v="0.15996997915000019"/>
    <n v="0.15803454375000017"/>
    <n v="0.17871560750000018"/>
    <n v="0.19252899725000022"/>
    <n v="8.2521346450000546E-2"/>
    <n v="1.80171866555000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002188557541535"/>
    <n v="2.2381444230954415"/>
    <n v="2.2451311713966859"/>
    <n v="2.2521397300204997"/>
    <n v="2.2591701670515127"/>
    <n v="2.2662225507868925"/>
    <n v="2.2732969497370075"/>
    <n v="2.2803934326260928"/>
    <n v="2.2875120683929189"/>
    <n v="2.2946529261914588"/>
    <n v="2.3018160753915633"/>
    <n v="2.3090015855796309"/>
    <n v="25.407699936023853"/>
  </r>
  <r>
    <s v="DE Florida"/>
    <x v="20"/>
    <s v="Transmission"/>
    <s v="PEF Transmission Maintenance FF_PS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1.3006958333333329"/>
    <n v="3.90614784316204"/>
    <n v="6.5197332143662692"/>
    <n v="9.1414773366162247"/>
    <n v="11.771405678840287"/>
    <n v="14.409543789472416"/>
    <n v="17.055917296700365"/>
    <n v="19.710551908714624"/>
    <n v="22.373473413958163"/>
    <n v="25.044707681376984"/>
    <n v="0"/>
    <n v="131.23365399654071"/>
    <n v="0"/>
    <n v="2.6013916667186945"/>
    <n v="7.8122956864803292"/>
    <n v="13.039466428993331"/>
    <n v="18.282954673598116"/>
    <n v="23.542811358151436"/>
    <n v="28.81908757952122"/>
    <n v="34.111834594082971"/>
    <n v="39.421103818217667"/>
    <n v="44.746946828811275"/>
    <n v="50.089415363755755"/>
    <n v="0"/>
    <n v="262.4673079983308"/>
    <n v="0"/>
    <n v="5.2027833333333335"/>
    <n v="15.624591372648165"/>
    <n v="26.078932857465087"/>
    <n v="36.56590934646492"/>
    <n v="47.085622715361168"/>
    <n v="57.638175157889684"/>
    <n v="68.223669186801487"/>
    <n v="78.842207634858511"/>
    <n v="89.493893655832679"/>
    <n v="100.17883072550795"/>
    <n v="0"/>
    <n v="524.93461598616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Maintenance FF_PS 2027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175993852083334E-2"/>
    <n v="3.0559747650978235E-2"/>
    <n v="5.1007132802594529E-2"/>
    <n v="7.1518347943017063E-2"/>
    <n v="9.2093592328406998E-2"/>
    <n v="0.11273306583693748"/>
    <n v="0.13343696897073531"/>
    <n v="0.15420550285782886"/>
    <n v="0.17503886925410173"/>
    <n v="0.19593727054525281"/>
    <n v="0.21690090974876247"/>
    <n v="1.2436074017906988"/>
    <n v="0.23792999051586461"/>
    <n v="0.31069805882444163"/>
    <n v="0.4353666267197322"/>
    <n v="0.56042436874336443"/>
    <n v="0.68587249976853948"/>
    <n v="0.81171223846089191"/>
    <n v="0.93794480729032825"/>
    <n v="1.0645714325429023"/>
    <n v="1.1915933443327285"/>
    <n v="1.3190117766139318"/>
    <n v="1.4468279671926343"/>
    <n v="1.5750431577389805"/>
    <n v="10.57699626874434"/>
    <n v="1.7036585937991995"/>
    <n v="2.8762766521697043"/>
    <n v="5.0961563645164825"/>
    <n v="7.3229658087649021"/>
    <n v="9.5567266172511509"/>
    <n v="11.797460489840423"/>
    <n v="14.045189194137743"/>
    <n v="16.299934565699406"/>
    <n v="18.561718508245114"/>
    <n v="20.830562993870746"/>
    <n v="23.106490063261827"/>
    <n v="25.389521825907611"/>
    <n v="156.58666167746432"/>
    <n v="27.67968046031589"/>
    <n v="28.871537751323437"/>
    <n v="28.961665164575614"/>
    <n v="29.052073925869912"/>
    <n v="29.142764913482083"/>
    <n v="29.233739008429552"/>
    <n v="29.32499709448"/>
    <n v="29.416540058159924"/>
    <n v="29.508368788763285"/>
    <n v="29.600484178360102"/>
    <n v="29.692887121805164"/>
    <n v="29.785578516746686"/>
    <n v="350.27031698231161"/>
  </r>
  <r>
    <s v="DE Florida"/>
    <x v="20"/>
    <s v="Transmission"/>
    <s v="PEF Transmission Maintenance FF_PS NOV 2024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5.6190059999999993E-4"/>
    <n v="6.3669805769945992E-2"/>
    <n v="0.18429169586422389"/>
    <n v="0.46533794568560233"/>
    <n v="0.93876660303531068"/>
    <n v="1.4662601093236522"/>
    <n v="2.0308572603428137"/>
    <n v="2.6128332648915413"/>
    <n v="3.2092625525442497"/>
    <n v="3.7461817882781454"/>
    <n v="4.1024713206475436"/>
    <n v="4.3376172673661531"/>
    <n v="23.15811151434918"/>
    <n v="4.5666283238559053"/>
    <n v="4.8002617911893308"/>
    <n v="5.0013384415663831"/>
    <n v="5.3333791117226665"/>
    <n v="6.2691983362217583"/>
    <n v="7.4601677552171921"/>
    <n v="19.193227475123923"/>
    <n v="36.276418621909144"/>
    <n v="42.327376651014198"/>
    <n v="42.688115936083825"/>
    <n v="0"/>
    <n v="0"/>
    <n v="173.91611244390432"/>
    <n v="0"/>
    <n v="0"/>
    <n v="0"/>
    <n v="0"/>
    <n v="0"/>
    <n v="3.1621534206223251E-5"/>
    <n v="7.8096997806177757E-4"/>
    <n v="1.8726422378296966E-3"/>
    <n v="2.25841270456762E-3"/>
    <n v="2.2800901543721043E-3"/>
    <n v="2.2958832400978703E-3"/>
    <n v="2.3056837396383855E-3"/>
    <n v="1.1825303588773678E-2"/>
    <n v="2.3134179258186174E-3"/>
    <n v="2.3209092760274751E-3"/>
    <n v="2.3281543888871718E-3"/>
    <n v="2.3354221185983293E-3"/>
    <n v="2.3427125357632942E-3"/>
    <n v="2.3500257112048103E-3"/>
    <n v="2.357361715966707E-3"/>
    <n v="2.364720621314589E-3"/>
    <n v="2.3721024987365283E-3"/>
    <n v="2.3795074199437589E-3"/>
    <n v="2.3869354568713747E-3"/>
    <n v="2.3943866816790262E-3"/>
    <n v="2.8245656350811683E-2"/>
    <n v="2.4018611667516233E-3"/>
    <n v="2.4093589847000371E-3"/>
    <n v="2.4168802083618054E-3"/>
    <n v="2.424424910801842E-3"/>
    <n v="2.431993165313145E-3"/>
    <n v="2.4395850454175081E-3"/>
    <n v="2.4472006248662365E-3"/>
    <n v="2.4548399776408631E-3"/>
    <n v="2.4625031779538652E-3"/>
    <n v="2.470190300249388E-3"/>
    <n v="2.4779014192039678E-3"/>
    <n v="2.4856366097272538E-3"/>
    <n v="2.9322375590987534E-2"/>
    <n v="2.4933959469627415E-3"/>
    <n v="2.5011795062884969E-3"/>
    <n v="2.5089873633178921E-3"/>
    <n v="2.5168195939003408E-3"/>
    <n v="2.5246762741220315E-3"/>
    <n v="2.5325574803066703E-3"/>
    <n v="2.5404632890162191E-3"/>
    <n v="2.5483937770516421E-3"/>
    <n v="2.5563490214536512E-3"/>
    <n v="2.5643290995034525E-3"/>
    <n v="2.5723340887234994E-3"/>
    <n v="2.5803640668782451E-3"/>
    <n v="3.0439849507524881E-2"/>
  </r>
  <r>
    <s v="DE Florida"/>
    <x v="20"/>
    <s v="Transmission"/>
    <s v="PEF Transmission Maintenance FF_PS NOV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1278993491799E-2"/>
    <n v="0.28121770034777815"/>
    <n v="0.36993049028269614"/>
    <n v="0.45416874618093878"/>
    <n v="0.53381723111211243"/>
    <n v="0.56224002313605326"/>
    <n v="0.77422185393784992"/>
    <n v="1.4953574104570322"/>
    <n v="2.5500549774346704"/>
    <n v="3.2756924092116582"/>
    <n v="3.4856673880963118"/>
    <n v="3.5095228471276196"/>
    <n v="3.5328801233982414"/>
    <n v="3.5567645613145267"/>
    <n v="3.5804785558550076"/>
    <n v="27.310866127262017"/>
    <n v="3.6580628212326975"/>
    <n v="3.8951954173625865"/>
    <n v="4.3638132581158713"/>
    <n v="7.9638584047160181"/>
    <n v="20.249906685958308"/>
    <n v="38.226400692414636"/>
    <n v="50.589147639210985"/>
    <n v="54.154751584362984"/>
    <n v="54.545144591912575"/>
    <n v="54.926986962779303"/>
    <n v="55.31777069254295"/>
    <n v="0"/>
    <n v="347.89103875060891"/>
    <n v="0"/>
    <n v="0"/>
    <n v="0"/>
    <n v="0"/>
    <n v="0"/>
    <n v="0"/>
    <n v="0"/>
    <n v="1.5653153426653907E-5"/>
    <n v="4.6820879847161866E-5"/>
    <n v="7.671240241261646E-5"/>
    <n v="1.0778674558184824E-4"/>
    <n v="1.3837045604813585E-4"/>
    <n v="3.8534363731641634E-4"/>
    <n v="2.9807910789815073E-4"/>
    <n v="4.4459429978810616E-4"/>
    <n v="4.4598217647592571E-4"/>
    <n v="4.4737438565676531E-4"/>
    <n v="4.4877094085523847E-4"/>
    <n v="4.5017185563817801E-4"/>
    <n v="4.5157714361476802E-4"/>
    <n v="4.5298681843667596E-4"/>
    <n v="4.5440089379818514E-4"/>
    <n v="4.5581938343632815E-4"/>
    <n v="4.5724230113101987E-4"/>
    <n v="4.5866966070519149E-4"/>
    <n v="5.265668967434532E-3"/>
    <n v="4.6010147602492513E-4"/>
    <n v="4.6153776099958787E-4"/>
    <n v="4.6297852958196743E-4"/>
    <n v="4.6442379576840754E-4"/>
    <n v="4.6587357359894395E-4"/>
    <n v="4.6732787715744051E-4"/>
    <n v="4.6878672057172659E-4"/>
    <n v="4.7025011801373379E-4"/>
    <n v="4.7171808369963364E-4"/>
    <n v="4.7319063188997628E-4"/>
    <n v="4.7466777688982825E-4"/>
    <n v="4.7614953304891196E-4"/>
    <n v="5.6170058772450826E-3"/>
  </r>
  <r>
    <s v="DE Florida"/>
    <x v="20"/>
    <s v="Transmission"/>
    <s v="PEF Transmission Maintenance FF_STIP"/>
    <s v="AFUDC Not Eligible"/>
    <s v="Maintenance"/>
    <s v="Maintenance"/>
    <s v="Transmission"/>
    <s v="FF - Transmission Stations "/>
    <s v="~"/>
    <s v="PEF Transmission (Excl. ECC) 353.1"/>
    <n v="3.49"/>
    <n v="3.6500000000000004"/>
    <n v="4.12"/>
    <n v="4.4800000000000004"/>
    <n v="4.8699999999999992"/>
    <n v="5.39"/>
    <n v="6.469999999999998"/>
    <n v="7.3199999999999976"/>
    <n v="7.76"/>
    <n v="7.66"/>
    <n v="7.8899999999999988"/>
    <n v="8.1599999999999984"/>
    <n v="71.259999999999991"/>
    <n v="8.8051384854999988"/>
    <n v="11.564149742319671"/>
    <n v="0"/>
    <n v="0"/>
    <n v="4.5472942416239244"/>
    <n v="0"/>
    <n v="0"/>
    <n v="6.5712119032530991E-2"/>
    <n v="0"/>
    <n v="0"/>
    <n v="0.12796567587782701"/>
    <n v="0"/>
    <n v="25.110260264353954"/>
    <n v="0"/>
    <n v="2.4339740722134304"/>
    <n v="0"/>
    <n v="0"/>
    <n v="2.4607098334453306"/>
    <n v="0"/>
    <n v="0"/>
    <n v="2.4329993853851555"/>
    <n v="0"/>
    <n v="0"/>
    <n v="2.4594989688690303"/>
    <n v="0"/>
    <n v="9.7871822599129459"/>
    <n v="0"/>
    <n v="1.9204914874741048"/>
    <n v="0"/>
    <n v="0"/>
    <n v="2.1281332415423755"/>
    <n v="0"/>
    <n v="0"/>
    <n v="2.6044155889683398"/>
    <n v="0"/>
    <n v="0"/>
    <n v="2.6287710525930894"/>
    <n v="0"/>
    <n v="9.28181137057790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Maintenance GG"/>
    <s v="AFUDC Not Eligible"/>
    <s v="Maintenance"/>
    <s v="Maintenance"/>
    <s v="Transmission"/>
    <s v="GG - Transmission Lines"/>
    <s v="~"/>
    <s v="PEF Transmission O/H Conduct.&amp; Devices 356.0"/>
    <n v="10.9"/>
    <n v="7.92"/>
    <n v="-10.58"/>
    <n v="2.06"/>
    <n v="1.71"/>
    <n v="1.81"/>
    <n v="2.0499999999999998"/>
    <n v="2.74"/>
    <n v="3.3"/>
    <n v="3.5699999999999994"/>
    <n v="3.6999999999999997"/>
    <n v="0.50999999999999968"/>
    <n v="29.689999999999998"/>
    <n v="12.219902081800003"/>
    <n v="12.889000523931694"/>
    <n v="0"/>
    <n v="0"/>
    <n v="0"/>
    <n v="0"/>
    <n v="0"/>
    <n v="0"/>
    <n v="0"/>
    <n v="0"/>
    <n v="0"/>
    <n v="0"/>
    <n v="25.1089026057316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Maintenance GG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.04"/>
    <n v="1.1000000000000001"/>
    <n v="3.12"/>
    <n v="7.08"/>
    <n v="11.34"/>
    <n v="21.511381144950001"/>
    <n v="13.502502537900433"/>
    <n v="0"/>
    <n v="0"/>
    <n v="0.42272050382289905"/>
    <n v="0"/>
    <n v="0"/>
    <n v="0.49406396311005907"/>
    <n v="0"/>
    <n v="0"/>
    <n v="0.6659779495352286"/>
    <n v="0"/>
    <n v="36.596646099318619"/>
    <n v="0"/>
    <n v="0.48377930616791986"/>
    <n v="0"/>
    <n v="0"/>
    <n v="0.46595658182795324"/>
    <n v="0"/>
    <n v="0"/>
    <n v="0.91673679171377098"/>
    <n v="0"/>
    <n v="0"/>
    <n v="0.70147252909028091"/>
    <n v="0"/>
    <n v="2.5679452087999248"/>
    <n v="0"/>
    <n v="1.0291432211696685"/>
    <n v="0"/>
    <n v="0"/>
    <n v="0.99122895798519539"/>
    <n v="0"/>
    <n v="0"/>
    <n v="1.95017323552402"/>
    <n v="0"/>
    <n v="0"/>
    <n v="1.4922417907214671"/>
    <n v="0"/>
    <n v="5.4627872054003506"/>
    <n v="0"/>
    <n v="1.0245105118314599"/>
    <n v="0"/>
    <n v="0"/>
    <n v="0.98676692048108428"/>
    <n v="0"/>
    <n v="0"/>
    <n v="1.9413944906676255"/>
    <n v="0"/>
    <n v="0"/>
    <n v="1.4855244336650961"/>
    <n v="0"/>
    <n v="5.4381963566452658"/>
    <n v="0"/>
    <n v="1.0245105118314599"/>
    <n v="0"/>
    <n v="0"/>
    <n v="0.98676692048108428"/>
    <n v="0"/>
    <n v="0"/>
    <n v="1.9413944906676255"/>
    <n v="0"/>
    <n v="0"/>
    <n v="1.4855244336650961"/>
    <n v="0"/>
    <n v="5.4381963566452658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Maintenance GG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.13378193895288468"/>
    <n v="0"/>
    <n v="0"/>
    <n v="0.19801445039574861"/>
    <n v="0"/>
    <n v="0"/>
    <n v="0.2314337800765181"/>
    <n v="0"/>
    <n v="0"/>
    <n v="0.31196323920960051"/>
    <n v="0"/>
    <n v="0.87519340863475192"/>
    <n v="0"/>
    <n v="0.22661615076000943"/>
    <n v="0"/>
    <n v="0"/>
    <n v="0.21826747371970204"/>
    <n v="0"/>
    <n v="0"/>
    <n v="0.42942589802744929"/>
    <n v="0"/>
    <n v="0"/>
    <n v="0.32858992184992597"/>
    <n v="0"/>
    <n v="1.2028994443570866"/>
    <n v="0"/>
    <n v="0.48208030477698127"/>
    <n v="0"/>
    <n v="0"/>
    <n v="0.46432017268322667"/>
    <n v="0"/>
    <n v="0"/>
    <n v="0.91351727185339548"/>
    <n v="0"/>
    <n v="0"/>
    <n v="0.69900900328949778"/>
    <n v="0"/>
    <n v="2.5589267526031012"/>
    <n v="0"/>
    <n v="0.47991021038801129"/>
    <n v="0"/>
    <n v="0"/>
    <n v="0.46223002589348888"/>
    <n v="0"/>
    <n v="0"/>
    <n v="0.90940505509981284"/>
    <n v="0"/>
    <n v="0"/>
    <n v="0.69586239991066912"/>
    <n v="0"/>
    <n v="2.5474076912919821"/>
    <n v="0"/>
    <n v="0.47991021038801129"/>
    <n v="0"/>
    <n v="0"/>
    <n v="0.46223002589348888"/>
    <n v="0"/>
    <n v="0"/>
    <n v="0.90940505509981284"/>
    <n v="0"/>
    <n v="0"/>
    <n v="0.69586239991066912"/>
    <n v="0"/>
    <n v="2.5474076912919821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Maintenance GG CFK Anchor_Guy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7244092911172444"/>
    <n v="1.230258024698013"/>
    <n v="2.1549099605208926"/>
    <n v="3.7576089143306302"/>
    <n v="2.6892134087829676"/>
    <n v="2.8475403281029719"/>
    <n v="2.9734179847681883"/>
    <n v="3.0967720432281545"/>
    <n v="3.2249625560163131"/>
    <n v="3.6661362008612506"/>
    <n v="4.5711229906736701"/>
    <n v="5.6852001614805108"/>
    <n v="6.8458366942699742"/>
    <n v="7.6129019725604676"/>
    <n v="7.949425106791951"/>
    <n v="8.2210155562604736"/>
    <n v="59.38354500379689"/>
    <n v="8.4766005927610166"/>
    <n v="9.1468623242286657"/>
    <n v="10.218400799329572"/>
    <n v="11.26728245626618"/>
    <n v="12.35912367244922"/>
    <n v="16.24113544854751"/>
    <n v="24.258007901999953"/>
    <n v="34.138817768747806"/>
    <n v="44.434556280134039"/>
    <n v="51.221338703823299"/>
    <n v="54.169558994161285"/>
    <n v="56.538724479034478"/>
    <n v="332.470409421483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Maintenance GG CFK Anchor_Guy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46205049433203"/>
    <n v="0.57628826707586822"/>
    <n v="1.009421846411402"/>
    <n v="1.7601721639816024"/>
    <n v="1.25970495947396"/>
    <n v="1.333869845322831"/>
    <n v="1.3928345626153482"/>
    <n v="1.4506171538763308"/>
    <n v="1.510665279543618"/>
    <n v="1.7173237122977072"/>
    <n v="2.14124557125536"/>
    <n v="2.6631113825437334"/>
    <n v="3.2067869390192683"/>
    <n v="3.5661023924328772"/>
    <n v="3.7237395140479186"/>
    <n v="3.8509602972791361"/>
    <n v="27.816961609708088"/>
    <n v="3.9706836844210924"/>
    <n v="4.2846535703802422"/>
    <n v="4.7865930322850714"/>
    <n v="5.2779193884712354"/>
    <n v="5.7893692386362723"/>
    <n v="7.6078152835340047"/>
    <n v="11.363149075973549"/>
    <n v="15.991604799163808"/>
    <n v="20.814425041648693"/>
    <n v="23.993549260674943"/>
    <n v="25.374580497999197"/>
    <n v="26.484365798549195"/>
    <n v="155.73870867173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Maintenance GG_SPP"/>
    <s v="AFUDC Not Eligible"/>
    <s v="Recoverable"/>
    <s v="Florida SPP"/>
    <s v="Transmission"/>
    <s v="GG - Transmission Lines"/>
    <s v="DEF - SPP"/>
    <s v="PEF Transmission Poles &amp; Fixtures 355.0 SPP"/>
    <n v="13.03"/>
    <n v="18.309999999999995"/>
    <n v="4.2199999999999944"/>
    <n v="31.030000000000008"/>
    <n v="37.899999999999991"/>
    <n v="46.559999999999995"/>
    <n v="51.11999999999999"/>
    <n v="38.86999999999999"/>
    <n v="45.050000000000011"/>
    <n v="54.54999999999999"/>
    <n v="33.480000000000004"/>
    <n v="40.849999999999994"/>
    <n v="414.97"/>
    <n v="40.826792311699997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557.6755757384999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563.83503646559996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563.83503646559996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563.83503646559996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563.83503646559996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563.83503646559996"/>
  </r>
  <r>
    <s v="DE Florida"/>
    <x v="20"/>
    <s v="Transmission"/>
    <s v="PEF Transmission Maintenance GG_SPP 354"/>
    <s v="AFUDC Not Eligible"/>
    <s v="Recoverable"/>
    <s v="Florida SPP"/>
    <s v="Transmission"/>
    <s v="GG - Transmission Lines"/>
    <s v="DEF - SPP"/>
    <s v="PEF Transmission Towers &amp; Fixtures 354 SPP"/>
    <n v="7.3599999999999994"/>
    <n v="8.4600000000000009"/>
    <n v="7.82"/>
    <n v="7.83"/>
    <n v="1.92"/>
    <n v="3.61"/>
    <n v="4.92"/>
    <n v="3.22"/>
    <n v="4.09"/>
    <n v="4.1399999999999997"/>
    <n v="4.37"/>
    <n v="3.59"/>
    <n v="61.33"/>
    <n v="5.3851617003000003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66.867326417900003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67.071452419200014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67.071452419200014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67.071452419200014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67.071452419200014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67.071452419200014"/>
  </r>
  <r>
    <s v="DE Florida"/>
    <x v="20"/>
    <s v="Transmission"/>
    <s v="PEF Transmission Maintenance HB"/>
    <s v="AFUDC Not Eligible"/>
    <s v="Maintenance"/>
    <s v="Maintenance"/>
    <s v="Transmission"/>
    <s v="HB - Distribution Substation"/>
    <s v="~"/>
    <s v="PEF Distribution Station Equip 362.0"/>
    <n v="77.689999999999984"/>
    <n v="77.77"/>
    <n v="53.07"/>
    <n v="65.699999999999989"/>
    <n v="85.64"/>
    <n v="30.51"/>
    <n v="-221.31000000000003"/>
    <n v="87.48"/>
    <n v="91.47"/>
    <n v="94.049999999999983"/>
    <n v="65.349999999999994"/>
    <n v="77.919999999999987"/>
    <n v="585.3399999999998"/>
    <n v="132.59945754030002"/>
    <n v="140.41186298751819"/>
    <n v="0"/>
    <n v="0"/>
    <n v="4.0616500562005191"/>
    <n v="0"/>
    <n v="0"/>
    <n v="3.4942923329829614"/>
    <n v="0"/>
    <n v="0"/>
    <n v="4.621514981479482"/>
    <n v="0"/>
    <n v="285.18877789848119"/>
    <n v="0"/>
    <n v="5.2772758825003363"/>
    <n v="0"/>
    <n v="0"/>
    <n v="9.0910633046540301"/>
    <n v="0"/>
    <n v="0"/>
    <n v="14.554375368310927"/>
    <n v="0"/>
    <n v="0"/>
    <n v="7.6896044763027946"/>
    <n v="0"/>
    <n v="36.612319031768088"/>
    <n v="0"/>
    <n v="4.0571997261660293"/>
    <n v="0"/>
    <n v="0"/>
    <n v="6.9892611967682221"/>
    <n v="0"/>
    <n v="0"/>
    <n v="11.189486597553286"/>
    <n v="0"/>
    <n v="0"/>
    <n v="5.9118116752310579"/>
    <n v="0"/>
    <n v="28.147759195718592"/>
    <n v="0"/>
    <n v="2.3533897597760149"/>
    <n v="0"/>
    <n v="0"/>
    <n v="4.0541400076494742"/>
    <n v="0"/>
    <n v="0"/>
    <n v="6.4904921998299594"/>
    <n v="0"/>
    <n v="0"/>
    <n v="3.4291624759031443"/>
    <n v="0"/>
    <n v="16.327184443158593"/>
    <n v="0"/>
    <n v="2.8691954699117201"/>
    <n v="0"/>
    <n v="0"/>
    <n v="4.9427087442765227"/>
    <n v="0"/>
    <n v="0"/>
    <n v="7.9130499909296281"/>
    <n v="0"/>
    <n v="0"/>
    <n v="4.180751361129821"/>
    <n v="0"/>
    <n v="19.905705566247693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Maintenance HB - PS"/>
    <s v="AFUDC Not Eligible"/>
    <s v="Maintenance"/>
    <s v="Maintenance"/>
    <s v="Physical Security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959031179981514E-2"/>
    <n v="0.18607050918880813"/>
    <n v="0.31056942227519058"/>
    <n v="0.43545697988358745"/>
    <n v="0.56073439523394375"/>
    <n v="0.68640288533347671"/>
    <n v="0.81246367098849859"/>
    <n v="0.9389179768162762"/>
    <n v="1.0657670312569274"/>
    <n v="1.1930120665853541"/>
    <n v="1.3206543189232145"/>
    <n v="7.572008287665259"/>
    <n v="1.4486950282509308"/>
    <n v="2.6284929918609965"/>
    <n v="4.8633314488213877"/>
    <n v="7.105146333947717"/>
    <n v="9.353959425346499"/>
    <n v="11.609792569108309"/>
    <n v="13.872667679520006"/>
    <n v="16.142606739277625"/>
    <n v="18.419631799699911"/>
    <n v="20.703764980942569"/>
    <n v="22.995028472213118"/>
    <n v="0"/>
    <n v="129.143117468989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Maintenance HB - STIP"/>
    <s v="AFUDC Not Eligible"/>
    <s v="Maintenance"/>
    <s v="Maintenance"/>
    <s v="Transmission"/>
    <s v="HB - Distribution Substation"/>
    <s v="~"/>
    <s v="PEF Distribution Station Equip 362.0"/>
    <n v="0.71"/>
    <n v="0.77"/>
    <n v="0.87000000000000011"/>
    <n v="1.06"/>
    <n v="1.4100000000000001"/>
    <n v="1.7000000000000004"/>
    <n v="2.4700000000000002"/>
    <n v="2.85"/>
    <n v="2.9"/>
    <n v="3.0000000000000004"/>
    <n v="3.2299999999999995"/>
    <n v="3.2800000000000002"/>
    <n v="24.250000000000004"/>
    <n v="3.201256976649999"/>
    <n v="5.1296771167310986"/>
    <n v="0"/>
    <n v="0"/>
    <n v="3.0752754880729807"/>
    <n v="0"/>
    <n v="0"/>
    <n v="0.11913571558940549"/>
    <n v="0"/>
    <n v="0"/>
    <n v="0.1639995723537345"/>
    <n v="0"/>
    <n v="11.689344869397218"/>
    <n v="0"/>
    <n v="2.4339779899092804"/>
    <n v="0"/>
    <n v="0"/>
    <n v="2.4607098334453306"/>
    <n v="0"/>
    <n v="0"/>
    <n v="2.4329993853851555"/>
    <n v="0"/>
    <n v="0"/>
    <n v="2.4594989688690303"/>
    <n v="0"/>
    <n v="9.7871861776087954"/>
    <n v="0"/>
    <n v="1.920494407492171"/>
    <n v="0"/>
    <n v="0"/>
    <n v="2.1281330180883851"/>
    <n v="0"/>
    <n v="0"/>
    <n v="2.6044153155047032"/>
    <n v="0"/>
    <n v="0"/>
    <n v="2.6287707765721287"/>
    <n v="0"/>
    <n v="9.28181351765738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Maintenance HB SPP"/>
    <s v="AFUDC Not Eligible"/>
    <s v="Recoverable"/>
    <s v="Florida SPP"/>
    <s v="Transmission"/>
    <s v="HB - Distribution Substation"/>
    <s v="DEF - SPP"/>
    <s v="PEF Distribution Station Equip 362.0 SPP"/>
    <n v="7.0000000000000007E-2"/>
    <n v="0.30000000000000004"/>
    <n v="0.43"/>
    <n v="0.67"/>
    <n v="0.65999999999999992"/>
    <n v="0.8899999999999999"/>
    <n v="0.99"/>
    <n v="1.0699999999999998"/>
    <n v="1.1400000000000001"/>
    <n v="1.6"/>
    <n v="2.46"/>
    <n v="2.4499999999999997"/>
    <n v="12.73"/>
    <n v="0.3956536838766252"/>
    <n v="0"/>
    <n v="0"/>
    <n v="0"/>
    <n v="0"/>
    <n v="0"/>
    <n v="0"/>
    <n v="0"/>
    <n v="0"/>
    <n v="0"/>
    <n v="0"/>
    <n v="0"/>
    <n v="0.3956536838766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463260068122552"/>
    <n v="2.8796469249000003"/>
    <n v="2.8796469249000003"/>
    <n v="2.8796469249000003"/>
    <n v="2.8796469249000003"/>
    <n v="2.8796469249000003"/>
    <n v="2.8796469249000003"/>
    <n v="2.8796469249000003"/>
    <n v="2.8796469249000003"/>
    <n v="2.8796469249000003"/>
    <n v="2.8796469249000003"/>
    <n v="2.8796469249000003"/>
    <n v="31.800748774581237"/>
  </r>
  <r>
    <s v="DE Florida"/>
    <x v="20"/>
    <s v="Transmission"/>
    <s v="PEF Transmission Maintenance SA 2024-2025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054475220745544"/>
    <n v="1.5632667643920399"/>
    <n v="2.6092372550934004"/>
    <n v="3.6584761202082192"/>
    <n v="4.7110162570637515"/>
    <n v="5.7668456355920998"/>
    <n v="6.8259171786424195"/>
    <n v="7.8882387907967342"/>
    <n v="8.95386777052361"/>
    <n v="10.022815410050882"/>
    <n v="0"/>
    <n v="52.5202259345706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Maintenance SA System Control Center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1.3621094878"/>
    <n v="1.3663615441247805"/>
    <n v="1.3706268739662286"/>
    <n v="1.3749055187598829"/>
    <n v="1.3791975200706299"/>
    <n v="1.3835029195931088"/>
    <n v="1.3878217591521151"/>
    <n v="1.3921540807030075"/>
    <n v="1.3964999263321156"/>
    <n v="1.4008593382571488"/>
    <n v="1.4052323588276061"/>
    <n v="0"/>
    <n v="15.2192713275866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0"/>
    <s v="Transmission"/>
    <s v="PEF Transmission Maintenance TB"/>
    <s v="AFUDC Not Eligible"/>
    <s v="Maintenance"/>
    <s v="Maintenance"/>
    <s v="Transmission"/>
    <s v="TB - Equipment &amp; Tools"/>
    <s v="~"/>
    <s v="PEF Distribution General Plant Stores Equip 393.0"/>
    <n v="0"/>
    <n v="0"/>
    <n v="0"/>
    <n v="0"/>
    <n v="0"/>
    <n v="0"/>
    <n v="0"/>
    <n v="0"/>
    <n v="0"/>
    <n v="0"/>
    <n v="0"/>
    <n v="0"/>
    <n v="0"/>
    <n v="6.1199404785501006"/>
    <n v="7.4432957600098497"/>
    <n v="7.4427271634277004"/>
    <n v="7.4413194307328494"/>
    <n v="7.4415626244341997"/>
    <n v="7.4417439310278004"/>
    <n v="7.4426587364212997"/>
    <n v="7.4441480851783002"/>
    <n v="7.4435157128780505"/>
    <n v="7.4434750843429995"/>
    <n v="7.4441974699977003"/>
    <n v="7.4451904576163503"/>
    <n v="87.993774934617193"/>
    <n v="6.9157544920238996"/>
    <n v="6.65276810738085"/>
    <n v="6.651015726709649"/>
    <n v="6.6460785246543503"/>
    <n v="6.6465125772595002"/>
    <n v="6.6454390349465005"/>
    <n v="6.6484088513093491"/>
    <n v="6.6536062133424503"/>
    <n v="6.6506958960097986"/>
    <n v="6.6479877536347001"/>
    <n v="6.6475838563617513"/>
    <n v="6.6481234838462999"/>
    <n v="80.053974517479091"/>
    <n v="7.1570199692077203"/>
    <n v="7.4113116601379305"/>
    <n v="7.4113116601379305"/>
    <n v="7.4113116601379305"/>
    <n v="7.4113116601379305"/>
    <n v="7.4113116601379305"/>
    <n v="7.4113116601379305"/>
    <n v="7.4113116601379305"/>
    <n v="7.4113116601379305"/>
    <n v="7.4113116601379305"/>
    <n v="7.4113116601379305"/>
    <n v="7.4113116580244842"/>
    <n v="88.681448228611515"/>
    <n v="7.4000361869806683"/>
    <n v="7.3943984519871222"/>
    <n v="7.3943984519871222"/>
    <n v="7.3943984519871222"/>
    <n v="7.3943984519871222"/>
    <n v="7.3943984519871222"/>
    <n v="7.3943984519871222"/>
    <n v="7.3943984519871222"/>
    <n v="7.3943984519871222"/>
    <n v="7.3943984519871222"/>
    <n v="7.3943984519871222"/>
    <n v="7.3943984506001508"/>
    <n v="88.738419157452043"/>
    <n v="7.3943984509363512"/>
    <n v="7.3943984514511945"/>
    <n v="7.3943984514511945"/>
    <n v="7.3943984514511945"/>
    <n v="7.3943984514511945"/>
    <n v="7.3943984514511945"/>
    <n v="7.3943984514511945"/>
    <n v="7.3943984514511945"/>
    <n v="7.3943984514511945"/>
    <n v="7.3943984514511945"/>
    <n v="7.3943984514511945"/>
    <n v="7.3943984543516379"/>
    <n v="88.732781419799949"/>
    <n v="7.7815237736006191"/>
    <n v="7.9750864325000004"/>
    <n v="7.9750864325000004"/>
    <n v="7.9750864325000004"/>
    <n v="7.9750864325000004"/>
    <n v="7.9750864325000004"/>
    <n v="7.9750864325000004"/>
    <n v="7.9750864325000004"/>
    <n v="7.9750864325000004"/>
    <n v="7.9750864325000004"/>
    <n v="7.9750864325000004"/>
    <n v="7.9750864325000004"/>
    <n v="95.507474531100641"/>
  </r>
  <r>
    <s v="DE Florida"/>
    <x v="21"/>
    <s v="Customer Connect"/>
    <s v="PEF Customer Connect 5 year VS"/>
    <s v="AFUDC Not Eligible"/>
    <s v="Major Projects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.13602972022814999"/>
    <n v="0.40851380058119463"/>
    <n v="0.68184848631335493"/>
    <n v="0.95127643227617453"/>
    <n v="1.2167854429173182"/>
    <n v="1.48312328507171"/>
    <n v="1.7502925460778198"/>
    <n v="2.0182958213509345"/>
    <n v="2.2871357144083708"/>
    <n v="2.5568148368947679"/>
    <n v="2.8273358086074571"/>
    <n v="0"/>
    <n v="16.317451894727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0"/>
    <n v="0"/>
    <n v="0"/>
    <n v="0"/>
    <n v="0"/>
    <n v="0"/>
    <n v="0"/>
    <n v="0"/>
    <n v="0"/>
    <n v="0"/>
    <n v="0"/>
    <n v="0"/>
    <n v="0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103.3664851752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103.3664851752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103.3664851752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103.3664851752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8.613873764600001"/>
    <n v="103.36648517520001"/>
    <n v="8.613873764600001"/>
    <n v="8.6407634359147405"/>
    <n v="8.667737047909732"/>
    <n v="8.6947948626200802"/>
    <n v="8.7219371428988737"/>
    <n v="8.7491641524197483"/>
    <n v="8.7764761556794326"/>
    <n v="8.8038734180003306"/>
    <n v="8.8313562055331012"/>
    <n v="8.8589247852592283"/>
    <n v="8.8865794249936272"/>
    <n v="8.9143203933872481"/>
    <n v="105.15980078921615"/>
  </r>
  <r>
    <s v="DE Florida"/>
    <x v="21"/>
    <s v="Customer Delivery"/>
    <s v="PEF Customer Fleet Electrification Clusters"/>
    <s v="AFUDC Not Eligible"/>
    <s v="Expansion"/>
    <s v="Other Transmission &amp; Distribution Expansion"/>
    <s v="Electrification"/>
    <s v="HB - Distribution Substation"/>
    <s v="~"/>
    <s v="PEF Distribution Install - EV Charging Station 370.7"/>
    <n v="0"/>
    <n v="0"/>
    <n v="0"/>
    <n v="0"/>
    <n v="0"/>
    <n v="0"/>
    <n v="0"/>
    <n v="0"/>
    <n v="0"/>
    <n v="0"/>
    <n v="0"/>
    <n v="0"/>
    <n v="0"/>
    <n v="1.5989818074000002"/>
    <n v="1.5989818074000002"/>
    <n v="1.5989818074000002"/>
    <n v="1.5989818074000002"/>
    <n v="1.5989818074000002"/>
    <n v="1.5989818074000002"/>
    <n v="1.5989818074000002"/>
    <n v="1.5989818074000002"/>
    <n v="1.5989818074000002"/>
    <n v="1.5989818074000002"/>
    <n v="1.5989818074000002"/>
    <n v="1.5989818074000002"/>
    <n v="19.187781688800001"/>
    <n v="1.5989818074000002"/>
    <n v="1.5989818074000002"/>
    <n v="1.5989818074000002"/>
    <n v="1.5989818074000002"/>
    <n v="1.5989818074000002"/>
    <n v="1.5989818074000002"/>
    <n v="1.5989818074000002"/>
    <n v="1.5989818074000002"/>
    <n v="1.5989818074000002"/>
    <n v="1.5989818074000002"/>
    <n v="1.5989818074000002"/>
    <n v="1.5989818074000002"/>
    <n v="19.187781688800001"/>
    <n v="1.5989818074000002"/>
    <n v="1.6039733009387065"/>
    <n v="1.6089803762730479"/>
    <n v="1.6140030820442481"/>
    <n v="1.619041467045373"/>
    <n v="1.6240955802218044"/>
    <n v="1.6291654706717156"/>
    <n v="1.6342511876465475"/>
    <n v="1.639352780551488"/>
    <n v="1.6444702989459521"/>
    <n v="1.6496037925440628"/>
    <n v="1.654753311215134"/>
    <n v="19.52067245549808"/>
    <n v="1.659918904984155"/>
    <n v="1.6651006240322768"/>
    <n v="1.6702985186972994"/>
    <n v="1.6755126394741613"/>
    <n v="1.6807430370154286"/>
    <n v="1.6859897621317885"/>
    <n v="1.6912528657925425"/>
    <n v="1.6965323991261012"/>
    <n v="1.7018284134204813"/>
    <n v="1.7071409601238035"/>
    <n v="1.712470090844793"/>
    <n v="1.7178158573532805"/>
    <n v="20.264604072996107"/>
    <n v="1.7231783115807047"/>
    <n v="1.7285575056206168"/>
    <n v="1.7339534917291872"/>
    <n v="1.7393663223257136"/>
    <n v="1.7447960499931283"/>
    <n v="1.7502427274785102"/>
    <n v="1.755706407693598"/>
    <n v="1.761187143715303"/>
    <n v="1.7666849887862246"/>
    <n v="1.7721999963151691"/>
    <n v="1.7777322198776659"/>
    <n v="1.7832817132164918"/>
    <n v="21.036886878332314"/>
    <n v="1.7888485302421882"/>
    <n v="1.7944327250335894"/>
    <n v="1.8000343518383448"/>
    <n v="1.8056534650734479"/>
    <n v="1.811290119325764"/>
    <n v="1.8169443693525595"/>
    <n v="1.8226162700820363"/>
    <n v="1.8283058766138636"/>
    <n v="1.8340132442197126"/>
    <n v="1.8397384283437961"/>
    <n v="1.845481484603404"/>
    <n v="1.851242468789446"/>
    <n v="21.838601333518152"/>
  </r>
  <r>
    <s v="DE Florida"/>
    <x v="21"/>
    <s v="Customer Delivery"/>
    <s v="PEF Distribution Expansion Field Ops HB Capacity-360"/>
    <s v="AFUDC Not Eligible"/>
    <s v="Expansion"/>
    <s v="Other Transmission &amp; Distribution Expansion"/>
    <s v="Distribution Expansion"/>
    <s v="HB - Distribution Substation"/>
    <s v="~"/>
    <s v="PEF Distribution Easements 360.1"/>
    <n v="0"/>
    <n v="0"/>
    <n v="0"/>
    <n v="0"/>
    <n v="0.02"/>
    <n v="0.02"/>
    <n v="0.09"/>
    <n v="0.28000000000000003"/>
    <n v="0.46000000000000008"/>
    <n v="0.61"/>
    <n v="0.60000000000000009"/>
    <n v="0.66999999999999993"/>
    <n v="2.75"/>
    <n v="0.65971795084052931"/>
    <n v="0.57261171288854096"/>
    <n v="0.49678169251766469"/>
    <n v="0.43079741095349644"/>
    <n v="0.37340613296944564"/>
    <n v="0.32351131788033377"/>
    <n v="0.28015336631307802"/>
    <n v="0.24329391008275911"/>
    <n v="0.21130535186295954"/>
    <n v="0.18352268542497005"/>
    <n v="0.15939291536466044"/>
    <n v="0.13843575473852054"/>
    <n v="4.0729302018369591"/>
    <n v="0.12023406527309699"/>
    <n v="0.10347314560151649"/>
    <n v="8.8076508985092852E-2"/>
    <n v="7.4026560887175311E-2"/>
    <n v="6.1303747389090217E-2"/>
    <n v="4.9886313449179202E-2"/>
    <n v="3.9749944350620604E-2"/>
    <n v="3.44967608278667E-2"/>
    <n v="3.0159226778046066E-2"/>
    <n v="2.6367083112187377E-2"/>
    <n v="2.305175384506453E-2"/>
    <n v="2.01532855595935E-2"/>
    <n v="0.67097839605852982"/>
    <n v="1.7619263227274102E-2"/>
    <n v="1.5497780832778871E-2"/>
    <n v="1.3715519285601899E-2"/>
    <n v="1.2206145192416196E-2"/>
    <n v="1.0918460558143944E-2"/>
    <n v="9.8124930765070995E-3"/>
    <n v="8.8567083439591594E-3"/>
    <n v="7.7434958932962143E-3"/>
    <n v="6.7426464937340343E-3"/>
    <n v="5.8711572093455662E-3"/>
    <n v="5.1123082025557728E-3"/>
    <n v="4.4515406803137328E-3"/>
    <n v="0.11854751899592658"/>
    <n v="4.3890074489121482E-3"/>
    <n v="4.4027084817951931E-3"/>
    <n v="4.416452284781559E-3"/>
    <n v="4.4302389913853935E-3"/>
    <n v="4.4440687355376306E-3"/>
    <n v="4.4579416515872963E-3"/>
    <n v="4.4718578743028073E-3"/>
    <n v="4.4858175388732824E-3"/>
    <n v="4.4998207809098566E-3"/>
    <n v="4.5138677364470001E-3"/>
    <n v="4.5279585419438339E-3"/>
    <n v="4.5420933342854635E-3"/>
    <n v="5.3581833400761468E-2"/>
    <n v="4.5562722507843023E-3"/>
    <n v="4.5704954291814091E-3"/>
    <n v="4.5847630076478211E-3"/>
    <n v="4.5990751247859058E-3"/>
    <n v="4.6134319196306965E-3"/>
    <n v="4.6278335316512495E-3"/>
    <n v="4.6422801007519991E-3"/>
    <n v="4.6567717672741137E-3"/>
    <n v="4.67130867199686E-3"/>
    <n v="4.6858909561389725E-3"/>
    <n v="4.7005187613600227E-3"/>
    <n v="4.7151922297617981E-3"/>
    <n v="5.5623833750965149E-2"/>
    <n v="4.729911503889679E-3"/>
    <n v="4.744676726734026E-3"/>
    <n v="4.7594880417315688E-3"/>
    <n v="4.7743455927668019E-3"/>
    <n v="4.7892495241733746E-3"/>
    <n v="4.8041999807355001E-3"/>
    <n v="4.8191971076893634E-3"/>
    <n v="4.8342410507245239E-3"/>
    <n v="4.8493319559853388E-3"/>
    <n v="4.8644699700723798E-3"/>
    <n v="4.8796552400438556E-3"/>
    <n v="4.8948879134170431E-3"/>
    <n v="5.7743654607963456E-2"/>
  </r>
  <r>
    <s v="DE Florida"/>
    <x v="21"/>
    <s v="Customer Delivery"/>
    <s v="PEF Distribution Expansion Field Ops HB Capacity-362"/>
    <s v="AFUDC Not Eligible"/>
    <s v="Expansion"/>
    <s v="Other Transmission &amp; Distribution Expansion"/>
    <s v="Distribution Expansion"/>
    <s v="HB - Distribution Substation"/>
    <s v="~"/>
    <s v="PEF Distribution Station Equip 362.0"/>
    <n v="7.1"/>
    <n v="7.370000000000001"/>
    <n v="7.76"/>
    <n v="8.370000000000001"/>
    <n v="8.4600000000000009"/>
    <n v="10.32"/>
    <n v="12.02"/>
    <n v="13.169999999999998"/>
    <n v="12.559999999999999"/>
    <n v="11.92"/>
    <n v="13.979999999999999"/>
    <n v="16.420000000000002"/>
    <n v="129.4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ribution Expansion Field Ops IK Capacity-362"/>
    <s v="AFUDC Not Eligible"/>
    <s v="Expansion"/>
    <s v="Other Transmission &amp; Distribution Expansion"/>
    <s v="Distribution Expansion"/>
    <s v="IK - Other - Distrib Lines OH/UG (Line Ext)"/>
    <s v="~"/>
    <s v="PEF Distribution Station Equip 362.0"/>
    <n v="2.89"/>
    <n v="5.49"/>
    <n v="5.92"/>
    <n v="6.03"/>
    <n v="7.57"/>
    <n v="10.79"/>
    <n v="12.6"/>
    <n v="13.36"/>
    <n v="14.14"/>
    <n v="12.49"/>
    <n v="12.57"/>
    <n v="3.35"/>
    <n v="107.1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ribution Maintenance HW-362"/>
    <s v="AFUDC Not Eligible"/>
    <s v="Maintenance"/>
    <s v="Maintenance"/>
    <s v="Distribution Operations"/>
    <s v="HW - Distribution Highway Jobs"/>
    <s v="~"/>
    <s v="PEF Distribution Station Equip 362.0"/>
    <n v="1.73"/>
    <n v="1.92"/>
    <n v="2.0299999999999998"/>
    <n v="4.6399999999999997"/>
    <n v="7.4499999999999993"/>
    <n v="9.6999999999999993"/>
    <n v="-10.099999999999998"/>
    <n v="13.39"/>
    <n v="12.659999999999998"/>
    <n v="7.18"/>
    <n v="2.86"/>
    <n v="3.5500000000000003"/>
    <n v="57.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ribution Maintenance HW-364 "/>
    <s v="AFUDC Not Eligible"/>
    <s v="Maintenance"/>
    <s v="Maintenance"/>
    <s v="Distribution Operations"/>
    <s v="HW - Distribution Highway Jobs"/>
    <s v="~"/>
    <s v="PEF Distribution Poles Towers &amp; Fixtures 364.0"/>
    <n v="0.06"/>
    <n v="0.06"/>
    <n v="0.06"/>
    <n v="0.1"/>
    <n v="0.17"/>
    <n v="0.23"/>
    <n v="0.26"/>
    <n v="0.26"/>
    <n v="0.27"/>
    <n v="0.28999999999999998"/>
    <n v="0.32"/>
    <n v="0.33"/>
    <n v="2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105.63000000000001"/>
    <n v="106.6"/>
    <n v="121.33"/>
    <n v="128.66"/>
    <n v="137.79999999999998"/>
    <n v="134.11999999999998"/>
    <n v="138.80999999999997"/>
    <n v="142.61999999999998"/>
    <n v="152.83999999999992"/>
    <n v="160.78000000000003"/>
    <n v="164.29000000000005"/>
    <n v="157.85000000000002"/>
    <n v="1651.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ribution Maintenance IK-369 "/>
    <s v="AFUDC Not Eligible"/>
    <s v="Maintenance"/>
    <s v="Maintenance"/>
    <s v="Distribution Operations"/>
    <s v="IK - Distrib Lines OH/UG (Line Ext)"/>
    <s v="~"/>
    <s v="PEF Distribution O/H Services 369.1"/>
    <n v="5.15"/>
    <n v="5.95"/>
    <n v="6.19"/>
    <n v="6.61"/>
    <n v="7.15"/>
    <n v="1.73"/>
    <n v="0.32"/>
    <n v="0.32"/>
    <n v="0.33"/>
    <n v="0"/>
    <n v="0"/>
    <n v="0"/>
    <n v="3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ribution Maintenance TB"/>
    <s v="AFUDC Not Eligible"/>
    <s v="Maintenance"/>
    <s v="Maintenance"/>
    <s v="Operations Support"/>
    <s v="TB - Equipment &amp; Tools"/>
    <s v="~"/>
    <s v="PEF Distribution Gen. Plant Tool Shop/Gar. Eq. -New- 394.1"/>
    <n v="0"/>
    <n v="0"/>
    <n v="0.11"/>
    <n v="0.23"/>
    <n v="0.23"/>
    <n v="0.47"/>
    <n v="0.78"/>
    <n v="0.9"/>
    <n v="0.8"/>
    <n v="0.47"/>
    <n v="0.08"/>
    <n v="0"/>
    <n v="4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ribution Poles Towers &amp; Fixtures SPP - 364"/>
    <s v="AFUDC Not Eligible"/>
    <s v="Recoverable"/>
    <s v="Florida SPP"/>
    <s v="Distribution Operations"/>
    <s v="TB - Equipment &amp; Tools"/>
    <s v="DEF - SPP"/>
    <s v="PEF Distribution Poles Towers &amp; Fixtures 364.0 SPP"/>
    <n v="70.180000000000021"/>
    <n v="29.569999999999997"/>
    <n v="51.34"/>
    <n v="58.4"/>
    <n v="52.289999999999992"/>
    <n v="71.149999999999991"/>
    <n v="83.420000000000016"/>
    <n v="82.350000000000037"/>
    <n v="96.110000000000028"/>
    <n v="86.009999999999991"/>
    <n v="98.450000000000017"/>
    <n v="99.75"/>
    <n v="879.0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ribution Smart Grid - Infrastructure"/>
    <s v="AFUDC Not Eligible"/>
    <s v="Expansion"/>
    <s v="Other Transmission &amp; Distribution Expansion"/>
    <s v="Distribution Expansion"/>
    <s v="SG - Smart Grid - General"/>
    <s v="~"/>
    <s v="PEF Distribution Gen. Plant Commun Equip-New 397.0"/>
    <n v="0"/>
    <n v="0"/>
    <n v="0"/>
    <n v="0"/>
    <n v="0"/>
    <n v="0"/>
    <n v="0"/>
    <n v="0"/>
    <n v="0"/>
    <n v="0"/>
    <n v="0"/>
    <n v="0"/>
    <n v="0"/>
    <n v="0.22266872109999999"/>
    <n v="0.22266872109999999"/>
    <n v="0.22266872109999999"/>
    <n v="0.22266872109999999"/>
    <n v="0.22266872109999999"/>
    <n v="0.22266872109999999"/>
    <n v="0.22266872109999999"/>
    <n v="0.22266872109999999"/>
    <n v="0.22266872109999999"/>
    <n v="0.22266872109999999"/>
    <n v="0.22266872109999999"/>
    <n v="0.22266872109999999"/>
    <n v="2.6720246531999994"/>
    <n v="0.22266872109999999"/>
    <n v="0.22336381936659622"/>
    <n v="0.22406108750059833"/>
    <n v="0.22476053227561638"/>
    <n v="0.22546216048640519"/>
    <n v="0.22616597894893081"/>
    <n v="0.2268719945004363"/>
    <n v="0.22758021399950851"/>
    <n v="0.22829064432614432"/>
    <n v="0.22900329238181794"/>
    <n v="0.22971816508954745"/>
    <n v="0.23043526939396261"/>
    <n v="2.7183818793695638"/>
    <n v="0.2311546122613716"/>
    <n v="0.23187620067982959"/>
    <n v="0.23260004165920581"/>
    <n v="0.23332614223125206"/>
    <n v="0.2340545094496711"/>
    <n v="0.23478515039018483"/>
    <n v="0.23551807215060339"/>
    <n v="0.23625328185089375"/>
    <n v="0.23699078663324927"/>
    <n v="0.23773059366215865"/>
    <n v="0.23847271012447599"/>
    <n v="0.23921714322949028"/>
    <n v="2.8219792443223861"/>
    <n v="0.2399639002089955"/>
    <n v="0.2407129883173609"/>
    <n v="0.24146441483160153"/>
    <n v="0.24221818705144893"/>
    <n v="0.24297431229942182"/>
    <n v="0.24373279792089758"/>
    <n v="0.24449365128418329"/>
    <n v="0.24525687978058761"/>
    <n v="0.24602249082449226"/>
    <n v="0.24679049185342433"/>
    <n v="0.24756089032812845"/>
    <n v="0.24833369373263905"/>
    <n v="2.9295246984331818"/>
    <n v="0.24910890957435344"/>
    <n v="0.2498865453841044"/>
    <n v="0.25066660871623359"/>
    <n v="0.25144910714866481"/>
    <n v="0.25223404828297757"/>
    <n v="0.25302143974448116"/>
    <n v="0.25381128918228824"/>
    <n v="0.25460360426938988"/>
    <n v="0.25539839270272952"/>
    <n v="0.25619566220327794"/>
    <n v="0.25699542051610802"/>
    <n v="0.25779767541047049"/>
    <n v="3.0411687031350789"/>
    <n v="0.2586024346798691"/>
    <n v="0.25940970614213621"/>
    <n v="0.26021949763950897"/>
    <n v="0.26103181703870526"/>
    <n v="0.2618466722310005"/>
    <n v="0.26266407113230383"/>
    <n v="0.26348402168323548"/>
    <n v="0.26430653184920333"/>
    <n v="0.26513160962048105"/>
    <n v="0.26595926301228501"/>
    <n v="0.26678950006485252"/>
    <n v="0.26762232884352"/>
    <n v="3.1570674539371009"/>
  </r>
  <r>
    <s v="DE Florida"/>
    <x v="21"/>
    <s v="Customer Delivery"/>
    <s v="PEF Distribution UG Conduit"/>
    <s v="AFUDC Not Eligible"/>
    <s v="Maintenance"/>
    <s v="Maintenance"/>
    <s v="~"/>
    <s v="IK - Distrib Lines OH/UG (Line Ext)"/>
    <s v="~"/>
    <s v="PEF Model Depr Group Distribution"/>
    <n v="0"/>
    <n v="0"/>
    <n v="0"/>
    <n v="0"/>
    <n v="0"/>
    <n v="0"/>
    <n v="0"/>
    <n v="0"/>
    <n v="0"/>
    <n v="0"/>
    <n v="0"/>
    <n v="0"/>
    <n v="0"/>
    <n v="2.6846361999999999E-3"/>
    <n v="2.693016748286454E-3"/>
    <n v="2.7014234578790776E-3"/>
    <n v="2.7098564104448349E-3"/>
    <n v="2.7183156879056281E-3"/>
    <n v="2.7268013724390926E-3"/>
    <n v="2.7353135464793944E-3"/>
    <n v="2.7438522927180327E-3"/>
    <n v="2.7524176941046419E-3"/>
    <n v="2.7610098338477973E-3"/>
    <n v="2.7696287954158249E-3"/>
    <n v="2.7782746625376106E-3"/>
    <n v="3.2774546702058385E-2"/>
    <n v="2.7869475192034143E-3"/>
    <n v="2.7956474496656863E-3"/>
    <n v="2.8043745384398839E-3"/>
    <n v="2.8131288703052955E-3"/>
    <n v="2.8219105303058612E-3"/>
    <n v="2.8307196037510012E-3"/>
    <n v="2.8395561762164429E-3"/>
    <n v="2.8484203335450522E-3"/>
    <n v="2.8573121618476701E-3"/>
    <n v="2.8662317475039449E-3"/>
    <n v="2.8751791771631759E-3"/>
    <n v="2.8841545377451508E-3"/>
    <n v="3.4023582645692579E-2"/>
    <n v="2.8931579164409938E-3"/>
    <n v="2.90218940071401E-3"/>
    <n v="2.9112490783005369E-3"/>
    <n v="2.9203370372107951E-3"/>
    <n v="2.9294533657297454E-3"/>
    <n v="2.9385981524179426E-3"/>
    <n v="2.9477714861124008E-3"/>
    <n v="2.9569734559274532E-3"/>
    <n v="2.9662041512556188E-3"/>
    <n v="2.9754636617684688E-3"/>
    <n v="2.9847520774175015E-3"/>
    <n v="2.9940694884350136E-3"/>
    <n v="3.5320219271730485E-2"/>
    <n v="3.0034159853349765E-3"/>
    <n v="3.0127916589139173E-3"/>
    <n v="3.0221966002517988E-3"/>
    <n v="3.031630900712907E-3"/>
    <n v="3.0410946519467351E-3"/>
    <n v="3.0505879458888776E-3"/>
    <n v="3.0601108747619205E-3"/>
    <n v="3.0696635310763385E-3"/>
    <n v="3.0792460076313937E-3"/>
    <n v="3.0888583975160365E-3"/>
    <n v="3.0985007941098102E-3"/>
    <n v="3.1081732910837588E-3"/>
    <n v="3.6666270639228477E-2"/>
    <n v="3.117875982401336E-3"/>
    <n v="3.1276089623193193E-3"/>
    <n v="3.1373723253887227E-3"/>
    <n v="3.1471661664557189E-3"/>
    <n v="3.1569905806625585E-3"/>
    <n v="3.1668456634484955E-3"/>
    <n v="3.1767315105507132E-3"/>
    <n v="3.1866482180052534E-3"/>
    <n v="3.1965958821479541E-3"/>
    <n v="3.2065745996153788E-3"/>
    <n v="3.2165844673457608E-3"/>
    <n v="3.2266255825799399E-3"/>
    <n v="3.8063619940921153E-2"/>
    <n v="3.2366980428623119E-3"/>
    <n v="3.2468019460417745E-3"/>
    <n v="3.256937390272675E-3"/>
    <n v="3.2671044740157675E-3"/>
    <n v="3.2773032960391681E-3"/>
    <n v="3.2875339554193149E-3"/>
    <n v="3.2977965515419284E-3"/>
    <n v="3.3080911841029802E-3"/>
    <n v="3.3184179531096591E-3"/>
    <n v="3.3287769588813427E-3"/>
    <n v="3.3391683020505742E-3"/>
    <n v="3.3495920835640365E-3"/>
    <n v="3.9514222137901532E-2"/>
  </r>
  <r>
    <s v="DE Florida"/>
    <x v="21"/>
    <s v="Customer Delivery"/>
    <s v="PEF Distribution_IK_SPP_Annual-368"/>
    <s v="AFUDC Not Eligible"/>
    <s v="Recoverable"/>
    <s v="Maintenance"/>
    <s v="Distribution Operations"/>
    <s v="IK - Distrib Lines OH/UG (Line Ext)"/>
    <s v="DEF - SPP"/>
    <s v="PEF Distribution Line Transformations 368.0 SPP"/>
    <n v="0"/>
    <n v="0"/>
    <n v="0"/>
    <n v="0"/>
    <n v="0"/>
    <n v="0.02"/>
    <n v="0.7400000000000001"/>
    <n v="3.28"/>
    <n v="5.51"/>
    <n v="6.6900000000000013"/>
    <n v="5.39"/>
    <n v="3.92"/>
    <n v="25.5500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ribution_IK_SPP_Mthly-368"/>
    <s v="AFUDC Not Eligible"/>
    <s v="Recoverable"/>
    <s v="Florida SPP"/>
    <s v="Distribution Operations"/>
    <s v="IK - Distrib Lines OH/UG (Line Ext)"/>
    <s v="DEF - SPP"/>
    <s v="PEF Distribution Line Transformations 368.0 SPP"/>
    <n v="0"/>
    <n v="0"/>
    <n v="0"/>
    <n v="0"/>
    <n v="0"/>
    <n v="0"/>
    <n v="0"/>
    <n v="0"/>
    <n v="7.0000000000000007E-2"/>
    <n v="0.09"/>
    <n v="0.09"/>
    <n v="0.1"/>
    <n v="0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ribution_IK_SubOpt_2023-364"/>
    <s v="AFUDC Not Eligible"/>
    <s v="Maintenance"/>
    <s v="Maintenance"/>
    <s v="Distribution Operations"/>
    <s v="IKSO-Distrib Line OH/UG SubOp"/>
    <s v="~"/>
    <s v="PEF Distribution Poles Towers &amp; Fixtures 364.0"/>
    <n v="11.999999999999998"/>
    <n v="17.130000000000003"/>
    <n v="25.600000000000005"/>
    <n v="37.430000000000007"/>
    <n v="53.849999999999994"/>
    <n v="77.61"/>
    <n v="111.18000000000004"/>
    <n v="142.15"/>
    <n v="170.17999999999998"/>
    <n v="202.19000000000005"/>
    <n v="239.04"/>
    <n v="286.26999999999992"/>
    <n v="137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ribution_IK_SubOpt_Annual-364"/>
    <s v="AFUDC Not Eligible"/>
    <s v="Maintenance"/>
    <s v="Maintenance"/>
    <s v="~"/>
    <s v="IKSO-Distrib Line OH/UG SubOp"/>
    <s v="~"/>
    <s v="PEF Distribution Poles Towers &amp; Fixtures 364.0"/>
    <n v="0"/>
    <n v="0.01"/>
    <n v="0.02"/>
    <n v="0.04"/>
    <n v="0.09"/>
    <n v="0.35"/>
    <n v="0.67999999999999994"/>
    <n v="0.92999999999999994"/>
    <n v="1.1100000000000001"/>
    <n v="1.33"/>
    <n v="1.61"/>
    <n v="1.75"/>
    <n v="7.920000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ribution_IK_SubOpt_Annual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.03"/>
    <n v="0.14000000000000001"/>
    <n v="0.28000000000000003"/>
    <n v="0.45000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ribution_IK_SubOpt_SOG_SPP_2023-364"/>
    <s v="AFUDC Not Eligible"/>
    <s v="Recoverable"/>
    <s v="Florida SPP"/>
    <s v="Distribution Operations"/>
    <s v="IKSO-Distrib Line OH/UG SubOp"/>
    <s v="DEF - SPP"/>
    <s v="PEF Distribution Poles Towers &amp; Fixtures 364.0 SPP"/>
    <n v="0.51"/>
    <n v="0.95000000000000007"/>
    <n v="1.9000000000000004"/>
    <n v="3.4899999999999993"/>
    <n v="6.259999999999998"/>
    <n v="10.889999999999999"/>
    <n v="15.479999999999997"/>
    <n v="18.53"/>
    <n v="22.839999999999996"/>
    <n v="27.589999999999989"/>
    <n v="31.559999999999995"/>
    <n v="35.520000000000003"/>
    <n v="175.51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ribution_IK_SubOpt_SPP_2024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.18"/>
    <n v="0.45999999999999996"/>
    <n v="1.1299999999999999"/>
    <n v="1.83"/>
    <n v="2.2599999999999998"/>
    <n v="5.859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ribution_IK_SubOpt_SPP_Annual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.84000000000000008"/>
    <n v="3.66"/>
    <n v="8.81"/>
    <n v="14.450000000000001"/>
    <n v="20.55"/>
    <n v="27.92"/>
    <n v="33.519999999999996"/>
    <n v="39.44"/>
    <n v="48.760000000000005"/>
    <n v="58.900000000000006"/>
    <n v="256.850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5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552187499999998E-2"/>
    <n v="0.29296108823715311"/>
    <n v="0.48897999107747037"/>
    <n v="0.68561080024621723"/>
    <n v="0.88285542591302169"/>
    <n v="0"/>
    <n v="0"/>
    <n v="0"/>
    <n v="0"/>
    <n v="0"/>
    <n v="0"/>
    <n v="0"/>
    <n v="2.44795949297386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5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01391666666667E-3"/>
    <n v="7.8122956863240839E-3"/>
    <n v="1.3039466428732544E-2"/>
    <n v="1.8282954673232456E-2"/>
    <n v="2.354281135768058E-2"/>
    <n v="0"/>
    <n v="0"/>
    <n v="0"/>
    <n v="0"/>
    <n v="0"/>
    <n v="0"/>
    <n v="0"/>
    <n v="6.5278919812636324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5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1048708333333322E-3"/>
    <n v="2.7343034902134293E-2"/>
    <n v="4.5638132500563901E-2"/>
    <n v="6.399034135631361E-2"/>
    <n v="8.2399839751882031E-2"/>
    <n v="0"/>
    <n v="0"/>
    <n v="0"/>
    <n v="0"/>
    <n v="0"/>
    <n v="0"/>
    <n v="0"/>
    <n v="0.228476219344227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5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020875E-3"/>
    <n v="1.1718443529486125E-2"/>
    <n v="1.9559199643098817E-2"/>
    <n v="2.742443200984869E-2"/>
    <n v="3.5314217036520872E-2"/>
    <n v="0"/>
    <n v="0"/>
    <n v="0"/>
    <n v="0"/>
    <n v="0"/>
    <n v="0"/>
    <n v="0"/>
    <n v="9.791837971895450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5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006958333333335E-3"/>
    <n v="3.9061478431620419E-3"/>
    <n v="6.5197332143662719E-3"/>
    <n v="9.1414773366162282E-3"/>
    <n v="1.177140567884029E-2"/>
    <n v="0"/>
    <n v="0"/>
    <n v="0"/>
    <n v="0"/>
    <n v="0"/>
    <n v="0"/>
    <n v="0"/>
    <n v="3.2639459906318162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5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60835E-2"/>
    <n v="4.6873774117944501E-2"/>
    <n v="7.8236798572395266E-2"/>
    <n v="0.10969772803939476"/>
    <n v="0.14125686814608349"/>
    <n v="0"/>
    <n v="0"/>
    <n v="0"/>
    <n v="0"/>
    <n v="0"/>
    <n v="0"/>
    <n v="0"/>
    <n v="0.391673518875818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52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6821446874999997"/>
    <n v="2.6073536853106627"/>
    <n v="4.3519219205894863"/>
    <n v="6.1019361221913329"/>
    <n v="7.8574132906258942"/>
    <n v="9.6183704794728424"/>
    <n v="11.384824795547498"/>
    <n v="13.156793399067015"/>
    <n v="14.934293503817081"/>
    <n v="16.717342377319142"/>
    <n v="18.505957340998147"/>
    <n v="0"/>
    <n v="106.10442138368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52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152385833333334E-2"/>
    <n v="6.9529431608284342E-2"/>
    <n v="0.11605125121571964"/>
    <n v="0.16271829659176887"/>
    <n v="0.20953102108335719"/>
    <n v="0.25648987945260915"/>
    <n v="0.30359532788126664"/>
    <n v="0.35084782397512038"/>
    <n v="0.39824782676845549"/>
    <n v="0.44579579672851039"/>
    <n v="0.49349219575995062"/>
    <n v="0"/>
    <n v="2.82945123689837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52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033350416666663E-2"/>
    <n v="0.24335301062899517"/>
    <n v="0.40617937925501874"/>
    <n v="0.56951403807119105"/>
    <n v="0.73335857379175007"/>
    <n v="0.8977145780841318"/>
    <n v="1.0625836475844332"/>
    <n v="1.2279673839129215"/>
    <n v="1.3938673936895942"/>
    <n v="1.5602852885497867"/>
    <n v="1.7272226851598274"/>
    <n v="0"/>
    <n v="9.90307932914431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52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728578750000003E-2"/>
    <n v="0.10429414741242651"/>
    <n v="0.17407687682357945"/>
    <n v="0.24407744488765332"/>
    <n v="0.31429653162503579"/>
    <n v="0.38473481917891372"/>
    <n v="0.45539299182189996"/>
    <n v="0.52627173596268062"/>
    <n v="0.59737174015268313"/>
    <n v="0.66869369509276566"/>
    <n v="0.74023829363992588"/>
    <n v="0"/>
    <n v="4.24417685534756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52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76192916666667E-2"/>
    <n v="3.4764715804142171E-2"/>
    <n v="5.8025625607859822E-2"/>
    <n v="8.1359148295884434E-2"/>
    <n v="0.1047655105416786"/>
    <n v="0.12824493972630457"/>
    <n v="0.15179766394063332"/>
    <n v="0.17542391198756019"/>
    <n v="0.19912391338422775"/>
    <n v="0.22289789836425519"/>
    <n v="0.24674609787997531"/>
    <n v="0"/>
    <n v="1.41472561844918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52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891431500000001"/>
    <n v="0.41717658964970605"/>
    <n v="0.69630750729431778"/>
    <n v="0.97630977955061327"/>
    <n v="1.2571861265001432"/>
    <n v="1.5389392767156549"/>
    <n v="1.8215719672875998"/>
    <n v="2.1050869438507225"/>
    <n v="2.3894869606107325"/>
    <n v="2.6747747803710626"/>
    <n v="2.9609531745597035"/>
    <n v="0"/>
    <n v="16.976707421390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6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75143720666665"/>
    <n v="4.8275612455898491"/>
    <n v="8.0576600428367016"/>
    <n v="11.297842142595956"/>
    <n v="14.548139021610567"/>
    <n v="17.808582254883493"/>
    <n v="21.079203515984425"/>
    <n v="24.360034577357503"/>
    <n v="27.651107310629932"/>
    <n v="30.95245368692164"/>
    <n v="34.26410577715582"/>
    <n v="0"/>
    <n v="196.454203947632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6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867032579166665E-2"/>
    <n v="0.1287349144670914"/>
    <n v="0.21487084754586921"/>
    <n v="0.30127566858286103"/>
    <n v="0.38795021695753945"/>
    <n v="0.47489533466964257"/>
    <n v="0.56211186634735411"/>
    <n v="0.64960065925550803"/>
    <n v="0.73736256330381955"/>
    <n v="0.82539843105514155"/>
    <n v="0.91370911773374663"/>
    <n v="0"/>
    <n v="5.23877665249773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6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0035264375"/>
    <n v="0.45057415370874149"/>
    <n v="0.75205122627714949"/>
    <n v="1.0544694107786821"/>
    <n v="1.3578316450542276"/>
    <n v="1.662140876115644"/>
    <n v="1.967400060174388"/>
    <n v="2.2736121626702324"/>
    <n v="2.5807801583000751"/>
    <n v="2.8889070310468359"/>
    <n v="3.1979957742084437"/>
    <n v="0"/>
    <n v="18.3357977627094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6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30119921666666E-2"/>
    <n v="0.19310432477455866"/>
    <n v="0.322309531185411"/>
    <n v="0.45191807361295994"/>
    <n v="0.58193121113914859"/>
    <n v="0.71235020677635863"/>
    <n v="0.84317632747967952"/>
    <n v="0.97441084415921653"/>
    <n v="1.1060550316924362"/>
    <n v="1.238110168936553"/>
    <n v="1.3705775387409505"/>
    <n v="0"/>
    <n v="7.85824445771393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6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434166637499998E-2"/>
    <n v="6.436941030746729E-2"/>
    <n v="0.10743868363954179"/>
    <n v="0.15064240503009885"/>
    <n v="0.19398099418160916"/>
    <n v="0.23745487210671601"/>
    <n v="0.28106446113232542"/>
    <n v="0.32481018490370833"/>
    <n v="0.36869246838861669"/>
    <n v="0.41271173788141147"/>
    <n v="0.45686842100720365"/>
    <n v="0"/>
    <n v="2.6194678052161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6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720219547500001"/>
    <n v="0.7724094868025484"/>
    <n v="1.2892250852752154"/>
    <n v="1.8076540114971666"/>
    <n v="2.327701301745237"/>
    <n v="2.849372008017856"/>
    <n v="3.3726711980841246"/>
    <n v="3.8976039555330475"/>
    <n v="4.4241753798229171"/>
    <n v="4.9523905863308491"/>
    <n v="5.4822547064024807"/>
    <n v="0"/>
    <n v="31.4326599149864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7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455175781249998"/>
    <n v="2.7465102022233108"/>
    <n v="4.584187416351285"/>
    <n v="6.4276012523082864"/>
    <n v="8.2767696179345798"/>
    <n v="10.131710476972797"/>
    <n v="11.992441849242448"/>
    <n v="13.858981810814972"/>
    <n v="15.731348494189339"/>
    <n v="17.609560088468196"/>
    <n v="19.493634839534565"/>
    <n v="21.383591050229096"/>
    <n v="133.15088885608137"/>
    <n v="25.291460947715361"/>
    <n v="31.223543792612016"/>
    <n v="37.1741446425631"/>
    <n v="43.143321304669449"/>
    <n v="49.131131766486597"/>
    <n v="55.137634196588081"/>
    <n v="61.162886945130545"/>
    <n v="67.206948544420555"/>
    <n v="73.269877709483225"/>
    <n v="79.35173333863257"/>
    <n v="85.452574514043789"/>
    <n v="91.572460502327047"/>
    <n v="699.11771820467243"/>
    <n v="98.504062278540843"/>
    <n v="106.2499137515089"/>
    <n v="114.01994521664456"/>
    <n v="121.81423215590402"/>
    <n v="129.63285028687312"/>
    <n v="137.47587556350317"/>
    <n v="145.34338417684847"/>
    <n v="153.2354525558068"/>
    <n v="161.15215736786172"/>
    <n v="169.09357551982725"/>
    <n v="177.05978415859522"/>
    <n v="3.6037919218845826"/>
    <n v="1517.1850249537986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7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388046875E-2"/>
    <n v="7.3240272059288278E-2"/>
    <n v="0.12224499776936759"/>
    <n v="0.17140270006155431"/>
    <n v="0.22071385647825542"/>
    <n v="0.27017894605260789"/>
    <n v="0.31979844931313195"/>
    <n v="0.36957284828839931"/>
    <n v="0.41950262651171577"/>
    <n v="0.46958826902581852"/>
    <n v="0.51983026238758834"/>
    <n v="0.57022909467277583"/>
    <n v="3.550690369495503"/>
    <n v="0.67443895860574299"/>
    <n v="0.83262783446965394"/>
    <n v="0.99131052380168272"/>
    <n v="1.1504885681245187"/>
    <n v="1.3101635137729759"/>
    <n v="1.4703369119090157"/>
    <n v="1.6310103185368148"/>
    <n v="1.7921852945178816"/>
    <n v="1.9538634055862192"/>
    <n v="2.1160462223635355"/>
    <n v="2.2787353203745009"/>
    <n v="2.4419322800620544"/>
    <n v="18.643139152124597"/>
    <n v="2.6267749940944225"/>
    <n v="2.8333310333735704"/>
    <n v="3.040531872443855"/>
    <n v="3.24837952415744"/>
    <n v="3.4568760076499494"/>
    <n v="3.6660233483600835"/>
    <n v="3.8758235780492925"/>
    <n v="4.0862787348215148"/>
    <n v="4.2973908631429794"/>
    <n v="4.5091620138620598"/>
    <n v="4.7215942442292071"/>
    <n v="9.6101117916921913E-2"/>
    <n v="40.4582673321013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7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358164062500005E-2"/>
    <n v="0.25634095220750897"/>
    <n v="0.42785749219278657"/>
    <n v="0.59990945021544007"/>
    <n v="0.77249849767389411"/>
    <n v="0.94562631118412777"/>
    <n v="1.119294572595962"/>
    <n v="1.2935049690093976"/>
    <n v="1.4682591927910051"/>
    <n v="1.6435589415903651"/>
    <n v="1.8194059183565596"/>
    <n v="1.9958018313547157"/>
    <n v="12.427416293234263"/>
    <n v="2.3605363551201006"/>
    <n v="2.9141974206437884"/>
    <n v="3.4695868333058897"/>
    <n v="4.0267099884358153"/>
    <n v="4.5855722982054159"/>
    <n v="5.1461791916815542"/>
    <n v="5.7085361148788509"/>
    <n v="6.2726485308125852"/>
    <n v="6.8385219195517664"/>
    <n v="7.4061617782723745"/>
    <n v="7.9755736213107538"/>
    <n v="8.5467629802171903"/>
    <n v="65.250987032436086"/>
    <n v="9.193712479330479"/>
    <n v="9.9166586168074957"/>
    <n v="10.641861553553493"/>
    <n v="11.369328334551042"/>
    <n v="12.099066026774826"/>
    <n v="12.831081719260299"/>
    <n v="13.565382523172527"/>
    <n v="14.301975571875307"/>
    <n v="15.040868021000428"/>
    <n v="15.782067048517209"/>
    <n v="16.525579854802221"/>
    <n v="0.33635391270922599"/>
    <n v="141.60393566235456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7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582070312499999E-2"/>
    <n v="0.10986040808893244"/>
    <n v="0.18336749665405139"/>
    <n v="0.25710405009233145"/>
    <n v="0.33107078471738322"/>
    <n v="0.40526841907891192"/>
    <n v="0.47969767396969798"/>
    <n v="0.55435927243259897"/>
    <n v="0.6292539397675736"/>
    <n v="0.70438240353872794"/>
    <n v="0.77974539358138262"/>
    <n v="0.8553436420091638"/>
    <n v="5.3260355542432549"/>
    <n v="1.0116584379086146"/>
    <n v="1.2489417517044807"/>
    <n v="1.486965785702524"/>
    <n v="1.7257328521867781"/>
    <n v="1.9652452706594641"/>
    <n v="2.2055053678635237"/>
    <n v="2.4465154778052223"/>
    <n v="2.6882779417768221"/>
    <n v="2.9307951083793289"/>
    <n v="3.1740693335453032"/>
    <n v="3.4181029805617515"/>
    <n v="3.6628984200930819"/>
    <n v="27.964708728186896"/>
    <n v="3.9401624911416335"/>
    <n v="4.2499965500603558"/>
    <n v="4.5607978086657832"/>
    <n v="4.8725692862361605"/>
    <n v="5.185314011474925"/>
    <n v="5.4990350225401263"/>
    <n v="5.8137353670739396"/>
    <n v="6.1294181022322727"/>
    <n v="6.4460862947144681"/>
    <n v="6.7637430207930889"/>
    <n v="7.0823913663438089"/>
    <n v="0.14415167687538358"/>
    <n v="60.687400998151944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7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1940234375E-2"/>
    <n v="3.6620136029644139E-2"/>
    <n v="6.1122498884683796E-2"/>
    <n v="8.5701350030777154E-2"/>
    <n v="0.11035692823912771"/>
    <n v="0.13508947302630395"/>
    <n v="0.15989922465656597"/>
    <n v="0.18478642414419966"/>
    <n v="0.20975131325585789"/>
    <n v="0.23479413451290926"/>
    <n v="0.25991513119379417"/>
    <n v="0.28511454733638791"/>
    <n v="1.7753451847477515"/>
    <n v="0.33721947930287149"/>
    <n v="0.41631391723482697"/>
    <n v="0.49565526190084136"/>
    <n v="0.57524428406225936"/>
    <n v="0.65508175688648795"/>
    <n v="0.73516845595450786"/>
    <n v="0.81550515926840739"/>
    <n v="0.89609264725894078"/>
    <n v="0.97693170279310959"/>
    <n v="1.0580231111817677"/>
    <n v="1.1393676601872504"/>
    <n v="1.2209661400310272"/>
    <n v="9.3215695760622985"/>
    <n v="1.3133874970472112"/>
    <n v="1.4166655166867852"/>
    <n v="1.5202659362219275"/>
    <n v="1.62418976207872"/>
    <n v="1.7284380038249747"/>
    <n v="1.8330116741800417"/>
    <n v="1.9379117890246462"/>
    <n v="2.0431393674107574"/>
    <n v="2.1486954315714897"/>
    <n v="2.2545810069310299"/>
    <n v="2.3607971221146036"/>
    <n v="4.8050558958460957E-2"/>
    <n v="20.22913366605065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Dist_MajProj_CustomerFleetElec 2027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632828125"/>
    <n v="0.43944163235572975"/>
    <n v="0.73346998661620555"/>
    <n v="1.0284162003693258"/>
    <n v="1.3242831388695329"/>
    <n v="1.6210736763156477"/>
    <n v="1.9187906958787919"/>
    <n v="2.2174370897303959"/>
    <n v="2.5170157590702944"/>
    <n v="2.8175296141549118"/>
    <n v="3.1189815743255305"/>
    <n v="3.4213745680366552"/>
    <n v="21.30414221697302"/>
    <n v="4.0466337516344586"/>
    <n v="4.995767006817923"/>
    <n v="5.9478631428100961"/>
    <n v="6.9029314087471123"/>
    <n v="7.8609810826378563"/>
    <n v="8.8220214714540948"/>
    <n v="9.7860619112208891"/>
    <n v="10.753111767107288"/>
    <n v="11.723180433517316"/>
    <n v="12.696277334181213"/>
    <n v="13.672411922247006"/>
    <n v="14.651593680372327"/>
    <n v="111.85883491274758"/>
    <n v="15.760649964566534"/>
    <n v="16.999986200241423"/>
    <n v="18.243191234663133"/>
    <n v="19.490277144944642"/>
    <n v="20.7412560458997"/>
    <n v="21.996140090160505"/>
    <n v="23.254941468295758"/>
    <n v="24.517672408929091"/>
    <n v="25.784345178857873"/>
    <n v="27.054972083172355"/>
    <n v="28.329565465375236"/>
    <n v="0.57660670750153431"/>
    <n v="242.74960399260777"/>
    <n v="0"/>
    <n v="0"/>
    <n v="0"/>
    <n v="0"/>
    <n v="0"/>
    <n v="0"/>
    <n v="0"/>
    <n v="0"/>
    <n v="0"/>
    <n v="0"/>
    <n v="0"/>
    <n v="0"/>
    <n v="0"/>
  </r>
  <r>
    <s v="DE Florida"/>
    <x v="21"/>
    <s v="Customer Delivery"/>
    <s v="PEF Other Yates Maintenance SA"/>
    <s v="AFUDC Not Eligible"/>
    <s v="Maintenance"/>
    <s v="Maintenance"/>
    <s v="Distribution Operations"/>
    <s v="SA - Gen. Bldg. &amp; Oper. Centers"/>
    <s v="~"/>
    <s v="PEF Distribution General Plant Struct &amp; Improv 390.0"/>
    <n v="12.59"/>
    <n v="-0.64"/>
    <n v="6.42"/>
    <n v="2.99"/>
    <n v="1.81"/>
    <n v="2.1"/>
    <n v="2.12"/>
    <n v="0.75"/>
    <n v="2.2400000000000002"/>
    <n v="3.1"/>
    <n v="4.3499999999999996"/>
    <n v="8.6"/>
    <n v="46.430000000000007"/>
    <n v="33.635240678862004"/>
    <n v="35.115839272104388"/>
    <n v="36.684216521110784"/>
    <n v="38.238180386805496"/>
    <n v="39.58001220986872"/>
    <n v="41.587953834223001"/>
    <n v="44.412736218999228"/>
    <n v="47.759277719123347"/>
    <n v="51.435824101861051"/>
    <n v="55.337026340270413"/>
    <n v="60.60307107994398"/>
    <n v="0"/>
    <n v="484.3893783631724"/>
    <n v="3.8188726526056205"/>
    <n v="7.4358555892752305"/>
    <n v="11.282210777195202"/>
    <n v="15.09020708765035"/>
    <n v="18.341266835005257"/>
    <n v="23.337427096906037"/>
    <n v="30.473480266670034"/>
    <n v="38.97586018543219"/>
    <n v="48.342625423010297"/>
    <n v="58.297462811926145"/>
    <n v="71.828315916051807"/>
    <n v="0"/>
    <n v="327.22358464172817"/>
    <n v="3.6666835359827399"/>
    <n v="7.5200084522007531"/>
    <n v="12.148776114060587"/>
    <n v="15.822021122488879"/>
    <n v="19.393007605621975"/>
    <n v="22.842429890601146"/>
    <n v="26.247860097760725"/>
    <n v="30.412905999288764"/>
    <n v="35.478564265076727"/>
    <n v="41.631551625960981"/>
    <n v="49.95283096938649"/>
    <n v="0"/>
    <n v="265.11663967842975"/>
    <n v="1.6396666282889123"/>
    <n v="2.1723068157824832"/>
    <n v="2.8282590474604419"/>
    <n v="3.3240598562828976"/>
    <n v="3.8214083916162305"/>
    <n v="4.2392099396298333"/>
    <n v="4.5772161808798"/>
    <n v="4.997377111394913"/>
    <n v="5.5404989643577647"/>
    <n v="6.2475153537739194"/>
    <n v="7.2000374510084928"/>
    <n v="0"/>
    <n v="46.587555740475686"/>
    <n v="0.19555422459973346"/>
    <n v="0.19616468035603971"/>
    <n v="0.19677704175376673"/>
    <n v="0.19739131474169824"/>
    <n v="0.19800750528718794"/>
    <n v="0.19862561937621778"/>
    <n v="0.19924566301345595"/>
    <n v="0.19986764222231515"/>
    <n v="0.20049156304501128"/>
    <n v="0.20111743154262204"/>
    <n v="0.20174525379514566"/>
    <n v="1.3915025874226668E-2"/>
    <n v="2.1989029656074206"/>
    <n v="4.0483694804076195E-3"/>
    <n v="4.0610071539635235E-3"/>
    <n v="4.0736842781658369E-3"/>
    <n v="4.0864009761664589E-3"/>
    <n v="4.0991573715017278E-3"/>
    <n v="4.1119535880936248E-3"/>
    <n v="4.1247897502509684E-3"/>
    <n v="4.1376659826706345E-3"/>
    <n v="4.1505824104387575E-3"/>
    <n v="4.1635391590319516E-3"/>
    <n v="4.1765363543185274E-3"/>
    <n v="4.189574122559713E-3"/>
    <n v="4.9423260627569354E-2"/>
  </r>
  <r>
    <s v="DE Florida"/>
    <x v="21"/>
    <s v="Customer Delivery"/>
    <s v="PEF Other Yates Maintenance TC-392.1"/>
    <s v="AFUDC Not Eligible"/>
    <s v="Maintenance"/>
    <s v="Maintenance"/>
    <s v="Operations Support"/>
    <s v="TC - Automotive Equipment"/>
    <s v="~"/>
    <s v="PEF Distribution General Plant Cars 39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4815290598723439E-3"/>
    <n v="1.029101151282568E-2"/>
    <n v="1.1100544504520799E-2"/>
    <n v="1.1910128038113003E-2"/>
    <n v="1.2719762116757792E-2"/>
    <n v="1.352944674361087E-2"/>
    <n v="1.4339181921828122E-2"/>
    <n v="1.5148967654565644E-2"/>
    <n v="1.5958803944979751E-2"/>
    <n v="1.6768690796226903E-2"/>
    <n v="1.7578628211463797E-2"/>
    <n v="1.8388616277141199E-2"/>
    <n v="0.16721531078190591"/>
    <n v="2.0373188643517382E-2"/>
    <n v="2.1134412187291497E-2"/>
    <n v="2.1895683256839604E-2"/>
    <n v="2.2657001855128915E-2"/>
    <n v="2.3418367985126792E-2"/>
    <n v="2.4179781649800808E-2"/>
    <n v="2.4941242852118722E-2"/>
    <n v="2.5702751595048465E-2"/>
    <n v="2.6464307881558156E-2"/>
    <n v="2.7225911714616108E-2"/>
    <n v="2.7987563097190811E-2"/>
    <n v="2.8749261991387904E-2"/>
    <n v="0.29472947470962513"/>
    <n v="2.9839877989091133E-2"/>
    <n v="3.0587989676108429E-2"/>
    <n v="3.1336148070281934E-2"/>
    <n v="3.2084353174527715E-2"/>
    <n v="3.2832604991762056E-2"/>
    <n v="3.3580903524901395E-2"/>
    <n v="3.432924877686238E-2"/>
    <n v="3.5077640750561807E-2"/>
    <n v="3.5826079448916699E-2"/>
    <n v="3.6574564874844208E-2"/>
    <n v="3.7323097031261715E-2"/>
    <n v="3.8071676003596726E-2"/>
    <n v="0.40746418431271625"/>
    <n v="5.673026991129676E-2"/>
    <n v="5.6907363092970752E-2"/>
    <n v="5.7085009101117183E-2"/>
    <n v="5.7263209661477875E-2"/>
    <n v="5.744196650518181E-2"/>
    <n v="5.7621281368762052E-2"/>
    <n v="5.7801155994172466E-2"/>
    <n v="5.7981592128804799E-2"/>
    <n v="5.8162591525505528E-2"/>
    <n v="5.834415594259295E-2"/>
    <n v="5.8526287143874263E-2"/>
    <n v="5.8708986898662677E-2"/>
    <n v="0.69257386927441911"/>
  </r>
  <r>
    <s v="DE Florida"/>
    <x v="21"/>
    <s v="Customer Delivery"/>
    <s v="PEF Other Yates Maintenance TC-392.2"/>
    <s v="AFUDC Not Eligible"/>
    <s v="Maintenance"/>
    <s v="Maintenance"/>
    <s v="Operations Support"/>
    <s v="TC - Automotive Equipment"/>
    <s v="~"/>
    <s v="PEF Distribution General Plant Light Trucks 39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085137092056252E-2"/>
    <n v="6.9556384782545E-2"/>
    <n v="7.5027974061629379E-2"/>
    <n v="8.0499904950635734E-2"/>
    <n v="8.5972177470892086E-2"/>
    <n v="9.1444791643727596E-2"/>
    <n v="9.69177474904728E-2"/>
    <n v="0.10239104503245958"/>
    <n v="0.10786468429102108"/>
    <n v="0.11333866528749191"/>
    <n v="0.11881298804320786"/>
    <n v="0.12428765314248529"/>
    <n v="1.1301991532886244"/>
    <n v="0.13770126938151356"/>
    <n v="0.14284633774046887"/>
    <n v="0.14799172732353516"/>
    <n v="0.15313743815076736"/>
    <n v="0.158283470242222"/>
    <n v="0.16342982361795655"/>
    <n v="0.16857649829802998"/>
    <n v="0.17372349430250239"/>
    <n v="0.17887081165143512"/>
    <n v="0.18401845036489078"/>
    <n v="0.18916641046293334"/>
    <n v="0.19431469168943696"/>
    <n v="1.992060423225692"/>
    <n v="0.20168610565508094"/>
    <n v="0.20674255169030711"/>
    <n v="0.21179931341665117"/>
    <n v="0.21685639085382272"/>
    <n v="0.22191378402153278"/>
    <n v="0.2269714929394934"/>
    <n v="0.23202951762741802"/>
    <n v="0.23708785810502117"/>
    <n v="0.24214651439201867"/>
    <n v="0.24720548650812765"/>
    <n v="0.25226477447306628"/>
    <n v="0.25732437886423504"/>
    <n v="2.7540281685467751"/>
    <n v="0.38343679606712611"/>
    <n v="0.38463375921030502"/>
    <n v="0.38583445887741902"/>
    <n v="0.38703890673266289"/>
    <n v="0.38824711447664306"/>
    <n v="0.38945909384649136"/>
    <n v="0.39067485661597917"/>
    <n v="0.39189441459563151"/>
    <n v="0.39311777963284228"/>
    <n v="0.39434496361198873"/>
    <n v="0.39557597845454734"/>
    <n v="0.39681083611920959"/>
    <n v="4.6810689582408465"/>
  </r>
  <r>
    <s v="DE Florida"/>
    <x v="21"/>
    <s v="Customer Delivery"/>
    <s v="PEF Other Yates Maintenance TC-392.3"/>
    <s v="AFUDC Not Eligible"/>
    <s v="Maintenance"/>
    <s v="Maintenance"/>
    <s v="Operations Support"/>
    <s v="TC - Automotive Equipment"/>
    <s v="~"/>
    <s v="PEF Distribution General Plant Heavy Trucks 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614024859706179E-2"/>
    <n v="3.4313061927415955E-2"/>
    <n v="3.7012267505186644E-2"/>
    <n v="3.9711641603538822E-2"/>
    <n v="4.2411184232993816E-2"/>
    <n v="4.5110895404073668E-2"/>
    <n v="4.7810775127300906E-2"/>
    <n v="5.0510823413198846E-2"/>
    <n v="5.3211040272291489E-2"/>
    <n v="5.5911425715103352E-2"/>
    <n v="5.8611979752159718E-2"/>
    <n v="6.1312702671711405E-2"/>
    <n v="0.55754182248468087"/>
    <n v="6.7929812605174597E-2"/>
    <n v="7.0467941200752837E-2"/>
    <n v="7.3006228260329015E-2"/>
    <n v="7.5544673793796438E-2"/>
    <n v="7.808327781104929E-2"/>
    <n v="8.0622040321982169E-2"/>
    <n v="8.3160961336490397E-2"/>
    <n v="8.570004086446989E-2"/>
    <n v="8.8239278915817176E-2"/>
    <n v="9.0778675500429423E-2"/>
    <n v="9.3318230628204421E-2"/>
    <n v="9.5857944172791823E-2"/>
    <n v="0.98270910541128753"/>
    <n v="9.9494357777186626E-2"/>
    <n v="0.10198876783719438"/>
    <n v="0.10448333363170319"/>
    <n v="0.10697805517043608"/>
    <n v="0.10947293246311669"/>
    <n v="0.1119679655194693"/>
    <n v="0.11446315434921869"/>
    <n v="0.11695849896209042"/>
    <n v="0.11945399936781044"/>
    <n v="0.1219496555761055"/>
    <n v="0.12444546759670291"/>
    <n v="0.12694143571444158"/>
    <n v="1.3585976239654758"/>
    <n v="0.18915431803757307"/>
    <n v="0.18974479539756145"/>
    <n v="0.19033711603301015"/>
    <n v="0.1909312856980169"/>
    <n v="0.19152731016464183"/>
    <n v="0.19212519522296351"/>
    <n v="0.19272494668113516"/>
    <n v="0.19332657036544126"/>
    <n v="0.19393007212035396"/>
    <n v="0.19453545780858991"/>
    <n v="0.19514273331116724"/>
    <n v="0.19575190452746272"/>
    <n v="2.309231705367917"/>
  </r>
  <r>
    <s v="DE Florida"/>
    <x v="21"/>
    <s v="Customer Delivery"/>
    <s v="PEF Other Yates Maintenance TC-392.4"/>
    <s v="AFUDC Not Eligible"/>
    <s v="Maintenance"/>
    <s v="Maintenance"/>
    <s v="Operations Support"/>
    <s v="TC - Automotive Equipment"/>
    <s v="~"/>
    <s v="PEF Distribution General Plant Special Equip 39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957039721892874E-2"/>
    <n v="7.1588100489251599E-2"/>
    <n v="7.7219512822879657E-2"/>
    <n v="8.2851276744726546E-2"/>
    <n v="8.8483392276742984E-2"/>
    <n v="9.4115859440881328E-2"/>
    <n v="9.9748678259095142E-2"/>
    <n v="0.10538184875333927"/>
    <n v="0.11101537094557019"/>
    <n v="0.1166492448577456"/>
    <n v="0.12228347051182445"/>
    <n v="0.12791804850919092"/>
    <n v="1.1632118433331406"/>
    <n v="0.141723471408122"/>
    <n v="0.1470188252689712"/>
    <n v="0.15231450973676625"/>
    <n v="0.1576105248321478"/>
    <n v="0.1629068705757582"/>
    <n v="0.16820354698824105"/>
    <n v="0.17350055409024095"/>
    <n v="0.17879789190240403"/>
    <n v="0.1840955604453777"/>
    <n v="0.18939355973981056"/>
    <n v="0.19469188980635257"/>
    <n v="0.19999055038139682"/>
    <n v="2.0502477551755893"/>
    <n v="0.2075772805625318"/>
    <n v="0.21278142347507553"/>
    <n v="0.21798589129995541"/>
    <n v="0.22319068405745671"/>
    <n v="0.22839580176786622"/>
    <n v="0.23360124445147171"/>
    <n v="0.23880701212856251"/>
    <n v="0.24401310481942901"/>
    <n v="0.24921952254436294"/>
    <n v="0.2544262653236572"/>
    <n v="0.25963333317760606"/>
    <n v="0.26484072670047554"/>
    <n v="2.8344722903084509"/>
    <n v="0.39463683993850279"/>
    <n v="0.39586876592263359"/>
    <n v="0.39710453757315134"/>
    <n v="0.39834416689495727"/>
    <n v="0.39958766593042827"/>
    <n v="0.4008350467595333"/>
    <n v="0.40208632149995116"/>
    <n v="0.4033415023071879"/>
    <n v="0.40460060137469522"/>
    <n v="0.40586363093398853"/>
    <n v="0.40713060325476624"/>
    <n v="0.40840153064502854"/>
    <n v="4.8178012130348247"/>
  </r>
  <r>
    <s v="DE Florida"/>
    <x v="21"/>
    <s v="Customer Delivery"/>
    <s v="PEF Other Yates Maintenance TC-392.5"/>
    <s v="AFUDC Not Eligible"/>
    <s v="Maintenance"/>
    <s v="Maintenance"/>
    <s v="Operations Support"/>
    <s v="TC - Automotive Equipment"/>
    <s v="~"/>
    <s v="PEF Distribution General Plant Trailers 3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8352717968345189E-2"/>
    <n v="7.4188308985116164E-2"/>
    <n v="8.0024264337675358E-2"/>
    <n v="8.586058404876945E-2"/>
    <n v="9.1697268141146579E-2"/>
    <n v="9.7534316637556365E-2"/>
    <n v="0.10337172956074969"/>
    <n v="0.10920950693347903"/>
    <n v="0.11504764877849827"/>
    <n v="0.12088615511856239"/>
    <n v="0.1267250259764284"/>
    <n v="0.13256426197532351"/>
    <n v="1.2054617884616503"/>
    <n v="0.1468711226504418"/>
    <n v="0.15235881328239531"/>
    <n v="0.15784684652953301"/>
    <n v="0.16333522241324575"/>
    <n v="0.16882394095492537"/>
    <n v="0.17431300217596518"/>
    <n v="0.17980240609775985"/>
    <n v="0.1852921527417053"/>
    <n v="0.19078224212919889"/>
    <n v="0.1962726742816393"/>
    <n v="0.20176344922042641"/>
    <n v="0.20725456667237874"/>
    <n v="2.1247164391496147"/>
    <n v="0.21511686053152695"/>
    <n v="0.22051002726957253"/>
    <n v="0.22590353072135441"/>
    <n v="0.23129737090789468"/>
    <n v="0.23669154785021684"/>
    <n v="0.24208606156934562"/>
    <n v="0.24748091208630735"/>
    <n v="0.25287609942212924"/>
    <n v="0.25827162359784023"/>
    <n v="0.26366748463447026"/>
    <n v="0.26906368255305074"/>
    <n v="0.27446021796943232"/>
    <n v="2.9374254191131408"/>
    <n v="0.40897075936053501"/>
    <n v="0.41024743111090811"/>
    <n v="0.41152808820918402"/>
    <n v="0.412812743096304"/>
    <n v="0.4141014082520455"/>
    <n v="0.41539409619514361"/>
    <n v="0.41669081948341313"/>
    <n v="0.41799159071386993"/>
    <n v="0.41929642252285365"/>
    <n v="0.42060532758615066"/>
    <n v="0.42191831861911649"/>
    <n v="0.42323540837680018"/>
    <n v="4.992792413526324"/>
  </r>
  <r>
    <s v="DE Florida"/>
    <x v="21"/>
    <s v="Customer Delivery"/>
    <s v="PEF Other Yates Maintenance TC-396"/>
    <s v="AFUDC Not Eligible"/>
    <s v="Maintenance"/>
    <s v="Maintenance"/>
    <s v="Operations Support"/>
    <s v="TC - Automotive Equipment"/>
    <s v="~"/>
    <s v="PEF Distribution Gen. Plant Power Oper Equip 39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10933346612298E-2"/>
    <n v="6.3070398869879002E-2"/>
    <n v="6.8031774009815957E-2"/>
    <n v="7.2993458905271438E-2"/>
    <n v="7.7955453575584671E-2"/>
    <n v="8.2917758040095949E-2"/>
    <n v="8.7880372318146771E-2"/>
    <n v="9.2843296429079888E-2"/>
    <n v="9.780653039223916E-2"/>
    <n v="0.10277007422696978"/>
    <n v="0.10773392795261805"/>
    <n v="0.11269809209901381"/>
    <n v="1.0248104702848373"/>
    <n v="0.12486091696588804"/>
    <n v="0.12952621857157964"/>
    <n v="0.13419181144791242"/>
    <n v="0.13885769561307154"/>
    <n v="0.14352387108524309"/>
    <n v="0.1481903378826144"/>
    <n v="0.15285709602337386"/>
    <n v="0.15752414552571098"/>
    <n v="0.16219148640781653"/>
    <n v="0.16685911868788225"/>
    <n v="0.17152704238410124"/>
    <n v="0.17619525726423033"/>
    <n v="1.8063049978594241"/>
    <n v="0.18287930245291664"/>
    <n v="0.18746424557931327"/>
    <n v="0.19204947495929811"/>
    <n v="0.1966349906107428"/>
    <n v="0.20122079255152048"/>
    <n v="0.20580688079950502"/>
    <n v="0.21039325537257156"/>
    <n v="0.21497991628859636"/>
    <n v="0.21956686356545677"/>
    <n v="0.22415409722103138"/>
    <n v="0.22874161727319955"/>
    <n v="0.2333294242455205"/>
    <n v="2.4972208609196724"/>
    <n v="0.34768212501192031"/>
    <n v="0.34876747387110624"/>
    <n v="0.34985621083126545"/>
    <n v="0.35094834646893114"/>
    <n v="0.35204389139365277"/>
    <n v="0.3531428562480996"/>
    <n v="0.35424525170816362"/>
    <n v="0.3553510884830634"/>
    <n v="0.35646037731544838"/>
    <n v="0.35757312898150267"/>
    <n v="0.35868935429105037"/>
    <n v="0.35980906408766011"/>
    <n v="4.2445691686918643"/>
  </r>
  <r>
    <s v="DE Florida"/>
    <x v="21"/>
    <s v="Customer Delivery"/>
    <s v="PEF Other Yates Maintenance VS - 303"/>
    <s v="AFUDC Not Eligible"/>
    <s v="Maintenance"/>
    <s v="Maintenance"/>
    <s v="Operations Support"/>
    <s v="VS - Other - Intangible Plant - Software"/>
    <s v="~"/>
    <s v="PEF Other Yates Maintenance VS"/>
    <n v="0"/>
    <n v="0"/>
    <n v="0"/>
    <n v="0"/>
    <n v="0"/>
    <n v="0"/>
    <n v="0"/>
    <n v="0"/>
    <n v="0"/>
    <n v="0"/>
    <n v="0"/>
    <n v="0"/>
    <n v="0"/>
    <n v="4.6413269417715499"/>
    <n v="10.361558029821721"/>
    <n v="12.731650633867073"/>
    <n v="15.666523414924546"/>
    <n v="19.203896963733264"/>
    <n v="22.841379967575843"/>
    <n v="26.472259290818972"/>
    <n v="30.043213520619545"/>
    <n v="33.362174917395059"/>
    <n v="36.194205807684241"/>
    <n v="38.644737269577469"/>
    <n v="0.51537128190002035"/>
    <n v="250.67829803968931"/>
    <n v="1.9822714362830123"/>
    <n v="4.2714585901626645"/>
    <n v="6.5677753172706677"/>
    <n v="8.8712684881498305"/>
    <n v="11.182017850367284"/>
    <n v="13.49998956873919"/>
    <n v="15.825061281156685"/>
    <n v="18.15724954806053"/>
    <n v="20.496695692304225"/>
    <n v="22.843424789879972"/>
    <n v="25.197501265667547"/>
    <n v="0"/>
    <n v="148.89471382804163"/>
    <n v="2.0578390486161293"/>
    <n v="5.0319305566793204"/>
    <n v="8.015306196980486"/>
    <n v="11.007994951516713"/>
    <n v="14.010025892757312"/>
    <n v="17.02142818392625"/>
    <n v="20.042231079285465"/>
    <n v="23.072463924419033"/>
    <n v="26.112156156518271"/>
    <n v="29.161337304667683"/>
    <n v="32.220036990131852"/>
    <n v="0"/>
    <n v="187.75275028549851"/>
    <n v="2.3060325923700753"/>
    <n v="5.4544117006816561"/>
    <n v="8.6126190096042787"/>
    <n v="11.780685199536947"/>
    <n v="14.95864104665274"/>
    <n v="18.1465174231978"/>
    <n v="21.344345297791232"/>
    <n v="24.552155735725943"/>
    <n v="27.769979899270442"/>
    <n v="30.99784904797156"/>
    <n v="34.235794538958096"/>
    <n v="0"/>
    <n v="200.15903149176077"/>
    <n v="2.2014793779273845"/>
    <n v="5.0544624223539278"/>
    <n v="7.7569699272279502"/>
    <n v="10.293924146070472"/>
    <n v="12.905623278664764"/>
    <n v="15.778734676195034"/>
    <n v="18.866020355165567"/>
    <n v="23.254840514489853"/>
    <n v="27.79906667945199"/>
    <n v="31.111680815464759"/>
    <n v="34.253749800704178"/>
    <n v="0"/>
    <n v="189.27655199371588"/>
    <n v="0.78132225890861873"/>
    <n v="0.78376128916458609"/>
    <n v="0.78620793326813243"/>
    <n v="0.78866221498717759"/>
    <n v="0.79112415816383663"/>
    <n v="0.79359378671465186"/>
    <n v="0.79607112463082541"/>
    <n v="0.79855619597845173"/>
    <n v="0.80104902489875174"/>
    <n v="0.80354963560830739"/>
    <n v="0.80605805239929684"/>
    <n v="0.80857429963973015"/>
    <n v="9.5385299743623673"/>
  </r>
  <r>
    <s v="DE Florida"/>
    <x v="21"/>
    <s v="Customer Services"/>
    <s v="PEF Customer Maintenance - Intangible VS"/>
    <s v="AFUDC Not Eligible"/>
    <s v="Maintenance"/>
    <s v="Maintenance"/>
    <s v="Customer Operations"/>
    <s v="VS - Cust - Intangible Plant - Software"/>
    <s v="~"/>
    <s v="PEF Corporate 2008 Misc Intangible 303"/>
    <n v="4.0999999999999996"/>
    <n v="4.47"/>
    <n v="4.8499999999999996"/>
    <n v="5.0999999999999996"/>
    <n v="5.24"/>
    <n v="5.4"/>
    <n v="5.61"/>
    <n v="5.78"/>
    <n v="6.37"/>
    <n v="6.95"/>
    <n v="8.27"/>
    <n v="10.210000000000001"/>
    <n v="72.349999999999994"/>
    <n v="0.28972219270000127"/>
    <n v="0"/>
    <n v="0"/>
    <n v="0"/>
    <n v="0"/>
    <n v="0"/>
    <n v="0"/>
    <n v="0"/>
    <n v="0"/>
    <n v="0"/>
    <n v="0"/>
    <n v="0"/>
    <n v="0.28972219270000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Services"/>
    <s v="PEF Customer Maintenance Facilities SA"/>
    <s v="AFUDC Not Eligible"/>
    <s v="Maintenance"/>
    <s v="Maintenance"/>
    <s v="Customer Operations"/>
    <s v="SA - Cust - Gen. Bldg. &amp; Oper. Centers"/>
    <s v="~"/>
    <s v="D GEN 390 5Z-STRUCT &amp; IMPROVE-50220"/>
    <n v="1.62"/>
    <n v="4.07"/>
    <n v="6.69"/>
    <n v="7.1"/>
    <n v="7.36"/>
    <n v="7.52"/>
    <n v="7.73"/>
    <n v="7.82"/>
    <n v="8.25"/>
    <n v="8.73"/>
    <n v="8.7899999999999991"/>
    <n v="8.83"/>
    <n v="84.51"/>
    <n v="0.29215709530000045"/>
    <n v="0"/>
    <n v="0"/>
    <n v="0"/>
    <n v="0"/>
    <n v="0"/>
    <n v="0"/>
    <n v="0"/>
    <n v="0"/>
    <n v="0"/>
    <n v="0"/>
    <n v="0"/>
    <n v="0.292157095300000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Customer Services"/>
    <s v="PEF Customer Maintenance Facilities VS"/>
    <s v="AFUDC Not Eligible"/>
    <s v="Maintenance"/>
    <s v="Maintenance"/>
    <s v="Customer Operations"/>
    <s v="VS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1.387582315"/>
    <n v="4.2201469090852664"/>
    <n v="7.4673709350869499"/>
    <n v="10.741900907913882"/>
    <n v="13.691073357721089"/>
    <n v="16.995957520689686"/>
    <n v="20.593669576403297"/>
    <n v="23.84518128690987"/>
    <n v="27.159911533977777"/>
    <n v="30.484989275016048"/>
    <n v="32.80122155648619"/>
    <n v="0"/>
    <n v="189.38900517429002"/>
    <n v="0.77261332500000002"/>
    <n v="2.3717593738382527"/>
    <n v="4.0352091589227825"/>
    <n v="5.7225817052979169"/>
    <n v="7.4261475169298938"/>
    <n v="9.1350312988490696"/>
    <n v="11.131760787003746"/>
    <n v="13.123797560699712"/>
    <n v="14.828615835831023"/>
    <n v="16.538755991027259"/>
    <n v="18.244869629441773"/>
    <n v="0"/>
    <n v="103.33114218284143"/>
    <n v="0.76636998499999998"/>
    <n v="2.3545706991910751"/>
    <n v="4.0039193119056184"/>
    <n v="5.6724641617040152"/>
    <n v="7.3571435029036811"/>
    <n v="9.0470818570623912"/>
    <n v="11.024806776083127"/>
    <n v="12.997779654651822"/>
    <n v="14.683474523466359"/>
    <n v="16.37443157538203"/>
    <n v="18.061302227197952"/>
    <n v="0"/>
    <n v="102.34334427454809"/>
    <n v="0.76636998499999998"/>
    <n v="2.3545706991910751"/>
    <n v="4.0039193119056184"/>
    <n v="5.6724641617040152"/>
    <n v="7.3571435029036811"/>
    <n v="9.0470818570623912"/>
    <n v="11.024806776083127"/>
    <n v="12.997779654651822"/>
    <n v="14.683474523466359"/>
    <n v="16.37443157538203"/>
    <n v="18.061302227197952"/>
    <n v="0"/>
    <n v="102.34334427454809"/>
    <n v="0.76636998499999998"/>
    <n v="2.3545706991910751"/>
    <n v="4.0039193119056184"/>
    <n v="5.6724641617040152"/>
    <n v="7.3571435029036811"/>
    <n v="9.0470818570623912"/>
    <n v="11.024806776083127"/>
    <n v="12.997779654651822"/>
    <n v="14.683474523466359"/>
    <n v="16.37443157538203"/>
    <n v="18.061302227197952"/>
    <n v="0"/>
    <n v="102.34334427454809"/>
    <n v="0"/>
    <n v="0"/>
    <n v="0"/>
    <n v="0"/>
    <n v="0"/>
    <n v="0"/>
    <n v="0"/>
    <n v="0"/>
    <n v="0"/>
    <n v="0"/>
    <n v="0"/>
    <n v="0"/>
    <n v="0"/>
  </r>
  <r>
    <s v="DE Florida"/>
    <x v="21"/>
    <s v="Customer Services"/>
    <s v="PEF Customer Meters IK"/>
    <s v="AFUDC Not Eligible"/>
    <s v="Expansion"/>
    <s v="Customer Adds"/>
    <s v="Customer Operations"/>
    <s v="IK - Cust - Meters"/>
    <s v="~"/>
    <s v="PEF Distribution Meters 370.0"/>
    <n v="0"/>
    <n v="0"/>
    <n v="0"/>
    <n v="0"/>
    <n v="0"/>
    <n v="0"/>
    <n v="0"/>
    <n v="0"/>
    <n v="0"/>
    <n v="0"/>
    <n v="0"/>
    <n v="0"/>
    <n v="0"/>
    <n v="5.6497856662000006"/>
    <n v="10.886854672620606"/>
    <n v="0"/>
    <n v="2.6128377899999999"/>
    <n v="7.8466697873439095"/>
    <n v="0"/>
    <n v="2.6128377899999999"/>
    <n v="7.8466697873439095"/>
    <n v="0"/>
    <n v="2.6128377899999999"/>
    <n v="7.8466697873439095"/>
    <n v="0"/>
    <n v="47.915163070852344"/>
    <n v="1.2174513"/>
    <n v="3.6561543811996708"/>
    <n v="0"/>
    <n v="1.2190121350000001"/>
    <n v="3.7295184986114651"/>
    <n v="0"/>
    <n v="1.2174513"/>
    <n v="3.6561543811996708"/>
    <n v="0"/>
    <n v="1.2174513"/>
    <n v="3.726391956199671"/>
    <n v="0"/>
    <n v="19.639585252210477"/>
    <n v="2.4786059800000002"/>
    <n v="7.4435553299295858"/>
    <n v="0"/>
    <n v="2.480166815"/>
    <n v="7.4981894273413818"/>
    <n v="0"/>
    <n v="2.480166815"/>
    <n v="7.4482427073413824"/>
    <n v="0"/>
    <n v="2.480166815"/>
    <n v="7.4981894273413818"/>
    <n v="0"/>
    <n v="39.807283316953729"/>
    <n v="2.4786059800000002"/>
    <n v="7.4435553299295858"/>
    <n v="0"/>
    <n v="2.480166815"/>
    <n v="7.4981894273413818"/>
    <n v="0"/>
    <n v="2.480166815"/>
    <n v="7.4482427073413824"/>
    <n v="0"/>
    <n v="2.480166815"/>
    <n v="7.4981894273413818"/>
    <n v="0"/>
    <n v="39.807283316953729"/>
    <n v="2.4786059800000002"/>
    <n v="7.4435553299295858"/>
    <n v="0"/>
    <n v="2.480166815"/>
    <n v="7.4981894273413818"/>
    <n v="0"/>
    <n v="2.480166815"/>
    <n v="7.4482427073413824"/>
    <n v="0"/>
    <n v="2.480166815"/>
    <n v="7.4981894273413818"/>
    <n v="0"/>
    <n v="39.807283316953729"/>
    <n v="0"/>
    <n v="0"/>
    <n v="0"/>
    <n v="0"/>
    <n v="0"/>
    <n v="0"/>
    <n v="0"/>
    <n v="0"/>
    <n v="0"/>
    <n v="0"/>
    <n v="0"/>
    <n v="0"/>
    <n v="0"/>
  </r>
  <r>
    <s v="DE Florida"/>
    <x v="21"/>
    <s v="Distributed Energy Solutions"/>
    <s v="PEF DES Exp Cust Sol TA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1.48"/>
    <n v="1.49"/>
    <n v="1.49"/>
    <n v="1.5"/>
    <n v="1.5"/>
    <n v="1.52"/>
    <n v="1.55"/>
    <n v="-10.57"/>
    <n v="0"/>
    <n v="0"/>
    <n v="0"/>
    <n v="0"/>
    <n v="-3.999999999999914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096245859999976"/>
    <n v="0.21162101377813761"/>
    <n v="0.21228162474821843"/>
    <n v="0.21294429792774619"/>
    <n v="0.2136090397542583"/>
    <n v="0.21427585668538798"/>
    <n v="0.21494475519892706"/>
    <n v="0.21561574179288889"/>
    <n v="0.2162888229855715"/>
    <n v="0.21696400531562088"/>
    <n v="0.2176412953420945"/>
    <n v="0.21832069964452505"/>
    <n v="2.575469611773376"/>
  </r>
  <r>
    <s v="DE Florida"/>
    <x v="21"/>
    <s v="EHS and Coal Combustion Products"/>
    <s v="PEF Ash Strategy ABSAT"/>
    <s v="AFUDC Not Eligible"/>
    <s v="Maintenance"/>
    <s v="Environmental"/>
    <s v="Coal Combustion Products"/>
    <s v="B4 - Fossil Ash Basin Initiative"/>
    <s v="~"/>
    <s v="PEF Ash Strategy ECRC Crystal River ABSAT"/>
    <n v="0"/>
    <n v="0.04"/>
    <n v="0.21"/>
    <n v="0.76"/>
    <n v="1.21"/>
    <n v="1.26"/>
    <n v="1.31"/>
    <n v="1.33"/>
    <n v="1.33"/>
    <n v="1.3"/>
    <n v="0"/>
    <n v="0"/>
    <n v="8.75"/>
    <n v="2.9156397800000001E-2"/>
    <n v="2.9247414452320323E-2"/>
    <n v="2.9338715228593701E-2"/>
    <n v="2.9430301015761346E-2"/>
    <n v="2.9522172703533217E-2"/>
    <n v="2.9614331184396655E-2"/>
    <n v="2.970677735362505E-2"/>
    <n v="2.9799512109286542E-2"/>
    <n v="2.9892536352252742E-2"/>
    <n v="2.9985850986207482E-2"/>
    <n v="3.0079456917655595E-2"/>
    <n v="3.0173355055931734E-2"/>
    <n v="0.35594682115956439"/>
    <n v="3.0267546313209184E-2"/>
    <n v="3.0362031604508743E-2"/>
    <n v="3.0456811847707592E-2"/>
    <n v="3.0551887963548227E-2"/>
    <n v="3.0647260875647397E-2"/>
    <n v="3.0742931510505084E-2"/>
    <n v="3.0838900797513478E-2"/>
    <n v="3.0935169668966055E-2"/>
    <n v="3.1031739060066576E-2"/>
    <n v="3.1128609908938214E-2"/>
    <n v="3.1225783156632651E-2"/>
    <n v="2.9512691147139215E-2"/>
    <n v="0.367701363854382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EHS and Coal Combustion Products"/>
    <s v="PEF Ash Strategy ECRC Crystal River ABSAT B2"/>
    <s v="AFUDC Not Eligible"/>
    <s v="Recoverable"/>
    <s v="Environmental"/>
    <s v="Coal Combustion Products"/>
    <s v="B2 - Fossil Env Compliance Water"/>
    <s v="~"/>
    <s v="PEF Ash Strategy ECRC Crystal River ABSAT"/>
    <n v="0"/>
    <n v="0"/>
    <n v="0"/>
    <n v="0"/>
    <n v="0.08"/>
    <n v="0.22"/>
    <n v="0.27"/>
    <n v="0"/>
    <n v="0"/>
    <n v="0"/>
    <n v="0"/>
    <n v="0"/>
    <n v="0.5700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FERC Interconnection"/>
    <s v="PEF FERC Interconnection"/>
    <s v="AFUDC Not Eligible"/>
    <s v="Expansion"/>
    <s v="Other Transmission &amp; Distribution Expansion"/>
    <s v="Transmission Expansion"/>
    <s v="EE - Transmission Right Of Way"/>
    <s v="~"/>
    <s v="PEF Distribution Easements 360.1"/>
    <n v="0"/>
    <n v="0"/>
    <n v="0"/>
    <n v="-0.76"/>
    <n v="-40.65"/>
    <n v="0"/>
    <n v="0"/>
    <n v="0"/>
    <n v="0"/>
    <n v="0"/>
    <n v="0"/>
    <n v="0"/>
    <n v="-41.41"/>
    <n v="6.7261737091803502"/>
    <n v="7.4924353525934873"/>
    <n v="8.3580044724611184"/>
    <n v="9.3502057876163658"/>
    <n v="11.944832990354694"/>
    <n v="0"/>
    <n v="0"/>
    <n v="0"/>
    <n v="0"/>
    <n v="0"/>
    <n v="0"/>
    <n v="0"/>
    <n v="43.871652312206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Grid Solutions"/>
    <s v="PEF Dist_MajProj_OthT&amp;D_Mthly-360"/>
    <s v="AFUDC Not Eligible"/>
    <s v="Major Projects"/>
    <s v="Other Transmission &amp; Distribution Expansion"/>
    <s v="~"/>
    <s v="IK - Distrib Lines OH/UG (Line Ext)"/>
    <s v="~"/>
    <s v="PEF Distribution Easements 360.1"/>
    <n v="0.01"/>
    <n v="0.01"/>
    <n v="0.02"/>
    <n v="0.03"/>
    <n v="7.0000000000000007E-2"/>
    <n v="0.12"/>
    <n v="0.14000000000000001"/>
    <n v="0.15"/>
    <n v="0.16"/>
    <n v="0.17"/>
    <n v="0.18"/>
    <n v="0.19"/>
    <n v="1.25"/>
    <n v="0.19248217220000002"/>
    <n v="0.1930830380224916"/>
    <n v="0.19368577954979524"/>
    <n v="0.19429040263724245"/>
    <n v="0.19489691315844307"/>
    <n v="1.0910980561342374E-2"/>
    <n v="3.9107875497206299E-3"/>
    <n v="3.9229957378909665E-3"/>
    <n v="3.9352420359960684E-3"/>
    <n v="3.9475265630025758E-3"/>
    <n v="3.959849438248504E-3"/>
    <n v="2.8032405256439748E-4"/>
    <n v="0.99930601150673781"/>
    <n v="7.9461717212591146E-5"/>
    <n v="7.9709770471362172E-5"/>
    <n v="7.9958598070549501E-5"/>
    <n v="8.0208202427388398E-5"/>
    <n v="8.04585859666599E-5"/>
    <n v="6.8720165431146552E-6"/>
    <n v="1.6146240657719332E-6"/>
    <n v="1.6196643892793316E-6"/>
    <n v="1.624720447013413E-6"/>
    <n v="1.6297922880912414E-6"/>
    <n v="1.6348799617832072E-6"/>
    <n v="1.632288259615102E-7"/>
    <n v="4.149558006695664E-4"/>
    <n v="3.2809861280852897E-8"/>
    <n v="3.2912282840517498E-8"/>
    <n v="3.3015024126492257E-8"/>
    <n v="3.3118086136857205E-8"/>
    <n v="3.3221469872808045E-8"/>
    <n v="0"/>
    <n v="0"/>
    <n v="0"/>
    <n v="0"/>
    <n v="0"/>
    <n v="0"/>
    <n v="0"/>
    <n v="1.7230789620658697E-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Grid Solutions"/>
    <s v="PEF Dist_MajProj_OthT&amp;D_Mthly-362"/>
    <s v="AFUDC Not Eligible"/>
    <s v="Major Projects"/>
    <s v="Other Transmission &amp; Distribution Expansion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.75604799138355894"/>
    <n v="2.2596141071110929"/>
    <n v="3.7705148923658256"/>
    <n v="5.3215499365934678"/>
    <n v="6.899724489446279"/>
    <n v="0"/>
    <n v="0.97799252283641913"/>
    <n v="2.5446411492064138"/>
    <n v="4.0875591662126345"/>
    <n v="5.6025597268860992"/>
    <n v="7.1233627034041529"/>
    <n v="0"/>
    <n v="39.34356668544595"/>
    <n v="2.2611619691784459"/>
    <n v="6.4557764409510661"/>
    <n v="11.021046577028915"/>
    <n v="15.649135768174373"/>
    <n v="20.02550890917275"/>
    <n v="0"/>
    <n v="2.7292748890366902"/>
    <n v="7.0446292868810065"/>
    <n v="11.714557436953658"/>
    <n v="16.337221091687983"/>
    <n v="20.919367865867404"/>
    <n v="0"/>
    <n v="114.15768023493229"/>
    <n v="2.5473747680514114"/>
    <n v="6.530253298110261"/>
    <n v="10.525565060590038"/>
    <n v="14.533348867939399"/>
    <n v="18.553643653766645"/>
    <n v="0"/>
    <n v="2.4789422674643591"/>
    <n v="6.4616071738391012"/>
    <n v="10.456704645772126"/>
    <n v="14.46427349363036"/>
    <n v="18.484352648933889"/>
    <n v="0"/>
    <n v="105.03606587809759"/>
    <n v="2.6640719037946861"/>
    <n v="7.0203542888012711"/>
    <n v="11.390235549840659"/>
    <n v="15.7737581381162"/>
    <n v="20.170964637349879"/>
    <n v="0"/>
    <n v="2.7091006314339259"/>
    <n v="7.06552358126872"/>
    <n v="11.435545845933325"/>
    <n v="15.819209878000869"/>
    <n v="20.216558262567393"/>
    <n v="0"/>
    <n v="114.26532271710693"/>
    <n v="3.1402855321699792"/>
    <n v="8.3585948623071875"/>
    <n v="13.593194032131008"/>
    <n v="18.84413389314529"/>
    <n v="24.111465455595503"/>
    <n v="0"/>
    <n v="3.2442430592292872"/>
    <n v="8.4628769104599915"/>
    <n v="13.697801614425067"/>
    <n v="18.949068025790769"/>
    <n v="24.216727157974837"/>
    <n v="0"/>
    <n v="136.61839054322891"/>
    <n v="0.64210166762284704"/>
    <n v="0.64410609713561529"/>
    <n v="0.64611678381586057"/>
    <n v="0.64813374719639505"/>
    <n v="0.65015700687100564"/>
    <n v="0.65218658249464467"/>
    <n v="0.65422249378362074"/>
    <n v="0.65626476051579019"/>
    <n v="0.65831340253074955"/>
    <n v="0.66036843973002768"/>
    <n v="0.66242989207727976"/>
    <n v="0.66449777959848066"/>
    <n v="7.8388986533723175"/>
  </r>
  <r>
    <s v="DE Florida"/>
    <x v="21"/>
    <s v="Grid Solutions"/>
    <s v="PEF Dist_MajProj_OthT&amp;D_Mthly-364"/>
    <s v="AFUDC Not Eligible"/>
    <s v="Major Projects"/>
    <s v="Other Transmission &amp; Distribution Expansion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.51310115587969729"/>
    <n v="1.5335145697286545"/>
    <n v="2.558905746173759"/>
    <n v="3.6115345251309612"/>
    <n v="4.6825818613811965"/>
    <n v="0"/>
    <n v="0.6637265089359774"/>
    <n v="1.7269516351303473"/>
    <n v="2.774071694936008"/>
    <n v="3.8022452337842569"/>
    <n v="4.8343566526489647"/>
    <n v="0"/>
    <n v="26.700989583729822"/>
    <n v="1.5345650451283008"/>
    <n v="4.3812911239816072"/>
    <n v="7.479567173148757"/>
    <n v="10.620476137334263"/>
    <n v="13.590554945556269"/>
    <n v="0"/>
    <n v="1.8522555660989937"/>
    <n v="4.780923262857856"/>
    <n v="7.9502267448927704"/>
    <n v="11.087453602868695"/>
    <n v="14.197183187546774"/>
    <n v="0"/>
    <n v="77.474496789414275"/>
    <n v="1.7288123455312223"/>
    <n v="4.4318522854992297"/>
    <n v="7.1433302241566379"/>
    <n v="9.8632725021508136"/>
    <n v="12.591705542355937"/>
    <n v="0"/>
    <n v="1.682371127752595"/>
    <n v="4.3852660935643"/>
    <n v="7.096598605503929"/>
    <n v="9.8163950028061073"/>
    <n v="12.54468170692785"/>
    <n v="0"/>
    <n v="71.284285436248609"/>
    <n v="1.8079854197694367"/>
    <n v="4.7643879211147686"/>
    <n v="7.7300193354564737"/>
    <n v="10.704908472415388"/>
    <n v="13.689084231546476"/>
    <n v="0"/>
    <n v="1.8385383814773915"/>
    <n v="4.7950362590866984"/>
    <n v="7.7607633474256001"/>
    <n v="10.735748457044359"/>
    <n v="13.720020488430261"/>
    <n v="0"/>
    <n v="77.546492313766862"/>
    <n v="2.1311652526541001"/>
    <n v="5.6725890439550195"/>
    <n v="9.2250679916625291"/>
    <n v="12.78863660632673"/>
    <n v="16.363329506228268"/>
    <n v="0"/>
    <n v="2.2017168366542914"/>
    <n v="5.7433608667184366"/>
    <n v="9.2960607407019111"/>
    <n v="12.859850971301007"/>
    <n v="16.434766178949253"/>
    <n v="0"/>
    <n v="92.71654399515154"/>
    <n v="0.43576453180974095"/>
    <n v="0.43712484487575543"/>
    <n v="0.43848940439025874"/>
    <n v="0.43985822360926169"/>
    <n v="0.44123131583015601"/>
    <n v="0.44260869439184353"/>
    <n v="0.44399037267486574"/>
    <n v="0.44537636410153369"/>
    <n v="0.44676668213605852"/>
    <n v="0.44816134028468219"/>
    <n v="0.44956035209580864"/>
    <n v="0.45096373116013555"/>
    <n v="5.319895857360101"/>
  </r>
  <r>
    <s v="DE Florida"/>
    <x v="21"/>
    <s v="Grid Solutions"/>
    <s v="PEF Dist_MajProj_OthT&amp;D_Mthly-365"/>
    <s v="AFUDC Not Eligible"/>
    <s v="Major Projects"/>
    <s v="Other Transmission &amp; Distribution Expansion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.66266230066122478"/>
    <n v="1.9805106288089498"/>
    <n v="3.3047876612702587"/>
    <n v="4.6642416410807055"/>
    <n v="6.0474829061287707"/>
    <n v="0"/>
    <n v="0.85719264199919643"/>
    <n v="2.2303316423135406"/>
    <n v="3.5826711955341701"/>
    <n v="4.9105416065139496"/>
    <n v="6.2434977293490483"/>
    <n v="0"/>
    <n v="34.483919953659814"/>
    <n v="1.9818673017322928"/>
    <n v="5.6583705236574682"/>
    <n v="9.6597466875927616"/>
    <n v="13.716182609679489"/>
    <n v="17.551993996280608"/>
    <n v="0"/>
    <n v="2.3921597540339592"/>
    <n v="6.1744893231013451"/>
    <n v="10.267596331013234"/>
    <n v="14.319276869207021"/>
    <n v="18.335445099200644"/>
    <n v="0"/>
    <n v="100.05712849549882"/>
    <n v="2.2327741966240233"/>
    <n v="5.7237880400170651"/>
    <n v="9.2256996765946102"/>
    <n v="12.738543125670713"/>
    <n v="16.262352512756493"/>
    <n v="0"/>
    <n v="2.172805609572833"/>
    <n v="5.6636322508267343"/>
    <n v="9.1653561008818389"/>
    <n v="12.678011177227946"/>
    <n v="16.201631603546229"/>
    <n v="0"/>
    <n v="92.064594293718486"/>
    <n v="2.3350848666258148"/>
    <n v="6.1534130226680812"/>
    <n v="9.9836607391652183"/>
    <n v="13.825865225051515"/>
    <n v="17.680063805415273"/>
    <n v="0"/>
    <n v="2.3745556621872277"/>
    <n v="6.1930070330278744"/>
    <n v="10.023378348959332"/>
    <n v="13.865706820116596"/>
    <n v="17.720029772792415"/>
    <n v="0"/>
    <n v="100.15476529600934"/>
    <n v="2.7524291988293328"/>
    <n v="7.3262036103197756"/>
    <n v="11.914255836177336"/>
    <n v="16.516630447026788"/>
    <n v="21.133372152627693"/>
    <n v="0"/>
    <n v="2.8435334563211745"/>
    <n v="7.4175922652391018"/>
    <n v="12.005929776319064"/>
    <n v="16.608590562957239"/>
    <n v="21.225619337693239"/>
    <n v="0"/>
    <n v="119.74415664351076"/>
    <n v="0.56279304141122366"/>
    <n v="0.56454989556480584"/>
    <n v="0.56631223403729369"/>
    <n v="0.56808007394892091"/>
    <n v="0.56985343247336506"/>
    <n v="0.57163232683791421"/>
    <n v="0.57341677432363436"/>
    <n v="0.57520679226553717"/>
    <n v="0.57700239805274867"/>
    <n v="0.57880360912867801"/>
    <n v="0.5806104429911868"/>
    <n v="0.58242291719275896"/>
    <n v="6.8706839382280673"/>
  </r>
  <r>
    <s v="DE Florida"/>
    <x v="21"/>
    <s v="Grid Solutions"/>
    <s v="PEF Dist_MajProj_OthT&amp;D_Mthly-366"/>
    <s v="AFUDC Not Eligible"/>
    <s v="Major Projects"/>
    <s v="Other Transmission &amp; Distribution Expansion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.2427467804680383"/>
    <n v="0.72550162933123408"/>
    <n v="1.2106114443259666"/>
    <n v="1.7086072960051106"/>
    <n v="2.2153169177323546"/>
    <n v="0"/>
    <n v="0.31400723095091859"/>
    <n v="0.8170161860835794"/>
    <n v="1.3124058775091052"/>
    <n v="1.7988320206931605"/>
    <n v="2.287121164349756"/>
    <n v="0"/>
    <n v="12.632166547449224"/>
    <n v="0.72599860642493763"/>
    <n v="2.0727770780720842"/>
    <n v="3.538563165899367"/>
    <n v="5.0245187714603032"/>
    <n v="6.4296550884817405"/>
    <n v="0"/>
    <n v="0.87629713970076517"/>
    <n v="2.2618419709730686"/>
    <n v="3.7612309467611063"/>
    <n v="5.2454445577514317"/>
    <n v="6.7166492825051662"/>
    <n v="0"/>
    <n v="36.652976608029974"/>
    <n v="0.81789398808643499"/>
    <n v="2.0966899348788917"/>
    <n v="3.3794778606145712"/>
    <n v="4.6662702269343832"/>
    <n v="5.9570795343803633"/>
    <n v="0"/>
    <n v="0.79592216980034225"/>
    <n v="2.0746495278268098"/>
    <n v="3.3573686506850069"/>
    <n v="4.6440919993474576"/>
    <n v="5.934832073685727"/>
    <n v="0"/>
    <n v="33.724275966239986"/>
    <n v="0.85543790951850407"/>
    <n v="2.2542752118775105"/>
    <n v="3.6574792226781727"/>
    <n v="5.065063573343231"/>
    <n v="6.4770419378482282"/>
    <n v="0"/>
    <n v="0.86991368348208797"/>
    <n v="2.2687961744304035"/>
    <n v="3.6720455148842377"/>
    <n v="5.0796753367066856"/>
    <n v="6.4916993143150243"/>
    <n v="0"/>
    <n v="36.691427879084088"/>
    <n v="1.0083416436212718"/>
    <n v="2.6839240559799151"/>
    <n v="4.3647370836877455"/>
    <n v="6.0507970549997809"/>
    <n v="7.7421203491424633"/>
    <n v="0"/>
    <n v="1.0417161662044556"/>
    <n v="2.7174027628090109"/>
    <n v="4.3983202999915889"/>
    <n v="6.0844851070224637"/>
    <n v="7.7759135641465029"/>
    <n v="0"/>
    <n v="43.867758087605196"/>
    <n v="0.20617678907984607"/>
    <n v="0.20682040497701298"/>
    <n v="0.20746603003061756"/>
    <n v="0.20811367051258328"/>
    <n v="0.20876333271441225"/>
    <n v="0.20941502294724687"/>
    <n v="0.21006874754193061"/>
    <n v="0.21072451284906982"/>
    <n v="0.21138232523909536"/>
    <n v="0.2120421911023245"/>
    <n v="0.21270411684902291"/>
    <n v="0.21336810890946697"/>
    <n v="2.5170452527526295"/>
  </r>
  <r>
    <s v="DE Florida"/>
    <x v="21"/>
    <s v="Grid Solutions"/>
    <s v="PEF Dist_MajProj_OthT&amp;D_Mthly-367"/>
    <s v="AFUDC Not Eligible"/>
    <s v="Major Projects"/>
    <s v="Other Transmission &amp; Distribution Expansion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.73276158521372248"/>
    <n v="2.1900176099509183"/>
    <n v="3.6543823951517633"/>
    <n v="5.1576452973524951"/>
    <n v="6.6872118067167197"/>
    <n v="0"/>
    <n v="0.94787018751196861"/>
    <n v="2.4662657708809399"/>
    <n v="3.9616616516732721"/>
    <n v="5.429999938515663"/>
    <n v="6.9039619258120029"/>
    <n v="0"/>
    <n v="38.131778168779469"/>
    <n v="2.1915177976044689"/>
    <n v="6.2569374332968772"/>
    <n v="10.681596476064124"/>
    <n v="15.167139736364598"/>
    <n v="19.408719843490118"/>
    <n v="0"/>
    <n v="2.6452127602570967"/>
    <n v="6.8276535118511212"/>
    <n v="11.353747084058492"/>
    <n v="15.834031915388117"/>
    <n v="20.275047792945376"/>
    <n v="0"/>
    <n v="110.64160435132038"/>
    <n v="2.4688666242121928"/>
    <n v="6.3289745302536637"/>
    <n v="10.201132419342185"/>
    <n v="14.085377907548342"/>
    <n v="17.981748728367666"/>
    <n v="0"/>
    <n v="2.4025301234367431"/>
    <n v="6.2624309488138392"/>
    <n v="10.134381110800488"/>
    <n v="14.018418223449308"/>
    <n v="17.914580018231568"/>
    <n v="0"/>
    <n v="101.798440634456"/>
    <n v="2.5819792764964067"/>
    <n v="6.8040337245778018"/>
    <n v="11.039268033368138"/>
    <n v="15.287723346043194"/>
    <n v="19.549440934214168"/>
    <n v="0"/>
    <n v="2.6256263679915737"/>
    <n v="6.8478170678890748"/>
    <n v="11.083188053828726"/>
    <n v="15.331780470314055"/>
    <n v="19.593635590288152"/>
    <n v="0"/>
    <n v="110.7444928650113"/>
    <n v="3.0436461740856959"/>
    <n v="8.1014081013712875"/>
    <n v="13.174958692332428"/>
    <n v="18.264347233966856"/>
    <n v="23.369623167130047"/>
    <n v="0"/>
    <n v="3.1444296625903121"/>
    <n v="8.2025062026684648"/>
    <n v="13.276372388539482"/>
    <n v="18.366077510266944"/>
    <n v="23.471671011781755"/>
    <n v="0"/>
    <n v="132.41504014473327"/>
    <n v="0.62234665651058307"/>
    <n v="0.62428941739781252"/>
    <n v="0.62623824294342079"/>
    <n v="0.62819315207926985"/>
    <n v="0.63015416379632128"/>
    <n v="0.63212129714481924"/>
    <n v="0.63409457123447732"/>
    <n v="0.63607400523466284"/>
    <n v="0.6380596183745838"/>
    <n v="0.64005142994347508"/>
    <n v="0.64204945929078683"/>
    <n v="0.6440537258263711"/>
    <n v="7.5977257397765836"/>
  </r>
  <r>
    <s v="DE Florida"/>
    <x v="21"/>
    <s v="Grid Solutions"/>
    <s v="PEF Dist_MajProj_OthT&amp;D_Mthly-368"/>
    <s v="AFUDC Not Eligible"/>
    <s v="Major Projects"/>
    <s v="Other Transmission &amp; Distribution Expansion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.55343225110168226"/>
    <n v="1.6540528328514306"/>
    <n v="2.7600424423795564"/>
    <n v="3.8954106013421281"/>
    <n v="5.0506450644591947"/>
    <n v="0"/>
    <n v="0.71589715155976619"/>
    <n v="1.8626945584157024"/>
    <n v="2.9921209984680961"/>
    <n v="4.1011116713742855"/>
    <n v="5.2143497519838187"/>
    <n v="0"/>
    <n v="28.799757323935658"/>
    <n v="1.655185878369827"/>
    <n v="4.7256720856919516"/>
    <n v="8.0674807500774701"/>
    <n v="11.455273388303748"/>
    <n v="14.658808172717871"/>
    <n v="0"/>
    <n v="1.9978477066657216"/>
    <n v="5.1567163577549691"/>
    <n v="8.5751353973297366"/>
    <n v="11.958956506150921"/>
    <n v="15.313118983947792"/>
    <n v="0"/>
    <n v="83.564195227010003"/>
    <n v="1.8646873257931413"/>
    <n v="4.7801648434441173"/>
    <n v="7.704743519797618"/>
    <n v="10.638451765667732"/>
    <n v="13.581318080557731"/>
    <n v="0"/>
    <n v="1.8145922764337388"/>
    <n v="4.7299134138719809"/>
    <n v="7.6543352218453293"/>
    <n v="10.587886109643973"/>
    <n v="13.530594575242533"/>
    <n v="0"/>
    <n v="76.886687132297894"/>
    <n v="1.9501477019865374"/>
    <n v="5.1390381237300646"/>
    <n v="8.3378832090364359"/>
    <n v="11.546714033080256"/>
    <n v="14.765561768042572"/>
    <n v="0"/>
    <n v="1.9831185327932745"/>
    <n v="5.1721118785902069"/>
    <n v="8.3710602092449129"/>
    <n v="11.579994600934972"/>
    <n v="14.798946226847542"/>
    <n v="0"/>
    <n v="83.644576284286785"/>
    <n v="2.2988168371079758"/>
    <n v="6.1188527504972043"/>
    <n v="9.9508135553961843"/>
    <n v="13.79473647738099"/>
    <n v="17.650658858233669"/>
    <n v="0"/>
    <n v="2.3749308437010996"/>
    <n v="6.1952043599012887"/>
    <n v="10.027403509328796"/>
    <n v="13.871565519875094"/>
    <n v="17.727727735644855"/>
    <n v="0"/>
    <n v="100.01071044706714"/>
    <n v="0.4700471500047072"/>
    <n v="0.47151448209146246"/>
    <n v="0.47298639470477288"/>
    <n v="0.47446290214353098"/>
    <n v="0.47594401875126535"/>
    <n v="0.47742975891628059"/>
    <n v="0.47892013707179676"/>
    <n v="0.48041516769608972"/>
    <n v="0.48191486531263161"/>
    <n v="0.48341924449023199"/>
    <n v="0.48492831984317986"/>
    <n v="0.48644210603138466"/>
    <n v="5.7384245470573338"/>
  </r>
  <r>
    <s v="DE Florida"/>
    <x v="21"/>
    <s v="Grid Solutions"/>
    <s v="PEF Dist_MajProj_OthT&amp;D_Mthly-369"/>
    <s v="AFUDC Not Eligible"/>
    <s v="Major Projects"/>
    <s v="Other Transmission &amp; Distribution Expansion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.34121386910028534"/>
    <n v="1.0197919721339648"/>
    <n v="1.7016803028204786"/>
    <n v="2.4016817241357478"/>
    <n v="3.113931543501157"/>
    <n v="0"/>
    <n v="0.44138019870602163"/>
    <n v="1.1484282239856212"/>
    <n v="1.844766329882586"/>
    <n v="2.5285049402458006"/>
    <n v="3.2148622531028055"/>
    <n v="0"/>
    <n v="17.756241357614467"/>
    <n v="1.0204905415513221"/>
    <n v="2.9135722633589478"/>
    <n v="4.9739355000477676"/>
    <n v="7.06264975820232"/>
    <n v="9.0377614297959923"/>
    <n v="0"/>
    <n v="1.2317557289217269"/>
    <n v="3.1793288822248753"/>
    <n v="5.286925583316088"/>
    <n v="7.3731912293562205"/>
    <n v="9.4411711028851233"/>
    <n v="0"/>
    <n v="51.520782019660388"/>
    <n v="1.1496548915479008"/>
    <n v="2.9471634280665322"/>
    <n v="4.7502831930583582"/>
    <n v="6.5590317029269665"/>
    <n v="8.3734265287563758"/>
    <n v="0"/>
    <n v="1.118768749529635"/>
    <n v="2.9161808697053124"/>
    <n v="4.7192039173741787"/>
    <n v="6.5278554080002618"/>
    <n v="8.342152911725087"/>
    <n v="0"/>
    <n v="47.403721600690609"/>
    <n v="1.2022963450874338"/>
    <n v="3.1682792516856693"/>
    <n v="5.1403993081439454"/>
    <n v="7.1186756726188651"/>
    <n v="9.1031275630724764"/>
    <n v="0"/>
    <n v="1.2226126495741803"/>
    <n v="3.1886589769706428"/>
    <n v="5.1608426522059503"/>
    <n v="7.1391828340547274"/>
    <n v="9.1236987410989787"/>
    <n v="0"/>
    <n v="51.567773994512869"/>
    <n v="1.4172192453799619"/>
    <n v="3.7722608461816876"/>
    <n v="6.1346541096973866"/>
    <n v="8.5044219853920069"/>
    <n v="10.881587494371146"/>
    <n v="0"/>
    <n v="1.4641384046920953"/>
    <n v="3.8193264716258701"/>
    <n v="6.1818666584925506"/>
    <n v="8.5517819161843676"/>
    <n v="10.929095267238662"/>
    <n v="0"/>
    <n v="61.656352399255738"/>
    <n v="0.28978277122123303"/>
    <n v="0.29068737740467121"/>
    <n v="0.29159480747009403"/>
    <n v="0.2925050702327292"/>
    <n v="0.29341817453532265"/>
    <n v="0.29433412924822427"/>
    <n v="0.2952529432694746"/>
    <n v="0.29617462552489066"/>
    <n v="0.29709918496815291"/>
    <n v="0.29802663058089246"/>
    <n v="0.29895697137277794"/>
    <n v="0.29989021638160318"/>
    <n v="3.5377229022100662"/>
  </r>
  <r>
    <s v="DE Florida"/>
    <x v="21"/>
    <s v="Grid Solutions"/>
    <s v="PEF Dist_MajProj_OthT&amp;D_Mthly-370"/>
    <s v="AFUDC Not Eligible"/>
    <s v="Major Projects"/>
    <s v="Other Transmission &amp; Distribution Expansion"/>
    <s v="~"/>
    <s v="IK - Distrib Lines OH/UG (Line Ext)"/>
    <s v="~"/>
    <s v="PEF Distribution Meters 370.0"/>
    <n v="0"/>
    <n v="0"/>
    <n v="0"/>
    <n v="0"/>
    <n v="0"/>
    <n v="0"/>
    <n v="0"/>
    <n v="0"/>
    <n v="0"/>
    <n v="0"/>
    <n v="0"/>
    <n v="0"/>
    <n v="0"/>
    <n v="0.19913478265855064"/>
    <n v="0.59515767416870813"/>
    <n v="0.99311243751612588"/>
    <n v="1.4016381262926383"/>
    <n v="1.8173120651976149"/>
    <n v="0"/>
    <n v="0.25759254795495645"/>
    <n v="0.67023068372143957"/>
    <n v="1.0766184361896844"/>
    <n v="1.4756530356007678"/>
    <n v="1.8762159279658375"/>
    <n v="0"/>
    <n v="10.362665717266324"/>
    <n v="0.59556536413003403"/>
    <n v="1.700380998444827"/>
    <n v="2.9028232860855701"/>
    <n v="4.1218114266619308"/>
    <n v="5.2745003091105369"/>
    <n v="0"/>
    <n v="0.718861194048244"/>
    <n v="1.8554784060545491"/>
    <n v="3.0854864714076178"/>
    <n v="4.3030455849561342"/>
    <n v="5.509932994730212"/>
    <n v="0"/>
    <n v="30.067886035629655"/>
    <n v="0.67100465527758391"/>
    <n v="1.7201594562131577"/>
    <n v="2.7725893722161681"/>
    <n v="3.8283046271150667"/>
    <n v="4.8873154766537263"/>
    <n v="0"/>
    <n v="0.65299331854682019"/>
    <n v="1.7020918940328618"/>
    <n v="2.7544654090690406"/>
    <n v="3.8101240869359025"/>
    <n v="4.8690781828277006"/>
    <n v="0"/>
    <n v="27.668126478888027"/>
    <n v="0.70166366697070792"/>
    <n v="1.8489866410566469"/>
    <n v="2.9998911788511009"/>
    <n v="4.1543884608140518"/>
    <n v="5.3124897023071878"/>
    <n v="0"/>
    <n v="0.71350175502405688"/>
    <n v="1.8608616837143297"/>
    <n v="3.0118032914731967"/>
    <n v="4.1663377591207569"/>
    <n v="5.3244763023799377"/>
    <n v="0"/>
    <n v="30.094400441711976"/>
    <n v="0.82716291205637549"/>
    <n v="2.2017190067040544"/>
    <n v="3.5805660118757121"/>
    <n v="4.9637173223780042"/>
    <n v="6.3511863748317525"/>
    <n v="0"/>
    <n v="0.85456645510604989"/>
    <n v="2.2292080945719608"/>
    <n v="3.6081409116045431"/>
    <n v="4.9913783018440716"/>
    <n v="6.3789337027475899"/>
    <n v="0"/>
    <n v="35.98657909372011"/>
    <n v="0.16913615152438963"/>
    <n v="0.16966413877451877"/>
    <n v="0.170193774226607"/>
    <n v="0.17072506302579699"/>
    <n v="0.17125801033329274"/>
    <n v="0.17179262132640985"/>
    <n v="0.17232890119862587"/>
    <n v="0.17286685515963057"/>
    <n v="0.17340648843537676"/>
    <n v="0.17394780626813081"/>
    <n v="0.17449081391652385"/>
    <n v="0.17503551665560263"/>
    <n v="2.0648461408449057"/>
  </r>
  <r>
    <s v="DE Florida"/>
    <x v="21"/>
    <s v="Grid Solutions"/>
    <s v="PEF Grid Solutions - H&amp;R_Mthly-364"/>
    <s v="AFUDC Not Eligible"/>
    <s v="Major Projects"/>
    <s v="Other Transmission &amp; Distribution Expansion"/>
    <s v="Grid Solutions - H&amp;R"/>
    <s v="IK - Distrib Lines OH/UG (Line Ext)"/>
    <s v="~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889413387108434E-4"/>
    <n v="0"/>
    <n v="0"/>
    <n v="0"/>
    <n v="0"/>
    <n v="0"/>
    <n v="0"/>
    <n v="3.6889413387108434E-4"/>
    <n v="0"/>
    <n v="0"/>
    <n v="1.4539940048542348E-2"/>
    <n v="1.4657281102765955E-2"/>
    <n v="1.4868952013296941E-2"/>
    <n v="1.5054387048150411E-2"/>
    <n v="1.5296170978720172E-2"/>
    <n v="1.5499456641251561E-2"/>
    <n v="1.5696170282197316E-2"/>
    <n v="1.5882008098911649E-2"/>
    <n v="1.6076418359773616E-2"/>
    <n v="1.6319749401914638E-2"/>
    <n v="0.1538905339755246"/>
    <n v="0"/>
    <n v="0"/>
    <n v="0"/>
    <n v="0"/>
    <n v="0"/>
    <n v="0"/>
    <n v="0"/>
    <n v="0"/>
    <n v="0"/>
    <n v="0"/>
    <n v="0"/>
    <n v="0"/>
    <n v="0"/>
    <n v="0"/>
    <n v="9.3324924971538541E-3"/>
    <n v="4.5871844562525815E-4"/>
    <n v="1.0207453776800786E-3"/>
    <n v="0"/>
    <n v="1.0016529664251657E-2"/>
    <n v="0"/>
    <n v="0"/>
    <n v="0"/>
    <n v="0"/>
    <n v="0"/>
    <n v="3.861481987672269E-3"/>
    <n v="2.4689967972383119E-2"/>
    <n v="9.6727936639622591E-2"/>
    <n v="9.6733975693581983E-2"/>
    <n v="9.6740015124580067E-2"/>
    <n v="9.6746054932640338E-2"/>
    <n v="9.6752095117786374E-2"/>
    <n v="9.6758135680041685E-2"/>
    <n v="9.6764176619429862E-2"/>
    <n v="9.6770217935974415E-2"/>
    <n v="9.6776259629698894E-2"/>
    <n v="9.6782301700626863E-2"/>
    <n v="9.678834414878186E-2"/>
    <n v="9.6794386974187435E-2"/>
    <n v="1.1611339001969523"/>
    <n v="9.6800430176867153E-2"/>
    <n v="9.7102609175737375E-2"/>
    <n v="9.7405731477722995E-2"/>
    <n v="9.7709800027505053E-2"/>
    <n v="9.8014817778956917E-2"/>
    <n v="9.8320787695172954E-2"/>
    <n v="9.862771274849734E-2"/>
    <n v="9.8935595920552954E-2"/>
    <n v="9.9244440202270259E-2"/>
    <n v="9.9554248593916483E-2"/>
    <n v="9.9865024105124656E-2"/>
    <n v="0.1001767697549229"/>
    <n v="1.1817579676572472"/>
  </r>
  <r>
    <s v="DE Florida"/>
    <x v="21"/>
    <s v="Grid Solutions"/>
    <s v="PEF Grid Solutions - H&amp;R_Mthly-365"/>
    <s v="AFUDC Not Eligible"/>
    <s v="Major Projects"/>
    <s v="Other Transmission &amp; Distribution Expansion"/>
    <s v="Grid Solutions - H&amp;R"/>
    <s v="IK - Distrib Lines OH/UG (Line Ext)"/>
    <s v="~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999087515436621E-4"/>
    <n v="0"/>
    <n v="0"/>
    <n v="0"/>
    <n v="0"/>
    <n v="0"/>
    <n v="0"/>
    <n v="4.3999087515436621E-4"/>
    <n v="0"/>
    <n v="0"/>
    <n v="1.7342213820309323E-2"/>
    <n v="1.7482169944299689E-2"/>
    <n v="1.7734636060233639E-2"/>
    <n v="1.7955809876182612E-2"/>
    <n v="1.8244192676129298E-2"/>
    <n v="1.848665746033424E-2"/>
    <n v="1.8721283601244292E-2"/>
    <n v="1.894293782695634E-2"/>
    <n v="1.9174816658744809E-2"/>
    <n v="1.9465044744131681E-2"/>
    <n v="0.18354976266856593"/>
    <n v="0"/>
    <n v="0"/>
    <n v="0"/>
    <n v="0"/>
    <n v="0"/>
    <n v="0"/>
    <n v="0"/>
    <n v="0"/>
    <n v="0"/>
    <n v="0"/>
    <n v="0"/>
    <n v="0"/>
    <n v="0"/>
    <n v="0"/>
    <n v="1.1131138080469572E-2"/>
    <n v="5.4712697169287871E-4"/>
    <n v="1.217473011355023E-3"/>
    <n v="0"/>
    <n v="1.1947009313311123E-2"/>
    <n v="0"/>
    <n v="0"/>
    <n v="0"/>
    <n v="0"/>
    <n v="0"/>
    <n v="4.6057030544757417E-3"/>
    <n v="2.944845043130434E-2"/>
    <n v="0.115370252834697"/>
    <n v="0.11537745579184035"/>
    <n v="0.11538465919868877"/>
    <n v="0.11539186305527038"/>
    <n v="0.11539906736161326"/>
    <n v="0.11540627211774548"/>
    <n v="0.11541347732369513"/>
    <n v="0.11542068297949026"/>
    <n v="0.11542788908515898"/>
    <n v="0.11543509564072939"/>
    <n v="0.11544230264622958"/>
    <n v="0.11544951010168761"/>
    <n v="1.3849185281368461"/>
    <n v="0.11545671800713159"/>
    <n v="0.11581713578003291"/>
    <n v="0.11617867865828337"/>
    <n v="0.11654135015409059"/>
    <n v="0.11690515379062609"/>
    <n v="0.11727009310205967"/>
    <n v="0.11763617163359358"/>
    <n v="0.11800339294149703"/>
    <n v="0.11837176059314071"/>
    <n v="0.11874127816703151"/>
    <n v="0.11911194925284717"/>
    <n v="0.1194837774514713"/>
    <n v="1.4095174595318054"/>
  </r>
  <r>
    <s v="DE Florida"/>
    <x v="21"/>
    <s v="Grid Solutions"/>
    <s v="PEF Grid Solutions - H&amp;R_Mthly-368"/>
    <s v="AFUDC Not Eligible"/>
    <s v="Major Projects"/>
    <s v="Other Transmission &amp; Distribution Expansion"/>
    <s v="Grid Solutions - H&amp;R"/>
    <s v="IK - Distrib Lines OH/UG (Line Ext)"/>
    <s v="~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421351897055203E-4"/>
    <n v="0"/>
    <n v="0"/>
    <n v="0"/>
    <n v="0"/>
    <n v="0"/>
    <n v="0"/>
    <n v="3.8421351897055203E-4"/>
    <n v="0"/>
    <n v="0"/>
    <n v="1.5143752688741838E-2"/>
    <n v="1.5265966666204332E-2"/>
    <n v="1.5486427817335653E-2"/>
    <n v="1.5679563572935328E-2"/>
    <n v="1.593138827347991E-2"/>
    <n v="1.6143115955180427E-2"/>
    <n v="1.6347998693282451E-2"/>
    <n v="1.6541553957412969E-2"/>
    <n v="1.6744037660978348E-2"/>
    <n v="1.6997473721331771E-2"/>
    <n v="0.16028127900688305"/>
    <n v="0"/>
    <n v="0"/>
    <n v="0"/>
    <n v="0"/>
    <n v="0"/>
    <n v="0"/>
    <n v="0"/>
    <n v="0"/>
    <n v="0"/>
    <n v="0"/>
    <n v="0"/>
    <n v="0"/>
    <n v="0"/>
    <n v="0"/>
    <n v="9.7200509682023473E-3"/>
    <n v="4.7776804244872606E-4"/>
    <n v="1.063134752010992E-3"/>
    <n v="0"/>
    <n v="1.0432494737148499E-2"/>
    <n v="0"/>
    <n v="0"/>
    <n v="0"/>
    <n v="0"/>
    <n v="0"/>
    <n v="4.0218410831201826E-3"/>
    <n v="2.5715289582930748E-2"/>
    <n v="0.1007448411528757"/>
    <n v="0.10075113099584133"/>
    <n v="0.10075742123150325"/>
    <n v="0.10076371185988596"/>
    <n v="0.10077000288101398"/>
    <n v="0.10077629429491186"/>
    <n v="0.10078258610160411"/>
    <n v="0.1007888783011152"/>
    <n v="0.10079517089346973"/>
    <n v="0.1008014638786922"/>
    <n v="0.10080775725680713"/>
    <n v="0.10081405102783904"/>
    <n v="1.2093533098755596"/>
    <n v="0.10082034519181249"/>
    <n v="0.1011350730387874"/>
    <n v="0.10145078336224039"/>
    <n v="0.1017674792291388"/>
    <n v="0.10208516371602402"/>
    <n v="0.10240383990904144"/>
    <n v="0.10272351090397031"/>
    <n v="0.10304417980625387"/>
    <n v="0.10336584973102966"/>
    <n v="0.10368852380315954"/>
    <n v="0.10401220515726015"/>
    <n v="0.10433689693773342"/>
    <n v="1.2308338507864516"/>
  </r>
  <r>
    <s v="DE Florida"/>
    <x v="21"/>
    <s v="Grid Solutions"/>
    <s v="PEF Grid Solutions Advanced DMS Dec 21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0"/>
    <n v="0"/>
    <n v="0"/>
    <n v="0"/>
    <n v="0"/>
    <n v="0"/>
    <n v="0"/>
    <n v="8.61"/>
    <n v="8.7200000000000006"/>
    <n v="8.8699999999999992"/>
    <n v="8.9700000000000006"/>
    <n v="9.14"/>
    <n v="44.309999999999995"/>
    <n v="92.002232840399998"/>
    <n v="92.289433450590892"/>
    <n v="92.577530606310603"/>
    <n v="92.866527106278397"/>
    <n v="93.156425757950259"/>
    <n v="93.447229377546066"/>
    <n v="93.738940790077081"/>
    <n v="94.031562829373243"/>
    <n v="94.325098338110806"/>
    <n v="94.619550167839932"/>
    <n v="94.914921179012381"/>
    <n v="5.2254522321392747"/>
    <n v="1033.194904675629"/>
    <n v="1.9045505275695775"/>
    <n v="1.9104959058149755"/>
    <n v="1.916459843569281"/>
    <n v="1.9224423987691561"/>
    <n v="1.9284436295321217"/>
    <n v="1.9344635941571233"/>
    <n v="1.9405023511250958"/>
    <n v="1.9465599590995326"/>
    <n v="1.9526364769270548"/>
    <n v="1.9587319636379834"/>
    <n v="1.9648464784469133"/>
    <n v="0.17126484057588476"/>
    <n v="21.451397969224697"/>
    <n v="3.9430294261363519E-2"/>
    <n v="3.9553382628050388E-2"/>
    <n v="3.9676855235998898E-2"/>
    <n v="3.9800713284683452E-2"/>
    <n v="3.9924957977322852E-2"/>
    <n v="4.0049590520891916E-2"/>
    <n v="4.0174612126133269E-2"/>
    <n v="4.030002400756906E-2"/>
    <n v="4.0425827383512768E-2"/>
    <n v="4.0552023476081056E-2"/>
    <n v="4.0678613511205636E-2"/>
    <n v="4.8112939150969673E-3"/>
    <n v="0.44537818832790982"/>
    <n v="8.1641235981042297E-4"/>
    <n v="8.1896092978167242E-4"/>
    <n v="8.2151745554734389E-4"/>
    <n v="8.2408196194280238E-4"/>
    <n v="8.2665447388094036E-4"/>
    <n v="8.2923501635242039E-4"/>
    <n v="8.3182361442591714E-4"/>
    <n v="8.3442029324836211E-4"/>
    <n v="8.3702507804518677E-4"/>
    <n v="8.3963799412056816E-4"/>
    <n v="8.4225906685767449E-4"/>
    <n v="8.4488832171891206E-4"/>
    <n v="9.9669165657322225E-3"/>
    <n v="8.4752578424617236E-4"/>
    <n v="8.5017148006108012E-4"/>
    <n v="8.5282543486524232E-4"/>
    <n v="8.5548767444049818E-4"/>
    <n v="8.5815822464916877E-4"/>
    <n v="8.6083711143430941E-4"/>
    <n v="8.6352436081996056E-4"/>
    <n v="8.6621999891140129E-4"/>
    <n v="8.689240518954031E-4"/>
    <n v="8.7163654604048341E-4"/>
    <n v="8.7435750769716174E-4"/>
    <n v="8.7708696329821464E-4"/>
    <n v="1.0346755138359096E-2"/>
    <n v="8.7982493935893371E-4"/>
    <n v="8.8257146247738242E-4"/>
    <n v="8.853265593346542E-4"/>
    <n v="8.880902566951324E-4"/>
    <n v="8.9086258140674986E-4"/>
    <n v="8.9364356040124988E-4"/>
    <n v="8.964332206944475E-4"/>
    <n v="8.9923158938649296E-4"/>
    <n v="9.0203869366213302E-4"/>
    <n v="9.0485456079097721E-4"/>
    <n v="9.0767921812776162E-4"/>
    <n v="9.1051269311261465E-4"/>
    <n v="1.0741069335448531E-2"/>
  </r>
  <r>
    <s v="DE Florida"/>
    <x v="21"/>
    <s v="Grid Solutions"/>
    <s v="PEF Grid Solutions Advanced DMS VS"/>
    <s v="AFUDC Not Eligible"/>
    <s v="Major Projects"/>
    <s v="Other Transmission &amp; Distribution Expansion"/>
    <s v="Grid Solutions - Advanced D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7.3526094579490229"/>
    <n v="10.331454594343386"/>
    <n v="13.382324237478286"/>
    <n v="16.30790315046983"/>
    <n v="18.353140440295338"/>
    <n v="20.126313258437243"/>
    <n v="21.668879912697477"/>
    <n v="23.029183221005134"/>
    <n v="24.583267535712128"/>
    <n v="26.005271702395749"/>
    <n v="27.262944836296281"/>
    <n v="0.58495826579471932"/>
    <n v="208.98825061287459"/>
    <n v="1.327867704255987"/>
    <n v="2.8126033438135321"/>
    <n v="5.8893349791664136"/>
    <n v="9.2476918246783271"/>
    <n v="11.064770813634523"/>
    <n v="12.61739971055357"/>
    <n v="14.371211822628513"/>
    <n v="16.27808850545636"/>
    <n v="18.524022290134138"/>
    <n v="20.866035641912276"/>
    <n v="22.650296807024915"/>
    <n v="0.1916197133664887"/>
    <n v="135.84094315662503"/>
    <n v="0.71424013436918932"/>
    <n v="1.1731403716425588"/>
    <n v="1.6589031923498943"/>
    <n v="2.1390212590571958"/>
    <n v="2.6230946511977629"/>
    <n v="3.1572812095997191"/>
    <n v="4.5603021828094477"/>
    <n v="5.9918974513766372"/>
    <n v="6.6200728130237447"/>
    <n v="7.5555525002617419"/>
    <n v="8.5489581448817074"/>
    <n v="0"/>
    <n v="44.742463910569597"/>
    <n v="0.35147988721409784"/>
    <n v="0.64318567257029979"/>
    <n v="0.95198482558712727"/>
    <n v="1.2571908551183124"/>
    <n v="1.564912899640813"/>
    <n v="1.9045241282231908"/>
    <n v="2.7970289825446994"/>
    <n v="3.7077164600099639"/>
    <n v="4.1071356872644831"/>
    <n v="4.7021111916378766"/>
    <n v="5.3339476404536805"/>
    <n v="0"/>
    <n v="27.321218230264542"/>
    <n v="0.13424193180257638"/>
    <n v="0.13466099081382654"/>
    <n v="0.13508135798902035"/>
    <n v="0.13550303741181391"/>
    <n v="0.13592603317861127"/>
    <n v="0.13635034939860394"/>
    <n v="0.13677599019381106"/>
    <n v="0.13720295969911939"/>
    <n v="0.13763126206232335"/>
    <n v="0.13806090144416541"/>
    <n v="0.13849188201837664"/>
    <n v="9.096934185593597E-3"/>
    <n v="1.5090236301978417"/>
    <n v="2.7790521119651318E-3"/>
    <n v="2.7877273955714903E-3"/>
    <n v="2.7964297605504234E-3"/>
    <n v="2.8051592914410412E-3"/>
    <n v="2.8139160730463538E-3"/>
    <n v="2.8227001904341004E-3"/>
    <n v="2.8315117289375727E-3"/>
    <n v="2.8403507741564453E-3"/>
    <n v="2.8492174119576063E-3"/>
    <n v="2.8581117284759922E-3"/>
    <n v="2.8670338101154237E-3"/>
    <n v="2.8759837435494468E-3"/>
    <n v="3.3927194020201029E-2"/>
  </r>
  <r>
    <s v="DE Florida"/>
    <x v="21"/>
    <s v="Grid Solutions"/>
    <s v="PEF Grid Solutions Circuit Reliability IK"/>
    <s v="AFUDC Not Eligible"/>
    <s v="Major Projects"/>
    <s v="Other Transmission &amp; Distribution Expansion"/>
    <s v="Grid Solutions - Circuit Reliability"/>
    <s v="IK - Distrib Lines OH/UG (Line Ext)"/>
    <s v="~"/>
    <s v="PEF Distribution U/G Conduct &amp; Devices 367.0"/>
    <n v="5.09"/>
    <n v="3.32"/>
    <n v="4.55"/>
    <n v="4.28"/>
    <n v="2.3899999999999997"/>
    <n v="1.1399999999999999"/>
    <n v="1.55"/>
    <n v="1.1099999999999999"/>
    <n v="1.22"/>
    <n v="1.1499999999999999"/>
    <n v="1.29"/>
    <n v="0.69"/>
    <n v="27.78"/>
    <n v="1.5555905943999999"/>
    <n v="1.5604466348908208"/>
    <n v="1.5653178343375602"/>
    <n v="1.5702042400614766"/>
    <n v="1.5751058995315494"/>
    <n v="1.5800228603649402"/>
    <n v="1.5849551703274556"/>
    <n v="1.5899028773340116"/>
    <n v="1.5948660294490988"/>
    <n v="1.5998446748872492"/>
    <n v="1.6048388620135048"/>
    <n v="1.6098486393438862"/>
    <n v="18.990944316941555"/>
    <n v="1.6148740555458669"/>
    <n v="1.6199151594388426"/>
    <n v="1.6249719999946084"/>
    <n v="1.6300446263378316"/>
    <n v="1.6351330877465313"/>
    <n v="1.6402374336525571"/>
    <n v="1.6453577136420674"/>
    <n v="1.6504939774560126"/>
    <n v="1.6556462749906176"/>
    <n v="1.6608146562978676"/>
    <n v="1.6659991715859928"/>
    <n v="1.6711998712199576"/>
    <n v="19.714688027908753"/>
    <n v="1.6764168057219486"/>
    <n v="1.681650025771867"/>
    <n v="1.6868995822078179"/>
    <n v="1.6921655260266086"/>
    <n v="1.69744790838424"/>
    <n v="1.7027467805964061"/>
    <n v="1.7080621941389904"/>
    <n v="1.7133942006485683"/>
    <n v="1.7187428519229071"/>
    <n v="1.7241081999214691"/>
    <n v="1.729490296765918"/>
    <n v="1.7348891947406233"/>
    <n v="20.466013566847366"/>
    <n v="1.7403049462931692"/>
    <n v="1.7457376040348642"/>
    <n v="1.751187220741252"/>
    <n v="1.7566538493526234"/>
    <n v="1.7621375429745318"/>
    <n v="1.767638354878309"/>
    <n v="1.7731563385015818"/>
    <n v="1.7786915474487923"/>
    <n v="1.7842440354917168"/>
    <n v="1.7898138565699904"/>
    <n v="1.795401064791629"/>
    <n v="1.8010057144335572"/>
    <n v="21.245972075512018"/>
    <n v="1.8066278599421328"/>
    <n v="1.8122675559336785"/>
    <n v="1.81792485719501"/>
    <n v="1.8235998186839701"/>
    <n v="1.8292924955299612"/>
    <n v="1.8350029430344821"/>
    <n v="1.8407312166716647"/>
    <n v="1.8464773720888121"/>
    <n v="1.8522414651069403"/>
    <n v="1.8580235517213211"/>
    <n v="1.8638236881020229"/>
    <n v="1.8696419305944603"/>
    <n v="22.055654754604458"/>
    <n v="1.8754783357199389"/>
    <n v="1.8813329601762059"/>
    <n v="1.8872058608379993"/>
    <n v="1.8930970947576014"/>
    <n v="1.8990067191653932"/>
    <n v="1.9049347914704102"/>
    <n v="1.9108813692608997"/>
    <n v="1.9168465103048802"/>
    <n v="1.9228302725507038"/>
    <n v="1.9288327141276169"/>
    <n v="1.934853893346328"/>
    <n v="1.9408938686995703"/>
    <n v="22.896194390417548"/>
  </r>
  <r>
    <s v="DE Florida"/>
    <x v="21"/>
    <s v="Grid Solutions"/>
    <s v="PEF Grid Solutions Communication Monthly RR"/>
    <s v="AFUDC Not Eligible"/>
    <s v="Major Projects"/>
    <s v="Other Transmission &amp; Distribution Expansion"/>
    <s v="Grid Solutions - Communication"/>
    <s v="RR - Communication"/>
    <s v="~"/>
    <s v="PEF RUSD Communication"/>
    <n v="0.01"/>
    <n v="0"/>
    <n v="-0.06"/>
    <n v="0"/>
    <n v="0"/>
    <n v="0"/>
    <n v="0"/>
    <n v="0"/>
    <n v="0"/>
    <n v="0"/>
    <n v="0"/>
    <n v="0"/>
    <n v="-4.9999999999999996E-2"/>
    <n v="0.34947095649999999"/>
    <n v="0.35056188950077732"/>
    <n v="5.1636894672375235E-2"/>
    <n v="7.0363484275873392E-3"/>
    <n v="7.0583135853832862E-3"/>
    <n v="1.0799606439133769E-3"/>
    <n v="1.4167437183793338E-4"/>
    <n v="1.421166324742687E-4"/>
    <n v="2.2552540357564538E-5"/>
    <n v="2.8526135058204613E-6"/>
    <n v="2.8615184238231759E-6"/>
    <n v="4.7029647314526079E-7"/>
    <n v="0.76715689130310916"/>
    <n v="5.7438385008651801E-8"/>
    <n v="5.7617688691981766E-8"/>
    <n v="0"/>
    <n v="0"/>
    <n v="0"/>
    <n v="0"/>
    <n v="0"/>
    <n v="0"/>
    <n v="0"/>
    <n v="0"/>
    <n v="0"/>
    <n v="0"/>
    <n v="1.2742291086185966E-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Grid Solutions"/>
    <s v="PEF Grid Solutions Communication Monthly RR - 360"/>
    <s v="AFUDC Not Eligible"/>
    <s v="Major Projects"/>
    <s v="Other Transmission &amp; Distribution Expansion"/>
    <s v="Grid Solutions - Communication"/>
    <s v="RR - Communication"/>
    <s v="~"/>
    <s v="PEF Distribution Easements 360.1"/>
    <n v="0"/>
    <n v="0"/>
    <n v="0"/>
    <n v="0"/>
    <n v="0"/>
    <n v="0"/>
    <n v="0"/>
    <n v="0"/>
    <n v="0"/>
    <n v="0"/>
    <n v="0"/>
    <n v="0"/>
    <n v="0"/>
    <n v="10.652199407800001"/>
    <n v="10.685452059125348"/>
    <n v="0.30807340262475708"/>
    <n v="0.21439540435507101"/>
    <n v="0.21506467605698412"/>
    <n v="7.5213347716904652E-3"/>
    <n v="4.3151903225881532E-3"/>
    <n v="4.3286609227624669E-3"/>
    <n v="1.778795290532178E-4"/>
    <n v="8.6854577097894E-5"/>
    <n v="8.7125708425583187E-5"/>
    <n v="4.1118052427636234E-6"/>
    <n v="22.091706107599027"/>
    <n v="1.7482104366975242E-6"/>
    <n v="1.7536677727714499E-6"/>
    <n v="9.3424526986868907E-8"/>
    <n v="3.5188675707816674E-8"/>
    <n v="3.5298523141113486E-8"/>
    <n v="0"/>
    <n v="0"/>
    <n v="0"/>
    <n v="0"/>
    <n v="0"/>
    <n v="0"/>
    <n v="0"/>
    <n v="3.6693791453184929E-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Grid Solutions"/>
    <s v="PEF Grid Solutions Communications Quarterly RR "/>
    <s v="AFUDC Not Eligible"/>
    <s v="Major Projects"/>
    <s v="Other Transmission &amp; Distribution Expansion"/>
    <s v="Grid Solutions - Communication"/>
    <s v="RR - Communication"/>
    <s v="~"/>
    <s v="PEF RUSD Communication"/>
    <n v="12.040000000000001"/>
    <n v="12.7"/>
    <n v="14.83"/>
    <n v="15.929999999999998"/>
    <n v="19.340000000000003"/>
    <n v="22.21"/>
    <n v="23.53"/>
    <n v="26.73"/>
    <n v="29.639999999999997"/>
    <n v="30.37"/>
    <n v="29.400000000000002"/>
    <n v="31.620000000000005"/>
    <n v="268.34000000000003"/>
    <n v="224.37972308651842"/>
    <n v="233.00441493665224"/>
    <n v="0.14453607617086198"/>
    <n v="9.3402144813962931"/>
    <n v="16.775797676124554"/>
    <n v="0"/>
    <n v="3.7455102754841647"/>
    <n v="14.383502969905308"/>
    <n v="0"/>
    <n v="5.0605717875967509"/>
    <n v="13.43481401560356"/>
    <n v="0"/>
    <n v="520.26908530545211"/>
    <n v="2.4112780816320774"/>
    <n v="5.4222130157975021"/>
    <n v="0"/>
    <n v="0.30328972371369967"/>
    <n v="2.4623202227801664"/>
    <n v="0"/>
    <n v="3.3509495928419968"/>
    <n v="10.61981548295083"/>
    <n v="0"/>
    <n v="3.8392021389479702"/>
    <n v="13.037576191221854"/>
    <n v="0"/>
    <n v="41.446644449886101"/>
    <n v="4.8786616335765629"/>
    <n v="11.887539619993619"/>
    <n v="0"/>
    <n v="4.5335977150185105"/>
    <n v="12.936863139812514"/>
    <n v="0"/>
    <n v="5.4924792244110279"/>
    <n v="16.304477884647479"/>
    <n v="0"/>
    <n v="6.6628906548221378"/>
    <n v="20.046460335794052"/>
    <n v="0"/>
    <n v="82.742970208075903"/>
    <n v="4.8145527705492626"/>
    <n v="12.437184658569725"/>
    <n v="0"/>
    <n v="4.9216808980250324"/>
    <n v="14.062615992606766"/>
    <n v="0"/>
    <n v="5.9744501233399667"/>
    <n v="17.735605130029452"/>
    <n v="0"/>
    <n v="7.2478043144894944"/>
    <n v="21.806282418645338"/>
    <n v="0"/>
    <n v="89.000176306255042"/>
    <n v="3.7350517654743407"/>
    <n v="9.1937004842671595"/>
    <n v="0"/>
    <n v="3.5296817667033049"/>
    <n v="10.074544219687379"/>
    <n v="0"/>
    <n v="4.2777802915308163"/>
    <n v="12.698683802898213"/>
    <n v="0"/>
    <n v="5.1893785708439104"/>
    <n v="15.613145123124012"/>
    <n v="0"/>
    <n v="64.311966024529141"/>
    <n v="0.60303246131254318"/>
    <n v="0.60491492965604865"/>
    <n v="0.6068032744445081"/>
    <n v="0.60869751402224326"/>
    <n v="0.61059766679084104"/>
    <n v="0.61250375120933198"/>
    <n v="0.61441578579436962"/>
    <n v="0.61633378912041037"/>
    <n v="0.61825777981989383"/>
    <n v="0.62018777658342417"/>
    <n v="0.62212379815995145"/>
    <n v="0.62406586335695335"/>
    <n v="7.3619343902705197"/>
  </r>
  <r>
    <s v="DE Florida"/>
    <x v="21"/>
    <s v="Grid Solutions"/>
    <s v="PEF Grid Solutions Dist Energy Enablement &amp; Storage VS"/>
    <s v="AFUDC Not Eligible"/>
    <s v="Major Projects"/>
    <s v="Other Transmission &amp; Distribution Expansion"/>
    <s v="GS Distributed Energy Enablement &amp; Storage"/>
    <s v="VS - Intangible Plant - Software"/>
    <s v="~"/>
    <s v="PEF Grid Solutions Ent Sys Intang-5 Year"/>
    <n v="0"/>
    <n v="0"/>
    <n v="0"/>
    <n v="0"/>
    <n v="0"/>
    <n v="0"/>
    <n v="0"/>
    <n v="0"/>
    <n v="0"/>
    <n v="0"/>
    <n v="0"/>
    <n v="0"/>
    <n v="0"/>
    <n v="24.255170993737284"/>
    <n v="25.496045810429969"/>
    <n v="26.758705075778629"/>
    <n v="27.995401877694462"/>
    <n v="29.209544385360019"/>
    <n v="30.485937620725284"/>
    <n v="31.733750525763739"/>
    <n v="32.991675153334761"/>
    <n v="34.257393949790838"/>
    <n v="35.514696985511804"/>
    <n v="36.771555754634875"/>
    <n v="1.2553201423741256"/>
    <n v="336.72519827513577"/>
    <n v="1.2775067903207586"/>
    <n v="2.2277802605658494"/>
    <n v="3.1024989012661002"/>
    <n v="3.9826509760499147"/>
    <n v="4.878436084111871"/>
    <n v="5.7560870368807615"/>
    <n v="6.6358380180746313"/>
    <n v="7.5381354980317132"/>
    <n v="8.4222149664354546"/>
    <n v="9.3191994169597283"/>
    <n v="10.208493522465268"/>
    <n v="2.5042935784534846E-2"/>
    <n v="63.37388440694658"/>
    <n v="0.34674407248662231"/>
    <n v="0.58161551075724438"/>
    <n v="0.81757394344103618"/>
    <n v="1.0537483713108895"/>
    <n v="1.2902810211391247"/>
    <n v="1.5282234505193286"/>
    <n v="1.7663818599591909"/>
    <n v="2.0053255254843956"/>
    <n v="2.2448664287334257"/>
    <n v="2.4848651825891905"/>
    <n v="2.7255380153262716"/>
    <n v="1.3688855563798816E-3"/>
    <n v="16.8465322673031"/>
    <n v="6.3869730008014589E-2"/>
    <n v="6.8506472712871039E-2"/>
    <n v="7.3164405055799381E-2"/>
    <n v="7.7826997039354182E-2"/>
    <n v="8.2496949904385622E-2"/>
    <n v="8.7194224178719942E-2"/>
    <n v="9.1896163067453643E-2"/>
    <n v="9.6613573308410625E-2"/>
    <n v="0.10134288804544149"/>
    <n v="0.1060814634587034"/>
    <n v="0.11083340538541364"/>
    <n v="4.2050605300048734E-3"/>
    <n v="0.96403133269457231"/>
    <n v="4.5765522817134583E-3"/>
    <n v="9.0282012524570514E-3"/>
    <n v="1.3500462059715578E-2"/>
    <n v="1.7976802902337791E-2"/>
    <n v="2.2459923211837513E-2"/>
    <n v="2.6969781701056517E-2"/>
    <n v="3.1483719754440954E-2"/>
    <n v="3.6012542283481004E-2"/>
    <n v="4.0552680599992258E-2"/>
    <n v="4.5101489046377952E-2"/>
    <n v="4.9663071616364469E-2"/>
    <n v="0"/>
    <n v="0.29732522670977457"/>
    <n v="1.1286213443752412E-3"/>
    <n v="1.1321445277673371E-3"/>
    <n v="1.1356787093753326E-3"/>
    <n v="1.1392239235320282E-3"/>
    <n v="1.1427802046774006E-3"/>
    <n v="1.1463475873589358E-3"/>
    <n v="1.1499261062319665E-3"/>
    <n v="1.1535157960600078E-3"/>
    <n v="1.1571166917150944E-3"/>
    <n v="1.1607288281781207E-3"/>
    <n v="1.1643522405391795E-3"/>
    <n v="1.1679869639979034E-3"/>
    <n v="1.3778422923808549E-2"/>
  </r>
  <r>
    <s v="DE Florida"/>
    <x v="21"/>
    <s v="Grid Solutions"/>
    <s v="PEF Grid Solutions Ent App VS - 303"/>
    <s v="AFUDC Not Eligible"/>
    <s v="Major Projects"/>
    <s v="Other Transmission &amp; Distribution Expansion"/>
    <s v="Grid Solutions - Enterprise Syste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0.46118440063637051"/>
    <n v="1.2928958294587463"/>
    <n v="2.0777703972204837"/>
    <n v="2.8798273376886656"/>
    <n v="3.7515861026005997"/>
    <n v="4.607810903053096"/>
    <n v="5.2595272189659203"/>
    <n v="5.879053892489341"/>
    <n v="6.4535882380855991"/>
    <n v="6.8378455883437246"/>
    <n v="6.8380866215008806"/>
    <n v="0.31243479537048174"/>
    <n v="46.651611325413903"/>
    <n v="1.8665478779068367"/>
    <n v="5.1616510200250625"/>
    <n v="8.1778545906250422"/>
    <n v="11.08609312390236"/>
    <n v="13.993017304664255"/>
    <n v="16.893988879604205"/>
    <n v="19.78521128114205"/>
    <n v="22.648759742243001"/>
    <n v="25.483442256525166"/>
    <n v="28.444995409845792"/>
    <n v="31.360023812055701"/>
    <n v="0"/>
    <n v="184.90158529853949"/>
    <n v="1.186320945763131"/>
    <n v="2.1004081273049477"/>
    <n v="3.0418533521208482"/>
    <n v="4.0700550358048941"/>
    <n v="5.1407798136695941"/>
    <n v="6.1918498901953622"/>
    <n v="7.3185736347181161"/>
    <n v="8.6579043048629369"/>
    <n v="10.121102225812519"/>
    <n v="11.607008724007782"/>
    <n v="13.235416568388974"/>
    <n v="0"/>
    <n v="72.671272622649113"/>
    <n v="0.73353494085588145"/>
    <n v="1.5411215698902676"/>
    <n v="2.3729051805278254"/>
    <n v="3.2814277222399868"/>
    <n v="4.2275617505216383"/>
    <n v="5.1563067450820084"/>
    <n v="6.1519694641979674"/>
    <n v="7.3356944166600853"/>
    <n v="8.628985284072991"/>
    <n v="9.9423602946586982"/>
    <n v="11.381784331780507"/>
    <n v="0"/>
    <n v="60.753651700487858"/>
    <n v="0.31439294002466966"/>
    <n v="0.40389421832857469"/>
    <n v="0.49605755566334353"/>
    <n v="0.59665847630100255"/>
    <n v="0.70139601968178522"/>
    <n v="0.80422442473224309"/>
    <n v="0.9144108677039452"/>
    <n v="1.0452718047777629"/>
    <n v="1.1881787693849766"/>
    <n v="1.3332957517654556"/>
    <n v="1.4922706330951379"/>
    <n v="3.376310215092182E-4"/>
    <n v="9.2903890924804067"/>
    <n v="3.4281981275932086E-2"/>
    <n v="3.4388998308421723E-2"/>
    <n v="3.4496349412771181E-2"/>
    <n v="3.4604035631842542E-2"/>
    <n v="3.4712058011753401E-2"/>
    <n v="3.4820417601886942E-2"/>
    <n v="3.4929115454902231E-2"/>
    <n v="3.5038152626744333E-2"/>
    <n v="3.5147530176654666E-2"/>
    <n v="3.5257249167181218E-2"/>
    <n v="3.5367310664188939E-2"/>
    <n v="3.5477715736870016E-2"/>
    <n v="0.41852091406914932"/>
  </r>
  <r>
    <s v="DE Florida"/>
    <x v="21"/>
    <s v="Grid Solutions"/>
    <s v="PEF Grid Solutions Maintenance Grid Mod VS"/>
    <s v="AFUDC Not Eligible"/>
    <s v="Maintenance"/>
    <s v="Maintenance"/>
    <s v="Fossil Hydro"/>
    <s v="VS - Intangible Plant - Software"/>
    <s v="~"/>
    <s v="PEF Corporate 2008 Misc Intangible 303"/>
    <n v="0"/>
    <n v="0"/>
    <n v="0"/>
    <n v="0"/>
    <n v="0"/>
    <n v="0"/>
    <n v="0"/>
    <n v="0"/>
    <n v="0"/>
    <n v="0"/>
    <n v="0"/>
    <n v="0"/>
    <n v="0"/>
    <n v="2.0656714724"/>
    <n v="2.0721198170652473"/>
    <n v="2.0785882913345848"/>
    <n v="2.0850769580459958"/>
    <n v="2.0915858802336191"/>
    <n v="2.0981151211283677"/>
    <n v="2.1046647441585407"/>
    <n v="2.1112348129504381"/>
    <n v="2.1178253913289811"/>
    <n v="2.124436543318331"/>
    <n v="2.1310683331425118"/>
    <n v="2.1377208252260322"/>
    <n v="25.218108190332654"/>
    <n v="2.1443940841945155"/>
    <n v="2.1510881748753232"/>
    <n v="2.1578031622981864"/>
    <n v="2.1645391116958375"/>
    <n v="2.1712960885046453"/>
    <n v="2.1780741583652476"/>
    <n v="2.1848733871231918"/>
    <n v="2.1916938408295725"/>
    <n v="2.1985355857416748"/>
    <n v="2.2053986883236174"/>
    <n v="2.2122832152469964"/>
    <n v="2.2191892333915364"/>
    <n v="26.179168730590344"/>
    <n v="2.2261168098457378"/>
    <n v="2.2330660119075287"/>
    <n v="2.2400369070849204"/>
    <n v="2.2470295630966604"/>
    <n v="2.2540440478728918"/>
    <n v="2.2610804295558156"/>
    <n v="2.2681387765003471"/>
    <n v="2.2752191572747846"/>
    <n v="2.282321640661475"/>
    <n v="2.2894462956574784"/>
    <n v="2.2965931914752438"/>
    <n v="2.3037623975432764"/>
    <n v="27.176855228476157"/>
    <n v="2.3109539835068151"/>
    <n v="2.318168019228509"/>
    <n v="2.3254045747890939"/>
    <n v="2.3326637204880756"/>
    <n v="2.3399455268444118"/>
    <n v="2.3472500645971963"/>
    <n v="2.3545774047063475"/>
    <n v="2.3619276183532971"/>
    <n v="2.3693007769416816"/>
    <n v="2.3766969520980372"/>
    <n v="2.3841162156724933"/>
    <n v="2.3915586397394719"/>
    <n v="28.212563496965426"/>
    <n v="2.399024296598387"/>
    <n v="2.4065132587743494"/>
    <n v="2.4140255990188675"/>
    <n v="2.4215613903105568"/>
    <n v="2.4291207058558473"/>
    <n v="2.4367036190896965"/>
    <n v="2.4443102036763005"/>
    <n v="2.4519405335098106"/>
    <n v="2.4595946827150521"/>
    <n v="2.4672727256482432"/>
    <n v="2.4749747368977175"/>
    <n v="2.4827007912846488"/>
    <n v="29.28774254337948"/>
    <n v="2.4904509638637786"/>
    <n v="2.4982253299241433"/>
    <n v="2.5060239649898075"/>
    <n v="2.5138469448205973"/>
    <n v="2.5216943454128353"/>
    <n v="2.52956624300008"/>
    <n v="2.5374627140538659"/>
    <n v="2.5453838352844467"/>
    <n v="2.5533296836415391"/>
    <n v="2.5613003363150724"/>
    <n v="2.569295870735937"/>
    <n v="2.5773163645767374"/>
    <n v="30.403896596618843"/>
  </r>
  <r>
    <s v="DE Florida"/>
    <x v="21"/>
    <s v="Grid Solutions"/>
    <s v="PEF Grid Solutions Self Optimizing Monthly IK"/>
    <s v="AFUDC Not Eligible"/>
    <s v="Major Projects"/>
    <s v="Other Transmission &amp; Distribution Expansion"/>
    <s v="Grid Solutions - Sectionalization/Self-Healing"/>
    <s v="IK - Distrib Lines OH/UG (Line Ext)"/>
    <s v="~"/>
    <s v="PEF Distribution U/G Conduct &amp; Devices 367.0"/>
    <n v="35.6"/>
    <n v="32.76"/>
    <n v="30.39"/>
    <n v="31.16"/>
    <n v="26.74"/>
    <n v="27.77"/>
    <n v="23.79"/>
    <n v="21.19"/>
    <n v="18.68"/>
    <n v="15.4"/>
    <n v="15.44"/>
    <n v="14.64"/>
    <n v="293.56"/>
    <n v="28.246306128199997"/>
    <n v="28.33448177465122"/>
    <n v="28.422932676372696"/>
    <n v="28.511659692620547"/>
    <n v="28.600663685333206"/>
    <n v="28.689945519139801"/>
    <n v="28.779506061368533"/>
    <n v="28.869346182055128"/>
    <n v="28.959466753951265"/>
    <n v="29.049868652533071"/>
    <n v="29.140552756009626"/>
    <n v="29.231519945331478"/>
    <n v="344.83624982756658"/>
    <n v="29.322771104199219"/>
    <n v="29.414307119072067"/>
    <n v="29.506128879176462"/>
    <n v="29.59823727651472"/>
    <n v="29.690633205873695"/>
    <n v="29.783317564833474"/>
    <n v="29.876291253776088"/>
    <n v="29.969555175894268"/>
    <n v="30.063110237200199"/>
    <n v="30.156957346534355"/>
    <n v="30.251097415574314"/>
    <n v="30.345531358843591"/>
    <n v="357.97793793749241"/>
    <n v="30.44026009372055"/>
    <n v="30.535284540447318"/>
    <n v="30.630605622138695"/>
    <n v="30.726224264791153"/>
    <n v="30.822141397291826"/>
    <n v="30.91835795142751"/>
    <n v="31.014874861893741"/>
    <n v="31.111693066303868"/>
    <n v="31.208813505198162"/>
    <n v="31.306237122052931"/>
    <n v="31.403964863289733"/>
    <n v="31.501997678284518"/>
    <n v="371.62045496683999"/>
    <n v="31.600336519376885"/>
    <n v="31.698982341879333"/>
    <n v="31.797936104086503"/>
    <n v="31.89719876728455"/>
    <n v="31.996771295760414"/>
    <n v="32.096654656811253"/>
    <n v="32.196849820753783"/>
    <n v="32.297357760933735"/>
    <n v="32.39817945373531"/>
    <n v="32.49931587859065"/>
    <n v="32.600768017989367"/>
    <n v="32.702536857488084"/>
    <n v="385.78288747468991"/>
    <n v="32.804623385719999"/>
    <n v="32.907028594404501"/>
    <n v="33.009753478356792"/>
    <n v="33.112799035497574"/>
    <n v="33.216166266862722"/>
    <n v="33.319856176612994"/>
    <n v="33.423869772043844"/>
    <n v="33.528208063595144"/>
    <n v="33.632872064861026"/>
    <n v="33.737862792599742"/>
    <n v="33.843181266743514"/>
    <n v="33.948828510408468"/>
    <n v="400.48504940770636"/>
    <n v="34.054805549904557"/>
    <n v="34.161113414745529"/>
    <n v="34.267753137658936"/>
    <n v="34.37472575459617"/>
    <n v="34.482032304742525"/>
    <n v="34.589673830527268"/>
    <n v="34.697651377633811"/>
    <n v="34.805965995009828"/>
    <n v="34.914618734877472"/>
    <n v="35.023610652743571"/>
    <n v="35.132942807409925"/>
    <n v="35.242616260983532"/>
    <n v="415.7475098208331"/>
  </r>
  <r>
    <s v="DE Florida"/>
    <x v="21"/>
    <s v="Grid Solutions"/>
    <s v="PEF Grid Solutions Targeted Undergrounding Qtrly IK"/>
    <s v="AFUDC Not Eligible"/>
    <s v="Major Projects"/>
    <s v="Other Transmission &amp; Distribution Expansion"/>
    <s v="Grid Solutions - Underground"/>
    <s v="IK - Distrib Lines OH/UG (Line Ext)"/>
    <s v="~"/>
    <s v="PEF Distribution U/G Conduct &amp; Devices 367.0"/>
    <n v="64.820000000000007"/>
    <n v="72.77"/>
    <n v="75.44"/>
    <n v="81.679999999999993"/>
    <n v="86.350000000000009"/>
    <n v="95.58"/>
    <n v="99.3"/>
    <n v="71.45"/>
    <n v="69.48"/>
    <n v="71.66"/>
    <n v="61.81"/>
    <n v="45.06"/>
    <n v="895.39999999999986"/>
    <n v="48.851825464199997"/>
    <n v="49.004324742196829"/>
    <n v="49.157300072614802"/>
    <n v="49.310752941532485"/>
    <n v="49.464684839667477"/>
    <n v="49.619097262390923"/>
    <n v="49.773991709742006"/>
    <n v="49.929369686442556"/>
    <n v="50.085232701911636"/>
    <n v="50.241582270280212"/>
    <n v="50.398419910405877"/>
    <n v="50.555747145887587"/>
    <n v="596.39232874727247"/>
    <n v="50.713565505080496"/>
    <n v="50.871876521110742"/>
    <n v="51.030681731890397"/>
    <n v="51.189982680132381"/>
    <n v="51.349780913365478"/>
    <n v="51.510077983949301"/>
    <n v="51.670875449089458"/>
    <n v="51.832174870852619"/>
    <n v="51.993977816181712"/>
    <n v="52.156285856911154"/>
    <n v="52.319100569782101"/>
    <n v="52.482423536457766"/>
    <n v="619.12080343480363"/>
    <n v="52.646256343538823"/>
    <n v="52.810600582578751"/>
    <n v="52.975457850099374"/>
    <n v="53.14082974760629"/>
    <n v="53.306717881604506"/>
    <n v="53.473123863613978"/>
    <n v="53.640049310185297"/>
    <n v="53.807495842915429"/>
    <n v="53.975465088463373"/>
    <n v="54.143958678566079"/>
    <n v="54.312978250054201"/>
    <n v="54.482525444868052"/>
    <n v="642.71545888409423"/>
    <n v="54.652601910073528"/>
    <n v="54.823209297878151"/>
    <n v="54.994349265647053"/>
    <n v="55.166023475919147"/>
    <n v="55.338233596423223"/>
    <n v="55.510981300094166"/>
    <n v="55.68426826508923"/>
    <n v="55.858096174804309"/>
    <n v="56.032466717890316"/>
    <n v="56.207381588269548"/>
    <n v="56.382842485152196"/>
    <n v="56.558851113052825"/>
    <n v="667.20930519029366"/>
    <n v="56.735409181806908"/>
    <n v="56.912518406587481"/>
    <n v="57.090180507921779"/>
    <n v="57.268397211707935"/>
    <n v="57.44717024923181"/>
    <n v="57.626501357183734"/>
    <n v="57.806392277675414"/>
    <n v="57.986844758256858"/>
    <n v="58.167860551933366"/>
    <n v="58.349441417182518"/>
    <n v="58.531589117971301"/>
    <n v="58.714305423773197"/>
    <n v="692.63661046123229"/>
    <n v="58.897592109585432"/>
    <n v="59.08145095594616"/>
    <n v="59.265883748951801"/>
    <n v="59.450892280274388"/>
    <n v="59.636478347178958"/>
    <n v="59.822643752540998"/>
    <n v="60.009390304863992"/>
    <n v="60.19671981829697"/>
    <n v="60.384634112652151"/>
    <n v="60.573135013422608"/>
    <n v="60.762224351799958"/>
    <n v="60.951903964692235"/>
    <n v="719.03294876020573"/>
  </r>
  <r>
    <s v="DE Florida"/>
    <x v="21"/>
    <s v="Grid Solutions"/>
    <s v="PEF Grid Solutions Transmission FF "/>
    <s v="AFUDC Not Eligible"/>
    <s v="Major Projects"/>
    <s v="Other Transmission &amp; Distribution Expansion"/>
    <s v="Grid Solutions - Transmission"/>
    <s v="FF - Transmission Stations "/>
    <s v="~"/>
    <s v="PEF Transmission (Excl. ECC) 353.1"/>
    <n v="0.77"/>
    <n v="0.95000000000000007"/>
    <n v="-2.4200000000000004"/>
    <n v="0.99999999999999989"/>
    <n v="1.28"/>
    <n v="1.4800000000000002"/>
    <n v="1.9600000000000002"/>
    <n v="2.8599999999999994"/>
    <n v="2.19"/>
    <n v="1.8100000000000003"/>
    <n v="2.3199999999999998"/>
    <n v="2.5999999999999996"/>
    <n v="16.79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Grid Solutions"/>
    <s v="PEF Grid Solutions Transmission GG"/>
    <s v="AFUDC Not Eligible"/>
    <s v="Major Projects"/>
    <s v="Other Transmission &amp; Distribution Expansion"/>
    <s v="Grid Solutions - 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-1.7387389733"/>
    <n v="-1.7441667425907814"/>
    <n v="-7.376211886124669E-3"/>
    <n v="0"/>
    <n v="0"/>
    <n v="0"/>
    <n v="0"/>
    <n v="0"/>
    <n v="0"/>
    <n v="0"/>
    <n v="0"/>
    <n v="0"/>
    <n v="-3.49028192777690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Integrated Grid Strategy"/>
    <s v="PEF IGS Exp Outdoor Lighting IK"/>
    <s v="AFUDC Not Eligible"/>
    <s v="Expansion"/>
    <s v="Other Transmission &amp; Distribution Expansion"/>
    <s v="Customer Solutions"/>
    <s v="IK - Distrib Lines OH/UG (Line Ext)"/>
    <s v="~"/>
    <s v="D DIS 373-ZZ-STREET LIGHT&amp;SIG-50226"/>
    <n v="0.08"/>
    <n v="6.03"/>
    <n v="5.33"/>
    <n v="4.4400000000000004"/>
    <n v="5.99"/>
    <n v="6.81"/>
    <n v="7.39"/>
    <n v="6.58"/>
    <n v="10.35"/>
    <n v="13.15"/>
    <n v="14.96"/>
    <n v="18.059999999999999"/>
    <n v="99.170000000000016"/>
    <n v="4.7907069385820176"/>
    <n v="6.0861952748603176"/>
    <n v="5.0790657754674715"/>
    <n v="5.9498039115039187"/>
    <n v="6.9267296327196215"/>
    <n v="6.0064372642522734"/>
    <n v="7.167421674556671"/>
    <n v="6.7709881116681219"/>
    <n v="5.9002501161068244"/>
    <n v="4.8454531192898278"/>
    <n v="6.4453462982463252"/>
    <n v="6.6789591729408748"/>
    <n v="72.647357290194279"/>
    <n v="4.8895846363303264"/>
    <n v="6.1869137121491722"/>
    <n v="5.1782897393097729"/>
    <n v="6.0502654614177196"/>
    <n v="7.0285787181233754"/>
    <n v="6.1069791815602219"/>
    <n v="7.2696126764755213"/>
    <n v="6.8726159799273212"/>
    <n v="6.0006409914118244"/>
    <n v="4.9443457490783205"/>
    <n v="6.5465114569697747"/>
    <n v="6.7804560247101797"/>
    <n v="73.854794327463523"/>
    <n v="6.1256530410000121"/>
    <n v="6.1256530410000094"/>
    <n v="6.1256530410000094"/>
    <n v="6.1256530410000094"/>
    <n v="6.1256530410000094"/>
    <n v="6.1256530410000094"/>
    <n v="6.1256530410000094"/>
    <n v="6.1256530410000094"/>
    <n v="6.1256530410000094"/>
    <n v="6.1256530410000094"/>
    <n v="6.1256530410000094"/>
    <n v="6.1256530410000094"/>
    <n v="73.507836492000109"/>
    <n v="4.7534775795303918"/>
    <n v="6.0540504478897219"/>
    <n v="5.0428751606953703"/>
    <n v="5.9170308251088537"/>
    <n v="6.8977905006121265"/>
    <n v="5.9738862172073475"/>
    <n v="7.1394271719258953"/>
    <n v="6.7414376163750465"/>
    <n v="5.8672821902328032"/>
    <n v="4.8083457072617639"/>
    <n v="6.4145178569135233"/>
    <n v="6.6490472182471585"/>
    <n v="72.259168492000001"/>
    <n v="4.566730336902074"/>
    <n v="5.8934157441018238"/>
    <n v="4.8619383618817311"/>
    <n v="5.7536450796001715"/>
    <n v="6.7540961739718144"/>
    <n v="5.811641998383239"/>
    <n v="7.0005843588904435"/>
    <n v="6.5946040801896357"/>
    <n v="5.7028976055263678"/>
    <n v="4.6227000915790413"/>
    <n v="6.2611205170964155"/>
    <n v="6.5003587438774018"/>
    <n v="70.323733092000154"/>
    <n v="14.054694841000021"/>
    <n v="14.098568960244325"/>
    <n v="14.142580040010451"/>
    <n v="14.186728507843952"/>
    <n v="14.231014792625031"/>
    <n v="14.275439324572726"/>
    <n v="14.320002535249063"/>
    <n v="14.364704857563273"/>
    <n v="14.409546725775986"/>
    <n v="14.454528575503439"/>
    <n v="14.499650843721728"/>
    <n v="14.544913968771052"/>
    <n v="171.58237397288104"/>
  </r>
  <r>
    <s v="DE Florida"/>
    <x v="21"/>
    <s v="Integrated Grid Strategy"/>
    <s v="PEF IGS Maint Outdoor Lighting IK"/>
    <s v="AFUDC Not Eligible"/>
    <s v="Maintenance"/>
    <s v="Maintenance"/>
    <s v="Customer Solutions"/>
    <s v="IK - Distrib Lines OH/UG (Line Ext)"/>
    <s v="~"/>
    <s v="PEF Distribution Poles Towers &amp; Fixtures 364.0"/>
    <n v="0.6"/>
    <n v="0.62"/>
    <n v="0.64"/>
    <n v="0.66"/>
    <n v="0.43"/>
    <n v="0"/>
    <n v="0"/>
    <n v="0"/>
    <n v="0"/>
    <n v="0"/>
    <n v="0"/>
    <n v="0"/>
    <n v="2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341881099999994E-2"/>
    <n v="6.0530248539973436E-2"/>
    <n v="6.0719204000933211E-2"/>
    <n v="6.0908749318486805E-2"/>
    <n v="6.1098886333971841E-2"/>
    <n v="6.1289616894474014E-2"/>
    <n v="6.1480942852844986E-2"/>
    <n v="6.1672866067720426E-2"/>
    <n v="6.1865388403538051E-2"/>
    <n v="6.2058511730555724E-2"/>
    <n v="6.2252237924869648E-2"/>
    <n v="6.2446568868432577E-2"/>
    <n v="0.73666510203580071"/>
  </r>
  <r>
    <s v="DE Florida"/>
    <x v="21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3083747916666661"/>
    <n v="18.944817039335902"/>
    <n v="31.620706089676421"/>
    <n v="44.336165082588714"/>
    <n v="57.091317542375407"/>
    <n v="69.886287378941248"/>
    <n v="82.721198888996796"/>
    <n v="95.596176757265951"/>
    <n v="108.51134605769715"/>
    <n v="121.46683225467841"/>
    <n v="134.4627612042562"/>
    <n v="147.499259155358"/>
    <n v="918.44524224283668"/>
    <n v="154.26807795935218"/>
    <n v="0"/>
    <n v="0"/>
    <n v="0"/>
    <n v="0"/>
    <n v="0"/>
    <n v="0"/>
    <n v="0"/>
    <n v="0"/>
    <n v="0"/>
    <n v="0"/>
    <n v="0"/>
    <n v="154.26807795935218"/>
  </r>
  <r>
    <s v="DE Florida"/>
    <x v="21"/>
    <s v="Integrated Grid Strategy"/>
    <s v="PEF Solar Growth Battery BY - 2024 Dixie Count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727137499999997"/>
    <n v="1.5233976588331963"/>
    <n v="2.5426959536028462"/>
    <n v="3.5651761612803292"/>
    <n v="4.5908482147477132"/>
    <n v="5.6197220778942452"/>
    <n v="6.6518077457131444"/>
    <n v="7.6871152443987052"/>
    <n v="8.7256546314436871"/>
    <n v="9.767435995737026"/>
    <n v="10.812469457661839"/>
    <n v="11.860765169193739"/>
    <n v="73.854359685506466"/>
    <n v="12.405061938999456"/>
    <n v="12.443786448702571"/>
    <n v="12.482631843545892"/>
    <n v="12.521598500892935"/>
    <n v="12.560686799285216"/>
    <n v="0.42538411844594237"/>
    <n v="0"/>
    <n v="0"/>
    <n v="0"/>
    <n v="0"/>
    <n v="0"/>
    <n v="0"/>
    <n v="62.8391496498720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Integrated Grid Strategy"/>
    <s v="PEF Solar Growth Battery BY - 2024 J Hopkins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1.10558625555"/>
    <n v="3.3202100420963632"/>
    <n v="5.5417471532784743"/>
    <n v="7.7702191702144496"/>
    <n v="10.005647741391531"/>
    <n v="12.248054582876403"/>
    <n v="14.497461478526132"/>
    <n v="16.753890280199801"/>
    <n v="19.017362907970792"/>
    <n v="21.28790135033972"/>
    <n v="23.56552766444803"/>
    <n v="0"/>
    <n v="135.11360862689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093399666666667"/>
    <n v="3.0311707262937442"/>
    <n v="5.0593129743482264"/>
    <n v="7.0937864132141941"/>
    <n v="9.1346108067800653"/>
    <n v="11.1818059806306"/>
    <n v="13.235391822239487"/>
    <n v="15.29538828116255"/>
    <n v="17.36181536923154"/>
    <n v="19.434693160748544"/>
    <n v="21.514041792680992"/>
    <n v="23.599881464857283"/>
    <n v="146.95123875885386"/>
    <n v="37.299642056829683"/>
    <n v="62.649578397115889"/>
    <n v="88.078648873177485"/>
    <n v="113.58710051567206"/>
    <n v="139.17518112640548"/>
    <n v="164.84313928073902"/>
    <n v="190.59122433000422"/>
    <n v="216.41968640392514"/>
    <n v="242.32877641304839"/>
    <n v="268.31874605118037"/>
    <n v="294.38984779783254"/>
    <n v="320.54233492067431"/>
    <n v="2138.2239061666046"/>
    <n v="341.35125915715946"/>
    <n v="356.79993966733258"/>
    <n v="0"/>
    <n v="0"/>
    <n v="0"/>
    <n v="0"/>
    <n v="0"/>
    <n v="0"/>
    <n v="0"/>
    <n v="0"/>
    <n v="0"/>
    <n v="0"/>
    <n v="698.15119882449198"/>
    <n v="0"/>
    <n v="0"/>
    <n v="0"/>
    <n v="0"/>
    <n v="0"/>
    <n v="0"/>
    <n v="0"/>
    <n v="0"/>
    <n v="0"/>
    <n v="0"/>
    <n v="0"/>
    <n v="0"/>
    <n v="0"/>
  </r>
  <r>
    <s v="DE Florida"/>
    <x v="21"/>
    <s v="Nuclear"/>
    <s v="PEF Nuclear New Gen COLA"/>
    <s v="AFUDC Not Eligible"/>
    <s v="Expansion"/>
    <s v="New Generation"/>
    <s v="~"/>
    <s v="PN - Nuclear Clause Related"/>
    <s v="~"/>
    <s v="PEF Model Depr Group Nuclear 0%"/>
    <n v="0"/>
    <n v="0"/>
    <n v="0"/>
    <n v="0"/>
    <n v="0"/>
    <n v="0"/>
    <n v="0"/>
    <n v="0"/>
    <n v="0"/>
    <n v="0"/>
    <n v="0"/>
    <n v="0"/>
    <n v="0"/>
    <n v="9.6459602999999991E-2"/>
    <n v="9.6760718048897007E-2"/>
    <n v="9.7062773079608713E-2"/>
    <n v="9.7365771026448125E-2"/>
    <n v="9.7669714832888263E-2"/>
    <n v="9.7974607451590631E-2"/>
    <n v="9.8280451844434055E-2"/>
    <n v="9.8587250982543256E-2"/>
    <n v="9.8895007846317939E-2"/>
    <n v="9.9203725425461561E-2"/>
    <n v="9.9513406719010461E-2"/>
    <n v="9.9824054735362988E-2"/>
    <n v="1.177597084992563"/>
    <n v="0.10013567249230873"/>
    <n v="0.1004482630170578"/>
    <n v="0.10076182934627025"/>
    <n v="0.10107637452608563"/>
    <n v="0.10139190161215246"/>
    <n v="0.10170841366965808"/>
    <n v="0.10202591377335825"/>
    <n v="0.10234440500760711"/>
    <n v="0.10266389046638721"/>
    <n v="0.10298437325333942"/>
    <n v="0.10330585648179318"/>
    <n v="0.10362834327479668"/>
    <n v="1.2224752369208149"/>
    <n v="0.10395183676514733"/>
    <n v="0.10427634009542198"/>
    <n v="0.10460185641800768"/>
    <n v="0.10492838889513208"/>
    <n v="0.10525594069889434"/>
    <n v="0.10558451501129584"/>
    <n v="0.10591411502427117"/>
    <n v="0.10624474393971899"/>
    <n v="0.10657640496953329"/>
    <n v="0.10690910133563451"/>
    <n v="0.10724283627000095"/>
    <n v="0.1075776130146999"/>
    <n v="1.2690636924377579"/>
    <n v="0.10791343482191952"/>
    <n v="0.10825030495400005"/>
    <n v="0.10858822668346579"/>
    <n v="0.10892720329305677"/>
    <n v="0.10926723807576061"/>
    <n v="0.10960833433484458"/>
    <n v="0.10995049538388764"/>
    <n v="0.11029372454681265"/>
    <n v="0.11063802515791871"/>
    <n v="0.11098340056191341"/>
    <n v="0.11132985411394553"/>
    <n v="0.11167738917963742"/>
    <n v="1.3174276311071629"/>
    <n v="0.1120260091351178"/>
    <n v="0.11237571736705464"/>
    <n v="0.11272651727268783"/>
    <n v="0.11307841225986247"/>
    <n v="0.11343140574706172"/>
    <n v="0.11378550116344015"/>
    <n v="0.11414070194885703"/>
    <n v="0.11449701155390972"/>
    <n v="0.11485443343996721"/>
    <n v="0.11521297107920374"/>
    <n v="0.11557262795463258"/>
    <n v="0.1159334075601397"/>
    <n v="1.3676347164819345"/>
    <n v="0.11629531340051796"/>
    <n v="0.11665834899150097"/>
    <n v="0.11702251785979727"/>
    <n v="0.11738782354312464"/>
    <n v="0.11775426959024451"/>
    <n v="0.1181218595609963"/>
    <n v="0.11849059702633208"/>
    <n v="0.11886048556835127"/>
    <n v="0.11923152878033541"/>
    <n v="0.11960373026678313"/>
    <n v="0.11997709364344504"/>
    <n v="0.12035162253735897"/>
    <n v="1.4197551907687875"/>
  </r>
  <r>
    <s v="DE Florida"/>
    <x v="21"/>
    <s v="Nuclear"/>
    <s v="PEF Nuclear New Gen COLA 2017-2018"/>
    <s v="AFUDC Not Eligible"/>
    <s v="Expansion"/>
    <s v="New Generation"/>
    <s v="~"/>
    <s v="PN - Nuclear Clause Related"/>
    <s v="~"/>
    <s v="PEF Model Depr Group Nuclear 0%"/>
    <n v="0"/>
    <n v="0"/>
    <n v="0"/>
    <n v="0"/>
    <n v="0"/>
    <n v="0"/>
    <n v="0"/>
    <n v="0"/>
    <n v="0"/>
    <n v="0"/>
    <n v="0"/>
    <n v="0"/>
    <n v="0"/>
    <n v="1.1283588382"/>
    <n v="1.1318812021344435"/>
    <n v="1.1354145617267106"/>
    <n v="1.1389589513016161"/>
    <n v="1.1425144052911256"/>
    <n v="1.1460809582346909"/>
    <n v="1.1496586447795833"/>
    <n v="1.1532474996812325"/>
    <n v="1.1568475578035624"/>
    <n v="1.160458854119331"/>
    <n v="1.1640814237104697"/>
    <n v="1.1677153017684241"/>
    <n v="13.77521819875119"/>
    <n v="1.1713605235944955"/>
    <n v="1.1750171246001846"/>
    <n v="1.1786851403075354"/>
    <n v="1.182364606349479"/>
    <n v="1.1860555584701822"/>
    <n v="1.1897580325253918"/>
    <n v="1.1934720644827852"/>
    <n v="1.1971976904223192"/>
    <n v="1.20093494653658"/>
    <n v="1.2046838691311348"/>
    <n v="1.2084444946248853"/>
    <n v="1.212216859550421"/>
    <n v="14.300190910595395"/>
    <n v="1.2160010005543738"/>
    <n v="1.2197969543977745"/>
    <n v="1.2236047579564093"/>
    <n v="1.2274244482211791"/>
    <n v="1.2312560622984579"/>
    <n v="1.2350996374104533"/>
    <n v="1.2389552108955681"/>
    <n v="1.2428228202087646"/>
    <n v="1.2467025029219254"/>
    <n v="1.2505942967242218"/>
    <n v="1.2544982394224768"/>
    <n v="1.258414368941535"/>
    <n v="14.845170299953141"/>
    <n v="1.2623427233246287"/>
    <n v="1.2662833407337495"/>
    <n v="1.2702362594500181"/>
    <n v="1.2742015178740553"/>
    <n v="1.2781791545263572"/>
    <n v="1.2821692080476677"/>
    <n v="1.2861717171993536"/>
    <n v="1.2901867208637834"/>
    <n v="1.2942142580447022"/>
    <n v="1.2982543678676126"/>
    <n v="1.3023070895801541"/>
    <n v="1.3063724625524837"/>
    <n v="15.410918820064564"/>
    <n v="1.31045052627766"/>
    <n v="1.3145413203720251"/>
    <n v="1.3186448845755907"/>
    <n v="1.3227612587524238"/>
    <n v="1.3268904828910335"/>
    <n v="1.3310325971047601"/>
    <n v="1.335187641632164"/>
    <n v="1.3393556568374179"/>
    <n v="1.3435366832106976"/>
    <n v="1.3477307613685758"/>
    <n v="1.3519379320544171"/>
    <n v="1.3561582361387734"/>
    <n v="15.998227981215537"/>
    <n v="1.3603917146197808"/>
    <n v="1.3646384086235579"/>
    <n v="1.3688983594046056"/>
    <n v="1.3731716083462082"/>
    <n v="1.3774581969608344"/>
    <n v="1.381758166890541"/>
    <n v="1.3860715599073783"/>
    <n v="1.3903984179137943"/>
    <n v="1.3947387829430433"/>
    <n v="1.3990926971595929"/>
    <n v="1.4034602028595351"/>
    <n v="1.4078413424709957"/>
    <n v="16.607919458099868"/>
  </r>
  <r>
    <s v="DE Florida"/>
    <x v="21"/>
    <s v="Other Departments (Jamil)"/>
    <s v="PEF OthJamil_Network Upgrades_Solar"/>
    <s v="AFUDC Not Eligible"/>
    <s v="Expansion"/>
    <s v="Other Transmission &amp; Distribution Expansion"/>
    <s v="Renewable Generation - Solar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3.644252873849521"/>
    <n v="10.714116933801265"/>
    <n v="16.609303057117"/>
    <n v="20.544752386819376"/>
    <n v="22.711587397754951"/>
    <n v="23.99745641358977"/>
    <n v="25.136760462580288"/>
    <n v="26.180644686429687"/>
    <n v="27.127708791772488"/>
    <n v="28.43710896338456"/>
    <n v="30.186589441805999"/>
    <n v="0"/>
    <n v="235.290281408904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89.13"/>
    <n v="90.97"/>
    <n v="92.05"/>
    <n v="93.25"/>
    <n v="94.24"/>
    <n v="95.37"/>
    <n v="102.74"/>
    <n v="107.3"/>
    <n v="116.41"/>
    <n v="125.82"/>
    <n v="129.15"/>
    <n v="139.26"/>
    <n v="1275.69"/>
    <n v="151.7448781672"/>
    <n v="152.21857560102819"/>
    <n v="152.69375176192466"/>
    <n v="153.1704112659873"/>
    <n v="153.64855874372398"/>
    <n v="154.12819884009753"/>
    <n v="154.60933621457067"/>
    <n v="155.09197554115161"/>
    <n v="155.57612150843917"/>
    <n v="156.06177881966843"/>
    <n v="156.54895219275642"/>
    <n v="157.03764636034796"/>
    <n v="1852.5301850168958"/>
    <n v="157.52786606986169"/>
    <n v="158.01961608353599"/>
    <n v="158.51290117847546"/>
    <n v="159.00772614669731"/>
    <n v="159.50409579517765"/>
    <n v="160.00201494589859"/>
    <n v="160.50148843589474"/>
    <n v="161.00252111730043"/>
    <n v="161.50511785739667"/>
    <n v="162.00928353865856"/>
    <n v="162.51502305880268"/>
    <n v="0"/>
    <n v="1760.1076542276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7.4657969028864972"/>
    <n v="16.486420071144853"/>
    <n v="21.144147315895907"/>
    <n v="28.280413721690046"/>
    <n v="36.50498651098561"/>
    <n v="44.696305002671643"/>
    <n v="52.530046728876997"/>
    <n v="60.175703003133812"/>
    <n v="73.33361871461598"/>
    <n v="89.023025165769255"/>
    <n v="101.55230290779004"/>
    <n v="118.6262569591012"/>
    <n v="649.81902300456181"/>
    <n v="133.77388754817477"/>
    <n v="142.3060598340798"/>
    <n v="150.86486674624453"/>
    <n v="159.45039142918276"/>
    <n v="168.06271728695799"/>
    <n v="176.70192798399367"/>
    <n v="185.36810744588595"/>
    <n v="194.06133986021902"/>
    <n v="202.78170967738296"/>
    <n v="211.52930161139406"/>
    <n v="220.3042006407178"/>
    <n v="0"/>
    <n v="1945.2045100642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3.4971941439365528"/>
    <n v="7.7227136603453852"/>
    <n v="9.9045271567853082"/>
    <n v="13.247359731599303"/>
    <n v="17.099986339213523"/>
    <n v="20.937035676728712"/>
    <n v="24.60658576580288"/>
    <n v="28.188031215858572"/>
    <n v="34.351577635774603"/>
    <n v="41.700947177504254"/>
    <n v="47.570021479566847"/>
    <n v="55.567952966157549"/>
    <n v="304.39393294927345"/>
    <n v="62.663539101127412"/>
    <n v="66.660254166037376"/>
    <n v="70.669445656464021"/>
    <n v="74.69115251969059"/>
    <n v="78.725413824580883"/>
    <n v="82.772268761958813"/>
    <n v="86.831756644989099"/>
    <n v="90.903916909559214"/>
    <n v="94.988789114662424"/>
    <n v="99.086412942782161"/>
    <n v="103.19682820027739"/>
    <n v="0"/>
    <n v="911.189777842129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3.1275527715066503E-2"/>
    <n v="9.3924215021801788E-2"/>
    <n v="0"/>
    <n v="3.2370208572555001E-2"/>
    <n v="9.7211674826659683E-2"/>
    <n v="0"/>
    <n v="3.2370208572555001E-2"/>
    <n v="9.7211674826659683E-2"/>
    <n v="0"/>
    <n v="3.2370208572555001E-2"/>
    <n v="9.7211674826659683E-2"/>
    <n v="0"/>
    <n v="0.513945392934512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Other Departments (Savoy)"/>
    <s v="PEF Other Savoy Exp Other OU"/>
    <s v="AFUDC Not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7.1837571194066502E-2"/>
    <n v="0.21573696677306886"/>
    <n v="0"/>
    <n v="7.2999798747014996E-2"/>
    <n v="0.21922727752279958"/>
    <n v="0"/>
    <n v="7.2999798747014996E-2"/>
    <n v="0.21922727752279958"/>
    <n v="0"/>
    <n v="7.2999798747014996E-2"/>
    <n v="0.21922727752279958"/>
    <n v="0"/>
    <n v="1.1642557667765792"/>
    <n v="7.1837571194066502E-2"/>
    <n v="0.21573696677306886"/>
    <n v="0"/>
    <n v="7.2999798747014996E-2"/>
    <n v="0.21922727752279958"/>
    <n v="0"/>
    <n v="7.2999798747014996E-2"/>
    <n v="0.21922727752279958"/>
    <n v="0"/>
    <n v="7.2999798747014996E-2"/>
    <n v="0.21922727752279958"/>
    <n v="0"/>
    <n v="1.16425576677657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Project Management and Construction"/>
    <s v="PEF Citrus CC "/>
    <s v="AFUDC Not Eligible"/>
    <s v="Expansion"/>
    <s v="New Generation"/>
    <s v="New Generation (Fossil)"/>
    <s v="BG - Other Production Plant"/>
    <s v="~"/>
    <s v="PEF Undesig 2018 CC"/>
    <n v="0"/>
    <n v="0"/>
    <n v="0"/>
    <n v="0"/>
    <n v="0"/>
    <n v="0"/>
    <n v="0"/>
    <n v="0"/>
    <n v="0"/>
    <n v="0"/>
    <n v="0"/>
    <n v="0"/>
    <n v="0"/>
    <n v="103.7033758016"/>
    <n v="104.02710351873858"/>
    <n v="104.35184180697992"/>
    <n v="104.67759382099352"/>
    <n v="105.00436272529669"/>
    <n v="105.33215169428537"/>
    <n v="105.66096391226488"/>
    <n v="105.99080257348086"/>
    <n v="106.32167088215043"/>
    <n v="106.65357205249312"/>
    <n v="106.98650930876221"/>
    <n v="107.3204858852761"/>
    <n v="1266.0304339823217"/>
    <n v="107.6555050264496"/>
    <n v="107.99156998682552"/>
    <n v="108.32868403110631"/>
    <n v="108.66685043418568"/>
    <n v="109.00607248118057"/>
    <n v="109.34635346746289"/>
    <n v="109.68769669869165"/>
    <n v="110.03010549084505"/>
    <n v="110.37358317025266"/>
    <n v="110.71813307362774"/>
    <n v="111.06375854809968"/>
    <n v="111.41046295124654"/>
    <n v="1314.2787753599739"/>
    <n v="111.75824965112756"/>
    <n v="112.10712202631598"/>
    <n v="112.45708346593187"/>
    <n v="112.80813736967497"/>
    <n v="113.16028714785777"/>
    <n v="113.51353622143863"/>
    <n v="113.867888022055"/>
    <n v="114.22334599205681"/>
    <n v="114.57991358453982"/>
    <n v="114.93759426337927"/>
    <n v="115.29639150326342"/>
    <n v="115.65630878972742"/>
    <n v="1364.3658580373685"/>
    <n v="116.01734961918706"/>
    <n v="116.37951749897279"/>
    <n v="116.74281594736379"/>
    <n v="117.10724849362221"/>
    <n v="117.47281867802729"/>
    <n v="117.83953005190993"/>
    <n v="118.20738617768708"/>
    <n v="118.57639062889638"/>
    <n v="118.9465469902309"/>
    <n v="119.31785885757388"/>
    <n v="119.69032983803382"/>
    <n v="120.06396354997931"/>
    <n v="1416.3617563314845"/>
    <n v="120.43876362307438"/>
    <n v="120.81473369831363"/>
    <n v="121.19187742805765"/>
    <n v="121.5701984760685"/>
    <n v="121.94970051754528"/>
    <n v="122.33038723915988"/>
    <n v="122.71226233909276"/>
    <n v="123.09532952706883"/>
    <n v="123.47959252439358"/>
    <n v="123.86505506398922"/>
    <n v="124.2517208904308"/>
    <n v="124.63959375998284"/>
    <n v="1470.3392150871773"/>
    <n v="125.02867744063556"/>
    <n v="125.41897571214167"/>
    <n v="125.81049236605298"/>
    <n v="126.20323120575732"/>
    <n v="126.59719604651539"/>
    <n v="126.99239071549792"/>
    <n v="127.38881905182276"/>
    <n v="127.78648490659225"/>
    <n v="128.18539214293062"/>
    <n v="128.58554463602144"/>
    <n v="128.98694627314538"/>
    <n v="129.38960095371786"/>
    <n v="1526.3737514508314"/>
  </r>
  <r>
    <s v="DE Florida"/>
    <x v="21"/>
    <s v="Project Management and Construction"/>
    <s v="PEF Transmission Major Projects CC 2018"/>
    <s v="AFUDC Not Eligible"/>
    <s v="Expansion"/>
    <s v="Other Transmission &amp; Distribution Expansion"/>
    <s v="New Generation (Fossil)"/>
    <s v="GG - Transmission Lines"/>
    <s v="~"/>
    <s v="PEF Transmission Major Projects CC 2018"/>
    <n v="0"/>
    <n v="0"/>
    <n v="0"/>
    <n v="0"/>
    <n v="0"/>
    <n v="0"/>
    <n v="0"/>
    <n v="0"/>
    <n v="0"/>
    <n v="0"/>
    <n v="0"/>
    <n v="0"/>
    <n v="0"/>
    <n v="0.35174977559999998"/>
    <n v="0.35284782232199724"/>
    <n v="0.35394929678350512"/>
    <n v="0.35505420968479529"/>
    <n v="0.35616257175954202"/>
    <n v="0.35727439377492665"/>
    <n v="0.35838968653174202"/>
    <n v="0.35950846086449756"/>
    <n v="0.36063072764152443"/>
    <n v="0.36175649776508118"/>
    <n v="0.3628857821714595"/>
    <n v="0.36401859183109064"/>
    <n v="4.294227816730162"/>
    <n v="0.36515493774865204"/>
    <n v="0.36629483096317389"/>
    <n v="0.3674382825481467"/>
    <n v="0.36858530361162878"/>
    <n v="0.36973590529635408"/>
    <n v="0.37089009877984053"/>
    <n v="0.37204789527449861"/>
    <n v="0.37320930602774016"/>
    <n v="0.37437434232208783"/>
    <n v="0.3755430154752844"/>
    <n v="0.37671533684040315"/>
    <n v="0.37789131780595769"/>
    <n v="4.4578805726937683"/>
    <n v="0.37907096979601307"/>
    <n v="0.38025430427029616"/>
    <n v="0.38144133272430764"/>
    <n v="0.38263206668943311"/>
    <n v="0.38382651773305554"/>
    <n v="0.3850246974586673"/>
    <n v="0.38622661750598308"/>
    <n v="0.38743228955105297"/>
    <n v="0.38864172530637581"/>
    <n v="0.38985493652101294"/>
    <n v="0.39107193498070253"/>
    <n v="0.39229273250797375"/>
    <n v="4.6277701250448731"/>
    <n v="0.39351734096226187"/>
    <n v="0.39474577224002355"/>
    <n v="0.39597803827485206"/>
    <n v="0.3972141510375935"/>
    <n v="0.39845412253646301"/>
    <n v="0.39969796481716141"/>
    <n v="0.40094568996299224"/>
    <n v="0.40219731009497894"/>
    <n v="0.40345283737198318"/>
    <n v="0.40471228399082215"/>
    <n v="0.40597566218638781"/>
    <n v="0.40724298423176519"/>
    <n v="4.8041341577072849"/>
    <n v="0.40851426243835198"/>
    <n v="0.40978950915597795"/>
    <n v="0.41106873677302491"/>
    <n v="0.41235195771654709"/>
    <n v="0.41363918445239212"/>
    <n v="0.41493042948532161"/>
    <n v="0.416225705359133"/>
    <n v="0.41752502465678143"/>
    <n v="0.41882840000050175"/>
    <n v="0.42013584405193133"/>
    <n v="0.42144736951223299"/>
    <n v="0.42276298912221821"/>
    <n v="4.9872194127244143"/>
    <n v="0.42408271566247141"/>
    <n v="0.42540656195347348"/>
    <n v="0.42673454085572682"/>
    <n v="0.42806666526987991"/>
    <n v="0.42940294813685298"/>
    <n v="0.43074340243796327"/>
    <n v="0.43208804119505184"/>
    <n v="0.43343687747060916"/>
    <n v="0.43478992436790281"/>
    <n v="0.43614719503110433"/>
    <n v="0.43750870264541708"/>
    <n v="0.43887446043720424"/>
    <n v="5.1772820354636568"/>
  </r>
  <r>
    <s v="DE Florida"/>
    <x v="21"/>
    <s v="Regulated &amp; Renewable Energy"/>
    <s v="PEF Fossil Hydro ECRC Crystal River BA"/>
    <s v="AFUDC Not Eligible"/>
    <s v="Recoverable"/>
    <s v="Major Nuclear &amp; Fossil Projects"/>
    <s v="Fossil Hydro ECRC"/>
    <s v="BA - Fossil Steam Plants "/>
    <s v="~"/>
    <s v="PEF Fossil Hydro ECRC Crystal River"/>
    <n v="0"/>
    <n v="0"/>
    <n v="0"/>
    <n v="0.03"/>
    <n v="0.08"/>
    <n v="0.16"/>
    <n v="0.21"/>
    <n v="0.23"/>
    <n v="0.25"/>
    <n v="0.25"/>
    <n v="0.38"/>
    <n v="0.51"/>
    <n v="2.0999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 Rotables Bartow CC BG"/>
    <s v="AFUDC Not Eligible"/>
    <s v="Maintenance"/>
    <s v="Maintenance"/>
    <s v="Fossil Hydro"/>
    <s v="BG - Cust - Other Production Plant"/>
    <s v="~"/>
    <s v="PEF Bartow 343.1 CC"/>
    <n v="0"/>
    <n v="0"/>
    <n v="0"/>
    <n v="0"/>
    <n v="0"/>
    <n v="0"/>
    <n v="0"/>
    <n v="0"/>
    <n v="0"/>
    <n v="0"/>
    <n v="0"/>
    <n v="0"/>
    <n v="0"/>
    <n v="0"/>
    <n v="-1.2337361783224001"/>
    <n v="-2.4713236738605837"/>
    <n v="-2.4790383308335642"/>
    <n v="-2.1340600453702772"/>
    <n v="-1.4353005629067084"/>
    <n v="0"/>
    <n v="2.2159026721657322"/>
    <n v="16.080239302358653"/>
    <n v="38.548356625146397"/>
    <n v="0"/>
    <n v="0"/>
    <n v="47.091039808377246"/>
    <n v="0.2627443459596"/>
    <n v="1.2224621402089018"/>
    <n v="3.3947987107207274"/>
    <n v="53.071211428394015"/>
    <n v="102.14475979896805"/>
    <n v="103.43938567963119"/>
    <n v="104.57047907165607"/>
    <n v="1.9622344255440802"/>
    <n v="26.371084500396087"/>
    <n v="51.486247123395643"/>
    <n v="0.59871221620945314"/>
    <n v="0"/>
    <n v="448.524119441083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 Rotables Citrus 1&amp;2 BG"/>
    <s v="AFUDC Not Eligible"/>
    <s v="Maintenance"/>
    <s v="Maintenance"/>
    <s v="Fossil Hydro"/>
    <s v="BG - Cust - Other Production Plant"/>
    <s v="~"/>
    <s v="PEF CITRUS CC 343.1"/>
    <n v="0"/>
    <n v="0"/>
    <n v="0.22"/>
    <n v="0.6"/>
    <n v="109.87"/>
    <n v="242.62"/>
    <n v="268.17"/>
    <n v="267.19"/>
    <n v="268.89"/>
    <n v="-791.95"/>
    <n v="-10.379999999999995"/>
    <n v="19.649999999999999"/>
    <n v="374.87999999999988"/>
    <n v="57.304652273499997"/>
    <n v="57.483538487362608"/>
    <n v="57.662983124952454"/>
    <n v="57.842987929484124"/>
    <n v="58.023554649613956"/>
    <n v="58.204685039457026"/>
    <n v="58.386380858604134"/>
    <n v="58.56864387213902"/>
    <n v="58.75147585065536"/>
    <n v="58.93487857027408"/>
    <n v="59.118853812660547"/>
    <n v="59.303403365041909"/>
    <n v="699.58603783374531"/>
    <n v="59.488529020224469"/>
    <n v="59.674232576611026"/>
    <n v="59.935666125772613"/>
    <n v="60.256950840589496"/>
    <n v="60.581628513247487"/>
    <n v="60.410740310323241"/>
    <n v="60.588476443207085"/>
    <n v="60.777613672465556"/>
    <n v="61.034432975362577"/>
    <n v="61.35914547691349"/>
    <n v="61.703376883499089"/>
    <n v="61.520479868553892"/>
    <n v="727.33127270677005"/>
    <n v="61.697702147907265"/>
    <n v="61.890302013771318"/>
    <n v="73.191088651122911"/>
    <n v="93.252826992754379"/>
    <n v="113.73044724411847"/>
    <n v="129.12020507533143"/>
    <n v="133.09716333060541"/>
    <n v="133.51264875245968"/>
    <n v="2.838012426399648"/>
    <n v="14.933800336751512"/>
    <n v="37.548522613955789"/>
    <n v="55.082023807302576"/>
    <n v="909.89474339248034"/>
    <n v="60.018610704707093"/>
    <n v="60.205969001185665"/>
    <n v="73.737018220039772"/>
    <n v="97.792116677215276"/>
    <n v="122.34665950507046"/>
    <n v="140.7892144698007"/>
    <n v="145.52188266200665"/>
    <n v="145.97615395745615"/>
    <n v="158.34411972769161"/>
    <n v="182.66294288236048"/>
    <n v="210.34333272417956"/>
    <n v="58.753893192587235"/>
    <n v="1456.4919137243005"/>
    <n v="60.821763258641525"/>
    <n v="61.011628732353124"/>
    <n v="61.202086903418042"/>
    <n v="61.393139622041843"/>
    <n v="61.584788744205774"/>
    <n v="61.777036131684909"/>
    <n v="61.969883652066109"/>
    <n v="62.163333178766251"/>
    <n v="62.3573865910504"/>
    <n v="62.552045774050093"/>
    <n v="62.747312618781564"/>
    <n v="62.943189022164248"/>
    <n v="742.52359422922382"/>
    <n v="63.139676887039066"/>
    <n v="63.336778122187027"/>
    <n v="63.534494642347717"/>
    <n v="63.73282836823789"/>
    <n v="63.931781226570173"/>
    <n v="64.131355150071713"/>
    <n v="64.331552077503034"/>
    <n v="64.532373953676824"/>
    <n v="64.733822729476785"/>
    <n v="64.935900361876719"/>
    <n v="65.13860881395938"/>
    <n v="65.341950054935651"/>
    <n v="770.82112238788204"/>
  </r>
  <r>
    <s v="DE Florida"/>
    <x v="21"/>
    <s v="Regulated &amp; Renewable Energy"/>
    <s v="PEF Fossil Hydro Maint Rotables Hines 4 BG"/>
    <s v="AFUDC Not Eligible"/>
    <s v="Maintenance"/>
    <s v="Maintenance"/>
    <s v="Fossil Hydro"/>
    <s v="BG - Other Production Plant"/>
    <s v="~"/>
    <s v="PEF Hines 4 343.1"/>
    <n v="0"/>
    <n v="0"/>
    <n v="22.07"/>
    <n v="38.950000000000003"/>
    <n v="0"/>
    <n v="0"/>
    <n v="0"/>
    <n v="0"/>
    <n v="0"/>
    <n v="0"/>
    <n v="0"/>
    <n v="0"/>
    <n v="61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 Rotables Osprey BG"/>
    <s v="AFUDC Not Eligible"/>
    <s v="Maintenance"/>
    <s v="Maintenance"/>
    <s v="Fossil Hydro"/>
    <s v="BG - Other Production Plant"/>
    <s v="~"/>
    <s v="PEF Osprey CC 343.1"/>
    <n v="12.87"/>
    <n v="22.36"/>
    <n v="26.9"/>
    <n v="30.66"/>
    <n v="36.590000000000003"/>
    <n v="-45.79"/>
    <n v="0"/>
    <n v="0"/>
    <n v="0"/>
    <n v="0"/>
    <n v="0"/>
    <n v="0"/>
    <n v="83.59"/>
    <n v="0.29983640350000001"/>
    <n v="0.3007723938057138"/>
    <n v="0.3017113059642853"/>
    <n v="0.30265314909677488"/>
    <n v="0.30359793235271576"/>
    <n v="0.3045456649102033"/>
    <n v="0.30549635597598351"/>
    <n v="0.30645001478554307"/>
    <n v="0.30740665060319866"/>
    <n v="0.30836627272218714"/>
    <n v="0.30932889046475581"/>
    <n v="0.31029451318225293"/>
    <n v="3.6604595473636143"/>
    <n v="0.31126315025521856"/>
    <n v="0.31223481109347578"/>
    <n v="0.31320950513622192"/>
    <n v="0.31418724185212055"/>
    <n v="0.31516803073939309"/>
    <n v="0.31615188132591127"/>
    <n v="0.31713880316928994"/>
    <n v="0.31812880585697939"/>
    <n v="0.31912189900635896"/>
    <n v="0.32011809226483018"/>
    <n v="0.32111739530991051"/>
    <n v="0.32211981784932764"/>
    <n v="3.7999594338590383"/>
    <n v="0.32312536962111332"/>
    <n v="0.32413406039369846"/>
    <n v="0.32514589996600768"/>
    <n v="0.32616089816755456"/>
    <n v="0.32717906485853726"/>
    <n v="0.32820040992993421"/>
    <n v="0.32922494330360019"/>
    <n v="0.33025267493236277"/>
    <n v="0.33128361480011886"/>
    <n v="0.33231777292193193"/>
    <n v="0.33335515934412913"/>
    <n v="0.33439578414439891"/>
    <n v="3.9447756523833872"/>
    <n v="0.33543965743188897"/>
    <n v="0.33648678934730436"/>
    <n v="0.3375371900630062"/>
    <n v="0.33859086978311015"/>
    <n v="0.33964783874358601"/>
    <n v="0.34070810721235667"/>
    <n v="0.34177168548939824"/>
    <n v="0.34283858390683997"/>
    <n v="0.34390881282906444"/>
    <n v="0.34498238265280856"/>
    <n v="0.34605930380726435"/>
    <n v="0.34713958675418033"/>
    <n v="4.0951108080208085"/>
    <n v="0.34822324198796328"/>
    <n v="0.34931028003577985"/>
    <n v="0.35040071145765916"/>
    <n v="0.35149454684659515"/>
    <n v="0.35259179682864977"/>
    <n v="0.35369247206305587"/>
    <n v="0.35479658324232094"/>
    <n v="0.35590414109233098"/>
    <n v="0.35701515637245468"/>
    <n v="0.35812963987564789"/>
    <n v="0.35924760242855847"/>
    <n v="0.36036905489163162"/>
    <n v="4.2511752271226477"/>
    <n v="0.36149400815921517"/>
    <n v="0.36262247315966556"/>
    <n v="0.36375446085545388"/>
    <n v="0.36488998224327251"/>
    <n v="0.36602904835414191"/>
    <n v="0.36717167025351755"/>
    <n v="0.3683178590413978"/>
    <n v="0.36946762585243159"/>
    <n v="0.37062098185602638"/>
    <n v="0.37177793825645683"/>
    <n v="0.37293850629297387"/>
    <n v="0.37410269723991346"/>
    <n v="4.4131872515644668"/>
  </r>
  <r>
    <s v="DE Florida"/>
    <x v="21"/>
    <s v="Regulated &amp; Renewable Energy"/>
    <s v="PEF Fossil Hydro Maintenance Anclote BA-311"/>
    <s v="AFUDC Not Eligible"/>
    <s v="Maintenance"/>
    <s v="Maintenance"/>
    <s v="Fossil Hydro"/>
    <s v="BA - Fossil Steam Plants "/>
    <s v="~"/>
    <s v="PEF Anclote Struct &amp; Improv 311"/>
    <n v="6.5200000000000005"/>
    <n v="7.27"/>
    <n v="6.6799999999999979"/>
    <n v="7.63"/>
    <n v="7.1199999999999992"/>
    <n v="9.24"/>
    <n v="4.5199999999999996"/>
    <n v="9.6399999999999988"/>
    <n v="8.27"/>
    <n v="6.9000000000000012"/>
    <n v="6.830000000000001"/>
    <n v="8.2899999999999991"/>
    <n v="88.91"/>
    <n v="5.4030717441118297"/>
    <n v="5.4313619042304984"/>
    <n v="5.481096595620234"/>
    <n v="5.5678335332949889"/>
    <n v="5.5986203257523526"/>
    <n v="5.7001807852158306"/>
    <n v="4.8960229543607987"/>
    <n v="4.9774772033498778"/>
    <n v="5.0946914120337468"/>
    <n v="5.0487759039069218"/>
    <n v="5.1086460518497541"/>
    <n v="3.8168829615070528"/>
    <n v="62.124661375233885"/>
    <n v="3.7049329149511165"/>
    <n v="3.81587947532977"/>
    <n v="4.0119072731308565"/>
    <n v="4.2286921985632206"/>
    <n v="4.2543413627933893"/>
    <n v="3.7839019586245706"/>
    <n v="3.7556172701324093"/>
    <n v="3.8488214385698618"/>
    <n v="3.933910781715753"/>
    <n v="3.987840057051713"/>
    <n v="4.0831313477327384"/>
    <n v="3.7375069593255845"/>
    <n v="47.146483037920987"/>
    <n v="3.9680460924879291"/>
    <n v="4.385165467376547"/>
    <n v="4.8997678464204331"/>
    <n v="3.3965826513270265"/>
    <n v="3.1843534706959051"/>
    <n v="0.12454841948887009"/>
    <n v="0.32252643521423902"/>
    <n v="0.79574694645179789"/>
    <n v="1.3016773020432024"/>
    <n v="1.5308071843355673"/>
    <n v="2.0365436545011009"/>
    <n v="1.4496084529371569"/>
    <n v="27.395373923279777"/>
    <n v="1.7772003154530474"/>
    <n v="1.9469896126284543"/>
    <n v="1.0190456915481747"/>
    <n v="0.55898104749850264"/>
    <n v="0.61767205551960114"/>
    <n v="0.75428876875753825"/>
    <n v="0.92047784890873874"/>
    <n v="1.0875927412620083"/>
    <n v="1.2552293111612904"/>
    <n v="1.4233891871117301"/>
    <n v="1.5920740027021276"/>
    <n v="1.4939449314918374"/>
    <n v="14.446885514043052"/>
    <n v="1.6665479251644084"/>
    <n v="1.9080747664797033"/>
    <n v="2.2529721165317174"/>
    <n v="2.449993619639486"/>
    <n v="2.6107676626848475"/>
    <n v="2.9465899783420015"/>
    <n v="3.041723546168428"/>
    <n v="3.244976216168296"/>
    <n v="3.4288747340311199"/>
    <n v="1.6194326436838338"/>
    <n v="1.7728067258499649"/>
    <n v="1.7074016698609329"/>
    <n v="28.650161604604737"/>
    <n v="1.7619134673276127"/>
    <n v="1.767413579741165"/>
    <n v="1.7729308616906356"/>
    <n v="1.7784653667736492"/>
    <n v="1.7840171487551459"/>
    <n v="1.7895862615679001"/>
    <n v="1.7951727593130489"/>
    <n v="1.8007766962606135"/>
    <n v="1.8063981268500295"/>
    <n v="1.8120371056906734"/>
    <n v="1.8176936875623948"/>
    <n v="1.8233679274160477"/>
    <n v="21.509772988948921"/>
  </r>
  <r>
    <s v="DE Florida"/>
    <x v="21"/>
    <s v="Regulated &amp; Renewable Energy"/>
    <s v="PEF Fossil Hydro Maintenance Anclote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2.2775993668840967E-2"/>
    <n v="8.003896645796732E-2"/>
    <n v="0.24440033299774158"/>
    <n v="0.59374877360306244"/>
    <n v="0.66271849677154393"/>
    <n v="1.1372724200507447"/>
    <n v="1.3493589313429399"/>
    <n v="2.2966874452942174"/>
    <n v="2.8128973856193284"/>
    <n v="2.7744554892030489"/>
    <n v="3.1091781626304256"/>
    <n v="2.371884771047811"/>
    <n v="17.455417168687671"/>
    <n v="2.6055654260570087"/>
    <n v="3.1112487670925701"/>
    <n v="4.0427348789812534"/>
    <n v="5.0779854385379606"/>
    <n v="5.1561609041971135"/>
    <n v="4.961297494805339"/>
    <n v="5.1506721197348684"/>
    <n v="5.5746812586388517"/>
    <n v="5.9579305936811711"/>
    <n v="6.1850439957801431"/>
    <n v="6.619101936003962"/>
    <n v="6.0941087511983394"/>
    <n v="60.536531564708582"/>
    <n v="7.4609209886322567"/>
    <n v="9.5104996368132237"/>
    <n v="12.055631123046258"/>
    <n v="7.8865038258303732"/>
    <n v="7.6061485434944043"/>
    <n v="0"/>
    <n v="1.368557699854136"/>
    <n v="3.7370092166769822"/>
    <n v="6.2692206926249527"/>
    <n v="7.4155837323055378"/>
    <n v="9.9472007617901355"/>
    <n v="7.062426823474893"/>
    <n v="80.319703044543147"/>
    <n v="8.7132208494466017"/>
    <n v="9.5626893387090277"/>
    <n v="4.9881057830472173"/>
    <n v="2.7337132746548907"/>
    <n v="3.0345421064846669"/>
    <n v="3.7184368176978677"/>
    <n v="4.5503067191410604"/>
    <n v="5.3867799642503353"/>
    <n v="6.2258644027946701"/>
    <n v="7.0675681860582751"/>
    <n v="7.9118994907709803"/>
    <n v="7.4234407146007753"/>
    <n v="71.31656764765637"/>
    <n v="8.2882557282655274"/>
    <n v="9.4972796833280189"/>
    <n v="11.223824272916492"/>
    <n v="12.210061782130429"/>
    <n v="13.014931545344975"/>
    <n v="14.69622575594407"/>
    <n v="15.172530624609818"/>
    <n v="16.189934599737175"/>
    <n v="17.110442082718325"/>
    <n v="8.0751733446762621"/>
    <n v="8.8490595767382061"/>
    <n v="8.5232307572899906"/>
    <n v="142.85094975369927"/>
    <n v="8.796579412403176"/>
    <n v="8.8240394304574927"/>
    <n v="8.8515851696263681"/>
    <n v="8.879216897502836"/>
    <n v="8.9069348825152623"/>
    <n v="8.9347393939299646"/>
    <n v="8.9626307018538132"/>
    <n v="8.9906090772368703"/>
    <n v="9.018674791875009"/>
    <n v="9.0468281184125612"/>
    <n v="9.0750693303449665"/>
    <n v="9.1033987020214244"/>
    <n v="107.39030590817976"/>
  </r>
  <r>
    <s v="DE Florida"/>
    <x v="21"/>
    <s v="Regulated &amp; Renewable Energy"/>
    <s v="PEF Fossil Hydro Maintenance Anclote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1.6122109716772613E-2"/>
    <n v="5.6656013239842914E-2"/>
    <n v="0.17300009126696708"/>
    <n v="0.42028826541708836"/>
    <n v="0.46910885521110895"/>
    <n v="0.80502440422616528"/>
    <n v="0.95515098286049782"/>
    <n v="1.625722570726893"/>
    <n v="1.9911245556332924"/>
    <n v="1.9639132523305547"/>
    <n v="2.2008484984564034"/>
    <n v="1.6789514025326326"/>
    <n v="12.355911001618219"/>
    <n v="1.8443635120336834"/>
    <n v="2.2023141869705523"/>
    <n v="2.861671645260691"/>
    <n v="3.5944793263743824"/>
    <n v="3.6498162505429597"/>
    <n v="3.5118811372970997"/>
    <n v="3.6459309849164119"/>
    <n v="3.9460681362397483"/>
    <n v="4.2173532409983352"/>
    <n v="4.3781166851767708"/>
    <n v="4.6853669346048941"/>
    <n v="4.313747682814645"/>
    <n v="42.851109723230174"/>
    <n v="5.2812528939321046"/>
    <n v="6.7320578690639588"/>
    <n v="8.5336425134425369"/>
    <n v="5.5825036502954628"/>
    <n v="5.3840526729031151"/>
    <n v="0"/>
    <n v="0.9687407483463597"/>
    <n v="2.6452615494749194"/>
    <n v="4.4377006946804407"/>
    <n v="5.2491597716737441"/>
    <n v="7.0411781348111271"/>
    <n v="4.9991758009964133"/>
    <n v="56.854726299620189"/>
    <n v="6.1676995830460699"/>
    <n v="6.7690014842618114"/>
    <n v="3.5308574711036602"/>
    <n v="1.935073402569865"/>
    <n v="2.1480171340303413"/>
    <n v="2.6321165642273541"/>
    <n v="3.2209612152046034"/>
    <n v="3.8130643716596051"/>
    <n v="4.4070158787750158"/>
    <n v="5.002821506491645"/>
    <n v="5.6004870427621478"/>
    <n v="5.2547284579960101"/>
    <n v="50.481844112128123"/>
    <n v="5.8668930000807444"/>
    <n v="6.7227072713928653"/>
    <n v="7.9448513692296521"/>
    <n v="8.6429650271148457"/>
    <n v="9.2126965182707146"/>
    <n v="10.402809865927203"/>
    <n v="10.739964885713077"/>
    <n v="11.460139900862316"/>
    <n v="12.111726201365597"/>
    <n v="5.716058620842559"/>
    <n v="6.2638581594881275"/>
    <n v="6.0332182362830924"/>
    <n v="101.11788905657079"/>
    <n v="6.2267095777035388"/>
    <n v="6.2461473101909686"/>
    <n v="6.2656457208647724"/>
    <n v="6.2852049991422243"/>
    <n v="6.3048253350318975"/>
    <n v="6.3245069191355059"/>
    <n v="6.3442499426497641"/>
    <n v="6.3640545973682352"/>
    <n v="6.3839210756832019"/>
    <n v="6.4038495705875293"/>
    <n v="6.4238402756765458"/>
    <n v="6.4438933851499165"/>
    <n v="76.016848709184117"/>
  </r>
  <r>
    <s v="DE Florida"/>
    <x v="21"/>
    <s v="Regulated &amp; Renewable Energy"/>
    <s v="PEF Fossil Hydro Maintenance Anclote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3.9290475950517776E-3"/>
    <n v="1.3807384794909353E-2"/>
    <n v="4.2161082170844154E-2"/>
    <n v="0.10242658234409191"/>
    <n v="0.11432443096868276"/>
    <n v="0.19618891416501177"/>
    <n v="0.23277559438856352"/>
    <n v="0.39619761116565422"/>
    <n v="0.48524810240068322"/>
    <n v="0.47861655679790044"/>
    <n v="0.53635899096613315"/>
    <n v="0.40916977282860223"/>
    <n v="3.0112040705861287"/>
    <n v="0.44948162173950568"/>
    <n v="0.5367161873897266"/>
    <n v="0.69740525856501734"/>
    <n v="0.8759945565971361"/>
    <n v="0.88948047206612202"/>
    <n v="0.85586491960476996"/>
    <n v="0.88853361127468056"/>
    <n v="0.9616787004292231"/>
    <n v="1.0277923857440052"/>
    <n v="1.0669713291216447"/>
    <n v="1.1418499197529139"/>
    <n v="1.051284246080417"/>
    <n v="10.443053208365162"/>
    <n v="1.2870704178513774"/>
    <n v="1.6406392915823602"/>
    <n v="2.0796950312998765"/>
    <n v="1.360486501235439"/>
    <n v="1.3121229179354827"/>
    <n v="0"/>
    <n v="0.23608728164659937"/>
    <n v="0.64466429655677271"/>
    <n v="1.081491226980936"/>
    <n v="1.2792481097094599"/>
    <n v="1.7159724932786402"/>
    <n v="1.2183256843825654"/>
    <n v="13.855803252459509"/>
    <n v="1.5031013333188514"/>
    <n v="1.649642204458033"/>
    <n v="0.86048894305556989"/>
    <n v="0.47158771244030812"/>
    <n v="0.52348339050258408"/>
    <n v="0.64146132687525803"/>
    <n v="0.78496630078001861"/>
    <n v="0.92926539133217445"/>
    <n v="1.0740149360263345"/>
    <n v="1.2192163410316799"/>
    <n v="1.364871016906988"/>
    <n v="1.2806076488126967"/>
    <n v="12.302706545540499"/>
    <n v="1.4297954743399535"/>
    <n v="1.6383616468776911"/>
    <n v="1.9362042044978338"/>
    <n v="2.1063379575452306"/>
    <n v="2.2451843346427522"/>
    <n v="2.5352208232106439"/>
    <n v="2.6173871637543589"/>
    <n v="2.792897380883141"/>
    <n v="2.9516921900994175"/>
    <n v="1.3930340156989625"/>
    <n v="1.5265353785590858"/>
    <n v="1.4703271233054136"/>
    <n v="24.642977693414483"/>
    <n v="1.5174819102966961"/>
    <n v="1.5222189880516119"/>
    <n v="1.526970853400043"/>
    <n v="1.5317375525039763"/>
    <n v="1.5365191316695015"/>
    <n v="1.5413156373472601"/>
    <n v="1.546127116132898"/>
    <n v="1.5509536147675165"/>
    <n v="1.5557951801381278"/>
    <n v="1.5606518592781096"/>
    <n v="1.5655236993676622"/>
    <n v="1.5704107477342675"/>
    <n v="18.525706290687673"/>
  </r>
  <r>
    <s v="DE Florida"/>
    <x v="21"/>
    <s v="Regulated &amp; Renewable Energy"/>
    <s v="PEF Fossil Hydro Maintenance Anclote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1.0048801693045859E-3"/>
    <n v="3.5313308975528537E-3"/>
    <n v="1.0782978410151866E-2"/>
    <n v="2.619628266576516E-2"/>
    <n v="2.9239236931653013E-2"/>
    <n v="5.0176625381200546E-2"/>
    <n v="5.9533913255146689E-2"/>
    <n v="0.10133018573957198"/>
    <n v="0.12410544374907267"/>
    <n v="0.12240938166103177"/>
    <n v="0.13717739493124723"/>
    <n v="0.10464790274165825"/>
    <n v="0.77013555653335664"/>
    <n v="0.11495792739231044"/>
    <n v="0.13726875030272898"/>
    <n v="0.17836605369283845"/>
    <n v="0.22404145967888825"/>
    <n v="0.22749057264885306"/>
    <n v="0.2188931705478521"/>
    <n v="0.22724840667621124"/>
    <n v="0.24595575185217297"/>
    <n v="0.26286476852484897"/>
    <n v="0.27288504501731997"/>
    <n v="0.29203574477611155"/>
    <n v="0.26887296873648886"/>
    <n v="2.6708806198466251"/>
    <n v="0.32917654751035202"/>
    <n v="0.4196036500240185"/>
    <n v="0.53189446689718511"/>
    <n v="0.34795263279619826"/>
    <n v="0.33558335337751216"/>
    <n v="0"/>
    <n v="6.0380593350528172E-2"/>
    <n v="0.16487631241739367"/>
    <n v="0.27659709585415165"/>
    <n v="0.32717445808523654"/>
    <n v="0.43886901457865563"/>
    <n v="0.31159322008863605"/>
    <n v="3.5437013449798678"/>
    <n v="0.38442631944649913"/>
    <n v="0.42190537973845904"/>
    <n v="0.22007484778051969"/>
    <n v="0.1206111019640797"/>
    <n v="0.13388387686826664"/>
    <n v="0.16405773621136069"/>
    <n v="0.20076035066627113"/>
    <n v="0.23766606641346885"/>
    <n v="0.27468698962634314"/>
    <n v="0.31182347994458337"/>
    <n v="0.34907589813055534"/>
    <n v="0.32752490992936983"/>
    <n v="3.1464969567197771"/>
    <n v="0.36568081536708208"/>
    <n v="0.41902299179175262"/>
    <n v="0.49519819186923547"/>
    <n v="0.53871102320277398"/>
    <n v="0.57422189975001403"/>
    <n v="0.64840064180198242"/>
    <n v="0.66941522468255288"/>
    <n v="0.71430312277134023"/>
    <n v="0.75491594517658478"/>
    <n v="0.35627821618062616"/>
    <n v="0.39042205564288701"/>
    <n v="0.37604638027539206"/>
    <n v="6.302616508512223"/>
    <n v="0.38810652671197077"/>
    <n v="0.38931806721321172"/>
    <n v="0.39053338974408919"/>
    <n v="0.39175250611085161"/>
    <n v="0.39297542815660269"/>
    <n v="0.39420216776141631"/>
    <n v="0.39543273684245206"/>
    <n v="0.39666714735407105"/>
    <n v="0.39790541128795182"/>
    <n v="0.39914754067320712"/>
    <n v="0.40039354757650042"/>
    <n v="0.40164344410216357"/>
    <n v="4.7380779135344886"/>
  </r>
  <r>
    <s v="DE Florida"/>
    <x v="21"/>
    <s v="Regulated &amp; Renewable Energy"/>
    <s v="PEF Fossil Hydro Maintenance Anclote Other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1.4047515E-2"/>
    <n v="4.2186396706150049E-2"/>
    <n v="7.0413118715155737E-2"/>
    <n v="9.8727955235455286E-2"/>
    <n v="0.12713118133147516"/>
    <n v="0.15562307292630218"/>
    <n v="0.18420390680436402"/>
    <n v="0.21287396061411801"/>
    <n v="0.2416335128707483"/>
    <n v="0.27048284295887154"/>
    <n v="0.29942223113525096"/>
    <n v="0"/>
    <n v="1.7167456942978914"/>
    <n v="6.867674E-2"/>
    <n v="0.20624460611895581"/>
    <n v="0.34424191371853918"/>
    <n v="0.48267000337333693"/>
    <n v="0.62153021984276735"/>
    <n v="0.76082391208414391"/>
    <n v="0.90055243326577961"/>
    <n v="1.0407171407801323"/>
    <n v="1.1813193962569914"/>
    <n v="1.322360565576705"/>
    <n v="1.4638420188834489"/>
    <n v="0"/>
    <n v="8.392978949900801"/>
    <n v="7.6090706218783291E-2"/>
    <n v="0.22850964873123189"/>
    <n v="0.38140439288395334"/>
    <n v="0.53477642397265401"/>
    <n v="0.68862723192964326"/>
    <n v="0.84295831133830768"/>
    <n v="0.99777116144762956"/>
    <n v="1.1530672861867524"/>
    <n v="1.3088481941795895"/>
    <n v="1.4651153987594807"/>
    <n v="1.621870417983893"/>
    <n v="0"/>
    <n v="9.2990391736319182"/>
    <n v="8.5325646637531088E-2"/>
    <n v="0.25624329842393223"/>
    <n v="0.42769449871638548"/>
    <n v="0.59968091307725557"/>
    <n v="0.77220421226824365"/>
    <n v="0.94526607226661719"/>
    <n v="1.1188681742814919"/>
    <n v="1.2930122047701633"/>
    <n v="1.4676998554544902"/>
    <n v="1.6429328233373288"/>
    <n v="1.8187128107190187"/>
    <n v="0"/>
    <n v="10.427640509952457"/>
    <n v="0.22450010083749558"/>
    <n v="0.6742011177422681"/>
    <n v="1.1253059528204818"/>
    <n v="1.577818988329214"/>
    <n v="2.0317446202055027"/>
    <n v="2.4870872581090513"/>
    <n v="2.9438513254650633"/>
    <n v="3.4020412595072189"/>
    <n v="3.8616615113207762"/>
    <n v="4.3227165458858128"/>
    <n v="4.7852108421205992"/>
    <n v="0"/>
    <n v="27.436139522343481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Anclote Other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6.867674E-2"/>
    <n v="0.20624460611895581"/>
    <n v="0.34424191371853918"/>
    <n v="0.48267000337333693"/>
    <n v="0.62153021984276735"/>
    <n v="0.76082391208414391"/>
    <n v="0.90055243326577961"/>
    <n v="1.0407171407801323"/>
    <n v="1.1813193962569914"/>
    <n v="1.322360565576705"/>
    <n v="1.4638420188834489"/>
    <n v="0"/>
    <n v="8.392978949900801"/>
    <n v="0.344944535"/>
    <n v="1.0359104080065733"/>
    <n v="1.7290332484499356"/>
    <n v="2.4243197896706241"/>
    <n v="3.1217767860284451"/>
    <n v="3.8214110129680865"/>
    <n v="4.5232292670849388"/>
    <n v="5.2272383661911199"/>
    <n v="5.9334451493817078"/>
    <n v="6.6418564771011779"/>
    <n v="7.35247923121005"/>
    <n v="0"/>
    <n v="42.155644271092655"/>
    <n v="0.38123394878121669"/>
    <n v="1.1448919329245419"/>
    <n v="1.9109338052872276"/>
    <n v="2.6793670075816118"/>
    <n v="3.4501990047506026"/>
    <n v="4.2234372850401956"/>
    <n v="4.9990893600722206"/>
    <n v="5.7771627649173105"/>
    <n v="6.5576650581681042"/>
    <n v="7.3406038220126675"/>
    <n v="8.1259866623081631"/>
    <n v="0"/>
    <n v="46.590570651843862"/>
    <n v="0.42753872054829706"/>
    <n v="1.2839507964426651"/>
    <n v="2.1430363082219901"/>
    <n v="3.0048036014708721"/>
    <n v="3.8692610478260696"/>
    <n v="4.7364170450578307"/>
    <n v="5.6062800171514695"/>
    <n v="6.4788584143892054"/>
    <n v="7.3541607134322451"/>
    <n v="8.2321954174031386"/>
    <n v="9.1129710559683783"/>
    <n v="0"/>
    <n v="52.249473137912162"/>
    <n v="1.1239312696031039"/>
    <n v="3.3753023513356939"/>
    <n v="5.633701470632996"/>
    <n v="7.8991505667090331"/>
    <n v="10.171671647264821"/>
    <n v="12.451286788702145"/>
    <n v="14.73801813633804"/>
    <n v="17.031887904619914"/>
    <n v="19.332918377341336"/>
    <n v="21.641131907858536"/>
    <n v="23.956550919307549"/>
    <n v="0"/>
    <n v="137.3555513397132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Anclote Other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4.8385885000000003E-2"/>
    <n v="0.14530869976562796"/>
    <n v="0.24253407557442536"/>
    <n v="0.34006295692212374"/>
    <n v="0.43789629125285884"/>
    <n v="0.53603502896837418"/>
    <n v="0.6344801234372538"/>
    <n v="0.73323253100418417"/>
    <n v="0.83229321099924403"/>
    <n v="0.93166312574722399"/>
    <n v="1.0313432405769754"/>
    <n v="0"/>
    <n v="5.9132351692482903"/>
    <n v="0.24349026000000001"/>
    <n v="0.73123087623993421"/>
    <n v="1.2204940577293659"/>
    <n v="1.7112845574145581"/>
    <n v="2.2036071430789024"/>
    <n v="2.6974665973892376"/>
    <n v="3.1928677179423097"/>
    <n v="3.6898153173113788"/>
    <n v="4.18831422309297"/>
    <n v="4.6883692779537727"/>
    <n v="5.1899853396776825"/>
    <n v="0"/>
    <n v="29.75692536783011"/>
    <n v="0.26976431585622557"/>
    <n v="0.8101350627405558"/>
    <n v="1.3521926687743122"/>
    <n v="1.8959423997750957"/>
    <n v="2.4413895379986528"/>
    <n v="2.9885393821901882"/>
    <n v="3.5373972476358411"/>
    <n v="4.0879684662143196"/>
    <n v="4.6402583864486981"/>
    <n v="5.1942723735583742"/>
    <n v="5.7500158095111917"/>
    <n v="0"/>
    <n v="32.967875650703455"/>
    <n v="0.30254185094987568"/>
    <n v="0.90856998866948158"/>
    <n v="1.5164899462457628"/>
    <n v="2.126307629316011"/>
    <n v="2.7380289619529692"/>
    <n v="3.3516598867223801"/>
    <n v="3.9672063647407168"/>
    <n v="4.5846743757330879"/>
    <n v="5.2040699180913341"/>
    <n v="5.825399008932294"/>
    <n v="6.44866768415626"/>
    <n v="0"/>
    <n v="36.973615615510177"/>
    <n v="0.79550557164377445"/>
    <n v="2.3890000208091569"/>
    <n v="3.9874688337916648"/>
    <n v="5.5909275389135962"/>
    <n v="7.1993917129715452"/>
    <n v="8.8128769813877259"/>
    <n v="10.431399018361763"/>
    <n v="12.054973547022962"/>
    <n v="13.683616339583045"/>
    <n v="15.317343217489379"/>
    <n v="16.956170051578667"/>
    <n v="0"/>
    <n v="97.218672833553285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Anclote Other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1.248668E-2"/>
    <n v="3.7499019294355604E-2"/>
    <n v="6.2589438857916221E-2"/>
    <n v="8.7758182431515813E-2"/>
    <n v="0.1130054945168668"/>
    <n v="0.13833162037893526"/>
    <n v="0.16373680604832358"/>
    <n v="0.18922129832366044"/>
    <n v="0.21478534477399847"/>
    <n v="0.24042919374121913"/>
    <n v="0.26615309434244522"/>
    <n v="0"/>
    <n v="1.5259961727092364"/>
    <n v="5.931173E-2"/>
    <n v="0.1781203416481891"/>
    <n v="0.29729983457510201"/>
    <n v="0.41685136654970001"/>
    <n v="0.53677609895511724"/>
    <n v="0.65707519679994253"/>
    <n v="0.77774982872953702"/>
    <n v="0.89880116703738722"/>
    <n v="1.0202303876764927"/>
    <n v="1.1420386702707908"/>
    <n v="1.2642271981266149"/>
    <n v="0"/>
    <n v="7.2484818203688723"/>
    <n v="6.5815209178112788E-2"/>
    <n v="0.19765108089837341"/>
    <n v="0.32989850070430699"/>
    <n v="0.46255875331322627"/>
    <n v="0.59563312745290709"/>
    <n v="0.7291229158741086"/>
    <n v="0.86302941536313083"/>
    <n v="0.99735392675441303"/>
    <n v="1.1320977549431701"/>
    <n v="1.2672622088980692"/>
    <n v="1.4028486016739454"/>
    <n v="0"/>
    <n v="8.043271495053764"/>
    <n v="7.3749453771851686E-2"/>
    <n v="0.22147858277291108"/>
    <n v="0.36966887336409909"/>
    <n v="0.51832176513971706"/>
    <n v="0.66743870218800416"/>
    <n v="0.81702113310516666"/>
    <n v="0.96707051100945063"/>
    <n v="1.1175882935552568"/>
    <n v="1.2685759429473029"/>
    <n v="1.4200349259548266"/>
    <n v="1.5719667139258355"/>
    <n v="0"/>
    <n v="9.0129148977344222"/>
    <n v="0.19393374874375666"/>
    <n v="0.58240664339671089"/>
    <n v="0.97209222223071645"/>
    <n v="1.3629942708456009"/>
    <n v="1.7551165866585845"/>
    <n v="2.1484629789411724"/>
    <n v="2.5430372688561569"/>
    <n v="2.9388432894947409"/>
    <n v="3.3358848859137717"/>
    <n v="3.734165915173095"/>
    <n v="4.1336902463730274"/>
    <n v="0"/>
    <n v="23.700628056627334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Anclote Other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3.12167E-3"/>
    <n v="9.374754823588901E-3"/>
    <n v="1.5647359714479055E-2"/>
    <n v="2.1939545607878953E-2"/>
    <n v="2.8251373629216699E-2"/>
    <n v="3.4582905094733815E-2"/>
    <n v="4.0934201512080895E-2"/>
    <n v="4.730532458091511E-2"/>
    <n v="5.3696336193499616E-2"/>
    <n v="6.0107298435304782E-2"/>
    <n v="6.6538273585611304E-2"/>
    <n v="0"/>
    <n v="0.38149904317730909"/>
    <n v="1.560835E-2"/>
    <n v="4.6873774117944501E-2"/>
    <n v="7.8236798572395266E-2"/>
    <n v="0.10969772803939476"/>
    <n v="0.14125686814608349"/>
    <n v="0.17291452547366909"/>
    <n v="0.20467100756040443"/>
    <n v="0.23652662290457557"/>
    <n v="0.26848168096749808"/>
    <n v="0.30053649217652384"/>
    <n v="0.33269136792805659"/>
    <n v="0"/>
    <n v="1.9074952158865457"/>
    <n v="1.6778976250000001E-2"/>
    <n v="5.0389307176790347E-2"/>
    <n v="8.4104558465324913E-2"/>
    <n v="0.11792505764234935"/>
    <n v="0.15185113325703975"/>
    <n v="0.18588311488419423"/>
    <n v="0.22002133312743477"/>
    <n v="0.25426611962241868"/>
    <n v="0.28861780704006046"/>
    <n v="0.32307672908976315"/>
    <n v="0.35764322052266079"/>
    <n v="0"/>
    <n v="2.0505573570780364"/>
    <n v="1.886008957813055E-2"/>
    <n v="5.6639143710225007E-2"/>
    <n v="9.4536131582232008E-2"/>
    <n v="0.13255142134436942"/>
    <n v="0.17068538229609861"/>
    <n v="0.20893838488971198"/>
    <n v="0.24731080073393169"/>
    <n v="0.2858030025975199"/>
    <n v="0.32441536441289964"/>
    <n v="0.36314826127978755"/>
    <n v="0.40200206946883793"/>
    <n v="0"/>
    <n v="2.3048900518937443"/>
    <n v="4.9556511249999997E-2"/>
    <n v="0.1488242328244738"/>
    <n v="0.248401835467355"/>
    <n v="0.34829028652507837"/>
    <n v="0.44849055636381507"/>
    <n v="0.54900361837889933"/>
    <n v="0.64983044900428411"/>
    <n v="0.75097202772202742"/>
    <n v="0.85242933707180635"/>
    <n v="0.95420336266046324"/>
    <n v="1.0562950931715798"/>
    <n v="0"/>
    <n v="6.0562973104397813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Bartow CC BG"/>
    <s v="AFUDC Not Eligible"/>
    <s v="Maintenance"/>
    <s v="Maintenance"/>
    <s v="Fossil Hydro"/>
    <s v="BG - Other Production Plant"/>
    <s v="~"/>
    <s v="PEF Bartow 344 CC"/>
    <n v="-2.2199999999999993"/>
    <n v="0"/>
    <n v="0"/>
    <n v="0.04"/>
    <n v="0.05"/>
    <n v="0.02"/>
    <n v="0"/>
    <n v="0"/>
    <n v="0"/>
    <n v="0"/>
    <n v="0"/>
    <n v="3.79"/>
    <n v="1.6800000000000006"/>
    <n v="8.1302334314999989"/>
    <n v="8.1556133372961099"/>
    <n v="8.1691250027399409"/>
    <n v="8.1872873803210897"/>
    <n v="8.2128453897176161"/>
    <n v="8.2384831827853375"/>
    <n v="8.260954040655152"/>
    <n v="8.2766839845086366"/>
    <n v="8.3025210606025563"/>
    <n v="8.3284387915218083"/>
    <n v="7.5104052022447707"/>
    <n v="6.2203314360165507"/>
    <n v="95.992922239909561"/>
    <n v="6.1488437322582055"/>
    <n v="6.1680383932718836"/>
    <n v="6.1872929736830091"/>
    <n v="6.2066076605401665"/>
    <n v="4.6463515136473772"/>
    <n v="4.5344862420278895"/>
    <n v="4.5486414116950415"/>
    <n v="4.5628407691306867"/>
    <n v="4.5770844522744598"/>
    <n v="3.9664928312017715"/>
    <n v="3.4192992142630483"/>
    <n v="3.377692083756771"/>
    <n v="58.343671277750317"/>
    <n v="3.3882361238038716"/>
    <n v="3.3988130788644666"/>
    <n v="3.409423051688365"/>
    <n v="3.4200661453461292"/>
    <n v="3.4307424632300716"/>
    <n v="3.4397316416033017"/>
    <n v="3.4504693486769455"/>
    <n v="3.4612405753286297"/>
    <n v="3.4720454261954163"/>
    <n v="3.4828840062410071"/>
    <n v="3.4797189657861973"/>
    <n v="2.6405822005877391"/>
    <n v="40.473953027352145"/>
    <n v="2.5389512265612981"/>
    <n v="2.546876994436718"/>
    <n v="2.5548275039439416"/>
    <n v="2.562802832318178"/>
    <n v="2.5708030570357407"/>
    <n v="2.575084450386846"/>
    <n v="2.5831230142630854"/>
    <n v="2.5911866718830199"/>
    <n v="2.5992755015810367"/>
    <n v="2.6073895819360575"/>
    <n v="2.5928872799155496"/>
    <n v="2.0065760386618323"/>
    <n v="30.329784152923303"/>
    <n v="1.9161365393723868"/>
    <n v="1.9221180853232493"/>
    <n v="1.9281183036866605"/>
    <n v="1.93413725275173"/>
    <n v="1.9401749909895276"/>
    <n v="1.9462315770536496"/>
    <n v="1.9523070697807909"/>
    <n v="1.9584015281913134"/>
    <n v="1.9645150114898224"/>
    <n v="1.9702403532552411"/>
    <n v="1.9763907934587877"/>
    <n v="1.4003701392859593"/>
    <n v="22.809141644639119"/>
    <n v="1.2876020774531756"/>
    <n v="1.2916215462302989"/>
    <n v="1.2956535624625196"/>
    <n v="1.2996981653188522"/>
    <n v="1.3037553940905828"/>
    <n v="1.3078252881916537"/>
    <n v="1.3119078871590428"/>
    <n v="1.3160032306531508"/>
    <n v="1.3201113584581836"/>
    <n v="1.3242323104825418"/>
    <n v="1.328366126759206"/>
    <n v="1.3325128474461263"/>
    <n v="15.719289794705334"/>
  </r>
  <r>
    <s v="DE Florida"/>
    <x v="21"/>
    <s v="Regulated &amp; Renewable Energy"/>
    <s v="PEF Fossil Hydro Maintenance Bartow CC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5.3718299447106585E-2"/>
    <n v="0.12123910259347299"/>
    <n v="0.42175634995553563"/>
    <n v="0.79855969267192284"/>
    <n v="1.3748657497596808"/>
    <n v="1.8144837740688553"/>
    <n v="1.9211719091278567"/>
    <n v="2.44637682416485"/>
    <n v="2.9650227724679095"/>
    <n v="3.1477728973949435"/>
    <n v="2.770107459077896"/>
    <n v="2.6189627881434263"/>
    <n v="20.454037618873457"/>
    <n v="2.6993202271051651"/>
    <n v="3.5011403670842633"/>
    <n v="4.3956075022798089"/>
    <n v="4.5599457356285509"/>
    <n v="2.5834022598830861"/>
    <n v="3.3807103478699014"/>
    <n v="4.1570332539903054"/>
    <n v="5.0598198718960292"/>
    <n v="5.7113181239688178"/>
    <n v="4.9852118083863406"/>
    <n v="4.3002479667375457"/>
    <n v="4.616267871790166"/>
    <n v="49.950025336619973"/>
    <n v="4.8091848101188317"/>
    <n v="5.1663247258900347"/>
    <n v="5.5245795146221042"/>
    <n v="5.8839526565805151"/>
    <n v="6.1607996133088747"/>
    <n v="6.5174567213278447"/>
    <n v="6.8799292982761129"/>
    <n v="7.2435333949936611"/>
    <n v="7.6082725437118111"/>
    <n v="7.9741502876883388"/>
    <n v="8.0885052701955509"/>
    <n v="6.4538747927602014"/>
    <n v="78.31056362947389"/>
    <n v="6.8182017720496297"/>
    <n v="7.34860170966705"/>
    <n v="7.8806573808577332"/>
    <n v="8.4143739542755007"/>
    <n v="8.5816769504936889"/>
    <n v="9.0982138909368704"/>
    <n v="9.6357312739854581"/>
    <n v="10.174926608923187"/>
    <n v="10.71580513376213"/>
    <n v="11.258372102865707"/>
    <n v="11.350051407008852"/>
    <n v="9.5957190767904859"/>
    <n v="110.87233126161628"/>
    <n v="9.7932558083545196"/>
    <n v="10.621535503366772"/>
    <n v="11.543035012031336"/>
    <n v="11.730504237690056"/>
    <n v="12.606402453456486"/>
    <n v="13.468161772996263"/>
    <n v="14.280138776402953"/>
    <n v="15.219365347070026"/>
    <n v="15.880163581060227"/>
    <n v="16.838896693111561"/>
    <n v="17.41742503266973"/>
    <n v="13.012844341193361"/>
    <n v="162.41172855940329"/>
    <n v="12.775161941508992"/>
    <n v="12.815041781286942"/>
    <n v="12.855046112764331"/>
    <n v="12.895175324563164"/>
    <n v="12.935429806518595"/>
    <n v="12.975809949682709"/>
    <n v="13.016316146328336"/>
    <n v="13.056948789952843"/>
    <n v="13.097708275281976"/>
    <n v="13.138594998273676"/>
    <n v="13.179609356121937"/>
    <n v="13.220751747260662"/>
    <n v="155.96159422954418"/>
  </r>
  <r>
    <s v="DE Florida"/>
    <x v="21"/>
    <s v="Regulated &amp; Renewable Energy"/>
    <s v="PEF Fossil Hydro Maintenance Bartow CC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2.474016995144878E-2"/>
    <n v="5.5837136204899301E-2"/>
    <n v="0.19424151329058287"/>
    <n v="0.36777974575560063"/>
    <n v="0.63319972261915436"/>
    <n v="0.83566749890902614"/>
    <n v="0.88480313090649421"/>
    <n v="1.1266882797494051"/>
    <n v="1.3655526711712216"/>
    <n v="1.4497189459021473"/>
    <n v="1.2757836719839515"/>
    <n v="1.2061734109618856"/>
    <n v="9.420185897405819"/>
    <n v="1.2431823393389674"/>
    <n v="1.6124636966743739"/>
    <n v="2.0244139849092568"/>
    <n v="2.1001005919764082"/>
    <n v="1.1897958725479902"/>
    <n v="1.5569991869396005"/>
    <n v="1.9145376949024751"/>
    <n v="2.3303195529799705"/>
    <n v="2.6303695851896327"/>
    <n v="2.2959585216372771"/>
    <n v="1.9804957831030037"/>
    <n v="2.1260399689672798"/>
    <n v="23.004676779166235"/>
    <n v="2.2148890491157482"/>
    <n v="2.3793720964553682"/>
    <n v="2.5443686055893764"/>
    <n v="2.7098801793760532"/>
    <n v="2.8373837877973016"/>
    <n v="3.0016444836804737"/>
    <n v="3.1685835218575109"/>
    <n v="3.3360436886218543"/>
    <n v="3.5040266107649809"/>
    <n v="3.6725339201566749"/>
    <n v="3.7252008043513807"/>
    <n v="2.9723636248797503"/>
    <n v="36.066290372646471"/>
    <n v="3.1401568371287247"/>
    <n v="3.3844358083974839"/>
    <n v="3.6294773380024847"/>
    <n v="3.8752838063992061"/>
    <n v="3.9523362175109589"/>
    <n v="4.1902305180863895"/>
    <n v="4.4377874728627846"/>
    <n v="4.6861172187581959"/>
    <n v="4.9352221681714763"/>
    <n v="5.185104741032192"/>
    <n v="5.2273281888767924"/>
    <n v="4.4193607677032807"/>
    <n v="51.062841082929964"/>
    <n v="4.5103376270057218"/>
    <n v="4.8918060786995179"/>
    <n v="5.3162073912990584"/>
    <n v="5.4025473114067237"/>
    <n v="5.8059467159350486"/>
    <n v="6.2028343796929928"/>
    <n v="6.5767945437576349"/>
    <n v="7.0093601454035124"/>
    <n v="7.3136941558350816"/>
    <n v="7.7552435939444679"/>
    <n v="8.021687784750771"/>
    <n v="5.9931346078683587"/>
    <n v="74.799594335598897"/>
    <n v="5.8836687637695908"/>
    <n v="5.902035636039388"/>
    <n v="5.920459843623342"/>
    <n v="5.938941565503387"/>
    <n v="5.9574809812201712"/>
    <n v="5.976078270874817"/>
    <n v="5.9947336151306585"/>
    <n v="6.0134471952150035"/>
    <n v="6.0322191929208904"/>
    <n v="6.0510497906088556"/>
    <n v="6.0699391712087056"/>
    <n v="6.0888875182212923"/>
    <n v="71.828941544336104"/>
  </r>
  <r>
    <s v="DE Florida"/>
    <x v="21"/>
    <s v="Regulated &amp; Renewable Energy"/>
    <s v="PEF Fossil Hydro Maintenance Bartow CC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.2893185789655266"/>
    <n v="0.65297534059017293"/>
    <n v="2.2715154629749805"/>
    <n v="4.300920875771185"/>
    <n v="7.4048175218299734"/>
    <n v="9.7725332423545854"/>
    <n v="10.347139288068023"/>
    <n v="13.175812966277649"/>
    <n v="15.969161048657266"/>
    <n v="16.953425386766536"/>
    <n v="14.919376858371315"/>
    <n v="14.105334681626116"/>
    <n v="110.16233125225332"/>
    <n v="14.538127608599009"/>
    <n v="18.856608756966551"/>
    <n v="23.674072510467404"/>
    <n v="24.559173204858876"/>
    <n v="13.913811092654816"/>
    <n v="18.207991016224454"/>
    <n v="22.389147946523384"/>
    <n v="27.25141916675738"/>
    <n v="30.760289522450961"/>
    <n v="26.849591500279448"/>
    <n v="23.160480576287402"/>
    <n v="24.862515651777297"/>
    <n v="269.02322855384699"/>
    <n v="25.90153750891464"/>
    <n v="27.82503992215176"/>
    <n v="29.754546875167211"/>
    <n v="31.690077112152679"/>
    <n v="33.181133590372852"/>
    <n v="35.102035685014812"/>
    <n v="37.054259017393314"/>
    <n v="39.012576546781808"/>
    <n v="40.977007297252271"/>
    <n v="42.947570352263547"/>
    <n v="43.563469225640077"/>
    <n v="34.759595935731973"/>
    <n v="421.76884906883691"/>
    <n v="36.721806301321685"/>
    <n v="39.57845996117333"/>
    <n v="42.44403115105532"/>
    <n v="45.318547708553638"/>
    <n v="46.219616296060082"/>
    <n v="49.001605943056674"/>
    <n v="51.89659308505594"/>
    <n v="54.800617421566763"/>
    <n v="57.713707163728152"/>
    <n v="60.635890610744937"/>
    <n v="61.129661459311571"/>
    <n v="51.681092678859287"/>
    <n v="597.14162978048728"/>
    <n v="52.744995472537248"/>
    <n v="57.205981922189856"/>
    <n v="62.169035871941809"/>
    <n v="63.178716236498019"/>
    <n v="67.896168675670168"/>
    <n v="72.537471206700985"/>
    <n v="76.910653882276719"/>
    <n v="81.969183048144401"/>
    <n v="85.528140252315112"/>
    <n v="90.691728626770725"/>
    <n v="93.807592903336996"/>
    <n v="70.085193306663811"/>
    <n v="874.72486140504577"/>
    <n v="68.805071945628072"/>
    <n v="69.019858674568582"/>
    <n v="69.235315896797218"/>
    <n v="69.451445705372777"/>
    <n v="69.668250199887865"/>
    <n v="69.885731486489348"/>
    <n v="70.103891677898773"/>
    <n v="70.322732893432928"/>
    <n v="70.542257259024367"/>
    <n v="70.762466907242143"/>
    <n v="70.983363977312479"/>
    <n v="71.204950615139524"/>
    <n v="839.98533723879405"/>
  </r>
  <r>
    <s v="DE Florida"/>
    <x v="21"/>
    <s v="Regulated &amp; Renewable Energy"/>
    <s v="PEF Fossil Hydro Maintenance Bartow CC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.48"/>
    <n v="1.37"/>
    <n v="1.85"/>
    <n v="1.9107367411689904"/>
    <n v="1.9520371442349569"/>
    <n v="2.1128272480244057"/>
    <n v="2.3147164810605552"/>
    <n v="2.622984021583898"/>
    <n v="2.8595588856565177"/>
    <n v="2.9207342019427296"/>
    <n v="3.1999166734265372"/>
    <n v="3.4779983947579294"/>
    <n v="3.5798765182400918"/>
    <n v="3.1870315949899473"/>
    <n v="2.8064115597246331"/>
    <n v="32.944829464811185"/>
    <n v="2.8399182247880694"/>
    <n v="3.2650246239163274"/>
    <n v="3.7387506345982588"/>
    <n v="3.8294403251681839"/>
    <n v="2.4211540159406857"/>
    <n v="2.8235942243110461"/>
    <n v="3.2341570214815163"/>
    <n v="3.7110771771709619"/>
    <n v="4.0561732477245194"/>
    <n v="3.5298800476630361"/>
    <n v="3.0446466139408499"/>
    <n v="3.2039538466188429"/>
    <n v="39.697770003322297"/>
    <n v="3.3076057193507697"/>
    <n v="3.4974217951133624"/>
    <n v="3.6878304140251812"/>
    <n v="3.8788334258103978"/>
    <n v="4.0265482699194335"/>
    <n v="4.2155354672220193"/>
    <n v="4.4081858000406493"/>
    <n v="4.601437523623729"/>
    <n v="4.7952925153147667"/>
    <n v="4.989752658317717"/>
    <n v="5.0522637954826477"/>
    <n v="4.0426739012877544"/>
    <n v="50.503381285508432"/>
    <n v="4.2197692072788309"/>
    <n v="4.5000424249867823"/>
    <n v="4.7811905631902585"/>
    <n v="5.0632163531023187"/>
    <n v="5.1530146671540198"/>
    <n v="5.4245713316003457"/>
    <n v="5.7086055439557297"/>
    <n v="5.9935264173907958"/>
    <n v="6.279336719768839"/>
    <n v="6.5660392275935067"/>
    <n v="6.6161962109243442"/>
    <n v="5.6028692682333343"/>
    <n v="65.908377935179104"/>
    <n v="5.6949125336114959"/>
    <n v="6.1311943915749429"/>
    <n v="6.6163878775499851"/>
    <n v="6.7164902269068678"/>
    <n v="7.1777706728127519"/>
    <n v="7.6316388650935911"/>
    <n v="8.0593951030216964"/>
    <n v="8.5539161893011162"/>
    <n v="8.9023700853435876"/>
    <n v="9.4070176086778279"/>
    <n v="9.7123207388390167"/>
    <n v="7.2633826357209461"/>
    <n v="91.866796928453837"/>
    <n v="7.1160331650530146"/>
    <n v="7.1382470723033657"/>
    <n v="7.160530324041563"/>
    <n v="7.182883136738214"/>
    <n v="7.2053057275396766"/>
    <n v="7.2277983142701636"/>
    <n v="7.2503611154338721"/>
    <n v="7.2729943502170888"/>
    <n v="7.2956982384903313"/>
    <n v="7.3184730008104797"/>
    <n v="7.3413188584229188"/>
    <n v="7.3642360332636922"/>
    <n v="86.873879336584395"/>
  </r>
  <r>
    <s v="DE Florida"/>
    <x v="21"/>
    <s v="Regulated &amp; Renewable Energy"/>
    <s v="PEF Fossil Hydro Maintenance Bartow CC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2.3230937419888627E-2"/>
    <n v="5.243088545581525E-2"/>
    <n v="0.18239213588481223"/>
    <n v="0.34534395983203753"/>
    <n v="0.59457243662123693"/>
    <n v="0.78468900614215842"/>
    <n v="0.83082720140354571"/>
    <n v="1.0579565528428252"/>
    <n v="1.2822494230959274"/>
    <n v="1.3612812755438446"/>
    <n v="1.1979566309906986"/>
    <n v="1.1325928270734571"/>
    <n v="8.8455232723062469"/>
    <n v="1.1673440879092698"/>
    <n v="1.5140980560277462"/>
    <n v="1.9009180085531425"/>
    <n v="1.9719874812265801"/>
    <n v="1.117214372894215"/>
    <n v="1.4620170655898497"/>
    <n v="1.7977445371466692"/>
    <n v="2.1881623210292598"/>
    <n v="2.4699083047786576"/>
    <n v="2.1558974267148137"/>
    <n v="1.8596789629137089"/>
    <n v="1.9963444700738022"/>
    <n v="21.601315094857714"/>
    <n v="2.0797735030899895"/>
    <n v="2.2342226220747134"/>
    <n v="2.3891538802406989"/>
    <n v="2.5445687826673633"/>
    <n v="2.6642943116513274"/>
    <n v="2.8185346440709567"/>
    <n v="2.975289931546647"/>
    <n v="3.1325345573005916"/>
    <n v="3.2902700488854126"/>
    <n v="3.4484979386222507"/>
    <n v="3.4979519922957949"/>
    <n v="2.7910402090628477"/>
    <n v="33.866132421508588"/>
    <n v="2.9485969115545054"/>
    <n v="3.1779728431753975"/>
    <n v="3.4080648107607532"/>
    <n v="3.6388750495385609"/>
    <n v="3.7112266609466413"/>
    <n v="3.9346074043803507"/>
    <n v="4.167061335376383"/>
    <n v="4.400240910835187"/>
    <n v="4.6341483959793139"/>
    <n v="4.8687860631025908"/>
    <n v="4.9084335744570229"/>
    <n v="4.1497565406748365"/>
    <n v="47.947770500781544"/>
    <n v="4.2351828558260012"/>
    <n v="4.5933779560220316"/>
    <n v="4.9918865803799424"/>
    <n v="5.0729589624757088"/>
    <n v="5.4517470071099439"/>
    <n v="5.824420592958524"/>
    <n v="6.1755654877391013"/>
    <n v="6.581740298323087"/>
    <n v="6.8675069365640935"/>
    <n v="7.2821174750032514"/>
    <n v="7.532305954666402"/>
    <n v="5.6275093590942618"/>
    <n v="70.236319466162342"/>
    <n v="5.5247214935295128"/>
    <n v="5.5419678508742196"/>
    <n v="5.5592680456552577"/>
    <n v="5.5766222459353383"/>
    <n v="5.5940306203018073"/>
    <n v="5.6114933378682847"/>
    <n v="5.6290105682763087"/>
    <n v="5.6465824816969796"/>
    <n v="5.6642092488326181"/>
    <n v="5.6818910409184218"/>
    <n v="5.6996280297241251"/>
    <n v="5.7174203875556744"/>
    <n v="67.446845351168548"/>
  </r>
  <r>
    <s v="DE Florida"/>
    <x v="21"/>
    <s v="Regulated &amp; Renewable Energy"/>
    <s v="PEF Fossil Hydro Maintenance Bartow CC BG-346"/>
    <s v="AFUDC Not Eligible"/>
    <s v="Maintenance"/>
    <s v="Maintenance"/>
    <s v="Fossil Hydro"/>
    <s v="BG - Other Production Plant"/>
    <s v="~"/>
    <s v="PEF Bartow 346 CC"/>
    <n v="7.839999999999999"/>
    <n v="8.8699999999999992"/>
    <n v="8.6199999999999992"/>
    <n v="6.9499999999999993"/>
    <n v="8.2799999999999994"/>
    <n v="9.629999999999999"/>
    <n v="10.85"/>
    <n v="12.179999999999998"/>
    <n v="11.269999999999998"/>
    <n v="11.049999999999999"/>
    <n v="16.87"/>
    <n v="31.510000000000005"/>
    <n v="143.92000000000002"/>
    <n v="44.841840386196942"/>
    <n v="44.998440497808204"/>
    <n v="45.147090815065368"/>
    <n v="45.340207093769592"/>
    <n v="45.623326733565406"/>
    <n v="45.873159927484501"/>
    <n v="46.023384227102319"/>
    <n v="46.239705074170097"/>
    <n v="46.510136400146415"/>
    <n v="46.698133622011966"/>
    <n v="42.009347399432244"/>
    <n v="34.816891026918647"/>
    <n v="534.12166320367169"/>
    <n v="34.56960321631216"/>
    <n v="34.873279810837253"/>
    <n v="35.200146477386959"/>
    <n v="35.34719280595823"/>
    <n v="26.094970633393309"/>
    <n v="25.836464029683111"/>
    <n v="26.10606263312939"/>
    <n v="26.407108492336331"/>
    <n v="26.646395950400201"/>
    <n v="23.036695912789487"/>
    <n v="19.863819515602504"/>
    <n v="19.762978518192931"/>
    <n v="333.74471799602185"/>
    <n v="19.868716043721321"/>
    <n v="20.015154778116859"/>
    <n v="20.162050645916398"/>
    <n v="20.309405074139569"/>
    <n v="20.436580500365842"/>
    <n v="20.569194121980509"/>
    <n v="20.717819517778608"/>
    <n v="20.866908873016005"/>
    <n v="21.016463636020969"/>
    <n v="21.166485259642958"/>
    <n v="21.254633630492989"/>
    <n v="17.263136340467025"/>
    <n v="243.64654842165905"/>
    <n v="16.987060315247728"/>
    <n v="17.165706914013693"/>
    <n v="17.344911188507631"/>
    <n v="17.524674879609123"/>
    <n v="17.61418020614348"/>
    <n v="17.755031027005845"/>
    <n v="17.936074976903583"/>
    <n v="18.117684086268405"/>
    <n v="18.299860119341648"/>
    <n v="18.482604845872064"/>
    <n v="18.554250663340508"/>
    <n v="15.927408141131899"/>
    <n v="211.70944736338561"/>
    <n v="15.680854644282691"/>
    <n v="15.926630236517225"/>
    <n v="16.195535978814753"/>
    <n v="16.283458066193152"/>
    <n v="16.541371958983309"/>
    <n v="16.795927720183339"/>
    <n v="17.038331163447168"/>
    <n v="17.312263227454956"/>
    <n v="17.517628081992648"/>
    <n v="17.793817151967666"/>
    <n v="17.979138712251391"/>
    <n v="13.631566204190312"/>
    <n v="198.69652314627862"/>
    <n v="13.004653474493685"/>
    <n v="13.045249711105406"/>
    <n v="13.085972675771073"/>
    <n v="13.126822764093847"/>
    <n v="13.167800372911836"/>
    <n v="13.208905900301945"/>
    <n v="13.25013974558374"/>
    <n v="13.291502309323336"/>
    <n v="13.332993993337283"/>
    <n v="13.374615200696464"/>
    <n v="13.41636633573002"/>
    <n v="13.458247804029281"/>
    <n v="158.76327028737791"/>
  </r>
  <r>
    <s v="DE Florida"/>
    <x v="21"/>
    <s v="Regulated &amp; Renewable Energy"/>
    <s v="PEF Fossil Hydro Maintenance Bartow CT BG"/>
    <s v="AFUDC Not Eligible"/>
    <s v="Maintenance"/>
    <s v="Maintenance"/>
    <s v="Fossil Hydro"/>
    <s v="BG - Other Production Plant"/>
    <s v="~"/>
    <s v="PEF Bartow 341"/>
    <n v="0"/>
    <n v="0"/>
    <n v="0"/>
    <n v="0"/>
    <n v="0"/>
    <n v="0"/>
    <n v="0"/>
    <n v="0.02"/>
    <n v="0.05"/>
    <n v="0.23"/>
    <n v="0.45"/>
    <n v="0.84"/>
    <n v="1.5899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Bartow CT BG-341"/>
    <s v="AFUDC Not Eligible"/>
    <s v="Maintenance"/>
    <s v="Maintenance"/>
    <s v="Fossil Hydro"/>
    <s v="BG - Other Production Plant"/>
    <s v="~"/>
    <s v="PEF Bartow 341"/>
    <n v="0"/>
    <n v="0"/>
    <n v="0"/>
    <n v="0"/>
    <n v="0"/>
    <n v="0"/>
    <n v="0"/>
    <n v="0"/>
    <n v="0"/>
    <n v="0"/>
    <n v="0"/>
    <n v="0.21"/>
    <n v="0.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Bartow Other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1.873002E-2"/>
    <n v="5.6248528941533399E-2"/>
    <n v="9.3884158286874311E-2"/>
    <n v="0.13163727364727371"/>
    <n v="0.16950824177530019"/>
    <n v="0.20749743056840292"/>
    <n v="0.24560520907248534"/>
    <n v="0.28383194748549062"/>
    <n v="0.3221780171609977"/>
    <n v="0.36064379061182866"/>
    <n v="0.39922964151366791"/>
    <n v="0"/>
    <n v="2.288994259063855"/>
    <n v="9.0528429999999993E-2"/>
    <n v="0.27186788988407812"/>
    <n v="0.45377343171989254"/>
    <n v="0.63624682262848964"/>
    <n v="0.81928983524728427"/>
    <n v="1.0029042477472807"/>
    <n v="1.1870918438503459"/>
    <n v="1.3718544128465382"/>
    <n v="1.5571937496114889"/>
    <n v="1.7431116546238385"/>
    <n v="1.9296099339827282"/>
    <n v="0"/>
    <n v="11.063472252141965"/>
    <n v="0.10054378792499113"/>
    <n v="0.30194522830142523"/>
    <n v="0.5039753775122392"/>
    <n v="0.70663619817893997"/>
    <n v="0.90992965904969159"/>
    <n v="1.1138577350184395"/>
    <n v="1.3184224071440969"/>
    <n v="1.5236256626697886"/>
    <n v="1.7294694950421572"/>
    <n v="1.9359559039307279"/>
    <n v="2.1430868952473334"/>
    <n v="0"/>
    <n v="12.287448350019829"/>
    <n v="0.11277032873439166"/>
    <n v="0.3386630179552752"/>
    <n v="0.56526086960731903"/>
    <n v="0.79256608497492953"/>
    <n v="1.0205808722141965"/>
    <n v="1.2493074463743445"/>
    <n v="1.4787480294192512"/>
    <n v="1.7089048502490318"/>
    <n v="1.939780144721692"/>
    <n v="2.1713761556748485"/>
    <n v="2.4036951329475178"/>
    <n v="0"/>
    <n v="13.7816529328727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Bartow Other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7.804175E-3"/>
    <n v="2.3436887058972251E-2"/>
    <n v="3.9118399286197633E-2"/>
    <n v="5.484886401969738E-2"/>
    <n v="7.0628434073041743E-2"/>
    <n v="8.6457262736834545E-2"/>
    <n v="0.10233550378020222"/>
    <n v="0.11826331145228779"/>
    <n v="0.13424084048374904"/>
    <n v="0.15026824608826192"/>
    <n v="0.1663456839640283"/>
    <n v="0"/>
    <n v="0.95374760794327285"/>
    <n v="4.2142545000000003E-2"/>
    <n v="0.12655919011845015"/>
    <n v="0.21123935614546721"/>
    <n v="0.29618386570636585"/>
    <n v="0.38139354399442543"/>
    <n v="0.46686921877890647"/>
    <n v="0.55261172041309214"/>
    <n v="0.63862188184235391"/>
    <n v="0.72490053861224479"/>
    <n v="0.81144852887661445"/>
    <n v="0.89826669340575271"/>
    <n v="0"/>
    <n v="5.1502370828936739"/>
    <n v="4.6304771662504442E-2"/>
    <n v="0.13905886320406902"/>
    <n v="0.23210250241057614"/>
    <n v="0.32543659315428503"/>
    <n v="0.41906204212904591"/>
    <n v="0.51297975885910774"/>
    <n v="0.60719065570795427"/>
    <n v="0.70169564788716698"/>
    <n v="0.79649565346531581"/>
    <n v="0.89159159337687766"/>
    <n v="0.98698439143118333"/>
    <n v="0"/>
    <n v="5.6589024732880864"/>
    <n v="5.1897763729709147E-2"/>
    <n v="0.15585529888122959"/>
    <n v="0.26013735515150643"/>
    <n v="0.36474494558838055"/>
    <n v="0.46967908640209372"/>
    <n v="0.57494079697516087"/>
    <n v="0.68053109987227256"/>
    <n v="0.78645102085022911"/>
    <n v="0.89270158886790507"/>
    <n v="0.99928383609624472"/>
    <n v="1.1061987979282895"/>
    <n v="0"/>
    <n v="6.34242159034302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Bartow Other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9.8332605000000003E-2"/>
    <n v="0.29530477694305035"/>
    <n v="0.49289183100609019"/>
    <n v="0.69109568664818699"/>
    <n v="0.88991826932032614"/>
    <n v="1.0893615104841152"/>
    <n v="1.2894273476305482"/>
    <n v="1.4901177242988259"/>
    <n v="1.6914345900952381"/>
    <n v="1.8933799007121004"/>
    <n v="2.0959556179467564"/>
    <n v="0"/>
    <n v="12.017219860085238"/>
    <n v="0.49010218999999999"/>
    <n v="1.4718365073034574"/>
    <n v="2.4566354751732113"/>
    <n v="3.4445086604369957"/>
    <n v="4.4354656597870221"/>
    <n v="5.4295160998732088"/>
    <n v="6.4266696373967003"/>
    <n v="7.4269359592036723"/>
    <n v="8.4303247823794401"/>
    <n v="9.4368458543428488"/>
    <n v="10.446508952940977"/>
    <n v="0"/>
    <n v="59.895349778837527"/>
    <n v="0.54173981449384545"/>
    <n v="1.6269105764082474"/>
    <n v="2.7154688833349949"/>
    <n v="3.8074253100717255"/>
    <n v="4.9027904644271079"/>
    <n v="6.0015749873238882"/>
    <n v="7.1037895529022581"/>
    <n v="8.2094448686235566"/>
    <n v="9.3185516753742839"/>
    <n v="10.431120747570439"/>
    <n v="11.547162893262199"/>
    <n v="0"/>
    <n v="66.205979773792549"/>
    <n v="0.60755502398100358"/>
    <n v="1.8245616582347217"/>
    <n v="3.0453673855883903"/>
    <n v="4.269984065556967"/>
    <n v="5.4984235946769022"/>
    <n v="6.730697906621705"/>
    <n v="7.9668189723178759"/>
    <n v="9.2067988000611987"/>
    <n v="10.450649435633393"/>
    <n v="11.698382962419135"/>
    <n v="12.950011501523436"/>
    <n v="0"/>
    <n v="74.2492513066147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Bartow Other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9.36501E-3"/>
    <n v="2.8124264470766699E-2"/>
    <n v="4.6942079143437156E-2"/>
    <n v="6.5818636823636853E-2"/>
    <n v="8.4754120887650095E-2"/>
    <n v="0.10374871528420146"/>
    <n v="0.12280260453624267"/>
    <n v="0.14191597374274531"/>
    <n v="0.16108900858049885"/>
    <n v="0.18032189530591433"/>
    <n v="0.19961482075683395"/>
    <n v="0"/>
    <n v="1.1444971295319275"/>
    <n v="4.8385885000000003E-2"/>
    <n v="0.14530869976562796"/>
    <n v="0.24253407557442536"/>
    <n v="0.34006295692212374"/>
    <n v="0.43789629125285884"/>
    <n v="0.53603502896837418"/>
    <n v="0.6344801234372538"/>
    <n v="0.73323253100418417"/>
    <n v="0.83229321099924403"/>
    <n v="0.93166312574722399"/>
    <n v="1.0313432405769754"/>
    <n v="0"/>
    <n v="5.9132351692482903"/>
    <n v="5.2808250810961362E-2"/>
    <n v="0.15858960236519312"/>
    <n v="0.26470116839113117"/>
    <n v="0.37114397970938545"/>
    <n v="0.47791907035844761"/>
    <n v="0.58502747760473617"/>
    <n v="0.69247024195267326"/>
    <n v="0.80024840715479229"/>
    <n v="0.90836302022187809"/>
    <n v="1.0168151314331366"/>
    <n v="1.1256057943464004"/>
    <n v="0"/>
    <n v="6.4536921443487358"/>
    <n v="5.9181660437477801E-2"/>
    <n v="0.17772972692637126"/>
    <n v="0.2966478613579811"/>
    <n v="0.41593721896230212"/>
    <n v="0.53559895857557571"/>
    <n v="0.6556342426515479"/>
    <n v="0.77604423727276151"/>
    <n v="0.89683011216188446"/>
    <n v="1.0179930406930726"/>
    <n v="1.1395341999033683"/>
    <n v="1.2614547705041363"/>
    <n v="0"/>
    <n v="7.23258602944647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Bartow Other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7.804175E-3"/>
    <n v="2.3436887058972251E-2"/>
    <n v="3.9118399286197633E-2"/>
    <n v="5.484886401969738E-2"/>
    <n v="7.0628434073041743E-2"/>
    <n v="8.6457262736834545E-2"/>
    <n v="0.10233550378020222"/>
    <n v="0.11826331145228779"/>
    <n v="0.13424084048374904"/>
    <n v="0.15026824608826192"/>
    <n v="0.1663456839640283"/>
    <n v="0"/>
    <n v="0.95374760794327285"/>
    <n v="3.9020874999999997E-2"/>
    <n v="0.11718443529486125"/>
    <n v="0.19559199643098815"/>
    <n v="0.27424432009848687"/>
    <n v="0.35314217036520873"/>
    <n v="0.43228631368417264"/>
    <n v="0.51167751890101121"/>
    <n v="0.59131655726143884"/>
    <n v="0.67120420241874523"/>
    <n v="0.75134123044130974"/>
    <n v="0.83172841982014145"/>
    <n v="0"/>
    <n v="4.7687380397163643"/>
    <n v="4.3443240820326377E-2"/>
    <n v="0.13046533792255072"/>
    <n v="0.21775908929463617"/>
    <n v="0.30532534295156732"/>
    <n v="0.3931649495555517"/>
    <n v="0.48127876242428358"/>
    <n v="0.56966763753923333"/>
    <n v="0.6583324335539632"/>
    <n v="0.74727401180246833"/>
    <n v="0.83649323630754457"/>
    <n v="0.92599097378918149"/>
    <n v="0"/>
    <n v="5.3091950159613059"/>
    <n v="4.8776093749999999E-2"/>
    <n v="0.14648054411857656"/>
    <n v="0.24448999553873518"/>
    <n v="0.34280540012310862"/>
    <n v="0.44142771295651084"/>
    <n v="0.54035789210521579"/>
    <n v="0.6395968986262639"/>
    <n v="0.73914569657679863"/>
    <n v="0.83900525302343154"/>
    <n v="0.93917653805163703"/>
    <n v="1.0396605247751767"/>
    <n v="0"/>
    <n v="5.96092254964545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Bartow Other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4.682505E-3"/>
    <n v="1.406213223538335E-2"/>
    <n v="2.3471039571718578E-2"/>
    <n v="3.2909318411818426E-2"/>
    <n v="4.2377060443825047E-2"/>
    <n v="5.187435764210073E-2"/>
    <n v="6.1401302268121336E-2"/>
    <n v="7.0957986871372655E-2"/>
    <n v="8.0544504290249425E-2"/>
    <n v="9.0160947652957166E-2"/>
    <n v="9.9807410378416977E-2"/>
    <n v="0"/>
    <n v="0.57224856476596375"/>
    <n v="2.185169E-2"/>
    <n v="6.5623283765122289E-2"/>
    <n v="0.10953151800135338"/>
    <n v="0.15357681925515265"/>
    <n v="0.19775961540451689"/>
    <n v="0.24208033566313669"/>
    <n v="0.28653941058456622"/>
    <n v="0.33113727206640575"/>
    <n v="0.37587435335449731"/>
    <n v="0.42075108904713338"/>
    <n v="0.46576791509927917"/>
    <n v="0"/>
    <n v="2.6704933022411637"/>
    <n v="2.484329041874778E-2"/>
    <n v="7.4607423810644835E-2"/>
    <n v="0.12452690440482736"/>
    <n v="0.17460221714399637"/>
    <n v="0.2248338484846838"/>
    <n v="0.27522228640197854"/>
    <n v="0.32576802039426661"/>
    <n v="0.37647154148798634"/>
    <n v="0.42733334224239866"/>
    <n v="0.47835391675437211"/>
    <n v="0.52953376066318225"/>
    <n v="0"/>
    <n v="3.0360965522070851"/>
    <n v="2.783489083749556E-2"/>
    <n v="8.3591563856167367E-2"/>
    <n v="0.13952229080830136"/>
    <n v="0.19562761503284004"/>
    <n v="0.25190808156485073"/>
    <n v="0.3083642371408204"/>
    <n v="0.36499663020396689"/>
    <n v="0.42180581090956676"/>
    <n v="0.47879233113030001"/>
    <n v="0.53595674446161068"/>
    <n v="0.59329960622708533"/>
    <n v="0"/>
    <n v="3.40169980217300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Citrus CC BA"/>
    <s v="AFUDC Not Eligible"/>
    <s v="Maintenance"/>
    <s v="Maintenance"/>
    <s v="Fossil Hydro"/>
    <s v="BA - Fossil Steam Plants "/>
    <s v="~"/>
    <s v="PEF Citrus CC 342"/>
    <n v="13.499999999999998"/>
    <n v="15.529999999999998"/>
    <n v="16.829999999999998"/>
    <n v="21.410000000000004"/>
    <n v="12.099999999999998"/>
    <n v="18.63"/>
    <n v="25.360000000000003"/>
    <n v="30.270000000000003"/>
    <n v="38.960000000000015"/>
    <n v="50.35"/>
    <n v="56.38"/>
    <n v="59.280000000000008"/>
    <n v="358.6"/>
    <n v="71.933141277199994"/>
    <n v="72.1576928063308"/>
    <n v="72.382945311233527"/>
    <n v="72.352379413872185"/>
    <n v="72.345680961192514"/>
    <n v="72.571520303078643"/>
    <n v="72.798064640863146"/>
    <n v="73.025316175310607"/>
    <n v="71.906621293521624"/>
    <n v="69.457426310910705"/>
    <n v="69.369662848423445"/>
    <n v="61.091968210057068"/>
    <n v="851.39241955199429"/>
    <n v="60.754712759339718"/>
    <n v="60.944368923519157"/>
    <n v="61.134617131656647"/>
    <n v="61.325459231918025"/>
    <n v="61.516897078238529"/>
    <n v="61.708932530340753"/>
    <n v="61.901567453752733"/>
    <n v="61.944207705068479"/>
    <n v="62.004833479510303"/>
    <n v="62.198392108038284"/>
    <n v="53.949966798673358"/>
    <n v="53.378128143046801"/>
    <n v="722.76208334310286"/>
    <n v="53.544757044327113"/>
    <n v="53.711906106049668"/>
    <n v="53.879576951983744"/>
    <n v="54.04777121096744"/>
    <n v="54.216490516923585"/>
    <n v="47.324097933612641"/>
    <n v="46.703464626678162"/>
    <n v="46.849257431099325"/>
    <n v="46.916333160410531"/>
    <n v="47.003016795620638"/>
    <n v="47.149744703061025"/>
    <n v="32.549347203036497"/>
    <n v="583.89576368377038"/>
    <n v="31.049342267581608"/>
    <n v="31.146268067858053"/>
    <n v="31.243496438497441"/>
    <n v="31.325188695373356"/>
    <n v="31.42297559716804"/>
    <n v="26.708306994106387"/>
    <n v="26.138235633017178"/>
    <n v="26.213925506186097"/>
    <n v="26.295756731020997"/>
    <n v="26.359752884260498"/>
    <n v="26.200780814257037"/>
    <n v="18.659505376612266"/>
    <n v="332.76353500593899"/>
    <n v="17.672375924319802"/>
    <n v="17.727543250071474"/>
    <n v="17.782882790008927"/>
    <n v="17.838395081728009"/>
    <n v="17.894080664502788"/>
    <n v="17.456121572845205"/>
    <n v="16.888615303835728"/>
    <n v="16.814927541271796"/>
    <n v="16.86741819612956"/>
    <n v="16.908222128554307"/>
    <n v="16.686079643436546"/>
    <n v="12.496012624833002"/>
    <n v="203.03267472153718"/>
    <n v="11.835905541122107"/>
    <n v="11.872853332372662"/>
    <n v="11.909916462434731"/>
    <n v="11.947095291358018"/>
    <n v="11.984390180316192"/>
    <n v="12.021801491610381"/>
    <n v="12.059329588672695"/>
    <n v="12.096974836069768"/>
    <n v="12.134737599506281"/>
    <n v="12.172618245828531"/>
    <n v="12.210617143027987"/>
    <n v="12.248734660244862"/>
    <n v="144.4949743725642"/>
  </r>
  <r>
    <s v="DE Florida"/>
    <x v="21"/>
    <s v="Regulated &amp; Renewable Energy"/>
    <s v="PEF Fossil Hydro Maintenance Citrus CC BA-341"/>
    <s v="AFUDC Not Eligible"/>
    <s v="Maintenance"/>
    <s v="Maintenance"/>
    <s v="Fossil Hydro"/>
    <s v="BA - Fossil Steam Plants "/>
    <s v="~"/>
    <s v="PEF Citrus CC Struct &amp; Improv 341"/>
    <n v="-2.9699999999999998"/>
    <n v="0.99"/>
    <n v="1.1000000000000001"/>
    <n v="1.1200000000000001"/>
    <n v="0.73"/>
    <n v="0.56000000000000005"/>
    <n v="0.44"/>
    <n v="0"/>
    <n v="0"/>
    <n v="0"/>
    <n v="0"/>
    <n v="0"/>
    <n v="1.9700000000000004"/>
    <n v="0.63033500807748399"/>
    <n v="0.6366879476681937"/>
    <n v="0.67480690201465665"/>
    <n v="0.64191368213371669"/>
    <n v="0.87431672192155452"/>
    <n v="1.535858524678912"/>
    <n v="2.1026462803757466"/>
    <n v="2.0848192696350401"/>
    <n v="2.182019007938286"/>
    <n v="2.0748472158955731"/>
    <n v="2.242378461594849"/>
    <n v="2.0378821847058224"/>
    <n v="17.718511206639835"/>
    <n v="2.3581978388004949"/>
    <n v="2.7800470859498927"/>
    <n v="3.035420384932022"/>
    <n v="3.314319502803095"/>
    <n v="3.6510060354399148"/>
    <n v="3.9427235770274982"/>
    <n v="3.9839408637514317"/>
    <n v="4.0273643786608782"/>
    <n v="4.2672663620195141"/>
    <n v="4.4399869988761136"/>
    <n v="3.7898444212954261"/>
    <n v="3.9483074832385427"/>
    <n v="43.538424932794825"/>
    <n v="4.3174291075475519"/>
    <n v="4.9220287290613767"/>
    <n v="5.5285157110756931"/>
    <n v="6.1368959453071543"/>
    <n v="6.7471753418644083"/>
    <n v="5.8119216598669441"/>
    <n v="6.3615610223733396"/>
    <n v="6.6525342804986414"/>
    <n v="7.0119261324733877"/>
    <n v="7.6160035519429963"/>
    <n v="8.2309002343426556"/>
    <n v="5.4369021874114907"/>
    <n v="74.773793903765636"/>
    <n v="5.9577372754548454"/>
    <n v="6.6632250305838481"/>
    <n v="7.2593610316772237"/>
    <n v="7.9652317220589346"/>
    <n v="8.6769862123770665"/>
    <n v="7.2164394915243451"/>
    <n v="7.7962132822097816"/>
    <n v="8.505678855296555"/>
    <n v="9.0677415209576981"/>
    <n v="9.7766994075565172"/>
    <n v="9.7063573428997927"/>
    <n v="6.5629460836952349"/>
    <n v="95.154617256291857"/>
    <n v="7.0855901369466583"/>
    <n v="7.7106205507344594"/>
    <n v="8.3376021032140706"/>
    <n v="8.9665408851966095"/>
    <n v="9.5974430065067011"/>
    <n v="9.3256465051923012"/>
    <n v="9.0117351716109653"/>
    <n v="9.6024919288791502"/>
    <n v="10.099686220307271"/>
    <n v="10.72702988755564"/>
    <n v="10.561082650505092"/>
    <n v="7.5448892251744129"/>
    <n v="108.57035827182335"/>
    <n v="7.7193811416933231"/>
    <n v="7.7434785022219144"/>
    <n v="7.7676510867579456"/>
    <n v="7.7918991301259446"/>
    <n v="7.816222867883484"/>
    <n v="7.8406225363234707"/>
    <n v="7.8650983724764352"/>
    <n v="7.8896506141128437"/>
    <n v="7.9142794997454011"/>
    <n v="7.938985268631372"/>
    <n v="7.9637681607749009"/>
    <n v="7.9886284169293456"/>
    <n v="94.239665597676378"/>
  </r>
  <r>
    <s v="DE Florida"/>
    <x v="21"/>
    <s v="Regulated &amp; Renewable Energy"/>
    <s v="PEF Fossil Hydro Maintenance Citrus CC BA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1.61"/>
    <n v="3.4000000000000004"/>
    <n v="5.0100000000000007"/>
    <n v="3.5661277863436984"/>
    <n v="3.5861146293842414"/>
    <n v="3.6702649528439832"/>
    <n v="3.6018144917177737"/>
    <n v="4.0719220634047"/>
    <n v="5.4148907119413314"/>
    <n v="6.5665568667582912"/>
    <n v="6.5378062484320507"/>
    <n v="6.6935773794285272"/>
    <n v="6.393986356617293"/>
    <n v="6.7393962920570019"/>
    <n v="6.0275129043717879"/>
    <n v="62.869970683300679"/>
    <n v="6.6985941358396115"/>
    <n v="7.5564280593153734"/>
    <n v="8.0781368429368943"/>
    <n v="8.6473672982827612"/>
    <n v="9.3332996305323235"/>
    <n v="9.9284507686029961"/>
    <n v="10.017817253039873"/>
    <n v="10.106856369666261"/>
    <n v="10.593193244429926"/>
    <n v="10.948117410200231"/>
    <n v="9.3375426818526996"/>
    <n v="9.6741230720803983"/>
    <n v="110.91992676677933"/>
    <n v="10.424756411895332"/>
    <n v="11.650877389918653"/>
    <n v="12.880825913015443"/>
    <n v="14.114613929518326"/>
    <n v="15.352253425058688"/>
    <n v="13.21492272994708"/>
    <n v="14.334100497104791"/>
    <n v="14.926274348221812"/>
    <n v="15.654087595960419"/>
    <n v="16.876588756564246"/>
    <n v="18.122850226062944"/>
    <n v="11.954920097452522"/>
    <n v="169.50707132072026"/>
    <n v="13.019623801036927"/>
    <n v="14.447214345501244"/>
    <n v="15.654014664806121"/>
    <n v="17.081892735635645"/>
    <n v="18.522164343165027"/>
    <n v="15.402889961808684"/>
    <n v="16.575241961398461"/>
    <n v="18.010187342782313"/>
    <n v="19.147696875720392"/>
    <n v="20.581244324889116"/>
    <n v="20.433147419920711"/>
    <n v="13.815626967906006"/>
    <n v="202.69094474457066"/>
    <n v="14.870459754414391"/>
    <n v="16.134264086332621"/>
    <n v="17.40201359831967"/>
    <n v="18.673720605925805"/>
    <n v="19.949397463146369"/>
    <n v="19.384592010286646"/>
    <n v="18.732657452165334"/>
    <n v="19.925187446299198"/>
    <n v="20.930782992210283"/>
    <n v="22.198800264850806"/>
    <n v="21.855506919274244"/>
    <n v="15.615722612379232"/>
    <n v="225.6731052056046"/>
    <n v="15.964120899491832"/>
    <n v="16.013955616780148"/>
    <n v="16.063945901610385"/>
    <n v="16.114092239613065"/>
    <n v="16.164395117934696"/>
    <n v="16.2148550252425"/>
    <n v="16.265472451729146"/>
    <n v="16.316247889117538"/>
    <n v="16.367181830665558"/>
    <n v="16.418274771170893"/>
    <n v="16.469527206975815"/>
    <n v="16.520939635972013"/>
    <n v="194.89300858630358"/>
  </r>
  <r>
    <s v="DE Florida"/>
    <x v="21"/>
    <s v="Regulated &amp; Renewable Energy"/>
    <s v="PEF Fossil Hydro Maintenance Citrus CC BA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1.3461597961092137E-2"/>
    <n v="4.0427432669421177E-2"/>
    <n v="0.26238762882296174"/>
    <n v="5.9322277099276691E-2"/>
    <n v="1.4893042650956505"/>
    <n v="5.5388258019483514"/>
    <n v="9.006553660415797"/>
    <n v="8.8849185121268182"/>
    <n v="9.5291258639423866"/>
    <n v="8.9891665583188711"/>
    <n v="10.048266919204668"/>
    <n v="9.1454159406692241"/>
    <n v="63.007176458274515"/>
    <n v="11.221231836994209"/>
    <n v="13.801066905751126"/>
    <n v="15.358767590108672"/>
    <n v="17.060876528359127"/>
    <n v="19.117747537601161"/>
    <n v="20.898493022818894"/>
    <n v="21.141224603577459"/>
    <n v="21.405543336147453"/>
    <n v="22.875205168540443"/>
    <n v="23.925270654605363"/>
    <n v="20.285295993303794"/>
    <n v="21.379417692056126"/>
    <n v="228.47014086986385"/>
    <n v="23.636757114906331"/>
    <n v="27.339817623622555"/>
    <n v="31.05443786523702"/>
    <n v="34.78065392542112"/>
    <n v="38.518502002493825"/>
    <n v="33.070160526562553"/>
    <n v="36.553765128853492"/>
    <n v="38.332418768398725"/>
    <n v="40.535357945668501"/>
    <n v="44.239526305740945"/>
    <n v="48.006901860957122"/>
    <n v="31.477352743891714"/>
    <n v="427.54565181175383"/>
    <n v="34.913694448337395"/>
    <n v="39.239932182694268"/>
    <n v="42.894774337468085"/>
    <n v="47.224179850237348"/>
    <n v="51.588846857558778"/>
    <n v="42.822768425531763"/>
    <n v="46.464550911448583"/>
    <n v="50.816349474032371"/>
    <n v="54.262819409731769"/>
    <n v="58.612127886114152"/>
    <n v="58.186188569340004"/>
    <n v="39.21314433195738"/>
    <n v="566.23937668445183"/>
    <n v="42.555461894960459"/>
    <n v="46.38996928273577"/>
    <n v="50.236446737188281"/>
    <n v="54.094931624916015"/>
    <n v="57.965461429163241"/>
    <n v="56.314912948418993"/>
    <n v="54.418036921497666"/>
    <n v="58.054321696341823"/>
    <n v="61.104104094104997"/>
    <n v="64.953584170319729"/>
    <n v="63.943688903424636"/>
    <n v="45.608467843375649"/>
    <n v="655.63938754644732"/>
    <n v="46.759652074080286"/>
    <n v="46.905620277170378"/>
    <n v="47.052044144821018"/>
    <n v="47.198925099466578"/>
    <n v="47.346264567981834"/>
    <n v="47.49406398169576"/>
    <n v="47.642324776405502"/>
    <n v="47.791048392390266"/>
    <n v="47.940236274425338"/>
    <n v="48.089889871796125"/>
    <n v="48.240010638312214"/>
    <n v="48.390600032321515"/>
    <n v="570.85068013086675"/>
  </r>
  <r>
    <s v="DE Florida"/>
    <x v="21"/>
    <s v="Regulated &amp; Renewable Energy"/>
    <s v="PEF Fossil Hydro Maintenance Citrus CC BA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3.2399595880284901E-4"/>
    <n v="9.73014113742264E-4"/>
    <n v="6.3151887037639987E-3"/>
    <n v="1.4277783441980906E-3"/>
    <n v="3.5844820556480972E-2"/>
    <n v="0.13330937244827826"/>
    <n v="0.21677121818299952"/>
    <n v="0.2138436833830509"/>
    <n v="0.22934857212082116"/>
    <n v="0.21635274254355616"/>
    <n v="0.24184334461661033"/>
    <n v="0.22011337843487261"/>
    <n v="1.5164671094071771"/>
    <n v="0.27007445761521115"/>
    <n v="0.33216635332261335"/>
    <n v="0.36965735017268792"/>
    <n v="0.41062398868241629"/>
    <n v="0.46012909919747491"/>
    <n v="0.50298837508244243"/>
    <n v="0.50883047878119392"/>
    <n v="0.51519214560827409"/>
    <n v="0.55056420885651314"/>
    <n v="0.57583735807302583"/>
    <n v="0.48822984789369206"/>
    <n v="0.51456334929960568"/>
    <n v="5.4988570125851508"/>
    <n v="0.56889314463201601"/>
    <n v="0.65801857067815273"/>
    <n v="0.74742221689301491"/>
    <n v="0.83710495178815647"/>
    <n v="0.92706764658633845"/>
    <n v="0.79593637313787258"/>
    <n v="0.87977990140157669"/>
    <n v="0.92258862006415621"/>
    <n v="0.97560905715687163"/>
    <n v="1.0647611430044774"/>
    <n v="1.1554345053050938"/>
    <n v="0.75759985409052244"/>
    <n v="10.290215984738248"/>
    <n v="0.84030591955786504"/>
    <n v="0.94443017738777113"/>
    <n v="1.0323952293684273"/>
    <n v="1.1365957294820872"/>
    <n v="1.2416449063229396"/>
    <n v="1.0306621668680891"/>
    <n v="1.118312889697179"/>
    <n v="1.2230523476062467"/>
    <n v="1.3060022792380164"/>
    <n v="1.4106818054823331"/>
    <n v="1.4004302612536637"/>
    <n v="0.94378538982116889"/>
    <n v="13.628299102085789"/>
    <n v="1.0242288185372477"/>
    <n v="1.1165185847132111"/>
    <n v="1.2090964490835527"/>
    <n v="1.3019633109957633"/>
    <n v="1.3951200726047999"/>
    <n v="1.3553944556111617"/>
    <n v="1.3097401972685918"/>
    <n v="1.3972591221967083"/>
    <n v="1.4706619522044428"/>
    <n v="1.5633120889384271"/>
    <n v="1.5390057820649723"/>
    <n v="1.0977110160957602"/>
    <n v="15.780011850314638"/>
    <n v="1.1254180533895097"/>
    <n v="1.1289312371642339"/>
    <n v="1.1324553879393526"/>
    <n v="1.1359905399502213"/>
    <n v="1.1395367275390678"/>
    <n v="1.1430939851553246"/>
    <n v="1.1466623473559643"/>
    <n v="1.150241848805835"/>
    <n v="1.1538325242779968"/>
    <n v="1.1574344086540596"/>
    <n v="1.1610475369245228"/>
    <n v="1.164671944189114"/>
    <n v="13.739316541345204"/>
  </r>
  <r>
    <s v="DE Florida"/>
    <x v="21"/>
    <s v="Regulated &amp; Renewable Energy"/>
    <s v="PEF Fossil Hydro Maintenance Citrus CC BA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2.3298919548044084E-3"/>
    <n v="6.9970556543228965E-3"/>
    <n v="4.5413243450127996E-2"/>
    <n v="1.0267317190259478E-2"/>
    <n v="0.25776419972809339"/>
    <n v="0.95864292726029143"/>
    <n v="1.5588265950719649"/>
    <n v="1.5377743578681033"/>
    <n v="1.6492717841438742"/>
    <n v="1.5558172889398043"/>
    <n v="1.7391231206315765"/>
    <n v="1.5828604512696727"/>
    <n v="10.905088233162896"/>
    <n v="1.9421362794797665"/>
    <n v="2.3886461952261553"/>
    <n v="2.6582482367495763"/>
    <n v="2.9528440145236945"/>
    <n v="3.30884091996943"/>
    <n v="3.6170468693340383"/>
    <n v="3.6590581044653283"/>
    <n v="3.7048055774101352"/>
    <n v="3.9591701253243059"/>
    <n v="4.1409122286816968"/>
    <n v="3.5109166142256543"/>
    <n v="3.7002838313174058"/>
    <n v="39.54290899670719"/>
    <n v="4.0909765926434023"/>
    <n v="4.7318897089433589"/>
    <n v="5.3748035444910762"/>
    <n v="6.0197243448718085"/>
    <n v="6.6666583751674651"/>
    <n v="5.7236770276662661"/>
    <n v="6.3266073994477487"/>
    <n v="6.6344507298394548"/>
    <n v="7.0157279446306333"/>
    <n v="7.6568327932192135"/>
    <n v="8.3088773358448211"/>
    <n v="5.4479972466483577"/>
    <n v="73.998223043413617"/>
    <n v="6.0427483671214519"/>
    <n v="6.7915207128166433"/>
    <n v="7.4240899056516918"/>
    <n v="8.1734105260146883"/>
    <n v="8.9288340958514336"/>
    <n v="7.411628949632397"/>
    <n v="8.0419379042421433"/>
    <n v="8.7951342491218529"/>
    <n v="9.3916390022211882"/>
    <n v="10.144404374206825"/>
    <n v="10.070684120851581"/>
    <n v="6.7868886404366799"/>
    <n v="98.002920848168586"/>
    <n v="7.3653673881006974"/>
    <n v="8.0290329755734415"/>
    <n v="8.6947703080006331"/>
    <n v="9.3625858526863439"/>
    <n v="10.032486097123432"/>
    <n v="9.7468141595077142"/>
    <n v="9.4185086041236694"/>
    <n v="10.047866438288484"/>
    <n v="10.575714060373103"/>
    <n v="11.241971086903938"/>
    <n v="11.067181439910989"/>
    <n v="7.8937763496421871"/>
    <n v="113.47607476023462"/>
    <n v="8.0930202190277054"/>
    <n v="8.1182839574548389"/>
    <n v="8.1436265609363048"/>
    <n v="8.1690482756627834"/>
    <n v="8.1945493485934726"/>
    <n v="8.2201300274584952"/>
    <n v="8.2457905607613124"/>
    <n v="8.2715311977811243"/>
    <n v="8.2973521885753012"/>
    <n v="8.3232537839818104"/>
    <n v="8.3492362356216532"/>
    <n v="8.3752997959013076"/>
    <n v="98.801122151756104"/>
  </r>
  <r>
    <s v="DE Florida"/>
    <x v="21"/>
    <s v="Regulated &amp; Renewable Energy"/>
    <s v="PEF Fossil Hydro Maintenance Citrus CC BA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1.1355852716855851E-4"/>
    <n v="3.4103527117764827E-4"/>
    <n v="2.2134335583714436E-3"/>
    <n v="5.0042724757859717E-4"/>
    <n v="1.2563382099133314E-2"/>
    <n v="4.6724088932859162E-2"/>
    <n v="7.5976936133251599E-2"/>
    <n v="7.4950853766838008E-2"/>
    <n v="8.0385218860400662E-2"/>
    <n v="7.5830263077678012E-2"/>
    <n v="8.4764557316259051E-2"/>
    <n v="7.7148342088950425E-2"/>
    <n v="0.5315120968796665"/>
    <n v="9.4659383240310285E-2"/>
    <n v="0.11642219859050698"/>
    <n v="0.12956255503231734"/>
    <n v="0.14392110181605142"/>
    <n v="0.161272328844249"/>
    <n v="0.17629423301549646"/>
    <n v="0.17834185328226615"/>
    <n v="0.18057157712786476"/>
    <n v="0.1929692607910346"/>
    <n v="0.2018273391835641"/>
    <n v="0.17112146290773272"/>
    <n v="0.18035118801262631"/>
    <n v="1.92731448184402"/>
    <n v="0.19939359788757313"/>
    <n v="0.23063181742529085"/>
    <n v="0.26196755237579289"/>
    <n v="0.29340110715001783"/>
    <n v="0.32493278710917484"/>
    <n v="0.27897188456928673"/>
    <n v="0.30835883016796356"/>
    <n v="0.32336316730659814"/>
    <n v="0.34194668754250462"/>
    <n v="0.37319425418749458"/>
    <n v="0.40497502201996405"/>
    <n v="0.26553558429097501"/>
    <n v="3.606672292032636"/>
    <n v="0.29452425469695248"/>
    <n v="0.33102029466044564"/>
    <n v="0.36185245380258252"/>
    <n v="0.39837522053511026"/>
    <n v="0.43519544894313145"/>
    <n v="0.36124611435589637"/>
    <n v="0.3919681790370585"/>
    <n v="0.42867985448454587"/>
    <n v="0.45775419290718194"/>
    <n v="0.49444486468058696"/>
    <n v="0.49085168816194608"/>
    <n v="0.33079725575451024"/>
    <n v="4.7767098220199484"/>
    <n v="0.35899306371808598"/>
    <n v="0.3913408271619695"/>
    <n v="0.42378956964856285"/>
    <n v="0.45633960640111432"/>
    <n v="0.48899125362689516"/>
    <n v="0.47506737211224581"/>
    <n v="0.45906549853196221"/>
    <n v="0.48974108135970407"/>
    <n v="0.51546893197804577"/>
    <n v="0.54794300724825107"/>
    <n v="0.53942361072737544"/>
    <n v="0.38474915384469005"/>
    <n v="5.5309129763589029"/>
    <n v="0.39446058076712492"/>
    <n v="0.39569195652828826"/>
    <n v="0.39692717623822393"/>
    <n v="0.39816625189647148"/>
    <n v="0.39940919554002913"/>
    <n v="0.40065601924347061"/>
    <n v="0.40190673511906233"/>
    <n v="0.40316135531688152"/>
    <n v="0.40441989202493356"/>
    <n v="0.405682357469271"/>
    <n v="0.40694876391411211"/>
    <n v="0.40821912366195989"/>
    <n v="4.8156494077198291"/>
  </r>
  <r>
    <s v="DE Florida"/>
    <x v="21"/>
    <s v="Regulated &amp; Renewable Energy"/>
    <s v="PEF Fossil Hydro Maintenance Citrus Other BG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1.4047515E-2"/>
    <n v="4.2186396706150049E-2"/>
    <n v="7.0413118715155737E-2"/>
    <n v="9.8727955235455286E-2"/>
    <n v="0.12713118133147516"/>
    <n v="0.15562307292630218"/>
    <n v="0.18420390680436402"/>
    <n v="0.21287396061411801"/>
    <n v="0.2416335128707483"/>
    <n v="0.27048284295887154"/>
    <n v="0.29942223113525096"/>
    <n v="0"/>
    <n v="1.7167456942978914"/>
    <n v="7.0237574999999997E-2"/>
    <n v="0.21093198353075024"/>
    <n v="0.35206559357577866"/>
    <n v="0.49363977617727639"/>
    <n v="0.6356559066573757"/>
    <n v="0.77811536463151076"/>
    <n v="0.92101953402182002"/>
    <n v="1.0643698030705899"/>
    <n v="1.2081675643537415"/>
    <n v="1.3524142147943576"/>
    <n v="1.4971111556762546"/>
    <n v="0"/>
    <n v="8.5837284714894562"/>
    <n v="7.7651541281216707E-2"/>
    <n v="0.23319702633052145"/>
    <n v="0.38922807305414009"/>
    <n v="0.54574619721538442"/>
    <n v="0.70275291930927919"/>
    <n v="0.86024976457733282"/>
    <n v="1.0182382630223543"/>
    <n v="1.1767199494233169"/>
    <n v="1.3356963633502665"/>
    <n v="1.4951690491792795"/>
    <n v="1.6551395561074644"/>
    <n v="0"/>
    <n v="9.4897887028505572"/>
    <n v="8.714662085154308E-2"/>
    <n v="0.26171190554654283"/>
    <n v="0.43682212545381655"/>
    <n v="0.61247898168126802"/>
    <n v="0.78868418064709922"/>
    <n v="0.96543943409638611"/>
    <n v="1.1427464591177079"/>
    <n v="1.3206069781598282"/>
    <n v="1.4990227190484267"/>
    <n v="1.6779954150028846"/>
    <n v="1.8575268046531233"/>
    <n v="0"/>
    <n v="10.650181624258627"/>
    <n v="0.22905253624219582"/>
    <n v="0.6878726351573986"/>
    <n v="1.1481250190107821"/>
    <n v="1.6098141589232691"/>
    <n v="2.0729445399731468"/>
    <n v="2.5375206612396366"/>
    <n v="3.0035470358466001"/>
    <n v="3.4710281910063832"/>
    <n v="3.9399686680637944"/>
    <n v="4.4103730225402211"/>
    <n v="4.8822458241778852"/>
    <n v="0"/>
    <n v="27.992492292181311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Citrus Other BG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2.809503E-2"/>
    <n v="8.4372793412300098E-2"/>
    <n v="0.14082623743031147"/>
    <n v="0.19745591047091057"/>
    <n v="0.25426236266295033"/>
    <n v="0.31124614585260435"/>
    <n v="0.36840781360872804"/>
    <n v="0.42574792122823601"/>
    <n v="0.4832670257414966"/>
    <n v="0.54096568591774308"/>
    <n v="0.59884446227050192"/>
    <n v="0"/>
    <n v="3.4334913885957827"/>
    <n v="0.142035985"/>
    <n v="0.42655134447329496"/>
    <n v="0.71195486700879695"/>
    <n v="0.99824932515849218"/>
    <n v="1.2854375001293599"/>
    <n v="1.5735221818103886"/>
    <n v="1.8625061687996807"/>
    <n v="2.1523922684316377"/>
    <n v="2.4431832968042326"/>
    <n v="2.7348820788063675"/>
    <n v="3.027491448145315"/>
    <n v="0"/>
    <n v="17.358206464567566"/>
    <n v="0.15686391744380992"/>
    <n v="0.47108142971659667"/>
    <n v="0.78627982537091989"/>
    <n v="1.1024621664010055"/>
    <n v="1.4196315243596145"/>
    <n v="1.7377909803878817"/>
    <n v="2.0569436252452493"/>
    <n v="2.3770925593394887"/>
    <n v="2.6982408927568216"/>
    <n v="3.0203917452921338"/>
    <n v="3.3435482464792807"/>
    <n v="0"/>
    <n v="19.170326912792802"/>
    <n v="0.17598414624843917"/>
    <n v="0.52850180317513684"/>
    <n v="0.88211990389593287"/>
    <n v="1.236841883633206"/>
    <n v="1.5926711883329656"/>
    <n v="1.9496112746983272"/>
    <n v="2.307665610223093"/>
    <n v="2.6668376732254369"/>
    <n v="3.0271309528816923"/>
    <n v="3.3885489492602532"/>
    <n v="3.7510951733555684"/>
    <n v="0"/>
    <n v="21.507008558930053"/>
    <n v="0.46252743827506215"/>
    <n v="1.3890261728534266"/>
    <n v="2.3184171307365617"/>
    <n v="3.2507093404911931"/>
    <n v="4.1859118588682485"/>
    <n v="5.1240337708908461"/>
    <n v="6.0650841899425476"/>
    <n v="7.0090722578558902"/>
    <n v="7.9560071450011964"/>
    <n v="8.9058980503756562"/>
    <n v="9.8587542016926974"/>
    <n v="0"/>
    <n v="56.525441556983324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Citrus Other BG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8.740676E-2"/>
    <n v="0.26249313506048916"/>
    <n v="0.43812607200541354"/>
    <n v="0.61430727702061061"/>
    <n v="0.79103846161806757"/>
    <n v="0.96832134265254677"/>
    <n v="1.1461576423382649"/>
    <n v="1.324549088265623"/>
    <n v="1.5034974134179893"/>
    <n v="1.6830043561885335"/>
    <n v="1.8630716603971167"/>
    <n v="0"/>
    <n v="10.681973208964655"/>
    <n v="0.43079045999999999"/>
    <n v="1.2937161656552683"/>
    <n v="2.1593356405981092"/>
    <n v="3.0276572938872954"/>
    <n v="3.8986895608319045"/>
    <n v="4.7724409030732664"/>
    <n v="5.6489198086671628"/>
    <n v="6.5281347921662851"/>
    <n v="7.4100943947029467"/>
    <n v="8.2948071840720594"/>
    <n v="9.18228175481436"/>
    <n v="0"/>
    <n v="52.646867958468654"/>
    <n v="0.47709523179361457"/>
    <n v="1.432775029253077"/>
    <n v="2.3914381436658747"/>
    <n v="3.3530938879630412"/>
    <n v="4.3177516041475075"/>
    <n v="5.2854206633848557"/>
    <n v="6.2561104660943538"/>
    <n v="7.2298304420402761"/>
    <n v="8.2065900504235074"/>
    <n v="9.1863987799734428"/>
    <n v="10.169266149040151"/>
    <n v="0"/>
    <n v="58.305770447779707"/>
    <n v="0.53497619621254"/>
    <n v="1.6065986077800509"/>
    <n v="2.6815662708810795"/>
    <n v="3.7598896282869814"/>
    <n v="4.8415791553679961"/>
    <n v="5.9266453601950122"/>
    <n v="7.015098783641653"/>
    <n v="8.1069499994866643"/>
    <n v="9.2022096145166419"/>
    <n v="10.300888268629071"/>
    <n v="11.402996634935683"/>
    <n v="0"/>
    <n v="65.379398519933375"/>
    <n v="1.4065724740126642"/>
    <n v="4.2241082771329443"/>
    <n v="7.0504394972437501"/>
    <n v="9.8855935907344392"/>
    <n v="12.729598099704155"/>
    <n v="15.582480652229389"/>
    <n v="18.444268962632364"/>
    <n v="21.314990831750276"/>
    <n v="24.194674147205355"/>
    <n v="27.083346883675791"/>
    <n v="29.981037103167484"/>
    <n v="0"/>
    <n v="171.89711051948865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Citrus Other BG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1.560835E-3"/>
    <n v="4.6873774117944505E-3"/>
    <n v="7.8236798572395277E-3"/>
    <n v="1.0969772803939477E-2"/>
    <n v="1.412568681460835E-2"/>
    <n v="1.7291452547366908E-2"/>
    <n v="2.0467100756040447E-2"/>
    <n v="2.3652662290457555E-2"/>
    <n v="2.6848168096749808E-2"/>
    <n v="3.0053649217652391E-2"/>
    <n v="3.3269136792805652E-2"/>
    <n v="0"/>
    <n v="0.19074952158865455"/>
    <n v="1.0925845E-2"/>
    <n v="3.2811641882561145E-2"/>
    <n v="5.4765759000676692E-2"/>
    <n v="7.6788409627576326E-2"/>
    <n v="9.8879807702258446E-2"/>
    <n v="0.12104016783156835"/>
    <n v="0.14326970529228311"/>
    <n v="0.16556863603320288"/>
    <n v="0.18793717667724866"/>
    <n v="0.21037554452356669"/>
    <n v="0.23288395754963959"/>
    <n v="0"/>
    <n v="1.3352466511205818"/>
    <n v="1.144612333749556E-2"/>
    <n v="3.4374101032325639E-2"/>
    <n v="5.7373652307286346E-2"/>
    <n v="8.0445000591475552E-2"/>
    <n v="0.10358837001146305"/>
    <n v="0.12680398539346785"/>
    <n v="0.15009207226554222"/>
    <n v="0.17345285685976253"/>
    <n v="0.19688656611442706"/>
    <n v="0.22039342767626061"/>
    <n v="0.24397366990262589"/>
    <n v="0"/>
    <n v="1.3988298254921323"/>
    <n v="1.2876888754682505E-2"/>
    <n v="3.8670863661366343E-2"/>
    <n v="6.4545358845697134E-2"/>
    <n v="9.0500625665410006E-2"/>
    <n v="0.11653691626289593"/>
    <n v="0.14265448356765131"/>
    <n v="0.16885358129873496"/>
    <n v="0.19513446396723277"/>
    <n v="0.22149738687873038"/>
    <n v="0.24794260613579308"/>
    <n v="0.27447037864045398"/>
    <n v="0"/>
    <n v="1.5736835536786482"/>
    <n v="3.3818091664065277E-2"/>
    <n v="0.1015598439144008"/>
    <n v="0.1695130635604836"/>
    <n v="0.23767841073373899"/>
    <n v="0.30605654762630474"/>
    <n v="0.37464813849746398"/>
    <n v="0.44345384968009788"/>
    <n v="0.51247434958715932"/>
    <n v="0.58171030871816565"/>
    <n v="0.65116239966571254"/>
    <n v="0.72083129712200755"/>
    <n v="0"/>
    <n v="4.1329063007696005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Citrus Other BG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1.560835E-2"/>
    <n v="4.6873774117944501E-2"/>
    <n v="7.8236798572395266E-2"/>
    <n v="0.10969772803939476"/>
    <n v="0.14125686814608349"/>
    <n v="0.17291452547366909"/>
    <n v="0.20467100756040443"/>
    <n v="0.23652662290457557"/>
    <n v="0.26848168096749808"/>
    <n v="0.30053649217652384"/>
    <n v="0.33269136792805659"/>
    <n v="0"/>
    <n v="1.9074952158865457"/>
    <n v="7.492008E-2"/>
    <n v="0.2249941157661336"/>
    <n v="0.37553663314749725"/>
    <n v="0.52654909458909482"/>
    <n v="0.67803296710120076"/>
    <n v="0.82998972227361167"/>
    <n v="0.98242083628994137"/>
    <n v="1.1353277899419625"/>
    <n v="1.2887120686439908"/>
    <n v="1.4425751624473147"/>
    <n v="1.5969185660546716"/>
    <n v="0"/>
    <n v="9.15597703625542"/>
    <n v="8.2594185449964483E-2"/>
    <n v="0.24804038814078702"/>
    <n v="0.41400305927916348"/>
    <n v="0.58048381110915237"/>
    <n v="0.74748426090770648"/>
    <n v="0.91500603100038302"/>
    <n v="1.0830507487771053"/>
    <n v="1.251620046707969"/>
    <n v="1.420715562359105"/>
    <n v="1.5903389384085835"/>
    <n v="1.7604918226623745"/>
    <n v="0"/>
    <n v="10.093828854802293"/>
    <n v="9.2609543325008883E-2"/>
    <n v="0.27811772640813803"/>
    <n v="0.46420500482115229"/>
    <n v="0.65087318630857005"/>
    <n v="0.83812408425809182"/>
    <n v="1.0259595177182155"/>
    <n v="1.2143813114159085"/>
    <n v="1.403391295774334"/>
    <n v="1.5929913069306316"/>
    <n v="1.7831831867537553"/>
    <n v="1.9739687828623667"/>
    <n v="0"/>
    <n v="11.317804946576173"/>
    <n v="0.24349026000000001"/>
    <n v="0.73123087623993421"/>
    <n v="1.2204940577293659"/>
    <n v="1.7112845574145581"/>
    <n v="2.2036071430789024"/>
    <n v="2.6974665973892376"/>
    <n v="3.1928677179423097"/>
    <n v="3.6898153173113788"/>
    <n v="4.18831422309297"/>
    <n v="4.6883692779537727"/>
    <n v="5.1899853396776825"/>
    <n v="0"/>
    <n v="29.75692536783011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Citrus Other BG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2167E-3"/>
    <n v="9.374754823588901E-3"/>
    <n v="1.5647359714479055E-2"/>
    <n v="2.1939545607878953E-2"/>
    <n v="2.8251373629216699E-2"/>
    <n v="3.4582905094733815E-2"/>
    <n v="4.0934201512080895E-2"/>
    <n v="4.730532458091511E-2"/>
    <n v="5.3696336193499616E-2"/>
    <n v="6.0107298435304782E-2"/>
    <n v="6.6538273585611304E-2"/>
    <n v="0"/>
    <n v="0.38149904317730909"/>
    <n v="4.0321570843738904E-3"/>
    <n v="1.2109058316927249E-2"/>
    <n v="2.0211172969751234E-2"/>
    <n v="2.8338579750823496E-2"/>
    <n v="3.649135761382203E-2"/>
    <n v="4.4669585758892148E-2"/>
    <n v="5.2873343633415899E-2"/>
    <n v="6.1102710932783806E-2"/>
    <n v="6.9357767601169129E-2"/>
    <n v="7.7638593832304439E-2"/>
    <n v="8.5945270070260704E-2"/>
    <n v="0"/>
    <n v="0.49276959756452399"/>
    <n v="4.5524354156261096E-3"/>
    <n v="1.3671517447942226E-2"/>
    <n v="2.2819066245066164E-2"/>
    <n v="3.199517067084362E-2"/>
    <n v="4.1199919866523889E-2"/>
    <n v="5.043340325162584E-2"/>
    <n v="5.9695710524806558E-2"/>
    <n v="6.8986931664732756E-2"/>
    <n v="7.830715693095483E-2"/>
    <n v="8.7656476864783714E-2"/>
    <n v="9.7034982290170421E-2"/>
    <n v="0"/>
    <n v="0.55635277117307613"/>
    <n v="1.183633208437389E-2"/>
    <n v="3.5545945375899494E-2"/>
    <n v="5.9329572255948863E-2"/>
    <n v="8.3187443770520883E-2"/>
    <n v="0.10711979168686377"/>
    <n v="0.1311268484957267"/>
    <n v="0.15520884741361812"/>
    <n v="0.17936602238507157"/>
    <n v="0.20359860808491814"/>
    <n v="0.22790683992056643"/>
    <n v="0.25229095403428903"/>
    <n v="0"/>
    <n v="1.4465172055077968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CR 4&amp;5-311"/>
    <s v="AFUDC Not Eligible"/>
    <s v="Maintenance"/>
    <s v="Maintenance"/>
    <s v="Fossil Hydro"/>
    <s v="BA - Fossil Steam Plants "/>
    <s v="~"/>
    <s v="PEF CR4&amp;5 Struct &amp; Improv 311"/>
    <n v="8.6699999999999982"/>
    <n v="13.71"/>
    <n v="16.510000000000002"/>
    <n v="18.309999999999995"/>
    <n v="17.579999999999998"/>
    <n v="19.000000000000004"/>
    <n v="-13.95"/>
    <n v="6.56"/>
    <n v="8.0499999999999989"/>
    <n v="9.2399999999999984"/>
    <n v="12.92"/>
    <n v="12.299999999999999"/>
    <n v="128.9"/>
    <n v="23.779551913116514"/>
    <n v="24.055467650238072"/>
    <n v="24.56963510566289"/>
    <n v="24.968588821601848"/>
    <n v="25.649512041630697"/>
    <n v="26.133286295181975"/>
    <n v="26.193643705374761"/>
    <n v="26.947831497366611"/>
    <n v="27.976460314031399"/>
    <n v="30.069390902392939"/>
    <n v="30.437451074693925"/>
    <n v="16.598332214632627"/>
    <n v="307.37915153592428"/>
    <n v="16.001750849594096"/>
    <n v="17.087109323106837"/>
    <n v="16.814173474565386"/>
    <n v="15.229480156336596"/>
    <n v="13.276492996806736"/>
    <n v="13.441113198466617"/>
    <n v="13.636329351474121"/>
    <n v="14.208199033102096"/>
    <n v="14.888124054037503"/>
    <n v="14.606413136293424"/>
    <n v="12.093737549417748"/>
    <n v="12.258961545660286"/>
    <n v="173.54188466886143"/>
    <n v="12.689343397780835"/>
    <n v="13.261475822902051"/>
    <n v="9.4883296249678271"/>
    <n v="7.5202809751565658"/>
    <n v="7.929137420936426"/>
    <n v="8.4864100538659066"/>
    <n v="9.0454223080554232"/>
    <n v="9.2012380862060326"/>
    <n v="9.7406399557085059"/>
    <n v="10.216210381590587"/>
    <n v="10.775390850022426"/>
    <n v="8.2766697184900906"/>
    <n v="116.63054859568268"/>
    <n v="8.5997392190643502"/>
    <n v="9.0818725323173268"/>
    <n v="9.0878779123351023"/>
    <n v="9.2090161519585862"/>
    <n v="9.6720469324386986"/>
    <n v="10.157527636511285"/>
    <n v="10.644523851133352"/>
    <n v="11.13304030722872"/>
    <n v="11.623081750489584"/>
    <n v="12.114652941422635"/>
    <n v="12.358242832410584"/>
    <n v="7.8149435786519286"/>
    <n v="121.49656564596216"/>
    <n v="7.8387098725670921"/>
    <n v="8.3707573539805225"/>
    <n v="8.9549792005214055"/>
    <n v="9.1933047071014187"/>
    <n v="9.3498422438122972"/>
    <n v="9.5174218654341374"/>
    <n v="9.6222620849823866"/>
    <n v="9.9117742043827075"/>
    <n v="10.254285914958908"/>
    <n v="10.414985669396836"/>
    <n v="10.612411365988383"/>
    <n v="7.7754063075990185"/>
    <n v="111.81614079072511"/>
    <n v="7.5957797485744818"/>
    <n v="7.6194912663422141"/>
    <n v="7.6432768036436167"/>
    <n v="7.6671365915432466"/>
    <n v="7.6910708618269705"/>
    <n v="7.7150798470042083"/>
    <n v="7.7391637803102062"/>
    <n v="7.7633228957082876"/>
    <n v="7.7875574278921338"/>
    <n v="7.8118676122880606"/>
    <n v="7.8362536850573123"/>
    <n v="7.8607158830983463"/>
    <n v="92.730716403289094"/>
  </r>
  <r>
    <s v="DE Florida"/>
    <x v="21"/>
    <s v="Regulated &amp; Renewable Energy"/>
    <s v="PEF Fossil Hydro Maintenance CR 4&amp;5-312"/>
    <s v="AFUDC Not Eligible"/>
    <s v="Maintenance"/>
    <s v="Maintenance"/>
    <s v="Fossil Hydro"/>
    <s v="BA - Fossil Steam Plants "/>
    <s v="~"/>
    <s v="PEF CR4&amp;5 Boiler 312"/>
    <n v="0.08"/>
    <n v="0.13"/>
    <n v="0.38"/>
    <n v="0.6"/>
    <n v="0.84"/>
    <n v="1.33"/>
    <n v="1.7799999999999998"/>
    <n v="2.6"/>
    <n v="3.16"/>
    <n v="3.58"/>
    <n v="3.7399999999999998"/>
    <n v="4.62"/>
    <n v="22.84"/>
    <n v="8.1348938922092024"/>
    <n v="8.908047417060093"/>
    <n v="10.563758562430795"/>
    <n v="11.7915231495829"/>
    <n v="14.063927703761882"/>
    <n v="15.629226576945635"/>
    <n v="16.104566411247017"/>
    <n v="18.647890589592009"/>
    <n v="22.207937608453609"/>
    <n v="29.71317754262067"/>
    <n v="30.822526673070477"/>
    <n v="17.478810139706098"/>
    <n v="204.06628626668038"/>
    <n v="18.875598073682607"/>
    <n v="22.773373933705031"/>
    <n v="23.410087741237376"/>
    <n v="21.571913148655423"/>
    <n v="18.626281660338737"/>
    <n v="19.634142805294687"/>
    <n v="20.263648436308184"/>
    <n v="22.289333165304871"/>
    <n v="24.715346584397711"/>
    <n v="24.236099467098079"/>
    <n v="19.679368159293091"/>
    <n v="20.833697182191482"/>
    <n v="256.90889035750729"/>
    <n v="22.352523948995287"/>
    <n v="24.396661175939482"/>
    <n v="16.987149703492232"/>
    <n v="13.477468592139381"/>
    <n v="15.365168248982039"/>
    <n v="17.387493257258175"/>
    <n v="19.416131296842892"/>
    <n v="19.949750689140885"/>
    <n v="21.939030656408548"/>
    <n v="23.657993954063397"/>
    <n v="25.694091330468574"/>
    <n v="19.426692775254423"/>
    <n v="240.05015562898532"/>
    <n v="21.073700838622656"/>
    <n v="22.827505618294559"/>
    <n v="22.839963420097789"/>
    <n v="23.292818107076606"/>
    <n v="25.000422536635238"/>
    <n v="26.766485245630175"/>
    <n v="28.538061019601898"/>
    <n v="30.315167068519962"/>
    <n v="32.097820656077751"/>
    <n v="33.886039099860213"/>
    <n v="34.754737799175864"/>
    <n v="21.528422065700422"/>
    <n v="322.92114347529315"/>
    <n v="22.268206600783799"/>
    <n v="24.219600905702897"/>
    <n v="26.364369190822742"/>
    <n v="27.226635640893527"/>
    <n v="27.78560071935361"/>
    <n v="28.385438285395345"/>
    <n v="28.752597990649502"/>
    <n v="29.804374722230481"/>
    <n v="31.052583768773705"/>
    <n v="31.626644314637737"/>
    <n v="32.336801036014087"/>
    <n v="23.486481878268261"/>
    <n v="333.30933505352567"/>
    <n v="23.193078677604731"/>
    <n v="23.265479815520248"/>
    <n v="23.338106965895967"/>
    <n v="23.410960834268192"/>
    <n v="23.484042128375705"/>
    <n v="23.557351558166591"/>
    <n v="23.630889835805171"/>
    <n v="23.704657675678909"/>
    <n v="23.778655794405349"/>
    <n v="23.852884910839066"/>
    <n v="23.927345746078689"/>
    <n v="24.002039023473849"/>
    <n v="283.1454929661125"/>
  </r>
  <r>
    <s v="DE Florida"/>
    <x v="21"/>
    <s v="Regulated &amp; Renewable Energy"/>
    <s v="PEF Fossil Hydro Maintenance CR 4&amp;5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5.9865267552419903E-3"/>
    <n v="0.15627356238833243"/>
    <n v="0.48390195294782673"/>
    <n v="0.72551503404815954"/>
    <n v="1.177041154107173"/>
    <n v="1.4869537594500666"/>
    <n v="1.5875970339991416"/>
    <n v="2.0935521395392853"/>
    <n v="2.8038100121307883"/>
    <n v="4.3068707972395686"/>
    <n v="4.524608448331394"/>
    <n v="2.6591220825284552"/>
    <n v="22.011232503465436"/>
    <n v="2.9699126454431028"/>
    <n v="3.750632773586811"/>
    <n v="3.9141657583803586"/>
    <n v="3.629311102685751"/>
    <n v="3.1248323866816468"/>
    <n v="3.3310064927808658"/>
    <n v="3.4555921454731484"/>
    <n v="3.8607455045665771"/>
    <n v="4.3463422049017781"/>
    <n v="4.2622908160778117"/>
    <n v="3.4480303523237259"/>
    <n v="3.6856829859935494"/>
    <n v="43.778545168895135"/>
    <n v="3.9893398917307117"/>
    <n v="4.39855755139053"/>
    <n v="3.0510660619763432"/>
    <n v="2.4186064299057013"/>
    <n v="2.8021593414953201"/>
    <n v="3.2076710152468859"/>
    <n v="3.6144485626250513"/>
    <n v="3.7207867434359883"/>
    <n v="4.1203336882909669"/>
    <n v="4.4648732256100461"/>
    <n v="4.8732889123341536"/>
    <n v="3.678266239771077"/>
    <n v="44.339397663812768"/>
    <n v="4.0149170893069011"/>
    <n v="4.3666718088704117"/>
    <n v="4.3690031456510576"/>
    <n v="4.460056376691683"/>
    <n v="4.8030279014471811"/>
    <n v="5.1572428428896249"/>
    <n v="5.5125635264883224"/>
    <n v="5.8689934040053879"/>
    <n v="6.2265359379782028"/>
    <n v="6.5851946017530469"/>
    <n v="6.7590660058025369"/>
    <n v="4.1789174551247985"/>
    <n v="62.302190096009149"/>
    <n v="4.3366985116897316"/>
    <n v="4.7284166810554256"/>
    <n v="5.1589937076751857"/>
    <n v="5.3318393401339046"/>
    <n v="5.4437325338751608"/>
    <n v="5.5638380537646697"/>
    <n v="5.6371835431342001"/>
    <n v="5.8481074864511946"/>
    <n v="6.0985048608965267"/>
    <n v="6.2134247776596805"/>
    <n v="6.3556930381948664"/>
    <n v="4.6130252345665044"/>
    <n v="65.329457769097047"/>
    <n v="4.5597173180225203"/>
    <n v="4.5739512507826721"/>
    <n v="4.5882296171837025"/>
    <n v="4.6025525559327765"/>
    <n v="4.6169202061700556"/>
    <n v="4.6313327074700501"/>
    <n v="4.6457901998429785"/>
    <n v="4.6602928237361221"/>
    <n v="4.6748407200351938"/>
    <n v="4.6894340300657067"/>
    <n v="4.7040728955943418"/>
    <n v="4.718757458830332"/>
    <n v="55.665891783666453"/>
  </r>
  <r>
    <s v="DE Florida"/>
    <x v="21"/>
    <s v="Regulated &amp; Renewable Energy"/>
    <s v="PEF Fossil Hydro Maintenance CR 4&amp;5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3.2250199153508398E-3"/>
    <n v="8.4186602941996161E-2"/>
    <n v="0.2606842830807366"/>
    <n v="0.39084439598352338"/>
    <n v="0.63408739631194166"/>
    <n v="0.80104135227211959"/>
    <n v="0.85525919477698775"/>
    <n v="1.1278237983197046"/>
    <n v="1.5104489627586004"/>
    <n v="2.3201673794873234"/>
    <n v="2.4374654873556252"/>
    <n v="1.4325036910583089"/>
    <n v="11.857737564262219"/>
    <n v="1.5999306141945306"/>
    <n v="2.020514713208875"/>
    <n v="2.1086120615276069"/>
    <n v="1.9551571493297941"/>
    <n v="1.6833878960546387"/>
    <n v="1.7944565716631489"/>
    <n v="1.8615724850344164"/>
    <n v="2.0798338751974978"/>
    <n v="2.3414311407636101"/>
    <n v="2.2961515631466169"/>
    <n v="1.8574988486005195"/>
    <n v="1.9855254169023553"/>
    <n v="23.58407233562361"/>
    <n v="2.1491086826634365"/>
    <n v="2.3695582356648464"/>
    <n v="1.6436478185834649"/>
    <n v="1.3029339362591064"/>
    <n v="1.5095575584649912"/>
    <n v="1.7280106439085245"/>
    <n v="1.9471456677952945"/>
    <n v="2.0044310975049737"/>
    <n v="2.2196709087196473"/>
    <n v="2.4052777144422923"/>
    <n v="2.62529521633867"/>
    <n v="1.9815232469892239"/>
    <n v="23.886160727334467"/>
    <n v="2.1628805751487343"/>
    <n v="2.3523749363537587"/>
    <n v="2.3536308535868939"/>
    <n v="2.4026822904112874"/>
    <n v="2.5874450468857875"/>
    <n v="2.7782647582652995"/>
    <n v="2.9696801458132334"/>
    <n v="3.1616930690340137"/>
    <n v="3.354305393236825"/>
    <n v="3.5475189895537307"/>
    <n v="3.6411855350742433"/>
    <n v="2.2512302465972911"/>
    <n v="33.562891839961097"/>
    <n v="2.3362287662350751"/>
    <n v="2.5472520100341494"/>
    <n v="2.7792089838433225"/>
    <n v="2.8723229805586978"/>
    <n v="2.9326011712793605"/>
    <n v="2.9973034400544503"/>
    <n v="3.0368155224625908"/>
    <n v="3.1504427594587421"/>
    <n v="3.2853348047431883"/>
    <n v="3.3472435271461358"/>
    <n v="3.423885128611996"/>
    <n v="2.4850898925289742"/>
    <n v="35.193728986956685"/>
    <n v="2.4563723200869729"/>
    <n v="2.4640403038674186"/>
    <n v="2.4717322245627922"/>
    <n v="2.4794481568962436"/>
    <n v="2.4871881758241816"/>
    <n v="2.4949523565370071"/>
    <n v="2.5027407744598378"/>
    <n v="2.5105535052532457"/>
    <n v="2.5183906248139896"/>
    <n v="2.5262522092757527"/>
    <n v="2.5341383350098825"/>
    <n v="2.5420490786261332"/>
    <n v="29.987858065213455"/>
  </r>
  <r>
    <s v="DE Florida"/>
    <x v="21"/>
    <s v="Regulated &amp; Renewable Energy"/>
    <s v="PEF Fossil Hydro Maintenance CR 4&amp;5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6.9932714268635006E-4"/>
    <n v="1.8255383852875132E-2"/>
    <n v="5.652789738207209E-2"/>
    <n v="8.4752374203058284E-2"/>
    <n v="0.13749822907001105"/>
    <n v="0.17370124053858133"/>
    <n v="0.18545806991537706"/>
    <n v="0.24456214691213257"/>
    <n v="0.32753222771482382"/>
    <n v="0.50311504010493335"/>
    <n v="0.52855046462048427"/>
    <n v="0.31063024088224139"/>
    <n v="2.5712826423392769"/>
    <n v="0.34693581258066719"/>
    <n v="0.43813707146995295"/>
    <n v="0.45724047811396451"/>
    <n v="0.42396465715928777"/>
    <n v="0.3650330473238671"/>
    <n v="0.38911765504536888"/>
    <n v="0.40367135739719062"/>
    <n v="0.45100009283071851"/>
    <n v="0.50772596524847391"/>
    <n v="0.49790734754437449"/>
    <n v="0.40278801261097713"/>
    <n v="0.4305498424751259"/>
    <n v="5.1140713397999686"/>
    <n v="0.46602220702642616"/>
    <n v="0.51382596989443441"/>
    <n v="0.35641612248697085"/>
    <n v="0.28253411956325658"/>
    <n v="0.32733980704798232"/>
    <n v="0.37471064922844977"/>
    <n v="0.42222936754582674"/>
    <n v="0.43465152019222114"/>
    <n v="0.48132558104496753"/>
    <n v="0.52157381267382197"/>
    <n v="0.5692838949361726"/>
    <n v="0.42968469029319023"/>
    <n v="5.1795977419337209"/>
    <n v="0.46901140733077323"/>
    <n v="0.5101025054290288"/>
    <n v="0.51037484556634438"/>
    <n v="0.52101145512458213"/>
    <n v="0.56107652502221605"/>
    <n v="0.60245502003641538"/>
    <n v="0.64396268505714582"/>
    <n v="0.68559992331054143"/>
    <n v="0.72736713928147556"/>
    <n v="0.76926473871748968"/>
    <n v="0.78957595526371427"/>
    <n v="0.4881698993151336"/>
    <n v="7.2779720994548596"/>
    <n v="0.50660107180187453"/>
    <n v="0.55235855595266714"/>
    <n v="0.60265522430463392"/>
    <n v="0.62284575236499307"/>
    <n v="0.63591629943095918"/>
    <n v="0.64994614562403352"/>
    <n v="0.65851385556105302"/>
    <n v="0.68315239123500138"/>
    <n v="0.71240190076745114"/>
    <n v="0.72582600675174458"/>
    <n v="0.74244472990865362"/>
    <n v="0.53887383159570146"/>
    <n v="7.631535765298767"/>
    <n v="0.5326463726890529"/>
    <n v="0.53430911889128518"/>
    <n v="0.53597705563845455"/>
    <n v="0.53765019913372947"/>
    <n v="0.53932856563085918"/>
    <n v="0.54101217143433211"/>
    <n v="0.54270103289953342"/>
    <n v="0.54439516643290498"/>
    <n v="0.54609458849210357"/>
    <n v="0.54779931558616168"/>
    <n v="0.54950936427564756"/>
    <n v="0.55122475117282588"/>
    <n v="6.5026477022768914"/>
  </r>
  <r>
    <s v="DE Florida"/>
    <x v="21"/>
    <s v="Regulated &amp; Renewable Energy"/>
    <s v="PEF Fossil Hydro Maintenance CR Common BA"/>
    <s v="AFUDC Not Eligible"/>
    <s v="Maintenance"/>
    <s v="Maintenance"/>
    <s v="Fossil Hydro"/>
    <s v="BA - Fossil Steam Plants "/>
    <s v="~"/>
    <s v="PEF CR1&amp;2 Turbogenerator 314"/>
    <n v="1.94"/>
    <n v="2.35"/>
    <n v="3.21"/>
    <n v="2.73"/>
    <n v="2.87"/>
    <n v="3.04"/>
    <n v="1.9500000000000002"/>
    <n v="1.9100000000000001"/>
    <n v="3.6599999999999997"/>
    <n v="5.71"/>
    <n v="6.71"/>
    <n v="7.53"/>
    <n v="43.61"/>
    <n v="9.4583479330000024"/>
    <n v="9.4878737739920087"/>
    <n v="9.5174917849160661"/>
    <n v="9.5472022534962857"/>
    <n v="9.5770054683549581"/>
    <n v="9.6069017190153581"/>
    <n v="9.6368912959045563"/>
    <n v="9.6669744903562425"/>
    <n v="9.6971515946135529"/>
    <n v="9.7274229018319094"/>
    <n v="9.7577887060818718"/>
    <n v="9.7882493023519874"/>
    <n v="115.46930122391481"/>
    <n v="9.8188049865516582"/>
    <n v="9.8494560555140271"/>
    <n v="9.8802028069988435"/>
    <n v="9.9110455396953689"/>
    <n v="9.9419845532252697"/>
    <n v="9.9730201481455367"/>
    <n v="10.004152625951399"/>
    <n v="10.035382289079251"/>
    <n v="10.066709440909602"/>
    <n v="10.098134385770006"/>
    <n v="10.129657428938032"/>
    <n v="10.161278876644225"/>
    <n v="119.86982913742324"/>
    <n v="10.192999036075079"/>
    <n v="10.224818215376024"/>
    <n v="10.256736723654416"/>
    <n v="10.288754870982547"/>
    <n v="10.320872968400648"/>
    <n v="10.353091327919914"/>
    <n v="10.385410262525543"/>
    <n v="10.417830086179761"/>
    <n v="10.450351113824885"/>
    <n v="10.482973661386378"/>
    <n v="10.515698045775919"/>
    <n v="10.548524584894476"/>
    <n v="124.43806089699559"/>
    <n v="10.581453597635404"/>
    <n v="10.614485403887535"/>
    <n v="10.647620324538288"/>
    <n v="10.68085868147679"/>
    <n v="10.714200797596996"/>
    <n v="10.74764699680083"/>
    <n v="10.781197604001333"/>
    <n v="10.814852945125816"/>
    <n v="10.848613347119027"/>
    <n v="10.882479137946328"/>
    <n v="10.91645064659688"/>
    <n v="10.950528203086844"/>
    <n v="129.18038768581209"/>
    <n v="10.984712138462575"/>
    <n v="11.019002784803847"/>
    <n v="11.053400475227086"/>
    <n v="11.087905543888589"/>
    <n v="11.12251832598778"/>
    <n v="11.157239157770466"/>
    <n v="11.192068376532102"/>
    <n v="11.227006320621072"/>
    <n v="11.262053329441965"/>
    <n v="11.297209743458884"/>
    <n v="11.332475904198748"/>
    <n v="11.367852154254608"/>
    <n v="134.10344425464771"/>
    <n v="11.403338837288981"/>
    <n v="11.438936298037179"/>
    <n v="11.474644882310674"/>
    <n v="11.510464937000437"/>
    <n v="11.546396810080322"/>
    <n v="11.582440850610446"/>
    <n v="11.61859740874057"/>
    <n v="11.654866835713515"/>
    <n v="11.691249483868557"/>
    <n v="11.727745706644864"/>
    <n v="11.764355858584926"/>
    <n v="11.801080295337995"/>
    <n v="139.21411820421847"/>
  </r>
  <r>
    <s v="DE Florida"/>
    <x v="21"/>
    <s v="Regulated &amp; Renewable Energy"/>
    <s v="PEF Fossil Hydro Maintenance Crystal River Other BA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2.4831555034188348E-2"/>
    <n v="7.4572181022968614E-2"/>
    <n v="0.12446808083167928"/>
    <n v="0.17451973917394584"/>
    <n v="0.22472764227650963"/>
    <n v="0.27509227788395163"/>
    <n v="0.3256141352634303"/>
    <n v="0.37629370520943478"/>
    <n v="0.42713148004855267"/>
    <n v="0.47812795364425253"/>
    <n v="0.52928362140168195"/>
    <n v="0"/>
    <n v="3.0346623717905961"/>
    <n v="0.12313127324073835"/>
    <n v="0.36977819492395247"/>
    <n v="0.61719506690317749"/>
    <n v="0.86538429270915374"/>
    <n v="1.1143482833756519"/>
    <n v="1.3640894574628939"/>
    <n v="1.6146102410810488"/>
    <n v="1.8659130679138012"/>
    <n v="2.1180003792419924"/>
    <n v="2.3708746239673375"/>
    <n v="2.624538258636214"/>
    <n v="0"/>
    <n v="15.047863139455963"/>
    <n v="0.13629244763138532"/>
    <n v="0.4093028029391535"/>
    <n v="0.68316540648277513"/>
    <n v="0.95788291870000086"/>
    <n v="1.2334580083335898"/>
    <n v="1.5098933524572351"/>
    <n v="1.787191636501571"/>
    <n v="2.0653555542802597"/>
    <n v="2.34438780801616"/>
    <n v="2.6242911083675802"/>
    <n v="2.905068174454609"/>
    <n v="0"/>
    <n v="16.656289218164318"/>
    <n v="0.15284624432606303"/>
    <n v="0.45901586851371445"/>
    <n v="0.76614125323210369"/>
    <n v="1.074225382050207"/>
    <n v="1.3832712478507176"/>
    <n v="1.6932818528591218"/>
    <n v="2.0042602086728625"/>
    <n v="2.3162093362905964"/>
    <n v="2.6291322661415406"/>
    <n v="2.9430320381149131"/>
    <n v="3.2579117015894608"/>
    <n v="0"/>
    <n v="18.679327399641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Crystal River Other BA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9.2064996637952798E-2"/>
    <n v="0.2764823864519132"/>
    <n v="0.46147546649913407"/>
    <n v="0.64704603389454607"/>
    <n v="0.83319589136307926"/>
    <n v="1.0199268472571763"/>
    <n v="1.2072407155743592"/>
    <n v="1.3951393159748517"/>
    <n v="1.5836244737992564"/>
    <n v="1.772698020086287"/>
    <n v="1.9623617915905553"/>
    <n v="0"/>
    <n v="11.251255939129113"/>
    <n v="0.45651914426787199"/>
    <n v="1.3709825349207028"/>
    <n v="2.2883005785062323"/>
    <n v="3.2084821863088826"/>
    <n v="4.1315362974311611"/>
    <n v="5.0574718788805066"/>
    <n v="5.9862979256563946"/>
    <n v="6.9180234608377233"/>
    <n v="7.8526575356704607"/>
    <n v="8.7902092296555807"/>
    <n v="9.7306876506372646"/>
    <n v="0"/>
    <n v="55.791168422772785"/>
    <n v="0.50531526171426022"/>
    <n v="1.5175232126358162"/>
    <n v="2.5328909427515258"/>
    <n v="3.551428315849305"/>
    <n v="4.5731452265085633"/>
    <n v="5.5980516001963183"/>
    <n v="6.6261573933636244"/>
    <n v="7.6574725935422849"/>
    <n v="8.6920072194418889"/>
    <n v="9.7297713210471244"/>
    <n v="10.770774979715418"/>
    <n v="0"/>
    <n v="61.754538066766131"/>
    <n v="0.56668980046903605"/>
    <n v="1.7018384199565384"/>
    <n v="2.840530598835036"/>
    <n v="3.9827773989275741"/>
    <n v="5.1285899165885569"/>
    <n v="6.2779792828115459"/>
    <n v="7.4309566633373931"/>
    <n v="8.587533258762706"/>
    <n v="9.7477203046486594"/>
    <n v="10.911529071630145"/>
    <n v="12.078970865525253"/>
    <n v="0"/>
    <n v="69.255115581492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Crystal River Other BA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1.8501219803944449E-2"/>
    <n v="5.556141411465873E-2"/>
    <n v="9.2737298122146941E-2"/>
    <n v="0.13002923297146482"/>
    <n v="0.16743758093504371"/>
    <n v="0.20496270541621014"/>
    <n v="0.24260497095271566"/>
    <n v="0.28036474322027849"/>
    <n v="0.31824238903613589"/>
    <n v="0.35623827636260713"/>
    <n v="0.39435277431066895"/>
    <n v="0"/>
    <n v="2.2610326052458749"/>
    <n v="9.1741284313149651E-2"/>
    <n v="0.27551023895445076"/>
    <n v="0.45985285962838707"/>
    <n v="0.64477093713100253"/>
    <n v="0.83026626784861557"/>
    <n v="1.0163406537752697"/>
    <n v="1.2029959025302397"/>
    <n v="1.3902338273755908"/>
    <n v="1.5780562472337936"/>
    <n v="1.766464986705395"/>
    <n v="1.9554618760867428"/>
    <n v="0"/>
    <n v="11.211695081582636"/>
    <n v="0.10154726625330722"/>
    <n v="0.30495879581456659"/>
    <n v="0.50900530904531149"/>
    <n v="0.71368878815501335"/>
    <n v="0.91901122154094761"/>
    <n v="1.1249746038075099"/>
    <n v="1.3315809357855919"/>
    <n v="1.5388322245520201"/>
    <n v="1.7467304834490516"/>
    <n v="1.9552777321039345"/>
    <n v="2.1644759964485258"/>
    <n v="0"/>
    <n v="12.410083356955781"/>
    <n v="0.11388098561686245"/>
    <n v="0.34199845570695792"/>
    <n v="0.57082803325990961"/>
    <n v="0.80037194124022104"/>
    <n v="1.0306324095517572"/>
    <n v="1.2616116750594075"/>
    <n v="1.4933119816108151"/>
    <n v="1.7257355800581748"/>
    <n v="1.9588847282801001"/>
    <n v="2.1927616912035548"/>
    <n v="2.4273687408258593"/>
    <n v="0"/>
    <n v="13.9173862224136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Crystal River Other BA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9.9668480160420205E-3"/>
    <n v="2.9931657258572296E-2"/>
    <n v="4.9958790047170708E-2"/>
    <n v="7.004844093538129E-2"/>
    <n v="9.0200805084080085E-2"/>
    <n v="0.11041607826337095"/>
    <n v="0.13069445685448741"/>
    <n v="0.15103613785170039"/>
    <n v="0.17144131886423195"/>
    <n v="0.19191019811817486"/>
    <n v="0.21244297445841845"/>
    <n v="0"/>
    <n v="1.2180477057516303"/>
    <n v="4.9422224451782952E-2"/>
    <n v="0.14842095323075324"/>
    <n v="0.24772872337139099"/>
    <n v="0.34734649959884362"/>
    <n v="0.44727524964981225"/>
    <n v="0.5475159442819526"/>
    <n v="0.64806955728330506"/>
    <n v="0.74893706548175565"/>
    <n v="0.85011944875452394"/>
    <n v="0.95161769003768337"/>
    <n v="1.0534327753357091"/>
    <n v="0"/>
    <n v="6.0398861314775134"/>
    <n v="5.4704834609739211E-2"/>
    <n v="0.16428527427027381"/>
    <n v="0.27420778790188349"/>
    <n v="0.38447344334662159"/>
    <n v="0.49508331177999193"/>
    <n v="0.60603846772135461"/>
    <n v="0.7173399890443648"/>
    <n v="0.82898895698744324"/>
    <n v="0.94098645616428056"/>
    <n v="1.0533335745743735"/>
    <n v="1.1660314036135935"/>
    <n v="0"/>
    <n v="6.68547350001392"/>
    <n v="6.134916983214854E-2"/>
    <n v="0.18423902135943554"/>
    <n v="0.30751249444953971"/>
    <n v="0.43117078664238506"/>
    <n v="0.55521509921622003"/>
    <n v="0.67964663719928742"/>
    <n v="0.80446660938153058"/>
    <n v="0.92967622832633556"/>
    <n v="1.055276710382312"/>
    <n v="1.1812692756951082"/>
    <n v="1.3076551482192644"/>
    <n v="0"/>
    <n v="7.49747718070356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Crystal River Other BA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2.1612540468960049E-3"/>
    <n v="6.4905088626085895E-3"/>
    <n v="1.0833278183201737E-2"/>
    <n v="1.5189604196499906E-2"/>
    <n v="1.9559529222023999E-2"/>
    <n v="2.3943095711402528E-2"/>
    <n v="2.8340346248783947E-2"/>
    <n v="3.2751323551250398E-2"/>
    <n v="3.7176070469232644E-2"/>
    <n v="4.1614629986926346E-2"/>
    <n v="4.606704522270965E-2"/>
    <n v="0"/>
    <n v="0.26412668570153575"/>
    <n v="1.0716927001124751E-2"/>
    <n v="3.2184235712885853E-2"/>
    <n v="5.37185582782332E-2"/>
    <n v="7.5320103892303106E-2"/>
    <n v="9.6989082403270088E-2"/>
    <n v="0.11872570431438542"/>
    <n v="0.140530180786022"/>
    <n v="0.16240272363772582"/>
    <n v="0.18434354535027347"/>
    <n v="0.20635285906773657"/>
    <n v="0.22843087859955208"/>
    <n v="0"/>
    <n v="1.3097147990435123"/>
    <n v="1.186243083196608E-2"/>
    <n v="3.562432309035346E-2"/>
    <n v="5.9460392134947082E-2"/>
    <n v="8.3370869521195143E-2"/>
    <n v="0.10735598752738552"/>
    <n v="0.13141597915690229"/>
    <n v="0.15555107814048921"/>
    <n v="0.17976151893852016"/>
    <n v="0.20404753674327716"/>
    <n v="0.22840936748123472"/>
    <n v="0.25284724781535201"/>
    <n v="0"/>
    <n v="1.449706731381623"/>
    <n v="1.3303216962890501E-2"/>
    <n v="3.9951179141968052E-2"/>
    <n v="6.6682327465141147E-2"/>
    <n v="9.3496921612100256E-2"/>
    <n v="0.12039522207317012"/>
    <n v="0.14737749015184029"/>
    <n v="0.17444398796730359"/>
    <n v="0.20159497845700247"/>
    <n v="0.22883072537918339"/>
    <n v="0.25615149331545883"/>
    <n v="0.28355754767337787"/>
    <n v="0"/>
    <n v="1.6257850901994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Debary 7-10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4.4313202417537801E-3"/>
    <n v="1.3307819869458871E-2"/>
    <n v="4.2829395521678595E-2"/>
    <n v="0.13179794244223522"/>
    <n v="0.3013081520757443"/>
    <n v="0.32097831231886675"/>
    <n v="0.42909415225547431"/>
    <n v="0.45455443262044221"/>
    <n v="0.42808804356004587"/>
    <n v="0.23012618224512499"/>
    <n v="4.8947597421119635E-2"/>
    <n v="0"/>
    <n v="2.4054633505719449"/>
    <n v="0"/>
    <n v="0"/>
    <n v="6.4219007429497016E-2"/>
    <n v="0.20215202304080016"/>
    <n v="0.31940960917060757"/>
    <n v="0.37953397403931566"/>
    <n v="1.098272969651233E-3"/>
    <n v="0"/>
    <n v="0"/>
    <n v="0"/>
    <n v="0"/>
    <n v="0"/>
    <n v="0.96641288664987168"/>
    <n v="0"/>
    <n v="0"/>
    <n v="0"/>
    <n v="0"/>
    <n v="0"/>
    <n v="0"/>
    <n v="0"/>
    <n v="0"/>
    <n v="0"/>
    <n v="0"/>
    <n v="0"/>
    <n v="0"/>
    <n v="0"/>
    <n v="2.9330691041666669E-2"/>
    <n v="8.8083633863304062E-2"/>
    <n v="0.14701998398395943"/>
    <n v="0.20614031394069599"/>
    <n v="0.26544519805784855"/>
    <n v="0.32493521245260315"/>
    <n v="0.3846109350405934"/>
    <n v="0.44447294554151495"/>
    <n v="0.50452182548475688"/>
    <n v="0.37295025996736791"/>
    <n v="0.10195757400168827"/>
    <n v="0.15680879011248303"/>
    <n v="3.0262773634884823"/>
    <n v="0.18815860474998017"/>
    <n v="0.19180521042167004"/>
    <n v="0.19546319959288705"/>
    <n v="0.19913260779916014"/>
    <n v="0.20281347068694852"/>
    <n v="0.20650582401398784"/>
    <n v="0.21020970364963756"/>
    <n v="0.21392514557522954"/>
    <n v="0.2176521858844174"/>
    <n v="0.22139086078352721"/>
    <n v="0.22514120659190934"/>
    <n v="0.22890325974229109"/>
    <n v="2.5011012794916456"/>
    <n v="0.23114743848113087"/>
    <n v="0.23186900450541426"/>
    <n v="0.23259282302070866"/>
    <n v="0.23331890105854772"/>
    <n v="0.23404724567241517"/>
    <n v="0.23477786393781339"/>
    <n v="0.23551076295233211"/>
    <n v="0.23624594983571751"/>
    <n v="0.23698343172994119"/>
    <n v="0.23772321579926958"/>
    <n v="0.23846530923033371"/>
    <n v="0.23920971923219878"/>
    <n v="2.8218916654558228"/>
  </r>
  <r>
    <s v="DE Florida"/>
    <x v="21"/>
    <s v="Regulated &amp; Renewable Energy"/>
    <s v="PEF Fossil Hydro Maintenance Debary 7-10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5.3213794664942922E-3"/>
    <n v="1.5980781242096918E-2"/>
    <n v="5.143195559281509E-2"/>
    <n v="0.15827040845071844"/>
    <n v="0.36182783596534629"/>
    <n v="0.38544887464229327"/>
    <n v="0.51528047769830498"/>
    <n v="0.54585461943347957"/>
    <n v="0.51407228558831775"/>
    <n v="0.27634850881760631"/>
    <n v="5.8779037767735291E-2"/>
    <n v="0"/>
    <n v="2.8886161646652075"/>
    <n v="0"/>
    <n v="0"/>
    <n v="7.711780888097633E-2"/>
    <n v="0.24275555947946009"/>
    <n v="0.38356508735842332"/>
    <n v="0.45576581833554852"/>
    <n v="1.3188681725685529E-3"/>
    <n v="0"/>
    <n v="0"/>
    <n v="0"/>
    <n v="0"/>
    <n v="0"/>
    <n v="1.1605231422269771"/>
    <n v="0"/>
    <n v="0"/>
    <n v="0"/>
    <n v="0"/>
    <n v="0"/>
    <n v="0"/>
    <n v="0"/>
    <n v="0"/>
    <n v="0"/>
    <n v="0"/>
    <n v="0"/>
    <n v="0"/>
    <n v="0"/>
    <n v="3.5221542470833332E-2"/>
    <n v="0.10577457744498492"/>
    <n v="0.17654785571182427"/>
    <n v="0.24754206479823088"/>
    <n v="0.31875789437731622"/>
    <n v="0.39019603627512373"/>
    <n v="0.46185718447734941"/>
    <n v="0.53374203513608354"/>
    <n v="0.60585128657657339"/>
    <n v="0.44785454943043712"/>
    <n v="0.12243499540539765"/>
    <n v="0.18830267084061769"/>
    <n v="3.6340826929447729"/>
    <n v="0.22594861462660079"/>
    <n v="0.23032711667175548"/>
    <n v="0.23471928695538954"/>
    <n v="0.23912516814523291"/>
    <n v="0.24354480304221013"/>
    <n v="0.24797823458085624"/>
    <n v="0.25242550582973355"/>
    <n v="0.2568866599918504"/>
    <n v="0.26136174040508048"/>
    <n v="0.26585079054258409"/>
    <n v="0.27035385401323053"/>
    <n v="0.27487097456202131"/>
    <n v="3.0033927493665455"/>
    <n v="0.27756561355384901"/>
    <n v="0.27843208180271162"/>
    <n v="0.27930125487951274"/>
    <n v="0.28017314122783243"/>
    <n v="0.28104774931760912"/>
    <n v="0.28192508764522139"/>
    <n v="0.28280516473357087"/>
    <n v="0.2836879891321647"/>
    <n v="0.28457356941719891"/>
    <n v="0.28546191419164152"/>
    <n v="0.28635303208531615"/>
    <n v="0.28724693175498589"/>
    <n v="3.3885735297416142"/>
  </r>
  <r>
    <s v="DE Florida"/>
    <x v="21"/>
    <s v="Regulated &amp; Renewable Energy"/>
    <s v="PEF Fossil Hydro Maintenance Debary 7-10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5.9212884201036591E-2"/>
    <n v="0.17782384343918645"/>
    <n v="0.57230168416396343"/>
    <n v="1.761131192964362"/>
    <n v="4.0261871731997241"/>
    <n v="4.2890268817175823"/>
    <n v="5.7337093603484863"/>
    <n v="6.0739187225091689"/>
    <n v="5.7202653765184035"/>
    <n v="3.0750282618965734"/>
    <n v="0.65405528372931288"/>
    <n v="0"/>
    <n v="32.142660664687796"/>
    <n v="0"/>
    <n v="0"/>
    <n v="0.85811732011572395"/>
    <n v="2.7012275525776093"/>
    <n v="4.2680653098166283"/>
    <n v="5.0714685531856283"/>
    <n v="1.4675515788800291E-2"/>
    <n v="0"/>
    <n v="0"/>
    <n v="0"/>
    <n v="0"/>
    <n v="0"/>
    <n v="12.91355425148439"/>
    <n v="0"/>
    <n v="0"/>
    <n v="0"/>
    <n v="0"/>
    <n v="0"/>
    <n v="0"/>
    <n v="0"/>
    <n v="0"/>
    <n v="0"/>
    <n v="0"/>
    <n v="0"/>
    <n v="0"/>
    <n v="0"/>
    <n v="0.39192176641249998"/>
    <n v="1.1769887496580569"/>
    <n v="1.9645064529532019"/>
    <n v="2.7544825266371924"/>
    <n v="3.5469246449311198"/>
    <n v="4.3418405060124616"/>
    <n v="5.139237832089866"/>
    <n v="5.9391243694781659"/>
    <n v="6.7415078886736355"/>
    <n v="4.9834258750593072"/>
    <n v="1.36237473727125"/>
    <n v="2.095306173406787"/>
    <n v="40.437641522583554"/>
    <n v="2.5142066278707933"/>
    <n v="2.5629308185331516"/>
    <n v="2.6118071100397753"/>
    <n v="2.6608359771993064"/>
    <n v="2.7100178963025834"/>
    <n v="2.7593533451272676"/>
    <n v="2.8088428029424843"/>
    <n v="2.858486750513479"/>
    <n v="2.908285670106288"/>
    <n v="2.9582400454924218"/>
    <n v="3.0083503619535672"/>
    <n v="3.0586171062863001"/>
    <n v="33.419974512367418"/>
    <n v="3.0886029331776474"/>
    <n v="3.0982445322960599"/>
    <n v="3.1079162293051925"/>
    <n v="3.1176181181607276"/>
    <n v="3.1273502931116468"/>
    <n v="3.1371128487011442"/>
    <n v="3.1469058797675493"/>
    <n v="3.1567294814452431"/>
    <n v="3.1665837491655866"/>
    <n v="3.1764687786578438"/>
    <n v="3.1863846659501167"/>
    <n v="3.1963315073702736"/>
    <n v="37.70624901710903"/>
  </r>
  <r>
    <s v="DE Florida"/>
    <x v="21"/>
    <s v="Regulated &amp; Renewable Energy"/>
    <s v="PEF Fossil Hydro Maintenance Debary 7-10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1.528191026275284E-2"/>
    <n v="4.5893525618329614E-2"/>
    <n v="0.14770202631782797"/>
    <n v="0.45452014734565294"/>
    <n v="1.0390953237979177"/>
    <n v="1.106930101536842"/>
    <n v="1.4797798333900043"/>
    <n v="1.5675824968346082"/>
    <n v="1.4763101534843996"/>
    <n v="0.79361623045056151"/>
    <n v="0.16880133923041918"/>
    <n v="0"/>
    <n v="8.2955130882693169"/>
    <n v="0"/>
    <n v="0"/>
    <n v="0.22146652806844483"/>
    <n v="0.69714417081280844"/>
    <n v="1.1015202508754722"/>
    <n v="1.3088659398354214"/>
    <n v="3.7875188545558399E-3"/>
    <n v="0"/>
    <n v="0"/>
    <n v="0"/>
    <n v="0"/>
    <n v="0"/>
    <n v="3.3327844084467029"/>
    <n v="0"/>
    <n v="0"/>
    <n v="0"/>
    <n v="0"/>
    <n v="0"/>
    <n v="0"/>
    <n v="0"/>
    <n v="0"/>
    <n v="0"/>
    <n v="0"/>
    <n v="0"/>
    <n v="0"/>
    <n v="0"/>
    <n v="0.10114861147916665"/>
    <n v="0.30376158702349615"/>
    <n v="0.50700705341519314"/>
    <n v="0.71088698508196102"/>
    <n v="0.91540336261501509"/>
    <n v="1.1205581727883229"/>
    <n v="1.3263534085779045"/>
    <n v="1.5327910691811932"/>
    <n v="1.739873160036457"/>
    <n v="1.2861408854262686"/>
    <n v="0.35160668480005708"/>
    <n v="0.5407643265231592"/>
    <n v="10.436295306948196"/>
    <n v="0.64887534738167019"/>
    <n v="0.66144956529566445"/>
    <n v="0.67406303576849425"/>
    <n v="0.68671588133369499"/>
    <n v="0.69940822490731136"/>
    <n v="0.71214018978909099"/>
    <n v="0.7249118996636833"/>
    <n v="0.73772347860183973"/>
    <n v="0.75057505106162004"/>
    <n v="0.76346674188960095"/>
    <n v="0.7763986763220887"/>
    <n v="0.78937097998633643"/>
    <n v="8.6250990720010954"/>
    <n v="0.79710945729759708"/>
    <n v="0.79959776997715926"/>
    <n v="0.80209385034776381"/>
    <n v="0.8045977226575789"/>
    <n v="0.80710941123046731"/>
    <n v="0.80962894046622325"/>
    <n v="0.8121563348408084"/>
    <n v="0.81469161890659103"/>
    <n v="0.81723481729258307"/>
    <n v="0.81978595470468074"/>
    <n v="0.82234505592590368"/>
    <n v="0.82491214581663586"/>
    <n v="9.7312630794639929"/>
  </r>
  <r>
    <s v="DE Florida"/>
    <x v="21"/>
    <s v="Regulated &amp; Renewable Energy"/>
    <s v="PEF Fossil Hydro Maintenance Debary 7-10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5.2481867789775597E-3"/>
    <n v="1.5760974266275922E-2"/>
    <n v="5.0724536947371383E-2"/>
    <n v="0.15609348485002084"/>
    <n v="0.35685109038660745"/>
    <n v="0.38014723449183885"/>
    <n v="0.50819307428625493"/>
    <n v="0.53834668528946328"/>
    <n v="0.50700150020325163"/>
    <n v="0.27254748500809245"/>
    <n v="5.7970563993038945E-2"/>
    <n v="0"/>
    <n v="2.8488848165011929"/>
    <n v="0"/>
    <n v="0"/>
    <n v="7.6057095259078028E-2"/>
    <n v="0.23941658846267688"/>
    <n v="0.37828935768003435"/>
    <n v="0.4494970067741324"/>
    <n v="1.3007278563895708E-3"/>
    <n v="0"/>
    <n v="0"/>
    <n v="0"/>
    <n v="0"/>
    <n v="0"/>
    <n v="1.1445607760323111"/>
    <n v="0"/>
    <n v="0"/>
    <n v="0"/>
    <n v="0"/>
    <n v="0"/>
    <n v="0"/>
    <n v="0"/>
    <n v="0"/>
    <n v="0"/>
    <n v="0"/>
    <n v="0"/>
    <n v="0"/>
    <n v="0"/>
    <n v="3.4736382924999996E-2"/>
    <n v="0.10431758429948548"/>
    <n v="0.17411599522286564"/>
    <n v="0.244132293751673"/>
    <n v="0.31436716005910881"/>
    <n v="0.38482127644165048"/>
    <n v="0.4554953273256801"/>
    <n v="0.52638999927413288"/>
    <n v="0.59750598099316699"/>
    <n v="0.44168557173785039"/>
    <n v="0.12074851313920565"/>
    <n v="0.1857088935141451"/>
    <n v="3.5840249786839644"/>
    <n v="0.22283686761659477"/>
    <n v="0.22715622937279412"/>
    <n v="0.23148907475100694"/>
    <n v="0.23583544584265159"/>
    <n v="0.24019538487054187"/>
    <n v="0.24456893418929732"/>
    <n v="0.24895613628575469"/>
    <n v="0.25335703377938051"/>
    <n v="0.25777166942268526"/>
    <n v="0.26220008610163859"/>
    <n v="0.26664232683608619"/>
    <n v="0.27109843478016726"/>
    <n v="2.9621076238485995"/>
    <n v="0.27375658392690072"/>
    <n v="0.2746111616422478"/>
    <n v="0.2754684070672116"/>
    <n v="0.27632832852950107"/>
    <n v="0.27719093438282177"/>
    <n v="0.27805623300695664"/>
    <n v="0.27892423280784745"/>
    <n v="0.2797949422176767"/>
    <n v="0.28066836969494935"/>
    <n v="0.281544523724575"/>
    <n v="0.2824234128179503"/>
    <n v="0.2833050455130417"/>
    <n v="3.3420721753316798"/>
  </r>
  <r>
    <s v="DE Florida"/>
    <x v="21"/>
    <s v="Regulated &amp; Renewable Energy"/>
    <s v="PEF Fossil Hydro Maintenance Debary 7-10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8.6566166223493496E-4"/>
    <n v="2.5996923806977158E-3"/>
    <n v="8.3667538559886005E-3"/>
    <n v="2.5746824808250687E-2"/>
    <n v="5.8860768696689034E-2"/>
    <n v="6.2703348939941769E-2"/>
    <n v="8.3823857638814114E-2"/>
    <n v="8.8797542098365351E-2"/>
    <n v="8.3627313566583206E-2"/>
    <n v="4.4955318635976717E-2"/>
    <n v="9.5619490883834847E-3"/>
    <n v="0"/>
    <n v="0.46990903137192563"/>
    <n v="0"/>
    <n v="0"/>
    <n v="1.2545230244179882E-2"/>
    <n v="3.9490546099732168E-2"/>
    <n v="6.2396901628352798E-2"/>
    <n v="7.4142240442427482E-2"/>
    <n v="2.1454843085764454E-4"/>
    <n v="0"/>
    <n v="0"/>
    <n v="0"/>
    <n v="0"/>
    <n v="0"/>
    <n v="0.18878946684554995"/>
    <n v="0"/>
    <n v="0"/>
    <n v="0"/>
    <n v="0"/>
    <n v="0"/>
    <n v="0"/>
    <n v="0"/>
    <n v="0"/>
    <n v="0"/>
    <n v="0"/>
    <n v="0"/>
    <n v="0"/>
    <n v="0"/>
    <n v="5.7295651458333331E-3"/>
    <n v="1.7206581249128793E-2"/>
    <n v="2.8719424809283429E-2"/>
    <n v="4.0268207667794487E-2"/>
    <n v="5.1853042015291471E-2"/>
    <n v="6.3474040392626024E-2"/>
    <n v="7.5131315691965128E-2"/>
    <n v="8.6824981157887934E-2"/>
    <n v="9.8555150388485752E-2"/>
    <n v="7.2853476503603354E-2"/>
    <n v="1.9916767781704509E-2"/>
    <n v="3.0631606228181264E-2"/>
    <n v="0.59116415903178554"/>
    <n v="3.6755953181895576E-2"/>
    <n v="3.7469013221598235E-2"/>
    <n v="3.8184299199435043E-2"/>
    <n v="3.890181806405027E-2"/>
    <n v="3.9621576785779614E-2"/>
    <n v="4.0343582356717804E-2"/>
    <n v="4.1067841790786631E-2"/>
    <n v="4.1794362123803011E-2"/>
    <n v="4.2523150413547359E-2"/>
    <n v="4.3254213739832147E-2"/>
    <n v="4.3987559204570703E-2"/>
    <n v="4.4723193931846164E-2"/>
    <n v="0.48862656401386256"/>
    <n v="4.516196502631406E-2"/>
    <n v="4.5302945777677753E-2"/>
    <n v="4.5444366624423554E-2"/>
    <n v="4.558622894038402E-2"/>
    <n v="4.572853410368035E-2"/>
    <n v="4.5871283496735783E-2"/>
    <n v="4.6014478506289036E-2"/>
    <n v="4.6158120523407772E-2"/>
    <n v="4.6302210943502072E-2"/>
    <n v="4.6446751166338077E-2"/>
    <n v="4.6591742596051498E-2"/>
    <n v="4.6737186641161318E-2"/>
    <n v="0.5513458143459653"/>
  </r>
  <r>
    <s v="DE Florida"/>
    <x v="21"/>
    <s v="Regulated &amp; Renewable Energy"/>
    <s v="PEF Fossil Hydro Maintenance Debary BG-341"/>
    <s v="AFUDC Not Eligible"/>
    <s v="Maintenance"/>
    <s v="Maintenance"/>
    <s v="Fossil Hydro"/>
    <s v="BG - Other Production Plant"/>
    <s v="~"/>
    <s v="PEF Debary new 341"/>
    <n v="0.46"/>
    <n v="1.9999999999999997E-2"/>
    <n v="0.48999999999999994"/>
    <n v="0.30000000000000004"/>
    <n v="0.39999999999999997"/>
    <n v="1.08"/>
    <n v="2.06"/>
    <n v="3.5"/>
    <n v="5.330000000000001"/>
    <n v="11.69"/>
    <n v="19.29"/>
    <n v="23.229999999999997"/>
    <n v="67.849999999999994"/>
    <n v="27.998871448205282"/>
    <n v="28.145000380258566"/>
    <n v="28.31539574645031"/>
    <n v="28.038911897368774"/>
    <n v="28.033142296453271"/>
    <n v="28.135950159697682"/>
    <n v="28.223781311232706"/>
    <n v="28.3876252042412"/>
    <n v="28.551980563815174"/>
    <n v="28.641110424981818"/>
    <n v="28.784617492735492"/>
    <n v="24.896517150204215"/>
    <n v="336.15290407564447"/>
    <n v="24.822842769677472"/>
    <n v="24.900331493266293"/>
    <n v="24.981981091769228"/>
    <n v="25.063885573374321"/>
    <n v="25.153883695123209"/>
    <n v="25.244162761308822"/>
    <n v="25.322966706875913"/>
    <n v="25.415733084771997"/>
    <n v="25.520435524928164"/>
    <n v="25.629976863276962"/>
    <n v="25.37986738677829"/>
    <n v="24.773988132787874"/>
    <n v="302.21005508393853"/>
    <n v="24.806402811061048"/>
    <n v="24.88441551612614"/>
    <n v="24.972177938819392"/>
    <n v="25.070904444853145"/>
    <n v="25.167714325022079"/>
    <n v="25.256637814089078"/>
    <n v="25.338855579785253"/>
    <n v="25.419814826172075"/>
    <n v="25.501566007239685"/>
    <n v="25.583854719212965"/>
    <n v="25.6679315122011"/>
    <n v="25.149231653586753"/>
    <n v="302.81950714816873"/>
    <n v="25.159694314313995"/>
    <n v="25.238809878866046"/>
    <n v="25.32767860380963"/>
    <n v="25.427514865604266"/>
    <n v="25.525437965825347"/>
    <n v="25.615478150050127"/>
    <n v="25.698816096857865"/>
    <n v="25.78089902119202"/>
    <n v="25.863777387958702"/>
    <n v="25.947196804332826"/>
    <n v="26.032407831407816"/>
    <n v="25.528471634837807"/>
    <n v="307.14618255505644"/>
    <n v="25.516973921595419"/>
    <n v="25.597204795179124"/>
    <n v="25.687192310781121"/>
    <n v="25.788150855729395"/>
    <n v="25.887199742501775"/>
    <n v="25.97836922761195"/>
    <n v="26.062840000609775"/>
    <n v="26.146059287443563"/>
    <n v="26.23007756405859"/>
    <n v="26.314640448703443"/>
    <n v="26.400998513579761"/>
    <n v="25.911484088197572"/>
    <n v="311.52119075599148"/>
    <n v="25.877997413987547"/>
    <n v="25.958779982174867"/>
    <n v="26.039814726881822"/>
    <n v="26.121102435320289"/>
    <n v="26.202643897159554"/>
    <n v="26.284439904533997"/>
    <n v="26.366491252050782"/>
    <n v="26.448798736797571"/>
    <n v="26.53136315835027"/>
    <n v="26.614185318780805"/>
    <n v="26.697266022664881"/>
    <n v="26.78060607708985"/>
    <n v="315.92348892579224"/>
  </r>
  <r>
    <s v="DE Florida"/>
    <x v="21"/>
    <s v="Regulated &amp; Renewable Energy"/>
    <s v="PEF Fossil Hydro Maintenance Debary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5.4146233560638718E-2"/>
    <n v="0.15108240850091734"/>
    <n v="0.28755531900267128"/>
    <n v="0.33845276728585427"/>
    <n v="0.3404364654120991"/>
    <n v="0.45988450466606273"/>
    <n v="0.46132011232774361"/>
    <n v="0.58756084654488239"/>
    <n v="0.71419566267480472"/>
    <n v="0.71642514584910688"/>
    <n v="0.80780490663564153"/>
    <n v="0.77135939406816201"/>
    <n v="5.6902237665285842"/>
    <n v="0.77180278454956075"/>
    <n v="0.77421209814800551"/>
    <n v="0.78308655900712187"/>
    <n v="0.79198872300446843"/>
    <n v="0.81383392897748208"/>
    <n v="0.83574732847462552"/>
    <n v="0.83835625583750484"/>
    <n v="0.86357501903608258"/>
    <n v="0.90806336181164549"/>
    <n v="0.96012546051986103"/>
    <n v="0.92634365419551701"/>
    <n v="0.95560822939842327"/>
    <n v="10.222743402960299"/>
    <n v="0.95803617452937762"/>
    <n v="0.96197481898821391"/>
    <n v="0.98158988440952477"/>
    <n v="1.0188811665649109"/>
    <n v="1.0526228454789144"/>
    <n v="1.072976827044839"/>
    <n v="1.0818873686970525"/>
    <n v="1.0883290461800195"/>
    <n v="1.0956793274803351"/>
    <n v="1.1035177733970356"/>
    <n v="1.1139037769184637"/>
    <n v="1.0950451982232092"/>
    <n v="12.624444207911894"/>
    <n v="1.0973943552938623"/>
    <n v="1.1017680300048458"/>
    <n v="1.121819483699191"/>
    <n v="1.1595485163877917"/>
    <n v="1.1937293123477166"/>
    <n v="1.2145237817380716"/>
    <n v="1.2238761862723422"/>
    <n v="1.2307611059874697"/>
    <n v="1.2385560131759243"/>
    <n v="1.2468404729560603"/>
    <n v="1.2576738826490206"/>
    <n v="1.2366095370443959"/>
    <n v="14.323100677556694"/>
    <n v="1.2383006050792211"/>
    <n v="1.2431141426029719"/>
    <n v="1.2636068322166314"/>
    <n v="1.3017784782174784"/>
    <n v="1.3364032691823484"/>
    <n v="1.3576431195835352"/>
    <n v="1.367442295461178"/>
    <n v="1.3747753811923771"/>
    <n v="1.3830198534233105"/>
    <n v="1.3917552816396315"/>
    <n v="1.4030410675434151"/>
    <n v="1.3798450492996366"/>
    <n v="16.040725375441735"/>
    <n v="1.3802984426573601"/>
    <n v="1.3846072788968504"/>
    <n v="1.3889295659011642"/>
    <n v="1.3932653456591511"/>
    <n v="1.3976146602907347"/>
    <n v="1.4019775520473245"/>
    <n v="1.4063540633122242"/>
    <n v="1.4107442366010441"/>
    <n v="1.4151481145621143"/>
    <n v="1.4195657399768995"/>
    <n v="1.4239971557604132"/>
    <n v="1.4284424049616358"/>
    <n v="16.850944560626914"/>
  </r>
  <r>
    <s v="DE Florida"/>
    <x v="21"/>
    <s v="Regulated &amp; Renewable Energy"/>
    <s v="PEF Fossil Hydro Maintenance Debary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.13841756423431104"/>
    <n v="0.38622185899468242"/>
    <n v="0.73509650111479574"/>
    <n v="0.86520898270061353"/>
    <n v="0.87028004018245053"/>
    <n v="1.175632888549675"/>
    <n v="1.1793028264688739"/>
    <n v="1.5020202859929646"/>
    <n v="1.8257451629289279"/>
    <n v="1.8314445368316883"/>
    <n v="2.0650446060631138"/>
    <n v="1.9718765545639838"/>
    <n v="14.54629180862608"/>
    <n v="1.9730100227002514"/>
    <n v="1.9791691088978141"/>
    <n v="2.0018554746010899"/>
    <n v="2.0246126596515901"/>
    <n v="2.0804569908661525"/>
    <n v="2.1364756496541379"/>
    <n v="2.1431450215953936"/>
    <n v="2.2076133981638164"/>
    <n v="2.3213418634488154"/>
    <n v="2.4544316172180607"/>
    <n v="2.3680729725006175"/>
    <n v="2.4428839233565367"/>
    <n v="26.133068702654271"/>
    <n v="2.4490906385612958"/>
    <n v="2.4591592534311846"/>
    <n v="2.5093025302460692"/>
    <n v="2.604632677953246"/>
    <n v="2.6908887423426946"/>
    <n v="2.7429209589080474"/>
    <n v="2.7656995603065448"/>
    <n v="2.7821668424818928"/>
    <n v="2.8009568481225857"/>
    <n v="2.8209947809541833"/>
    <n v="2.8475452021936407"/>
    <n v="2.7993357819577014"/>
    <n v="32.272693817459086"/>
    <n v="2.8053410860821231"/>
    <n v="2.8165217972865242"/>
    <n v="2.8677806420336855"/>
    <n v="2.9642298401080867"/>
    <n v="3.0516084481707186"/>
    <n v="3.1047667126201643"/>
    <n v="3.1286748770526525"/>
    <n v="3.1462752483850274"/>
    <n v="3.1662018803131753"/>
    <n v="3.1873799876044111"/>
    <n v="3.2150741425519125"/>
    <n v="3.1612259758550261"/>
    <n v="36.615080638063503"/>
    <n v="3.1655489638625456"/>
    <n v="3.177854125192777"/>
    <n v="3.2302409302279935"/>
    <n v="3.3278216097102424"/>
    <n v="3.4163352312922886"/>
    <n v="3.4706320523988019"/>
    <n v="3.4956823276865157"/>
    <n v="3.5144283751673111"/>
    <n v="3.5355042596667414"/>
    <n v="3.557835207116534"/>
    <n v="3.5866858010091298"/>
    <n v="3.5273882998885258"/>
    <n v="41.005957183219415"/>
    <n v="3.5285473390328801"/>
    <n v="3.5395622994047189"/>
    <n v="3.5506116448479017"/>
    <n v="3.5616954827012735"/>
    <n v="3.5728139206387581"/>
    <n v="3.5839670666703984"/>
    <n v="3.5951550291434113"/>
    <n v="3.606377916743237"/>
    <n v="3.6176358384945977"/>
    <n v="3.6289289037625512"/>
    <n v="3.6402572222535592"/>
    <n v="3.6516209040165513"/>
    <n v="43.077173567709842"/>
  </r>
  <r>
    <s v="DE Florida"/>
    <x v="21"/>
    <s v="Regulated &amp; Renewable Energy"/>
    <s v="PEF Fossil Hydro Maintenance Debary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4.1313619717688585E-2"/>
    <n v="0.11527599909325532"/>
    <n v="0.21940493947322406"/>
    <n v="0.2582397334135495"/>
    <n v="0.25975329667793778"/>
    <n v="0.35089224661496787"/>
    <n v="0.35198761641445842"/>
    <n v="0.44830939806687631"/>
    <n v="0.54493186453542519"/>
    <n v="0.54663296198898959"/>
    <n v="0.61635579290021703"/>
    <n v="0.58854783752428397"/>
    <n v="4.3416453064208733"/>
    <n v="0.5888861448178917"/>
    <n v="0.59072445302958532"/>
    <n v="0.5974956737964453"/>
    <n v="0.60428803208003656"/>
    <n v="0.62095594179185332"/>
    <n v="0.63767588321738"/>
    <n v="0.63966649689174315"/>
    <n v="0.65890843347759409"/>
    <n v="0.69285307476536584"/>
    <n v="0.73257649791588286"/>
    <n v="0.70680095254396802"/>
    <n v="0.72912984694026184"/>
    <n v="7.7999614312680077"/>
    <n v="0.73098237102623209"/>
    <n v="0.73398755991334674"/>
    <n v="0.74895387059211405"/>
    <n v="0.77740714884326489"/>
    <n v="0.80315207696884428"/>
    <n v="0.81868218125973169"/>
    <n v="0.82548093170071846"/>
    <n v="0.83039593679663637"/>
    <n v="0.83600420733532843"/>
    <n v="0.84198494786860245"/>
    <n v="0.84990947690145402"/>
    <n v="0.83552036620256664"/>
    <n v="9.6324610754088393"/>
    <n v="0.8373127749352145"/>
    <n v="0.84064989225429965"/>
    <n v="0.85594916753606576"/>
    <n v="0.88473644979582766"/>
    <n v="0.91081642458031165"/>
    <n v="0.9266826214352073"/>
    <n v="0.93381851361027657"/>
    <n v="0.93907171288551428"/>
    <n v="0.9450192333341495"/>
    <n v="0.95134028280363325"/>
    <n v="0.95960618310489132"/>
    <n v="0.94353407048164062"/>
    <n v="10.928537326757031"/>
    <n v="0.94482435675112364"/>
    <n v="0.94849708974981595"/>
    <n v="0.96413302839258797"/>
    <n v="0.99325802496526971"/>
    <n v="1.019676768295313"/>
    <n v="1.0358827912193733"/>
    <n v="1.0433595702884528"/>
    <n v="1.0489547205940912"/>
    <n v="1.0552452595313999"/>
    <n v="1.061910398280083"/>
    <n v="1.0705214619937204"/>
    <n v="1.0528228814338219"/>
    <n v="12.239086351495054"/>
    <n v="1.0531688209301038"/>
    <n v="1.0564564664433367"/>
    <n v="1.0597543749009388"/>
    <n v="1.0630625783404357"/>
    <n v="1.066381108899364"/>
    <n v="1.0697099988155818"/>
    <n v="1.0730492804275844"/>
    <n v="1.0763989861748169"/>
    <n v="1.0797591485979892"/>
    <n v="1.083129800339393"/>
    <n v="1.0865109741432186"/>
    <n v="1.0899027028558721"/>
    <n v="12.857284240868633"/>
  </r>
  <r>
    <s v="DE Florida"/>
    <x v="21"/>
    <s v="Regulated &amp; Renewable Energy"/>
    <s v="PEF Fossil Hydro Maintenance Debary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3.6713893757997086E-2"/>
    <n v="0.10244153895197662"/>
    <n v="0.19497709696811824"/>
    <n v="0.22948814946319571"/>
    <n v="0.23083319744651162"/>
    <n v="0.31182502890714037"/>
    <n v="0.31279844374512894"/>
    <n v="0.39839606705514269"/>
    <n v="0.48426089789791471"/>
    <n v="0.48577260061505567"/>
    <n v="0.54773271507788057"/>
    <n v="0.52302080829567199"/>
    <n v="3.858260438181734"/>
    <n v="0.52332144953988979"/>
    <n v="0.52495508640927502"/>
    <n v="0.53097242116583232"/>
    <n v="0.53700854005577925"/>
    <n v="0.5518206981409135"/>
    <n v="0.56667909489557733"/>
    <n v="0.56844808002573999"/>
    <n v="0.58554768108559541"/>
    <n v="0.6157130348456531"/>
    <n v="0.65101377942378136"/>
    <n v="0.62810800063205419"/>
    <n v="0.64795086751713771"/>
    <n v="6.931538733737229"/>
    <n v="0.64959713751093651"/>
    <n v="0.65226773830259266"/>
    <n v="0.66556774793535278"/>
    <n v="0.69085312941288557"/>
    <n v="0.71373169978431961"/>
    <n v="0.72753273205606028"/>
    <n v="0.73357453142109275"/>
    <n v="0.73794231560811452"/>
    <n v="0.74292617928625859"/>
    <n v="0.74824104334400088"/>
    <n v="0.75528328072194983"/>
    <n v="0.74249620747392786"/>
    <n v="8.5600137428574925"/>
    <n v="0.74408905516510127"/>
    <n v="0.74705462854134097"/>
    <n v="0.76065053156575257"/>
    <n v="0.78623273011646089"/>
    <n v="0.8094090441260231"/>
    <n v="0.82350874949327524"/>
    <n v="0.82985015431266096"/>
    <n v="0.83451847922339462"/>
    <n v="0.83980382181421176"/>
    <n v="0.8454211059023039"/>
    <n v="0.85276670736613924"/>
    <n v="0.838484012231974"/>
    <n v="9.7117890198586405"/>
    <n v="0.83963064216512662"/>
    <n v="0.84289446484725672"/>
    <n v="0.85678954821346942"/>
    <n v="0.88267186104827644"/>
    <n v="0.90614922619969451"/>
    <n v="0.92055092249112047"/>
    <n v="0.92719526095068827"/>
    <n v="0.93216746516046045"/>
    <n v="0.93775763566120773"/>
    <n v="0.94368069923137154"/>
    <n v="0.95133303471991437"/>
    <n v="0.93560495737438854"/>
    <n v="10.876425718062976"/>
    <n v="0.93591238107630481"/>
    <n v="0.93883399067893925"/>
    <n v="0.94176472058262206"/>
    <n v="0.94470459925792305"/>
    <n v="0.94765365526428857"/>
    <n v="0.95061191725031757"/>
    <n v="0.95357941395404033"/>
    <n v="0.95655617420319827"/>
    <n v="0.95954222691552304"/>
    <n v="0.96253760109901865"/>
    <n v="0.96554232585224131"/>
    <n v="0.9685564303645845"/>
    <n v="11.425795436499003"/>
  </r>
  <r>
    <s v="DE Florida"/>
    <x v="21"/>
    <s v="Regulated &amp; Renewable Energy"/>
    <s v="PEF Fossil Hydro Maintenance Debary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7.3409139978319752E-3"/>
    <n v="2.0483104630878591E-2"/>
    <n v="3.8985516214229687E-2"/>
    <n v="4.5885973845091702E-2"/>
    <n v="4.6154915124749063E-2"/>
    <n v="6.2349167720195164E-2"/>
    <n v="6.254380124659227E-2"/>
    <n v="7.9658978276834588E-2"/>
    <n v="9.6827583241756915E-2"/>
    <n v="9.7129847003535191E-2"/>
    <n v="0.10951872284889136"/>
    <n v="0.10457759664728497"/>
    <n v="0.77145612079787151"/>
    <n v="0.10463770962610848"/>
    <n v="0.10496435402511702"/>
    <n v="0.10616751534696484"/>
    <n v="0.10737443254141626"/>
    <n v="0.11033611182670257"/>
    <n v="0.11330703649736339"/>
    <n v="0.11366074367398613"/>
    <n v="0.11707979537155476"/>
    <n v="0.12311133397997398"/>
    <n v="0.13016968991780001"/>
    <n v="0.12558969757833841"/>
    <n v="0.12955726310636412"/>
    <n v="1.38595568349169"/>
    <n v="0.12988643348860002"/>
    <n v="0.13042041800310877"/>
    <n v="0.13307974440220971"/>
    <n v="0.13813553641524048"/>
    <n v="0.14271008845259989"/>
    <n v="0.14546959393180517"/>
    <n v="0.14667764693275387"/>
    <n v="0.14755098192384375"/>
    <n v="0.14854750152155613"/>
    <n v="0.14961020438318204"/>
    <n v="0.15101829417296581"/>
    <n v="0.14846152899800366"/>
    <n v="1.7115679726258692"/>
    <n v="0.14878001763311341"/>
    <n v="0.14937298168243857"/>
    <n v="0.15209147173100038"/>
    <n v="0.15720661208288159"/>
    <n v="0.16184069772502041"/>
    <n v="0.16465992265327312"/>
    <n v="0.16592788152768176"/>
    <n v="0.16686130939859961"/>
    <n v="0.16791810946628008"/>
    <n v="0.16904128097360879"/>
    <n v="0.17051002817225261"/>
    <n v="0.16765421458494212"/>
    <n v="1.9418645276310924"/>
    <n v="0.16788348233251743"/>
    <n v="0.16853608109449075"/>
    <n v="0.17131439201559417"/>
    <n v="0.17648953998104022"/>
    <n v="0.18118382056071089"/>
    <n v="0.18406342833522607"/>
    <n v="0.1853919585512169"/>
    <n v="0.18638614684745677"/>
    <n v="0.18750389701445627"/>
    <n v="0.1886882088872005"/>
    <n v="0.19021828731130433"/>
    <n v="0.18707347069485358"/>
    <n v="2.1747327136260681"/>
    <n v="0.18713493982072565"/>
    <n v="0.18771911334831579"/>
    <n v="0.18830511047288184"/>
    <n v="0.18889293688709172"/>
    <n v="0.18948259830138406"/>
    <n v="0.19007410044402354"/>
    <n v="0.19066744906115662"/>
    <n v="0.19126264991686739"/>
    <n v="0.19185970879323336"/>
    <n v="0.19245863149038192"/>
    <n v="0.19305942382654651"/>
    <n v="0.19366209163812312"/>
    <n v="2.2845787540007318"/>
  </r>
  <r>
    <s v="DE Florida"/>
    <x v="21"/>
    <s v="Regulated &amp; Renewable Energy"/>
    <s v="PEF Fossil Hydro Maintenance Hines 1 BG"/>
    <s v="AFUDC Not Eligible"/>
    <s v="Maintenance"/>
    <s v="Maintenance"/>
    <s v="Fossil Hydro"/>
    <s v="BG - Other Production Plant"/>
    <s v="~"/>
    <s v="PEF Hines 1 345"/>
    <n v="3.25"/>
    <n v="4.7"/>
    <n v="5.75"/>
    <n v="7.16"/>
    <n v="8.83"/>
    <n v="10.54"/>
    <n v="8.0499999999999989"/>
    <n v="9.9500000000000011"/>
    <n v="10.959999999999999"/>
    <n v="11.030000000000001"/>
    <n v="13.289999999999997"/>
    <n v="24.319999999999997"/>
    <n v="117.82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Hines 2 BG-341"/>
    <s v="AFUDC Not Eligible"/>
    <s v="Maintenance"/>
    <s v="Maintenance"/>
    <s v="Fossil Hydro"/>
    <s v="BG - Other Production Plant"/>
    <s v="~"/>
    <s v="PEF Hines 2 341"/>
    <n v="0.16"/>
    <n v="0.18"/>
    <n v="0.87"/>
    <n v="2.54"/>
    <n v="5.2600000000000007"/>
    <n v="8.4799999999999986"/>
    <n v="10.19"/>
    <n v="10.319999999999999"/>
    <n v="10.01"/>
    <n v="8.8999999999999986"/>
    <n v="9.08"/>
    <n v="9.58"/>
    <n v="75.569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Hines 3 BG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.35"/>
    <n v="0.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Hines 3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.12"/>
    <n v="0.32"/>
    <n v="0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Hines 4 BG-341"/>
    <s v="AFUDC Not Eligible"/>
    <s v="Maintenance"/>
    <s v="Maintenance"/>
    <s v="Fossil Hydro"/>
    <s v="BG - Other Production Plant"/>
    <s v="~"/>
    <s v="PEF Hines 4 341"/>
    <n v="2.2200000000000002"/>
    <n v="2.3699999999999997"/>
    <n v="2.57"/>
    <n v="2.67"/>
    <n v="2.75"/>
    <n v="4.55"/>
    <n v="6.41"/>
    <n v="5.7900000000000009"/>
    <n v="5.57"/>
    <n v="4"/>
    <n v="4.9800000000000004"/>
    <n v="-2.2200000000000002"/>
    <n v="41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Inter City BG P1-6 341"/>
    <s v="AFUDC Not Eligible"/>
    <s v="Maintenance"/>
    <s v="Maintenance"/>
    <s v="Fossil Hydro"/>
    <s v="BG - Other Production Plant"/>
    <s v="~"/>
    <s v="PEF Inter City old P1-6 341"/>
    <n v="10.65"/>
    <n v="9.1999999999999993"/>
    <n v="-10.719999999999999"/>
    <n v="4.59"/>
    <n v="11.68"/>
    <n v="19.88"/>
    <n v="8.26"/>
    <n v="7.6"/>
    <n v="8.74"/>
    <n v="1.1799999999999997"/>
    <n v="8.59"/>
    <n v="8.4"/>
    <n v="88.050000000000011"/>
    <n v="9.5685866394144927"/>
    <n v="9.6228112601676195"/>
    <n v="9.6675749311580628"/>
    <n v="9.817480318960655"/>
    <n v="8.9648936360242786"/>
    <n v="8.2198939399466653"/>
    <n v="8.2036804576848343"/>
    <n v="8.3060862143596648"/>
    <n v="8.3936041756894983"/>
    <n v="8.4198062380366228"/>
    <n v="8.4899300640269821"/>
    <n v="6.0904254724649114"/>
    <n v="103.76477334793431"/>
    <n v="5.9300979954860535"/>
    <n v="5.9683850213345311"/>
    <n v="6.0379476291871894"/>
    <n v="5.8557781908372544"/>
    <n v="5.8734743352904824"/>
    <n v="5.9213899764908398"/>
    <n v="5.9597613421902924"/>
    <n v="5.9799924358267775"/>
    <n v="6.015773791459897"/>
    <n v="6.0536080947952682"/>
    <n v="6.0983425127604516"/>
    <n v="4.7878714702904519"/>
    <n v="70.482422795949489"/>
    <n v="4.6630944692721759"/>
    <n v="4.6975882133291273"/>
    <n v="4.7012897238986211"/>
    <n v="4.2617421892468288"/>
    <n v="4.246741446912873"/>
    <n v="4.2898211193384803"/>
    <n v="4.3232620635496497"/>
    <n v="4.3675105686474121"/>
    <n v="4.4115618609861107"/>
    <n v="4.4445443336369648"/>
    <n v="4.4844672944011537"/>
    <n v="3.8225591879351302"/>
    <n v="52.71418247115453"/>
    <n v="3.7426782027022725"/>
    <n v="3.7578013668995829"/>
    <n v="3.7783911154993999"/>
    <n v="3.8004459021494825"/>
    <n v="3.8188315625205669"/>
    <n v="3.8358980275534735"/>
    <n v="3.8513315919836688"/>
    <n v="3.8686599579327887"/>
    <n v="3.8859845606047898"/>
    <n v="3.9014298108162877"/>
    <n v="3.9181029579974092"/>
    <n v="3.6885340901964949"/>
    <n v="45.848089146856225"/>
    <n v="3.6507092694981376"/>
    <n v="3.6654370637882727"/>
    <n v="3.6854596226240481"/>
    <n v="3.7069013570986993"/>
    <n v="3.7247897117426798"/>
    <n v="3.7414006495203984"/>
    <n v="3.756430340460172"/>
    <n v="3.7732954460131514"/>
    <n v="3.7901571632986037"/>
    <n v="3.8051989418476677"/>
    <n v="3.8214302250152512"/>
    <n v="3.6115707714307899"/>
    <n v="44.732780562337872"/>
    <n v="3.5671025739116136"/>
    <n v="3.578237891003516"/>
    <n v="3.5894079688807254"/>
    <n v="3.6006129160549412"/>
    <n v="3.6118528413766025"/>
    <n v="3.6231278540359426"/>
    <n v="3.6344380635640512"/>
    <n v="3.6457835798339366"/>
    <n v="3.6571645130615971"/>
    <n v="3.668580973807086"/>
    <n v="3.6800330729755899"/>
    <n v="3.6915209218185061"/>
    <n v="43.547863170324113"/>
  </r>
  <r>
    <s v="DE Florida"/>
    <x v="21"/>
    <s v="Regulated &amp; Renewable Energy"/>
    <s v="PEF Fossil Hydro Maintenance Inter City BG P1-6 342"/>
    <s v="AFUDC Not Eligible"/>
    <s v="Maintenance"/>
    <s v="Maintenance"/>
    <s v="Fossil Hydro"/>
    <s v="BG - Other Production Plant"/>
    <s v="~"/>
    <s v="PEF Inter City old P1-6 342"/>
    <n v="0"/>
    <n v="0"/>
    <n v="0"/>
    <n v="0"/>
    <n v="0"/>
    <n v="0"/>
    <n v="0"/>
    <n v="0"/>
    <n v="0"/>
    <n v="0"/>
    <n v="0"/>
    <n v="0"/>
    <n v="0"/>
    <n v="2.3969940759144398E-4"/>
    <n v="2.9452953188658967E-2"/>
    <n v="4.720630603299273E-2"/>
    <n v="0.21734192828635224"/>
    <n v="0.22173406786045513"/>
    <n v="0.27980777410302193"/>
    <n v="0.3169748211485886"/>
    <n v="0.41007896948573619"/>
    <n v="0.48523295607082451"/>
    <n v="0.48674769323280204"/>
    <n v="0.54085158538083888"/>
    <n v="0.41263989981348881"/>
    <n v="3.4483086540113517"/>
    <n v="0.42340903176572187"/>
    <n v="0.44845041829812121"/>
    <n v="0.51094052371758114"/>
    <n v="0.51821096476364004"/>
    <n v="0.56274901293532431"/>
    <n v="0.59998655946254698"/>
    <n v="0.62571293098614122"/>
    <n v="0.62961734947111325"/>
    <n v="0.66639637535694562"/>
    <n v="0.69133246594814535"/>
    <n v="0.72448116775509808"/>
    <n v="0.56170242077596233"/>
    <n v="6.9629892212363398"/>
    <n v="0.57811753504093388"/>
    <n v="0.60383604568102711"/>
    <n v="0.59257153672444907"/>
    <n v="0.55302905238367916"/>
    <n v="0.59599789148110582"/>
    <n v="0.63362968540386977"/>
    <n v="0.65965634994039457"/>
    <n v="0.6986023179552141"/>
    <n v="0.73726763208092383"/>
    <n v="0.76261206308718055"/>
    <n v="0.79623697336331034"/>
    <n v="0.67394935250540311"/>
    <n v="7.8855064356474918"/>
    <n v="0.68020946357278445"/>
    <n v="0.68645871582555296"/>
    <n v="0.69922781646935817"/>
    <n v="0.71371694236729899"/>
    <n v="0.72376773652988458"/>
    <n v="0.73219873785719503"/>
    <n v="0.73863355149570697"/>
    <n v="0.74730340870993694"/>
    <n v="0.75593093335883266"/>
    <n v="0.76226630733396095"/>
    <n v="0.77003644330109677"/>
    <n v="0.72192571629997748"/>
    <n v="8.7316757731215855"/>
    <n v="0.72179509283012688"/>
    <n v="0.72804429192712072"/>
    <n v="0.74060872806249489"/>
    <n v="0.75483966403048997"/>
    <n v="0.76477259134369235"/>
    <n v="0.77313733169220156"/>
    <n v="0.77956933993624555"/>
    <n v="0.78816666283019154"/>
    <n v="0.79672361113965162"/>
    <n v="0.80306118622484501"/>
    <n v="0.81078899069425681"/>
    <n v="0.76300175268391934"/>
    <n v="9.2245092433952376"/>
    <n v="0.75935104162560751"/>
    <n v="0.76172148499171888"/>
    <n v="0.76409932809977299"/>
    <n v="0.76648459404932223"/>
    <n v="0.76887730601202808"/>
    <n v="0.77127748723188672"/>
    <n v="0.77368516102545382"/>
    <n v="0.77610035078207229"/>
    <n v="0.77852307996409809"/>
    <n v="0.78095337210712967"/>
    <n v="0.78339125082023531"/>
    <n v="0.78583673978618329"/>
    <n v="9.2703011964955095"/>
  </r>
  <r>
    <s v="DE Florida"/>
    <x v="21"/>
    <s v="Regulated &amp; Renewable Energy"/>
    <s v="PEF Fossil Hydro Maintenance Inter City BG P1-6 343"/>
    <s v="AFUDC Not Eligible"/>
    <s v="Maintenance"/>
    <s v="Maintenance"/>
    <s v="Fossil Hydro"/>
    <s v="BG - Other Production Plant"/>
    <s v="~"/>
    <s v="PEF Inter City old P1-6 343"/>
    <n v="0"/>
    <n v="0"/>
    <n v="0"/>
    <n v="0"/>
    <n v="0"/>
    <n v="0"/>
    <n v="0"/>
    <n v="0"/>
    <n v="0"/>
    <n v="0"/>
    <n v="0"/>
    <n v="0"/>
    <n v="0"/>
    <n v="1.3314430945176202E-3"/>
    <n v="0.16360045079056115"/>
    <n v="0.2622138736881765"/>
    <n v="1.2072554224215644"/>
    <n v="1.2316521615076468"/>
    <n v="1.5542304937891414"/>
    <n v="1.7606799323992586"/>
    <n v="2.2778396393006957"/>
    <n v="2.6952927213489359"/>
    <n v="2.7037065357783896"/>
    <n v="3.0042339935258529"/>
    <n v="2.2920646765450048"/>
    <n v="19.154101344189748"/>
    <n v="2.3518832906827116"/>
    <n v="2.4909790920062518"/>
    <n v="2.8380889166505909"/>
    <n v="2.8784735743439129"/>
    <n v="3.1258662453452355"/>
    <n v="3.3327072829541211"/>
    <n v="3.4756079269576601"/>
    <n v="3.4972955526475125"/>
    <n v="3.7015896747349646"/>
    <n v="3.84010059537315"/>
    <n v="4.0242295865816633"/>
    <n v="3.1200528062660116"/>
    <n v="38.676874544543786"/>
    <n v="3.2112328002152086"/>
    <n v="3.3540897798678042"/>
    <n v="3.2915195265072659"/>
    <n v="3.0718753970343791"/>
    <n v="3.3105516819304182"/>
    <n v="3.5195826205390577"/>
    <n v="3.6641512830930636"/>
    <n v="3.8804819811689595"/>
    <n v="4.0952537488897081"/>
    <n v="4.2360328521291901"/>
    <n v="4.4228070083141544"/>
    <n v="3.7435437177941941"/>
    <n v="43.801122397483397"/>
    <n v="3.7783163596431253"/>
    <n v="3.8130286847233323"/>
    <n v="3.8839563980882845"/>
    <n v="3.9644382266261791"/>
    <n v="4.0202667354099892"/>
    <n v="4.0670978836798648"/>
    <n v="4.1028409348187633"/>
    <n v="4.1509988407323881"/>
    <n v="4.1989216046306277"/>
    <n v="4.2341123045790745"/>
    <n v="4.2772725859534013"/>
    <n v="4.0100349824836252"/>
    <n v="48.501285541368652"/>
    <n v="4.0093094165814733"/>
    <n v="4.0440214464006701"/>
    <n v="4.1138123228031072"/>
    <n v="4.1928600001148695"/>
    <n v="4.2480338013870469"/>
    <n v="4.294496894001103"/>
    <n v="4.330224362193305"/>
    <n v="4.37797936631911"/>
    <n v="4.4255101043015488"/>
    <n v="4.4607130306164526"/>
    <n v="4.5036381759055795"/>
    <n v="4.2381974362130528"/>
    <n v="51.238796356837312"/>
    <n v="4.2179190630726664"/>
    <n v="4.2310860144742888"/>
    <n v="4.244294068753093"/>
    <n v="4.257543354218698"/>
    <n v="4.270833999581261"/>
    <n v="4.2841661339527342"/>
    <n v="4.2975398868481109"/>
    <n v="4.3109553881866871"/>
    <n v="4.3244127682933282"/>
    <n v="4.3379121578997264"/>
    <n v="4.3514536881456776"/>
    <n v="4.3650374905803515"/>
    <n v="51.493154014006613"/>
  </r>
  <r>
    <s v="DE Florida"/>
    <x v="21"/>
    <s v="Regulated &amp; Renewable Energy"/>
    <s v="PEF Fossil Hydro Maintenance Inter City BG P1-6 344"/>
    <s v="AFUDC Not Eligible"/>
    <s v="Maintenance"/>
    <s v="Maintenance"/>
    <s v="Fossil Hydro"/>
    <s v="BG - Other Production Plant"/>
    <s v="~"/>
    <s v="PEF Inter City old P1-6 344"/>
    <n v="0"/>
    <n v="0"/>
    <n v="0"/>
    <n v="0"/>
    <n v="0"/>
    <n v="0"/>
    <n v="0"/>
    <n v="0"/>
    <n v="0"/>
    <n v="0"/>
    <n v="0"/>
    <n v="0"/>
    <n v="0"/>
    <n v="2.11594144757184E-4"/>
    <n v="2.5999532093754416E-2"/>
    <n v="4.1671266744313512E-2"/>
    <n v="0.19185812721745521"/>
    <n v="0.19573527913107416"/>
    <n v="0.24699972041088014"/>
    <n v="0.27980885253089388"/>
    <n v="0.36199634243209095"/>
    <n v="0.42833836503595596"/>
    <n v="0.42967549605993777"/>
    <n v="0.47743559234941813"/>
    <n v="0.36425699825902208"/>
    <n v="3.0439871664095537"/>
    <n v="0.37376342669831925"/>
    <n v="0.39586865766279605"/>
    <n v="0.4510316659692416"/>
    <n v="0.45744963241566045"/>
    <n v="0.4967655001799417"/>
    <n v="0.52963686556818379"/>
    <n v="0.55234676558395179"/>
    <n v="0.55579338273834167"/>
    <n v="0.58825999000079887"/>
    <n v="0.61027227119602734"/>
    <n v="0.6395342175609855"/>
    <n v="0.4958416231662478"/>
    <n v="6.1465639987404961"/>
    <n v="0.51033203054309151"/>
    <n v="0.53303499138058541"/>
    <n v="0.52309126993910671"/>
    <n v="0.48818522557407174"/>
    <n v="0.52611587734908905"/>
    <n v="0.55933526379136955"/>
    <n v="0.58231024682876886"/>
    <n v="0.61668971766952418"/>
    <n v="0.65082144188363711"/>
    <n v="0.6731941847160553"/>
    <n v="0.70287650309934324"/>
    <n v="0.59492736459365725"/>
    <n v="6.9609141173683007"/>
    <n v="0.60045346438963698"/>
    <n v="0.60596997858999868"/>
    <n v="0.61724187515909479"/>
    <n v="0.63003212038105816"/>
    <n v="0.63890443765681737"/>
    <n v="0.64634688623532865"/>
    <n v="0.65202720435623751"/>
    <n v="0.65968050246341803"/>
    <n v="0.66729643158814145"/>
    <n v="0.67288896955665001"/>
    <n v="0.67974804063710703"/>
    <n v="0.63727839819727494"/>
    <n v="7.7078683092107649"/>
    <n v="0.63716309060571286"/>
    <n v="0.64267955788292663"/>
    <n v="0.65377078729035254"/>
    <n v="0.66633311589808331"/>
    <n v="0.67510138646200013"/>
    <n v="0.68248534330170774"/>
    <n v="0.68816318496658735"/>
    <n v="0.69575245355604709"/>
    <n v="0.70330608156649965"/>
    <n v="0.70890056256026002"/>
    <n v="0.71572226560069019"/>
    <n v="0.67353818238284657"/>
    <n v="8.1429160120737141"/>
    <n v="0.67031552492240032"/>
    <n v="0.67240802878708472"/>
    <n v="0.67450706475830857"/>
    <n v="0.67661265322715258"/>
    <n v="0.67872481464835221"/>
    <n v="0.68084356954049552"/>
    <n v="0.68296893848622309"/>
    <n v="0.68510094213242734"/>
    <n v="0.6872396011904538"/>
    <n v="0.68938493643630205"/>
    <n v="0.69153696871082715"/>
    <n v="0.69369571891994264"/>
    <n v="8.1833387617599698"/>
  </r>
  <r>
    <s v="DE Florida"/>
    <x v="21"/>
    <s v="Regulated &amp; Renewable Energy"/>
    <s v="PEF Fossil Hydro Maintenance Inter City BG P1-6 345"/>
    <s v="AFUDC Not Eligible"/>
    <s v="Maintenance"/>
    <s v="Maintenance"/>
    <s v="Fossil Hydro"/>
    <s v="BG - Other Production Plant"/>
    <s v="~"/>
    <s v="PEF Inter City old P1-6 345"/>
    <n v="0"/>
    <n v="0"/>
    <n v="0"/>
    <n v="0"/>
    <n v="0"/>
    <n v="0"/>
    <n v="0"/>
    <n v="0"/>
    <n v="0"/>
    <n v="0"/>
    <n v="0"/>
    <n v="0"/>
    <n v="0"/>
    <n v="2.6656850533838801E-4"/>
    <n v="3.2754481073580158E-2"/>
    <n v="5.2497895460842069E-2"/>
    <n v="0.24170486507587036"/>
    <n v="0.24658934140090902"/>
    <n v="0.31117281796472102"/>
    <n v="0.35250610400965454"/>
    <n v="0.45604675900092234"/>
    <n v="0.53962512940872365"/>
    <n v="0.54130966098644506"/>
    <n v="0.60147832726647932"/>
    <n v="0.45889475673526953"/>
    <n v="3.8348467068887557"/>
    <n v="0.4708710542036037"/>
    <n v="0.49871945419180969"/>
    <n v="0.56821438606288199"/>
    <n v="0.5762998069751526"/>
    <n v="0.62583034629150736"/>
    <n v="0.66724203445533248"/>
    <n v="0.69585220280632576"/>
    <n v="0.70019428696169639"/>
    <n v="0.74109605662688838"/>
    <n v="0.76882735752859332"/>
    <n v="0.80569186204855658"/>
    <n v="0.62466643641612085"/>
    <n v="7.7435052845684691"/>
    <n v="0.64292160241148522"/>
    <n v="0.67152302871348235"/>
    <n v="0.65899582497068487"/>
    <n v="0.6150208270597517"/>
    <n v="0.66280625685876782"/>
    <n v="0.70465638556785326"/>
    <n v="0.73360050826785717"/>
    <n v="0.7769121233735663"/>
    <n v="0.81991162470106804"/>
    <n v="0.84809703892413979"/>
    <n v="0.88549113248703648"/>
    <n v="0.74949568451729609"/>
    <n v="8.7694320378529902"/>
    <n v="0.756457522542897"/>
    <n v="0.76340728453539397"/>
    <n v="0.77760773712448128"/>
    <n v="0.79372102114584586"/>
    <n v="0.80489845877202015"/>
    <n v="0.81427453293469709"/>
    <n v="0.82143065681078475"/>
    <n v="0.83107236140370422"/>
    <n v="0.84066698816367602"/>
    <n v="0.84771252569036082"/>
    <n v="0.85635365481057046"/>
    <n v="0.80284995734090114"/>
    <n v="9.710452701275333"/>
    <n v="0.80270469163720171"/>
    <n v="0.80965439451542864"/>
    <n v="0.82362724073428561"/>
    <n v="0.83945339303342092"/>
    <n v="0.85049975152934298"/>
    <n v="0.8598021371908311"/>
    <n v="0.86695514120184392"/>
    <n v="0.87651618074207038"/>
    <n v="0.88603231991000053"/>
    <n v="0.89308030528011595"/>
    <n v="0.90167435775466154"/>
    <n v="0.8485304107642806"/>
    <n v="10.258530324293485"/>
    <n v="0.84447047336178516"/>
    <n v="0.84710663150436449"/>
    <n v="0.84975101886273263"/>
    <n v="0.85240366112578581"/>
    <n v="0.85506458406261232"/>
    <n v="0.85773381352274314"/>
    <n v="0.86041137543640256"/>
    <n v="0.86309729581476136"/>
    <n v="0.86579160075018724"/>
    <n v="0.8684943164165011"/>
    <n v="0.87120546906922902"/>
    <n v="0.87392508504585842"/>
    <n v="10.309455324972964"/>
  </r>
  <r>
    <s v="DE Florida"/>
    <x v="21"/>
    <s v="Regulated &amp; Renewable Energy"/>
    <s v="PEF Fossil Hydro Maintenance Inter City BG P1-6 346"/>
    <s v="AFUDC Not Eligible"/>
    <s v="Maintenance"/>
    <s v="Maintenance"/>
    <s v="Fossil Hydro"/>
    <s v="BG - Other Production Plant"/>
    <s v="~"/>
    <s v="PEF Inter City old P1-6 346"/>
    <n v="0"/>
    <n v="0"/>
    <n v="0"/>
    <n v="0"/>
    <n v="0"/>
    <n v="0"/>
    <n v="0"/>
    <n v="0"/>
    <n v="0"/>
    <n v="0"/>
    <n v="0"/>
    <n v="0"/>
    <n v="0"/>
    <n v="8.3242890502468003E-5"/>
    <n v="1.0228431442086586E-2"/>
    <n v="1.6393821760411695E-2"/>
    <n v="7.5478577605720645E-2"/>
    <n v="7.7003881307187369E-2"/>
    <n v="9.7171737450003431E-2"/>
    <n v="0.11007912198884043"/>
    <n v="0.14241236178793348"/>
    <n v="0.16851186340534907"/>
    <n v="0.16903790183398565"/>
    <n v="0.18782711960924534"/>
    <n v="0.14330172252937057"/>
    <n v="1.1975297836106367"/>
    <n v="0.14704163027847239"/>
    <n v="0.15573801137549814"/>
    <n v="0.17743959610275836"/>
    <n v="0.17996447730285409"/>
    <n v="0.19543166558004985"/>
    <n v="0.20836353320247447"/>
    <n v="0.21729779611652603"/>
    <n v="0.21865372387490545"/>
    <n v="0.23142635629550834"/>
    <n v="0.24008617018282874"/>
    <n v="0.25159806244214705"/>
    <n v="0.19506820470462294"/>
    <n v="2.418109227458646"/>
    <n v="0.20076885108116119"/>
    <n v="0.20970038406495925"/>
    <n v="0.20578844162397189"/>
    <n v="0.19205611442613124"/>
    <n v="0.20697834725076056"/>
    <n v="0.22004712924067446"/>
    <n v="0.22908567801277302"/>
    <n v="0.24261084682126682"/>
    <n v="0.2560385500532078"/>
    <n v="0.26484017253655229"/>
    <n v="0.27651744263244671"/>
    <n v="0.23404935672781782"/>
    <n v="2.738481314471723"/>
    <n v="0.23622337019473263"/>
    <n v="0.23839361260887401"/>
    <n v="0.24282807015463062"/>
    <n v="0.2478598586463841"/>
    <n v="0.25135030180744944"/>
    <n v="0.25427822277049034"/>
    <n v="0.25651290700478518"/>
    <n v="0.25952377792018733"/>
    <n v="0.26251994756813013"/>
    <n v="0.26472009836283994"/>
    <n v="0.26741851378238923"/>
    <n v="0.25071060440543153"/>
    <n v="3.0323392852263242"/>
    <n v="0.25066524144309849"/>
    <n v="0.25283546539728463"/>
    <n v="0.25719884698404638"/>
    <n v="0.26214097119050483"/>
    <n v="0.26559048151266301"/>
    <n v="0.26849539134080636"/>
    <n v="0.27072910131677141"/>
    <n v="0.27371478248914594"/>
    <n v="0.27668644236230577"/>
    <n v="0.27888735755925581"/>
    <n v="0.28157107208210586"/>
    <n v="0.26497550407014775"/>
    <n v="3.2034906577481359"/>
    <n v="0.26370768391182181"/>
    <n v="0.26453089227745885"/>
    <n v="0.26535667042795463"/>
    <n v="0.26618502638532943"/>
    <n v="0.26701596819664575"/>
    <n v="0.26784950393408613"/>
    <n v="0.26868564169503206"/>
    <n v="0.2695243896021422"/>
    <n v="0.27036575580343153"/>
    <n v="0.27120974847235041"/>
    <n v="0.27205637580786407"/>
    <n v="0.27290564603453221"/>
    <n v="3.2193933025486494"/>
  </r>
  <r>
    <s v="DE Florida"/>
    <x v="21"/>
    <s v="Regulated &amp; Renewable Energy"/>
    <s v="PEF Fossil Hydro Maintenance Inter City BG P11 341"/>
    <s v="AFUDC Not Eligible"/>
    <s v="Maintenance"/>
    <s v="Maintenance"/>
    <s v="Fossil Hydro"/>
    <s v="BG - Other Production Plant"/>
    <s v="~"/>
    <s v="PEF Inter City Siemens P1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687750265221186E-4"/>
    <n v="2.9336802752371683E-3"/>
    <n v="4.8965915403332188E-3"/>
    <n v="6.8656320885513555E-3"/>
    <n v="8.840817609664476E-3"/>
    <n v="1.0822169008163289E-2"/>
    <n v="1.2809707253795426E-2"/>
    <n v="1.480344821602963E-2"/>
    <n v="1.6803412979613418E-2"/>
    <n v="1.8809622695113909E-2"/>
    <n v="2.082209341338382E-2"/>
    <n v="0"/>
    <n v="0.11938405258253793"/>
    <n v="0"/>
    <n v="0"/>
    <n v="0"/>
    <n v="0"/>
    <n v="0"/>
    <n v="0"/>
    <n v="0"/>
    <n v="0"/>
    <n v="0"/>
    <n v="0"/>
    <n v="0"/>
    <n v="0"/>
    <n v="0"/>
    <n v="8.1554739519880438E-3"/>
    <n v="2.4491866178922357E-2"/>
    <n v="4.0879255231379717E-2"/>
    <n v="5.7317814680033947E-2"/>
    <n v="7.3807675511148765E-2"/>
    <n v="9.034901224612428E-2"/>
    <n v="0.10694199995115872"/>
    <n v="1.1222269819161275E-2"/>
    <n v="2.6477630744584306E-2"/>
    <n v="4.2871233074126838E-2"/>
    <n v="5.9315996444839945E-2"/>
    <n v="0"/>
    <n v="0.541830227833468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Inter City BG P11 342"/>
    <s v="AFUDC Not Eligible"/>
    <s v="Maintenance"/>
    <s v="Maintenance"/>
    <s v="Fossil Hydro"/>
    <s v="BG - Other Production Plant"/>
    <s v="~"/>
    <s v="PEF Inter City Siemens P1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2959209779214301E-4"/>
    <n v="2.7916765345757607E-3"/>
    <n v="4.6595737844831531E-3"/>
    <n v="6.5333036317632466E-3"/>
    <n v="8.4128810067311145E-3"/>
    <n v="1.0298325802003102E-2"/>
    <n v="1.2189657972293728E-2"/>
    <n v="1.4086892618915799E-2"/>
    <n v="1.599004980601719E-2"/>
    <n v="1.7899149660379428E-2"/>
    <n v="1.9814207455919445E-2"/>
    <n v="0"/>
    <n v="0.1136053103708741"/>
    <n v="0"/>
    <n v="0"/>
    <n v="0"/>
    <n v="0"/>
    <n v="0"/>
    <n v="0"/>
    <n v="0"/>
    <n v="0"/>
    <n v="0"/>
    <n v="0"/>
    <n v="0"/>
    <n v="0"/>
    <n v="0"/>
    <n v="7.7607111627964551E-3"/>
    <n v="2.3306346188028182E-2"/>
    <n v="3.8900509555749127E-2"/>
    <n v="5.4543366435006922E-2"/>
    <n v="7.0235041471722243E-2"/>
    <n v="8.5975700739649441E-2"/>
    <n v="0.1017655108309703"/>
    <n v="1.0679059876863229E-2"/>
    <n v="2.519599053269091E-2"/>
    <n v="4.0796066426050007E-2"/>
    <n v="5.6444826928746375E-2"/>
    <n v="0"/>
    <n v="0.515603130148273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Inter City BG P11 343"/>
    <s v="AFUDC Not Eligible"/>
    <s v="Maintenance"/>
    <s v="Maintenance"/>
    <s v="Fossil Hydro"/>
    <s v="BG - Other Production Plant"/>
    <s v="~"/>
    <s v="PEF Inter City Siemens P1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70047883569917E-2"/>
    <n v="3.4746241127904177E-2"/>
    <n v="5.7994782799403483E-2"/>
    <n v="8.1315919140164727E-2"/>
    <n v="0.10470983597842455"/>
    <n v="0.12817678090506091"/>
    <n v="0.15171700228384863"/>
    <n v="0.1753306880713256"/>
    <n v="0.19901808799331477"/>
    <n v="0.22277945255520074"/>
    <n v="0.24661497186181633"/>
    <n v="0"/>
    <n v="1.4139738106000337"/>
    <n v="0"/>
    <n v="0"/>
    <n v="0"/>
    <n v="0"/>
    <n v="0"/>
    <n v="0"/>
    <n v="0"/>
    <n v="0"/>
    <n v="0"/>
    <n v="0"/>
    <n v="0"/>
    <n v="0"/>
    <n v="0"/>
    <n v="9.659268831713759E-2"/>
    <n v="0.29007942518766794"/>
    <n v="0.48417016380008487"/>
    <n v="0.6788669599095899"/>
    <n v="0.87417136490552216"/>
    <n v="1.0700854458033984"/>
    <n v="1.2666112760712744"/>
    <n v="0.13291553835308631"/>
    <n v="0.31359863926295084"/>
    <n v="0.50776296736145399"/>
    <n v="0.70253324215696866"/>
    <n v="0"/>
    <n v="6.41738771112913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Inter City BG P11 344"/>
    <s v="AFUDC Not Eligible"/>
    <s v="Maintenance"/>
    <s v="Maintenance"/>
    <s v="Fossil Hydro"/>
    <s v="BG - Other Production Plant"/>
    <s v="~"/>
    <s v="PEF Inter City Siemens P1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208146109075219E-3"/>
    <n v="5.7684365963057149E-3"/>
    <n v="9.6280695878270678E-3"/>
    <n v="1.3499754465632343E-2"/>
    <n v="1.7383522080206833E-2"/>
    <n v="2.1279413535630717E-2"/>
    <n v="2.5187470064297533E-2"/>
    <n v="2.9107722870024916E-2"/>
    <n v="3.3040213411328345E-2"/>
    <n v="3.6984983276143128E-2"/>
    <n v="4.0942064024938538E-2"/>
    <n v="0"/>
    <n v="0.23474246452324266"/>
    <n v="0"/>
    <n v="0"/>
    <n v="0"/>
    <n v="0"/>
    <n v="0"/>
    <n v="0"/>
    <n v="0"/>
    <n v="0"/>
    <n v="0"/>
    <n v="0"/>
    <n v="0"/>
    <n v="0"/>
    <n v="0"/>
    <n v="1.6035944612629142E-2"/>
    <n v="4.8157864499019556E-2"/>
    <n v="8.038005841906172E-2"/>
    <n v="0.11270286766128502"/>
    <n v="0.14512654978134873"/>
    <n v="0.17765144793717622"/>
    <n v="0.21027790635791654"/>
    <n v="2.2066123723463286E-2"/>
    <n v="5.2062433476388954E-2"/>
    <n v="8.4296844438357485E-2"/>
    <n v="0.11663185232790688"/>
    <n v="0"/>
    <n v="1.0653898932345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Inter City BG P11 345"/>
    <s v="AFUDC Not Eligible"/>
    <s v="Maintenance"/>
    <s v="Maintenance"/>
    <s v="Fossil Hydro"/>
    <s v="BG - Other Production Plant"/>
    <s v="~"/>
    <s v="PEF Inter City Siemens P1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942553041807301E-3"/>
    <n v="6.5896117857484615E-3"/>
    <n v="1.099868911978401E-2"/>
    <n v="1.5421534006010026E-2"/>
    <n v="1.9858181686682897E-2"/>
    <n v="2.4308679117321094E-2"/>
    <n v="2.8773073400022723E-2"/>
    <n v="3.3251400180675704E-2"/>
    <n v="3.774370681969004E-2"/>
    <n v="4.2250040825319322E-2"/>
    <n v="4.6770438250874825E-2"/>
    <n v="0"/>
    <n v="0.26815961049630982"/>
    <n v="0"/>
    <n v="0"/>
    <n v="0"/>
    <n v="0"/>
    <n v="0"/>
    <n v="0"/>
    <n v="0"/>
    <n v="0"/>
    <n v="0"/>
    <n v="0"/>
    <n v="0"/>
    <n v="0"/>
    <n v="0"/>
    <n v="1.8318767633272639E-2"/>
    <n v="5.5013455757224071E-2"/>
    <n v="9.1822692588251403E-2"/>
    <n v="0.12874686799956861"/>
    <n v="0.16578627621159051"/>
    <n v="0.20294130923304562"/>
    <n v="0.24021236029638446"/>
    <n v="2.5207382715628755E-2"/>
    <n v="5.9473866012581499E-2"/>
    <n v="9.6297059062442278E-2"/>
    <n v="0.13323516967939941"/>
    <n v="0"/>
    <n v="1.21705520718938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Inter City BG P11 346"/>
    <s v="AFUDC Not Eligible"/>
    <s v="Maintenance"/>
    <s v="Maintenance"/>
    <s v="Fossil Hydro"/>
    <s v="BG - Other Production Plant"/>
    <s v="~"/>
    <s v="PEF Inter City Siemens P1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830206159747601E-4"/>
    <n v="3.5527527626149903E-4"/>
    <n v="5.9298824310054221E-4"/>
    <n v="8.314434799043339E-4"/>
    <n v="1.0706428867396428E-3"/>
    <n v="1.3105889951872875E-3"/>
    <n v="1.5512843447308459E-3"/>
    <n v="1.7927308571986575E-3"/>
    <n v="2.0349310860010451E-3"/>
    <n v="2.2778875925192335E-3"/>
    <n v="2.5216023205475693E-3"/>
    <n v="0"/>
    <n v="1.4457677143788133E-2"/>
    <n v="0"/>
    <n v="0"/>
    <n v="0"/>
    <n v="0"/>
    <n v="0"/>
    <n v="0"/>
    <n v="0"/>
    <n v="0"/>
    <n v="0"/>
    <n v="0"/>
    <n v="0"/>
    <n v="0"/>
    <n v="0"/>
    <n v="9.8764622913850874E-4"/>
    <n v="2.9660200521247522E-3"/>
    <n v="4.9505697053229972E-3"/>
    <n v="6.9413162085320305E-3"/>
    <n v="8.9382754244828472E-3"/>
    <n v="1.0941468488109321E-2"/>
    <n v="1.2950916600321615E-2"/>
    <n v="1.3590421028280883E-3"/>
    <n v="3.2065006050366785E-3"/>
    <n v="5.1918027000574215E-3"/>
    <n v="7.183300512174238E-3"/>
    <n v="0"/>
    <n v="6.561685862812850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Inter City BG P12-14 341"/>
    <s v="AFUDC Not Eligible"/>
    <s v="Maintenance"/>
    <s v="Maintenance"/>
    <s v="Fossil Hydro"/>
    <s v="BG - Other Production Plant"/>
    <s v="~"/>
    <s v="PEF Inter City P12-14 341"/>
    <n v="-1"/>
    <n v="0"/>
    <n v="0"/>
    <n v="0"/>
    <n v="0"/>
    <n v="0.02"/>
    <n v="6.0000000000000005E-2"/>
    <n v="0.51"/>
    <n v="2.1199999999999997"/>
    <n v="1.6099999999999999"/>
    <n v="1"/>
    <n v="1.33"/>
    <n v="5.6499999999999995"/>
    <n v="1.6195848293999997"/>
    <n v="1.6246406387743932"/>
    <n v="1.6325965168729857"/>
    <n v="1.3074497903788196"/>
    <n v="1.2975322481997145"/>
    <n v="1.3015827156929523"/>
    <n v="1.3056458274090492"/>
    <n v="1.3097216228190973"/>
    <n v="1.3138101415174031"/>
    <n v="1.3161278861379255"/>
    <n v="1.3143442275819937"/>
    <n v="1.3179114232218736"/>
    <n v="16.660947868006208"/>
    <n v="1.3222493814991436"/>
    <n v="1.3268247551753696"/>
    <n v="1.33141441122911"/>
    <n v="1.336018395318308"/>
    <n v="1.3406367523849771"/>
    <n v="1.3452695264383505"/>
    <n v="1.3499167601227402"/>
    <n v="1.3545784977178832"/>
    <n v="1.35925478750481"/>
    <n v="1.3639456751252761"/>
    <n v="1.3686512059342857"/>
    <n v="1.1400508398266582"/>
    <n v="15.938810988276913"/>
    <n v="1.133205016697304"/>
    <n v="1.1626134749985966"/>
    <n v="1.1863810849970413"/>
    <n v="1.203175699366162"/>
    <n v="1.0889643732215242"/>
    <n v="1.1043616574819435"/>
    <n v="1.13368000193107"/>
    <n v="1.1630896825690022"/>
    <n v="1.1925911581241908"/>
    <n v="1.2221847275505762"/>
    <n v="1.2518706659343315"/>
    <n v="0.20015031737732525"/>
    <n v="13.042267860249069"/>
    <n v="0.12130087343255465"/>
    <n v="0.14310199510512284"/>
    <n v="0.16497117268518266"/>
    <n v="0.18690861862081878"/>
    <n v="0.20891454602330883"/>
    <n v="0.23098916866919342"/>
    <n v="0.25313270100235297"/>
    <n v="0.27534535813609101"/>
    <n v="0.29762735585522365"/>
    <n v="0.31997891061817624"/>
    <n v="5.9509061943360027E-3"/>
    <n v="1.0711230187500018E-2"/>
    <n v="2.2189328365298606"/>
    <n v="3.6977176316719755E-2"/>
    <n v="6.8135164890272992E-2"/>
    <n v="9.9390388663308765E-2"/>
    <n v="0.13074322556880191"/>
    <n v="0.16219399520209349"/>
    <n v="0.1937429437594263"/>
    <n v="0"/>
    <n v="1.831606612932864E-2"/>
    <n v="4.9415473529256765E-2"/>
    <n v="8.0611963016283039E-2"/>
    <n v="6.8806378774484672E-2"/>
    <n v="6.7399345430925843E-3"/>
    <n v="0.91507271039306903"/>
    <n v="2.182050748525205E-2"/>
    <n v="2.1888623908853537E-2"/>
    <n v="2.1956952969451087E-2"/>
    <n v="2.2025495330827236E-2"/>
    <n v="2.2094251658836619E-2"/>
    <n v="2.2163222621412456E-2"/>
    <n v="2.2232408888573044E-2"/>
    <n v="2.2301811132428236E-2"/>
    <n v="2.2371430027186001E-2"/>
    <n v="2.2441266249158966E-2"/>
    <n v="2.2511320476770978E-2"/>
    <n v="2.25815933905637E-2"/>
    <n v="0.26638888413931389"/>
  </r>
  <r>
    <s v="DE Florida"/>
    <x v="21"/>
    <s v="Regulated &amp; Renewable Energy"/>
    <s v="PEF Fossil Hydro Maintenance Inter City BG P12-14 342"/>
    <s v="AFUDC Not Eligible"/>
    <s v="Maintenance"/>
    <s v="Maintenance"/>
    <s v="Fossil Hydro"/>
    <s v="BG - Other Production Plant"/>
    <s v="~"/>
    <s v="PEF Inter City P12-14 342"/>
    <n v="0"/>
    <n v="0"/>
    <n v="0"/>
    <n v="0"/>
    <n v="0"/>
    <n v="0"/>
    <n v="0"/>
    <n v="0"/>
    <n v="0"/>
    <n v="0"/>
    <n v="0"/>
    <n v="0"/>
    <n v="0"/>
    <n v="0"/>
    <n v="0"/>
    <n v="1.0819743993713866E-2"/>
    <n v="1.6724459557775458E-2"/>
    <n v="1.7141380481860324E-2"/>
    <n v="1.7194890215069134E-2"/>
    <n v="1.7248566988006808E-2"/>
    <n v="1.7302411322116261E-2"/>
    <n v="1.7356423740468169E-2"/>
    <n v="1.0720070746671952E-2"/>
    <n v="4.0290810510375747E-3"/>
    <n v="1.7410604767766073E-2"/>
    <n v="0.14594763286448562"/>
    <n v="1.8304766328324871E-2"/>
    <n v="2.0041530564175826E-2"/>
    <n v="2.1783714794681525E-2"/>
    <n v="2.3531339964670148E-2"/>
    <n v="2.5284423864037932E-2"/>
    <n v="2.7042980312821856E-2"/>
    <n v="2.8807017538649643E-2"/>
    <n v="3.0576549430383779E-2"/>
    <n v="3.2351604411659685E-2"/>
    <n v="3.4132200528818997E-2"/>
    <n v="3.5918354274380671E-2"/>
    <n v="2.9476167139021254E-2"/>
    <n v="0.32725064915162616"/>
    <n v="7.860686990017017E-2"/>
    <n v="0.17590544785715823"/>
    <n v="0.25199350791678166"/>
    <n v="0.30477711035060434"/>
    <n v="0.26874703569777786"/>
    <n v="0.36549193093652055"/>
    <n v="0.46368579026411766"/>
    <n v="0.56218548062187101"/>
    <n v="0.66099260798837733"/>
    <n v="0.7601081786001701"/>
    <n v="0.8595331087956285"/>
    <n v="4.3336723994246547E-2"/>
    <n v="4.7953637929234239"/>
    <n v="0.11914867230981402"/>
    <n v="0.19987760372903671"/>
    <n v="0.28085854423160289"/>
    <n v="0.36209228050670766"/>
    <n v="0.44357960169933031"/>
    <n v="0.5253212994179004"/>
    <n v="0.60731816774198766"/>
    <n v="0.68957100323001619"/>
    <n v="0.77208060492700259"/>
    <n v="0.8548477743723184"/>
    <n v="0"/>
    <n v="4.0178494291666589E-2"/>
    <n v="4.8948740464573834"/>
    <n v="0.13870834530367834"/>
    <n v="0.25559321242410188"/>
    <n v="0.37284284389199024"/>
    <n v="0.49045865747046136"/>
    <n v="0.60844185207706403"/>
    <n v="0.72679335128277434"/>
    <n v="0"/>
    <n v="6.8710103135604494E-2"/>
    <n v="0.18537523085093047"/>
    <n v="0.30240454859549148"/>
    <n v="0.25811755919208651"/>
    <n v="2.5283929508556593E-2"/>
    <n v="3.4327296337327393"/>
    <n v="8.1856616086915676E-2"/>
    <n v="8.2112145429655725E-2"/>
    <n v="8.2368472450679117E-2"/>
    <n v="8.2625599640074224E-2"/>
    <n v="8.2883529495702657E-2"/>
    <n v="8.3142264523223514E-2"/>
    <n v="8.3401807236117731E-2"/>
    <n v="8.3662160155712484E-2"/>
    <n v="8.3923325811205776E-2"/>
    <n v="8.4185306739690838E-2"/>
    <n v="8.4448105486180938E-2"/>
    <n v="8.4711724603633978E-2"/>
    <n v="0.99932105765879276"/>
  </r>
  <r>
    <s v="DE Florida"/>
    <x v="21"/>
    <s v="Regulated &amp; Renewable Energy"/>
    <s v="PEF Fossil Hydro Maintenance Inter City BG P12-14 343"/>
    <s v="AFUDC Not Eligible"/>
    <s v="Maintenance"/>
    <s v="Maintenance"/>
    <s v="Fossil Hydro"/>
    <s v="BG - Other Production Plant"/>
    <s v="~"/>
    <s v="PEF Inter City P12-14 343"/>
    <n v="0"/>
    <n v="0"/>
    <n v="0"/>
    <n v="0"/>
    <n v="0"/>
    <n v="0"/>
    <n v="0"/>
    <n v="0"/>
    <n v="0"/>
    <n v="0"/>
    <n v="0"/>
    <n v="0"/>
    <n v="0"/>
    <n v="0"/>
    <n v="0"/>
    <n v="0.141227236161454"/>
    <n v="0.21829991550732655"/>
    <n v="0.22374187326904385"/>
    <n v="0.22444032156257165"/>
    <n v="0.22514095018118388"/>
    <n v="0.22584376593113598"/>
    <n v="0.2265487756399302"/>
    <n v="0.13992622781900649"/>
    <n v="5.2590521683240785E-2"/>
    <n v="0.22725598615638207"/>
    <n v="1.9050155739112757"/>
    <n v="0.23892723881752628"/>
    <n v="0.26159675974480456"/>
    <n v="0.28433702641852038"/>
    <n v="0.30714831222593675"/>
    <n v="0.33003084937383048"/>
    <n v="0.35298481825146266"/>
    <n v="0.37601032625186614"/>
    <n v="0.39910755466266346"/>
    <n v="0.42227687448999607"/>
    <n v="0.44551852128795416"/>
    <n v="0.46883271032899426"/>
    <n v="0.38474455773589478"/>
    <n v="4.2715155495894495"/>
    <n v="1.0260392343203222"/>
    <n v="2.2960610704343791"/>
    <n v="3.2892256117526619"/>
    <n v="3.9782010199678841"/>
    <n v="3.507906850930012"/>
    <n v="4.7707015831613893"/>
    <n v="6.0524093761116262"/>
    <n v="7.3381091296320653"/>
    <n v="8.6278218062890204"/>
    <n v="9.9215605403173157"/>
    <n v="11.21933729252641"/>
    <n v="0.56566652643811033"/>
    <n v="62.593040041881196"/>
    <n v="1.5552285766756702"/>
    <n v="2.6089724112416217"/>
    <n v="3.6660056863236221"/>
    <n v="4.7263386704694481"/>
    <n v="5.7899816642818926"/>
    <n v="6.8569450005188317"/>
    <n v="7.9272390441936018"/>
    <n v="9.0008741926756883"/>
    <n v="10.077860875791739"/>
    <n v="11.158209555926874"/>
    <n v="0"/>
    <n v="0.52444446208750006"/>
    <n v="63.892100140186486"/>
    <n v="1.8105367513057611"/>
    <n v="3.3362100187398021"/>
    <n v="4.8666444774858792"/>
    <n v="6.4018586333038625"/>
    <n v="7.9418681354090657"/>
    <n v="9.4866850389767059"/>
    <n v="0"/>
    <n v="0.89685841096867547"/>
    <n v="2.4196634474141803"/>
    <n v="3.9472221786578054"/>
    <n v="3.3691535216047312"/>
    <n v="0.33002574393891188"/>
    <n v="44.806726357805374"/>
    <n v="1.0684569574760661"/>
    <n v="1.0717923275065102"/>
    <n v="1.0751381094615178"/>
    <n v="1.0784943358436803"/>
    <n v="1.0818610392570536"/>
    <n v="1.0852382524074711"/>
    <n v="1.088626008102864"/>
    <n v="1.0920243392535784"/>
    <n v="1.0954332788726961"/>
    <n v="1.0988528600763547"/>
    <n v="1.1022831160840691"/>
    <n v="1.1057240802190553"/>
    <n v="13.043924704560913"/>
  </r>
  <r>
    <s v="DE Florida"/>
    <x v="21"/>
    <s v="Regulated &amp; Renewable Energy"/>
    <s v="PEF Fossil Hydro Maintenance Inter City BG P12-14 344"/>
    <s v="AFUDC Not Eligible"/>
    <s v="Maintenance"/>
    <s v="Maintenance"/>
    <s v="Fossil Hydro"/>
    <s v="BG - Other Production Plant"/>
    <s v="~"/>
    <s v="PEF Inter City P12-14 344"/>
    <n v="0"/>
    <n v="0"/>
    <n v="0"/>
    <n v="0"/>
    <n v="0"/>
    <n v="0"/>
    <n v="0"/>
    <n v="0"/>
    <n v="0"/>
    <n v="0"/>
    <n v="0"/>
    <n v="0"/>
    <n v="0"/>
    <n v="0"/>
    <n v="0"/>
    <n v="3.5484061535025931E-2"/>
    <n v="5.4848964303863837E-2"/>
    <n v="5.6216283875755967E-2"/>
    <n v="5.6391772562642391E-2"/>
    <n v="5.6567809067298011E-2"/>
    <n v="5.6744395099829134E-2"/>
    <n v="5.6921532375680421E-2"/>
    <n v="3.5157176570512344E-2"/>
    <n v="1.3213636110769996E-2"/>
    <n v="5.7099222615651604E-2"/>
    <n v="0.47864485411702962"/>
    <n v="6.0031684220617214E-2"/>
    <n v="6.5727516677704212E-2"/>
    <n v="7.1441124363480546E-2"/>
    <n v="7.7172575967886806E-2"/>
    <n v="8.2921929834056926E-2"/>
    <n v="8.8689231285710463E-2"/>
    <n v="9.4474507305893227E-2"/>
    <n v="0.10027780344404263"/>
    <n v="0.10609921291733913"/>
    <n v="0.11193879490994613"/>
    <n v="0.11779660351016352"/>
    <n v="9.6669027398930532E-2"/>
    <n v="1.0732400118357712"/>
    <n v="0.2577976474050323"/>
    <n v="0.57689723504281554"/>
    <n v="0.82643498828548012"/>
    <n v="0.99954364072035362"/>
    <n v="0.88137979050298532"/>
    <n v="1.198663531064361"/>
    <n v="1.5206992761125697"/>
    <n v="1.8437380220034805"/>
    <n v="2.1677850356908408"/>
    <n v="2.4928436172194184"/>
    <n v="2.8189167718047603"/>
    <n v="0.14212664926701743"/>
    <n v="15.726826205119117"/>
    <n v="0.39075945601703915"/>
    <n v="0.65551846366310396"/>
    <n v="0.92110396156056717"/>
    <n v="1.1875185297392519"/>
    <n v="1.4547647562829833"/>
    <n v="1.7228452373547289"/>
    <n v="1.9917625772218222"/>
    <n v="2.2615193882812581"/>
    <n v="2.5321182910850744"/>
    <n v="2.8035619143658055"/>
    <n v="0"/>
    <n v="0.13176959278750003"/>
    <n v="16.053242168359134"/>
    <n v="0.45490661259853615"/>
    <n v="0.83823885260152509"/>
    <n v="1.2227673632410183"/>
    <n v="1.6084967941720381"/>
    <n v="1.9954310773300041"/>
    <n v="2.3835732416316757"/>
    <n v="0"/>
    <n v="0.22533970515570137"/>
    <n v="0.60795128574212975"/>
    <n v="0.99175725342132715"/>
    <n v="0.84651491124160994"/>
    <n v="8.2920445740046506E-2"/>
    <n v="11.257897542875613"/>
    <n v="0.26845459257938148"/>
    <n v="0.26929261922739878"/>
    <n v="0.27013326191806236"/>
    <n v="0.2709765288177941"/>
    <n v="0.27182242811850876"/>
    <n v="0.27267096803769347"/>
    <n v="0.27352215681848768"/>
    <n v="0.27437600272976326"/>
    <n v="0.27523251406620469"/>
    <n v="0.27609169914838971"/>
    <n v="0.27695356632287027"/>
    <n v="0.27781812396225342"/>
    <n v="3.2773444617468077"/>
  </r>
  <r>
    <s v="DE Florida"/>
    <x v="21"/>
    <s v="Regulated &amp; Renewable Energy"/>
    <s v="PEF Fossil Hydro Maintenance Inter City BG P12-14 345"/>
    <s v="AFUDC Not Eligible"/>
    <s v="Maintenance"/>
    <s v="Maintenance"/>
    <s v="Fossil Hydro"/>
    <s v="BG - Other Production Plant"/>
    <s v="~"/>
    <s v="PEF Inter City P12-14 345"/>
    <n v="0"/>
    <n v="0"/>
    <n v="0"/>
    <n v="0"/>
    <n v="0"/>
    <n v="0"/>
    <n v="0"/>
    <n v="0"/>
    <n v="0"/>
    <n v="0"/>
    <n v="0"/>
    <n v="0"/>
    <n v="0"/>
    <n v="0"/>
    <n v="0"/>
    <n v="1.9021604989336437E-2"/>
    <n v="2.9402365116306298E-2"/>
    <n v="3.0135331176717604E-2"/>
    <n v="3.0229403735992026E-2"/>
    <n v="3.0323769958752564E-2"/>
    <n v="3.0418430761719701E-2"/>
    <n v="3.0513387064475636E-2"/>
    <n v="1.8846374860570215E-2"/>
    <n v="7.0833088349764907E-3"/>
    <n v="3.0608639789473192E-2"/>
    <n v="0.25658261628832019"/>
    <n v="3.2180616724554079E-2"/>
    <n v="3.5233927715383168E-2"/>
    <n v="3.8296767304802644E-2"/>
    <n v="4.1369172314778754E-2"/>
    <n v="4.4451174020763068E-2"/>
    <n v="4.7542796719012903E-2"/>
    <n v="5.0644054874074237E-2"/>
    <n v="5.3754972903202795E-2"/>
    <n v="5.6875600776450173E-2"/>
    <n v="6.0005970220110637E-2"/>
    <n v="6.3146110228787106E-2"/>
    <n v="5.182045048791098E-2"/>
    <n v="0.57532161428983042"/>
    <n v="0.13819555216266535"/>
    <n v="0.30925306396503877"/>
    <n v="0.44302104351898869"/>
    <n v="0.5358182029124241"/>
    <n v="0.47247494860605327"/>
    <n v="0.64255905377964684"/>
    <n v="0.81519053128591323"/>
    <n v="0.98835968052606804"/>
    <n v="1.1620693249196312"/>
    <n v="1.3363212334988088"/>
    <n v="1.5111170172487405"/>
    <n v="7.6188818031497726E-2"/>
    <n v="8.4305684704554764"/>
    <n v="0.20947177609974885"/>
    <n v="0.3513994551007128"/>
    <n v="0.49377018547938367"/>
    <n v="0.63658535029595575"/>
    <n v="0.77984633692808081"/>
    <n v="0.92355453708434587"/>
    <n v="1.0677113468177926"/>
    <n v="1.2123181665394798"/>
    <n v="1.3573764010320879"/>
    <n v="1.5028874594635644"/>
    <n v="0"/>
    <n v="7.0636888620833407E-2"/>
    <n v="8.6055579034619871"/>
    <n v="0.24385824251519339"/>
    <n v="0.44934740790995692"/>
    <n v="0.65547784640682283"/>
    <n v="0.86225205050088449"/>
    <n v="1.0696721279463113"/>
    <n v="1.2777397024248973"/>
    <n v="0"/>
    <n v="0.120795662842494"/>
    <n v="0.32589850860498049"/>
    <n v="0.53164161776799823"/>
    <n v="0.45378297280170654"/>
    <n v="4.4450352338012145E-2"/>
    <n v="6.0349164920592582"/>
    <n v="0.14390782651667985"/>
    <n v="0.14435705926148218"/>
    <n v="0.14480769436266697"/>
    <n v="0.14525973619792809"/>
    <n v="0.14571318915862508"/>
    <n v="0.14616805764982588"/>
    <n v="0.14662434609034961"/>
    <n v="0.14708205891280948"/>
    <n v="0.14754120056365583"/>
    <n v="0.14800177550321938"/>
    <n v="0.14846378820575451"/>
    <n v="0.14892724315948275"/>
    <n v="1.7568539755824797"/>
  </r>
  <r>
    <s v="DE Florida"/>
    <x v="21"/>
    <s v="Regulated &amp; Renewable Energy"/>
    <s v="PEF Fossil Hydro Maintenance Inter City BG P12-14 346"/>
    <s v="AFUDC Not Eligible"/>
    <s v="Maintenance"/>
    <s v="Maintenance"/>
    <s v="Fossil Hydro"/>
    <s v="BG - Other Production Plant"/>
    <s v="~"/>
    <s v="PEF Inter City P12-14 346"/>
    <n v="0"/>
    <n v="0"/>
    <n v="0"/>
    <n v="0"/>
    <n v="0"/>
    <n v="0"/>
    <n v="0"/>
    <n v="0"/>
    <n v="0"/>
    <n v="0"/>
    <n v="0"/>
    <n v="0"/>
    <n v="0"/>
    <n v="0"/>
    <n v="0"/>
    <n v="3.2933303742013899E-4"/>
    <n v="5.0906168099471634E-4"/>
    <n v="5.2175198442265818E-4"/>
    <n v="5.2338072193987078E-4"/>
    <n v="5.2501454383812891E-4"/>
    <n v="5.2665346598919209E-4"/>
    <n v="5.2829750431436647E-4"/>
    <n v="3.2629916774476459E-4"/>
    <n v="1.2263779081289256E-4"/>
    <n v="5.2994667478465957E-4"/>
    <n v="4.4423765722613881E-3"/>
    <n v="5.5716330235498356E-4"/>
    <n v="6.1002720018914409E-4"/>
    <n v="6.6305607265703748E-4"/>
    <n v="7.1625055728057627E-4"/>
    <n v="7.6961119555136787E-4"/>
    <n v="8.2313840812583017E-4"/>
    <n v="8.7683244543776515E-4"/>
    <n v="9.3069373023851344E-4"/>
    <n v="9.8472312769107609E-4"/>
    <n v="1.0389211870927846E-3"/>
    <n v="1.093288410445476E-3"/>
    <n v="8.9720012423930538E-4"/>
    <n v="9.9609057613038593E-3"/>
    <n v="2.3931856671896095E-3"/>
    <n v="5.3558517373748617E-3"/>
    <n v="7.6726737941423687E-3"/>
    <n v="9.2798932100050142E-3"/>
    <n v="8.1828379976849833E-3"/>
    <n v="1.1128647459368615E-2"/>
    <n v="1.4118574259641295E-2"/>
    <n v="1.7117813377395166E-2"/>
    <n v="2.0126413713438197E-2"/>
    <n v="2.3144405906892245E-2"/>
    <n v="2.6171817859549269E-2"/>
    <n v="1.3195258755153917E-3"/>
    <n v="0.14601164085819704"/>
    <n v="3.6272088159890262E-3"/>
    <n v="6.083839931600301E-3"/>
    <n v="8.548139838866247E-3"/>
    <n v="1.1020132477223705E-2"/>
    <n v="1.3499841860840547E-2"/>
    <n v="1.5987292078848945E-2"/>
    <n v="1.848250729557939E-2"/>
    <n v="2.0985511750795445E-2"/>
    <n v="2.349632975992922E-2"/>
    <n v="2.6014985714317568E-2"/>
    <n v="0"/>
    <n v="1.2226540833333332E-3"/>
    <n v="0.14896844360732373"/>
    <n v="4.221981949379219E-3"/>
    <n v="7.7808757040516039E-3"/>
    <n v="1.1350875751519754E-2"/>
    <n v="1.4932025259643157E-2"/>
    <n v="1.8524360732894353E-2"/>
    <n v="2.2127910292022327E-2"/>
    <n v="0"/>
    <n v="2.0920590449988417E-3"/>
    <n v="5.6442664934530998E-3"/>
    <n v="9.2075627613329731E-3"/>
    <n v="7.8591232604025858E-3"/>
    <n v="7.6984171002069247E-4"/>
    <n v="0.1045108829597186"/>
    <n v="2.4923612932294999E-3"/>
    <n v="2.5001416227077356E-3"/>
    <n v="2.5079462398070939E-3"/>
    <n v="2.5157752203455123E-3"/>
    <n v="2.5236286403776086E-3"/>
    <n v="2.5315065761954158E-3"/>
    <n v="2.5394091043291281E-3"/>
    <n v="2.5473363015478391E-3"/>
    <n v="2.5552882448602919E-3"/>
    <n v="2.5632650115156252E-3"/>
    <n v="2.5712666790041229E-3"/>
    <n v="2.5792933250579696E-3"/>
    <n v="3.0427218258977838E-2"/>
  </r>
  <r>
    <s v="DE Florida"/>
    <x v="21"/>
    <s v="Regulated &amp; Renewable Energy"/>
    <s v="PEF Fossil Hydro Maintenance Inter City BG P7-10 341"/>
    <s v="AFUDC Not Eligible"/>
    <s v="Maintenance"/>
    <s v="Maintenance"/>
    <s v="Fossil Hydro"/>
    <s v="BG - Other Production Plant"/>
    <s v="~"/>
    <s v="PEF Inter City new P7-10 341"/>
    <n v="4.96"/>
    <n v="5"/>
    <n v="5.0599999999999996"/>
    <n v="5.17"/>
    <n v="5.4399999999999995"/>
    <n v="6.19"/>
    <n v="6.85"/>
    <n v="6.89"/>
    <n v="6.91"/>
    <n v="-20.86"/>
    <n v="0"/>
    <n v="0.01"/>
    <n v="31.62"/>
    <n v="0.1643559255"/>
    <n v="0.19289594560771442"/>
    <n v="0.36710273553897876"/>
    <n v="0.67402085803397704"/>
    <n v="0.11659533889479562"/>
    <n v="0.22994214464420323"/>
    <n v="0"/>
    <n v="0"/>
    <n v="1.0564685346469199E-3"/>
    <n v="1.0597664807774712E-3"/>
    <n v="1.06307472200752E-3"/>
    <n v="1.0663932904749691E-3"/>
    <n v="1.7491586512475756"/>
    <n v="6.4432617469840896E-3"/>
    <n v="1.7210451965323965E-2"/>
    <n v="3.3410196068725181E-2"/>
    <n v="5.7089683609571194E-2"/>
    <n v="1.9169440808705446E-2"/>
    <n v="5.3885623728349312E-2"/>
    <n v="7.1187388007815391E-2"/>
    <n v="8.2244761163801819E-2"/>
    <n v="9.3248493651058931E-2"/>
    <n v="0.10428657873559946"/>
    <n v="0.11535911463998104"/>
    <n v="0"/>
    <n v="0.65353499412591587"/>
    <n v="1.0021198950115817E-3"/>
    <n v="1.0052481826242424E-3"/>
    <n v="1.0083862357184951E-3"/>
    <n v="1.0115340847789505E-3"/>
    <n v="1.0146917603853823E-3"/>
    <n v="1.0178592932130245E-3"/>
    <n v="1.0210367140328688E-3"/>
    <n v="1.0242240537119637E-3"/>
    <n v="1.027421343213715E-3"/>
    <n v="1.0306286135981849E-3"/>
    <n v="1.0338458960223961E-3"/>
    <n v="5.0561790568342215E-5"/>
    <n v="1.1247557862879147E-2"/>
    <n v="9.5640164624999999E-3"/>
    <n v="2.8721905090770494E-2"/>
    <n v="4.7939598325235207E-2"/>
    <n v="6.7217282856139135E-2"/>
    <n v="8.6555145956512661E-2"/>
    <n v="0.10595337548399074"/>
    <n v="0.12541215988263782"/>
    <n v="0.14493168818477867"/>
    <n v="0.16451215001283442"/>
    <n v="0.18415373558116499"/>
    <n v="0.20385663569791662"/>
    <n v="0"/>
    <n v="1.1688176935344807"/>
    <n v="3.2681280240540907E-3"/>
    <n v="3.2783300412629396E-3"/>
    <n v="3.2885639058028485E-3"/>
    <n v="3.2988297170906764E-3"/>
    <n v="3.3091275748536263E-3"/>
    <n v="3.3194575791302204E-3"/>
    <n v="3.3298198302712636E-3"/>
    <n v="3.3402144289408262E-3"/>
    <n v="3.3506414761172183E-3"/>
    <n v="3.3611010730939688E-3"/>
    <n v="3.3715933214808142E-3"/>
    <n v="3.3821183232046813E-3"/>
    <n v="3.9897925295303172E-2"/>
    <n v="3.3926761805106796E-3"/>
    <n v="3.4032669959630944E-3"/>
    <n v="3.4138908724463827E-3"/>
    <n v="3.4245479131661725E-3"/>
    <n v="3.4352382216502656E-3"/>
    <n v="3.4459619017496446E-3"/>
    <n v="3.4567190576394796E-3"/>
    <n v="3.4675097938201413E-3"/>
    <n v="3.4783342151182149E-3"/>
    <n v="3.4891924266875233E-3"/>
    <n v="3.5000845340101413E-3"/>
    <n v="3.5110106428974243E-3"/>
    <n v="4.1418432755659165E-2"/>
  </r>
  <r>
    <s v="DE Florida"/>
    <x v="21"/>
    <s v="Regulated &amp; Renewable Energy"/>
    <s v="PEF Fossil Hydro Maintenance Inter City BG P7-10 342"/>
    <s v="AFUDC Not Eligible"/>
    <s v="Maintenance"/>
    <s v="Maintenance"/>
    <s v="Fossil Hydro"/>
    <s v="BG - Other Production Plant"/>
    <s v="~"/>
    <s v="PEF Inter City new P7-10 342"/>
    <n v="0"/>
    <n v="0"/>
    <n v="0"/>
    <n v="0"/>
    <n v="0"/>
    <n v="0"/>
    <n v="0"/>
    <n v="0"/>
    <n v="0"/>
    <n v="0"/>
    <n v="0"/>
    <n v="0"/>
    <n v="0"/>
    <n v="0"/>
    <n v="2.2072373595581275E-2"/>
    <n v="0.15886202545924127"/>
    <n v="0.40016601488045844"/>
    <n v="0"/>
    <n v="0.16272566759510326"/>
    <n v="0"/>
    <n v="0"/>
    <n v="7.7867533273319055E-4"/>
    <n v="7.8110610015912389E-4"/>
    <n v="7.8354445563880745E-4"/>
    <n v="7.8599042285964148E-4"/>
    <n v="0.74695539784177511"/>
    <n v="5.0203262043033853E-3"/>
    <n v="1.3499760334985237E-2"/>
    <n v="2.6257552337779905E-2"/>
    <n v="4.4905947722059872E-2"/>
    <n v="1.5043554271195338E-2"/>
    <n v="4.2404188997326252E-2"/>
    <n v="5.6029933241293524E-2"/>
    <n v="6.4737963733084727E-2"/>
    <n v="7.3403749682092581E-2"/>
    <n v="8.2096589383585022E-2"/>
    <n v="9.0816560190835505E-2"/>
    <n v="0"/>
    <n v="0.51421612609854128"/>
    <n v="7.8893263042060201E-4"/>
    <n v="7.9139541774500717E-4"/>
    <n v="7.9386589307871909E-4"/>
    <n v="7.9634408042116619E-4"/>
    <n v="7.988300038466946E-4"/>
    <n v="8.013236875048026E-4"/>
    <n v="8.0382515562037573E-4"/>
    <n v="8.0633443249392123E-4"/>
    <n v="8.0885154250180463E-4"/>
    <n v="8.1137651009648604E-4"/>
    <n v="8.1390935980675896E-4"/>
    <n v="3.955106144694998E-5"/>
    <n v="8.8545397749832892E-3"/>
    <n v="7.5323295708333328E-3"/>
    <n v="2.2620502159751379E-2"/>
    <n v="3.7755775044395076E-2"/>
    <n v="5.2938295256344581E-2"/>
    <n v="6.8168210286164127E-2"/>
    <n v="8.3445668084834793E-2"/>
    <n v="9.8770817065191835E-2"/>
    <n v="0.1141438061033664"/>
    <n v="0.12956478454023179"/>
    <n v="0.14503390218285414"/>
    <n v="0.16055130930594796"/>
    <n v="0"/>
    <n v="0.92052539959991542"/>
    <n v="2.5738786056435921E-3"/>
    <n v="2.5819134052704716E-3"/>
    <n v="2.5899732868903025E-3"/>
    <n v="2.598058328800789E-3"/>
    <n v="2.6061686095440566E-3"/>
    <n v="2.6143042079074122E-3"/>
    <n v="2.6224652029241107E-3"/>
    <n v="2.6306516738741226E-3"/>
    <n v="2.6388637002849051E-3"/>
    <n v="2.6471013619321737E-3"/>
    <n v="2.6553647388406765E-3"/>
    <n v="2.6636539112849735E-3"/>
    <n v="3.1422397033197588E-2"/>
    <n v="2.6719689597902141E-3"/>
    <n v="2.6803099651329224E-3"/>
    <n v="2.6886770083417787E-3"/>
    <n v="2.6970701706984092E-3"/>
    <n v="2.7054895337381736E-3"/>
    <n v="2.713935179250958E-3"/>
    <n v="2.7224071892819699E-3"/>
    <n v="2.730905646132536E-3"/>
    <n v="2.7394306323608986E-3"/>
    <n v="2.7479822307830207E-3"/>
    <n v="2.7565605244733891E-3"/>
    <n v="2.7651655967658216E-3"/>
    <n v="3.2619902636750096E-2"/>
  </r>
  <r>
    <s v="DE Florida"/>
    <x v="21"/>
    <s v="Regulated &amp; Renewable Energy"/>
    <s v="PEF Fossil Hydro Maintenance Inter City BG P7-10 343"/>
    <s v="AFUDC Not Eligible"/>
    <s v="Maintenance"/>
    <s v="Maintenance"/>
    <s v="Fossil Hydro"/>
    <s v="BG - Other Production Plant"/>
    <s v="~"/>
    <s v="PEF Inter City new P7-10 343"/>
    <n v="0"/>
    <n v="0"/>
    <n v="0"/>
    <n v="0"/>
    <n v="0"/>
    <n v="0"/>
    <n v="0"/>
    <n v="0"/>
    <n v="0"/>
    <n v="0"/>
    <n v="0"/>
    <n v="0"/>
    <n v="0"/>
    <n v="0"/>
    <n v="0.21742544805779651"/>
    <n v="1.5648814077593989"/>
    <n v="3.9418631034908067"/>
    <n v="0"/>
    <n v="1.6029404827785407"/>
    <n v="0"/>
    <n v="0"/>
    <n v="7.6703954098059158E-3"/>
    <n v="7.6943398530448445E-3"/>
    <n v="7.7183590429338996E-3"/>
    <n v="7.7424532128074547E-3"/>
    <n v="7.3579359896051351"/>
    <n v="4.9453071716105787E-2"/>
    <n v="0.13298032614374733"/>
    <n v="0.25865184173421879"/>
    <n v="0.44234915477705916"/>
    <n v="0.14818757546090222"/>
    <n v="0.41770540682207696"/>
    <n v="0.55192674620528737"/>
    <n v="0.6377058049539891"/>
    <n v="0.72306873090197965"/>
    <n v="0.80869815171651172"/>
    <n v="0.89459482937137424"/>
    <n v="0"/>
    <n v="5.0653216398032521"/>
    <n v="7.7714356325935263E-3"/>
    <n v="7.7956954900647241E-3"/>
    <n v="7.8200310788051949E-3"/>
    <n v="7.8444426352229681E-3"/>
    <n v="7.8689303964640644E-3"/>
    <n v="7.8934946004147952E-3"/>
    <n v="7.9181354857040722E-3"/>
    <n v="7.9428532917057287E-3"/>
    <n v="7.9676482585408475E-3"/>
    <n v="7.992520627080087E-3"/>
    <n v="8.0174706389460251E-3"/>
    <n v="3.8960047586300816E-4"/>
    <n v="8.7222258611405035E-2"/>
    <n v="7.4195592420833331E-2"/>
    <n v="0.22281839141749232"/>
    <n v="0.37190514174709521"/>
    <n v="0.52145729171259947"/>
    <n v="0.67147629413808663"/>
    <n v="0.82196360638287547"/>
    <n v="0.9729206903556793"/>
    <n v="1.1243490125288085"/>
    <n v="1.276250043952416"/>
    <n v="1.4286252602687877"/>
    <n v="1.5814761417266778"/>
    <n v="0"/>
    <n v="9.0674374666513522"/>
    <n v="2.5353437627650972E-2"/>
    <n v="2.543258269329008E-2"/>
    <n v="2.5511974823706249E-2"/>
    <n v="2.5591614790154166E-2"/>
    <n v="2.5671503366296144E-2"/>
    <n v="2.5751641328209614E-2"/>
    <n v="2.5832029454394646E-2"/>
    <n v="2.5912668525781543E-2"/>
    <n v="2.5993559325738422E-2"/>
    <n v="2.6074702640078797E-2"/>
    <n v="2.6156099257069253E-2"/>
    <n v="2.6237749967437066E-2"/>
    <n v="0.30951956379980688"/>
    <n v="2.6319655564377917E-2"/>
    <n v="2.6401816843563571E-2"/>
    <n v="2.6484234603149616E-2"/>
    <n v="2.6566909643783231E-2"/>
    <n v="2.6649842768610939E-2"/>
    <n v="2.6733034783286428E-2"/>
    <n v="2.681648649597837E-2"/>
    <n v="2.6900198717378275E-2"/>
    <n v="2.6984172260708351E-2"/>
    <n v="2.7068407941729433E-2"/>
    <n v="2.7152906578748894E-2"/>
    <n v="2.723766899262858E-2"/>
    <n v="0.32131533519394362"/>
  </r>
  <r>
    <s v="DE Florida"/>
    <x v="21"/>
    <s v="Regulated &amp; Renewable Energy"/>
    <s v="PEF Fossil Hydro Maintenance Inter City BG P7-10 344"/>
    <s v="AFUDC Not Eligible"/>
    <s v="Maintenance"/>
    <s v="Maintenance"/>
    <s v="Fossil Hydro"/>
    <s v="BG - Other Production Plant"/>
    <s v="~"/>
    <s v="PEF Inter City new P7-10 344"/>
    <n v="0"/>
    <n v="0"/>
    <n v="0"/>
    <n v="0"/>
    <n v="0"/>
    <n v="0"/>
    <n v="0"/>
    <n v="0"/>
    <n v="0"/>
    <n v="0"/>
    <n v="0"/>
    <n v="0"/>
    <n v="0"/>
    <n v="0"/>
    <n v="4.9549047959178832E-2"/>
    <n v="0.35662055484363681"/>
    <n v="0.89831050462623063"/>
    <n v="0"/>
    <n v="0.36529383090331968"/>
    <n v="0"/>
    <n v="0"/>
    <n v="1.7480050905785106E-3"/>
    <n v="1.7534617856296171E-3"/>
    <n v="1.7589355146819634E-3"/>
    <n v="1.7644263309100805E-3"/>
    <n v="1.6767987670541662"/>
    <n v="1.1269852007105815E-2"/>
    <n v="3.0304863651343449E-2"/>
    <n v="5.8944123722867885E-2"/>
    <n v="0.10080687279496575"/>
    <n v="3.3770441082475615E-2"/>
    <n v="9.5190813312403533E-2"/>
    <n v="0.12577849125742516"/>
    <n v="0.14532666620106297"/>
    <n v="0.16478000871232448"/>
    <n v="0.18429408269288319"/>
    <n v="0.2038690617888147"/>
    <n v="0"/>
    <n v="1.1543352772236726"/>
    <n v="1.771031129569927E-3"/>
    <n v="1.7765597043161714E-3"/>
    <n v="1.7821055374483443E-3"/>
    <n v="1.7876686828414304E-3"/>
    <n v="1.793249194538596E-3"/>
    <n v="1.7988471267517115E-3"/>
    <n v="1.8044625338618785E-3"/>
    <n v="1.8100954704199591E-3"/>
    <n v="1.815745991147105E-3"/>
    <n v="1.8214141509352892E-3"/>
    <n v="1.8271000048478393E-3"/>
    <n v="8.8785985430387692E-5"/>
    <n v="1.9877065512108636E-2"/>
    <n v="1.6909045833333334E-2"/>
    <n v="5.077992196110654E-2"/>
    <n v="8.4756531786761541E-2"/>
    <n v="0.11883920537601096"/>
    <n v="0.15302827382492379"/>
    <n v="0.18732406926314149"/>
    <n v="0.22172692485710485"/>
    <n v="0.25623717481329017"/>
    <n v="0.2908551543814562"/>
    <n v="0.32558119985790085"/>
    <n v="0.36041564858872788"/>
    <n v="0"/>
    <n v="2.0664531505437576"/>
    <n v="5.7780041224946392E-3"/>
    <n v="5.7960411446237071E-3"/>
    <n v="5.8141344723836447E-3"/>
    <n v="5.8322842815420502E-3"/>
    <n v="5.8504907484152116E-3"/>
    <n v="5.8687540498698169E-3"/>
    <n v="5.8870743633246741E-3"/>
    <n v="5.9054518667524336E-3"/>
    <n v="5.923886738681319E-3"/>
    <n v="5.9423791581968586E-3"/>
    <n v="5.960929304943627E-3"/>
    <n v="5.9795373591269903E-3"/>
    <n v="7.0538967610354969E-2"/>
    <n v="5.9982035015148562E-3"/>
    <n v="6.01692791343943E-3"/>
    <n v="6.0357107767989764E-3"/>
    <n v="6.054552274059587E-3"/>
    <n v="6.0734525882569501E-3"/>
    <n v="6.0924119029981344E-3"/>
    <n v="6.1114304024633666E-3"/>
    <n v="6.1305082714078248E-3"/>
    <n v="6.1496456951634299E-3"/>
    <n v="6.1688428596406502E-3"/>
    <n v="6.1880999513303052E-3"/>
    <n v="6.2074171573053743E-3"/>
    <n v="7.3227203294378887E-2"/>
  </r>
  <r>
    <s v="DE Florida"/>
    <x v="21"/>
    <s v="Regulated &amp; Renewable Energy"/>
    <s v="PEF Fossil Hydro Maintenance Inter City BG P7-10 345"/>
    <s v="AFUDC Not Eligible"/>
    <s v="Maintenance"/>
    <s v="Maintenance"/>
    <s v="Fossil Hydro"/>
    <s v="BG - Other Production Plant"/>
    <s v="~"/>
    <s v="PEF Inter City new P7-10 345"/>
    <n v="0"/>
    <n v="0"/>
    <n v="0"/>
    <n v="0"/>
    <n v="0"/>
    <n v="0"/>
    <n v="0"/>
    <n v="0"/>
    <n v="0"/>
    <n v="0"/>
    <n v="0"/>
    <n v="0"/>
    <n v="0"/>
    <n v="0"/>
    <n v="1.9606300460710234E-2"/>
    <n v="0.141112897961025"/>
    <n v="0.35545679253462692"/>
    <n v="0"/>
    <n v="0.14454486816850354"/>
    <n v="0"/>
    <n v="0"/>
    <n v="6.9167651901139182E-4"/>
    <n v="6.9383570485049423E-4"/>
    <n v="6.9600163095525475E-4"/>
    <n v="6.9817431836655878E-4"/>
    <n v="0.66350054729804941"/>
    <n v="4.4594217992057839E-3"/>
    <n v="1.1991476862655406E-2"/>
    <n v="2.3323883055350207E-2"/>
    <n v="3.9888755040278494E-2"/>
    <n v="1.336278781984296E-2"/>
    <n v="3.7666509524864139E-2"/>
    <n v="4.9769894531970803E-2"/>
    <n v="5.7505005642869367E-2"/>
    <n v="6.5202592053714745E-2"/>
    <n v="7.2924209590959202E-2"/>
    <n v="8.0669926965451333E-2"/>
    <n v="0"/>
    <n v="0.45676446288716244"/>
    <n v="7.0078780282975062E-4"/>
    <n v="7.0297543109021018E-4"/>
    <n v="7.0516988840418156E-4"/>
    <n v="7.0737119608971612E-4"/>
    <n v="7.0957937553141359E-4"/>
    <n v="7.1179444818062875E-4"/>
    <n v="7.1401643555568076E-4"/>
    <n v="7.1624535924206178E-4"/>
    <n v="7.1848124089264696E-4"/>
    <n v="7.2072410222790437E-4"/>
    <n v="7.2297396503610617E-4"/>
    <n v="3.513215245795555E-5"/>
    <n v="7.8652513975382577E-3"/>
    <n v="6.6907793666666658E-3"/>
    <n v="2.0093224505225538E-2"/>
    <n v="3.3537507654700101E-2"/>
    <n v="4.7023759419553876E-2"/>
    <n v="6.0552110811954461E-2"/>
    <n v="7.4122693253046143E-2"/>
    <n v="8.7735638574226699E-2"/>
    <n v="0.10139107901842805"/>
    <n v="0.11508914724140083"/>
    <n v="0.12882997631300322"/>
    <n v="0.14261369971849358"/>
    <n v="0"/>
    <n v="0.81767961587669913"/>
    <n v="2.2863117850855904E-3"/>
    <n v="2.2934488959957386E-3"/>
    <n v="2.3006082866109017E-3"/>
    <n v="2.307790026480966E-3"/>
    <n v="2.3149941853729313E-3"/>
    <n v="2.322220833271584E-3"/>
    <n v="2.3294700403801829E-3"/>
    <n v="2.3367418771211368E-3"/>
    <n v="2.3440364141366896E-3"/>
    <n v="2.3513537222896075E-3"/>
    <n v="2.3586938726638672E-3"/>
    <n v="2.3660569365653457E-3"/>
    <n v="2.7911726875974541E-2"/>
    <n v="2.3734429855225138E-3"/>
    <n v="2.3808520912871299E-3"/>
    <n v="2.3882843258349385E-3"/>
    <n v="2.3957397613663675E-3"/>
    <n v="2.4032184703072319E-3"/>
    <n v="2.4107205253094356E-3"/>
    <n v="2.4182459992516787E-3"/>
    <n v="2.4257949652401623E-3"/>
    <n v="2.4333674966093037E-3"/>
    <n v="2.4409636669224439E-3"/>
    <n v="2.448583549972566E-3"/>
    <n v="2.4562272197830087E-3"/>
    <n v="2.8975441057406782E-2"/>
  </r>
  <r>
    <s v="DE Florida"/>
    <x v="21"/>
    <s v="Regulated &amp; Renewable Energy"/>
    <s v="PEF Fossil Hydro Maintenance Inter City BG P7-10 346"/>
    <s v="AFUDC Not Eligible"/>
    <s v="Maintenance"/>
    <s v="Maintenance"/>
    <s v="Fossil Hydro"/>
    <s v="BG - Other Production Plant"/>
    <s v="~"/>
    <s v="PEF Inter City new P7-10 346"/>
    <n v="0"/>
    <n v="0"/>
    <n v="0"/>
    <n v="0"/>
    <n v="0"/>
    <n v="0"/>
    <n v="0"/>
    <n v="0"/>
    <n v="0"/>
    <n v="0"/>
    <n v="0"/>
    <n v="0"/>
    <n v="0"/>
    <n v="0"/>
    <n v="2.999369942274279E-3"/>
    <n v="2.1587437439290556E-2"/>
    <n v="5.4377745635494738E-2"/>
    <n v="0"/>
    <n v="2.2112459908660554E-2"/>
    <n v="0"/>
    <n v="0"/>
    <n v="1.0581260677183958E-4"/>
    <n v="1.0614291881202103E-4"/>
    <n v="1.0647426197738896E-4"/>
    <n v="1.068066394867759E-4"/>
    <n v="0.10150224935276814"/>
    <n v="6.822019141889651E-4"/>
    <n v="1.8344549670347755E-3"/>
    <n v="3.5680853669220781E-3"/>
    <n v="6.1021778760509196E-3"/>
    <n v="2.0442379842206052E-3"/>
    <n v="5.7622189727053082E-3"/>
    <n v="7.6137936368208961E-3"/>
    <n v="8.7971101841049278E-3"/>
    <n v="9.974686206415475E-3"/>
    <n v="1.1155938508111049E-2"/>
    <n v="1.2340877600570604E-2"/>
    <n v="0"/>
    <n v="6.9875783217145604E-2"/>
    <n v="1.072064500863939E-4"/>
    <n v="1.075411132454351E-4"/>
    <n v="1.0787682111241997E-4"/>
    <n v="1.0821357694858198E-4"/>
    <n v="1.0855138402533506E-4"/>
    <n v="1.0889024562430544E-4"/>
    <n v="1.0923016503736346E-4"/>
    <n v="1.0957114556665564E-4"/>
    <n v="1.0991319052463671E-4"/>
    <n v="1.1025630323410175E-4"/>
    <n v="1.1060048702821854E-4"/>
    <n v="5.3745132744931625E-6"/>
    <n v="1.2032253957079406E-3"/>
    <n v="1.0236476208333335E-3"/>
    <n v="3.0741383525685266E-3"/>
    <n v="5.1310300397062565E-3"/>
    <n v="7.1943426639169738E-3"/>
    <n v="9.2640962692473097E-3"/>
    <n v="1.1340310962314798E-2"/>
    <n v="1.3423006912503194E-2"/>
    <n v="1.5512204352158415E-2"/>
    <n v="1.7607923576785086E-2"/>
    <n v="1.9710184945243694E-2"/>
    <n v="2.1819008879948382E-2"/>
    <n v="0"/>
    <n v="0.12509989457522597"/>
    <n v="3.497914803387176E-4"/>
    <n v="3.5088341390914651E-4"/>
    <n v="3.5197875613584434E-4"/>
    <n v="3.5307751765951089E-4"/>
    <n v="3.5417970915406309E-4"/>
    <n v="3.5528534132673798E-4"/>
    <n v="3.5639442491819742E-4"/>
    <n v="3.5750697070263183E-4"/>
    <n v="3.5862298948786513E-4"/>
    <n v="3.5974249211545974E-4"/>
    <n v="3.6086548946082179E-4"/>
    <n v="3.6199199243330696E-4"/>
    <n v="4.2703205776423031E-3"/>
    <n v="3.6312201197632625E-4"/>
    <n v="3.642555590674524E-4"/>
    <n v="3.6539264471852648E-4"/>
    <n v="3.6653327997576495E-4"/>
    <n v="3.6767747591986689E-4"/>
    <n v="3.6882524366612166E-4"/>
    <n v="3.6997659436451686E-4"/>
    <n v="3.7113153919984679E-4"/>
    <n v="3.7229008939182077E-4"/>
    <n v="3.7345225619517253E-4"/>
    <n v="3.7461805089976927E-4"/>
    <n v="3.7578748483072162E-4"/>
    <n v="4.4330622302059062E-3"/>
  </r>
  <r>
    <s v="DE Florida"/>
    <x v="21"/>
    <s v="Regulated &amp; Renewable Energy"/>
    <s v="PEF Fossil Hydro Maintenance Osprey BG"/>
    <s v="AFUDC Not Eligible"/>
    <s v="Maintenance"/>
    <s v="Maintenance"/>
    <s v="Fossil Hydro"/>
    <s v="BG - Other Production Plant"/>
    <s v="~"/>
    <s v="PEF Osprey CC 346"/>
    <n v="0.22"/>
    <n v="0.33"/>
    <n v="0.38"/>
    <n v="0.39"/>
    <n v="0.39"/>
    <n v="0.41"/>
    <n v="1.6199999999999999"/>
    <n v="2.6900000000000004"/>
    <n v="2.57"/>
    <n v="2.9"/>
    <n v="3.5"/>
    <n v="3.82"/>
    <n v="19.22"/>
    <n v="4.9243719916000011"/>
    <n v="4.9397442559150191"/>
    <n v="4.9551645073663808"/>
    <n v="4.9706328957540915"/>
    <n v="4.0355568147981717"/>
    <n v="3.3768471623689251"/>
    <n v="3.3608440651450509"/>
    <n v="3.3713355112378918"/>
    <n v="3.3733952525986286"/>
    <n v="3.3731275840533486"/>
    <n v="3.3836573752386609"/>
    <n v="3.1811742881458374"/>
    <n v="47.245851704222012"/>
    <n v="3.1730628956335836"/>
    <n v="3.1829681508829966"/>
    <n v="3.192904327070563"/>
    <n v="3.2028715207212497"/>
    <n v="3.112737098794041"/>
    <n v="2.9374144104613409"/>
    <n v="2.9288968317897863"/>
    <n v="2.9380398811626796"/>
    <n v="2.9472114721185085"/>
    <n v="2.9564116937546769"/>
    <n v="2.8947148234689775"/>
    <n v="2.8902372607092026"/>
    <n v="36.357470366567611"/>
    <n v="2.8992596276588407"/>
    <n v="2.9083101594607146"/>
    <n v="2.917388944036198"/>
    <n v="2.9264960695811277"/>
    <n v="2.9356316245666569"/>
    <n v="2.9304083813739465"/>
    <n v="2.9292113749509849"/>
    <n v="2.9383554062238284"/>
    <n v="2.9475279821447753"/>
    <n v="2.9567291918207972"/>
    <n v="2.9659591246370285"/>
    <n v="2.8491685981064769"/>
    <n v="35.104446484561379"/>
    <n v="2.8365370040542062"/>
    <n v="2.8453917365236521"/>
    <n v="2.854274110545806"/>
    <n v="2.8631842124084734"/>
    <n v="2.8721221286688223"/>
    <n v="2.8665705061801825"/>
    <n v="2.8648648290051728"/>
    <n v="2.8738079915959331"/>
    <n v="2.8827790717890585"/>
    <n v="2.8917781567340901"/>
    <n v="2.9008053338526221"/>
    <n v="2.8642416936589052"/>
    <n v="34.416356775016922"/>
    <n v="2.8580811659266323"/>
    <n v="2.8670031521598704"/>
    <n v="2.8759529898898735"/>
    <n v="2.8849307660598229"/>
    <n v="2.7762392763066219"/>
    <n v="2.7586691356828772"/>
    <n v="2.7620154159882917"/>
    <n v="2.7612104974941882"/>
    <n v="2.5123136478486479"/>
    <n v="2.4720203043552451"/>
    <n v="2.4797371359787421"/>
    <n v="2.4874780570040125"/>
    <n v="32.495651544694823"/>
    <n v="2.4952431426302204"/>
    <n v="2.5030324682912748"/>
    <n v="2.5108461096565655"/>
    <n v="2.518684142631697"/>
    <n v="2.5265466433592265"/>
    <n v="2.5344336882194014"/>
    <n v="2.5423453538309051"/>
    <n v="2.5502817170515986"/>
    <n v="2.5582428549792668"/>
    <n v="2.5662288449523705"/>
    <n v="2.5742397645507928"/>
    <n v="2.5822756915965979"/>
    <n v="30.462400421749919"/>
  </r>
  <r>
    <s v="DE Florida"/>
    <x v="21"/>
    <s v="Regulated &amp; Renewable Energy"/>
    <s v="PEF Fossil Hydro Maintenance Osprey BG-341"/>
    <s v="AFUDC Not Eligible"/>
    <s v="Maintenance"/>
    <s v="Maintenance"/>
    <s v="Fossil Hydro"/>
    <s v="BG - Other Production Plant"/>
    <s v="~"/>
    <s v="PEF Osprey CC 341"/>
    <n v="27.619999999999997"/>
    <n v="37.47"/>
    <n v="42.699999999999996"/>
    <n v="29.29"/>
    <n v="28.77"/>
    <n v="10.46"/>
    <n v="21.910000000000004"/>
    <n v="21.630000000000003"/>
    <n v="26.040000000000003"/>
    <n v="29.729999999999997"/>
    <n v="36.56"/>
    <n v="23.2"/>
    <n v="335.38"/>
    <n v="71.203196793397694"/>
    <n v="72.307286034387133"/>
    <n v="74.862584951741624"/>
    <n v="78.635067685468414"/>
    <n v="62.57980499397965"/>
    <n v="53.85302162130813"/>
    <n v="54.293965544271813"/>
    <n v="54.729043759712127"/>
    <n v="55.006031585623354"/>
    <n v="55.029587406243429"/>
    <n v="55.389831753559704"/>
    <n v="52.090101507752792"/>
    <n v="739.97952363744582"/>
    <n v="52.185688473309455"/>
    <n v="52.473450390240892"/>
    <n v="53.037694123646631"/>
    <n v="53.588137682566405"/>
    <n v="52.138524145505343"/>
    <n v="49.251024403245211"/>
    <n v="49.118173803161895"/>
    <n v="49.331700177408202"/>
    <n v="49.544539135194526"/>
    <n v="49.706553564601393"/>
    <n v="48.63614328871801"/>
    <n v="48.600043378764518"/>
    <n v="607.61167256636247"/>
    <n v="48.840250373510358"/>
    <n v="49.138417630255404"/>
    <n v="49.759116862513672"/>
    <n v="50.460024366712624"/>
    <n v="50.826054589430051"/>
    <n v="48.04428930668616"/>
    <n v="47.814650996079834"/>
    <n v="48.03415983289139"/>
    <n v="48.252773838074319"/>
    <n v="48.411983580786476"/>
    <n v="48.611392991273661"/>
    <n v="46.743000196238228"/>
    <n v="584.93611456445205"/>
    <n v="46.622147435002539"/>
    <n v="46.904087071997431"/>
    <n v="47.48797329033988"/>
    <n v="48.146955159477287"/>
    <n v="48.492451012094577"/>
    <n v="45.25359252096758"/>
    <n v="44.88183229717707"/>
    <n v="45.087700443983174"/>
    <n v="45.292732067087123"/>
    <n v="45.442153657528031"/>
    <n v="45.629209283249189"/>
    <n v="45.098572557361429"/>
    <n v="554.33940679626528"/>
    <n v="45.255403637488371"/>
    <n v="45.815868813392903"/>
    <n v="47.303334650540016"/>
    <n v="49.020629615146241"/>
    <n v="47.886958805988783"/>
    <n v="43.044446378022656"/>
    <n v="42.465055115014074"/>
    <n v="42.799719382943216"/>
    <n v="43.034029846160912"/>
    <n v="43.049383350709689"/>
    <n v="43.322680675638104"/>
    <n v="39.525060207926806"/>
    <n v="532.52257047897183"/>
    <n v="38.95635975659156"/>
    <n v="39.077968656152919"/>
    <n v="39.199957178567772"/>
    <n v="39.32232650889339"/>
    <n v="39.445077835886408"/>
    <n v="39.568212352014363"/>
    <n v="39.691731253467275"/>
    <n v="39.815635740169284"/>
    <n v="39.939927015790296"/>
    <n v="40.064606287757677"/>
    <n v="40.189674767267988"/>
    <n v="40.315133669298724"/>
    <n v="475.58661102185772"/>
  </r>
  <r>
    <s v="DE Florida"/>
    <x v="21"/>
    <s v="Regulated &amp; Renewable Energy"/>
    <s v="PEF Fossil Hydro Maintenance Osprey BG-342"/>
    <s v="AFUDC Not Eligible"/>
    <s v="Maintenance"/>
    <s v="Maintenance"/>
    <s v="Fossil Hydro"/>
    <s v="BG - Other Production Plant"/>
    <s v="~"/>
    <s v="PEF Osprey CC 342"/>
    <n v="0"/>
    <n v="0"/>
    <n v="0"/>
    <n v="0"/>
    <n v="0"/>
    <n v="0"/>
    <n v="0"/>
    <n v="0"/>
    <n v="0"/>
    <n v="0"/>
    <n v="0"/>
    <n v="0"/>
    <n v="0"/>
    <n v="8.1659880251372496E-2"/>
    <n v="0.25295140039746117"/>
    <n v="0.70558494802142357"/>
    <n v="1.3941685812613112"/>
    <n v="0.86958360528770462"/>
    <n v="1.0191866917112968"/>
    <n v="1.1609828110916041"/>
    <n v="1.2161207755377199"/>
    <n v="1.2639473112462694"/>
    <n v="1.2694178540315386"/>
    <n v="1.309934179529062"/>
    <n v="1.2305198712397207"/>
    <n v="11.774057909606487"/>
    <n v="1.2755859144361328"/>
    <n v="1.3037847595497276"/>
    <n v="1.3855236565040496"/>
    <n v="1.4644994044313695"/>
    <n v="1.4328481225891034"/>
    <n v="1.3602242346148201"/>
    <n v="1.3613337463385005"/>
    <n v="1.3772588944431388"/>
    <n v="1.3929711393098048"/>
    <n v="1.3987456665006088"/>
    <n v="1.3618345566224166"/>
    <n v="1.3686181702641269"/>
    <n v="16.483228265603799"/>
    <n v="1.3900552196490996"/>
    <n v="1.4226560323826356"/>
    <n v="1.5177380361604773"/>
    <n v="1.6282986331634453"/>
    <n v="1.6738254478153287"/>
    <n v="1.5875232158581218"/>
    <n v="1.5862565239858202"/>
    <n v="1.6048338162075575"/>
    <n v="1.6231626229195706"/>
    <n v="1.6298939201016285"/>
    <n v="1.6443471637688101"/>
    <n v="1.5849406878346837"/>
    <n v="18.893531319847181"/>
    <n v="1.5966845731104731"/>
    <n v="1.6281237997467544"/>
    <n v="1.718052993084042"/>
    <n v="1.822474200610003"/>
    <n v="1.8660218012417635"/>
    <n v="1.7434317323536728"/>
    <n v="1.7374166138718057"/>
    <n v="1.7555947678414234"/>
    <n v="1.7735427818785003"/>
    <n v="1.7806371248599295"/>
    <n v="1.7949622662333367"/>
    <n v="1.7786931651957554"/>
    <n v="20.995635820027459"/>
    <n v="1.8246052626299822"/>
    <n v="1.9116063227201279"/>
    <n v="2.1783376253380902"/>
    <n v="2.4895778621952096"/>
    <n v="2.4538845832389713"/>
    <n v="2.2156754356958079"/>
    <n v="2.2082176989061804"/>
    <n v="2.2543101383641533"/>
    <n v="2.2902479798139406"/>
    <n v="2.2947635962356427"/>
    <n v="2.3288698805369741"/>
    <n v="2.1258542537207101"/>
    <n v="26.575950639395792"/>
    <n v="2.1102614406543392"/>
    <n v="2.1168489804857868"/>
    <n v="2.1234570844427001"/>
    <n v="2.1300858167194923"/>
    <n v="2.1367352417109711"/>
    <n v="2.143405424012963"/>
    <n v="2.1500964284229416"/>
    <n v="2.1568083199406565"/>
    <n v="2.1635411637687656"/>
    <n v="2.1702950253134676"/>
    <n v="2.1770699701851379"/>
    <n v="2.1838660641989658"/>
    <n v="25.762470959856188"/>
  </r>
  <r>
    <s v="DE Florida"/>
    <x v="21"/>
    <s v="Regulated &amp; Renewable Energy"/>
    <s v="PEF Fossil Hydro Maintenance Osprey BG-343"/>
    <s v="AFUDC Not Eligible"/>
    <s v="Maintenance"/>
    <s v="Maintenance"/>
    <s v="Fossil Hydro"/>
    <s v="BG - Other Production Plant"/>
    <s v="~"/>
    <s v="PEF Osprey CC 343"/>
    <n v="0"/>
    <n v="0"/>
    <n v="0"/>
    <n v="0"/>
    <n v="0"/>
    <n v="0"/>
    <n v="0"/>
    <n v="0"/>
    <n v="0"/>
    <n v="0"/>
    <n v="0"/>
    <n v="0"/>
    <n v="0"/>
    <n v="1.066185633101483"/>
    <n v="3.3026395354301417"/>
    <n v="9.2124129033419031"/>
    <n v="18.202849512962693"/>
    <n v="11.353648130322339"/>
    <n v="13.306928748925653"/>
    <n v="15.158278332680219"/>
    <n v="15.878182713508908"/>
    <n v="16.502626015366594"/>
    <n v="16.574051715538658"/>
    <n v="17.103049848018731"/>
    <n v="16.066183343927033"/>
    <n v="153.72703643312437"/>
    <n v="16.65458449818831"/>
    <n v="17.022760442576416"/>
    <n v="18.089977750879981"/>
    <n v="19.121118227015288"/>
    <n v="18.707865821236716"/>
    <n v="17.759657891714909"/>
    <n v="17.774144141950696"/>
    <n v="17.982069552346996"/>
    <n v="18.187215208806979"/>
    <n v="18.262609856825531"/>
    <n v="17.780682930986114"/>
    <n v="17.869252634775037"/>
    <n v="215.21193895730295"/>
    <n v="18.149137741472941"/>
    <n v="18.574777370169848"/>
    <n v="19.816175009081157"/>
    <n v="21.259662051665941"/>
    <n v="21.854064315600645"/>
    <n v="20.727268581962878"/>
    <n v="20.710728889996513"/>
    <n v="20.953276556604056"/>
    <n v="21.192579986787411"/>
    <n v="21.280465673576138"/>
    <n v="21.469169540152201"/>
    <n v="20.693535887399658"/>
    <n v="246.68084160446941"/>
    <n v="20.846878156533787"/>
    <n v="21.257377446727432"/>
    <n v="22.431581394771893"/>
    <n v="23.795007852308892"/>
    <n v="24.363606393380618"/>
    <n v="22.763021288860735"/>
    <n v="22.68448760171427"/>
    <n v="22.921837013568428"/>
    <n v="23.156181474002434"/>
    <n v="23.248809324058261"/>
    <n v="23.435849843964483"/>
    <n v="23.223436992809809"/>
    <n v="274.12807478270105"/>
    <n v="23.822893216152401"/>
    <n v="24.958829789018566"/>
    <n v="28.44143070879268"/>
    <n v="32.50516659684795"/>
    <n v="32.039140328750854"/>
    <n v="28.928964540510066"/>
    <n v="28.83159496860052"/>
    <n v="29.433404491240147"/>
    <n v="29.902629893636906"/>
    <n v="29.961588497434562"/>
    <n v="30.40689968625896"/>
    <n v="27.756225785285292"/>
    <n v="346.98876850252884"/>
    <n v="27.552639585322886"/>
    <n v="27.638649833737201"/>
    <n v="27.724928577763688"/>
    <n v="27.811476655557033"/>
    <n v="27.898294907888388"/>
    <n v="27.985384178153499"/>
    <n v="28.072745312380913"/>
    <n v="28.160379159240211"/>
    <n v="28.248286570050237"/>
    <n v="28.336468398787364"/>
    <n v="28.424925502093807"/>
    <n v="28.51365873928593"/>
    <n v="336.36783742026114"/>
  </r>
  <r>
    <s v="DE Florida"/>
    <x v="21"/>
    <s v="Regulated &amp; Renewable Energy"/>
    <s v="PEF Fossil Hydro Maintenance Osprey BG-344"/>
    <s v="AFUDC Not Eligible"/>
    <s v="Maintenance"/>
    <s v="Maintenance"/>
    <s v="Fossil Hydro"/>
    <s v="BG - Other Production Plant"/>
    <s v="~"/>
    <s v="PEF Osprey CC 344"/>
    <n v="0"/>
    <n v="0"/>
    <n v="0"/>
    <n v="0"/>
    <n v="0"/>
    <n v="0"/>
    <n v="0"/>
    <n v="0"/>
    <n v="0"/>
    <n v="0"/>
    <n v="0"/>
    <n v="0"/>
    <n v="0"/>
    <n v="1.0193951356960869"/>
    <n v="1.4114411666216811"/>
    <n v="2.4431463159206177"/>
    <n v="4.011308819370913"/>
    <n v="2.6582985617371624"/>
    <n v="2.8875759038911255"/>
    <n v="3.2085943380023614"/>
    <n v="3.3357306849564323"/>
    <n v="3.4447984988535554"/>
    <n v="3.4572087739450121"/>
    <n v="3.5511082829534377"/>
    <n v="3.3358209993489134"/>
    <n v="34.764427481297297"/>
    <n v="3.4373597411151109"/>
    <n v="3.503148848538689"/>
    <n v="3.6906702849161248"/>
    <n v="3.8719147580974616"/>
    <n v="3.7844881391340714"/>
    <n v="3.5895326655375759"/>
    <n v="3.5909742299189804"/>
    <n v="3.6287291717330104"/>
    <n v="3.6660048952992823"/>
    <n v="3.6806913624157551"/>
    <n v="3.5861753492697117"/>
    <n v="3.6009905077545232"/>
    <n v="43.630679953730301"/>
    <n v="3.6512553985473097"/>
    <n v="3.7269057302460658"/>
    <n v="3.9446112897092163"/>
    <n v="4.197512095384579"/>
    <n v="4.3025639780925973"/>
    <n v="4.0782662424524672"/>
    <n v="4.0733170312038398"/>
    <n v="4.1170100901543991"/>
    <n v="4.1601427700693545"/>
    <n v="4.1769131779573465"/>
    <n v="4.2112439429385322"/>
    <n v="4.0573976104333109"/>
    <n v="48.697139357189016"/>
    <n v="4.0823445049508678"/>
    <n v="4.1552371386502758"/>
    <n v="4.3611192451391476"/>
    <n v="4.5999553788146166"/>
    <n v="4.7003913405120805"/>
    <n v="4.3903521411617792"/>
    <n v="4.3732806976464644"/>
    <n v="4.4159317937805724"/>
    <n v="4.458063757076328"/>
    <n v="4.4755225260603773"/>
    <n v="4.5094256680972657"/>
    <n v="4.4670480591944726"/>
    <n v="52.988672251084246"/>
    <n v="4.5706200001940651"/>
    <n v="4.7697438222160562"/>
    <n v="5.3775069918210239"/>
    <n v="6.0864699385312777"/>
    <n v="5.9938928959446631"/>
    <n v="5.4091928757653625"/>
    <n v="5.3866465057723065"/>
    <n v="5.4925850616057401"/>
    <n v="5.5748598656525159"/>
    <n v="5.5850441471781718"/>
    <n v="5.6637360214808474"/>
    <n v="5.1691161123190561"/>
    <n v="65.079414238481093"/>
    <n v="5.1285581148127486"/>
    <n v="5.1445677808230155"/>
    <n v="5.1606274237273775"/>
    <n v="5.1767371995372047"/>
    <n v="5.1928972647508838"/>
    <n v="5.2091077763553395"/>
    <n v="5.2253688918275545"/>
    <n v="5.2416807691361047"/>
    <n v="5.2580435667426944"/>
    <n v="5.274457443603688"/>
    <n v="5.2909225591716629"/>
    <n v="5.3074390733969521"/>
    <n v="62.610407863885214"/>
  </r>
  <r>
    <s v="DE Florida"/>
    <x v="21"/>
    <s v="Regulated &amp; Renewable Energy"/>
    <s v="PEF Fossil Hydro Maintenance Osprey BG-345"/>
    <s v="AFUDC Not Eligible"/>
    <s v="Maintenance"/>
    <s v="Maintenance"/>
    <s v="Fossil Hydro"/>
    <s v="BG - Other Production Plant"/>
    <s v="~"/>
    <s v="PEF Osprey CC 345"/>
    <n v="0"/>
    <n v="0"/>
    <n v="0"/>
    <n v="0"/>
    <n v="0"/>
    <n v="0"/>
    <n v="0"/>
    <n v="0"/>
    <n v="0"/>
    <n v="0"/>
    <n v="0"/>
    <n v="0"/>
    <n v="0"/>
    <n v="0.24141674728276877"/>
    <n v="0.7478177057888834"/>
    <n v="2.0859695429219118"/>
    <n v="4.1216769240398339"/>
    <n v="2.5708101069062264"/>
    <n v="3.0130920499689542"/>
    <n v="3.4322937168430316"/>
    <n v="3.5953018915721451"/>
    <n v="3.736694784251132"/>
    <n v="3.7528677279417844"/>
    <n v="3.8726489409848628"/>
    <n v="3.6378709332789132"/>
    <n v="34.808461071780449"/>
    <n v="3.7711027911740231"/>
    <n v="3.8544689857300116"/>
    <n v="4.0961193355523431"/>
    <n v="4.3296007969523176"/>
    <n v="4.2360279251067023"/>
    <n v="4.0213249062459209"/>
    <n v="4.0246050324300207"/>
    <n v="4.0716856483161017"/>
    <n v="4.1181368436465915"/>
    <n v="4.135208477442875"/>
    <n v="4.0260856124820208"/>
    <n v="4.0461404782883807"/>
    <n v="48.730506833367308"/>
    <n v="4.1095148448084391"/>
    <n v="4.2058923783185751"/>
    <n v="4.4869818543457347"/>
    <n v="4.8138303985033808"/>
    <n v="4.9484208260145248"/>
    <n v="4.6932801568794673"/>
    <n v="4.6895350474766655"/>
    <n v="4.7444550989500875"/>
    <n v="4.7986405586233838"/>
    <n v="4.8185405254370783"/>
    <n v="4.8612687350073092"/>
    <n v="4.6856418029133398"/>
    <n v="55.85600222727799"/>
    <n v="4.7203637176718996"/>
    <n v="4.8133141844770888"/>
    <n v="5.0791927209074093"/>
    <n v="5.3879175102921897"/>
    <n v="5.5166668906020746"/>
    <n v="5.1542456658778661"/>
    <n v="5.1364633820391052"/>
    <n v="5.1902069844395289"/>
    <n v="5.2432701655929925"/>
    <n v="5.2642440041901555"/>
    <n v="5.3065960027941728"/>
    <n v="5.2584994375104204"/>
    <n v="62.070980666394902"/>
    <n v="5.3942340758509388"/>
    <n v="5.6514438205260236"/>
    <n v="6.4400078349086227"/>
    <n v="7.3601580079707727"/>
    <n v="7.2546351181505528"/>
    <n v="6.5503965076783484"/>
    <n v="6.5283489661716905"/>
    <n v="6.6646165257519057"/>
    <n v="6.7708630785098887"/>
    <n v="6.7842130486953343"/>
    <n v="6.8850447534571577"/>
    <n v="6.2848515680570403"/>
    <n v="78.56881330572827"/>
    <n v="6.2387534407130589"/>
    <n v="6.2582287701663297"/>
    <n v="6.2777648951712948"/>
    <n v="6.2973620055116042"/>
    <n v="6.3170202915633498"/>
    <n v="6.3367399442969141"/>
    <n v="6.3565211552788279"/>
    <n v="6.3763641166736269"/>
    <n v="6.3962690212457236"/>
    <n v="6.4162360623612749"/>
    <n v="6.4362654339900667"/>
    <n v="6.4563573307073909"/>
    <n v="76.163882467679471"/>
  </r>
  <r>
    <s v="DE Florida"/>
    <x v="21"/>
    <s v="Regulated &amp; Renewable Energy"/>
    <s v="PEF Fossil Hydro Maintenance Osprey BG-346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5.1702908133078131E-2"/>
    <n v="0.16015603961975666"/>
    <n v="0.44674072060032455"/>
    <n v="0.88271706812557937"/>
    <n v="0.55057637997779696"/>
    <n v="0.64529749161760908"/>
    <n v="0.73507562638071733"/>
    <n v="0.76998619815264369"/>
    <n v="0.80026754285276591"/>
    <n v="0.80373121399940739"/>
    <n v="0.82938410313713173"/>
    <n v="0.77910297765303294"/>
    <n v="7.4547382702498446"/>
    <n v="0.80763651804193481"/>
    <n v="0.82549060126957441"/>
    <n v="0.87724353878453543"/>
    <n v="0.92724699001735444"/>
    <n v="0.90720699837951035"/>
    <n v="0.86122522377192123"/>
    <n v="0.86192771050770167"/>
    <n v="0.8720107092449666"/>
    <n v="0.88195890841455837"/>
    <n v="0.88561504711986949"/>
    <n v="0.86224479826268907"/>
    <n v="0.86653983949772351"/>
    <n v="10.436346883312339"/>
    <n v="0.88011302640778044"/>
    <n v="0.90075477856566122"/>
    <n v="0.96095771016665898"/>
    <n v="1.0309612134477566"/>
    <n v="1.0597873139833189"/>
    <n v="1.0051449715808178"/>
    <n v="1.0043430342844952"/>
    <n v="1.0161055262316336"/>
    <n v="1.0277106844975561"/>
    <n v="1.0319726540857723"/>
    <n v="1.0411239238220686"/>
    <n v="1.0035106247852372"/>
    <n v="11.962485461858757"/>
    <n v="1.0109461561693356"/>
    <n v="1.0308517157139223"/>
    <n v="1.0877897481358068"/>
    <n v="1.1539032880887197"/>
    <n v="1.1814751720470666"/>
    <n v="1.1038569450385241"/>
    <n v="1.1000484355280504"/>
    <n v="1.1115578453458166"/>
    <n v="1.1229215439952158"/>
    <n v="1.1274133244271336"/>
    <n v="1.1364832294270546"/>
    <n v="1.1261823534972693"/>
    <n v="13.293429757413913"/>
    <n v="1.1552523292754771"/>
    <n v="1.2103383230080331"/>
    <n v="1.3792233083732741"/>
    <n v="1.5762898158407672"/>
    <n v="1.5536907597896239"/>
    <n v="1.4028675330922566"/>
    <n v="1.398145794966235"/>
    <n v="1.4273298710784965"/>
    <n v="1.4500844409387343"/>
    <n v="1.4529435771987678"/>
    <n v="1.4745384328898548"/>
    <n v="1.3459979499890851"/>
    <n v="16.826702136440606"/>
    <n v="1.3361253484318614"/>
    <n v="1.3402962908483007"/>
    <n v="1.3444802535705531"/>
    <n v="1.3486772772437168"/>
    <n v="1.3528874026397701"/>
    <n v="1.3571106706579685"/>
    <n v="1.3613471223252414"/>
    <n v="1.3655967987965905"/>
    <n v="1.3698597413554898"/>
    <n v="1.374135991414287"/>
    <n v="1.3784255905146052"/>
    <n v="1.3827285803277469"/>
    <n v="16.311671068126131"/>
  </r>
  <r>
    <s v="DE Florida"/>
    <x v="21"/>
    <s v="Regulated &amp; Renewable Energy"/>
    <s v="PEF Fossil Hydro Maintenance Suwannee BG-341"/>
    <s v="AFUDC Not Eligible"/>
    <s v="Maintenance"/>
    <s v="Maintenance"/>
    <s v="Fossil Hydro"/>
    <s v="BG - Other Production Plant"/>
    <s v="~"/>
    <s v="PEF Suwannee 341"/>
    <n v="3.84"/>
    <n v="8.83"/>
    <n v="10.219999999999999"/>
    <n v="11.419999999999998"/>
    <n v="12.75"/>
    <n v="15.55"/>
    <n v="14.84"/>
    <n v="15.08"/>
    <n v="11.459999999999999"/>
    <n v="11.639999999999999"/>
    <n v="13.04"/>
    <n v="17.099999999999998"/>
    <n v="145.76999999999998"/>
    <n v="28.979183499475734"/>
    <n v="29.132309302511789"/>
    <n v="29.354237841908642"/>
    <n v="27.564144678591095"/>
    <n v="27.557535263579464"/>
    <n v="27.678630338523238"/>
    <n v="27.821715642369746"/>
    <n v="27.986182957234028"/>
    <n v="24.509500725850145"/>
    <n v="24.402966769166952"/>
    <n v="24.488155295990119"/>
    <n v="23.884460695711422"/>
    <n v="323.35902301091238"/>
    <n v="23.93239436048604"/>
    <n v="24.0175923410774"/>
    <n v="24.10562587083745"/>
    <n v="24.197714756336147"/>
    <n v="24.295763944974084"/>
    <n v="24.39088332967594"/>
    <n v="24.478568845108775"/>
    <n v="24.60122066710435"/>
    <n v="24.731729275964405"/>
    <n v="24.841274983878382"/>
    <n v="23.97078467736166"/>
    <n v="22.469948743627729"/>
    <n v="290.0335017964324"/>
    <n v="22.358813748409311"/>
    <n v="22.430266279731839"/>
    <n v="22.50230336483774"/>
    <n v="22.575071441070673"/>
    <n v="22.648862619150922"/>
    <n v="22.722452563479486"/>
    <n v="22.795185006316988"/>
    <n v="22.872873466276072"/>
    <n v="22.953670066185904"/>
    <n v="23.032659636671792"/>
    <n v="23.112068601230302"/>
    <n v="22.763763000962403"/>
    <n v="272.76798979432346"/>
    <n v="22.72558462089405"/>
    <n v="22.818890259478859"/>
    <n v="22.917965883462465"/>
    <n v="23.025411426534717"/>
    <n v="17.805231795100863"/>
    <n v="17.150126236141968"/>
    <n v="17.228279274775101"/>
    <n v="17.380645614990428"/>
    <n v="17.577994529088336"/>
    <n v="17.743240596398767"/>
    <n v="17.910619904364694"/>
    <n v="17.824890619796054"/>
    <n v="232.10888076102631"/>
    <n v="17.808927269417275"/>
    <n v="17.866124440357201"/>
    <n v="17.923850285533007"/>
    <n v="17.98224651588108"/>
    <n v="18.041595929988087"/>
    <n v="18.100712612938228"/>
    <n v="18.15896083623489"/>
    <n v="18.221971007889646"/>
    <n v="18.287953297527903"/>
    <n v="18.352147131361768"/>
    <n v="18.416708732172431"/>
    <n v="18.169100952470593"/>
    <n v="217.33029901177207"/>
    <n v="18.112142210628608"/>
    <n v="18.168682341603262"/>
    <n v="18.225398972208573"/>
    <n v="18.282292653418146"/>
    <n v="18.339363937925544"/>
    <n v="18.396613380149649"/>
    <n v="18.454041536240059"/>
    <n v="18.511648964082493"/>
    <n v="18.569436223304201"/>
    <n v="18.627403875279402"/>
    <n v="18.685552483134746"/>
    <n v="18.743882611754774"/>
    <n v="221.11645918972945"/>
  </r>
  <r>
    <s v="DE Florida"/>
    <x v="21"/>
    <s v="Regulated &amp; Renewable Energy"/>
    <s v="PEF Fossil Hydro Maintenance Suwannee BG-342"/>
    <s v="AFUDC Not Eligible"/>
    <s v="Maintenance"/>
    <s v="Maintenance"/>
    <s v="Fossil Hydro"/>
    <s v="BG - Other Production Plant"/>
    <s v="~"/>
    <s v="PEF Suwannee 342"/>
    <n v="0"/>
    <n v="0"/>
    <n v="0"/>
    <n v="0"/>
    <n v="0"/>
    <n v="0"/>
    <n v="0"/>
    <n v="0"/>
    <n v="0"/>
    <n v="0"/>
    <n v="0"/>
    <n v="0"/>
    <n v="0"/>
    <n v="1.273959514050893E-2"/>
    <n v="9.8566756686769272E-2"/>
    <n v="0.2782012609863998"/>
    <n v="0.46083270611857269"/>
    <n v="0.52840035375636274"/>
    <n v="0.57806152178406167"/>
    <n v="0.67966990989144382"/>
    <n v="0.78805268030504461"/>
    <n v="0.66240653679680483"/>
    <n v="0.70863541111502515"/>
    <n v="0.72318331348677234"/>
    <n v="0.71647949191469573"/>
    <n v="6.2352295379824607"/>
    <n v="0.72554489456358684"/>
    <n v="0.74216960933782161"/>
    <n v="0.76236409636531921"/>
    <n v="0.78779734737727114"/>
    <n v="0.82107633759759946"/>
    <n v="0.85002915682529812"/>
    <n v="0.86848856691443577"/>
    <n v="0.93450120018728222"/>
    <n v="1.0109519971408933"/>
    <n v="1.0841843957588906"/>
    <n v="1.0401302622315165"/>
    <n v="1.0009828084389565"/>
    <n v="10.628220672738871"/>
    <n v="1.0067981736353813"/>
    <n v="1.0122077787401182"/>
    <n v="1.0181291830144785"/>
    <n v="1.0247619647864581"/>
    <n v="1.032505132535716"/>
    <n v="1.039681613303939"/>
    <n v="1.0453920400313352"/>
    <n v="1.0575944517097293"/>
    <n v="1.0737581123019102"/>
    <n v="1.0871530312315698"/>
    <n v="1.1008263552509352"/>
    <n v="1.0873105148729327"/>
    <n v="12.586118351414504"/>
    <n v="1.1022873314017343"/>
    <n v="1.1363453749710133"/>
    <n v="1.1780103285011452"/>
    <n v="1.2308406973593549"/>
    <n v="0.91740787557583292"/>
    <n v="0.95178296727052392"/>
    <n v="0.98845446168284379"/>
    <n v="1.1265075527006649"/>
    <n v="1.3259234627407483"/>
    <n v="1.4811683301529071"/>
    <n v="1.6391121050960322"/>
    <n v="1.689167356669145"/>
    <n v="14.767007844121945"/>
    <n v="1.7045342486431672"/>
    <n v="1.7120506061783445"/>
    <n v="1.720069761117925"/>
    <n v="1.728785031851823"/>
    <n v="1.7385828895276838"/>
    <n v="1.7478390727433528"/>
    <n v="1.7556825462151056"/>
    <n v="1.7698208761965444"/>
    <n v="1.7878030091704489"/>
    <n v="1.8031108170925807"/>
    <n v="1.818695554350757"/>
    <n v="1.7951468402997823"/>
    <n v="21.082121253387516"/>
    <n v="1.7933659473115504"/>
    <n v="1.7989642439882945"/>
    <n v="1.8045800166998252"/>
    <n v="1.8102133200005568"/>
    <n v="1.8158642086152026"/>
    <n v="1.8215327374393107"/>
    <n v="1.8272189615397927"/>
    <n v="1.8329229361554629"/>
    <n v="1.8386447166975712"/>
    <n v="1.8443843587503446"/>
    <n v="1.8501419180715246"/>
    <n v="1.855917450592911"/>
    <n v="21.893750815862347"/>
  </r>
  <r>
    <s v="DE Florida"/>
    <x v="21"/>
    <s v="Regulated &amp; Renewable Energy"/>
    <s v="PEF Fossil Hydro Maintenance Suwannee BG-343"/>
    <s v="AFUDC Not Eligible"/>
    <s v="Maintenance"/>
    <s v="Maintenance"/>
    <s v="Fossil Hydro"/>
    <s v="BG - Other Production Plant"/>
    <s v="~"/>
    <s v="PEF Suwannee 343"/>
    <n v="0"/>
    <n v="0"/>
    <n v="0"/>
    <n v="0"/>
    <n v="0"/>
    <n v="0"/>
    <n v="0"/>
    <n v="0"/>
    <n v="0"/>
    <n v="0"/>
    <n v="0"/>
    <n v="0"/>
    <n v="0"/>
    <n v="5.7445161967900227E-2"/>
    <n v="0.44445551370134639"/>
    <n v="1.2544603121822111"/>
    <n v="2.0779788644075881"/>
    <n v="2.3826537319785994"/>
    <n v="2.606585011536696"/>
    <n v="3.0647557970089769"/>
    <n v="3.5534735099558832"/>
    <n v="2.9869120937675397"/>
    <n v="3.1953665339215767"/>
    <n v="3.2609656835665182"/>
    <n v="3.2307369273333393"/>
    <n v="28.115789141328172"/>
    <n v="3.2716144840944543"/>
    <n v="3.3465783602885542"/>
    <n v="3.4376389917574843"/>
    <n v="3.5523221671361234"/>
    <n v="3.7023832139943642"/>
    <n v="3.8329367654705724"/>
    <n v="3.9161736180319666"/>
    <n v="4.213836641735778"/>
    <n v="4.5585672524920469"/>
    <n v="4.8887855171629466"/>
    <n v="4.6901373805523505"/>
    <n v="4.5136143592992077"/>
    <n v="47.92458875201585"/>
    <n v="4.5398369034167088"/>
    <n v="4.5642298011498461"/>
    <n v="4.5909304948427261"/>
    <n v="4.6208389196385466"/>
    <n v="4.6557542776695362"/>
    <n v="4.6881143405713175"/>
    <n v="4.7138636979600808"/>
    <n v="4.7688866015557698"/>
    <n v="4.8417715002100072"/>
    <n v="4.9021716368685455"/>
    <n v="4.9638271529402003"/>
    <n v="4.9028817593791585"/>
    <n v="56.753107086202441"/>
    <n v="4.9704149613193698"/>
    <n v="5.1239889020583451"/>
    <n v="5.311863789566571"/>
    <n v="5.5500855746713151"/>
    <n v="4.1367597181723044"/>
    <n v="4.2917632868323414"/>
    <n v="4.4571217548908875"/>
    <n v="5.0796283641057229"/>
    <n v="5.9788311350637313"/>
    <n v="6.6788586049178784"/>
    <n v="7.3910559419100919"/>
    <n v="7.6167642161721414"/>
    <n v="66.587136249680697"/>
    <n v="7.6860563395602677"/>
    <n v="7.7199489688985379"/>
    <n v="7.7561088035925874"/>
    <n v="7.7954075515811256"/>
    <n v="7.8395878818758113"/>
    <n v="7.8813257030674695"/>
    <n v="7.9166933579266923"/>
    <n v="7.9804456708362963"/>
    <n v="8.0615303936882494"/>
    <n v="8.1305560962919543"/>
    <n v="8.2008305238658998"/>
    <n v="8.0946450699426009"/>
    <n v="95.063136361127491"/>
    <n v="8.0866146980957598"/>
    <n v="8.1118584406003666"/>
    <n v="8.1371809857386346"/>
    <n v="8.1625825795063847"/>
    <n v="8.1880634686673517"/>
    <n v="8.2136239007555876"/>
    <n v="8.2392641240778595"/>
    <n v="8.2649843877160709"/>
    <n v="8.2907849415296706"/>
    <n v="8.3166660361580966"/>
    <n v="8.3426279230231906"/>
    <n v="8.3686708543316541"/>
    <n v="98.722922340200611"/>
  </r>
  <r>
    <s v="DE Florida"/>
    <x v="21"/>
    <s v="Regulated &amp; Renewable Energy"/>
    <s v="PEF Fossil Hydro Maintenance Suwannee BG-344"/>
    <s v="AFUDC Not Eligible"/>
    <s v="Maintenance"/>
    <s v="Maintenance"/>
    <s v="Fossil Hydro"/>
    <s v="BG - Other Production Plant"/>
    <s v="~"/>
    <s v="PEF Suwannee 344"/>
    <n v="0"/>
    <n v="0"/>
    <n v="0"/>
    <n v="0"/>
    <n v="0"/>
    <n v="0"/>
    <n v="0"/>
    <n v="0"/>
    <n v="0"/>
    <n v="0"/>
    <n v="0"/>
    <n v="0"/>
    <n v="0"/>
    <n v="1.4479383179107462E-2"/>
    <n v="0.11202756626476047"/>
    <n v="0.31619393036473209"/>
    <n v="0.52376651375196459"/>
    <n v="0.60056156491866863"/>
    <n v="0.65700473073864363"/>
    <n v="0.77248931006723587"/>
    <n v="0.89567341800185141"/>
    <n v="0.75286835734116786"/>
    <n v="0.80541049685264143"/>
    <n v="0.82194513948213699"/>
    <n v="0.81432580776587138"/>
    <n v="7.0867462187287815"/>
    <n v="0.8246292308478822"/>
    <n v="0.84352430661791944"/>
    <n v="0.86647666205399421"/>
    <n v="0.89538321542800992"/>
    <n v="0.93320696460522712"/>
    <n v="0.96611373747277773"/>
    <n v="0.98709406447634285"/>
    <n v="1.0621217401031884"/>
    <n v="1.1490130715176068"/>
    <n v="1.2322464827069022"/>
    <n v="1.1821760783548736"/>
    <n v="1.1376824364693092"/>
    <n v="12.079667990654032"/>
    <n v="1.1442919794003665"/>
    <n v="1.1504403494462936"/>
    <n v="1.157170412725482"/>
    <n v="1.1647090030621963"/>
    <n v="1.1735096196928696"/>
    <n v="1.1816661595023796"/>
    <n v="1.1881564329993193"/>
    <n v="1.2020252720363518"/>
    <n v="1.2203963295707498"/>
    <n v="1.2356205311012134"/>
    <n v="1.2511611582267137"/>
    <n v="1.2357995215606887"/>
    <n v="14.304946769324623"/>
    <n v="1.25282165318512"/>
    <n v="1.2915308474516054"/>
    <n v="1.3388857924595663"/>
    <n v="1.3989309623220871"/>
    <n v="1.0426940586012037"/>
    <n v="1.0817635988004617"/>
    <n v="1.1234431508969078"/>
    <n v="1.2803495189455381"/>
    <n v="1.5069987445790491"/>
    <n v="1.6834446910206859"/>
    <n v="1.8629581224078677"/>
    <n v="1.9198491899543653"/>
    <n v="16.783670330624457"/>
    <n v="1.9373146678372781"/>
    <n v="1.945857499823904"/>
    <n v="1.95497179394881"/>
    <n v="1.9648772692071643"/>
    <n v="1.9760131753374974"/>
    <n v="1.9865334330126829"/>
    <n v="1.9954480536580081"/>
    <n v="2.0115171904756282"/>
    <n v="2.0319550608188468"/>
    <n v="2.0493533858120747"/>
    <n v="2.0670664591097743"/>
    <n v="2.0403018052602113"/>
    <n v="23.96120979430188"/>
    <n v="2.0382777038901767"/>
    <n v="2.0446405342500791"/>
    <n v="2.051023227266632"/>
    <n v="2.0574258449444929"/>
    <n v="2.0638484494818812"/>
    <n v="2.0702911032711748"/>
    <n v="2.0767538688995235"/>
    <n v="2.0832368091494513"/>
    <n v="2.0897399869994686"/>
    <n v="2.0962634656246855"/>
    <n v="2.1028073083974221"/>
    <n v="2.1093715788878273"/>
    <n v="24.883679881062815"/>
  </r>
  <r>
    <s v="DE Florida"/>
    <x v="21"/>
    <s v="Regulated &amp; Renewable Energy"/>
    <s v="PEF Fossil Hydro Maintenance Suwannee BG-345"/>
    <s v="AFUDC Not Eligible"/>
    <s v="Maintenance"/>
    <s v="Maintenance"/>
    <s v="Fossil Hydro"/>
    <s v="BG - Other Production Plant"/>
    <s v="~"/>
    <s v="PEF Suwannee 345"/>
    <n v="0"/>
    <n v="0"/>
    <n v="0"/>
    <n v="0"/>
    <n v="0"/>
    <n v="0"/>
    <n v="0"/>
    <n v="0"/>
    <n v="0"/>
    <n v="0"/>
    <n v="0"/>
    <n v="0"/>
    <n v="0"/>
    <n v="1.2765098725523441E-2"/>
    <n v="9.8764078943170672E-2"/>
    <n v="0.27875819622903941"/>
    <n v="0.46175525396788308"/>
    <n v="0.52945816628455455"/>
    <n v="0.57921875174324289"/>
    <n v="0.68103055119421196"/>
    <n v="0.78963029468810819"/>
    <n v="0.66373261829618047"/>
    <n v="0.7100540388855574"/>
    <n v="0.72463106491946427"/>
    <n v="0.71791382286726246"/>
    <n v="6.2477119367441984"/>
    <n v="0.72699737368056516"/>
    <n v="0.74365536971860069"/>
    <n v="0.76389028439007367"/>
    <n v="0.78937445060554856"/>
    <n v="0.82272006253142715"/>
    <n v="0.85173084283861389"/>
    <n v="0.87022720709539436"/>
    <n v="0.93637199204073396"/>
    <n v="1.0129758369819799"/>
    <n v="1.0863548406281096"/>
    <n v="1.0422125144755174"/>
    <n v="1.0029866908128879"/>
    <n v="10.649497465799453"/>
    <n v="1.0088136978754036"/>
    <n v="1.0142341325490682"/>
    <n v="1.0201673909707267"/>
    <n v="1.0268134510071989"/>
    <n v="1.034572119919154"/>
    <n v="1.0417629673909783"/>
    <n v="1.0474848259065832"/>
    <n v="1.0597116657744283"/>
    <n v="1.0759076846391848"/>
    <n v="1.0893294190563003"/>
    <n v="1.103030115906412"/>
    <n v="1.0894872179665074"/>
    <n v="12.611314688961945"/>
    <n v="1.1044940168070996"/>
    <n v="1.1386202416804168"/>
    <n v="1.1803686049007907"/>
    <n v="1.2333047356602747"/>
    <n v="0.91924444804848038"/>
    <n v="0.95368835575056776"/>
    <n v="0.9904332633730436"/>
    <n v="1.1287627249273267"/>
    <n v="1.3285778486440503"/>
    <n v="1.4841335030655638"/>
    <n v="1.6423934680011769"/>
    <n v="1.6925489259269908"/>
    <n v="14.796570136785782"/>
    <n v="1.7079465811106396"/>
    <n v="1.7154779857537732"/>
    <n v="1.7235131943589135"/>
    <n v="1.7322459123229339"/>
    <n v="1.7420633844758204"/>
    <n v="1.7513380977823556"/>
    <n v="1.7591972732203236"/>
    <n v="1.7733639069348619"/>
    <n v="1.7913820386082526"/>
    <n v="1.8067204914587687"/>
    <n v="1.8223364280342864"/>
    <n v="1.7987405714623632"/>
    <n v="21.124325865523293"/>
    <n v="1.7969561132779674"/>
    <n v="1.8025656172681042"/>
    <n v="1.8081926322785615"/>
    <n v="1.8138372129729663"/>
    <n v="1.8194994141855878"/>
    <n v="1.8251792909218685"/>
    <n v="1.8308768983589607"/>
    <n v="1.8365922918462609"/>
    <n v="1.8423255269059482"/>
    <n v="1.8480766592335252"/>
    <n v="1.8538457446983545"/>
    <n v="1.859632839344207"/>
    <n v="21.937580241292309"/>
  </r>
  <r>
    <s v="DE Florida"/>
    <x v="21"/>
    <s v="Regulated &amp; Renewable Energy"/>
    <s v="PEF Fossil Hydro Maintenance Suwannee BG-346"/>
    <s v="AFUDC Not Eligible"/>
    <s v="Maintenance"/>
    <s v="Maintenance"/>
    <s v="Fossil Hydro"/>
    <s v="BG - Other Production Plant"/>
    <s v="~"/>
    <s v="PEF Suwannee 346"/>
    <n v="0"/>
    <n v="0"/>
    <n v="0"/>
    <n v="0"/>
    <n v="0"/>
    <n v="0"/>
    <n v="0"/>
    <n v="0"/>
    <n v="0"/>
    <n v="0"/>
    <n v="0"/>
    <n v="0"/>
    <n v="0"/>
    <n v="4.1504312482309094E-3"/>
    <n v="3.2112052422193171E-2"/>
    <n v="9.0635157095664901E-2"/>
    <n v="0.15013463478125313"/>
    <n v="0.17214749100096313"/>
    <n v="0.18832659727023612"/>
    <n v="0.2214295824461375"/>
    <n v="0.25673959286115255"/>
    <n v="0.21580535009404128"/>
    <n v="0.23086624978706061"/>
    <n v="0.23560580924196969"/>
    <n v="0.23342177197638664"/>
    <n v="2.0313747202252896"/>
    <n v="0.2363751884717126"/>
    <n v="0.24179135240242552"/>
    <n v="0.24837051202849603"/>
    <n v="0.25665640797572703"/>
    <n v="0.26749836640506719"/>
    <n v="0.2769309020799976"/>
    <n v="0.28294479118815685"/>
    <n v="0.3044510394552179"/>
    <n v="0.32935793587765388"/>
    <n v="0.35321631067329878"/>
    <n v="0.33886391953456069"/>
    <n v="0.32611007502715783"/>
    <n v="3.4625668011194723"/>
    <n v="0.32800466219142083"/>
    <n v="0.32976705682167862"/>
    <n v="0.33169619044505144"/>
    <n v="0.33385708366226091"/>
    <n v="0.33637972940039929"/>
    <n v="0.33871775425160117"/>
    <n v="0.34057815352400472"/>
    <n v="0.34455357583336393"/>
    <n v="0.34981953297467594"/>
    <n v="0.35418346208545287"/>
    <n v="0.35863809275866065"/>
    <n v="0.35423476866301573"/>
    <n v="4.1004300626115864"/>
    <n v="0.35911406401224583"/>
    <n v="0.37020983014331138"/>
    <n v="0.38378385060316716"/>
    <n v="0.40099545044965329"/>
    <n v="0.29888220717907071"/>
    <n v="0.31008126438276368"/>
    <n v="0.32202846636599225"/>
    <n v="0.36700476714758379"/>
    <n v="0.43197245374172016"/>
    <n v="0.48254966139458022"/>
    <n v="0.5340061458242189"/>
    <n v="0.55031364052681797"/>
    <n v="4.8109418017711256"/>
    <n v="0.55532001851086932"/>
    <n v="0.55776877177522377"/>
    <n v="0.56038133134862878"/>
    <n v="0.56322067840729184"/>
    <n v="0.56641272134233822"/>
    <n v="0.56942829221676161"/>
    <n v="0.57198361654479435"/>
    <n v="0.57658974145736519"/>
    <n v="0.5824481385085728"/>
    <n v="0.58743526750609565"/>
    <n v="0.59251261728043225"/>
    <n v="0.58484068441483927"/>
    <n v="6.8683418793132134"/>
    <n v="0.58426048749126436"/>
    <n v="0.58608435592725117"/>
    <n v="0.58791391787861857"/>
    <n v="0.58974919111864277"/>
    <n v="0.5915901934760821"/>
    <n v="0.59343694283535064"/>
    <n v="0.59528945713669146"/>
    <n v="0.59714775437635126"/>
    <n v="0.59901185260675538"/>
    <n v="0.60088176993668219"/>
    <n v="0.60275752453144049"/>
    <n v="0.60463913461304453"/>
    <n v="7.1327625819281764"/>
  </r>
  <r>
    <s v="DE Florida"/>
    <x v="21"/>
    <s v="Regulated &amp; Renewable Energy"/>
    <s v="PEF Fossil Hydro Maintenance Tiger Bay BG-341"/>
    <s v="AFUDC Not Eligible"/>
    <s v="Maintenance"/>
    <s v="Maintenance"/>
    <s v="Fossil Hydro"/>
    <s v="BG - Other Production Plant"/>
    <s v="~"/>
    <s v="PEF Tiger Bay 341"/>
    <n v="1.25"/>
    <n v="2.27"/>
    <n v="3.48"/>
    <n v="4.03"/>
    <n v="3.54"/>
    <n v="3.5900000000000003"/>
    <n v="2.71"/>
    <n v="1.37"/>
    <n v="0.76"/>
    <n v="0.01"/>
    <n v="-6.11"/>
    <n v="0.92"/>
    <n v="17.820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Univ of Florida BG-341"/>
    <s v="AFUDC Not Eligible"/>
    <s v="Maintenance"/>
    <s v="Maintenance"/>
    <s v="Fossil Hydro"/>
    <s v="BG - Other Production Plant"/>
    <s v="~"/>
    <s v="PEF Univ of Florida 341"/>
    <n v="-0.62"/>
    <n v="0.02"/>
    <n v="7.0000000000000007E-2"/>
    <n v="0.1"/>
    <n v="0.12"/>
    <n v="0.18"/>
    <n v="0.34"/>
    <n v="0.57999999999999996"/>
    <n v="0.91"/>
    <n v="1.99"/>
    <n v="3.87"/>
    <n v="5.3500000000000005"/>
    <n v="12.91"/>
    <n v="9.6333799699"/>
    <n v="9.6634522031506371"/>
    <n v="9.8190809150571408"/>
    <n v="9.9913669400056477"/>
    <n v="10.093564263526252"/>
    <n v="9.9885786245632158"/>
    <n v="9.9888916680726627"/>
    <n v="10.042090184847973"/>
    <n v="10.095454769837147"/>
    <n v="10.126969448128504"/>
    <n v="10.174981722281752"/>
    <n v="9.5656435280478469"/>
    <n v="119.1834542374188"/>
    <n v="9.8737821008598967"/>
    <n v="10.277667709900062"/>
    <n v="10.390906119307177"/>
    <n v="10.518429355281601"/>
    <n v="10.636545152555742"/>
    <n v="10.524717230629799"/>
    <n v="10.539163669317084"/>
    <n v="10.587439664803755"/>
    <n v="6.3031915236667295"/>
    <n v="5.6754739801180465"/>
    <n v="5.493223203398454"/>
    <n v="5.4818798404737681"/>
    <n v="106.30241955031209"/>
    <n v="5.9353657586897794"/>
    <n v="6.4196685082476037"/>
    <n v="6.5410316991595572"/>
    <n v="6.6003226761479477"/>
    <n v="6.7246500100797508"/>
    <n v="6.7626721136388488"/>
    <n v="6.7837829442958322"/>
    <n v="6.8241570914986811"/>
    <n v="6.866034872084767"/>
    <n v="6.9007097691820078"/>
    <n v="6.9936303768462551"/>
    <n v="6.6324050779463706"/>
    <n v="79.984430897817404"/>
    <n v="6.9575718776257602"/>
    <n v="7.3622884111563867"/>
    <n v="7.4685870598592166"/>
    <n v="7.6335878038068028"/>
    <n v="7.7539670524151925"/>
    <n v="7.792175787337464"/>
    <n v="7.8165003887275208"/>
    <n v="4.4795268116695128"/>
    <n v="4.0248551388843028"/>
    <n v="4.0886481517539552"/>
    <n v="3.9009354786625856"/>
    <n v="3.6734218014683226"/>
    <n v="72.952065763367031"/>
    <n v="3.6808029951706849"/>
    <n v="3.7201133149014751"/>
    <n v="3.7377781701299893"/>
    <n v="3.7597380549116464"/>
    <n v="3.7784878713749328"/>
    <n v="3.7913002399215645"/>
    <n v="3.8031354281415206"/>
    <n v="3.816154197030182"/>
    <n v="3.8292958882822177"/>
    <n v="3.8449708278355628"/>
    <n v="3.8617549704709457"/>
    <n v="3.6728610512298396"/>
    <n v="45.296393009400553"/>
    <n v="3.6473103460237257"/>
    <n v="3.6586960453115975"/>
    <n v="3.6701172869953655"/>
    <n v="3.6815741820266599"/>
    <n v="3.6930668417034673"/>
    <n v="3.7045953776712079"/>
    <n v="3.716159901923823"/>
    <n v="3.727760526804861"/>
    <n v="3.7393973650085721"/>
    <n v="3.7510705295809985"/>
    <n v="3.7627801339210758"/>
    <n v="3.7745262917817328"/>
    <n v="44.527054828753087"/>
  </r>
  <r>
    <s v="DE Florida"/>
    <x v="21"/>
    <s v="Regulated &amp; Renewable Energy"/>
    <s v="PEF Fossil Hydro Maintenance Univ of Florida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8.7340364329199741E-2"/>
    <n v="0.18621110529177723"/>
    <n v="0.24358417349731068"/>
    <n v="0.25008380071027159"/>
    <n v="0.25994561442390307"/>
    <n v="0.27608378578080295"/>
    <n v="0.29227233518308249"/>
    <n v="0.29318471296365345"/>
    <n v="0.30551619831817861"/>
    <n v="0.29564284115623218"/>
    <n v="2.4898649316544121"/>
    <n v="0.5394621585294157"/>
    <n v="0.80085266381550357"/>
    <n v="0.85984838474090897"/>
    <n v="0.92872652134794453"/>
    <n v="0.99632117804019071"/>
    <n v="0.99250955937682483"/>
    <n v="0.99530197298912937"/>
    <n v="1.0091130697101536"/>
    <n v="0.56566377483320029"/>
    <n v="0.51628427004607669"/>
    <n v="0.51720195866069663"/>
    <n v="0.52725217856880713"/>
    <n v="9.2485376906588517"/>
    <n v="0.83268037727129363"/>
    <n v="1.1595297346811888"/>
    <n v="1.2336857197153119"/>
    <n v="1.264597737115152"/>
    <n v="1.3476618483516989"/>
    <n v="1.3637242540968502"/>
    <n v="1.3679813511891368"/>
    <n v="1.3856160631945478"/>
    <n v="1.4042648434493141"/>
    <n v="1.4178665278409883"/>
    <n v="1.4762391267398072"/>
    <n v="1.4008216369541098"/>
    <n v="15.654669220599398"/>
    <n v="1.6513636662016735"/>
    <n v="1.9231468971934378"/>
    <n v="1.9871517828471801"/>
    <n v="2.0919916407160457"/>
    <n v="2.1657363999805574"/>
    <n v="2.1822457574220837"/>
    <n v="2.1890580085356555"/>
    <n v="1.1650258340591808"/>
    <n v="1.1276562748119177"/>
    <n v="1.1668399578914144"/>
    <n v="1.1202226730627558"/>
    <n v="1.0611983055538772"/>
    <n v="19.831637198275779"/>
    <n v="1.0792498960271137"/>
    <n v="1.1019833410868587"/>
    <n v="1.1096358357948062"/>
    <n v="1.1202634258154049"/>
    <n v="1.1286420818036775"/>
    <n v="1.1328733437339433"/>
    <n v="1.1364098004648773"/>
    <n v="1.1407554214970805"/>
    <n v="1.1451718812198537"/>
    <n v="1.1513368605456926"/>
    <n v="1.1582590951758023"/>
    <n v="1.0967135426718211"/>
    <n v="13.501294525836933"/>
    <n v="1.0943499586203727"/>
    <n v="1.0977661580556992"/>
    <n v="1.1011930217383168"/>
    <n v="1.1046305829584866"/>
    <n v="1.1080788751103907"/>
    <n v="1.1115379316924565"/>
    <n v="1.115007786307683"/>
    <n v="1.1184884726639661"/>
    <n v="1.1219800245744271"/>
    <n v="1.1254824759577402"/>
    <n v="1.1289958608384634"/>
    <n v="1.1325202133473669"/>
    <n v="13.360031361865371"/>
  </r>
  <r>
    <s v="DE Florida"/>
    <x v="21"/>
    <s v="Regulated &amp; Renewable Energy"/>
    <s v="PEF Fossil Hydro Maintenance Univ of Florida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.41808095054286304"/>
    <n v="0.89135552043943123"/>
    <n v="1.1659889854490422"/>
    <n v="1.1971014080298175"/>
    <n v="1.2443079485925672"/>
    <n v="1.3215581647181325"/>
    <n v="1.3990495305258703"/>
    <n v="1.4034169014738271"/>
    <n v="1.4624452689213585"/>
    <n v="1.4151834721677159"/>
    <n v="11.918488150860625"/>
    <n v="2.5822980445763988"/>
    <n v="3.8335223983125961"/>
    <n v="4.1159231791186928"/>
    <n v="4.4456291180102614"/>
    <n v="4.7691912938559708"/>
    <n v="4.750945833510964"/>
    <n v="4.7643125620139593"/>
    <n v="4.8304235347527671"/>
    <n v="2.7077199698703769"/>
    <n v="2.4713501028874143"/>
    <n v="2.475742895741547"/>
    <n v="2.5238512992800346"/>
    <n v="44.270910231930976"/>
    <n v="3.9858689851457023"/>
    <n v="5.5504250492987293"/>
    <n v="5.9053934841428095"/>
    <n v="6.0533625514204026"/>
    <n v="6.4509722053907002"/>
    <n v="6.5278594458926671"/>
    <n v="6.5482372688891273"/>
    <n v="6.6326507940706474"/>
    <n v="6.7219184411705122"/>
    <n v="6.7870267498780432"/>
    <n v="7.0664435711614102"/>
    <n v="6.7054359660939715"/>
    <n v="74.935594512554715"/>
    <n v="7.9047058726137882"/>
    <n v="9.2056513962411888"/>
    <n v="9.512024045330655"/>
    <n v="10.013861510188844"/>
    <n v="10.366856027326291"/>
    <n v="10.445881773350418"/>
    <n v="10.478490369105833"/>
    <n v="5.5766980796330001"/>
    <n v="5.3978173587774245"/>
    <n v="5.5853781440541352"/>
    <n v="5.3622314689503447"/>
    <n v="5.0796957290523421"/>
    <n v="94.929291774624275"/>
    <n v="5.1661065607392729"/>
    <n v="5.2749285200820939"/>
    <n v="5.3115596993227854"/>
    <n v="5.362432317066661"/>
    <n v="5.4025395443083406"/>
    <n v="5.4227936707547046"/>
    <n v="5.4397218430728884"/>
    <n v="5.46052339067292"/>
    <n v="5.4816640335772"/>
    <n v="5.5111746377905542"/>
    <n v="5.5443101348609272"/>
    <n v="5.2497063823970151"/>
    <n v="64.627460734645354"/>
    <n v="5.2383924281085772"/>
    <n v="5.2547449605996306"/>
    <n v="5.2711485403007856"/>
    <n v="5.2876033265645868"/>
    <n v="5.3041094792410233"/>
    <n v="5.3206671586790861"/>
    <n v="5.3372765257283197"/>
    <n v="5.3539377417403893"/>
    <n v="5.3706509685706481"/>
    <n v="5.3874163685797063"/>
    <n v="5.4042341046350106"/>
    <n v="5.4211043401124259"/>
    <n v="63.951285942860196"/>
  </r>
  <r>
    <s v="DE Florida"/>
    <x v="21"/>
    <s v="Regulated &amp; Renewable Energy"/>
    <s v="PEF Fossil Hydro Maintenance Univ of Florida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8.0320850310022951E-2"/>
    <n v="0.17124538498409309"/>
    <n v="0.22400740010225936"/>
    <n v="0.22998465458765946"/>
    <n v="0.23905387784040819"/>
    <n v="0.25389503010477643"/>
    <n v="0.26878251154893384"/>
    <n v="0.26962156185176078"/>
    <n v="0.28096197011394519"/>
    <n v="0.2718821311557173"/>
    <n v="2.2897553725995765"/>
    <n v="0.49610577670417283"/>
    <n v="0.73648842004203696"/>
    <n v="0.79074267585806357"/>
    <n v="0.85408510112199632"/>
    <n v="0.91624719929543152"/>
    <n v="0.91274191906846602"/>
    <n v="0.91530990739185103"/>
    <n v="0.92801101118122209"/>
    <n v="0.52020157842403514"/>
    <n v="0.47479068687519344"/>
    <n v="0.47563462118222571"/>
    <n v="0.48487710849060839"/>
    <n v="8.505236005635302"/>
    <n v="0.76575832803173227"/>
    <n v="1.0663391078192881"/>
    <n v="1.134535244842974"/>
    <n v="1.1629628913972259"/>
    <n v="1.2393512175032495"/>
    <n v="1.2541227017763681"/>
    <n v="1.2580376589908222"/>
    <n v="1.2742550847369356"/>
    <n v="1.2914050790141371"/>
    <n v="1.3039136077915923"/>
    <n v="1.3575948550120456"/>
    <n v="1.2882386168022575"/>
    <n v="14.396514393718627"/>
    <n v="1.5186411170125622"/>
    <n v="1.7685774211134251"/>
    <n v="1.8274374097819224"/>
    <n v="1.9238498973341633"/>
    <n v="1.9916668311767252"/>
    <n v="2.0068491671047872"/>
    <n v="2.0131138879442627"/>
    <n v="1.0713878926001175"/>
    <n v="1.037021624073913"/>
    <n v="1.0730556041668871"/>
    <n v="1.0301849786899449"/>
    <n v="0.9759045906567333"/>
    <n v="18.237690421655444"/>
    <n v="0.99250342517764389"/>
    <n v="1.0134076909037066"/>
    <n v="1.0204446754353333"/>
    <n v="1.0302173298954733"/>
    <n v="1.0379220386190717"/>
    <n v="1.041813123757559"/>
    <n v="1.0450653205315992"/>
    <n v="1.0490615636450678"/>
    <n v="1.0531229456454541"/>
    <n v="1.0587921328929768"/>
    <n v="1.0651576349680467"/>
    <n v="1.008559105537663"/>
    <n v="12.416066987009597"/>
    <n v="1.0063854754067576"/>
    <n v="1.0095270787537707"/>
    <n v="1.012678489149704"/>
    <n v="1.0158397372089278"/>
    <n v="1.0190108536413811"/>
    <n v="1.0221918692528675"/>
    <n v="1.0253828149453583"/>
    <n v="1.0285837217172886"/>
    <n v="1.031794620663862"/>
    <n v="1.0350155429773495"/>
    <n v="1.0382465199473958"/>
    <n v="1.0414875829613199"/>
    <n v="12.286144306625983"/>
  </r>
  <r>
    <s v="DE Florida"/>
    <x v="21"/>
    <s v="Regulated &amp; Renewable Energy"/>
    <s v="PEF Fossil Hydro Maintenance Univ of Florida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8.3312907969764968E-2"/>
    <n v="0.17762450153800721"/>
    <n v="0.23235197134033583"/>
    <n v="0.23855188644247791"/>
    <n v="0.24795895022849493"/>
    <n v="0.26335295499804218"/>
    <n v="0.27879501477045832"/>
    <n v="0.2796653208042168"/>
    <n v="0.29142817423816558"/>
    <n v="0.28201009929763249"/>
    <n v="2.375051781627596"/>
    <n v="0.51458637151237741"/>
    <n v="0.76392358550645301"/>
    <n v="0.82019888394169227"/>
    <n v="0.88590089812887585"/>
    <n v="0.95037861648396449"/>
    <n v="0.94674275994322554"/>
    <n v="0.94940640922019182"/>
    <n v="0.96258064588519188"/>
    <n v="0.53957977364141474"/>
    <n v="0.49247726646138895"/>
    <n v="0.49335263843495386"/>
    <n v="0.50293942059130414"/>
    <n v="8.8220672697510327"/>
    <n v="0.79428639223444208"/>
    <n v="1.1060669389330704"/>
    <n v="1.1768040820653989"/>
    <n v="1.2062909420816814"/>
    <n v="1.2855255283354159"/>
    <n v="1.3008473910020111"/>
    <n v="1.3049082072770806"/>
    <n v="1.3217298877862091"/>
    <n v="1.3395188847231001"/>
    <n v="1.3524934729350202"/>
    <n v="1.4081749000820447"/>
    <n v="1.3362346815637471"/>
    <n v="14.932881309019221"/>
    <n v="1.5752154931045719"/>
    <n v="1.8344574646251108"/>
    <n v="1.8955090159543957"/>
    <n v="1.9955112116334783"/>
    <n v="2.0658531914960663"/>
    <n v="2.0816008957208725"/>
    <n v="2.0880989667890173"/>
    <n v="1.1112956428712486"/>
    <n v="1.0756489091661892"/>
    <n v="1.1130245508596177"/>
    <n v="1.0685567852249658"/>
    <n v="1.0122544392755355"/>
    <n v="18.91702656672107"/>
    <n v="1.0294720181765171"/>
    <n v="1.0511554443433309"/>
    <n v="1.0584546564269064"/>
    <n v="1.0685915161099633"/>
    <n v="1.0765833426650282"/>
    <n v="1.0806193843622207"/>
    <n v="1.0839927214758027"/>
    <n v="1.0881378405615885"/>
    <n v="1.0923505264369013"/>
    <n v="1.0982309516534705"/>
    <n v="1.1048336480333278"/>
    <n v="1.0461269102382453"/>
    <n v="12.878548960483302"/>
    <n v="1.0438723064734643"/>
    <n v="1.0471309313364132"/>
    <n v="1.0503997285508382"/>
    <n v="1.0536787298714634"/>
    <n v="1.0569679671521413"/>
    <n v="1.0602674723461611"/>
    <n v="1.0635772775065599"/>
    <n v="1.0668974147864339"/>
    <n v="1.0702279164392503"/>
    <n v="1.0735688148191611"/>
    <n v="1.0769201423813177"/>
    <n v="1.0802819316821852"/>
    <n v="12.743790633345389"/>
  </r>
  <r>
    <s v="DE Florida"/>
    <x v="21"/>
    <s v="Regulated &amp; Renewable Energy"/>
    <s v="PEF Fossil Hydro Maintenance Univ of Florida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2.0756890467856112E-2"/>
    <n v="4.4254034730968436E-2"/>
    <n v="5.7889041885947241E-2"/>
    <n v="5.9433711995552259E-2"/>
    <n v="6.1777423160949987E-2"/>
    <n v="6.5612743264998066E-2"/>
    <n v="6.9460035972755338E-2"/>
    <n v="6.9676867283250413E-2"/>
    <n v="7.2607508720067451E-2"/>
    <n v="7.026105419432159E-2"/>
    <n v="0.59172931167666687"/>
    <n v="0.12820597924165894"/>
    <n v="0.19032678820818372"/>
    <n v="0.20434742719596327"/>
    <n v="0.22071667351366248"/>
    <n v="0.23678089417439796"/>
    <n v="0.23587504323470512"/>
    <n v="0.23653867480914059"/>
    <n v="0.2398209535594186"/>
    <n v="0.13443292921920361"/>
    <n v="0.12269763385954556"/>
    <n v="0.12291572731729056"/>
    <n v="0.12530421419174673"/>
    <n v="2.1979629385249178"/>
    <n v="0.19789402381569418"/>
    <n v="0.27557490949473296"/>
    <n v="0.29319923101395451"/>
    <n v="0.30054594175216542"/>
    <n v="0.32028743152644884"/>
    <n v="0.32410489785105884"/>
    <n v="0.32511664638753357"/>
    <n v="0.32930779597471099"/>
    <n v="0.33373995481448432"/>
    <n v="0.33697259169033161"/>
    <n v="0.35084574945540947"/>
    <n v="0.33292192829068262"/>
    <n v="3.7205111020672073"/>
    <n v="0.39246375384289861"/>
    <n v="0.45705362089214696"/>
    <n v="0.4722645523962633"/>
    <n v="0.49717999613668845"/>
    <n v="0.51470562818552767"/>
    <n v="0.51862915366134532"/>
    <n v="0.52024814273145537"/>
    <n v="0.27687835695780427"/>
    <n v="0.26799704217549569"/>
    <n v="0.27730914490534536"/>
    <n v="0.26623003054349847"/>
    <n v="0.25220234610459197"/>
    <n v="4.7131617685330607"/>
    <n v="0.25648879188301382"/>
    <n v="0.26188766449096063"/>
    <n v="0.26370546901249614"/>
    <n v="0.26622973143993672"/>
    <n v="0.26821997188828195"/>
    <n v="0.26922538863016576"/>
    <n v="0.27006582144909086"/>
    <n v="0.27109839773354905"/>
    <n v="0.27214779725111593"/>
    <n v="0.27361239629976858"/>
    <n v="0.27525681270343028"/>
    <n v="0.26063060051515791"/>
    <n v="3.2085688432969675"/>
    <n v="0.26006885497829152"/>
    <n v="0.26088070412081166"/>
    <n v="0.26169508758844445"/>
    <n v="0.26251201329251667"/>
    <n v="0.26333148916905152"/>
    <n v="0.26415352317884583"/>
    <n v="0.26497812330754755"/>
    <n v="0.26580529756573307"/>
    <n v="0.26663505398898507"/>
    <n v="0.26746740063797086"/>
    <n v="0.2683023455985204"/>
    <n v="0.26913989698170493"/>
    <n v="3.1749697904084235"/>
  </r>
  <r>
    <s v="DE Florida"/>
    <x v="21"/>
    <s v="Regulated &amp; Renewable Energy"/>
    <s v="PEF Fossil Hydro Maintenance Univ of Florida Other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053126624999997"/>
    <n v="1.8034684591879149"/>
    <n v="3.0101608250729077"/>
    <n v="4.2206200863157131"/>
    <n v="5.4348580019205617"/>
    <n v="6.6528863675994181"/>
    <n v="7.8747170158865618"/>
    <n v="9.1003618162535442"/>
    <n v="10.329832675224488"/>
    <n v="11.563141536491756"/>
    <n v="12.800300381031979"/>
    <n v="0"/>
    <n v="73.390878431234839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Univ of Florida Other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804364083333329"/>
    <n v="1.2554359167922799"/>
    <n v="2.0954422550973195"/>
    <n v="2.9380708159884561"/>
    <n v="3.7833297851792693"/>
    <n v="4.6312273739364365"/>
    <n v="5.4817718191594986"/>
    <n v="6.3349713834608812"/>
    <n v="7.1908343552461549"/>
    <n v="8.0493690487945635"/>
    <n v="8.9105838043397831"/>
    <n v="0"/>
    <n v="51.089080198827972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Univ of Florida Other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9904700000001"/>
    <n v="6.0092178419204849"/>
    <n v="10.029957576981072"/>
    <n v="14.063248734650406"/>
    <n v="18.109130496327904"/>
    <n v="22.167642165724377"/>
    <n v="26.238823169243851"/>
    <n v="30.322713056366585"/>
    <n v="34.419351500033251"/>
    <n v="38.528778297030364"/>
    <n v="42.651033368376851"/>
    <n v="0"/>
    <n v="244.54088667665513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Univ of Florida Other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8448568833333335"/>
    <n v="1.1546573024386997"/>
    <n v="1.9272331381666701"/>
    <n v="2.7022207007037573"/>
    <n v="3.4796275186651897"/>
    <n v="4.259461144168049"/>
    <n v="5.0417291529046295"/>
    <n v="5.8264391442160441"/>
    <n v="6.6135987411660357"/>
    <n v="7.4032155906150381"/>
    <n v="8.1952973632944612"/>
    <n v="0"/>
    <n v="46.987965484671918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Univ of Florida Other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9879334249999998"/>
    <n v="1.1976249287134819"/>
    <n v="1.9989502035246989"/>
    <n v="2.8027769514065359"/>
    <n v="3.6091129811324332"/>
    <n v="4.4179661258522449"/>
    <n v="5.2293442431683346"/>
    <n v="6.0432552152119055"/>
    <n v="6.8597069487195759"/>
    <n v="7.6787073751101858"/>
    <n v="8.5002644505618452"/>
    <n v="0"/>
    <n v="48.736502765901243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Maintenance Univ of Florida Other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373161666666668E-2"/>
    <n v="0.29842969521757995"/>
    <n v="0.49810761757758315"/>
    <n v="0.69840886851747996"/>
    <n v="0.89933539386339822"/>
    <n v="1.1008891455156931"/>
    <n v="1.3030720814679082"/>
    <n v="1.5058861658257976"/>
    <n v="1.7093333688264047"/>
    <n v="1.9134156668572022"/>
    <n v="2.1181350424752936"/>
    <n v="0"/>
    <n v="12.144386207811008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Fossil Hydro Recv-Env Anclote BA-311"/>
    <s v="AFUDC Not Eligible"/>
    <s v="Recoverable"/>
    <s v="Environmental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549449921427289E-2"/>
    <n v="4.9700011685618092E-2"/>
    <n v="8.2954058563951327E-2"/>
    <n v="0.11631191360280321"/>
    <n v="0.14977390085699427"/>
    <n v="0.18334034539293712"/>
    <n v="0.21701157329179446"/>
    <n v="0.2507879116526468"/>
    <n v="0.28466968859567016"/>
    <n v="0.31865723326532319"/>
    <n v="0.35275087583354514"/>
    <n v="0.38695094750296299"/>
    <n v="2.4094579101656741"/>
    <n v="0.45559789076652629"/>
    <n v="0.55879923738988402"/>
    <n v="0.66232274456095563"/>
    <n v="0.76616941795865801"/>
    <n v="0.87034026640130591"/>
    <n v="0.9748363018564119"/>
    <n v="1.0796585394505167"/>
    <n v="1.184807997479052"/>
    <n v="1.2902856974162313"/>
    <n v="1.3960926639249736"/>
    <n v="1.5022299248668569"/>
    <n v="1.6086985113121046"/>
    <n v="12.349839193383476"/>
    <n v="1.7428525958424887"/>
    <n v="1.904778603446817"/>
    <n v="2.0672100906113031"/>
    <n v="2.230148635276326"/>
    <n v="2.3935958203080734"/>
    <n v="2.5575532335139193"/>
    <n v="2.7220224676578471"/>
    <n v="2.8870051204759246"/>
    <n v="3.0525027946918253"/>
    <n v="3.2185170980323954"/>
    <n v="3.3850496432432746"/>
    <n v="3.5521020481045626"/>
    <n v="31.713338151204756"/>
    <n v="3.6414332369758013"/>
    <n v="3.6528005898686717"/>
    <n v="3.6642034278860467"/>
    <n v="3.6756418618007758"/>
    <n v="3.687116002731504"/>
    <n v="3.6986259621437507"/>
    <n v="3.7101718518509958"/>
    <n v="3.7217537840157631"/>
    <n v="3.733371871150712"/>
    <n v="3.7450262261197271"/>
    <n v="3.7567169621390182"/>
    <n v="3.7684441927782188"/>
    <n v="44.455305969460987"/>
  </r>
  <r>
    <s v="DE Florida"/>
    <x v="21"/>
    <s v="Regulated &amp; Renewable Energy"/>
    <s v="PEF Fossil Hydro Recv-Env Anclote BA-312"/>
    <s v="AFUDC Not Eligible"/>
    <s v="Recoverable"/>
    <s v="Environmental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854610709466245E-2"/>
    <n v="0.24882247688101214"/>
    <n v="0.41530843996134975"/>
    <n v="0.58231411727805638"/>
    <n v="0.74984113120747231"/>
    <n v="0.91789110919046135"/>
    <n v="1.0864656837482203"/>
    <n v="1.2555664924981391"/>
    <n v="1.4251951781697081"/>
    <n v="1.5953533886204778"/>
    <n v="1.7660427768520652"/>
    <n v="1.9372650010262131"/>
    <n v="12.062920406142643"/>
    <n v="2.2809450500611494"/>
    <n v="2.7976212803750062"/>
    <n v="3.3159104033767473"/>
    <n v="3.8358174539850878"/>
    <n v="4.3573474828361016"/>
    <n v="4.8805055563322792"/>
    <n v="5.4052967566917474"/>
    <n v="5.9317261819976412"/>
    <n v="6.4597989462476297"/>
    <n v="6.9895201794035957"/>
    <n v="7.5208950274414654"/>
    <n v="8.053928652401213"/>
    <n v="61.829312971149662"/>
    <n v="8.7255693716772278"/>
    <n v="9.5362498708776275"/>
    <n v="10.349461047071966"/>
    <n v="11.165210800198691"/>
    <n v="11.983507054857265"/>
    <n v="12.804357760385114"/>
    <n v="13.627770890934892"/>
    <n v="14.453754445551912"/>
    <n v="15.282316448251876"/>
    <n v="16.113464948098805"/>
    <n v="16.947208019283256"/>
    <n v="17.783553761200725"/>
    <n v="158.77242441838936"/>
    <n v="18.230789223000411"/>
    <n v="18.287699730794174"/>
    <n v="18.344787894412804"/>
    <n v="18.402054268439155"/>
    <n v="18.459499409187316"/>
    <n v="18.517123874707991"/>
    <n v="18.57492822479395"/>
    <n v="18.632913020985445"/>
    <n v="18.691078826575662"/>
    <n v="18.749426206616221"/>
    <n v="18.807955727922629"/>
    <n v="18.866667959079813"/>
    <n v="222.56492436651561"/>
  </r>
  <r>
    <s v="DE Florida"/>
    <x v="21"/>
    <s v="Regulated &amp; Renewable Energy"/>
    <s v="PEF Fossil Hydro Recv-Env Anclote BA-314"/>
    <s v="AFUDC Not Eligible"/>
    <s v="Recoverable"/>
    <s v="Environmental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649082179274871E-2"/>
    <n v="0.17613032961819119"/>
    <n v="0.29397831474280012"/>
    <n v="0.41219418238713301"/>
    <n v="0.53077908095901516"/>
    <n v="0.64973416245122229"/>
    <n v="0.76906058245267106"/>
    <n v="0.88875950015964578"/>
    <n v="1.008832078387059"/>
    <n v="1.1292794835797471"/>
    <n v="1.2501028858238032"/>
    <n v="1.3713034588579427"/>
    <n v="8.5388031415985068"/>
    <n v="1.6145792315232326"/>
    <n v="1.9803112823081048"/>
    <n v="2.3471850278639508"/>
    <n v="2.7152040321850865"/>
    <n v="3.0843718703914411"/>
    <n v="3.4546921287632886"/>
    <n v="3.8261684047760887"/>
    <n v="4.1988043071354291"/>
    <n v="4.5726034558120885"/>
    <n v="4.9475694820771965"/>
    <n v="5.323706028537516"/>
    <n v="5.7010167491708241"/>
    <n v="43.76621200054425"/>
    <n v="6.1764412476081301"/>
    <n v="6.7502858026861929"/>
    <n v="7.3259217110965063"/>
    <n v="7.9033545648530268"/>
    <n v="8.4825899734261334"/>
    <n v="9.0636335637971204"/>
    <n v="9.6464909805128602"/>
    <n v="10.231167885740639"/>
    <n v="10.817669959323162"/>
    <n v="11.406002898833725"/>
    <n v="11.996172419631568"/>
    <n v="12.588184254917403"/>
    <n v="112.38791526242646"/>
    <n v="12.90476228392477"/>
    <n v="12.945046693203631"/>
    <n v="12.985456857114405"/>
    <n v="13.025993168221552"/>
    <n v="13.066656020314996"/>
    <n v="13.10744580841393"/>
    <n v="13.148362928770682"/>
    <n v="13.189407778874539"/>
    <n v="13.230580757455616"/>
    <n v="13.271882264488744"/>
    <n v="13.313312701197331"/>
    <n v="13.354872470057277"/>
    <n v="157.54377973203748"/>
  </r>
  <r>
    <s v="DE Florida"/>
    <x v="21"/>
    <s v="Regulated &amp; Renewable Energy"/>
    <s v="PEF Fossil Hydro Recv-Env Anclote BA-315"/>
    <s v="AFUDC Not Eligible"/>
    <s v="Recoverable"/>
    <s v="Environmental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9310675443061E-2"/>
    <n v="4.2923938625853933E-2"/>
    <n v="7.164414650620532E-2"/>
    <n v="0.10045400939789058"/>
    <n v="0.12935380717426889"/>
    <n v="0.15834382058237181"/>
    <n v="0.18742433124563043"/>
    <n v="0.21659562166661114"/>
    <n v="0.24585797522976041"/>
    <n v="0.2752116762041571"/>
    <n v="0.30465700974627458"/>
    <n v="0.33419426190275042"/>
    <n v="2.080953705036205"/>
    <n v="0.39348191757045192"/>
    <n v="0.48261284769150792"/>
    <n v="0.57202201516319495"/>
    <n v="0.66171028855070324"/>
    <n v="0.75167853913059723"/>
    <n v="0.84192764089927874"/>
    <n v="0.93245847058147879"/>
    <n v="1.0232719076387726"/>
    <n v="1.1143688342781251"/>
    <n v="1.2057501354604601"/>
    <n v="1.2974166989092568"/>
    <n v="1.3893694151191747"/>
    <n v="10.666068710993002"/>
    <n v="1.5052330033858186"/>
    <n v="1.6450821055611613"/>
    <n v="1.785367770483292"/>
    <n v="1.9260913609570403"/>
    <n v="2.0672542440414623"/>
    <n v="2.2088577910631226"/>
    <n v="2.3509033776294141"/>
    <n v="2.4933923836419218"/>
    <n v="2.636326193309829"/>
    <n v="2.7797061951633615"/>
    <n v="2.9235337820672807"/>
    <n v="3.0678103512344106"/>
    <n v="27.389558558538113"/>
    <n v="3.14496217350638"/>
    <n v="3.1547797075745496"/>
    <n v="3.164627888744294"/>
    <n v="3.1745068126857503"/>
    <n v="3.1844165753677069"/>
    <n v="3.194357273058535"/>
    <n v="3.2043290023271238"/>
    <n v="3.214331860043818"/>
    <n v="3.2243659433813612"/>
    <n v="3.2344313498158366"/>
    <n v="3.244528177127616"/>
    <n v="3.2546565234023102"/>
    <n v="38.394293287035282"/>
  </r>
  <r>
    <s v="DE Florida"/>
    <x v="21"/>
    <s v="Regulated &amp; Renewable Energy"/>
    <s v="PEF Fossil Hydro Recv-Env Anclote BA-316.1"/>
    <s v="AFUDC Not Eligible"/>
    <s v="Recoverable"/>
    <s v="Environmental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555575334259794E-3"/>
    <n v="1.0978084044563309E-2"/>
    <n v="1.8323469067034658E-2"/>
    <n v="2.569178395756911E-2"/>
    <n v="3.3083100295647892E-2"/>
    <n v="4.0497489884199767E-2"/>
    <n v="4.7935024750298531E-2"/>
    <n v="5.5395777145862753E-2"/>
    <n v="6.2879819548357641E-2"/>
    <n v="7.0387224661499118E-2"/>
    <n v="7.7918065415960136E-2"/>
    <n v="8.5472414970079139E-2"/>
    <n v="0.53221781127449808"/>
    <n v="0.10063562896119055"/>
    <n v="0.12343145975314142"/>
    <n v="0.14629845160620061"/>
    <n v="0.16923682666171777"/>
    <n v="0.19224680775449446"/>
    <n v="0.21532861841494899"/>
    <n v="0.23848248287128795"/>
    <n v="0.26170862605168438"/>
    <n v="0.28500727358646277"/>
    <n v="0.308378651810291"/>
    <n v="0.3318229877643793"/>
    <n v="0.35534050919868526"/>
    <n v="2.7279183244344849"/>
    <n v="0.38497339589118851"/>
    <n v="0.42074073799415462"/>
    <n v="0.45661973393594324"/>
    <n v="0.49261073226299334"/>
    <n v="0.52871408260979114"/>
    <n v="0.56493013570226602"/>
    <n v="0.60125924336119807"/>
    <n v="0.63770175850563582"/>
    <n v="0.67425803515632443"/>
    <n v="0.71092842843914517"/>
    <n v="0.74771329458856528"/>
    <n v="0.78461299095109793"/>
    <n v="7.0050625693983033"/>
    <n v="0.80434508488766754"/>
    <n v="0.80685598480880871"/>
    <n v="0.80937472293090684"/>
    <n v="0.81190132372223855"/>
    <n v="0.81443581172746271"/>
    <n v="0.81697821156785788"/>
    <n v="0.81952854794156293"/>
    <n v="0.82208684562381562"/>
    <n v="0.82465312946719405"/>
    <n v="0.82722742440185792"/>
    <n v="0.82980975543579061"/>
    <n v="0.83240014765504167"/>
    <n v="9.819596990170206"/>
  </r>
  <r>
    <s v="DE Florida"/>
    <x v="21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.32408514585124998"/>
    <n v="0.72009071262974955"/>
    <n v="1.5735830445006445"/>
    <n v="0"/>
    <n v="0.6858779435487482"/>
    <n v="1.1136326042708862"/>
    <n v="0.27940662928558008"/>
    <n v="0.65157272160117374"/>
    <n v="0.65360671661901448"/>
    <n v="0.65564706109808257"/>
    <n v="0.65769377485930058"/>
    <n v="0.65974687778546559"/>
    <n v="7.9749432320498945"/>
    <n v="0.98589153567269228"/>
    <n v="1.3839630436041055"/>
    <n v="2.2354866547409835"/>
    <n v="0.55352299082265033"/>
    <n v="1.3439369595920847"/>
    <n v="1.7745708271337344"/>
    <n v="2.5451231813567232"/>
    <n v="2.9270967729193194"/>
    <n v="2.9362342031024382"/>
    <n v="2.9454001573272373"/>
    <n v="2.9545947246363604"/>
    <n v="2.9638179943504159"/>
    <n v="25.549639045258751"/>
    <n v="2.9730700560688401"/>
    <n v="2.9823509996707682"/>
    <n v="2.9916609153159106"/>
    <n v="3.0009998934454249"/>
    <n v="3.0103680247827964"/>
    <n v="3.0197654003347201"/>
    <n v="3.0291921113919833"/>
    <n v="3.0386482495303522"/>
    <n v="3.0481339066114637"/>
    <n v="3.0576491747837156"/>
    <n v="3.0671941464831627"/>
    <n v="3.0767689144344148"/>
    <n v="36.295801792853553"/>
    <n v="3.0863735716515373"/>
    <n v="3.0960082114389547"/>
    <n v="3.1056729273923569"/>
    <n v="3.1153678133996103"/>
    <n v="3.1250929636416651"/>
    <n v="3.1348484725934767"/>
    <n v="3.1446344350249174"/>
    <n v="3.1544509460017016"/>
    <n v="3.1642981008863069"/>
    <n v="3.1741759953389006"/>
    <n v="3.1840847253182702"/>
    <n v="3.1940243870827545"/>
    <n v="37.679032549770454"/>
    <n v="3.2039950771911792"/>
    <n v="3.2139968925037943"/>
    <n v="3.2240299301832169"/>
    <n v="3.2340942876953718"/>
    <n v="3.2441900628104419"/>
    <n v="3.2543173536038155"/>
    <n v="3.2644762584570399"/>
    <n v="3.2746668760587774"/>
    <n v="3.284889305405764"/>
    <n v="3.2951436458037699"/>
    <n v="3.3054299968685665"/>
    <n v="3.3157484585268908"/>
    <n v="39.11497814510863"/>
    <n v="3.3260991310174202"/>
    <n v="3.3364821148917438"/>
    <n v="3.3468975110153374"/>
    <n v="3.3573454205685489"/>
    <n v="3.3678259450475747"/>
    <n v="3.3783391862654515"/>
    <n v="3.3888852463530412"/>
    <n v="3.3994642277600242"/>
    <n v="3.4100762332558956"/>
    <n v="3.4207213659309632"/>
    <n v="3.431399729197349"/>
    <n v="3.4421114267899928"/>
    <n v="40.605647538093351"/>
  </r>
  <r>
    <s v="DE Florida"/>
    <x v="21"/>
    <s v="Regulated &amp; Renewable Energy"/>
    <s v="PEF RRE Maint Bartow CT 2&amp;4 BG"/>
    <s v="AFUDC Not Eligible"/>
    <s v="Maintenance"/>
    <s v="Maintenance"/>
    <s v="Fossil Hydro"/>
    <s v="BG - Other Production Plant"/>
    <s v="~"/>
    <s v="PEF Bartow CT 2&amp;4-346"/>
    <n v="3.68"/>
    <n v="4.4800000000000004"/>
    <n v="5.6899999999999995"/>
    <n v="5.7299999999999995"/>
    <n v="6.5100000000000007"/>
    <n v="5.8599999999999994"/>
    <n v="6.2"/>
    <n v="6.91"/>
    <n v="8.15"/>
    <n v="10.27"/>
    <n v="10.56"/>
    <n v="12.18"/>
    <n v="86.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RRE Maint Bartow CT 2&amp;4 BG-343"/>
    <s v="AFUDC Not Eligible"/>
    <s v="Maintenance"/>
    <s v="Maintenance"/>
    <s v="Fossil Hydro"/>
    <s v="BG - Other Production Plant"/>
    <s v="~"/>
    <s v="PEF Bartow CT 2&amp;4-343"/>
    <n v="0"/>
    <n v="0"/>
    <n v="0"/>
    <n v="0"/>
    <n v="0"/>
    <n v="0"/>
    <n v="0"/>
    <n v="0"/>
    <n v="0"/>
    <n v="0"/>
    <n v="0.28999999999999998"/>
    <n v="0.57999999999999996"/>
    <n v="0.86999999999999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RRE Maint Maint VS-343"/>
    <s v="AFUDC Not Eligible"/>
    <s v="Maintenance"/>
    <s v="Maintenance"/>
    <s v="Fossil Hydro"/>
    <s v="VS - Other - Intangible Plant - Software"/>
    <s v="~"/>
    <s v="PEF RUSD Communication"/>
    <n v="0"/>
    <n v="0"/>
    <n v="0"/>
    <n v="0"/>
    <n v="0"/>
    <n v="0"/>
    <n v="0"/>
    <n v="0"/>
    <n v="0"/>
    <n v="0"/>
    <n v="0"/>
    <n v="0"/>
    <n v="0"/>
    <n v="5.5142739715E-2"/>
    <n v="0.16560035658128613"/>
    <n v="0.27640278567641524"/>
    <n v="0.38755110339037774"/>
    <n v="0.49904638947329844"/>
    <n v="0.61088972704592548"/>
    <n v="0.72308220261015299"/>
    <n v="0.83562490605957507"/>
    <n v="0.94851893069007398"/>
    <n v="1.0617653732104413"/>
    <n v="1.1753653337530312"/>
    <n v="0"/>
    <n v="6.7389898482055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&amp; Renewable Energy"/>
    <s v="PEF Solar Lake Placid Maint - 344"/>
    <s v="AFUDC Not Eligible"/>
    <s v="Maintenance"/>
    <s v="Maintenance"/>
    <s v="Renewable Generation - Solar"/>
    <s v="BY - Solar Energy Production"/>
    <s v="~"/>
    <s v="PEF Solar Growth Lake Placid"/>
    <n v="0"/>
    <n v="0"/>
    <n v="0"/>
    <n v="0"/>
    <n v="0"/>
    <n v="0"/>
    <n v="0"/>
    <n v="0.49"/>
    <n v="1"/>
    <n v="1.03"/>
    <n v="-1.94"/>
    <n v="0.24"/>
    <n v="0.82000000000000006"/>
    <n v="0.24620611290000002"/>
    <n v="0.24697468713645654"/>
    <n v="0.24774566060804981"/>
    <n v="0.24851904080440013"/>
    <n v="0.24929483523850804"/>
    <n v="0.25007305144682701"/>
    <n v="0.25085369698933707"/>
    <n v="0.25163677944961776"/>
    <n v="0.25242230643492225"/>
    <n v="0.25321028557625092"/>
    <n v="0.2540007245284257"/>
    <n v="0.25479363097016444"/>
    <n v="3.0057308120829593"/>
    <n v="0.25558901260415501"/>
    <n v="0.25638687715713104"/>
    <n v="0.25718723237994612"/>
    <n v="0.25799008604764967"/>
    <n v="0.258795445959562"/>
    <n v="0.2596033199393506"/>
    <n v="0.2604137158351057"/>
    <n v="0.26122664151941666"/>
    <n v="0.26204210488944857"/>
    <n v="0.26286011386701885"/>
    <n v="0.26368067639867404"/>
    <n v="0.26450380045576749"/>
    <n v="3.120279027053225"/>
    <n v="0.26532949403453626"/>
    <n v="0.26615776515617906"/>
    <n v="0.26698862186693417"/>
    <n v="0.26782207223815752"/>
    <n v="0.26865812436640119"/>
    <n v="0.26949678637349206"/>
    <n v="0.27033806640661062"/>
    <n v="0.27118197263837013"/>
    <n v="0.27202851326689614"/>
    <n v="0.27287769651590604"/>
    <n v="0.27372953063478883"/>
    <n v="0.27458402389868553"/>
    <n v="3.2391926673969578"/>
    <n v="0.27544118460856937"/>
    <n v="0.27630102109132637"/>
    <n v="0.27716354169983654"/>
    <n v="0.27802875481305467"/>
    <n v="0.27889666883609193"/>
    <n v="0.2797672922002975"/>
    <n v="0.28064063336334039"/>
    <n v="0.28151670080929175"/>
    <n v="0.28239550304870709"/>
    <n v="0.28327704861870912"/>
    <n v="0.2841613460830707"/>
    <n v="0.28504840403229786"/>
    <n v="3.3626380992045934"/>
    <n v="0.28593823108371336"/>
    <n v="0.2868308358815404"/>
    <n v="0.28772622709698675"/>
    <n v="0.28862441342832862"/>
    <n v="0.28952540360099543"/>
    <n v="0.29042920636765451"/>
    <n v="0.29133583050829626"/>
    <n v="0.29224528483031909"/>
    <n v="0.29315757816861537"/>
    <n v="0.29407271938565699"/>
    <n v="0.29499071737158161"/>
    <n v="0.29591158104427895"/>
    <n v="3.4907880287679678"/>
    <n v="0.29683531934947743"/>
    <n v="0.29776194126083116"/>
    <n v="0.29869145578000683"/>
    <n v="0.29962387193677159"/>
    <n v="0.30055919878908044"/>
    <n v="0.30149744542316437"/>
    <n v="0.30243862095361851"/>
    <n v="0.30338273452349079"/>
    <n v="0.30432979530437071"/>
    <n v="0.30527981249647851"/>
    <n v="0.30623279532875436"/>
    <n v="0.30718875305894827"/>
    <n v="3.6238217442049936"/>
  </r>
  <r>
    <s v="DE Florida"/>
    <x v="21"/>
    <s v="Regulated &amp; Renewable Energy"/>
    <s v="PEF Solar Perry Maint - 344"/>
    <s v="AFUDC Not Eligible"/>
    <s v="Maintenance"/>
    <s v="Maintenance"/>
    <s v="Renewable Generation - Solar"/>
    <s v="BY - Solar Energy Production"/>
    <s v="~"/>
    <s v="PEF Perry Solar 344"/>
    <n v="0"/>
    <n v="0"/>
    <n v="0"/>
    <n v="0"/>
    <n v="0"/>
    <n v="7.0000000000000007E-2"/>
    <n v="0.15"/>
    <n v="0.18"/>
    <n v="0.22"/>
    <n v="0.33"/>
    <n v="0.46"/>
    <n v="0.51"/>
    <n v="1.92"/>
    <n v="0.56009003139999991"/>
    <n v="0.56183844764832036"/>
    <n v="0.5635923218751907"/>
    <n v="0.56535167111861884"/>
    <n v="0.56711651246979966"/>
    <n v="0.5688868630732814"/>
    <n v="0.57066274012713125"/>
    <n v="0.57244416088310401"/>
    <n v="0.57423114264680786"/>
    <n v="0.57602370277787418"/>
    <n v="0.57782185869012481"/>
    <n v="0.57962562785174199"/>
    <n v="6.837685080561994"/>
    <n v="0.58143502778543787"/>
    <n v="0.58325007606862489"/>
    <n v="0.58507079033358611"/>
    <n v="0.5868971882676467"/>
    <n v="0.5887292876133462"/>
    <n v="0.59056710616861008"/>
    <n v="0.59241066178692348"/>
    <n v="0.59425997237750383"/>
    <n v="0.59611505590547553"/>
    <n v="0.59797593039204389"/>
    <n v="0.59984261391467097"/>
    <n v="0.60171512460724996"/>
    <n v="7.0982688352211207"/>
    <n v="0.60359348066028262"/>
    <n v="0.60547770032105541"/>
    <n v="0.60736780189381667"/>
    <n v="0.60926380373995448"/>
    <n v="0.61116572427817539"/>
    <n v="0.61307358198468287"/>
    <n v="0.61498739539335701"/>
    <n v="0.61690718309593462"/>
    <n v="0.61883296374218966"/>
    <n v="0.62076475604011472"/>
    <n v="0.62270257875610247"/>
    <n v="0.62464645071512803"/>
    <n v="7.3687834206207938"/>
    <n v="0.62659639080093199"/>
    <n v="0.62855241795620354"/>
    <n v="0.63051455118276489"/>
    <n v="0.63248280954175551"/>
    <n v="0.63445721215381767"/>
    <n v="0.63643777819928193"/>
    <n v="0.63842452691835327"/>
    <n v="0.64041747761129852"/>
    <n v="0.64241664963863332"/>
    <n v="0.64442206242131084"/>
    <n v="0.64643373544090954"/>
    <n v="0.64845168823982335"/>
    <n v="7.6496073001050844"/>
    <n v="0.65047594042145096"/>
    <n v="0.65250651165038642"/>
    <n v="0.65454342165261004"/>
    <n v="0.65658669021568039"/>
    <n v="0.65863633718892589"/>
    <n v="0.66069238248363849"/>
    <n v="0.66275484607326618"/>
    <n v="0.66482374799360766"/>
    <n v="0.66689910834300703"/>
    <n v="0.66898094728254809"/>
    <n v="0.67106928503625163"/>
    <n v="0.67316414189127072"/>
    <n v="7.9411333602326444"/>
    <n v="0.67526553819808832"/>
    <n v="0.67737349437071526"/>
    <n v="0.67948803088688747"/>
    <n v="0.68160916828826612"/>
    <n v="0.68373692718063661"/>
    <n v="0.68587132823410857"/>
    <n v="0.68801239218331711"/>
    <n v="0.69016013982762403"/>
    <n v="0.69231459203131973"/>
    <n v="0.69447576972382619"/>
    <n v="0.69664369389989989"/>
    <n v="0.69881838561983645"/>
    <n v="8.2437694604445273"/>
  </r>
  <r>
    <s v="DE Florida"/>
    <x v="21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68.650000000000006"/>
    <n v="-3.5200000000000045"/>
    <n v="-11.299999999999999"/>
    <n v="3.7"/>
    <n v="3.9000000000000004"/>
    <n v="2.71"/>
    <n v="3.2399999999999998"/>
    <n v="0.85000000000000009"/>
    <n v="4.9400000000000004"/>
    <n v="6.85"/>
    <n v="10.36"/>
    <n v="16.71"/>
    <n v="107.08999999999997"/>
    <n v="67.899756337000014"/>
    <n v="68.111716969364522"/>
    <n v="0.74764456417628156"/>
    <n v="0"/>
    <n v="0"/>
    <n v="0"/>
    <n v="0"/>
    <n v="0"/>
    <n v="0"/>
    <n v="0"/>
    <n v="0"/>
    <n v="0"/>
    <n v="136.759117870540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Utility Other"/>
    <s v="PEF Reg Other Facilities Maint SA"/>
    <s v="AFUDC Not Eligible"/>
    <s v="Maintenance"/>
    <s v="Maintenance"/>
    <s v="Regulated Utility Other"/>
    <s v="SA - Gen. Bldg. &amp; Oper. Centers"/>
    <s v="~"/>
    <s v="D GEN 390 5Z-STRUCT &amp; IMPROVE-50220"/>
    <n v="0"/>
    <n v="0"/>
    <n v="0"/>
    <n v="0"/>
    <n v="0"/>
    <n v="0"/>
    <n v="0"/>
    <n v="0"/>
    <n v="0"/>
    <n v="0"/>
    <n v="0"/>
    <n v="0"/>
    <n v="0"/>
    <n v="0.28052961344928901"/>
    <n v="3.467978141994883"/>
    <n v="0"/>
    <n v="2.7094617241082237"/>
    <n v="7.5765672128147177"/>
    <n v="0"/>
    <n v="2.1942924147497735"/>
    <n v="6.1053911818339222"/>
    <n v="0"/>
    <n v="5.2577819155243732"/>
    <n v="14.969245422147456"/>
    <n v="0"/>
    <n v="42.561247626622638"/>
    <n v="0.28502981401387351"/>
    <n v="0.88747742326173318"/>
    <n v="0"/>
    <n v="0.3250052029862745"/>
    <n v="0.96879220145542966"/>
    <n v="0"/>
    <n v="0.3183499586297745"/>
    <n v="0.94978674014017939"/>
    <n v="0"/>
    <n v="0.35792583533907452"/>
    <n v="1.0642949833577264"/>
    <n v="0"/>
    <n v="5.1566621591840658"/>
    <n v="1.560835E-3"/>
    <n v="3.5904077411794445E-2"/>
    <n v="0"/>
    <n v="3.12167E-2"/>
    <n v="8.5943373235889006E-2"/>
    <n v="0"/>
    <n v="2.497336E-2"/>
    <n v="6.8754698588711208E-2"/>
    <n v="0"/>
    <n v="6.3994234999999997E-2"/>
    <n v="0.18125662888357247"/>
    <n v="0"/>
    <n v="0.49360390811996713"/>
    <n v="1.560835E-3"/>
    <n v="3.5904077411794445E-2"/>
    <n v="0"/>
    <n v="3.12167E-2"/>
    <n v="8.5943373235889006E-2"/>
    <n v="0"/>
    <n v="2.497336E-2"/>
    <n v="6.8754698588711208E-2"/>
    <n v="0"/>
    <n v="6.3994234999999997E-2"/>
    <n v="0.18125662888357247"/>
    <n v="0"/>
    <n v="0.49360390811996713"/>
    <n v="1.560835E-3"/>
    <n v="3.5904077411794445E-2"/>
    <n v="0"/>
    <n v="3.12167E-2"/>
    <n v="8.5943373235889006E-2"/>
    <n v="0"/>
    <n v="2.497336E-2"/>
    <n v="6.8754698588711208E-2"/>
    <n v="0"/>
    <n v="6.3994234999999997E-2"/>
    <n v="0.18125662888357247"/>
    <n v="0"/>
    <n v="0.49360390811996713"/>
    <n v="0"/>
    <n v="0"/>
    <n v="0"/>
    <n v="0"/>
    <n v="0"/>
    <n v="0"/>
    <n v="0"/>
    <n v="0"/>
    <n v="0"/>
    <n v="0"/>
    <n v="0"/>
    <n v="0"/>
    <n v="0"/>
  </r>
  <r>
    <s v="DE Florida"/>
    <x v="21"/>
    <s v="Regulated Utility Other"/>
    <s v="PEF Reg Other IT Spend TD"/>
    <s v="AFUDC Not Eligible"/>
    <s v="Maintenance"/>
    <s v="Maintenance"/>
    <s v="Regulated Utility Other"/>
    <s v="TD - PD - Office Equipment"/>
    <s v="~"/>
    <s v="PEF Reg Other IT-Office Equip"/>
    <n v="0"/>
    <n v="0"/>
    <n v="0"/>
    <n v="0"/>
    <n v="0"/>
    <n v="0"/>
    <n v="0"/>
    <n v="0"/>
    <n v="0"/>
    <n v="0"/>
    <n v="0"/>
    <n v="0"/>
    <n v="0"/>
    <n v="1.67663214680705"/>
    <n v="3.3862018052948732"/>
    <n v="0"/>
    <n v="1.0405566718694499"/>
    <n v="3.1249182901542247"/>
    <n v="0"/>
    <n v="0"/>
    <n v="0"/>
    <n v="0"/>
    <n v="1.8538843778444503"/>
    <n v="5.5674403487791357"/>
    <n v="0"/>
    <n v="16.649633640749183"/>
    <n v="0"/>
    <n v="0"/>
    <n v="0"/>
    <n v="0"/>
    <n v="0"/>
    <n v="0"/>
    <n v="0"/>
    <n v="0"/>
    <n v="0"/>
    <n v="3.39528749717"/>
    <n v="10.196461458631292"/>
    <n v="0"/>
    <n v="13.591748955801293"/>
    <n v="0"/>
    <n v="0"/>
    <n v="0"/>
    <n v="0"/>
    <n v="0"/>
    <n v="0"/>
    <n v="0"/>
    <n v="0"/>
    <n v="0"/>
    <n v="3.9578779876538137"/>
    <n v="11.885989151939159"/>
    <n v="0"/>
    <n v="15.843867139592973"/>
    <n v="0"/>
    <n v="0"/>
    <n v="0"/>
    <n v="0"/>
    <n v="0"/>
    <n v="0"/>
    <n v="0"/>
    <n v="0"/>
    <n v="0"/>
    <n v="4.188240584568204"/>
    <n v="12.577796058690241"/>
    <n v="0"/>
    <n v="16.766036643258445"/>
    <n v="0"/>
    <n v="0"/>
    <n v="0"/>
    <n v="0"/>
    <n v="0"/>
    <n v="0"/>
    <n v="0"/>
    <n v="0"/>
    <n v="0"/>
    <n v="4.188240584568204"/>
    <n v="12.577796058690241"/>
    <n v="0"/>
    <n v="16.766036643258445"/>
    <n v="0"/>
    <n v="0"/>
    <n v="0"/>
    <n v="0"/>
    <n v="0"/>
    <n v="0"/>
    <n v="0"/>
    <n v="0"/>
    <n v="0"/>
    <n v="0"/>
    <n v="0"/>
    <n v="0"/>
    <n v="0"/>
  </r>
  <r>
    <s v="DE Florida"/>
    <x v="21"/>
    <s v="Regulated Utility Other"/>
    <s v="PEF Solar Exp Battery BY - Vision FL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3.0075989754166716"/>
    <n v="9.0321856577436037"/>
    <n v="15.075579111579156"/>
    <n v="21.137838045457745"/>
    <n v="27.219021351182452"/>
    <n v="33.319188104397142"/>
    <n v="39.438397565160336"/>
    <n v="45.576709178520915"/>
    <n v="51.734182575095566"/>
    <n v="57.910877571648115"/>
    <n v="64.106854171670548"/>
    <n v="70.322172565965985"/>
    <n v="437.88060487383825"/>
    <n v="76.540894574483318"/>
    <n v="82.763030822182998"/>
    <n v="89.00459052594303"/>
    <n v="95.265634319383508"/>
    <n v="101.54622302540264"/>
    <n v="107.84641765676771"/>
    <n v="114.16627941670765"/>
    <n v="120.50586969950774"/>
    <n v="126.86525009110596"/>
    <n v="133.24448236969121"/>
    <n v="139.64362850630357"/>
    <n v="2.0819652554358892"/>
    <n v="1189.47426626291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Utility Other"/>
    <s v="PEF Vision FL 2023 - DeBary Hydrogen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.38"/>
    <n v="1.85"/>
    <n v="3.03"/>
    <n v="5.38"/>
    <n v="7.76"/>
    <n v="8.99"/>
    <n v="13.45"/>
    <n v="21.18"/>
    <n v="62.02"/>
    <n v="27.670919913799999"/>
    <n v="31.857612939367311"/>
    <n v="36.057375438951745"/>
    <n v="40.270248211138252"/>
    <n v="44.496272181871525"/>
    <n v="48.735488404853498"/>
    <n v="52.98793806194228"/>
    <n v="57.253662463552104"/>
    <n v="61.532703049054696"/>
    <n v="65.825101387181846"/>
    <n v="70.130899176429168"/>
    <n v="74.450138245461261"/>
    <n v="611.26835947360371"/>
    <n v="76.73270378101796"/>
    <n v="76.97223796043005"/>
    <n v="2.5816001786039866"/>
    <n v="0"/>
    <n v="0"/>
    <n v="0"/>
    <n v="0"/>
    <n v="0"/>
    <n v="0"/>
    <n v="0"/>
    <n v="0"/>
    <n v="0"/>
    <n v="156.2865419200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Utility Other"/>
    <s v="PEF Vision FL 2023 - Hines Floating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.02"/>
    <n v="1.02"/>
    <n v="1.98"/>
    <n v="2.06"/>
    <n v="5.08"/>
    <n v="2.1262318704000003"/>
    <n v="2.1328692646428715"/>
    <n v="2.1395273786402296"/>
    <n v="2.1462062770723094"/>
    <n v="2.1529060248212577"/>
    <n v="2.1596266869717615"/>
    <n v="2.1663683288116808"/>
    <n v="2.1731310158326824"/>
    <n v="2.1799148137308766"/>
    <n v="2.1867197884074558"/>
    <n v="2.1935460059693335"/>
    <n v="8.99885292297877E-2"/>
    <n v="23.847035984530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gulated Utility Other"/>
    <s v="PEF Vision FL 2024 - UCF Research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.01"/>
    <n v="0.03"/>
    <n v="0.05"/>
    <n v="0.08"/>
    <n v="0.16999999999999998"/>
    <n v="0.41920386151666716"/>
    <n v="1.0789247084683824"/>
    <n v="1.740704986196401"/>
    <n v="2.4045511235639951"/>
    <n v="3.0704695695032256"/>
    <n v="3.738466793077591"/>
    <n v="4.4085492835448719"/>
    <n v="5.0807235504201698"/>
    <n v="5.7549961235391436"/>
    <n v="6.4313735531214471"/>
    <n v="7.1098624098343537"/>
    <n v="7.7904692848565951"/>
    <n v="49.028295247642845"/>
    <n v="8.1439946745257217"/>
    <n v="8.1694175383813477"/>
    <n v="8.194919764028386"/>
    <n v="8.2205015992081609"/>
    <n v="8.2461632924353605"/>
    <n v="8.2719050930004574"/>
    <n v="8.2977272509721249"/>
    <n v="8.3236300171996653"/>
    <n v="8.3496136433154575"/>
    <n v="8.3756783817373872"/>
    <n v="8.4018244856713054"/>
    <n v="8.4280522091134902"/>
    <n v="99.423427949588856"/>
    <n v="8.4543618068531146"/>
    <n v="8.4807535344747134"/>
    <n v="8.5072276483606757"/>
    <n v="8.5337844056937353"/>
    <n v="8.5604240644594558"/>
    <n v="0.5967018345487457"/>
    <n v="0"/>
    <n v="0"/>
    <n v="0"/>
    <n v="0"/>
    <n v="0"/>
    <n v="0"/>
    <n v="43.1332532943904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newable Generation"/>
    <s v="PEF Fossil Hydro Expansion Regulated Solar"/>
    <s v="AFUDC Not Eligible"/>
    <s v="Expansion"/>
    <s v="Regulated Renewables"/>
    <s v="Renewable Generation - Solar"/>
    <s v="BY - Solar Energy Production"/>
    <s v="~"/>
    <s v="PEF Other Solar Growth 341"/>
    <n v="0"/>
    <n v="0"/>
    <n v="0"/>
    <n v="0"/>
    <n v="0"/>
    <n v="0"/>
    <n v="0"/>
    <n v="0"/>
    <n v="0"/>
    <n v="0"/>
    <n v="0"/>
    <n v="0"/>
    <n v="0"/>
    <n v="4.5076914799999999E-2"/>
    <n v="4.5217630052623713E-2"/>
    <n v="4.5358784571830089E-2"/>
    <n v="4.5500379728864435E-2"/>
    <n v="4.5642416899252636E-2"/>
    <n v="4.5784897462814521E-2"/>
    <n v="4.5927822803677271E-2"/>
    <n v="4.6071194310288818E-2"/>
    <n v="4.6215013375431421E-2"/>
    <n v="4.6359281396235096E-2"/>
    <n v="4.6503999774191285E-2"/>
    <n v="4.6649169915166384E-2"/>
    <n v="0.55030750509037574"/>
    <n v="4.6794793229415467E-2"/>
    <n v="4.6940871131595931E-2"/>
    <n v="4.7087405040781301E-2"/>
    <n v="4.7234396380474955E-2"/>
    <n v="4.7381846578623994E-2"/>
    <n v="4.7529757067633085E-2"/>
    <n v="4.7678129284378402E-2"/>
    <n v="4.7826964670221565E-2"/>
    <n v="4.7976264671023658E-2"/>
    <n v="4.8126030737159251E-2"/>
    <n v="4.8276264323530514E-2"/>
    <n v="4.8426966889581348E-2"/>
    <n v="0.57127969000441958"/>
    <n v="4.8578139899311548E-2"/>
    <n v="4.8729784821291026E-2"/>
    <n v="4.8881903128674103E-2"/>
    <n v="4.9034496299213789E-2"/>
    <n v="4.9187565815276162E-2"/>
    <n v="4.9341113163854727E-2"/>
    <n v="4.9495139836584941E-2"/>
    <n v="4.9649647329758614E-2"/>
    <n v="4.9804637144338505E-2"/>
    <n v="4.9960110785972872E-2"/>
    <n v="5.0116069765010124E-2"/>
    <n v="5.0272515596513467E-2"/>
    <n v="0.59305112358579992"/>
    <n v="5.0429449800275639E-2"/>
    <n v="5.0586873900833662E-2"/>
    <n v="5.0744789427483679E-2"/>
    <n v="5.0903197914295775E-2"/>
    <n v="5.1062100900128887E-2"/>
    <n v="5.1221499928645796E-2"/>
    <n v="5.1381396548328045E-2"/>
    <n v="5.1541792312491071E-2"/>
    <n v="5.1702688779299205E-2"/>
    <n v="5.1864087511780885E-2"/>
    <n v="5.2025990077843788E-2"/>
    <n v="5.2188398050290088E-2"/>
    <n v="0.61565226515169647"/>
    <n v="5.235131300683174E-2"/>
    <n v="5.2514736530105771E-2"/>
    <n v="5.267867020768971E-2"/>
    <n v="5.2843115632116952E-2"/>
    <n v="5.3008074400892266E-2"/>
    <n v="5.3173548116507305E-2"/>
    <n v="5.3339538386456165E-2"/>
    <n v="5.3506046823251011E-2"/>
    <n v="5.3673075044437753E-2"/>
    <n v="5.3840624672611713E-2"/>
    <n v="5.4008697335433474E-2"/>
    <n v="5.4177294665644575E-2"/>
    <n v="0.63911473482197845"/>
    <n v="5.4346418301083485E-2"/>
    <n v="5.4516069884701424E-2"/>
    <n v="5.4686251064578403E-2"/>
    <n v="5.4856963493939162E-2"/>
    <n v="5.5028208831169288E-2"/>
    <n v="5.5199988739831278E-2"/>
    <n v="5.5372304888680744E-2"/>
    <n v="5.5545158951682591E-2"/>
    <n v="5.57185526080273E-2"/>
    <n v="5.58924875421472E-2"/>
    <n v="5.6066965443732901E-2"/>
    <n v="5.6241988007749641E-2"/>
    <n v="0.66347135775732335"/>
  </r>
  <r>
    <s v="DE Florida"/>
    <x v="21"/>
    <s v="Renewable Generation"/>
    <s v="PEF Solar - Transmission"/>
    <s v="AFUDC Not Eligible"/>
    <s v="Expansion"/>
    <s v="Regulated Renewables"/>
    <s v="Renewable Generation - Solar"/>
    <s v="BY - Solar Energy Production"/>
    <s v="~"/>
    <s v="PEF Solar Growth Transmission"/>
    <n v="44.6"/>
    <n v="54.15"/>
    <n v="65.099999999999994"/>
    <n v="80.22"/>
    <n v="33.61"/>
    <n v="22.540000000000006"/>
    <n v="28.090000000000003"/>
    <n v="33.95000000000001"/>
    <n v="43.01"/>
    <n v="56.769999999999989"/>
    <n v="69.679999999999978"/>
    <n v="97.41"/>
    <n v="629.13"/>
    <n v="136.36924866570004"/>
    <n v="136.79494845818232"/>
    <n v="137.22197714493575"/>
    <n v="137.65033887432978"/>
    <n v="138.0800378076836"/>
    <n v="138.51107811930672"/>
    <n v="138.94346399653941"/>
    <n v="139.3771996397935"/>
    <n v="139.81228926259305"/>
    <n v="140.24873709161542"/>
    <n v="140.68654736673219"/>
    <n v="141.1257243410505"/>
    <n v="1664.8215907684621"/>
    <n v="141.56627228095422"/>
    <n v="142.00819546614551"/>
    <n v="142.4514981896863"/>
    <n v="142.89618475804011"/>
    <n v="143.34225949111374"/>
    <n v="143.78972672229938"/>
    <n v="144.23859079851655"/>
    <n v="144.68885608025457"/>
    <n v="145.14052694161461"/>
    <n v="145.59360777035243"/>
    <n v="146.04810296792093"/>
    <n v="146.50401694951279"/>
    <n v="1728.267838416411"/>
    <n v="146.96135414410358"/>
    <n v="147.4201189944946"/>
    <n v="147.88031595735615"/>
    <n v="148.34194950327074"/>
    <n v="148.80502411677662"/>
    <n v="149.26954429641123"/>
    <n v="149.73551455475501"/>
    <n v="150.20293941847518"/>
    <n v="150.67182342836963"/>
    <n v="151.14217113941129"/>
    <n v="151.61398712079205"/>
    <n v="152.08727595596741"/>
    <n v="1794.1320186301832"/>
    <n v="152.56204224270087"/>
    <n v="153.03829059310866"/>
    <n v="153.51602563370443"/>
    <n v="153.9952520054444"/>
    <n v="154.47597436377222"/>
    <n v="154.95819737866438"/>
    <n v="155.44192573467546"/>
    <n v="155.92716413098361"/>
    <n v="156.4139172814364"/>
    <n v="156.90218991459633"/>
    <n v="157.39198677378704"/>
    <n v="157.88331261713915"/>
    <n v="1862.506278670013"/>
    <n v="158.37617221763671"/>
    <n v="158.87057036316332"/>
    <n v="159.3665118565489"/>
    <n v="159.86400151561614"/>
    <n v="160.36304417322739"/>
    <n v="160.86364467733165"/>
    <n v="161.36580789101151"/>
    <n v="161.86953869253065"/>
    <n v="162.37484197538097"/>
    <n v="162.88172264833022"/>
    <n v="163.39018563546986"/>
    <n v="163.90023587626254"/>
    <n v="1933.4862775225097"/>
    <n v="164.41187832559041"/>
    <n v="164.92511795380304"/>
    <n v="165.43995974676588"/>
    <n v="165.95640870590859"/>
    <n v="166.47446984827354"/>
    <n v="166.9941482065648"/>
    <n v="167.51544882919677"/>
    <n v="168.03837678034341"/>
    <n v="168.5629371399873"/>
    <n v="169.08913500396912"/>
    <n v="169.61697548403694"/>
    <n v="170.1464637078962"/>
    <n v="2007.1713197323361"/>
  </r>
  <r>
    <s v="DE Florida"/>
    <x v="21"/>
    <s v="Renewable Generation"/>
    <s v="PEF Solar 2018 - Hamilton"/>
    <s v="AFUDC Not Eligible"/>
    <s v="Expansion"/>
    <s v="Regulated Renewables"/>
    <s v="Renewable Generation - Solar"/>
    <s v="BY - Solar Energy Production"/>
    <s v="~"/>
    <s v="PEF Solar Growth Hamilton"/>
    <n v="0"/>
    <n v="0"/>
    <n v="0.17"/>
    <n v="0.34"/>
    <n v="0.38"/>
    <n v="0.42"/>
    <n v="0.45"/>
    <n v="0.7"/>
    <n v="1.1200000000000001"/>
    <n v="1.71"/>
    <n v="2.35"/>
    <n v="3.0700000000000003"/>
    <n v="10.71"/>
    <n v="4.1853166191000009"/>
    <n v="4.198381796430346"/>
    <n v="3.5633174672303092"/>
    <n v="3.565145755793552"/>
    <n v="3.57627496434504"/>
    <n v="3.5874389146129868"/>
    <n v="3.5986377150495672"/>
    <n v="3.609871474445506"/>
    <n v="3.6211403019311383"/>
    <n v="3.6324443069774675"/>
    <n v="3.6437835993972301"/>
    <n v="3.6551582893459602"/>
    <n v="44.436911204659104"/>
    <n v="3.6665684873230631"/>
    <n v="3.6780143041728848"/>
    <n v="3.689495851085792"/>
    <n v="3.7010132395992508"/>
    <n v="3.7125665815989111"/>
    <n v="3.7241559893196907"/>
    <n v="3.7357815753468699"/>
    <n v="3.7474434526171829"/>
    <n v="3.7591417344199147"/>
    <n v="3.7708765343980013"/>
    <n v="3.7826479665491357"/>
    <n v="3.1462858535243723"/>
    <n v="44.113991569955068"/>
    <n v="3.1023339729205857"/>
    <n v="3.112018435813833"/>
    <n v="3.1217331304043601"/>
    <n v="3.1314781510655489"/>
    <n v="3.1412535924653859"/>
    <n v="3.1510595495673774"/>
    <n v="3.1608961176314754"/>
    <n v="3.1707633922150018"/>
    <n v="3.1806614691735779"/>
    <n v="3.1905904446620532"/>
    <n v="3.2005504151354414"/>
    <n v="2.5322431648267556"/>
    <n v="37.195581835881391"/>
    <n v="2.4479344031949606"/>
    <n v="2.4555760465833822"/>
    <n v="2.4632415446607201"/>
    <n v="2.4709309718934414"/>
    <n v="2.4786444029804722"/>
    <n v="2.4863819128539237"/>
    <n v="2.4941435766798228"/>
    <n v="2.5019294698588368"/>
    <n v="2.5097396680270112"/>
    <n v="2.5175742470565008"/>
    <n v="2.5254332830563095"/>
    <n v="1.8947480313464402"/>
    <n v="29.246277558191824"/>
    <n v="1.7903361413156631"/>
    <n v="1.7959249799379242"/>
    <n v="1.801531265070047"/>
    <n v="1.807155051174278"/>
    <n v="1.8127963928828772"/>
    <n v="1.818455344998648"/>
    <n v="1.8241319624954702"/>
    <n v="1.8298263005188331"/>
    <n v="1.8355384143863738"/>
    <n v="1.8412683595884114"/>
    <n v="1.8470161917884877"/>
    <n v="1.4014950155172379"/>
    <n v="21.405475419674254"/>
    <n v="1.3093910910021138"/>
    <n v="1.3134785778891624"/>
    <n v="1.3175788245614017"/>
    <n v="1.3216918708506702"/>
    <n v="1.3258177567131488"/>
    <n v="1.3299565222297476"/>
    <n v="1.3341082076064965"/>
    <n v="1.3382728531749355"/>
    <n v="1.3424504993925059"/>
    <n v="1.3466411868429446"/>
    <n v="1.3508449562366767"/>
    <n v="1.355061848411212"/>
    <n v="15.985294194911015"/>
  </r>
  <r>
    <s v="DE Florida"/>
    <x v="21"/>
    <s v="Renewable Generation"/>
    <s v="PEF Solar 2018 - Hamilton 344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436779966770829E-2"/>
    <n v="0.12143657018323137"/>
    <n v="0.20268921501481688"/>
    <n v="0.28419550379019382"/>
    <n v="0.36595622830205227"/>
    <n v="0.44797218281479761"/>
    <n v="0.53024416407226682"/>
    <n v="0.61277297130546804"/>
    <n v="0.69555940624034485"/>
    <n v="0.7786042731055649"/>
    <n v="0.86190837864033198"/>
    <n v="0.65328812542282388"/>
    <n v="5.5950637988586633"/>
    <n v="0.74392705684250793"/>
    <n v="0.85398228050991654"/>
    <n v="0.96438106026739079"/>
    <n v="1.0751244685836707"/>
    <n v="1.1862135812753891"/>
    <n v="1.297649477517524"/>
    <n v="1.4094332398538811"/>
    <n v="1.5215659542076108"/>
    <n v="1.6340487098917569"/>
    <n v="1.7468825996198394"/>
    <n v="1.8600687195164698"/>
    <n v="1.3193818434520863"/>
    <n v="15.612658991538044"/>
    <n v="1.4105790891078376"/>
    <n v="1.5227153804248077"/>
    <n v="1.6352017242382935"/>
    <n v="1.7480392132966716"/>
    <n v="1.8612289437595184"/>
    <n v="1.9747720152082591"/>
    <n v="2.0886695306568495"/>
    <n v="2.2029225965624901"/>
    <n v="2.3175323228363762"/>
    <n v="2.4324998228544801"/>
    <n v="2.5478262134683654"/>
    <n v="1.8220044196202085"/>
    <n v="23.563991272034158"/>
    <n v="1.8442792953571601"/>
    <n v="1.8500365267050978"/>
    <n v="1.8558117302294175"/>
    <n v="1.8616049620333228"/>
    <n v="1.8674162783951533"/>
    <n v="1.8732457357689309"/>
    <n v="1.8790933907849088"/>
    <n v="1.8849593002501202"/>
    <n v="1.8908435211489321"/>
    <n v="1.8967461106435972"/>
    <n v="1.9026671260748098"/>
    <n v="1.9086066249622637"/>
    <n v="22.515310602353715"/>
  </r>
  <r>
    <s v="DE Florida"/>
    <x v="21"/>
    <s v="Renewable Generation"/>
    <s v="PEF Solar Growth 2019 BY"/>
    <s v="AFUDC Not Eligible"/>
    <s v="Expansion"/>
    <s v="Regulated Renewables"/>
    <s v="Renewable Generation - Solar"/>
    <s v="BY - Solar Energy Production"/>
    <s v="~"/>
    <s v="PEF Other Solar Growth"/>
    <n v="0"/>
    <n v="0"/>
    <n v="0"/>
    <n v="0"/>
    <n v="0"/>
    <n v="0"/>
    <n v="0"/>
    <n v="0"/>
    <n v="0"/>
    <n v="0"/>
    <n v="0"/>
    <n v="0"/>
    <n v="0"/>
    <n v="0.10866533270000001"/>
    <n v="0"/>
    <n v="0"/>
    <n v="0"/>
    <n v="0"/>
    <n v="0"/>
    <n v="0"/>
    <n v="0"/>
    <n v="0"/>
    <n v="0"/>
    <n v="0"/>
    <n v="0"/>
    <n v="0.1086653327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newable Generation"/>
    <s v="PEF Solar Growth 2019 DeBary"/>
    <s v="AFUDC Not Eligible"/>
    <s v="Expansion"/>
    <s v="Regulated Renewables"/>
    <s v="Renewable Generation - Solar"/>
    <s v="BY - Solar Energy Production"/>
    <s v="~"/>
    <s v="PEF Solar Growth DeBary"/>
    <n v="0"/>
    <n v="0"/>
    <n v="0"/>
    <n v="0"/>
    <n v="0"/>
    <n v="0"/>
    <n v="0"/>
    <n v="0"/>
    <n v="0"/>
    <n v="0"/>
    <n v="0"/>
    <n v="0"/>
    <n v="0"/>
    <n v="0.34335248330000001"/>
    <n v="0.34442431644654309"/>
    <n v="0.34549949550246478"/>
    <n v="0.34657803091258998"/>
    <n v="0.3476599331543489"/>
    <n v="0.34874521273787884"/>
    <n v="0.34983388020612627"/>
    <n v="0.35092594613494932"/>
    <n v="0.35202142113322038"/>
    <n v="0.35312031584292936"/>
    <n v="0.35422264093928674"/>
    <n v="0.35532840713082764"/>
    <n v="4.191712083441165"/>
    <n v="0.35643762515951577"/>
    <n v="0.35755030580084746"/>
    <n v="0.35866645986395679"/>
    <n v="0.3597860981917203"/>
    <n v="0.36090923166086242"/>
    <n v="0.36203587118206115"/>
    <n v="0.36316602770005407"/>
    <n v="0.36429971219374452"/>
    <n v="0.36543693567630836"/>
    <n v="0.36657770919530103"/>
    <n v="0.36772204383276469"/>
    <n v="0.36886995070533618"/>
    <n v="4.3514579711624721"/>
    <n v="0.37002144096435446"/>
    <n v="0.37117652579596966"/>
    <n v="0.37233521642125117"/>
    <n v="0.37349752409629688"/>
    <n v="0.37466346011234258"/>
    <n v="0.37583303579587146"/>
    <n v="0.37700626250872438"/>
    <n v="0.37818315164821004"/>
    <n v="0.37936371464721569"/>
    <n v="0.38054796297431848"/>
    <n v="0.38173590813389652"/>
    <n v="0.38292756166624081"/>
    <n v="4.5172917647646926"/>
    <n v="0.38412293514766749"/>
    <n v="0.38532204019062988"/>
    <n v="0.38652488844383176"/>
    <n v="0.38773149159234022"/>
    <n v="0.38894186135769926"/>
    <n v="0.39015600949804374"/>
    <n v="0.3913739478082135"/>
    <n v="0.392595688119868"/>
    <n v="0.39382124230160115"/>
    <n v="0.39505062225905679"/>
    <n v="0.39628383993504424"/>
    <n v="0.39752090730965423"/>
    <n v="4.6894454739636497"/>
    <n v="0.39876183640037555"/>
    <n v="0.40000663926221153"/>
    <n v="0.40125532798779723"/>
    <n v="0.4025079147075169"/>
    <n v="0.4037644115896219"/>
    <n v="0.4050248308403489"/>
    <n v="0.4062891847040383"/>
    <n v="0.40755748546325332"/>
    <n v="0.40882974543889944"/>
    <n v="0.41010597699034368"/>
    <n v="0.41138619251553515"/>
    <n v="0.41267040445112507"/>
    <n v="4.8681599503510675"/>
    <n v="0.41395862527258798"/>
    <n v="0.41525086749434265"/>
    <n v="0.41654714366987372"/>
    <n v="0.41784746639185366"/>
    <n v="0.41915184829226509"/>
    <n v="0.42046030204252366"/>
    <n v="0.42177284035360074"/>
    <n v="0.42308947597614743"/>
    <n v="0.42441022170061793"/>
    <n v="0.42573509035739404"/>
    <n v="0.42706409481690999"/>
    <n v="0.42839724798977707"/>
    <n v="5.0536852243578938"/>
  </r>
  <r>
    <s v="DE Florida"/>
    <x v="21"/>
    <s v="Renewable Generation"/>
    <s v="PEF Solar Growth 2019 Lake Placid"/>
    <s v="AFUDC Not Eligible"/>
    <s v="Expansion"/>
    <s v="Regulated Renewables"/>
    <s v="Renewable Generation - Solar"/>
    <s v="BY - Solar Energy Production"/>
    <s v="~"/>
    <s v="PEF Solar Growth Lake Placid"/>
    <n v="0"/>
    <n v="0"/>
    <n v="0"/>
    <n v="0"/>
    <n v="0"/>
    <n v="0"/>
    <n v="0"/>
    <n v="0"/>
    <n v="0"/>
    <n v="0"/>
    <n v="0"/>
    <n v="0"/>
    <n v="0"/>
    <n v="6.0341881099999994E-2"/>
    <n v="6.0341881099999994E-2"/>
    <n v="6.0341881099999994E-2"/>
    <n v="6.0341881099999994E-2"/>
    <n v="6.0341881099999994E-2"/>
    <n v="6.0341881099999994E-2"/>
    <n v="6.0341881099999994E-2"/>
    <n v="6.0341881099999994E-2"/>
    <n v="6.0341881099999994E-2"/>
    <n v="6.0341881099999994E-2"/>
    <n v="6.0341881099999994E-2"/>
    <n v="6.0341881099999994E-2"/>
    <n v="0.72410257320000015"/>
    <n v="6.0341881099999994E-2"/>
    <n v="6.0530248539973436E-2"/>
    <n v="6.0719204000933211E-2"/>
    <n v="6.0908749318486805E-2"/>
    <n v="6.1098886333971841E-2"/>
    <n v="6.1289616894474014E-2"/>
    <n v="6.1480942852844986E-2"/>
    <n v="6.1672866067720426E-2"/>
    <n v="6.1865388403538051E-2"/>
    <n v="6.2058511730555724E-2"/>
    <n v="6.2252237924869648E-2"/>
    <n v="6.2446568868432577E-2"/>
    <n v="0.73666510203580071"/>
    <n v="6.2641506449072099E-2"/>
    <n v="6.2837052560508963E-2"/>
    <n v="6.3033209102375531E-2"/>
    <n v="6.3229977980234151E-2"/>
    <n v="6.3427361105595714E-2"/>
    <n v="6.3625360395938219E-2"/>
    <n v="6.3823977774725413E-2"/>
    <n v="6.4023215171425424E-2"/>
    <n v="6.4223074521529616E-2"/>
    <n v="6.4423557766571229E-2"/>
    <n v="6.4624666854144405E-2"/>
    <n v="6.4826403737922977E-2"/>
    <n v="0.76473936342004389"/>
    <n v="6.5028770377679526E-2"/>
    <n v="6.5231768739304419E-2"/>
    <n v="6.543540079482485E-2"/>
    <n v="6.5639668522424033E-2"/>
    <n v="6.5844573906460424E-2"/>
    <n v="6.605011893748701E-2"/>
    <n v="6.6256305612270583E-2"/>
    <n v="6.6463135933811243E-2"/>
    <n v="6.6670611911361755E-2"/>
    <n v="6.68787355604471E-2"/>
    <n v="6.7087508902884077E-2"/>
    <n v="6.7296933966800934E-2"/>
    <n v="0.79388353316575599"/>
    <n v="6.7507012786657078E-2"/>
    <n v="6.7717747403262807E-2"/>
    <n v="6.7929139863799143E-2"/>
    <n v="6.8141192221837774E-2"/>
    <n v="6.8353906537360912E-2"/>
    <n v="6.8567284876781404E-2"/>
    <n v="6.87813293129627E-2"/>
    <n v="6.8996041925239102E-2"/>
    <n v="6.9211424799435858E-2"/>
    <n v="6.942748002788951E-2"/>
    <n v="6.9644209709468177E-2"/>
    <n v="6.9861615949591935E-2"/>
    <n v="0.82413838541428641"/>
    <n v="7.0079700860253294E-2"/>
    <n v="7.0298466560037728E-2"/>
    <n v="7.05179151741442E-2"/>
    <n v="7.0738048834405862E-2"/>
    <n v="7.0958869679310768E-2"/>
    <n v="7.1180379854022577E-2"/>
    <n v="7.1402581510401492E-2"/>
    <n v="7.1625476807025065E-2"/>
    <n v="7.1849067909209252E-2"/>
    <n v="7.2073356989029391E-2"/>
    <n v="7.2298346225341342E-2"/>
    <n v="7.2524037803802607E-2"/>
    <n v="0.85554624820698355"/>
  </r>
  <r>
    <s v="DE Florida"/>
    <x v="21"/>
    <s v="Renewable Generation"/>
    <s v="PEF Solar Growth 2019 Trenton"/>
    <s v="AFUDC Not Eligible"/>
    <s v="Expansion"/>
    <s v="Regulated Renewables"/>
    <s v="Renewable Generation - Solar"/>
    <s v="BY - Solar Energy Production"/>
    <s v="~"/>
    <s v="PEF Solar Growth Trenton"/>
    <n v="0"/>
    <n v="0"/>
    <n v="0"/>
    <n v="0"/>
    <n v="0"/>
    <n v="0"/>
    <n v="0"/>
    <n v="0"/>
    <n v="0"/>
    <n v="0"/>
    <n v="0"/>
    <n v="0"/>
    <n v="0"/>
    <n v="8.7406760000000006E-4"/>
    <n v="8.7679615060489195E-4"/>
    <n v="8.7953321884435068E-4"/>
    <n v="8.8227883130762063E-4"/>
    <n v="8.8503301466694878E-4"/>
    <n v="8.8779579567784418E-4"/>
    <n v="8.9056720117933782E-4"/>
    <n v="8.9334725809424342E-4"/>
    <n v="8.9613599342941853E-4"/>
    <n v="8.9893343427602734E-4"/>
    <n v="9.0173960780980382E-4"/>
    <n v="9.0455454129131549E-4"/>
    <n v="1.0670782647181803E-2"/>
    <n v="9.0737826206622823E-4"/>
    <n v="9.1021079756557245E-4"/>
    <n v="9.130521753060091E-4"/>
    <n v="9.1590242289009665E-4"/>
    <n v="9.187615680065599E-4"/>
    <n v="9.2162963843055894E-4"/>
    <n v="9.2450666202395851E-4"/>
    <n v="9.2739266673559889E-4"/>
    <n v="9.3028768060156742E-4"/>
    <n v="9.3319173174547085E-4"/>
    <n v="9.3610484837870886E-4"/>
    <n v="9.3902705880074709E-4"/>
    <n v="1.1077445512551078E-2"/>
    <n v="9.4195839139939359E-4"/>
    <n v="9.4489887465107325E-4"/>
    <n v="9.4784853712110524E-4"/>
    <n v="9.5080740746398E-4"/>
    <n v="9.5377551442363815E-4"/>
    <n v="9.5675288683374907E-4"/>
    <n v="9.5973955361799133E-4"/>
    <n v="9.6273554379033399E-4"/>
    <n v="9.6574088645531798E-4"/>
    <n v="9.6875561080833888E-4"/>
    <n v="9.7177974613593091E-4"/>
    <n v="9.7481332181605118E-4"/>
    <n v="1.1499606274516905E-2"/>
    <n v="9.7785636731836456E-4"/>
    <n v="9.8090891220453127E-4"/>
    <n v="9.8397098612849269E-4"/>
    <n v="9.8704261883676052E-4"/>
    <n v="9.9012384016870466E-4"/>
    <n v="9.9321468005684425E-4"/>
    <n v="9.9631516852713735E-4"/>
    <n v="9.9942533569927347E-4"/>
    <n v="1.0025452117869659E-3"/>
    <n v="1.0056748270982449E-3"/>
    <n v="1.0088142120357527E-3"/>
    <n v="1.0119633970970382E-3"/>
    <n v="1.1937855556958111E-2"/>
    <n v="1.0151224128748541E-3"/>
    <n v="1.0182912900574533E-3"/>
    <n v="1.0214700594288867E-3"/>
    <n v="1.0246587518693041E-3"/>
    <n v="1.0278573983552521E-3"/>
    <n v="1.0310660299599757E-3"/>
    <n v="1.0342846778537208E-3"/>
    <n v="1.0375133733040362E-3"/>
    <n v="1.0407521476760784E-3"/>
    <n v="1.0440010324329143E-3"/>
    <n v="1.0472600591358292E-3"/>
    <n v="1.0505292594446317E-3"/>
    <n v="1.2392806492392938E-2"/>
    <n v="1.0538086651179623E-3"/>
    <n v="1.057098308013601E-3"/>
    <n v="1.0603982200887777E-3"/>
    <n v="1.0637084334004824E-3"/>
    <n v="1.0670289801057756E-3"/>
    <n v="1.0703598924621026E-3"/>
    <n v="1.0737012028276048E-3"/>
    <n v="1.0770529436614357E-3"/>
    <n v="1.0804151475240754E-3"/>
    <n v="1.0837878470776466E-3"/>
    <n v="1.0871710750862335E-3"/>
    <n v="1.0905648644161979E-3"/>
    <n v="1.2865095579781896E-2"/>
  </r>
  <r>
    <s v="DE Florida"/>
    <x v="21"/>
    <s v="Renewable Generation"/>
    <s v="PEF Solar Growth 2020 - Columbia"/>
    <s v="AFUDC Not Eligible"/>
    <s v="Expansion"/>
    <s v="Regulated Renewables"/>
    <s v="Renewable Generation - Solar"/>
    <s v="BY - Solar Energy Production"/>
    <s v="~"/>
    <s v="PEF Solar Growth Columbia"/>
    <n v="0"/>
    <n v="0"/>
    <n v="0"/>
    <n v="0"/>
    <n v="0"/>
    <n v="0"/>
    <n v="0"/>
    <n v="0"/>
    <n v="0"/>
    <n v="0"/>
    <n v="0"/>
    <n v="0"/>
    <n v="0"/>
    <n v="3.1903467400000003E-2"/>
    <n v="3.2003059497078559E-2"/>
    <n v="3.2102962487818805E-2"/>
    <n v="3.2203177342728158E-2"/>
    <n v="3.2303705035343626E-2"/>
    <n v="3.2404546542241307E-2"/>
    <n v="3.2505702843045825E-2"/>
    <n v="3.2607174920439873E-2"/>
    <n v="3.2708963760173765E-2"/>
    <n v="3.2811070351074986E-2"/>
    <n v="3.2913495685057824E-2"/>
    <n v="3.3016240757132997E-2"/>
    <n v="0.38948356662213568"/>
    <n v="3.3119306565417318E-2"/>
    <n v="3.322269411114339E-2"/>
    <n v="3.3326404398669324E-2"/>
    <n v="3.343043843548852E-2"/>
    <n v="3.3534797232239427E-2"/>
    <n v="3.3639481802715393E-2"/>
    <n v="3.3744493163874477E-2"/>
    <n v="3.3849832335849345E-2"/>
    <n v="3.3955500341957198E-2"/>
    <n v="3.4061498208709677E-2"/>
    <n v="3.4167826965822858E-2"/>
    <n v="3.4274487646227259E-2"/>
    <n v="0.40432676120811423"/>
    <n v="3.4381481286077854E-2"/>
    <n v="3.4488808924764164E-2"/>
    <n v="3.4596471604920333E-2"/>
    <n v="3.4704470372435271E-2"/>
    <n v="3.4812806276462792E-2"/>
    <n v="3.4921480369431837E-2"/>
    <n v="3.503049370705668E-2"/>
    <n v="3.5139847348347186E-2"/>
    <n v="3.5249542355619105E-2"/>
    <n v="3.5359579794504367E-2"/>
    <n v="3.5469960733961477E-2"/>
    <n v="3.558068624628586E-2"/>
    <n v="0.41973562901986694"/>
    <n v="3.56917574071203E-2"/>
    <n v="3.5803175295465388E-2"/>
    <n v="3.5914940993689977E-2"/>
    <n v="3.6027055587541754E-2"/>
    <n v="3.6139520166157714E-2"/>
    <n v="3.6252335822074808E-2"/>
    <n v="3.6365503651240499E-2"/>
    <n v="3.6479024753023469E-2"/>
    <n v="3.659290023022424E-2"/>
    <n v="3.6707131189085918E-2"/>
    <n v="3.6821718739304954E-2"/>
    <n v="3.6936663994041878E-2"/>
    <n v="0.43573172782897085"/>
    <n v="3.7051968069932162E-2"/>
    <n v="3.7167632087097023E-2"/>
    <n v="3.7283657169154355E-2"/>
    <n v="3.7400044443229592E-2"/>
    <n v="3.7516795039966688E-2"/>
    <n v="3.76339100935391E-2"/>
    <n v="3.7751390741660798E-2"/>
    <n v="3.7869238125597317E-2"/>
    <n v="3.7987453390176854E-2"/>
    <n v="3.8106037683801365E-2"/>
    <n v="3.822499215845776E-2"/>
    <n v="3.8344317969729057E-2"/>
    <n v="0.45233743697234208"/>
    <n v="3.8464016276805617E-2"/>
    <n v="3.8584088242496435E-2"/>
    <n v="3.8704535033240388E-2"/>
    <n v="3.8825357819117598E-2"/>
    <n v="3.8946557773860802E-2"/>
    <n v="3.9068136074866734E-2"/>
    <n v="3.919009390320756E-2"/>
    <n v="3.9312432443642388E-2"/>
    <n v="3.9435152884628732E-2"/>
    <n v="3.9558256418334097E-2"/>
    <n v="3.9681744240647514E-2"/>
    <n v="3.9805617551191212E-2"/>
    <n v="0.46957598866203915"/>
  </r>
  <r>
    <s v="DE Florida"/>
    <x v="21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215.07"/>
    <n v="225.05"/>
    <n v="239"/>
    <n v="252.54"/>
    <n v="263.49"/>
    <n v="265.76"/>
    <n v="276.49"/>
    <n v="81.17"/>
    <n v="0"/>
    <n v="0"/>
    <n v="0"/>
    <n v="0"/>
    <n v="1818.5700000000002"/>
    <n v="8.3739422084000008"/>
    <n v="8.3739422084000008"/>
    <n v="8.3739422084000008"/>
    <n v="8.3739422084000008"/>
    <n v="8.3739422084000008"/>
    <n v="8.3739422084000008"/>
    <n v="8.3739422084000008"/>
    <n v="8.3739422084000008"/>
    <n v="8.4000828925736961"/>
    <n v="8.426305179336957"/>
    <n v="8.4526093234261364"/>
    <n v="8.4789955803727963"/>
    <n v="100.74953064290958"/>
    <n v="8.5054642065061792"/>
    <n v="8.5320154589557031"/>
    <n v="8.5586495956534616"/>
    <n v="8.5853668753367245"/>
    <n v="8.6121675575504568"/>
    <n v="8.639051902649836"/>
    <n v="8.6660201718027814"/>
    <n v="8.6930726269924925"/>
    <n v="8.7202095310199965"/>
    <n v="8.7474311475066955"/>
    <n v="8.7747377408969314"/>
    <n v="8.8021295764605583"/>
    <n v="103.83631639133181"/>
    <n v="8.8296069202955074"/>
    <n v="8.857170039330386"/>
    <n v="8.8848192013270637"/>
    <n v="8.9125546748832694"/>
    <n v="8.9403767294352132"/>
    <n v="8.9682856352601892"/>
    <n v="8.9962816634792109"/>
    <n v="9.0243650860596443"/>
    <n v="9.0525361758178455"/>
    <n v="9.0807952064218096"/>
    <n v="9.1091424523938418"/>
    <n v="9.1375781891132046"/>
    <n v="107.79351197381717"/>
    <n v="9.1661026928188143"/>
    <n v="9.1947162406119052"/>
    <n v="9.2234191104587371"/>
    <n v="9.2522115811932828"/>
    <n v="9.2810939325199477"/>
    <n v="9.3100664450162771"/>
    <n v="9.3391294001356915"/>
    <n v="9.3682830802102117"/>
    <n v="9.3975277684532124"/>
    <n v="9.4268637489621607"/>
    <n v="9.4562913067213827"/>
    <n v="9.4858107276048358"/>
    <n v="111.90151603470648"/>
    <n v="9.5154222983788781"/>
    <n v="9.5451263067050593"/>
    <n v="9.5749230411429114"/>
    <n v="9.6048127911527565"/>
    <n v="9.6347958470985144"/>
    <n v="9.6648725002505245"/>
    <n v="9.6950430427883827"/>
    <n v="9.7253077678037627"/>
    <n v="9.7556669693032827"/>
    <n v="9.7861209422113475"/>
    <n v="9.8166699823730195"/>
    <n v="9.8473143865568957"/>
    <n v="116.16607587576533"/>
    <n v="9.8780544524579774"/>
    <n v="9.9088904787005827"/>
    <n v="9.9398227648412263"/>
    <n v="9.9708516113715486"/>
    <n v="10.001977319721219"/>
    <n v="10.033200192260873"/>
    <n v="10.064520532305048"/>
    <n v="10.095938644115128"/>
    <n v="10.127454832902302"/>
    <n v="10.159069404830529"/>
    <n v="10.190782667019507"/>
    <n v="10.222594927547661"/>
    <n v="120.5931578280736"/>
  </r>
  <r>
    <s v="DE Florida"/>
    <x v="21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247.25"/>
    <n v="254.43"/>
    <n v="261.38"/>
    <n v="265.43"/>
    <n v="0"/>
    <n v="0"/>
    <n v="0"/>
    <n v="0"/>
    <n v="0"/>
    <n v="0"/>
    <n v="0"/>
    <n v="0"/>
    <n v="1028.49"/>
    <n v="5.6044902345000001"/>
    <n v="5.6044902345000001"/>
    <n v="5.6044902345000001"/>
    <n v="5.6044902345000001"/>
    <n v="5.6044902345000001"/>
    <n v="5.6044902345000001"/>
    <n v="5.6219856035303311"/>
    <n v="5.6395355873293038"/>
    <n v="5.6571403563862015"/>
    <n v="5.6748000817225215"/>
    <n v="5.6925149348936319"/>
    <n v="5.7102850879904414"/>
    <n v="67.623203058852425"/>
    <n v="5.7281107136410681"/>
    <n v="5.7459919850125205"/>
    <n v="5.7639290758123751"/>
    <n v="5.781922160290466"/>
    <n v="5.7999714132405797"/>
    <n v="5.8180770100021508"/>
    <n v="5.8362391264619644"/>
    <n v="5.8544579390558669"/>
    <n v="5.87273362477048"/>
    <n v="5.891066361144917"/>
    <n v="5.9094563262725126"/>
    <n v="5.9279036988025471"/>
    <n v="69.929859434507463"/>
    <n v="5.9464086579419879"/>
    <n v="5.9649713834572262"/>
    <n v="5.9835920556758229"/>
    <n v="6.0022708554882644"/>
    <n v="6.0210079643497165"/>
    <n v="6.0398035642817876"/>
    <n v="6.058657837874299"/>
    <n v="6.0775709682870565"/>
    <n v="6.0965431392516294"/>
    <n v="6.1155745350731374"/>
    <n v="6.1346653406320391"/>
    <n v="6.1538157413859293"/>
    <n v="72.594882043698888"/>
    <n v="6.173025923371342"/>
    <n v="6.1922960732055525"/>
    <n v="6.211626378088396"/>
    <n v="6.2310170258040829"/>
    <n v="6.2504682047230249"/>
    <n v="6.2699801038036629"/>
    <n v="6.2895529125943037"/>
    <n v="6.3091868212349613"/>
    <n v="6.328882020459206"/>
    <n v="6.3486387015960126"/>
    <n v="6.3684570565716241"/>
    <n v="6.3883372779114111"/>
    <n v="75.361468499363582"/>
    <n v="6.4082795587417483"/>
    <n v="6.4282840927918867"/>
    <n v="6.4483510743958314"/>
    <n v="6.4684806984942407"/>
    <n v="6.4886731606363091"/>
    <n v="6.5089286569816718"/>
    <n v="6.5292473843023124"/>
    <n v="6.5496295399844682"/>
    <n v="6.5700753220305508"/>
    <n v="6.5905849290610732"/>
    <n v="6.6111585603165759"/>
    <n v="6.6317964156595597"/>
    <n v="78.233489393396241"/>
    <n v="6.6524986955764316"/>
    <n v="6.6732656011794518"/>
    <n v="6.6940973342086858"/>
    <n v="6.7149940970339657"/>
    <n v="6.7359560926568536"/>
    <n v="6.7569835247126182"/>
    <n v="6.7780765974722081"/>
    <n v="6.7992355158442388"/>
    <n v="6.8204604853769855"/>
    <n v="6.841751712260371"/>
    <n v="6.8631094033279831"/>
    <n v="6.8845337660590697"/>
    <n v="81.214962825708852"/>
  </r>
  <r>
    <s v="DE Florida"/>
    <x v="21"/>
    <s v="Renewable Generation"/>
    <s v="PEF Solar Growth 2021 Santa Fe"/>
    <s v="AFUDC Not Eligible"/>
    <s v="Expansion"/>
    <s v="Regulated Renewables"/>
    <s v="Renewable Generation - Solar"/>
    <s v="BY - Solar Energy Production"/>
    <s v="~"/>
    <s v="PEF Solar Growth Santa Fe"/>
    <n v="-0.46"/>
    <n v="0"/>
    <n v="0"/>
    <n v="0"/>
    <n v="0"/>
    <n v="0"/>
    <n v="0"/>
    <n v="0"/>
    <n v="0"/>
    <n v="0"/>
    <n v="0"/>
    <n v="0.16"/>
    <n v="-0.30000000000000004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3.8134320719999999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3.8134320719999999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0.31778600600000001"/>
    <n v="3.8134320719999999"/>
    <n v="0.31778600600000001"/>
    <n v="0.31877802904135005"/>
    <n v="0.31977314885126756"/>
    <n v="0.32077137509684206"/>
    <n v="0.32177271747534064"/>
    <n v="0.32277718571430192"/>
    <n v="0.32378478957163065"/>
    <n v="0.32479553883569268"/>
    <n v="0.32580944332540995"/>
    <n v="0.32682651289035558"/>
    <n v="0.32784675741085001"/>
    <n v="0.32887018679805674"/>
    <n v="3.8795916910110977"/>
    <n v="0.32989681099407864"/>
    <n v="0.33092663997205446"/>
    <n v="0.33195968373625606"/>
    <n v="0.33299595232218504"/>
    <n v="0.3340354557966706"/>
    <n v="0.33507820425796736"/>
    <n v="0.33612420783585334"/>
    <n v="0.33717347669172837"/>
    <n v="0.33822602101871257"/>
    <n v="0.33928185104174607"/>
    <n v="0.34034097701768756"/>
    <n v="0.34140340923541435"/>
    <n v="4.0274426899203544"/>
    <n v="0.34246915801592226"/>
    <n v="0.34353823371242587"/>
    <n v="0.34461064671045893"/>
    <n v="0.34568640742797557"/>
    <n v="0.34676552631545127"/>
    <n v="0.34784801385598441"/>
    <n v="0.3489338805653982"/>
    <n v="0.35002313699234278"/>
    <n v="0.35111579371839768"/>
    <n v="0.35221186135817462"/>
    <n v="0.35331135055942053"/>
    <n v="0.35441427200312137"/>
    <n v="4.1809282812350732"/>
  </r>
  <r>
    <s v="DE Florida"/>
    <x v="21"/>
    <s v="Renewable Generation"/>
    <s v="PEF Solar Growth 2022 BY - Bay Trail 344"/>
    <s v="AFUDC Not Eligible"/>
    <s v="Expansion"/>
    <s v="Regulated Renewables"/>
    <s v="Renewable Generation - Solar"/>
    <s v="BY - Solar Energy Production"/>
    <s v="~"/>
    <s v="PEF Other Solar Growth 344"/>
    <n v="245.77"/>
    <n v="275.3"/>
    <n v="294.70999999999998"/>
    <n v="295.77999999999997"/>
    <n v="299.67"/>
    <n v="251.71"/>
    <n v="115.45"/>
    <n v="118.35"/>
    <n v="59.35"/>
    <n v="0"/>
    <n v="0"/>
    <n v="0"/>
    <n v="1956.09"/>
    <n v="8.7043397612"/>
    <n v="8.7043397612"/>
    <n v="8.7043397612"/>
    <n v="8.7043397612"/>
    <n v="8.7043397612"/>
    <n v="8.7043397612"/>
    <n v="8.7315118375023459"/>
    <n v="8.7587687360601212"/>
    <n v="8.7861107216604175"/>
    <n v="8.8135380599169046"/>
    <n v="8.8410510172724042"/>
    <n v="8.8686498610014937"/>
    <n v="105.02566880061372"/>
    <n v="8.896334859213086"/>
    <n v="8.9241062808530458"/>
    <n v="8.9519643957067974"/>
    <n v="8.9799094744019445"/>
    <n v="9.0079417884109017"/>
    <n v="9.0360616100535296"/>
    <n v="9.0642692124997843"/>
    <n v="9.0925648697723691"/>
    <n v="9.1209488567493917"/>
    <n v="9.1494214491670398"/>
    <n v="9.1779829236222614"/>
    <n v="9.2066335575754454"/>
    <n v="108.6081392780256"/>
    <n v="9.2353736293531217"/>
    <n v="9.2642034181506645"/>
    <n v="9.2931232040350036"/>
    <n v="9.3221332679473434"/>
    <n v="9.3512338917058972"/>
    <n v="9.3804253580086172"/>
    <n v="9.4097079504359531"/>
    <n v="9.4390819534535897"/>
    <n v="9.4685476524152286"/>
    <n v="9.4981053335653431"/>
    <n v="9.527755284041973"/>
    <n v="9.5574977918795092"/>
    <n v="112.74718873499225"/>
    <n v="9.5873331460114866"/>
    <n v="9.6172616362733958"/>
    <n v="9.6472835534055008"/>
    <n v="9.6773991890556612"/>
    <n v="9.7076088357821586"/>
    <n v="9.7379127870565547"/>
    <n v="9.7683113372665265"/>
    <n v="9.7988047817187311"/>
    <n v="9.829393416641679"/>
    <n v="9.8600775391886071"/>
    <n v="9.8908574474403661"/>
    <n v="9.9217334404083175"/>
    <n v="117.04397711024899"/>
    <n v="9.9527058180372379"/>
    <n v="9.9837748812082303"/>
    <n v="10.014940931741652"/>
    <n v="10.046204272400043"/>
    <n v="10.077565206891066"/>
    <n v="10.109024039870462"/>
    <n v="10.140581076945004"/>
    <n v="10.172236624675472"/>
    <n v="10.203990990579621"/>
    <n v="10.235844483135185"/>
    <n v="10.267797411782853"/>
    <n v="10.299850086929293"/>
    <n v="121.50451582419612"/>
    <n v="10.332002819950159"/>
    <n v="10.364255923193111"/>
    <n v="10.396609709980867"/>
    <n v="10.429064494614222"/>
    <n v="10.461620592375125"/>
    <n v="10.494278319529725"/>
    <n v="10.527037993331451"/>
    <n v="10.559899932024093"/>
    <n v="10.592864454844895"/>
    <n v="10.62593188202765"/>
    <n v="10.65910253480582"/>
    <n v="10.692376735415646"/>
    <n v="126.13504539209278"/>
  </r>
  <r>
    <s v="DE Florida"/>
    <x v="21"/>
    <s v="Renewable Generation"/>
    <s v="PEF Solar Growth 2022 BY - Dolphin"/>
    <s v="AFUDC Not Eligible"/>
    <s v="Expansion"/>
    <s v="Regulated Renewables"/>
    <s v="Renewable Generation - Solar"/>
    <s v="BY - Solar Energy Production"/>
    <s v="~"/>
    <s v="PEF Other Solar Growth 344"/>
    <n v="1.2"/>
    <n v="1.96"/>
    <n v="2.71"/>
    <n v="2.76"/>
    <n v="2.8"/>
    <n v="2.83"/>
    <n v="3.09"/>
    <n v="3.28"/>
    <n v="4.07"/>
    <n v="5.05"/>
    <n v="5.25"/>
    <n v="5.34"/>
    <n v="40.340000000000003"/>
    <n v="5.4049530880999992"/>
    <n v="5.4049530880999992"/>
    <n v="5.421825568006529"/>
    <n v="5.438750718227408"/>
    <n v="5.4557287031819763"/>
    <n v="5.4727596878028386"/>
    <n v="5.489843837537463"/>
    <n v="5.506981318349788"/>
    <n v="5.524172296721841"/>
    <n v="5.5414169396553481"/>
    <n v="5.5587154146733626"/>
    <n v="5.5760678898218856"/>
    <n v="65.796168550178436"/>
    <n v="5.5934745336715057"/>
    <n v="5.6109355153190323"/>
    <n v="5.6284510043891389"/>
    <n v="5.6460211710360095"/>
    <n v="5.663646185944998"/>
    <n v="5.6813262203342765"/>
    <n v="5.6990614459565077"/>
    <n v="5.7168520351005068"/>
    <n v="5.7346981605929193"/>
    <n v="5.7525999957998977"/>
    <n v="5.7705577146287856"/>
    <n v="5.7885714915298117"/>
    <n v="68.286195474303398"/>
    <n v="5.8066415014977748"/>
    <n v="5.8247679200737554"/>
    <n v="5.8429509233468124"/>
    <n v="5.8611906879556956"/>
    <n v="5.8794873910905663"/>
    <n v="5.897841210494712"/>
    <n v="5.9162523244662779"/>
    <n v="5.9347209118599942"/>
    <n v="5.9532471520889194"/>
    <n v="5.9718312251261816"/>
    <n v="5.9904733115067215"/>
    <n v="6.0091735923290521"/>
    <n v="70.888578151836455"/>
    <n v="6.0279322492570184"/>
    <n v="6.0467494645215565"/>
    <n v="6.0656254209224691"/>
    <n v="6.0845603018302006"/>
    <n v="6.1035542911876144"/>
    <n v="6.122607573511786"/>
    <n v="6.1417203338957913"/>
    <n v="6.1608927580105037"/>
    <n v="6.1801250321064023"/>
    <n v="6.1994173430153774"/>
    <n v="6.218769878152548"/>
    <n v="6.2381828255180807"/>
    <n v="73.590137471929353"/>
    <n v="6.2576563736990165"/>
    <n v="6.2771907118711017"/>
    <n v="6.2967860298006277"/>
    <n v="6.3164425178462755"/>
    <n v="6.3361603669609607"/>
    <n v="6.3559397686936911"/>
    <n v="6.37578091519143"/>
    <n v="6.3956839992009558"/>
    <n v="6.4156492140707417"/>
    <n v="6.435676753752829"/>
    <n v="6.4557668128047165"/>
    <n v="6.475919586391246"/>
    <n v="76.39465305028358"/>
    <n v="6.4961352702864952"/>
    <n v="6.5164140608756904"/>
    <n v="6.5367561551571045"/>
    <n v="6.5571617507439734"/>
    <n v="6.5776310458664184"/>
    <n v="6.5981642393733679"/>
    <n v="6.6187615307344929"/>
    <n v="6.6394231200421405"/>
    <n v="6.6601492080132827"/>
    <n v="6.6809399959914622"/>
    <n v="6.7017956859487491"/>
    <n v="6.722716480487704"/>
    <n v="79.306048543520888"/>
  </r>
  <r>
    <s v="DE Florida"/>
    <x v="21"/>
    <s v="Renewable Generation"/>
    <s v="PEF Solar Growth 2022 BY - Fort Green 344"/>
    <s v="AFUDC Not Eligible"/>
    <s v="Expansion"/>
    <s v="Regulated Renewables"/>
    <s v="Renewable Generation - Solar"/>
    <s v="BY - Solar Energy Production"/>
    <s v="~"/>
    <s v="PEF Other Solar Growth 344"/>
    <n v="170.83"/>
    <n v="156.58000000000001"/>
    <n v="213.71"/>
    <n v="267.11"/>
    <n v="291.52999999999997"/>
    <n v="50.86"/>
    <n v="0"/>
    <n v="0"/>
    <n v="0"/>
    <n v="0"/>
    <n v="0"/>
    <n v="0.04"/>
    <n v="1150.6599999999999"/>
    <n v="5.5454594547999996"/>
    <n v="5.5454594547999996"/>
    <n v="5.5454594547999996"/>
    <n v="5.5454594547999996"/>
    <n v="5.5454594547999996"/>
    <n v="5.5454594547999996"/>
    <n v="5.5627705492162649"/>
    <n v="5.5801356831566373"/>
    <n v="5.5975550253146764"/>
    <n v="5.6150287449105507"/>
    <n v="5.6325570116926764"/>
    <n v="5.6501399959393668"/>
    <n v="66.910943739030174"/>
    <n v="5.6677778684604903"/>
    <n v="5.6854708005991279"/>
    <n v="5.7032189642332343"/>
    <n v="5.7210225317773116"/>
    <n v="5.7388816761840857"/>
    <n v="5.7567965709461788"/>
    <n v="5.7747673900978045"/>
    <n v="5.7927943082164512"/>
    <n v="5.8108775004245805"/>
    <n v="5.8290171423913311"/>
    <n v="5.8472134103342199"/>
    <n v="5.8654664810208583"/>
    <n v="69.193304644685668"/>
    <n v="5.8837765317706667"/>
    <n v="5.9021437404565988"/>
    <n v="5.92056828550687"/>
    <n v="5.9390503459066881"/>
    <n v="5.9575901011999948"/>
    <n v="5.9761877314912075"/>
    <n v="5.9948434174469716"/>
    <n v="6.0135573402979121"/>
    <n v="6.0323296818404"/>
    <n v="6.0511606244383112"/>
    <n v="6.0700503510248014"/>
    <n v="6.0889990451040843"/>
    <n v="71.83025719648451"/>
    <n v="6.1080068907532148"/>
    <n v="6.1270740726238726"/>
    <n v="6.1462007759441599"/>
    <n v="6.1653871865204017"/>
    <n v="6.1846334907389462"/>
    <n v="6.2039398755679818"/>
    <n v="6.2233065285593456"/>
    <n v="6.2427336378503533"/>
    <n v="6.262221392165622"/>
    <n v="6.2817699808189031"/>
    <n v="6.301379593714926"/>
    <n v="6.321050421351238"/>
    <n v="74.567703846608964"/>
    <n v="6.3407826548200577"/>
    <n v="6.3605764858101299"/>
    <n v="6.3804321066085885"/>
    <n v="6.4003497101028248"/>
    <n v="6.420329489782362"/>
    <n v="6.4403716397407305"/>
    <n v="6.4604763546773603"/>
    <n v="6.4806438298994653"/>
    <n v="6.5008742613239487"/>
    <n v="6.5211678454792965"/>
    <n v="6.541524779507494"/>
    <n v="6.5619452611659375"/>
    <n v="77.409474418918194"/>
    <n v="6.5824294888293613"/>
    <n v="6.6029776614917557"/>
    <n v="6.6235899787683046"/>
    <n v="6.6442666408973272"/>
    <n v="6.6650078487422171"/>
    <n v="6.6858138037934012"/>
    <n v="6.7066847081702887"/>
    <n v="6.727620764623242"/>
    <n v="6.7486221765355427"/>
    <n v="6.7696891479253694"/>
    <n v="6.7908218834477738"/>
    <n v="6.8120205883966758"/>
    <n v="80.359544691621252"/>
  </r>
  <r>
    <s v="DE Florida"/>
    <x v="21"/>
    <s v="Renewable Generation"/>
    <s v="PEF Solar Growth 2022 BY - Hardeetown 344"/>
    <s v="AFUDC Not Eligible"/>
    <s v="Expansion"/>
    <s v="Regulated Renewables"/>
    <s v="Renewable Generation - Solar"/>
    <s v="BY - Solar Energy Production"/>
    <s v="~"/>
    <s v="PEF Other Solar Growth 344"/>
    <n v="39.89"/>
    <n v="50.06"/>
    <n v="51.63"/>
    <n v="59.97"/>
    <n v="72.680000000000007"/>
    <n v="88.39"/>
    <n v="108.07"/>
    <n v="117.95"/>
    <n v="142.79"/>
    <n v="195.55"/>
    <n v="245.64"/>
    <n v="279.08"/>
    <n v="1451.6999999999998"/>
    <n v="306.7004929123529"/>
    <n v="310.85788278936843"/>
    <n v="315.02825066564145"/>
    <n v="6.0518721146792505"/>
    <n v="0"/>
    <n v="0"/>
    <n v="0"/>
    <n v="0"/>
    <n v="0"/>
    <n v="0"/>
    <n v="0"/>
    <n v="0"/>
    <n v="938.638498482042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newable Generation"/>
    <s v="PEF Solar Growth 2023 BY - Bay Ranch 344"/>
    <s v="AFUDC Not Eligible"/>
    <s v="Expansion"/>
    <s v="Regulated Renewables"/>
    <s v="Renewable Generation - Solar"/>
    <s v="BY - Solar Energy Production"/>
    <s v="~"/>
    <s v="PEF Other Solar Growth 344"/>
    <n v="23.08"/>
    <n v="26.16"/>
    <n v="29.14"/>
    <n v="29.7"/>
    <n v="50.58"/>
    <n v="94.94"/>
    <n v="121.67"/>
    <n v="140.63999999999999"/>
    <n v="177.1"/>
    <n v="221.39"/>
    <n v="267.22000000000003"/>
    <n v="289.52999999999997"/>
    <n v="1471.1499999999999"/>
    <n v="308.89534857183884"/>
    <n v="3.5096954621373539"/>
    <n v="0"/>
    <n v="0"/>
    <n v="0"/>
    <n v="0"/>
    <n v="0"/>
    <n v="0"/>
    <n v="0"/>
    <n v="0"/>
    <n v="0"/>
    <n v="0"/>
    <n v="312.40504403397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newable Generation"/>
    <s v="PEF Solar Growth 2023 BY - Hildreth 344"/>
    <s v="AFUDC Not Eligible"/>
    <s v="Expansion"/>
    <s v="Regulated Renewables"/>
    <s v="Renewable Generation - Solar"/>
    <s v="BY - Solar Energy Production"/>
    <s v="~"/>
    <s v="PEF Other Solar Growth 344"/>
    <n v="18.829999999999998"/>
    <n v="21.32"/>
    <n v="21.91"/>
    <n v="27.34"/>
    <n v="44.9"/>
    <n v="86.59"/>
    <n v="120.57"/>
    <n v="162.79"/>
    <n v="239.19"/>
    <n v="283.67"/>
    <n v="297.81"/>
    <n v="312.8"/>
    <n v="1637.72"/>
    <n v="329.1944299653"/>
    <n v="334.11478883148982"/>
    <n v="5.4248981207413891"/>
    <n v="0"/>
    <n v="0"/>
    <n v="0"/>
    <n v="0"/>
    <n v="0"/>
    <n v="0"/>
    <n v="0"/>
    <n v="0"/>
    <n v="0"/>
    <n v="668.7341169175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newable Generation"/>
    <s v="PEF Solar Growth 2023 BY- High Springs 344"/>
    <s v="AFUDC Not Eligible"/>
    <s v="Expansion"/>
    <s v="Regulated Renewables"/>
    <s v="Renewable Generation - Solar"/>
    <s v="BY - Solar Energy Production"/>
    <s v="~"/>
    <s v="PEF Other Solar Growth 344"/>
    <n v="48.82"/>
    <n v="52.89"/>
    <n v="55.73"/>
    <n v="57.07"/>
    <n v="57.84"/>
    <n v="64.81"/>
    <n v="87.03"/>
    <n v="113.37"/>
    <n v="131.58000000000001"/>
    <n v="158.51"/>
    <n v="204.9"/>
    <n v="245.86"/>
    <n v="1278.4100000000003"/>
    <n v="267.55365319499998"/>
    <n v="271.50741573756926"/>
    <n v="4.5048853138547145"/>
    <n v="0"/>
    <n v="0"/>
    <n v="0"/>
    <n v="0"/>
    <n v="0"/>
    <n v="0"/>
    <n v="0"/>
    <n v="0"/>
    <n v="0"/>
    <n v="543.56595424642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newable Generation"/>
    <s v="PEF Solar Growth 2024 BY - Falmouth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.01"/>
    <n v="0.06"/>
    <n v="0.15"/>
    <n v="8"/>
    <n v="16.96"/>
    <n v="25.18"/>
    <n v="28.290852359099997"/>
    <n v="48.670022064183833"/>
    <n v="69.112808811960946"/>
    <n v="89.619411193844968"/>
    <n v="110.19002842118645"/>
    <n v="130.824860327208"/>
    <n v="151.52410736894564"/>
    <n v="172.28797062919605"/>
    <n v="193.1166518184701"/>
    <n v="214.01035327695226"/>
    <n v="234.96927797646634"/>
    <n v="255.99362952244715"/>
    <n v="1698.6099737699619"/>
    <n v="271.1009316009185"/>
    <n v="280.27271313606911"/>
    <n v="289.47312594648463"/>
    <n v="298.70225940955794"/>
    <n v="307.960203181689"/>
    <n v="5.7369714339551763"/>
    <n v="0"/>
    <n v="0"/>
    <n v="0"/>
    <n v="0"/>
    <n v="0"/>
    <n v="0"/>
    <n v="1453.24620470867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newable Generation"/>
    <s v="PEF Solar Growth 2024 BY - Mule Creek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.03"/>
    <n v="3.61"/>
    <n v="14.36"/>
    <n v="25.66"/>
    <n v="34.58"/>
    <n v="78.239999999999995"/>
    <n v="74.691573756000011"/>
    <n v="97.709805531046896"/>
    <n v="120.79989262967898"/>
    <n v="143.96205936050427"/>
    <n v="167.19653073234818"/>
    <n v="190.50353245643944"/>
    <n v="213.88329094860271"/>
    <n v="237.33603333145825"/>
    <n v="260.86198743662806"/>
    <n v="284.46138180694936"/>
    <n v="308.13444569869466"/>
    <n v="331.88140908379887"/>
    <n v="2431.4219427721491"/>
    <n v="6.6918051768935225"/>
    <n v="0"/>
    <n v="0"/>
    <n v="0"/>
    <n v="0"/>
    <n v="0"/>
    <n v="0"/>
    <n v="0"/>
    <n v="0"/>
    <n v="0"/>
    <n v="0"/>
    <n v="0"/>
    <n v="6.6918051768935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newable Generation"/>
    <s v="PEF Solar Growth 2024 BY - Spring Ridge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.01"/>
    <n v="0.02"/>
    <n v="0.03"/>
    <n v="1.4000000000000001"/>
    <n v="10.649999999999999"/>
    <n v="12.11"/>
    <n v="23.575569824099997"/>
    <n v="42.9005038631528"/>
    <n v="62.285763969047281"/>
    <n v="81.731538459856537"/>
    <n v="101.23801624152053"/>
    <n v="120.80538680968118"/>
    <n v="140.43384025152338"/>
    <n v="160.12356724762134"/>
    <n v="179.87475907379124"/>
    <n v="199.6876076029491"/>
    <n v="219.56230530697499"/>
    <n v="239.49904525858261"/>
    <n v="1571.717903908801"/>
    <n v="254.554856688195"/>
    <n v="264.71450294767283"/>
    <n v="274.90586427008952"/>
    <n v="285.12903965940552"/>
    <n v="295.38412842863903"/>
    <n v="4.5530377821309065"/>
    <n v="0"/>
    <n v="0"/>
    <n v="0"/>
    <n v="0"/>
    <n v="0"/>
    <n v="0"/>
    <n v="1379.2414297761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newable Generation"/>
    <s v="PEF Solar Growth 2024 BY - Winquepin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.03"/>
    <n v="0.28000000000000003"/>
    <n v="0.59"/>
    <n v="16.420000000000002"/>
    <n v="33.08"/>
    <n v="50.4"/>
    <n v="47.491588978400003"/>
    <n v="74.498690726966217"/>
    <n v="101.59009973484787"/>
    <n v="128.76607918148713"/>
    <n v="156.02689306788562"/>
    <n v="183.37280621916884"/>
    <n v="210.80408428715904"/>
    <n v="238.32099375295573"/>
    <n v="265.92380192952447"/>
    <n v="293.61277696429386"/>
    <n v="321.38818784175993"/>
    <n v="349.25030438609991"/>
    <n v="2371.0463070705487"/>
    <n v="6.5896777583929342"/>
    <n v="0"/>
    <n v="0"/>
    <n v="0"/>
    <n v="0"/>
    <n v="0"/>
    <n v="0"/>
    <n v="0"/>
    <n v="0"/>
    <n v="0"/>
    <n v="0"/>
    <n v="0"/>
    <n v="6.5896777583929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newable Generation"/>
    <s v="PEF Solar Growth 2024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2.8641322250000001"/>
    <n v="8.6013375506428158"/>
    <n v="14.356452538034532"/>
    <n v="20.129533095228936"/>
    <n v="25.920635304806325"/>
    <n v="31.729815424418273"/>
    <n v="37.55712988733422"/>
    <n v="43.402635302989616"/>
    <n v="49.266388457535896"/>
    <n v="55.148446314392139"/>
    <n v="61.048866014798378"/>
    <n v="66.967704878370796"/>
    <n v="416.99307699355188"/>
    <n v="90.157059728241805"/>
    <n v="130.67084341605033"/>
    <n v="171.31109776698358"/>
    <n v="212.07821758071651"/>
    <n v="252.97259888935844"/>
    <n v="293.99463896129998"/>
    <n v="335.14473630507297"/>
    <n v="376.42329067322106"/>
    <n v="417.83070306618362"/>
    <n v="459.36737573619087"/>
    <n v="501.0337121911719"/>
    <n v="542.83011719867454"/>
    <n v="3783.8143915131659"/>
    <n v="571.14898691188012"/>
    <n v="585.94824891318672"/>
    <n v="10.21744870670484"/>
    <n v="0"/>
    <n v="0"/>
    <n v="0"/>
    <n v="0"/>
    <n v="0"/>
    <n v="0"/>
    <n v="0"/>
    <n v="0"/>
    <n v="0"/>
    <n v="1167.31468453177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newable Generation"/>
    <s v="PEF Solar Growth 2025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2.8641322250000001"/>
    <n v="8.6013375506428158"/>
    <n v="14.356452538034532"/>
    <n v="20.129533095228936"/>
    <n v="25.920635304806325"/>
    <n v="31.729815424418273"/>
    <n v="37.55712988733422"/>
    <n v="43.402635302989616"/>
    <n v="49.266388457535896"/>
    <n v="55.148446314392139"/>
    <n v="61.048866014798378"/>
    <n v="66.967704878370796"/>
    <n v="416.99307699355188"/>
    <n v="84.939838671158469"/>
    <n v="115.00289380234307"/>
    <n v="145.15979587083902"/>
    <n v="175.41083783581513"/>
    <n v="205.75631357096208"/>
    <n v="236.19651786734715"/>
    <n v="266.73174643627812"/>
    <n v="297.3622959121758"/>
    <n v="328.08846385545598"/>
    <n v="358.91054875541965"/>
    <n v="389.828850033153"/>
    <n v="420.84366804443601"/>
    <n v="3024.2317706553836"/>
    <n v="478.77331091349356"/>
    <n v="563.70179784163963"/>
    <n v="648.89540347957461"/>
    <n v="734.35495544042135"/>
    <n v="820.0812839208379"/>
    <n v="906.07522170908169"/>
    <n v="992.3376041931009"/>
    <n v="1078.8692693686489"/>
    <n v="1165.6710578474256"/>
    <n v="1252.7438128652427"/>
    <n v="1340.0883802902163"/>
    <n v="0.18464765098383532"/>
    <n v="9981.77674552066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newable Generation"/>
    <s v="PEF Solar Growth 2026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797640845833331"/>
    <n v="8.9485940938999207"/>
    <n v="14.936056820791693"/>
    <n v="20.942210430454121"/>
    <n v="26.967113269655218"/>
    <n v="33.010823867302371"/>
    <n v="39.073400935010881"/>
    <n v="45.154903367674343"/>
    <n v="51.255390244036789"/>
    <n v="57.374920827266557"/>
    <n v="63.513554565532061"/>
    <n v="69.671351092579314"/>
    <n v="433.82808359878658"/>
    <n v="99.686612974561157"/>
    <n v="153.6338153453521"/>
    <n v="207.74942307936789"/>
    <n v="262.03396188257869"/>
    <n v="316.48795910203535"/>
    <n v="371.11194373099204"/>
    <n v="425.90644641404538"/>
    <n v="480.8719994522894"/>
    <n v="536.00913680848635"/>
    <n v="591.31839411225394"/>
    <n v="646.80030866526909"/>
    <n v="702.45541944648687"/>
    <n v="4794.0654210137182"/>
    <n v="761.26403120196039"/>
    <n v="823.23598812107593"/>
    <n v="885.40140103894703"/>
    <n v="947.7608738613618"/>
    <n v="1010.3150123793019"/>
    <n v="0.34467131982916643"/>
    <n v="0"/>
    <n v="0"/>
    <n v="0"/>
    <n v="0"/>
    <n v="0"/>
    <n v="0"/>
    <n v="4428.32197792247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newable Generation"/>
    <s v="PEF Solar Growth 2027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676676133333331"/>
    <n v="8.9122669189585135"/>
    <n v="14.875423301898087"/>
    <n v="20.85719469122359"/>
    <n v="26.857639196842008"/>
    <n v="32.876815110060278"/>
    <n v="38.914780904151563"/>
    <n v="44.971595234923299"/>
    <n v="51.047316941286965"/>
    <n v="57.142005045829741"/>
    <n v="63.255718755387818"/>
    <n v="69.388517461621618"/>
    <n v="432.06694117551683"/>
    <n v="99.28167157867604"/>
    <n v="153.0093530952264"/>
    <n v="206.90475470333652"/>
    <n v="260.96839996978463"/>
    <n v="315.20081409575164"/>
    <n v="369.60252392192325"/>
    <n v="424.17405793360797"/>
    <n v="478.91594626587096"/>
    <n v="533.82872070868393"/>
    <n v="588.91291471209195"/>
    <n v="644.16906339139462"/>
    <n v="699.59770353234489"/>
    <n v="4774.5659239086926"/>
    <n v="758.16704120969746"/>
    <n v="819.88688064473058"/>
    <n v="881.79938905093275"/>
    <n v="943.9051678772513"/>
    <n v="1006.2048204501588"/>
    <n v="0.34329368451340786"/>
    <n v="0"/>
    <n v="0"/>
    <n v="0"/>
    <n v="0"/>
    <n v="0"/>
    <n v="0"/>
    <n v="4410.3065929172844"/>
    <n v="0"/>
    <n v="0"/>
    <n v="0"/>
    <n v="0"/>
    <n v="0"/>
    <n v="0"/>
    <n v="0"/>
    <n v="0"/>
    <n v="0"/>
    <n v="0"/>
    <n v="0"/>
    <n v="0"/>
    <n v="0"/>
  </r>
  <r>
    <s v="DE Florida"/>
    <x v="21"/>
    <s v="Renewable Generation"/>
    <s v="PEF Solar Growth 2028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559613508333333"/>
    <n v="8.877111588370056"/>
    <n v="14.81674570296879"/>
    <n v="20.774921395194045"/>
    <n v="26.751696545732443"/>
    <n v="32.747129215955027"/>
    <n v="38.761277648481261"/>
    <n v="44.794200267744863"/>
    <n v="50.845955680561346"/>
    <n v="56.916602676697352"/>
    <n v="63.006200229441788"/>
    <n v="69.114807496178685"/>
    <n v="430.36260979815899"/>
    <n v="98.890174625628617"/>
    <n v="152.40618143205219"/>
    <n v="206.08924755144318"/>
    <n v="259.93989448784708"/>
    <n v="313.95864537327299"/>
    <n v="368.14602497277536"/>
    <n v="422.50255968955207"/>
    <n v="477.0287775700582"/>
    <n v="531.72520830913538"/>
    <n v="586.59238325515764"/>
    <n v="641.63083541519381"/>
    <n v="696.84109946018441"/>
    <n v="4755.7510321423006"/>
    <n v="725.62005957263625"/>
    <n v="727.88520594400234"/>
    <n v="730.15742335484163"/>
    <n v="732.43673387860565"/>
    <n v="734.72315965765256"/>
    <n v="27.585998703461055"/>
    <n v="0"/>
    <n v="0"/>
    <n v="0"/>
    <n v="0"/>
    <n v="0"/>
    <n v="0"/>
    <n v="3678.4085811111995"/>
  </r>
  <r>
    <s v="DE Florida"/>
    <x v="21"/>
    <s v="Renewable Generation"/>
    <s v="PEF Solar Growth Battery BY"/>
    <s v="AFUDC Not Eligible"/>
    <s v="Expansion"/>
    <s v="Regulated Renewables"/>
    <s v="Renewable Generation - Battery"/>
    <s v="BY - Solar Energy Production"/>
    <s v="~"/>
    <s v="PEF Solar Growth Battery"/>
    <n v="108.59"/>
    <n v="80.199999999999989"/>
    <n v="65.91"/>
    <n v="66.78"/>
    <n v="67.23"/>
    <n v="-379.57"/>
    <n v="0"/>
    <n v="0"/>
    <n v="0"/>
    <n v="0"/>
    <n v="0"/>
    <n v="0"/>
    <n v="9.1400000000000432"/>
    <n v="2.8076924314"/>
    <n v="0"/>
    <n v="0"/>
    <n v="0"/>
    <n v="0"/>
    <n v="0"/>
    <n v="0"/>
    <n v="0"/>
    <n v="0"/>
    <n v="0"/>
    <n v="0"/>
    <n v="0"/>
    <n v="2.8076924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Renewable Generation"/>
    <s v="PEF Solar Growth Battery BY - Jennings"/>
    <s v="AFUDC Not Eligible"/>
    <s v="Expansion"/>
    <s v="Regulated Renewables"/>
    <s v="Renewable Generation - Battery"/>
    <s v="BY - Solar Energy Production"/>
    <s v="~"/>
    <s v="PEF Solar Growth Battery"/>
    <n v="22.43"/>
    <n v="22.77"/>
    <n v="23.42"/>
    <n v="24.09"/>
    <n v="21"/>
    <n v="-45.25"/>
    <n v="0"/>
    <n v="0"/>
    <n v="0"/>
    <n v="0.04"/>
    <n v="0.08"/>
    <n v="0.08"/>
    <n v="68.660000000000011"/>
    <n v="1.4638134963999998"/>
    <n v="1.4638134963999998"/>
    <n v="1.4638134963999998"/>
    <n v="1.4638134963999998"/>
    <n v="1.4638134963999998"/>
    <n v="1.4638134963999998"/>
    <n v="1.4638134963999998"/>
    <n v="1.4638134963999998"/>
    <n v="1.4683830390773069"/>
    <n v="1.4729668463589036"/>
    <n v="1.4775649627741767"/>
    <n v="1.4821774329915198"/>
    <n v="17.61160025240191"/>
    <n v="1.4868043018187667"/>
    <n v="1.4914456142036252"/>
    <n v="1.4961014152341161"/>
    <n v="1.5007717501390103"/>
    <n v="1.5054566642882665"/>
    <n v="1.5101562031934754"/>
    <n v="1.5148704125082983"/>
    <n v="1.5195993380289132"/>
    <n v="1.5243430256944579"/>
    <n v="1.5291015215874775"/>
    <n v="1.5338748719343713"/>
    <n v="1.5386631231058425"/>
    <n v="18.151188241736619"/>
    <n v="1.5434663216173483"/>
    <n v="1.5482845141295518"/>
    <n v="1.5531177474487745"/>
    <n v="1.557966068527453"/>
    <n v="1.5628295244645931"/>
    <n v="1.5677081625062281"/>
    <n v="1.5726020300458792"/>
    <n v="1.5775111746250121"/>
    <n v="1.5824356439335039"/>
    <n v="1.5873754858101019"/>
    <n v="1.5923307482428906"/>
    <n v="1.597301479369758"/>
    <n v="18.842928900721095"/>
    <n v="1.6022877274788623"/>
    <n v="1.607289541009101"/>
    <n v="1.6123069685505831"/>
    <n v="1.6173400588450983"/>
    <n v="1.6223888607865933"/>
    <n v="1.6274534234216451"/>
    <n v="1.6325337959499377"/>
    <n v="1.6376300277247409"/>
    <n v="1.6427421682533883"/>
    <n v="1.6478702671977596"/>
    <n v="1.653014374374763"/>
    <n v="1.6581745397568175"/>
    <n v="19.56103175334929"/>
    <n v="1.6633508134723403"/>
    <n v="1.6685432458062324"/>
    <n v="1.6737518872003683"/>
    <n v="1.6789767882540851"/>
    <n v="1.6842179997246742"/>
    <n v="1.6894755725278747"/>
    <n v="1.694749557738368"/>
    <n v="1.700040006590273"/>
    <n v="1.7053469704776456"/>
    <n v="1.7106705009549765"/>
    <n v="1.7160106497376926"/>
    <n v="1.7213674687026594"/>
    <n v="20.306501461187189"/>
    <n v="1.7267410098886844"/>
    <n v="1.7321313254970239"/>
    <n v="1.7375384678918881"/>
    <n v="1.7429624896009521"/>
    <n v="1.7484034433158648"/>
    <n v="1.7538613818927606"/>
    <n v="1.7593363583527737"/>
    <n v="1.7648284258825528"/>
    <n v="1.7703376378347777"/>
    <n v="1.7758640477286773"/>
    <n v="1.7814077092505507"/>
    <n v="1.7869686762542867"/>
    <n v="21.080380973390795"/>
  </r>
  <r>
    <s v="DE Florida"/>
    <x v="21"/>
    <s v="Renewable Generation"/>
    <s v="PEF Solar Growth Battery BY - Micanopy"/>
    <s v="AFUDC Not Eligible"/>
    <s v="Expansion"/>
    <s v="Regulated Renewables"/>
    <s v="Renewable Generation - Battery"/>
    <s v="BY - Solar Energy Production"/>
    <s v="~"/>
    <s v="PEF Solar Growth Battery"/>
    <n v="28.9"/>
    <n v="29.11"/>
    <n v="29.39"/>
    <n v="29.73"/>
    <n v="29.96"/>
    <n v="24.55"/>
    <n v="35.630000000000003"/>
    <n v="6.7"/>
    <n v="2.0299999999999998"/>
    <n v="2.11"/>
    <n v="2.1800000000000002"/>
    <n v="2.19"/>
    <n v="222.48000000000002"/>
    <n v="4.2247745278999993"/>
    <n v="4.2247745278999993"/>
    <n v="4.2247745278999993"/>
    <n v="4.2247745278999993"/>
    <n v="4.2247745278999993"/>
    <n v="4.2247745278999993"/>
    <n v="4.2247745278999993"/>
    <n v="4.2247745278999993"/>
    <n v="4.2379628798005093"/>
    <n v="4.2511924013834967"/>
    <n v="4.2644632211671238"/>
    <n v="4.277775468070744"/>
    <n v="50.829590193621868"/>
    <n v="4.2911292714161569"/>
    <n v="4.3045247609288584"/>
    <n v="4.317962066739307"/>
    <n v="4.3314413193841848"/>
    <n v="4.3449626498076679"/>
    <n v="4.358526189362693"/>
    <n v="4.372132069812241"/>
    <n v="4.385780423330611"/>
    <n v="4.3994713825047089"/>
    <n v="4.4132050803353327"/>
    <n v="4.4269816502384627"/>
    <n v="4.4408012260465632"/>
    <n v="52.386918089906786"/>
    <n v="4.4546639420098764"/>
    <n v="4.4685699327977302"/>
    <n v="4.4825193334998463"/>
    <n v="4.4965122796276535"/>
    <n v="4.5105489071155986"/>
    <n v="4.5246293523224743"/>
    <n v="4.5387537520327381"/>
    <n v="4.5529222434578465"/>
    <n v="4.5671349642375816"/>
    <n v="4.5813920524413927"/>
    <n v="4.5956936465697371"/>
    <n v="4.610039885555425"/>
    <n v="54.383380291667905"/>
    <n v="4.6244309087649675"/>
    <n v="4.6388668559999315"/>
    <n v="4.6533478674983009"/>
    <n v="4.6678740839358346"/>
    <n v="4.6824456464274338"/>
    <n v="4.6970626965285174"/>
    <n v="4.7117253762363891"/>
    <n v="4.7264338279916256"/>
    <n v="4.7411881946794523"/>
    <n v="4.7559886196311369"/>
    <n v="4.7708352466253805"/>
    <n v="4.7857282198897133"/>
    <n v="56.455927544208691"/>
    <n v="4.8006676841018967"/>
    <n v="4.8156537843913272"/>
    <n v="4.8306866663404477"/>
    <n v="4.8457664759861627"/>
    <n v="4.8608933598212545"/>
    <n v="4.876067464795808"/>
    <n v="4.8912889383186373"/>
    <n v="4.9065579282587182"/>
    <n v="4.9218745829466259"/>
    <n v="4.9372390511759727"/>
    <n v="4.9526514822048568"/>
    <n v="4.9681120257573115"/>
    <n v="58.607459444099028"/>
    <n v="4.9836208320247577"/>
    <n v="4.9991780516674647"/>
    <n v="5.0147838358160133"/>
    <n v="5.0304383360727654"/>
    <n v="5.0461417045133334"/>
    <n v="5.0618940936880614"/>
    <n v="5.0776956566235052"/>
    <n v="5.0935465468239158"/>
    <n v="5.1094469182727398"/>
    <n v="5.1253969254341047"/>
    <n v="5.1413967232543243"/>
    <n v="5.1574464671634059"/>
    <n v="60.840986091354381"/>
  </r>
  <r>
    <s v="DE Florida"/>
    <x v="21"/>
    <s v="Renewable Generation"/>
    <s v="PEF Solar Growth Battery BY - Trenton"/>
    <s v="AFUDC Not Eligible"/>
    <s v="Expansion"/>
    <s v="Regulated Renewables"/>
    <s v="Renewable Generation - Battery"/>
    <s v="BY - Solar Energy Production"/>
    <s v="~"/>
    <s v="PEF Solar Growth Battery"/>
    <n v="40.53"/>
    <n v="40.75"/>
    <n v="40.97"/>
    <n v="41.25"/>
    <n v="-186.84"/>
    <n v="0.02"/>
    <n v="0.03"/>
    <n v="0.03"/>
    <n v="0"/>
    <n v="0.06"/>
    <n v="0.1"/>
    <n v="0.1"/>
    <n v="-23"/>
    <n v="1.6468370084999999"/>
    <n v="1.6468370084999999"/>
    <n v="1.6468370084999999"/>
    <n v="1.6468370084999999"/>
    <n v="1.6468370084999999"/>
    <n v="1.6468370084999999"/>
    <n v="1.6468370084999999"/>
    <n v="1.6468370084999999"/>
    <n v="1.6519778901843241"/>
    <n v="1.6571348200047757"/>
    <n v="1.6623078480583402"/>
    <n v="1.6674970245983882"/>
    <n v="19.813613650845831"/>
    <n v="1.6727024000351665"/>
    <n v="1.6779240249362841"/>
    <n v="1.683161950027207"/>
    <n v="1.6884162261917484"/>
    <n v="1.6936869044725642"/>
    <n v="1.6989740360716492"/>
    <n v="1.7042776723508328"/>
    <n v="1.7095978648322803"/>
    <n v="1.7149346651989916"/>
    <n v="1.7202881252953028"/>
    <n v="1.7256582971273935"/>
    <n v="1.7310452328637873"/>
    <n v="20.420667399403207"/>
    <n v="1.7364489848358615"/>
    <n v="1.7418696055383538"/>
    <n v="1.7473071476298745"/>
    <n v="1.7527616639334165"/>
    <n v="1.7582332074368674"/>
    <n v="1.763721831293527"/>
    <n v="1.7692275888226208"/>
    <n v="1.774750533509821"/>
    <n v="1.7802907190077628"/>
    <n v="1.7858481991365678"/>
    <n v="1.7914230278843666"/>
    <n v="1.7970152594078221"/>
    <n v="21.198897768436858"/>
    <n v="1.8026249480326577"/>
    <n v="1.8082521482541827"/>
    <n v="1.813896914737823"/>
    <n v="1.8195593023196526"/>
    <n v="1.8252393660069248"/>
    <n v="1.830937160978608"/>
    <n v="1.8366527425859198"/>
    <n v="1.8423861663528682"/>
    <n v="1.8481374879767867"/>
    <n v="1.8539067633288793"/>
    <n v="1.8596940484547604"/>
    <n v="1.865499399575"/>
    <n v="22.006786448604064"/>
    <n v="1.8713228730856717"/>
    <n v="1.8771645255588965"/>
    <n v="1.8830244137433982"/>
    <n v="1.8889025945650488"/>
    <n v="1.8947991251274245"/>
    <n v="1.9007140627123607"/>
    <n v="1.9066474647805085"/>
    <n v="1.9125993889718897"/>
    <n v="1.9185698931064612"/>
    <n v="1.9245590351846749"/>
    <n v="1.9305668733880401"/>
    <n v="1.9365934660796891"/>
    <n v="22.845463716304064"/>
    <n v="1.9426388718049457"/>
    <n v="1.9487031492918931"/>
    <n v="1.9547863574519435"/>
    <n v="1.9608885553804103"/>
    <n v="1.9670098023570843"/>
    <n v="1.9731501578468085"/>
    <n v="1.9793096815000544"/>
    <n v="1.9854884331535023"/>
    <n v="1.9916864728306245"/>
    <n v="1.9979038607422659"/>
    <n v="2.0041406572872291"/>
    <n v="2.0103969230528631"/>
    <n v="23.716102922699626"/>
  </r>
  <r>
    <s v="DE Florida"/>
    <x v="21"/>
    <s v="Transmission"/>
    <s v="PEF Transmission Expansion EE 2023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.01"/>
    <n v="0.02"/>
    <n v="0.02"/>
    <n v="0.03"/>
    <n v="0.06"/>
    <n v="0.88"/>
    <n v="3.61"/>
    <n v="4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EE_Ross Prairie-Shaw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5.1779E-3"/>
    <n v="4.418316295E-2"/>
    <n v="7.9564066599999997E-2"/>
    <n v="0.11866625869999999"/>
    <n v="0.15678459289999996"/>
    <n v="0.19623014804999997"/>
    <n v="0.26325203214999993"/>
    <n v="0.39467145854999991"/>
    <n v="0.52614695989999993"/>
    <n v="0.65274704164999986"/>
    <n v="0.78310994884999985"/>
    <n v="0.90823706029999973"/>
    <n v="4.1287706305999992"/>
    <n v="1.0789127472144997"/>
    <n v="1.5353876770644996"/>
    <n v="30.545407991615498"/>
    <n v="31.240103534065501"/>
    <n v="31.912643041565499"/>
    <n v="32.580677520015499"/>
    <n v="33.223559410365496"/>
    <n v="33.8849606006155"/>
    <n v="34.688823658015501"/>
    <n v="36.858407428765496"/>
    <n v="38.837906592865494"/>
    <n v="39.162690910915501"/>
    <n v="345.54948111308403"/>
    <n v="39.500091153865498"/>
    <n v="40.360750492051586"/>
    <n v="95.05760951318311"/>
    <n v="96.36742121741473"/>
    <n v="97.635458889536508"/>
    <n v="0"/>
    <n v="0"/>
    <n v="0"/>
    <n v="0"/>
    <n v="0"/>
    <n v="0"/>
    <n v="0"/>
    <n v="368.92133126605142"/>
    <n v="0"/>
    <n v="0"/>
    <n v="0"/>
    <n v="0"/>
    <n v="0"/>
    <n v="0"/>
    <n v="0"/>
    <n v="0"/>
    <n v="0"/>
    <n v="0"/>
    <n v="-0.91468131633871697"/>
    <n v="-1.0647567257896799"/>
    <n v="-1.9794380421283968"/>
    <n v="-1.2206616769250334"/>
    <n v="-1.2206689618084388"/>
    <n v="-1.2211319327226384"/>
    <n v="-1.2211430193688004"/>
    <n v="-1.2211430193688004"/>
    <n v="-1.2211430193688004"/>
    <n v="-1.2211430193688004"/>
    <n v="-1.2211430193688004"/>
    <n v="-1.2211430193688004"/>
    <n v="-1.2211430193688004"/>
    <n v="-1.2211430193688004"/>
    <n v="-1.2211430193688004"/>
    <n v="-14.65274974577531"/>
    <n v="-1.2211430193688004"/>
    <n v="-1.2211430193688004"/>
    <n v="-1.2211430193688004"/>
    <n v="-1.2211430193688004"/>
    <n v="-1.2211430193688004"/>
    <n v="-1.2211430193688004"/>
    <n v="-1.2211430193688004"/>
    <n v="-1.2211430193688004"/>
    <n v="-1.2211430193688004"/>
    <n v="-1.2211430193688004"/>
    <n v="-1.2211430193688004"/>
    <n v="-1.2211430193688004"/>
    <n v="-14.653716232425602"/>
  </r>
  <r>
    <s v="DE Florida"/>
    <x v="21"/>
    <s v="Transmission"/>
    <s v="PEF Transmission Expansion FF  Tallahasse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.58381472339999996"/>
    <n v="0.58563720030759614"/>
    <n v="0.58746536638668023"/>
    <n v="0.5892992393969686"/>
    <n v="0.59113883715361693"/>
    <n v="0.5929841775273943"/>
    <n v="0.59483527844485617"/>
    <n v="0.59669215788851915"/>
    <n v="0.59855483389703501"/>
    <n v="0.60042332456536629"/>
    <n v="0.60229764804496233"/>
    <n v="0.60417782254393482"/>
    <n v="7.1273206095569313"/>
    <n v="0.60606386632723552"/>
    <n v="0.60795579771683328"/>
    <n v="0.60985363509189205"/>
    <n v="0.61175739688894937"/>
    <n v="0.6136671016020957"/>
    <n v="0.61558276778315391"/>
    <n v="0.61750441404185941"/>
    <n v="0.61943205904604148"/>
    <n v="0.62136572152180369"/>
    <n v="0.62330542025370672"/>
    <n v="0.62525117408495023"/>
    <n v="0.62720300191755596"/>
    <n v="7.3989423562760779"/>
    <n v="0.662482262100068"/>
    <n v="0.73119299187823017"/>
    <n v="0.80011821388021909"/>
    <n v="0.86925859767997482"/>
    <n v="0.93861481494162657"/>
    <n v="1.0081875394260178"/>
    <n v="1.0779774469972498"/>
    <n v="1.1479852156292498"/>
    <n v="1.2182115254123556"/>
    <n v="1.2886570585599217"/>
    <n v="1.3593224994149486"/>
    <n v="1.4302085344567295"/>
    <n v="12.532216700376592"/>
    <n v="1.6455740715207521"/>
    <n v="2.0058701279340938"/>
    <n v="2.3672909097378598"/>
    <n v="2.7298399279535586"/>
    <n v="3.0935207045629514"/>
    <n v="3.4583367725422622"/>
    <n v="3.8242916758965015"/>
    <n v="4.1913889696938949"/>
    <n v="4.5596322201004167"/>
    <n v="4.9290250044144353"/>
    <n v="5.2995709111014628"/>
    <n v="5.6712735398290182"/>
    <n v="43.775614835287207"/>
    <n v="7.8967098472334731"/>
    <n v="11.981666578127541"/>
    <n v="16.07937519589974"/>
    <n v="20.189875507732776"/>
    <n v="24.313207445074259"/>
    <n v="28.449411064024577"/>
    <n v="32.598526545726067"/>
    <n v="36.760594196753317"/>
    <n v="40.935654449504753"/>
    <n v="45.123747862595387"/>
    <n v="49.324915121250875"/>
    <n v="53.539197037702685"/>
    <n v="367.19288085162543"/>
    <n v="55.736481647251992"/>
    <n v="55.910472549915767"/>
    <n v="56.085006594760664"/>
    <n v="56.260085477297338"/>
    <n v="56.435710898329255"/>
    <n v="56.611884563969241"/>
    <n v="56.788608185656038"/>
    <n v="2.6114493500695435"/>
    <n v="0"/>
    <n v="0"/>
    <n v="0"/>
    <n v="0"/>
    <n v="396.43969926724981"/>
  </r>
  <r>
    <s v="DE Florida"/>
    <x v="21"/>
    <s v="Transmission"/>
    <s v="PEF Transmission Expansion FF - Moss Park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0148147653773011"/>
    <n v="0.90538555529405396"/>
    <n v="1.511174823295909"/>
    <n v="2.1188551654820071"/>
    <n v="2.728432485161898"/>
    <n v="3.3399127040733139"/>
    <n v="3.9533017624396982"/>
    <n v="4.5686056190279141"/>
    <n v="5.1858302512061245"/>
    <n v="5.8049816550018667"/>
    <n v="6.4260658451602959"/>
    <n v="7.0490888552026183"/>
    <n v="43.89311619788343"/>
    <n v="7.7531629043563859"/>
    <n v="8.5385410072188623"/>
    <n v="9.3263708013437014"/>
    <n v="10.116659940101966"/>
    <n v="10.909416100756019"/>
    <n v="11.704646984534101"/>
    <n v="12.502360316705145"/>
    <n v="13.302563846653827"/>
    <n v="14.105265347955845"/>
    <n v="14.910472618453431"/>
    <n v="15.718193480331109"/>
    <n v="16.528435780191689"/>
    <n v="145.4160891286021"/>
    <n v="16.960619745723058"/>
    <n v="17.013565203564688"/>
    <n v="17.066675939653699"/>
    <n v="17.11995246993424"/>
    <n v="17.173395311961059"/>
    <n v="17.22700498490455"/>
    <n v="17.280782009555775"/>
    <n v="17.334726908331543"/>
    <n v="17.388840205279475"/>
    <n v="17.443122426083089"/>
    <n v="17.49757409806692"/>
    <n v="17.552195750201633"/>
    <n v="207.05845505325971"/>
  </r>
  <r>
    <s v="DE Florida"/>
    <x v="21"/>
    <s v="Transmission"/>
    <s v="PEF Transmission Expansion FF - New County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461044593889251"/>
    <n v="0.33811070379221003"/>
    <n v="0.45330466233542765"/>
    <n v="0.62573213874802325"/>
    <n v="0.95815799519064682"/>
    <n v="1.3059660703759179"/>
    <n v="1.688939526405812"/>
    <n v="2.2181248369637081"/>
    <n v="2.6585778080051861"/>
    <n v="2.8737584648919703"/>
    <n v="2.9808436665036036"/>
    <n v="3.0717418586787897"/>
    <n v="19.307868177830187"/>
    <n v="3.1811812399174384"/>
    <n v="3.2790881865721992"/>
    <n v="3.3387703753375853"/>
    <n v="3.4232772346654081"/>
    <n v="3.5771276464425608"/>
    <n v="3.7376725099619099"/>
    <n v="3.9134821887444895"/>
    <n v="4.1526632441647831"/>
    <n v="4.3534355511870606"/>
    <n v="4.4566486967449874"/>
    <n v="4.5130649885197123"/>
    <n v="4.5625002003426518"/>
    <n v="46.488912062600789"/>
    <n v="5.6552091250492627"/>
    <n v="7.2727447625792649"/>
    <n v="8.1946406181036213"/>
    <n v="9.5674719230613974"/>
    <n v="12.200829165755948"/>
    <n v="14.95541403505629"/>
    <n v="17.987080110234913"/>
    <n v="22.170661122760801"/>
    <n v="25.655246817408983"/>
    <n v="27.365163771987913"/>
    <n v="28.223541416682981"/>
    <n v="28.954442469056598"/>
    <n v="208.202445337738"/>
    <n v="29.842431719466955"/>
    <n v="30.645229441725959"/>
    <n v="31.139737345536254"/>
    <n v="31.834528208477629"/>
    <n v="33.088702729073141"/>
    <n v="34.396917529914134"/>
    <n v="35.828303461099765"/>
    <n v="37.77090035329158"/>
    <n v="39.403724082339991"/>
    <n v="40.249652572618153"/>
    <n v="40.718147577988525"/>
    <n v="41.130373338936735"/>
    <n v="426.04864836046886"/>
    <n v="41.403910786034238"/>
    <n v="41.533160132217681"/>
    <n v="41.662812952207616"/>
    <n v="41.792870505516134"/>
    <n v="2.7047417161908771"/>
    <n v="0"/>
    <n v="0"/>
    <n v="0"/>
    <n v="0"/>
    <n v="0"/>
    <n v="0"/>
    <n v="0"/>
    <n v="169.09749609216655"/>
  </r>
  <r>
    <s v="DE Florida"/>
    <x v="21"/>
    <s v="Transmission"/>
    <s v="PEF Transmission Expansion FF American Cement-Bushnell East 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7.1267726100000012E-2"/>
    <n v="7.1272175586450687E-2"/>
    <n v="7.1276625350697953E-2"/>
    <n v="7.1281075392759116E-2"/>
    <n v="7.1285525712651551E-2"/>
    <n v="7.1289976310392578E-2"/>
    <n v="7.1294427185999557E-2"/>
    <n v="7.1298878339489835E-2"/>
    <n v="7.1303329770880747E-2"/>
    <n v="7.1307781480189666E-2"/>
    <n v="7.1312233467433928E-2"/>
    <n v="7.1316685732630905E-2"/>
    <n v="0.85550644042957658"/>
    <n v="7.1321138275797918E-2"/>
    <n v="7.1325591096952343E-2"/>
    <n v="7.1330044196111539E-2"/>
    <n v="7.1334497573292854E-2"/>
    <n v="7.133895122851365E-2"/>
    <n v="7.1343405161791273E-2"/>
    <n v="7.1347859373143099E-2"/>
    <n v="7.1352313862586489E-2"/>
    <n v="7.1356768630138803E-2"/>
    <n v="7.136122367581739E-2"/>
    <n v="7.1365678999639623E-2"/>
    <n v="7.1370134601622892E-2"/>
    <n v="0.8561476066754079"/>
    <n v="7.1374590481784531E-2"/>
    <n v="7.1597398399653803E-2"/>
    <n v="7.1820901850316046E-2"/>
    <n v="7.2045103004995115E-2"/>
    <n v="7.2270004041692731E-2"/>
    <n v="7.2495607145209556E-2"/>
    <n v="7.2721914507166543E-2"/>
    <n v="7.2948928326026133E-2"/>
    <n v="7.3176650807113636E-2"/>
    <n v="7.3405084162638676E-2"/>
    <n v="7.3634230611716658E-2"/>
    <n v="7.3864092380390337E-2"/>
    <n v="0.87135450571870399"/>
    <n v="7.4094671701651432E-2"/>
    <n v="7.4325970815462328E-2"/>
    <n v="7.455799196877784E-2"/>
    <n v="7.4790737415567007E-2"/>
    <n v="7.5024209416835061E-2"/>
    <n v="7.5258410240645307E-2"/>
    <n v="7.5493342162141222E-2"/>
    <n v="7.5729007463568518E-2"/>
    <n v="7.5965408434297318E-2"/>
    <n v="7.6202547370844406E-2"/>
    <n v="7.6440426576895551E-2"/>
    <n v="7.6679048363327854E-2"/>
    <n v="0.90456177193001386"/>
    <n v="7.69184150482322E-2"/>
    <n v="7.7158528956935812E-2"/>
    <n v="7.7399392422024815E-2"/>
    <n v="7.7641007783366869E-2"/>
    <n v="7.7883377388133973E-2"/>
    <n v="7.8126503590825194E-2"/>
    <n v="7.8370388753289569E-2"/>
    <n v="7.861503524474904E-2"/>
    <n v="7.8860445441821525E-2"/>
    <n v="7.9106621728543894E-2"/>
    <n v="7.9353566496395231E-2"/>
    <n v="7.9601282144320037E-2"/>
    <n v="0.93903456499863824"/>
    <n v="7.9849771078751491E-2"/>
    <n v="8.00990357136349E-2"/>
    <n v="8.0349078470451085E-2"/>
    <n v="8.0599901778239946E-2"/>
    <n v="8.0851508073624026E-2"/>
    <n v="8.1103899800832213E-2"/>
    <n v="8.1357079411723474E-2"/>
    <n v="8.1611049365810664E-2"/>
    <n v="8.1865812130284432E-2"/>
    <n v="8.2121370180037179E-2"/>
    <n v="8.2377725997687098E-2"/>
    <n v="8.2634882073602298E-2"/>
    <n v="0.97482111407467875"/>
  </r>
  <r>
    <s v="DE Florida"/>
    <x v="21"/>
    <s v="Transmission"/>
    <s v="PEF Transmission Expansion FF Bartow Plant-Northeast"/>
    <s v="AFUDC Not Eligible"/>
    <s v="Expansion"/>
    <s v="Other Transmission &amp; Distribution Expansion"/>
    <s v="Transmission Expansion"/>
    <s v="FF - Transmission Stations "/>
    <s v="~"/>
    <s v="PEF Transmission (Excl. ECC) 353.1"/>
    <n v="0.02"/>
    <n v="0.01"/>
    <n v="0.13"/>
    <n v="0.3"/>
    <n v="0.36"/>
    <n v="0.38"/>
    <n v="0.4"/>
    <n v="0.56000000000000005"/>
    <n v="0.01"/>
    <n v="0"/>
    <n v="0"/>
    <n v="0"/>
    <n v="2.17"/>
    <n v="6.3650851300000005E-2"/>
    <n v="6.3654825239059562E-2"/>
    <n v="6.365879942622564E-2"/>
    <n v="6.3662773861513741E-2"/>
    <n v="6.3666748544939339E-2"/>
    <n v="6.3865495123869617E-2"/>
    <n v="6.4064862124032951E-2"/>
    <n v="6.4264851482179683E-2"/>
    <n v="6.4465465141106057E-2"/>
    <n v="6.466670504967309E-2"/>
    <n v="6.4868573162825516E-2"/>
    <n v="6.5071071441610714E-2"/>
    <n v="0.7695610218970359"/>
    <n v="6.527420185319785E-2"/>
    <n v="6.5477966370896923E-2"/>
    <n v="6.5682366974177953E-2"/>
    <n v="6.588740564869025E-2"/>
    <n v="6.60930843862816E-2"/>
    <n v="6.6299405185017715E-2"/>
    <n v="6.6506370049201624E-2"/>
    <n v="6.6713980989393115E-2"/>
    <n v="6.6922240022428275E-2"/>
    <n v="6.71311491714391E-2"/>
    <n v="6.7340710465873102E-2"/>
    <n v="6.7550925941513101E-2"/>
    <n v="0.79687980705811068"/>
    <n v="6.7761797640496946E-2"/>
    <n v="6.7973327611337356E-2"/>
    <n v="6.818551790894184E-2"/>
    <n v="6.8398370594632649E-2"/>
    <n v="6.8611887736166791E-2"/>
    <n v="6.8826071407756151E-2"/>
    <n v="6.9040923690087602E-2"/>
    <n v="6.9256446670343239E-2"/>
    <n v="6.9472642442220664E-2"/>
    <n v="6.9689513105953269E-2"/>
    <n v="6.9907060768330725E-2"/>
    <n v="7.0125287542719406E-2"/>
    <n v="0.82724884711898661"/>
    <n v="7.0344195549082875E-2"/>
    <n v="7.0563786914002585E-2"/>
    <n v="7.078406377069843E-2"/>
    <n v="7.1005028259049502E-2"/>
    <n v="7.1226682525614926E-2"/>
    <n v="7.1449028723654662E-2"/>
    <n v="7.1672069013150444E-2"/>
    <n v="7.1895805560826725E-2"/>
    <n v="7.2120240540171784E-2"/>
    <n v="7.2345376131458833E-2"/>
    <n v="7.2571214521767125E-2"/>
    <n v="7.2797757905003285E-2"/>
    <n v="0.85877524941448125"/>
    <n v="7.3025008481922601E-2"/>
    <n v="7.3252968460150364E-2"/>
    <n v="7.3481640054203365E-2"/>
    <n v="7.3711025485511367E-2"/>
    <n v="7.3941126982438724E-2"/>
    <n v="7.4171946780306003E-2"/>
    <n v="7.4403487121411677E-2"/>
    <n v="7.4635750255053979E-2"/>
    <n v="7.4868738437552679E-2"/>
    <n v="7.5102453932271024E-2"/>
    <n v="7.5336899009637776E-2"/>
    <n v="7.5572075947169193E-2"/>
    <n v="0.89150312094762874"/>
    <n v="7.5807987029491194E-2"/>
    <n v="7.604463454836155E-2"/>
    <n v="7.6282020802692127E-2"/>
    <n v="7.6520148098571272E-2"/>
    <n v="7.6759018749286131E-2"/>
    <n v="7.6998635075345212E-2"/>
    <n v="7.7238999404500866E-2"/>
    <n v="7.7480114071771911E-2"/>
    <n v="7.7721981419466346E-2"/>
    <n v="7.7964603797204046E-2"/>
    <n v="7.820798356193967E-2"/>
    <n v="7.8452123077985464E-2"/>
    <n v="0.92547824963661574"/>
  </r>
  <r>
    <s v="DE Florida"/>
    <x v="21"/>
    <s v="Transmission"/>
    <s v="PEF Transmission Expansion FF Bayboro_TGIP"/>
    <s v="AFUDC Not Eligible"/>
    <s v="Expansion"/>
    <s v="Other Transmission &amp; Distribution Expansion"/>
    <s v="Transmission Expansion"/>
    <s v="FF - Transmission Stations "/>
    <s v="~"/>
    <s v="PEF Transmission (Excl. ECC) 353.1"/>
    <n v="9.44"/>
    <n v="5.62"/>
    <n v="8.49"/>
    <n v="8.94"/>
    <n v="6.94"/>
    <n v="-9.42"/>
    <n v="1.99"/>
    <n v="0.81"/>
    <n v="0.84"/>
    <n v="0.85"/>
    <n v="0.88"/>
    <n v="0.89"/>
    <n v="36.269999999999996"/>
    <n v="4.5249230983999995"/>
    <n v="4.5390484150885824"/>
    <n v="4.553217826354512"/>
    <n v="4.5674314698465084"/>
    <n v="4.5816894836429842"/>
    <n v="4.595992006253387"/>
    <n v="4.6103391766195481"/>
    <n v="4.6247311341170265"/>
    <n v="4.6391680185564654"/>
    <n v="4.6536499701849525"/>
    <n v="4.66817712968738"/>
    <n v="4.6827496381878113"/>
    <n v="55.24111736693915"/>
    <n v="4.6973676372508528"/>
    <n v="4.7120312688830293"/>
    <n v="4.7267406755341641"/>
    <n v="4.7414960000987589"/>
    <n v="4.7562973859173869"/>
    <n v="4.7711449767780838"/>
    <n v="4.7860389169177422"/>
    <n v="4.8009793510235168"/>
    <n v="4.8159664242342268"/>
    <n v="4.8310002821417664"/>
    <n v="4.8460810707925193"/>
    <n v="4.8612089366887803"/>
    <n v="57.346352926260828"/>
    <n v="4.8763840267901735"/>
    <n v="4.8916064885150838"/>
    <n v="4.9068764697420866"/>
    <n v="4.9221941188113858"/>
    <n v="4.9375595845262561"/>
    <n v="4.952973016154484"/>
    <n v="4.9684345634298239"/>
    <n v="4.9839443765534446"/>
    <n v="4.9995026061954011"/>
    <n v="5.0151094034960826"/>
    <n v="5.0307649200676945"/>
    <n v="5.0464693079957224"/>
    <n v="59.531818882277641"/>
    <n v="5.0622227198404133"/>
    <n v="5.0780253086382574"/>
    <n v="5.0938772279034739"/>
    <n v="5.1097786316295029"/>
    <n v="5.1257296742905023"/>
    <n v="5.1417305108428444"/>
    <n v="5.1577812967266272"/>
    <n v="5.1738821878671803"/>
    <n v="5.19003334067658"/>
    <n v="5.2062349120551694"/>
    <n v="5.2224870593930843"/>
    <n v="5.2387899405717802"/>
    <n v="61.800572810435405"/>
    <n v="5.2551437139655652"/>
    <n v="5.27154853844314"/>
    <n v="5.2880045733691414"/>
    <n v="5.3045119786056905"/>
    <n v="5.3210709145139452"/>
    <n v="5.3376815419556554"/>
    <n v="5.3543440222947325"/>
    <n v="5.3710585173988088"/>
    <n v="5.3878251896408171"/>
    <n v="5.4046442019005632"/>
    <n v="5.4215157175663098"/>
    <n v="5.4384399005363653"/>
    <n v="64.155788810190728"/>
    <n v="5.4554169152206731"/>
    <n v="5.4724469265424096"/>
    <n v="5.4895300999395893"/>
    <n v="5.5066666013666685"/>
    <n v="5.523856597296156"/>
    <n v="5.5411002547202379"/>
    <n v="5.5583977411523904"/>
    <n v="5.5757492246290132"/>
    <n v="5.593154873711061"/>
    <n v="5.610614857485678"/>
    <n v="5.6281293455678458"/>
    <n v="5.6456985081020248"/>
    <n v="66.600761945733751"/>
  </r>
  <r>
    <s v="DE Florida"/>
    <x v="21"/>
    <s v="Transmission"/>
    <s v="PEF Transmission Expansion FF Brookridge Bank &amp; Spar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58.751252324770157"/>
    <n v="68.523857213883403"/>
    <n v="73.761779306528368"/>
    <n v="77.452734173230368"/>
    <n v="79.302943076442403"/>
    <n v="80.220908884944322"/>
    <n v="81.045681712097561"/>
    <n v="81.87500953426148"/>
    <n v="82.765720695851584"/>
    <n v="83.845458217057569"/>
    <n v="2.2627513158423702"/>
    <n v="0"/>
    <n v="769.808096454909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FF Fort Whit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.12792603660000001"/>
    <n v="0.12793402345741348"/>
    <n v="0.12794201081347362"/>
    <n v="0.12794999866821152"/>
    <n v="0.12795798702165839"/>
    <n v="0.12796597587384531"/>
    <n v="0.12797396522480342"/>
    <n v="0.12798195507456389"/>
    <n v="0.12798994542315784"/>
    <n v="0.12799793627061642"/>
    <n v="0.1280059276169708"/>
    <n v="0.12801391946225207"/>
    <n v="1.5356396815069666"/>
    <n v="0.12802191180649142"/>
    <n v="0.12802990464972"/>
    <n v="0.12803789799196896"/>
    <n v="0.12804589183326945"/>
    <n v="0.12805388617365263"/>
    <n v="0.12806188101314964"/>
    <n v="0.12806987635179171"/>
    <n v="0.12807787218960992"/>
    <n v="0.12808586852663548"/>
    <n v="0.12809386536289954"/>
    <n v="0.12810186269843329"/>
    <n v="0.12810986053326792"/>
    <n v="1.5367905791308902"/>
    <n v="0.12811785886743454"/>
    <n v="0.12812585770096432"/>
    <n v="0.12813385703388852"/>
    <n v="0.12814185686623825"/>
    <n v="0.12814985719804473"/>
    <n v="0.12815785802933913"/>
    <n v="0.1281658593601526"/>
    <n v="0.12817386119051638"/>
    <n v="0.12818186352046163"/>
    <n v="0.12818986635001953"/>
    <n v="0.12819786967922131"/>
    <n v="0.12820587350809814"/>
    <n v="1.5379423393043794"/>
    <n v="0.12821387783668123"/>
    <n v="0.12861411925270766"/>
    <n v="0.12901561009035525"/>
    <n v="0.12941835424990603"/>
    <n v="0.12982235564381733"/>
    <n v="0.13022761819675996"/>
    <n v="0.13063414584565625"/>
    <n v="0.13104194253971826"/>
    <n v="0.13145101224048622"/>
    <n v="0.13186135892186698"/>
    <n v="0.13227298657017261"/>
    <n v="0.13268589918415913"/>
    <n v="1.5652592805722867"/>
    <n v="0.13310010077506534"/>
    <n v="0.13351559536665183"/>
    <n v="0.13393238699524004"/>
    <n v="0.1343504797097515"/>
    <n v="0.13476987757174702"/>
    <n v="0.13519058465546643"/>
    <n v="0.13561260504786787"/>
    <n v="0.13603594284866766"/>
    <n v="0.13646060217038003"/>
    <n v="0.13688658713835725"/>
    <n v="0.13731390189082945"/>
    <n v="0.13774255057894499"/>
    <n v="1.6249112147489693"/>
    <n v="0.13817253736681076"/>
    <n v="0.13860386643153261"/>
    <n v="0.13903654196325593"/>
    <n v="0.13947056816520637"/>
    <n v="0.13990594925373065"/>
    <n v="0.14034268945833756"/>
    <n v="0.14078079302173896"/>
    <n v="0.14122026419989112"/>
    <n v="0.14166110726203601"/>
    <n v="0.1421033264907427"/>
    <n v="0.14254692618194906"/>
    <n v="0.14299191064500347"/>
    <n v="1.6868364804402352"/>
  </r>
  <r>
    <s v="DE Florida"/>
    <x v="21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0.11"/>
    <n v="0.12"/>
    <n v="0.12"/>
    <n v="0.13"/>
    <n v="0.13"/>
    <n v="0.13"/>
    <n v="0.13"/>
    <n v="0.13"/>
    <n v="0.16"/>
    <n v="0.14000000000000001"/>
    <n v="0.2"/>
    <n v="0.21000000000000002"/>
    <n v="1.7099999999999997"/>
    <n v="32.304914161999996"/>
    <n v="32.306931067627843"/>
    <n v="32.308948099177961"/>
    <n v="32.310965256658207"/>
    <n v="32.312982540076469"/>
    <n v="32.314999949440583"/>
    <n v="32.317017484758424"/>
    <n v="32.319035146037862"/>
    <n v="32.321052933286744"/>
    <n v="32.323070846512948"/>
    <n v="32.325088885724341"/>
    <n v="32.327107050928781"/>
    <n v="387.79211342223022"/>
    <n v="32.329125342134134"/>
    <n v="32.331143759348265"/>
    <n v="32.333162302579055"/>
    <n v="32.335180971834355"/>
    <n v="32.337199767122037"/>
    <n v="32.339218688449982"/>
    <n v="32.341237735826049"/>
    <n v="32.343256909258102"/>
    <n v="32.345276208754022"/>
    <n v="32.347295634321675"/>
    <n v="32.349315185968926"/>
    <n v="32.351334863703663"/>
    <n v="388.08274736930019"/>
    <n v="32.353354667533736"/>
    <n v="32.355374597467041"/>
    <n v="32.357394653511435"/>
    <n v="32.359414835674798"/>
    <n v="32.361435143964997"/>
    <n v="32.36345557838991"/>
    <n v="32.365476138957419"/>
    <n v="32.367496825675396"/>
    <n v="32.369517638551713"/>
    <n v="32.371538577594244"/>
    <n v="32.373559642810875"/>
    <n v="32.37558083420948"/>
    <n v="388.37359913434102"/>
    <n v="32.37760215179793"/>
    <n v="32.379623595584121"/>
    <n v="32.381645165575911"/>
    <n v="32.383666861781194"/>
    <n v="32.385688684207835"/>
    <n v="32.387710632863737"/>
    <n v="32.389732707756764"/>
    <n v="32.391754908894804"/>
    <n v="32.393777236285729"/>
    <n v="32.395799689937427"/>
    <n v="32.397822269857791"/>
    <n v="32.399844976054702"/>
    <n v="388.6646688805979"/>
    <n v="32.401867808536025"/>
    <n v="32.403890767309662"/>
    <n v="32.405913852383499"/>
    <n v="32.407937063765409"/>
    <n v="32.40996040146328"/>
    <n v="32.411983865485013"/>
    <n v="32.41400745583848"/>
    <n v="32.416031172531575"/>
    <n v="32.418055015572179"/>
    <n v="32.420078984968185"/>
    <n v="32.422103080727489"/>
    <n v="32.424127302857968"/>
    <n v="388.95595677143876"/>
    <n v="32.426151651367519"/>
    <n v="32.527375396193044"/>
    <n v="32.628915128146076"/>
    <n v="32.730771833634151"/>
    <n v="32.832946502144054"/>
    <n v="32.935440126251407"/>
    <n v="33.038253701630325"/>
    <n v="33.141388227063089"/>
    <n v="33.244844704449868"/>
    <n v="33.348624138818408"/>
    <n v="33.452727538333832"/>
    <n v="33.557155914308417"/>
    <n v="395.86459486234014"/>
  </r>
  <r>
    <s v="DE Florida"/>
    <x v="21"/>
    <s v="Transmission"/>
    <s v="PEF Transmission Expansion FF Stations"/>
    <s v="AFUDC Not Eligible"/>
    <s v="Expansion"/>
    <s v="Other Transmission &amp; Distribution Expansion"/>
    <s v="Transmission Expansion"/>
    <s v="FF - Transmission Stations "/>
    <s v="~"/>
    <s v="PEF Transmission (Excl. ECC) 353.1"/>
    <n v="26.09"/>
    <n v="31.500000000000007"/>
    <n v="34.72"/>
    <n v="17.53"/>
    <n v="27.15"/>
    <n v="2.4799999999999982"/>
    <n v="20.77"/>
    <n v="20.480000000000004"/>
    <n v="22.120000000000005"/>
    <n v="27.599999999999998"/>
    <n v="27.710000000000004"/>
    <n v="38.51"/>
    <n v="296.66000000000003"/>
    <n v="55.793499570257495"/>
    <n v="71.502977790323072"/>
    <n v="5.9862680923440266"/>
    <n v="6.1993055644860924"/>
    <n v="23.14167287444511"/>
    <n v="0"/>
    <n v="3.9599401866682111"/>
    <n v="13.659318434989853"/>
    <n v="0"/>
    <n v="11.12571186420916"/>
    <n v="26.66595733198352"/>
    <n v="0"/>
    <n v="218.03465170970651"/>
    <n v="3.0329806926247493"/>
    <n v="7.3449910230245932"/>
    <n v="0"/>
    <n v="1.2952707004072248"/>
    <n v="3.1841927466606599"/>
    <n v="0"/>
    <n v="6.4577637066783478"/>
    <n v="16.282155378185436"/>
    <n v="0"/>
    <n v="3.6704674795858705"/>
    <n v="11.067536678133481"/>
    <n v="0"/>
    <n v="52.335358405300362"/>
    <n v="3.7765119418218758"/>
    <n v="9.2476958207447648"/>
    <n v="0"/>
    <n v="1.6435385399325599"/>
    <n v="4.040347315866236"/>
    <n v="0"/>
    <n v="8.1941045453794104"/>
    <n v="20.660044165906559"/>
    <n v="0"/>
    <n v="4.6573698921560682"/>
    <n v="14.043337093096273"/>
    <n v="0"/>
    <n v="66.26294931490375"/>
    <n v="1.7509127482109488"/>
    <n v="4.1746028283750007"/>
    <n v="0"/>
    <n v="0.72800098813894498"/>
    <n v="1.7896610069733132"/>
    <n v="0"/>
    <n v="3.6295566310205345"/>
    <n v="9.1513111511162872"/>
    <n v="0"/>
    <n v="2.0629695022285968"/>
    <n v="6.2204584998425965"/>
    <n v="0"/>
    <n v="29.507473355906225"/>
    <n v="0.70109369188149706"/>
    <n v="1.6640099793259686"/>
    <n v="0"/>
    <n v="0.28922491418306834"/>
    <n v="0.71100803376910993"/>
    <n v="0"/>
    <n v="1.4419735992571847"/>
    <n v="3.6356917441972008"/>
    <n v="0"/>
    <n v="0.81958979035132218"/>
    <n v="2.4713037552264128"/>
    <n v="0"/>
    <n v="11.733895508191765"/>
    <n v="2.1119198727936887E-2"/>
    <n v="2.1185125897029929E-2"/>
    <n v="2.1251258868988907E-2"/>
    <n v="2.1317598286262465E-2"/>
    <n v="2.1384144793304742E-2"/>
    <n v="2.1450899036581657E-2"/>
    <n v="2.1517861664577184E-2"/>
    <n v="2.1585033327799645E-2"/>
    <n v="2.1652414678788038E-2"/>
    <n v="2.1720006372118367E-2"/>
    <n v="2.1787809064410021E-2"/>
    <n v="2.1855823414332117E-2"/>
    <n v="0.25782717413212997"/>
  </r>
  <r>
    <s v="DE Florida"/>
    <x v="21"/>
    <s v="Transmission"/>
    <s v="PEF Transmission Expansion FF Stations - Keystone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2.7656390320862734"/>
    <n v="6.1972882846870156"/>
    <n v="7.1570202259974023"/>
    <n v="8.3223577902139407"/>
    <n v="9.5213484634367198"/>
    <n v="14.765536088032325"/>
    <n v="19.969297782154051"/>
    <n v="20.42976542123677"/>
    <n v="0.2440620503247829"/>
    <n v="0"/>
    <n v="0"/>
    <n v="0"/>
    <n v="89.3723151381692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31.76"/>
    <n v="31.98"/>
    <n v="32.26"/>
    <n v="33.020000000000003"/>
    <n v="33.520000000000003"/>
    <n v="34.21"/>
    <n v="35.61"/>
    <n v="36.130000000000003"/>
    <n v="36.880000000000003"/>
    <n v="37.43"/>
    <n v="39.049999999999997"/>
    <n v="40.67"/>
    <n v="422.52000000000004"/>
    <n v="44.686938902701222"/>
    <n v="45.345351537122895"/>
    <n v="46.041078171813076"/>
    <n v="46.758072382519991"/>
    <n v="47.445117624362517"/>
    <n v="48.129973147969892"/>
    <n v="48.814468604341734"/>
    <n v="49.621229675981482"/>
    <n v="50.524259151679047"/>
    <n v="51.39524962432526"/>
    <n v="52.136861128306982"/>
    <n v="52.779888160039675"/>
    <n v="583.67848811116392"/>
    <n v="65.115167096862535"/>
    <n v="90.149057189992547"/>
    <n v="115.29357035584542"/>
    <n v="137.54906329303884"/>
    <n v="158.36414534109062"/>
    <n v="182.96312242890428"/>
    <n v="206.9817642288258"/>
    <n v="233.50458284639572"/>
    <n v="257.77607017801006"/>
    <n v="273.98397632875782"/>
    <n v="289.25496932900774"/>
    <n v="303.19233968162519"/>
    <n v="2314.1278282983567"/>
    <n v="313.88412876465793"/>
    <n v="321.48427219905903"/>
    <n v="329.11679934687055"/>
    <n v="335.98195912478127"/>
    <n v="342.46598648844707"/>
    <n v="349.9617866128691"/>
    <n v="357.30578448714039"/>
    <n v="365.32037693322468"/>
    <n v="372.73766714178771"/>
    <n v="378.0080115243706"/>
    <n v="383.03152014205165"/>
    <n v="0"/>
    <n v="3849.29829276525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80.91"/>
    <n v="83.96"/>
    <n v="69.05"/>
    <n v="8.94"/>
    <n v="3.26"/>
    <n v="3.29"/>
    <n v="3.39"/>
    <n v="7.13"/>
    <n v="7.64"/>
    <n v="2.2599999999999998"/>
    <n v="0.01"/>
    <n v="-1.39"/>
    <n v="268.45"/>
    <n v="11.0480271638"/>
    <n v="11.08251545875642"/>
    <n v="11.117111414788557"/>
    <n v="11.151815367978759"/>
    <n v="11.186627655458517"/>
    <n v="11.221548615411733"/>
    <n v="11.256578587078005"/>
    <n v="11.291717910755928"/>
    <n v="11.326966927806398"/>
    <n v="11.362325980655923"/>
    <n v="11.397795412799956"/>
    <n v="11.433375568806232"/>
    <n v="134.87640606409641"/>
    <n v="11.469066794318108"/>
    <n v="11.504869436057927"/>
    <n v="11.540783841830386"/>
    <n v="11.576810360525913"/>
    <n v="11.612949342124056"/>
    <n v="11.649201137696885"/>
    <n v="11.685566099412398"/>
    <n v="11.722044580537952"/>
    <n v="11.758636935443679"/>
    <n v="11.795343519605945"/>
    <n v="11.832164689610794"/>
    <n v="11.86910080315741"/>
    <n v="140.01653754032145"/>
    <n v="11.906152219061603"/>
    <n v="11.943319297259281"/>
    <n v="11.980602398809957"/>
    <n v="12.018001885900249"/>
    <n v="12.055518121847406"/>
    <n v="12.093151471102834"/>
    <n v="12.130902299255631"/>
    <n v="12.168770973036148"/>
    <n v="12.206757860319547"/>
    <n v="12.244863330129371"/>
    <n v="12.283087752641135"/>
    <n v="12.321431499185923"/>
    <n v="145.35255910854909"/>
    <n v="12.359894942253986"/>
    <n v="12.398478455498372"/>
    <n v="12.437182413738547"/>
    <n v="12.476007192964042"/>
    <n v="12.514953170338103"/>
    <n v="12.554020724201353"/>
    <n v="12.593210234075471"/>
    <n v="12.632522080666876"/>
    <n v="12.671956645870432"/>
    <n v="12.711514312773147"/>
    <n v="12.751195465657901"/>
    <n v="12.791000490007182"/>
    <n v="150.89193612804542"/>
    <n v="12.830929772506821"/>
    <n v="12.870983701049763"/>
    <n v="12.911162664739821"/>
    <n v="12.95146705389546"/>
    <n v="12.991897260053594"/>
    <n v="13.032453675973386"/>
    <n v="13.073136695640061"/>
    <n v="13.113946714268739"/>
    <n v="13.15488412830827"/>
    <n v="13.195949335445086"/>
    <n v="13.237142734607065"/>
    <n v="13.278464725967407"/>
    <n v="156.64241846245545"/>
    <n v="13.319915710948518"/>
    <n v="13.361496092225915"/>
    <n v="13.403206273732133"/>
    <n v="13.445046660660655"/>
    <n v="13.487017659469839"/>
    <n v="13.529119677886875"/>
    <n v="13.571353124911745"/>
    <n v="13.613718410821189"/>
    <n v="13.656215947172697"/>
    <n v="13.698846146808506"/>
    <n v="13.741609423859613"/>
    <n v="13.784506193749793"/>
    <n v="162.61205132224748"/>
  </r>
  <r>
    <s v="DE Florida"/>
    <x v="21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98.67"/>
    <n v="112.29"/>
    <n v="122.94"/>
    <n v="129.01"/>
    <n v="142.27000000000001"/>
    <n v="161.11000000000001"/>
    <n v="180.51"/>
    <n v="194.23"/>
    <n v="203.18"/>
    <n v="216.43"/>
    <n v="233.62"/>
    <n v="249.07"/>
    <n v="2043.3300000000002"/>
    <n v="300.36904664984002"/>
    <n v="327.87882060270249"/>
    <n v="343.04527218713122"/>
    <n v="352.89181058806656"/>
    <n v="0"/>
    <n v="0"/>
    <n v="0"/>
    <n v="0"/>
    <n v="0"/>
    <n v="0"/>
    <n v="0.39745425392369849"/>
    <n v="0.95985802218789906"/>
    <n v="1325.5422623038521"/>
    <n v="1.1265631754996783"/>
    <n v="1.1300799339677403"/>
    <n v="1.1336076705952094"/>
    <n v="1.1371464196522765"/>
    <n v="1.1406962155161124"/>
    <n v="1.1442570926712023"/>
    <n v="1.1478290857096816"/>
    <n v="1.1514122293316686"/>
    <n v="1.1550065583456066"/>
    <n v="1.1586121076685971"/>
    <n v="1.1622289123267431"/>
    <n v="1.1658570074554861"/>
    <n v="13.753296408740002"/>
    <n v="1.1694964282999498"/>
    <n v="1.1731472102152807"/>
    <n v="1.1768093886669935"/>
    <n v="1.1804829992313135"/>
    <n v="1.1841680775955241"/>
    <n v="1.1878646595583118"/>
    <n v="1.1915727810301151"/>
    <n v="1.1952924780334733"/>
    <n v="1.1990237867033759"/>
    <n v="1.2027667432876143"/>
    <n v="1.2065213841471329"/>
    <n v="1.2102877457563836"/>
    <n v="14.277433682525468"/>
    <n v="1.2140658647036791"/>
    <n v="1.2178557776915486"/>
    <n v="1.2216575215370948"/>
    <n v="1.2254711331723516"/>
    <n v="1.2292966496446416"/>
    <n v="1.2331341081169378"/>
    <n v="1.2369835458682232"/>
    <n v="1.2408450002938536"/>
    <n v="1.244718508905921"/>
    <n v="1.2486041093336173"/>
    <n v="1.2525018393236009"/>
    <n v="1.2564117367403622"/>
    <n v="14.821545795331835"/>
    <n v="1.2603338395665924"/>
    <n v="1.2642681859035523"/>
    <n v="1.2682148139714418"/>
    <n v="1.272173762109772"/>
    <n v="1.2761450687777374"/>
    <n v="1.2801287725545887"/>
    <n v="1.2841249121400091"/>
    <n v="1.2881335263544891"/>
    <n v="1.2921546541397042"/>
    <n v="1.2961883345588925"/>
    <n v="1.300234606797235"/>
    <n v="1.3042935101622357"/>
    <n v="15.386393987036248"/>
    <n v="1.3083650840841039"/>
    <n v="1.3124493681161367"/>
    <n v="1.3165464019351039"/>
    <n v="1.3206562253416325"/>
    <n v="1.3247788782605947"/>
    <n v="1.3289144007414946"/>
    <n v="1.3330628329588572"/>
    <n v="1.3372242152126197"/>
    <n v="1.3413985879285226"/>
    <n v="1.3455859916585013"/>
    <n v="1.3497864670810822"/>
    <n v="1.354000055001775"/>
    <n v="15.972768508320426"/>
  </r>
  <r>
    <s v="DE Florida"/>
    <x v="21"/>
    <s v="Transmission"/>
    <s v="PEF Transmission Expansion FF Sumter County Industrial Park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700534415212519"/>
    <n v="0.74178710162905481"/>
    <n v="1.2381134044748476"/>
    <n v="1.7359890742504449"/>
    <n v="2.2354189475681108"/>
    <n v="2.7364078761384159"/>
    <n v="3.2389607268173712"/>
    <n v="3.7430823816537053"/>
    <n v="4.248777737936293"/>
    <n v="4.7560517082417268"/>
    <n v="5.2649092204820445"/>
    <n v="5.7753552179525967"/>
    <n v="35.961858741296737"/>
    <n v="6.1654964430871395"/>
    <n v="6.4349573440870156"/>
    <n v="6.7052594130977159"/>
    <n v="6.9764052759681832"/>
    <n v="7.2483975667443969"/>
    <n v="7.5212389276949594"/>
    <n v="7.79493200933676"/>
    <n v="8.0694794704607293"/>
    <n v="8.3448839781576662"/>
    <n v="8.6211482078441435"/>
    <n v="8.8982748432885064"/>
    <n v="9.1762665766369373"/>
    <n v="91.956740056404144"/>
    <n v="10.371098165169791"/>
    <n v="12.485631680357802"/>
    <n v="14.60676607138417"/>
    <n v="16.734521944004971"/>
    <n v="18.868919968300656"/>
    <n v="21.009980878876849"/>
    <n v="23.157725475065753"/>
    <n v="25.31217462112825"/>
    <n v="27.473349246456532"/>
    <n v="29.64127034577746"/>
    <n v="31.815958979356509"/>
    <n v="33.997436273202339"/>
    <n v="265.47483364908112"/>
    <n v="35.14464423468268"/>
    <n v="35.254354216250761"/>
    <n v="35.364406676177005"/>
    <n v="35.474802683565827"/>
    <n v="35.58554331085903"/>
    <n v="35.696629633846243"/>
    <n v="35.808062731675335"/>
    <n v="35.919843686862919"/>
    <n v="36.03197358530489"/>
    <n v="36.14445351628693"/>
    <n v="2.3406848140785805"/>
    <n v="0"/>
    <n v="358.76539908959029"/>
  </r>
  <r>
    <s v="DE Florida"/>
    <x v="21"/>
    <s v="Transmission"/>
    <s v="PEF Transmission Expansion FF Voltage"/>
    <s v="AFUDC Not Eligible"/>
    <s v="Expansion"/>
    <s v="Other Transmission &amp; Distribution Expansion"/>
    <s v="Voltage Control"/>
    <s v="FF - Transmission Stations "/>
    <s v="~"/>
    <s v="PEF Transmission (Excl. ECC) 353.1"/>
    <n v="0.69"/>
    <n v="0.71000000000000008"/>
    <n v="-0.32000000000000006"/>
    <n v="0.82"/>
    <n v="0.94"/>
    <n v="1.08"/>
    <n v="1.2"/>
    <n v="1.3"/>
    <n v="-3.73"/>
    <n v="0"/>
    <n v="0"/>
    <n v="0"/>
    <n v="2.69"/>
    <n v="4.0207109599999999E-2"/>
    <n v="4.0332622927825031E-2"/>
    <n v="4.0458528066840131E-2"/>
    <n v="0"/>
    <n v="0"/>
    <n v="0"/>
    <n v="0"/>
    <n v="0"/>
    <n v="0"/>
    <n v="0"/>
    <n v="0"/>
    <n v="0"/>
    <n v="0.120998260594665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- Disston to Largo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1.2624345647000002"/>
    <n v="1.266375468807587"/>
    <n v="1.2703286751172997"/>
    <n v="1.274294222032553"/>
    <n v="1.2782721480766455"/>
    <n v="1.282262491893132"/>
    <n v="1.2862652922461999"/>
    <n v="1.2902805880210462"/>
    <n v="1.2943084182242537"/>
    <n v="1.2983488219841719"/>
    <n v="1.3024018385512952"/>
    <n v="1.3064675072986456"/>
    <n v="15.412040036952829"/>
    <n v="1.3105458677221546"/>
    <n v="1.3146369594410467"/>
    <n v="1.3187408221982251"/>
    <n v="1.3228574958606567"/>
    <n v="1.32698702041976"/>
    <n v="1.3311294359917938"/>
    <n v="1.3352847828182461"/>
    <n v="5.6888391669260177"/>
    <n v="13.581697641824164"/>
    <n v="17.468605475440434"/>
    <n v="18.148841780027794"/>
    <n v="19.380993480298695"/>
    <n v="83.529159928968994"/>
    <n v="20.31008299349752"/>
    <n v="20.373484370275833"/>
    <n v="20.437083665229991"/>
    <n v="20.50088149619523"/>
    <n v="20.564878482935459"/>
    <n v="20.629075247149284"/>
    <n v="20.693472412476051"/>
    <n v="22.749121349271757"/>
    <n v="26.425179489548619"/>
    <n v="28.267600177083345"/>
    <n v="28.642275956951138"/>
    <n v="29.269803676296458"/>
    <n v="278.86293931691068"/>
    <n v="29.758794521287381"/>
    <n v="29.851691657380648"/>
    <n v="29.944878787676746"/>
    <n v="30.038356817441869"/>
    <n v="30.132126654768172"/>
    <n v="30.226189210582564"/>
    <n v="30.320545398655561"/>
    <n v="53.499522060183054"/>
    <n v="95.463548536708601"/>
    <n v="116.16625650965965"/>
    <n v="119.84981311182445"/>
    <n v="126.4628840513617"/>
    <n v="721.71460731753041"/>
    <n v="131.46768451031994"/>
    <n v="131.87808323702527"/>
    <n v="132.28976309312378"/>
    <n v="132.7027280778787"/>
    <n v="133.11698220303757"/>
    <n v="133.53252949287133"/>
    <n v="5.9338779807933664"/>
    <n v="0"/>
    <n v="0"/>
    <n v="0"/>
    <n v="0"/>
    <n v="0"/>
    <n v="800.92164859504987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- Disston to Largo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373776137231618"/>
    <n v="5.7326610337569788"/>
    <n v="7.5514357630549362"/>
    <n v="7.868107122924842"/>
    <n v="8.4433053864131189"/>
    <n v="31.632886919873037"/>
    <n v="8.876534427266618"/>
    <n v="8.9042440384921857"/>
    <n v="8.9320401499798248"/>
    <n v="8.959923031754812"/>
    <n v="8.9878929546853499"/>
    <n v="9.0159501904852029"/>
    <n v="9.044095011716335"/>
    <n v="10.004993165479638"/>
    <n v="11.724931299942979"/>
    <n v="12.585934529957054"/>
    <n v="12.759397434648962"/>
    <n v="13.051297078194221"/>
    <n v="122.84723331260318"/>
    <n v="13.278295655614569"/>
    <n v="13.319746112813831"/>
    <n v="13.36132596466182"/>
    <n v="13.403035615085926"/>
    <n v="13.444875469274471"/>
    <n v="13.486845933680639"/>
    <n v="13.528947416026435"/>
    <n v="24.38454298307277"/>
    <n v="44.039589971136486"/>
    <n v="53.735216856592466"/>
    <n v="55.458576798547554"/>
    <n v="58.554198940689304"/>
    <n v="329.99519771719633"/>
    <n v="60.896454250680307"/>
    <n v="61.086552885021028"/>
    <n v="61.277244944565602"/>
    <n v="61.468532281791703"/>
    <n v="61.660416754959812"/>
    <n v="61.852900228131261"/>
    <n v="2.6619023862900679"/>
    <n v="0"/>
    <n v="0"/>
    <n v="0"/>
    <n v="0"/>
    <n v="0"/>
    <n v="370.90400373143984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40th Street to 16th Stree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21.82075734570801"/>
    <n v="25.07995275608781"/>
    <n v="32.578949703973279"/>
    <n v="40.100162018915874"/>
    <n v="43.254727994635232"/>
    <n v="46.19925443537268"/>
    <n v="48.942984863716937"/>
    <n v="51.261842753744041"/>
    <n v="53.1203953408993"/>
    <n v="55.166486188860588"/>
    <n v="57.642591569726058"/>
    <n v="59.95702881762648"/>
    <n v="535.12513378926621"/>
    <n v="61.549669404510404"/>
    <n v="62.625392121878029"/>
    <n v="1.7208781552330539"/>
    <n v="0"/>
    <n v="0"/>
    <n v="0"/>
    <n v="0"/>
    <n v="0"/>
    <n v="5.0559752399582096E-2"/>
    <n v="0.15394809621798855"/>
    <n v="0.2578326436515882"/>
    <n v="0.35639492046052357"/>
    <n v="126.71467509435115"/>
    <n v="0.4045316644485773"/>
    <n v="0.40579447880953645"/>
    <n v="0.40706123526020177"/>
    <n v="0.40833194610647655"/>
    <n v="0.40960662369267875"/>
    <n v="0.41088528040166139"/>
    <n v="0.41216792865493285"/>
    <n v="0.41345458091277715"/>
    <n v="0.41474524967437515"/>
    <n v="0.41603994747792616"/>
    <n v="0.41733868690076953"/>
    <n v="0.41864148055950706"/>
    <n v="4.9385991028994196"/>
    <n v="0.4199483411101253"/>
    <n v="0.42125928124811851"/>
    <n v="0.42257431370861237"/>
    <n v="0.42389345126648709"/>
    <n v="0.42521670673650219"/>
    <n v="0.42654409297342033"/>
    <n v="0.42787562287213265"/>
    <n v="0.4292113093677839"/>
    <n v="0.43055116543589794"/>
    <n v="0.43189520409250426"/>
    <n v="0.43324343839426371"/>
    <n v="0.43459588143859595"/>
    <n v="5.1268088086444443"/>
    <n v="0.43595254636380637"/>
    <n v="0.43731344634921387"/>
    <n v="0.43867859461527881"/>
    <n v="0.44004800442373149"/>
    <n v="0.44142168907770096"/>
    <n v="0.44279966192184411"/>
    <n v="0.44418193634247571"/>
    <n v="0.4455685257676979"/>
    <n v="0.44695944366753115"/>
    <n v="0.44835470355404478"/>
    <n v="0.44975431898148832"/>
    <n v="0.45115830354642322"/>
    <n v="5.3221911746112358"/>
    <n v="0.45256667088785507"/>
    <n v="0.45397943468736551"/>
    <n v="0.45539660866924603"/>
    <n v="0.45681820660063055"/>
    <n v="0.45824424229162952"/>
    <n v="0.45967472959546407"/>
    <n v="0.46110968240860034"/>
    <n v="0.46254911467088483"/>
    <n v="0.46399304036567945"/>
    <n v="0.46544147351999776"/>
    <n v="0.46689442820464094"/>
    <n v="0.46835191853433455"/>
    <n v="5.525019550436328"/>
  </r>
  <r>
    <s v="DE Florida"/>
    <x v="21"/>
    <s v="Transmission"/>
    <s v="PEF Transmission Expansion GG 40th Street to 16th Stree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.75271011777188934"/>
    <n v="2.2498527055018829"/>
    <n v="5.732948088590831"/>
    <n v="9.2263572295513399"/>
    <n v="10.67421069949706"/>
    <n v="12.023582467841461"/>
    <n v="13.278802175858013"/>
    <n v="14.334905637957274"/>
    <n v="15.175294834859338"/>
    <n v="16.103438044030604"/>
    <n v="17.232917835686621"/>
    <n v="18.286572724481356"/>
    <n v="135.07159256162768"/>
    <n v="19.002022090466852"/>
    <n v="19.475236759080207"/>
    <n v="0.33190786482338352"/>
    <n v="0"/>
    <n v="0"/>
    <n v="0"/>
    <n v="0"/>
    <n v="0"/>
    <n v="2.3683643194517899E-2"/>
    <n v="7.2113719080085681E-2"/>
    <n v="0.1207762310203475"/>
    <n v="0.16694563821865935"/>
    <n v="39.192685945884051"/>
    <n v="0.18949427453611767"/>
    <n v="0.19008581312810882"/>
    <n v="0.19067919830837646"/>
    <n v="0.19127443584135975"/>
    <n v="0.19187153150949265"/>
    <n v="0.1924704911132599"/>
    <n v="0.19307132047125342"/>
    <n v="0.19367402542022893"/>
    <n v="0.19427861181516248"/>
    <n v="0.19488508552930753"/>
    <n v="0.19549345245425181"/>
    <n v="0.19610371849997468"/>
    <n v="2.313381958626894"/>
    <n v="0.19671588959490446"/>
    <n v="0.19732997168597621"/>
    <n v="0.19794597073868916"/>
    <n v="0.19856389273716502"/>
    <n v="0.19918374368420583"/>
    <n v="0.19980552960135251"/>
    <n v="0.20042925652894319"/>
    <n v="0.20105493052617185"/>
    <n v="0.20168255767114748"/>
    <n v="0.20231214406095277"/>
    <n v="0.20294369581170354"/>
    <n v="0.20357721905860809"/>
    <n v="2.4015448016998202"/>
    <n v="0.20421271995602674"/>
    <n v="0.2048502046775319"/>
    <n v="0.2054896794159676"/>
    <n v="0.20613115038351007"/>
    <n v="0.20677462381172773"/>
    <n v="0.20742010595164212"/>
    <n v="0.20806760307378816"/>
    <n v="0.20871712146827551"/>
    <n v="0.20936866744484936"/>
    <n v="0.21002224733295194"/>
    <n v="0.2106778674817838"/>
    <n v="0.21133553426036564"/>
    <n v="2.4930675252584207"/>
    <n v="0.21199525405760022"/>
    <n v="0.21265703328233421"/>
    <n v="0.21332087836342065"/>
    <n v="0.21398679574978141"/>
    <n v="0.21465479191046963"/>
    <n v="0.21532487333473274"/>
    <n v="0.2159970465320756"/>
    <n v="0.2166713180323234"/>
    <n v="0.21734769438568538"/>
    <n v="0.21802618216281833"/>
    <n v="0.21870678795489051"/>
    <n v="0.21938951837364565"/>
    <n v="2.5880781741397776"/>
  </r>
  <r>
    <s v="DE Florida"/>
    <x v="21"/>
    <s v="Transmission"/>
    <s v="PEF Transmission Expansion GG Archer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741033725026634"/>
    <n v="1.6739710628782833"/>
    <n v="2.7940173226266714"/>
    <n v="3.9175599971827277"/>
    <n v="5.0446100011996666"/>
    <n v="6.1751782834026443"/>
    <n v="7.3092758266951243"/>
    <n v="8.4469136482655767"/>
    <n v="9.588102799694493"/>
    <n v="10.732854367061748"/>
    <n v="11.881179471054306"/>
    <n v="13.033089267074244"/>
    <n v="81.154162384385756"/>
    <n v="14.124355466479232"/>
    <n v="15.154788759973018"/>
    <n v="16.188438726166108"/>
    <n v="17.225315406449166"/>
    <n v="18.265428873558758"/>
    <n v="19.308789231675224"/>
    <n v="20.355406616520813"/>
    <n v="21.405291195458151"/>
    <n v="22.45845316758902"/>
    <n v="23.514902763853431"/>
    <n v="24.574650247129018"/>
    <n v="25.63770591233072"/>
    <n v="238.21352636718268"/>
    <n v="28.819084665629859"/>
    <n v="34.125399212660874"/>
    <n v="39.448278322623921"/>
    <n v="44.787773704618168"/>
    <n v="50.143937229161523"/>
    <n v="55.516820928694528"/>
    <n v="0"/>
    <n v="0"/>
    <n v="0"/>
    <n v="0"/>
    <n v="0"/>
    <n v="0"/>
    <n v="252.84129406338889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Archer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110704490871528"/>
    <n v="0.78413622475502609"/>
    <n v="1.3087981291011874"/>
    <n v="1.8350978547742895"/>
    <n v="2.3630405145120332"/>
    <n v="2.8926312370124005"/>
    <n v="3.4238751669834757"/>
    <n v="3.9567774651934235"/>
    <n v="4.4913433085206247"/>
    <n v="5.0275778900039638"/>
    <n v="5.5654864188932835"/>
    <n v="6.1050741206999799"/>
    <n v="38.014945375358401"/>
    <n v="6.6162546164565015"/>
    <n v="7.0989392282399333"/>
    <n v="7.5831306220954335"/>
    <n v="8.0688335016993911"/>
    <n v="8.5560525854115195"/>
    <n v="9.0447926063206996"/>
    <n v="9.5350583122909534"/>
    <n v="10.026854466007563"/>
    <n v="10.520185845023345"/>
    <n v="11.015057241805058"/>
    <n v="11.511473463779964"/>
    <n v="12.009439333382522"/>
    <n v="111.58607182251288"/>
    <n v="13.499688705339098"/>
    <n v="15.985319161290489"/>
    <n v="18.478708935267306"/>
    <n v="20.979882249299859"/>
    <n v="0"/>
    <n v="0"/>
    <n v="0"/>
    <n v="0"/>
    <n v="0"/>
    <n v="0"/>
    <n v="0"/>
    <n v="0"/>
    <n v="68.943599051196756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Archer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.45"/>
    <n v="0.53"/>
    <n v="0.61"/>
    <n v="0.76"/>
    <n v="0.93"/>
    <n v="0.97"/>
    <n v="1.01"/>
    <n v="1.06"/>
    <n v="1.18"/>
    <n v="1.3"/>
    <n v="1.4"/>
    <n v="1.48"/>
    <n v="11.680000000000001"/>
    <n v="1.6014691812872641"/>
    <n v="1.7600010154328949"/>
    <n v="1.8928589613757909"/>
    <n v="2.0048502989738641"/>
    <n v="2.1227088623377326"/>
    <n v="2.2982771805893436"/>
    <n v="2.5442512615586339"/>
    <n v="2.8167026013935366"/>
    <n v="3.0877083257356066"/>
    <n v="3.3575949458885845"/>
    <n v="3.6268325047860746"/>
    <n v="4.005523506109852"/>
    <n v="31.118778645469177"/>
    <n v="5.0771176674447887"/>
    <n v="16.344027181019051"/>
    <n v="28.489495991352268"/>
    <n v="31.581583222026396"/>
    <n v="34.565062676113392"/>
    <n v="37.779824567379407"/>
    <n v="41.132384320861171"/>
    <n v="44.438685197214866"/>
    <n v="47.411256603378277"/>
    <n v="50.269297178407385"/>
    <n v="53.147811938350429"/>
    <n v="57.148823618079071"/>
    <n v="447.3853701616265"/>
    <n v="59.961547894404191"/>
    <n v="62.046306270183038"/>
    <n v="64.279816424978307"/>
    <n v="1.8921737156662344"/>
    <n v="0"/>
    <n v="0"/>
    <n v="0"/>
    <n v="0"/>
    <n v="0"/>
    <n v="0.23321666030599925"/>
    <n v="0.69296195435836661"/>
    <n v="1.3419446792318817"/>
    <n v="190.44796759912805"/>
    <n v="1.7671527057137622"/>
    <n v="1.7726691733006077"/>
    <n v="1.7782028614788252"/>
    <n v="1.7837538240054176"/>
    <n v="1.7893221148052008"/>
    <n v="1.7949077879713244"/>
    <n v="1.8005108977658011"/>
    <n v="1.8061314986200296"/>
    <n v="1.8117696451353269"/>
    <n v="1.8174253920834564"/>
    <n v="1.8230987944071617"/>
    <n v="1.8287899072206986"/>
    <n v="21.573734602507614"/>
    <n v="1.8344987858103723"/>
    <n v="1.8402254856350728"/>
    <n v="1.8459700623268152"/>
    <n v="1.8517325716912789"/>
    <n v="1.8575130697083506"/>
    <n v="1.8633116125326672"/>
    <n v="1.869128256494162"/>
    <n v="1.8749630580986121"/>
    <n v="1.8808160740281867"/>
    <n v="1.8866873611419983"/>
    <n v="1.8925769764766545"/>
    <n v="1.8984849772468124"/>
    <n v="22.395908291190985"/>
    <n v="1.9044114208457343"/>
    <n v="1.9103563648458457"/>
    <n v="1.9163198669992942"/>
    <n v="1.9223019852385099"/>
    <n v="1.9283027776767694"/>
    <n v="1.9343223026087597"/>
    <n v="1.9403606185111444"/>
    <n v="1.946417784043132"/>
    <n v="1.9524938580470459"/>
    <n v="1.9585888995488956"/>
    <n v="1.9647029677589505"/>
    <n v="1.9708361220723145"/>
    <n v="23.249414968196394"/>
  </r>
  <r>
    <s v="DE Florida"/>
    <x v="21"/>
    <s v="Transmission"/>
    <s v="PEF Transmission Expansion GG Archer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3.8073106571567095E-2"/>
    <n v="0.11011103562505377"/>
    <n v="0.1701156372188769"/>
    <n v="0.22033875793558094"/>
    <n v="0.27330327337468746"/>
    <n v="0.35329369446966907"/>
    <n v="0.46625717482875517"/>
    <n v="0.59161631699843897"/>
    <n v="0.71629122097284492"/>
    <n v="0.84043481197291514"/>
    <n v="0.9642672494971346"/>
    <n v="1.1393636929435482"/>
    <n v="5.8834659724090725"/>
    <n v="1.6390287601358606"/>
    <n v="6.9144657904305937"/>
    <n v="12.601438077565282"/>
    <n v="14.047538639320384"/>
    <n v="15.442756943857399"/>
    <n v="16.946307327125652"/>
    <n v="18.514398900914706"/>
    <n v="20.060814168371461"/>
    <n v="21.450893607114828"/>
    <n v="22.787316145567143"/>
    <n v="24.133321995868553"/>
    <n v="26.005130301518701"/>
    <n v="200.54341065779056"/>
    <n v="27.320303155253036"/>
    <n v="28.294468374417349"/>
    <n v="29.338305729837181"/>
    <n v="0.80362014702286111"/>
    <n v="0"/>
    <n v="0"/>
    <n v="0"/>
    <n v="0"/>
    <n v="0"/>
    <n v="0.10924539594363253"/>
    <n v="0.32460332370090883"/>
    <n v="0.62860551053593339"/>
    <n v="86.819151636710899"/>
    <n v="0.82778518813904678"/>
    <n v="0.83036926032730474"/>
    <n v="0.83296139913619072"/>
    <n v="0.83556162974703219"/>
    <n v="0.83816997741976462"/>
    <n v="0.84078646749317643"/>
    <n v="0.84341112538515595"/>
    <n v="0.84604397659293706"/>
    <n v="0.84868504669334788"/>
    <n v="0.85133436134305907"/>
    <n v="0.85399194627883301"/>
    <n v="0.85665782731777318"/>
    <n v="10.105758205873622"/>
    <n v="0.85933203035757622"/>
    <n v="0.86201458137678244"/>
    <n v="0.86470550643502897"/>
    <n v="0.86740483167330207"/>
    <n v="0.87011258331419161"/>
    <n v="0.87282878766214611"/>
    <n v="0.87555347110372728"/>
    <n v="0.87828666010786771"/>
    <n v="0.8810283812261267"/>
    <n v="0.88377866109294878"/>
    <n v="0.88653752642592276"/>
    <n v="0.88930500402604096"/>
    <n v="10.490888024801661"/>
    <n v="0.89208112077795887"/>
    <n v="0.89486590365025775"/>
    <n v="0.89765937969570575"/>
    <n v="0.90046157605152044"/>
    <n v="0.90327251993963309"/>
    <n v="0.90609223866695321"/>
    <n v="0.90892075962563257"/>
    <n v="0.91175811029333309"/>
    <n v="0.91460431823349253"/>
    <n v="0.91745941109559237"/>
    <n v="0.92032341661542716"/>
    <n v="0.92319636261537319"/>
    <n v="10.890695117260879"/>
  </r>
  <r>
    <s v="DE Florida"/>
    <x v="21"/>
    <s v="Transmission"/>
    <s v="PEF Transmission Expansion GG Baker Tap to Miccosuke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7.3161271654186497E-3"/>
    <n v="1.5486685712404372E-2"/>
    <n v="1.7773345154175214E-2"/>
    <n v="2.1029730963981644E-2"/>
    <n v="2.5071561023475283E-2"/>
    <n v="2.772325079371488E-2"/>
    <n v="2.9574765373864897E-2"/>
    <n v="3.2338567828607737E-2"/>
    <n v="3.2225146718534471E-2"/>
    <n v="2.8548732380682312E-2"/>
    <n v="2.3599814845779166E-2"/>
    <n v="1.7953824177708386E-2"/>
    <n v="0.27864155213834702"/>
    <n v="-7.8995335581067791E-2"/>
    <n v="-0.26813609675120786"/>
    <n v="-0.4576183657042393"/>
    <n v="-0.64575735055322103"/>
    <n v="-0.8334448218134779"/>
    <n v="-1.0195533990762438"/>
    <n v="-1.2042073631603643"/>
    <n v="-1.3565841837525043"/>
    <n v="-0.74857671125167469"/>
    <n v="-4.8490631467802234E-2"/>
    <n v="-2.2447718873322867E-4"/>
    <n v="4.3845841580494822E-2"/>
    <n v="-6.6177428947200418"/>
    <n v="7.1932096600493295E-2"/>
    <n v="7.2151465390516728E-2"/>
    <n v="7.2371525803096304E-2"/>
    <n v="0"/>
    <n v="0"/>
    <n v="0"/>
    <n v="0"/>
    <n v="0"/>
    <n v="0"/>
    <n v="8.8562400302622782E-7"/>
    <n v="2.2159971926120516E-6"/>
    <n v="3.4313407059517599E-6"/>
    <n v="0.21646162075600792"/>
    <n v="4.2084935599986871E-6"/>
    <n v="4.2216310880901273E-6"/>
    <n v="4.2348096272088859E-6"/>
    <n v="4.2480293053778552E-6"/>
    <n v="4.2612902510195746E-6"/>
    <n v="4.274592592957475E-6"/>
    <n v="4.2879364604171321E-6"/>
    <n v="4.3013219830275222E-6"/>
    <n v="4.3147492908222795E-6"/>
    <n v="4.3282185142409609E-6"/>
    <n v="4.3417297841303117E-6"/>
    <n v="4.3552832317455375E-6"/>
    <n v="5.1378085689036347E-5"/>
    <n v="4.368878988751581E-6"/>
    <n v="4.3825171872243974E-6"/>
    <n v="4.3961979596522394E-6"/>
    <n v="4.4099214389369471E-6"/>
    <n v="4.4236877583952336E-6"/>
    <n v="4.4374970517599832E-6"/>
    <n v="4.4513494531815511E-6"/>
    <n v="4.4652450972290644E-6"/>
    <n v="4.4791841188917313E-6"/>
    <n v="4.4931666535801512E-6"/>
    <n v="4.5071928371276334E-6"/>
    <n v="4.5212628057915098E-6"/>
    <n v="5.3336101350522029E-5"/>
    <n v="4.5353766962544648E-6"/>
    <n v="4.5495346456258612E-6"/>
    <n v="4.5637367914430721E-6"/>
    <n v="4.5779832716728169E-6"/>
    <n v="4.5922742247124993E-6"/>
    <n v="4.6066097893915578E-6"/>
    <n v="4.620990104972808E-6"/>
    <n v="4.6354153111537982E-6"/>
    <n v="4.6498855480681673E-6"/>
    <n v="4.6644009562870055E-6"/>
    <n v="4.6789616768202175E-6"/>
    <n v="4.6935678511178966E-6"/>
    <n v="5.536873686752017E-5"/>
  </r>
  <r>
    <s v="DE Florida"/>
    <x v="21"/>
    <s v="Transmission"/>
    <s v="PEF Transmission Expansion GG Baker Tap to Miccosuke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3.4270845312313501E-3"/>
    <n v="7.2544093131527085E-3"/>
    <n v="8.3255464084902985E-3"/>
    <n v="9.8509312445082906E-3"/>
    <n v="1.1744240773111033E-2"/>
    <n v="1.2986368580315781E-2"/>
    <n v="1.3853671298477095E-2"/>
    <n v="1.5148315913841212E-2"/>
    <n v="1.5095186201486775E-2"/>
    <n v="1.337304791400537E-2"/>
    <n v="1.1054832504851035E-2"/>
    <n v="8.4100879775168523E-3"/>
    <n v="0.1305237226609878"/>
    <n v="-3.7003688767049375E-2"/>
    <n v="-0.12560266499799605"/>
    <n v="-0.21436161330345427"/>
    <n v="-0.30249132867324158"/>
    <n v="-0.39040954208296541"/>
    <n v="-0.47758815610179411"/>
    <n v="-0.56408538744222647"/>
    <n v="-0.63546307579596006"/>
    <n v="-0.35065487648940413"/>
    <n v="-2.2714407398280307E-2"/>
    <n v="-1.051515759263982E-4"/>
    <n v="2.053865413241978E-2"/>
    <n v="-3.099941238495878"/>
    <n v="3.3695064340025518E-2"/>
    <n v="3.3797822994970424E-2"/>
    <n v="3.3900905625826351E-2"/>
    <n v="0"/>
    <n v="0"/>
    <n v="0"/>
    <n v="0"/>
    <n v="0"/>
    <n v="0"/>
    <n v="4.1485177234268227E-7"/>
    <n v="1.0380368640869962E-6"/>
    <n v="1.6073387447850369E-6"/>
    <n v="0.1013968531882035"/>
    <n v="1.9713795090155333E-6"/>
    <n v="1.9775335052874419E-6"/>
    <n v="1.9837067123048928E-6"/>
    <n v="1.9898991900374935E-6"/>
    <n v="1.9961109986420579E-6"/>
    <n v="2.0023421984631888E-6"/>
    <n v="2.0085928500338655E-6"/>
    <n v="2.0148630140760308E-6"/>
    <n v="2.0211527515011814E-6"/>
    <n v="2.0274621234109601E-6"/>
    <n v="2.0337911910977483E-6"/>
    <n v="2.0401400160452625E-6"/>
    <n v="2.4066974059915655E-5"/>
    <n v="2.0465086599291502E-6"/>
    <n v="2.0528971846175914E-6"/>
    <n v="2.0593056521718965E-6"/>
    <n v="2.0657341248471122E-6"/>
    <n v="2.0721826650926238E-6"/>
    <n v="2.0786513355527634E-6"/>
    <n v="2.0851401990674183E-6"/>
    <n v="2.0916493186726411E-6"/>
    <n v="2.0981787576012617E-6"/>
    <n v="2.1047285792835027E-6"/>
    <n v="2.111298847347595E-6"/>
    <n v="2.1178896256203945E-6"/>
    <n v="2.4984164949803951E-5"/>
    <n v="2.124500978128005E-6"/>
    <n v="2.1311329690963977E-6"/>
    <n v="2.137785662952037E-6"/>
    <n v="2.1444591243225043E-6"/>
    <n v="2.151153418037128E-6"/>
    <n v="2.1578686091276119E-6"/>
    <n v="2.1646047628286673E-6"/>
    <n v="2.1713619445786468E-6"/>
    <n v="2.1781402200201794E-6"/>
    <n v="2.1849396550008102E-6"/>
    <n v="2.1917603155736366E-6"/>
    <n v="2.1986022679979533E-6"/>
    <n v="2.5936309927663578E-5"/>
  </r>
  <r>
    <s v="DE Florida"/>
    <x v="21"/>
    <s v="Transmission"/>
    <s v="PEF Transmission Expansion GG Bithlo to Lockwood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3.9996597989"/>
    <n v="14.043362116904433"/>
    <n v="14.087200859123909"/>
    <n v="14.131176451429811"/>
    <n v="14.175289321022944"/>
    <n v="14.219539896437704"/>
    <n v="14.263928607546216"/>
    <n v="14.308455885562536"/>
    <n v="14.35312216304682"/>
    <n v="14.397927873909536"/>
    <n v="14.442873453415684"/>
    <n v="14.487959338189009"/>
    <n v="170.91049576548858"/>
    <n v="14.533185966216251"/>
    <n v="14.578553776851411"/>
    <n v="14.624063210819994"/>
    <n v="14.669714710223316"/>
    <n v="14.715508718542779"/>
    <n v="14.761445680644192"/>
    <n v="14.807526042782088"/>
    <n v="14.85375025260406"/>
    <n v="14.900118759155108"/>
    <n v="14.946632012881997"/>
    <n v="14.993290465637651"/>
    <n v="15.040094570685516"/>
    <n v="177.42388416704435"/>
    <n v="15.087044782703991"/>
    <n v="15.134141557790814"/>
    <n v="15.181385353467522"/>
    <n v="15.228776628683882"/>
    <n v="15.276315843822344"/>
    <n v="15.324003460702531"/>
    <n v="15.371839942585702"/>
    <n v="15.419825754179271"/>
    <n v="15.46796136164132"/>
    <n v="15.516247232585117"/>
    <n v="15.56468383608366"/>
    <n v="15.613271642674247"/>
    <n v="184.18549739692043"/>
    <n v="15.662011124363035"/>
    <n v="15.710902754629624"/>
    <n v="15.759947008431668"/>
    <n v="15.809144362209482"/>
    <n v="15.858495293890661"/>
    <n v="15.908000282894738"/>
    <n v="15.957659810137843"/>
    <n v="16.007474358037356"/>
    <n v="16.057444410516609"/>
    <n v="16.107570453009586"/>
    <n v="16.157852972465633"/>
    <n v="16.20829245735419"/>
    <n v="191.20479528794044"/>
    <n v="16.258889397669538"/>
    <n v="16.309644284935562"/>
    <n v="16.360557612210517"/>
    <n v="16.41162987409183"/>
    <n v="16.462861566720882"/>
    <n v="16.514253187787869"/>
    <n v="16.56580523653659"/>
    <n v="16.61751821376933"/>
    <n v="16.669392621851706"/>
    <n v="2.9014212743175629"/>
    <n v="0"/>
    <n v="0"/>
    <n v="151.0719732698914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Bithlo to Lockwoo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979339331865553"/>
    <n v="1.1820513804893642"/>
    <n v="1.5490986427160485"/>
    <n v="1.7042949018809723"/>
    <n v="1.8497068968035855"/>
    <n v="6.7349452152086258"/>
    <n v="1.9275091361672925"/>
    <n v="1.9335261836123916"/>
    <n v="1.9395620142939889"/>
    <n v="1.9456166868471503"/>
    <n v="1.9516902600899801"/>
    <n v="1.9577827930241953"/>
    <n v="1.9638943448356951"/>
    <n v="3.1965915089346044"/>
    <n v="5.1995761674127303"/>
    <n v="6.2066666557824126"/>
    <n v="6.6360681595353821"/>
    <n v="7.0388077282531603"/>
    <n v="41.897291638788985"/>
    <n v="7.2571978851589938"/>
    <n v="7.2798524620811573"/>
    <n v="7.3025777591164625"/>
    <n v="7.3253739970297636"/>
    <n v="7.3482413972750704"/>
    <n v="7.371180181997703"/>
    <n v="7.3941905740364398"/>
    <n v="7.86551923606741"/>
    <n v="8.618413079266432"/>
    <n v="9.0074245303481604"/>
    <n v="9.185386093638936"/>
    <n v="9.3536697754449438"/>
    <n v="95.309026971461478"/>
    <n v="9.4546491879157379"/>
    <n v="9.4841634826461796"/>
    <n v="9.5137699112650527"/>
    <n v="9.5434687613839504"/>
    <n v="9.5732603215123007"/>
    <n v="9.603144881060155"/>
    <n v="9.6331227303410145"/>
    <n v="25.788309315840831"/>
    <n v="52.069959282751221"/>
    <n v="0"/>
    <n v="0"/>
    <n v="0"/>
    <n v="144.66384787471642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Bithlo to Lockwoo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069617102591945"/>
    <n v="0.55370688748327057"/>
    <n v="0.72564238917242219"/>
    <n v="0.79834078370048467"/>
    <n v="0.866455947254543"/>
    <n v="3.1548421786366396"/>
    <n v="0.90290075541463455"/>
    <n v="0.90571931361578972"/>
    <n v="0.90854667042552484"/>
    <n v="0.9113828533101922"/>
    <n v="0.91422788982188485"/>
    <n v="0.91708180759870528"/>
    <n v="0.91994463436503193"/>
    <n v="1.4973754645376489"/>
    <n v="2.4356311268790911"/>
    <n v="2.9073812969083543"/>
    <n v="3.1085253199585714"/>
    <n v="3.2971801252757111"/>
    <n v="19.625897258111141"/>
    <n v="3.3994803603020887"/>
    <n v="3.4100924161584327"/>
    <n v="3.4207375993511819"/>
    <n v="3.431416013292949"/>
    <n v="3.4421277617191648"/>
    <n v="3.4528729486890906"/>
    <n v="3.463651678586825"/>
    <n v="3.6844355892885567"/>
    <n v="4.0371127346343547"/>
    <n v="4.219336894539012"/>
    <n v="4.3026992127324881"/>
    <n v="4.3815281326974178"/>
    <n v="44.645491341991566"/>
    <n v="4.42882979580782"/>
    <n v="4.4426551409165"/>
    <n v="4.456523644190244"/>
    <n v="4.4704354403546036"/>
    <n v="4.4843906645556952"/>
    <n v="4.4983894523615193"/>
    <n v="4.5124319397632719"/>
    <n v="12.079986302133966"/>
    <n v="24.391067564166885"/>
    <n v="0"/>
    <n v="0"/>
    <n v="0"/>
    <n v="67.764709944250498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Bronson to Newb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8350050110949206"/>
    <n v="0.55107433133777461"/>
    <n v="0.91979560576466601"/>
    <n v="1.2896679063322976"/>
    <n v="1.6606948261644421"/>
    <n v="2.032879969601419"/>
    <n v="2.4062269522351092"/>
    <n v="2.7807394009440767"/>
    <n v="3.156420953928806"/>
    <n v="3.533275260747041"/>
    <n v="3.9113059823492415"/>
    <n v="4.2905167911141451"/>
    <n v="26.716098481628507"/>
    <n v="4.4874108697749548"/>
    <n v="4.5014190856648053"/>
    <n v="4.5154710305819528"/>
    <n v="4.5295668410339891"/>
    <n v="4.54370665395464"/>
    <n v="4.5578906067050902"/>
    <n v="4.5721188370753234"/>
    <n v="4.586391483285456"/>
    <n v="4.6007086839870839"/>
    <n v="4.6150705782646257"/>
    <n v="4.6294773056366774"/>
    <n v="4.6439290060573644"/>
    <n v="54.783160982021961"/>
  </r>
  <r>
    <s v="DE Florida"/>
    <x v="21"/>
    <s v="Transmission"/>
    <s v="PEF Transmission Expansion GG Bronson to Newb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956916085063201E-2"/>
    <n v="0.25813907738142489"/>
    <n v="0.4308587345652406"/>
    <n v="0.60411756552129725"/>
    <n v="0.77791725337218465"/>
    <n v="0.9522594864946452"/>
    <n v="1.1271459585359773"/>
    <n v="1.3025783684304866"/>
    <n v="1.4785584204159912"/>
    <n v="1.6550878240503777"/>
    <n v="1.8321682942282074"/>
    <n v="2.0098015511973775"/>
    <n v="12.514589450278274"/>
    <n v="2.1020324044907674"/>
    <n v="2.108594255986894"/>
    <n v="2.1151765914179803"/>
    <n v="2.1217794747281125"/>
    <n v="2.128402970060987"/>
    <n v="2.1350471417605372"/>
    <n v="2.1417120543715567"/>
    <n v="2.1483977726403265"/>
    <n v="2.155104361515245"/>
    <n v="2.1618318861474561"/>
    <n v="2.1685804118914862"/>
    <n v="2.1753500043058751"/>
    <n v="25.662009329317229"/>
  </r>
  <r>
    <s v="DE Florida"/>
    <x v="21"/>
    <s v="Transmission"/>
    <s v="PEF Transmission Expansion GG Brookridge-Twin County Ranc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775227355873706"/>
    <n v="0.35362440441601128"/>
    <n v="0.59023285022801875"/>
    <n v="0.82757990952706428"/>
    <n v="1.0656678880207118"/>
    <n v="1.3044990986141833"/>
    <n v="1.5440758614328285"/>
    <n v="1.7844005038446615"/>
    <n v="2.0254753604829725"/>
    <n v="2.2673027732690052"/>
    <n v="2.5098850914347097"/>
    <n v="2.7532246715455631"/>
    <n v="17.143720686374465"/>
    <n v="3.3019429198367174"/>
    <n v="4.1569931277352721"/>
    <n v="5.0147125202163156"/>
    <n v="5.8751094295932864"/>
    <n v="6.7381922141903523"/>
    <n v="7.6039692584236098"/>
    <n v="8.472448972882539"/>
    <n v="9.3436397944117058"/>
    <n v="10.217550186192712"/>
    <n v="11.094188637826431"/>
    <n v="11.973563665415462"/>
    <n v="12.855683811646866"/>
    <n v="96.647994538371265"/>
    <n v="14.482856558196698"/>
    <n v="16.857407713415792"/>
    <n v="19.239371433739599"/>
    <n v="21.628770858750226"/>
    <n v="24.025629200263928"/>
    <n v="26.429969742556583"/>
    <n v="28.841815842589895"/>
    <n v="31.2611909302383"/>
    <n v="33.68811850851656"/>
    <n v="36.122622153808109"/>
    <n v="38.564725516094057"/>
    <n v="41.014452319182951"/>
    <n v="332.15693077735273"/>
    <n v="42.307156132747707"/>
    <n v="42.439225112832624"/>
    <n v="42.571706368690599"/>
    <n v="42.704601187310551"/>
    <n v="42.837910859698944"/>
    <n v="42.971636680892338"/>
    <n v="43.105779949969978"/>
    <n v="2.3252903470840618"/>
    <n v="0"/>
    <n v="0"/>
    <n v="0"/>
    <n v="0"/>
    <n v="301.26330663922676"/>
  </r>
  <r>
    <s v="DE Florida"/>
    <x v="21"/>
    <s v="Transmission"/>
    <s v="PEF Transmission Expansion GG Brookridge-Twin County Ranc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158553987132312E-2"/>
    <n v="0.16564784876462194"/>
    <n v="0.2764820546589396"/>
    <n v="0.38766224836877139"/>
    <n v="0.49918950995390132"/>
    <n v="0.6110649228457038"/>
    <n v="0.72328957385766823"/>
    <n v="0.83586455319595709"/>
    <n v="0.94879095446999684"/>
    <n v="1.0620698747031019"/>
    <n v="1.1757024143431312"/>
    <n v="1.2896896772731781"/>
    <n v="8.0306121864221041"/>
    <n v="1.5467250975446578"/>
    <n v="1.9472552242988983"/>
    <n v="2.3490356739339235"/>
    <n v="2.7520703495451611"/>
    <n v="3.156363166412214"/>
    <n v="3.5619180520368952"/>
    <n v="3.9687389461813853"/>
    <n v="4.3768298009065001"/>
    <n v="4.7861945806100836"/>
    <n v="5.1968372620655252"/>
    <n v="5.6087618344603856"/>
    <n v="6.0219722994351539"/>
    <n v="45.272702287430789"/>
    <n v="6.7841868459100372"/>
    <n v="7.896494949456133"/>
    <n v="9.0122753118398258"/>
    <n v="10.13153877230736"/>
    <n v="11.254296203941534"/>
    <n v="12.380558513767316"/>
    <n v="13.510336642857812"/>
    <n v="14.643641566440543"/>
    <n v="15.780484294004076"/>
    <n v="16.920875869404963"/>
    <n v="18.064827370975028"/>
    <n v="19.212349911629005"/>
    <n v="155.59186625253363"/>
    <n v="19.817889583475051"/>
    <n v="19.879754494851099"/>
    <n v="19.941812528065039"/>
    <n v="20.004064285979524"/>
    <n v="20.066510373339135"/>
    <n v="20.12915139677628"/>
    <n v="20.191987964817052"/>
    <n v="1.0892329232302729"/>
    <n v="0"/>
    <n v="0"/>
    <n v="0"/>
    <n v="0"/>
    <n v="141.12040355053347"/>
  </r>
  <r>
    <s v="DE Florida"/>
    <x v="21"/>
    <s v="Transmission"/>
    <s v="PEF Transmission Expansion GG Burnham Tap to Jasper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204647788071922"/>
    <n v="0.96714475647076359"/>
    <n v="1.614256819004134"/>
    <n v="2.2633889518497532"/>
    <n v="2.9145474610005127"/>
    <n v="3.5677386721345323"/>
    <n v="4.2229689306766129"/>
    <n v="4.8802446018598769"/>
    <n v="5.5395720707876031"/>
    <n v="6.2009577424952571"/>
    <n v="6.8644080420127098"/>
    <n v="7.5299294144266593"/>
    <n v="46.887203940599136"/>
    <n v="8.0457181349505209"/>
    <n v="8.4113067876568692"/>
    <n v="8.77803668749271"/>
    <n v="9.1459113970549719"/>
    <n v="9.5149344900618349"/>
    <n v="9.8851095513874423"/>
    <n v="10.25644017709674"/>
    <n v="10.628929974480394"/>
    <n v="11.002582562089849"/>
    <n v="11.377401569772465"/>
    <n v="11.753390638706794"/>
    <n v="12.130553421437941"/>
    <n v="120.93031539218852"/>
    <n v="12.338657294025049"/>
    <n v="12.377174510340089"/>
    <n v="12.415811964693781"/>
    <n v="12.454570032429608"/>
    <n v="12.493449090062741"/>
    <n v="12.532449515283718"/>
    <n v="12.571571686962095"/>
    <n v="12.610815985150133"/>
    <n v="12.650182791086495"/>
    <n v="12.689672487199946"/>
    <n v="0.91449907866359847"/>
    <n v="0"/>
    <n v="126.04885443589724"/>
  </r>
  <r>
    <s v="DE Florida"/>
    <x v="21"/>
    <s v="Transmission"/>
    <s v="PEF Transmission Expansion GG Burnham Tap to Jasper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085583912474179"/>
    <n v="0.45303843952154588"/>
    <n v="0.75616435427653073"/>
    <n v="1.0602365281058286"/>
    <n v="1.3652579149180044"/>
    <n v="1.6712314778427499"/>
    <n v="1.978160189259671"/>
    <n v="2.2860470308271608"/>
    <n v="2.5948949935113661"/>
    <n v="2.9047070776152446"/>
    <n v="3.2154862928077068"/>
    <n v="3.527235658152859"/>
    <n v="21.963315795963407"/>
    <n v="3.7688459398666794"/>
    <n v="3.940098186875967"/>
    <n v="4.1118850268871769"/>
    <n v="4.2842081287232441"/>
    <n v="4.4570691664166198"/>
    <n v="4.6304698192255325"/>
    <n v="4.8044117716502983"/>
    <n v="4.9788967134496902"/>
    <n v="5.1539263396573487"/>
    <n v="5.3295023505982506"/>
    <n v="5.5056264519052274"/>
    <n v="5.6823003545355313"/>
    <n v="56.647240249791565"/>
    <n v="5.7797821979353659"/>
    <n v="5.7978247706291954"/>
    <n v="5.8159236662809253"/>
    <n v="5.8340790607122441"/>
    <n v="5.8522911302936977"/>
    <n v="5.8705600519464012"/>
    <n v="5.8888860031437611"/>
    <n v="5.9072691619131952"/>
    <n v="5.925709706837865"/>
    <n v="5.9442078170584089"/>
    <n v="0.42837768883067162"/>
    <n v="0"/>
    <n v="59.044911255581731"/>
  </r>
  <r>
    <s v="DE Florida"/>
    <x v="21"/>
    <s v="Transmission"/>
    <s v="PEF Transmission Expansion GG Capacit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2.9899999999999998"/>
    <n v="3.04"/>
    <n v="-9.93"/>
    <n v="0.44000000000000006"/>
    <n v="0.32"/>
    <n v="0.38"/>
    <n v="0.46"/>
    <n v="0.54"/>
    <n v="0.73"/>
    <n v="0.82000000000000006"/>
    <n v="0.79"/>
    <n v="1.02"/>
    <n v="1.5999999999999994"/>
    <n v="31.565733922699994"/>
    <n v="31.664271727314468"/>
    <n v="2.2037635571594834"/>
    <n v="0.63539993114042048"/>
    <n v="0.63738344004346359"/>
    <n v="4.8186069261182872E-2"/>
    <n v="1.27904712362715E-2"/>
    <n v="1.283039886661563E-2"/>
    <n v="1.0467097069343494E-3"/>
    <n v="2.5747437240272904E-4"/>
    <n v="2.5827812242682749E-4"/>
    <n v="2.2609552875038364E-5"/>
    <n v="66.781944589476552"/>
    <n v="5.1830992211237253E-6"/>
    <n v="5.1992791464693307E-6"/>
    <n v="4.8601300783799939E-7"/>
    <n v="1.0434053504857336E-7"/>
    <n v="1.0466625176661845E-7"/>
    <n v="1.0403053817481018E-8"/>
    <n v="0"/>
    <n v="0"/>
    <n v="0"/>
    <n v="0"/>
    <n v="0"/>
    <n v="0"/>
    <n v="1.1092320057442231E-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Citrus CC to Powerlin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20750536857502E-2"/>
    <n v="8.3248786645900893E-2"/>
    <n v="0.13895016295942481"/>
    <n v="0.19482542058834537"/>
    <n v="0.2508751023327484"/>
    <n v="0.3070997526871625"/>
    <n v="0.36349991784584845"/>
    <n v="0.42007614570810531"/>
    <n v="0.47682898588359302"/>
    <n v="0.53375898969767122"/>
    <n v="0.59086671019675574"/>
    <n v="0.64815270215369059"/>
    <n v="4.0359034272361036"/>
    <n v="0.67789677153628014"/>
    <n v="0.68001294155108183"/>
    <n v="0.68213571755033353"/>
    <n v="0.68426512015573904"/>
    <n v="0.68640117005337542"/>
    <n v="0.68854388799389599"/>
    <n v="0.69069329479272989"/>
    <n v="0.69284941133028555"/>
    <n v="0.69501225855215298"/>
    <n v="0.6971818574693075"/>
    <n v="0.69935822915831369"/>
    <n v="0.70154139476153032"/>
    <n v="8.275892054905027"/>
  </r>
  <r>
    <s v="DE Florida"/>
    <x v="21"/>
    <s v="Transmission"/>
    <s v="PEF Transmission Expansion GG Citrus CC to Powerline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985197388043363E-2"/>
    <n v="3.8996127665260422E-2"/>
    <n v="6.5088255483195967E-2"/>
    <n v="9.1261834313776921E-2"/>
    <n v="0.11751711842018593"/>
    <n v="0.1438543628593314"/>
    <n v="0.17027382348432521"/>
    <n v="0.19677575694696825"/>
    <n v="0.22336042070024364"/>
    <n v="0.2500280730008177"/>
    <n v="0.27677897291154885"/>
    <n v="0.30361338030400437"/>
    <n v="1.8905333234777022"/>
    <n v="0.31754635847294133"/>
    <n v="0.3185376334137956"/>
    <n v="0.3195320027878944"/>
    <n v="0.32052947625503725"/>
    <n v="0.32153006350517838"/>
    <n v="0.32253377425852059"/>
    <n v="0.32354061826561015"/>
    <n v="0.32455060530743135"/>
    <n v="0.32556374519550141"/>
    <n v="0.32658004777196586"/>
    <n v="0.32759952290969419"/>
    <n v="0.32862218051237568"/>
    <n v="3.8766660286559462"/>
  </r>
  <r>
    <s v="DE Florida"/>
    <x v="21"/>
    <s v="Transmission"/>
    <s v="PEF Transmission Expansion GG Crawfordville to Carrabell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5.6377360199999997E-2"/>
    <n v="5.6553351714015536E-2"/>
    <n v="5.6729892615460631E-2"/>
    <n v="5.6906984619341537E-2"/>
    <n v="5.7084629446018186E-2"/>
    <n v="5.7262828821220947E-2"/>
    <n v="5.744158447606728E-2"/>
    <n v="5.7620898147078686E-2"/>
    <n v="5.7800771576197472E-2"/>
    <n v="5.7981206510803754E-2"/>
    <n v="5.8162204703732331E-2"/>
    <n v="5.8343767913289823E-2"/>
    <n v="0.68826548074322624"/>
    <n v="5.8525897903271715E-2"/>
    <n v="5.8708596442979412E-2"/>
    <n v="5.889186530723757E-2"/>
    <n v="5.9075706276411219E-2"/>
    <n v="5.9260121136423094E-2"/>
    <n v="5.9445111678771041E-2"/>
    <n v="5.9630679700545308E-2"/>
    <n v="5.9816827004446113E-2"/>
    <n v="6.0003555398801069E-2"/>
    <n v="6.0190866697582855E-2"/>
    <n v="6.03787627204267E-2"/>
    <n v="6.0567245292648168E-2"/>
    <n v="0.71449523555954431"/>
    <n v="6.0756316245260872E-2"/>
    <n v="6.0945977414994218E-2"/>
    <n v="6.1136230644311285E-2"/>
    <n v="6.1327077781426702E-2"/>
    <n v="6.1518520680324651E-2"/>
    <n v="6.1710561200776809E-2"/>
    <n v="6.1903201208360431E-2"/>
    <n v="6.2096442574476531E-2"/>
    <n v="6.2290287176367996E-2"/>
    <n v="6.2484736897137856E-2"/>
    <n v="6.2679793625767546E-2"/>
    <n v="6.287545925713528E-2"/>
    <n v="0.74172460470634016"/>
    <n v="6.3071735692034503E-2"/>
    <n v="6.3268624837192255E-2"/>
    <n v="6.3466128605287775E-2"/>
    <n v="6.366424891497105E-2"/>
    <n v="6.3862987690881445E-2"/>
    <n v="6.4062346863666436E-2"/>
    <n v="6.4262328370000343E-2"/>
    <n v="6.4462934152603124E-2"/>
    <n v="6.4664166160259273E-2"/>
    <n v="6.4866026347836767E-2"/>
    <n v="6.5068516676306018E-2"/>
    <n v="6.5271639112758947E-2"/>
    <n v="0.76999168342379787"/>
    <n v="6.5475395630428077E-2"/>
    <n v="6.5679788208705708E-2"/>
    <n v="6.5884818833163189E-2"/>
    <n v="6.6090489495570101E-2"/>
    <n v="6.6296802193913734E-2"/>
    <n v="6.6503758932418416E-2"/>
    <n v="6.6711361721564985E-2"/>
    <n v="6.6919612578110327E-2"/>
    <n v="6.7128513525107042E-2"/>
    <n v="6.7338066591922971E-2"/>
    <n v="6.7548273814260984E-2"/>
    <n v="6.7759137234178743E-2"/>
    <n v="0.79933601875934424"/>
    <n v="6.797065890010856E-2"/>
    <n v="6.8182840866877259E-2"/>
    <n v="6.8395685195726169E-2"/>
    <n v="6.8609193954331113E-2"/>
    <n v="6.8823369216822528E-2"/>
    <n v="6.9038213063805601E-2"/>
    <n v="6.9253727582380492E-2"/>
    <n v="6.9469914866162594E-2"/>
    <n v="6.9686777015302834E-2"/>
    <n v="6.9904316136508202E-2"/>
    <n v="7.0122534343062051E-2"/>
    <n v="7.0341433754844751E-2"/>
    <n v="0.82979866489593213"/>
  </r>
  <r>
    <s v="DE Florida"/>
    <x v="21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19.649999999999999"/>
    <n v="20.07"/>
    <n v="34.869999999999997"/>
    <n v="51.1"/>
    <n v="52.5"/>
    <n v="56.75"/>
    <n v="62.55"/>
    <n v="65.040000000000006"/>
    <n v="70.91"/>
    <n v="83.29"/>
    <n v="96.74"/>
    <n v="103.24"/>
    <n v="716.71"/>
    <n v="142.78353705674374"/>
    <n v="149.90288898525631"/>
    <n v="159.42317952536641"/>
    <n v="173.13491585806557"/>
    <n v="190.01539262921145"/>
    <n v="205.11916696311297"/>
    <n v="218.46402092029876"/>
    <n v="230.89024169081702"/>
    <n v="243.14025923010536"/>
    <n v="256.2262559790509"/>
    <n v="267.34445893935873"/>
    <n v="277.59753290865012"/>
    <n v="2514.0418506860374"/>
    <n v="285.63218805814898"/>
    <n v="291.93652209918531"/>
    <n v="298.2195407126427"/>
    <n v="304.63302312375993"/>
    <n v="310.60185347349733"/>
    <n v="314.36856742342866"/>
    <n v="316.06561095993328"/>
    <n v="317.45291101771471"/>
    <n v="318.954206326632"/>
    <n v="0"/>
    <n v="0"/>
    <n v="0"/>
    <n v="2757.8644231949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.6762728290107853"/>
    <n v="4.8076254253985082"/>
    <n v="9.0630113323615706"/>
    <n v="15.28115366280444"/>
    <n v="22.982985804338437"/>
    <n v="29.851917982160639"/>
    <n v="35.896277822952456"/>
    <n v="41.509678022499848"/>
    <n v="47.039892125178241"/>
    <n v="52.961053497059467"/>
    <n v="57.959792142401014"/>
    <n v="62.552625954722288"/>
    <n v="381.58228660088764"/>
    <n v="66.105632988858218"/>
    <n v="68.847450214411566"/>
    <n v="71.578623026737404"/>
    <n v="74.37024712410593"/>
    <n v="76.952919619967403"/>
    <n v="78.503391564166279"/>
    <n v="79.083702390112236"/>
    <n v="79.51825044178284"/>
    <n v="80.005525044392186"/>
    <n v="0"/>
    <n v="0"/>
    <n v="0"/>
    <n v="674.965742414534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Disston to 40th Stree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7.0000000000000007E-2"/>
    <n v="7.0000000000000007E-2"/>
    <n v="5.9496845031000003"/>
    <n v="5.9682574547227922"/>
    <n v="5.9868883849714765"/>
    <n v="6.0055774748361905"/>
    <n v="6.0243249058720627"/>
    <n v="6.0431308602009759"/>
    <n v="6.0619955205133405"/>
    <n v="6.0809190700698608"/>
    <n v="6.0999016927033258"/>
    <n v="6.1189435728203865"/>
    <n v="6.1380448954033531"/>
    <n v="6.1572058460119869"/>
    <n v="72.634874181225754"/>
    <n v="6.176426610785307"/>
    <n v="6.195707376443397"/>
    <n v="6.2150483302892194"/>
    <n v="6.2344496602104336"/>
    <n v="6.2539115546812232"/>
    <n v="6.2734342027641237"/>
    <n v="6.2930177941118668"/>
    <n v="6.312662518969212"/>
    <n v="6.332368568174803"/>
    <n v="6.3521361331630173"/>
    <n v="6.3719654059658275"/>
    <n v="6.3918565792146698"/>
    <n v="75.402984734773099"/>
    <n v="6.4118098461423063"/>
    <n v="6.4318254005847129"/>
    <n v="6.4519034369829562"/>
    <n v="6.4720441503850825"/>
    <n v="6.4922477364480153"/>
    <n v="6.5125143914394528"/>
    <n v="6.5328443122397788"/>
    <n v="6.5532376963439685"/>
    <n v="6.5736947418635134"/>
    <n v="6.5942156475283467"/>
    <n v="6.6148006126887671"/>
    <n v="6.6354498373173794"/>
    <n v="78.276587809964283"/>
    <n v="6.6561635220110364"/>
    <n v="6.6769418679927943"/>
    <n v="6.697785077113851"/>
    <n v="6.7186933518555243"/>
    <n v="6.7396668953312115"/>
    <n v="6.7607059112883592"/>
    <n v="0.862499950110451"/>
    <n v="0"/>
    <n v="0"/>
    <n v="0"/>
    <n v="0"/>
    <n v="0"/>
    <n v="41.112456575703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Disston to 40th Stree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.56582695077372513"/>
    <n v="1.6121397930460386"/>
    <n v="2.6823814248258984"/>
    <n v="3.7469286473436236"/>
    <n v="4.7153059916997195"/>
    <n v="5.6518983645935847"/>
    <n v="6.557740763091906"/>
    <n v="7.5851513691007186"/>
    <n v="8.7926474301447737"/>
    <n v="10.28904416321695"/>
    <n v="11.9612852637896"/>
    <n v="13.587207074682812"/>
    <n v="77.747557236309348"/>
    <n v="15.048519954071635"/>
    <n v="16.213309288602172"/>
    <n v="18.986579651282458"/>
    <n v="24.52013560030311"/>
    <n v="31.120630147582393"/>
    <n v="37.589859883702673"/>
    <n v="47.417994447651552"/>
    <n v="61.204154236790707"/>
    <n v="74.922658060947725"/>
    <n v="88.47733113867821"/>
    <n v="109.43484121670996"/>
    <n v="130.67741939116354"/>
    <n v="655.61343301748616"/>
    <n v="138.68124294826333"/>
    <n v="140.12223297543028"/>
    <n v="143.01501260184153"/>
    <n v="148.39831322571834"/>
    <n v="154.74503389043514"/>
    <n v="160.97460713101336"/>
    <n v="170.2345634074037"/>
    <n v="183.06520907806228"/>
    <n v="195.83608301304596"/>
    <n v="208.46045614699017"/>
    <n v="227.76215201413424"/>
    <n v="247.32218362784454"/>
    <n v="2118.6170900601828"/>
    <n v="254.59363836264959"/>
    <n v="255.67677923067717"/>
    <n v="257.1773338393192"/>
    <n v="259.39246285847173"/>
    <n v="261.88530884099436"/>
    <n v="264.34675601926705"/>
    <n v="12.041959071994699"/>
    <n v="0"/>
    <n v="0"/>
    <n v="0"/>
    <n v="0"/>
    <n v="0"/>
    <n v="1565.11423822337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Disston to 40th Stree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.26504962892337491"/>
    <n v="0.75517267838720459"/>
    <n v="1.2565046615557438"/>
    <n v="1.7551692195339439"/>
    <n v="2.2087850386963441"/>
    <n v="2.6475118624160845"/>
    <n v="3.0718345131076625"/>
    <n v="3.5531032110765475"/>
    <n v="4.1187291192601814"/>
    <n v="4.8196844171309934"/>
    <n v="5.6030102777516619"/>
    <n v="6.3646388499615512"/>
    <n v="36.419193477801294"/>
    <n v="7.0491598610115318"/>
    <n v="7.5947807093452182"/>
    <n v="8.893860365285029"/>
    <n v="11.485937234209535"/>
    <n v="14.577798850335952"/>
    <n v="17.608172250956173"/>
    <n v="22.211953346256745"/>
    <n v="28.66978737376833"/>
    <n v="35.095929400062147"/>
    <n v="41.44532838948362"/>
    <n v="51.26242929240891"/>
    <n v="61.213064296301269"/>
    <n v="307.10820136942448"/>
    <n v="64.962285610126287"/>
    <n v="65.637286812279385"/>
    <n v="66.992348046971287"/>
    <n v="69.514040997069245"/>
    <n v="72.487027622685488"/>
    <n v="75.405139023191282"/>
    <n v="79.742769055744191"/>
    <n v="85.753012769312576"/>
    <n v="91.735257681588337"/>
    <n v="97.648877402187779"/>
    <n v="106.69034727240653"/>
    <n v="115.85282904153074"/>
    <n v="992.42122133509304"/>
    <n v="119.25898772053631"/>
    <n v="119.76636207721884"/>
    <n v="120.46926504367525"/>
    <n v="121.50689523032672"/>
    <n v="122.67461603564935"/>
    <n v="123.82762873736596"/>
    <n v="5.6408002114042608"/>
    <n v="0"/>
    <n v="0"/>
    <n v="0"/>
    <n v="0"/>
    <n v="0"/>
    <n v="733.144555056176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Eustis to Eustis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7.0000000000000007E-2"/>
    <n v="0.11"/>
    <n v="0.18"/>
    <n v="6.7605295778977323"/>
    <n v="7.682523174839389"/>
    <n v="8.8944183123239355"/>
    <n v="10.290516448231442"/>
    <n v="11.42410070636066"/>
    <n v="12.340305382153177"/>
    <n v="13.219649412416304"/>
    <n v="14.062941714895809"/>
    <n v="14.567221019804002"/>
    <n v="14.814026472527784"/>
    <n v="15.058289984418877"/>
    <n v="15.29524510911676"/>
    <n v="144.40976731498588"/>
    <n v="15.526210141849722"/>
    <n v="15.72443015149598"/>
    <n v="20.716422088499126"/>
    <n v="26.46332019135156"/>
    <n v="28.176269699997079"/>
    <n v="29.866899801084074"/>
    <n v="31.388583245037857"/>
    <n v="32.849884423099411"/>
    <n v="34.32281755374261"/>
    <n v="35.984072249916736"/>
    <n v="37.824207490214498"/>
    <n v="39.42842675069199"/>
    <n v="348.27154378698066"/>
    <n v="40.236374098724731"/>
    <n v="40.421905165284812"/>
    <n v="42.526091643192416"/>
    <n v="44.932701530451688"/>
    <n v="45.725379707498803"/>
    <n v="1.9316803134383451"/>
    <n v="0"/>
    <n v="0"/>
    <n v="0"/>
    <n v="0"/>
    <n v="0"/>
    <n v="0"/>
    <n v="215.774132458590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Eustis to Eustis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.21566760909056756"/>
    <n v="0.63834340140167645"/>
    <n v="1.1967886604944389"/>
    <n v="1.8414910573339445"/>
    <n v="2.3631954600030634"/>
    <n v="2.7830439811700183"/>
    <n v="3.1855967957697269"/>
    <n v="3.571232733255068"/>
    <n v="3.7980359240827113"/>
    <n v="3.9042015592773862"/>
    <n v="4.0091469916088007"/>
    <n v="4.1106393883763772"/>
    <n v="31.617383561863779"/>
    <n v="4.2092961846786014"/>
    <n v="4.2925845081221095"/>
    <n v="6.6213837183582767"/>
    <n v="9.3037727560811518"/>
    <n v="10.096514129187247"/>
    <n v="10.878770314442418"/>
    <n v="11.581856793965651"/>
    <n v="12.256628158863021"/>
    <n v="12.936817847063956"/>
    <n v="13.705192263658539"/>
    <n v="14.557328867244035"/>
    <n v="15.298924932112778"/>
    <n v="125.7390704737778"/>
    <n v="15.667493515857785"/>
    <n v="15.744473503654371"/>
    <n v="16.72017591507603"/>
    <n v="17.837511066537136"/>
    <n v="18.198802967976519"/>
    <n v="0.60920020701362831"/>
    <n v="0"/>
    <n v="0"/>
    <n v="0"/>
    <n v="0"/>
    <n v="0"/>
    <n v="0"/>
    <n v="84.777657176115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Fort Meade to Dry Prairi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473381087342369"/>
    <n v="0.73496541081566025"/>
    <n v="1.2267273520364887"/>
    <n v="1.7200244117563677"/>
    <n v="2.2148613821086625"/>
    <n v="2.7112430701861969"/>
    <n v="3.209174298087953"/>
    <n v="3.7086599029659126"/>
    <n v="4.2097047370720517"/>
    <n v="4.7123136678054758"/>
    <n v="5.216491577759701"/>
    <n v="5.722243364770093"/>
    <n v="35.631142986237982"/>
    <n v="6.253581695556675"/>
    <n v="6.8105864428655583"/>
    <n v="7.3693299751839731"/>
    <n v="7.9298177204249196"/>
    <n v="8.492055123445553"/>
    <n v="9.0560476461000725"/>
    <n v="9.6218007672927879"/>
    <n v="10.189319983031336"/>
    <n v="10.758610806480078"/>
    <n v="11.329678768013657"/>
    <n v="11.902529415270717"/>
    <n v="12.477168313207798"/>
    <n v="112.19052665687313"/>
    <n v="13.339575402681573"/>
    <n v="14.490649001022518"/>
    <n v="15.645315871283197"/>
    <n v="16.803587230472765"/>
    <n v="17.965474330616171"/>
    <n v="19.130988458863477"/>
    <n v="20.300140937599515"/>
    <n v="21.472943124553847"/>
    <n v="22.649406412911134"/>
    <n v="23.82954223142178"/>
    <n v="25.013362044513002"/>
    <n v="26.200877352400148"/>
    <n v="236.84186239833912"/>
    <n v="26.837383768201644"/>
    <n v="26.921161223989323"/>
    <n v="27.005200205347418"/>
    <n v="27.089501528672443"/>
    <n v="27.174066012909456"/>
    <n v="27.258894479559974"/>
    <n v="27.34398775268998"/>
    <n v="27.42934665893792"/>
    <n v="27.514972027522724"/>
    <n v="27.600864690251885"/>
    <n v="27.687025481529506"/>
    <n v="27.773455238364431"/>
    <n v="327.63585906797675"/>
  </r>
  <r>
    <s v="DE Florida"/>
    <x v="21"/>
    <s v="Transmission"/>
    <s v="PEF Transmission Expansion GG Fort Meade to Dry Prairie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464036074687545"/>
    <n v="0.34427895161555905"/>
    <n v="0.57463439838419972"/>
    <n v="0.80570893884035455"/>
    <n v="1.0375048177572153"/>
    <n v="1.2700242869154144"/>
    <n v="1.5032696051249006"/>
    <n v="1.7372430382468813"/>
    <n v="1.9719468592158365"/>
    <n v="2.2073833480615956"/>
    <n v="2.4435547919314899"/>
    <n v="2.6804634851125702"/>
    <n v="16.690652881952893"/>
    <n v="2.9293576518099558"/>
    <n v="3.1902747067167594"/>
    <n v="3.4520062585663536"/>
    <n v="3.7145548499494105"/>
    <n v="3.9779230313937308"/>
    <n v="4.2421133613890198"/>
    <n v="4.5071284064117458"/>
    <n v="4.7729707409500675"/>
    <n v="5.0396429475288471"/>
    <n v="5.3071476167347384"/>
    <n v="5.5754873472413484"/>
    <n v="5.84466474583449"/>
    <n v="52.55327166452647"/>
    <n v="6.2486410476584764"/>
    <n v="6.7878370504055567"/>
    <n v="7.3287162451385326"/>
    <n v="7.8712838862273315"/>
    <n v="8.4155452444442869"/>
    <n v="8.9615056070153472"/>
    <n v="9.5091702776714353"/>
    <n v="10.058544576699971"/>
    <n v="10.609633840996555"/>
    <n v="11.162443424116814"/>
    <n v="11.716978696328413"/>
    <n v="12.273245044663216"/>
    <n v="110.94354494136593"/>
    <n v="12.571402969245709"/>
    <n v="12.610646740752713"/>
    <n v="12.65001301836392"/>
    <n v="12.689502184502956"/>
    <n v="12.729114622787252"/>
    <n v="12.76885071803177"/>
    <n v="12.808710856252725"/>
    <n v="12.848695424671366"/>
    <n v="12.888804811717698"/>
    <n v="12.929039407034294"/>
    <n v="12.969399601480053"/>
    <n v="13.009885787134003"/>
    <n v="153.47406614197448"/>
  </r>
  <r>
    <s v="DE Florida"/>
    <x v="21"/>
    <s v="Transmission"/>
    <s v="PEF Transmission Expansion GG Ft White-Perr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.16"/>
    <n v="0.17"/>
    <n v="0.17"/>
    <n v="0.18"/>
    <n v="0.18"/>
    <n v="0.17"/>
    <n v="0.17"/>
    <n v="0.17"/>
    <n v="0.17"/>
    <n v="0.18"/>
    <n v="0.18"/>
    <n v="0.19"/>
    <n v="2.0899999999999994"/>
    <n v="157.3961310183"/>
    <n v="157.88746979861588"/>
    <n v="158.38034237646215"/>
    <n v="158.87475353984848"/>
    <n v="2.1075602154312194"/>
    <n v="0"/>
    <n v="0"/>
    <n v="0"/>
    <n v="0"/>
    <n v="0"/>
    <n v="0"/>
    <n v="0"/>
    <n v="634.646256948657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Ft White-P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5.6378005034061527"/>
    <n v="14.441142555368408"/>
    <n v="19.603004537629818"/>
    <n v="24.946376624437413"/>
    <n v="0"/>
    <n v="0"/>
    <n v="0"/>
    <n v="0"/>
    <n v="0"/>
    <n v="0"/>
    <n v="4.8804155690297998E-3"/>
    <n v="9.7760661849289731E-3"/>
    <n v="64.64298070259575"/>
    <n v="9.8065838374564798E-3"/>
    <n v="9.8371967560243537E-3"/>
    <n v="9.8679052380217323E-3"/>
    <n v="9.8987095817661078E-3"/>
    <n v="9.929610086506219E-3"/>
    <n v="9.9606070524249617E-3"/>
    <n v="9.9917007806423052E-3"/>
    <n v="1.0022891573218213E-2"/>
    <n v="1.0054179733155581E-2"/>
    <n v="1.008556556440318E-2"/>
    <n v="1.0117049371858611E-2"/>
    <n v="1.0148631461371261E-2"/>
    <n v="0.11972063103684902"/>
    <n v="1.0180312139745282E-2"/>
    <n v="1.021209171474256E-2"/>
    <n v="1.024397049508572E-2"/>
    <n v="1.0275948790461113E-2"/>
    <n v="1.0308026911521832E-2"/>
    <n v="1.0340205169890723E-2"/>
    <n v="1.0372483878163415E-2"/>
    <n v="1.0404863349911361E-2"/>
    <n v="1.0437343899684879E-2"/>
    <n v="1.046992584301621E-2"/>
    <n v="1.0502609496422578E-2"/>
    <n v="1.0535395177409274E-2"/>
    <n v="0.12428317686605495"/>
    <n v="1.0568283204472739E-2"/>
    <n v="1.0601273897103644E-2"/>
    <n v="1.0634367575790017E-2"/>
    <n v="1.0667564562020332E-2"/>
    <n v="1.0700865178286655E-2"/>
    <n v="1.0734269748087758E-2"/>
    <n v="1.0767778595932269E-2"/>
    <n v="1.0801392047341834E-2"/>
    <n v="1.083511042885426E-2"/>
    <n v="1.0868934068026701E-2"/>
    <n v="1.0902863293438838E-2"/>
    <n v="1.0936898434696066E-2"/>
    <n v="0.12901960103405113"/>
    <n v="1.0971039822432704E-2"/>
    <n v="1.1005287788315197E-2"/>
    <n v="1.1039642665045347E-2"/>
    <n v="1.107410478636354E-2"/>
    <n v="1.1108674487051986E-2"/>
    <n v="1.1143352102937983E-2"/>
    <n v="1.1178137970897161E-2"/>
    <n v="1.1213032428856773E-2"/>
    <n v="1.1248035815798961E-2"/>
    <n v="1.1283148471764067E-2"/>
    <n v="1.1318370737853918E-2"/>
    <n v="1.1353702956235154E-2"/>
    <n v="0.13393653003355277"/>
    <n v="1.1389145470142545E-2"/>
    <n v="1.1424698623882327E-2"/>
    <n v="1.1460362762835541E-2"/>
    <n v="1.1496138233461401E-2"/>
    <n v="1.1532025383300649E-2"/>
    <n v="1.1568024560978938E-2"/>
    <n v="1.1604136116210209E-2"/>
    <n v="1.16403603998001E-2"/>
    <n v="1.1676697763649345E-2"/>
    <n v="1.1713148560757196E-2"/>
    <n v="1.1749713145224855E-2"/>
    <n v="1.1786391872258908E-2"/>
    <n v="0.13904084289250201"/>
  </r>
  <r>
    <s v="DE Florida"/>
    <x v="21"/>
    <s v="Transmission"/>
    <s v="PEF Transmission Expansion GG Ft White-P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2.6409080184824707"/>
    <n v="6.7646468064060521"/>
    <n v="9.1826115235006043"/>
    <n v="11.685600797643959"/>
    <n v="0"/>
    <n v="0"/>
    <n v="0"/>
    <n v="0"/>
    <n v="0"/>
    <n v="0"/>
    <n v="2.2861271167702001E-3"/>
    <n v="4.5793907679770084E-3"/>
    <n v="30.280632663917832"/>
    <n v="4.5936861147556785E-3"/>
    <n v="4.608026086889528E-3"/>
    <n v="4.622410823684189E-3"/>
    <n v="4.6368404648801584E-3"/>
    <n v="4.6513151506541615E-3"/>
    <n v="4.6658350216205041E-3"/>
    <n v="4.6804002188324456E-3"/>
    <n v="4.6950108837835684E-3"/>
    <n v="4.7096671584091494E-3"/>
    <n v="4.7243691850875399E-3"/>
    <n v="4.7391171066415525E-3"/>
    <n v="4.753911066339842E-3"/>
    <n v="5.6080589281578316E-2"/>
    <n v="4.7687512078983035E-3"/>
    <n v="4.7836376754814627E-3"/>
    <n v="4.7985706137038831E-3"/>
    <n v="4.8135501676315647E-3"/>
    <n v="4.8285764827833552E-3"/>
    <n v="4.843649705132365E-3"/>
    <n v="4.8587699811073861E-3"/>
    <n v="4.8739374575943089E-3"/>
    <n v="4.8891522819375574E-3"/>
    <n v="4.9044146019415142E-3"/>
    <n v="4.9197245658719564E-3"/>
    <n v="4.935082322457502E-3"/>
    <n v="5.8217817063541163E-2"/>
    <n v="4.9504880208910479E-3"/>
    <n v="4.9659418108312231E-3"/>
    <n v="4.9814438424038406E-3"/>
    <n v="4.9969942662033574E-3"/>
    <n v="5.0125932332943362E-3"/>
    <n v="5.028240895212914E-3"/>
    <n v="5.0439374039682738E-3"/>
    <n v="5.0596829120441193E-3"/>
    <n v="5.0754775724001595E-3"/>
    <n v="5.0913215384735941E-3"/>
    <n v="5.1072149641806014E-3"/>
    <n v="5.1231580039178349E-3"/>
    <n v="6.0436494463821301E-2"/>
    <n v="5.1391508125639244E-3"/>
    <n v="5.1551935454809813E-3"/>
    <n v="5.1712863585161029E-3"/>
    <n v="5.1874294080028922E-3"/>
    <n v="5.2036228507629729E-3"/>
    <n v="5.2198668441075131E-3"/>
    <n v="5.2361615458387592E-3"/>
    <n v="5.252507114251557E-3"/>
    <n v="5.2689037081349024E-3"/>
    <n v="5.2853514867734763E-3"/>
    <n v="5.3018506099491922E-3"/>
    <n v="5.3184012379427527E-3"/>
    <n v="6.2739725522325027E-2"/>
    <n v="5.3350035315352018E-3"/>
    <n v="5.351657652009489E-3"/>
    <n v="5.3683637611520374E-3"/>
    <n v="5.3851220212543125E-3"/>
    <n v="5.4019325951144012E-3"/>
    <n v="5.4187956460385921E-3"/>
    <n v="5.4357113378429613E-3"/>
    <n v="5.4526798348549657E-3"/>
    <n v="5.4697013019150377E-3"/>
    <n v="5.4867759043781862E-3"/>
    <n v="5.5039038081156075E-3"/>
    <n v="5.5210851795162875E-3"/>
    <n v="6.5130732573727076E-2"/>
  </r>
  <r>
    <s v="DE Florida"/>
    <x v="21"/>
    <s v="Transmission"/>
    <s v="PEF Transmission Expansion GG Ginnie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542039609958691E-3"/>
    <n v="9.4719480034648751E-3"/>
    <n v="9.743184800248042E-2"/>
    <n v="0.3840833424406262"/>
    <n v="0.75832012186738762"/>
    <n v="1.1082488808514743"/>
    <n v="2.3594103451264292"/>
    <n v="1.2904069684921484"/>
    <n v="1.2944351932134814"/>
    <n v="1.29847599272308"/>
    <n v="1.3025294062752839"/>
    <n v="1.3065954732469711"/>
    <n v="1.3106742331379422"/>
    <n v="1.3287389573125208"/>
    <n v="1.3902503385604439"/>
    <n v="2.057230882718005"/>
    <n v="4.2215588509186723"/>
    <n v="7.0459400899136435"/>
    <n v="9.6871496659237053"/>
    <n v="33.533986052435893"/>
    <n v="11.064056897107745"/>
    <n v="11.098595231601738"/>
    <n v="11.133241383378373"/>
    <n v="11.167995689007624"/>
    <n v="11.202858486110127"/>
    <n v="11.237830113360465"/>
    <n v="11.282337520059793"/>
    <n v="11.35625576739708"/>
    <n v="11.838736309439273"/>
    <n v="13.331457606941191"/>
    <n v="15.269565315893859"/>
    <n v="17.084204075115263"/>
    <n v="147.06713439541252"/>
    <n v="18.046022753655095"/>
    <n v="18.102356481504497"/>
    <n v="18.158866064662114"/>
    <n v="18.215552052090189"/>
    <n v="18.272414994464636"/>
    <n v="18.329455444180407"/>
    <n v="18.460498882320255"/>
    <n v="18.821195652804423"/>
    <n v="22.380885709435798"/>
    <n v="33.851639500250329"/>
    <n v="48.809772084130202"/>
    <n v="62.800264363053799"/>
    <n v="314.24892398255179"/>
    <n v="70.111167220107504"/>
    <n v="70.330031147483496"/>
    <n v="70.549578295815664"/>
    <n v="70.769810797894351"/>
    <n v="70.990730793167813"/>
    <n v="71.212340427762925"/>
    <n v="71.434641854506054"/>
    <n v="3.0985938515256324"/>
    <n v="0"/>
    <n v="0"/>
    <n v="0"/>
    <n v="0"/>
    <n v="498.4968943882634"/>
  </r>
  <r>
    <s v="DE Florida"/>
    <x v="21"/>
    <s v="Transmission"/>
    <s v="PEF Transmission Expansion GG Ginnie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856250155313097E-4"/>
    <n v="4.4369330588917705E-3"/>
    <n v="4.563988181026616E-2"/>
    <n v="0.17991569198026394"/>
    <n v="0.35521897044889372"/>
    <n v="0.51913567252807657"/>
    <n v="1.1052157123279454"/>
    <n v="0.60446376350806941"/>
    <n v="0.6063506999046997"/>
    <n v="0.60824352669407111"/>
    <n v="0.61014226226404622"/>
    <n v="0.612046925059888"/>
    <n v="0.61395753358443972"/>
    <n v="0.62241957031232598"/>
    <n v="0.65123327166047229"/>
    <n v="0.96366615504705355"/>
    <n v="1.9774996673172636"/>
    <n v="3.3005211287554364"/>
    <n v="4.5377397113504552"/>
    <n v="15.708284215458221"/>
    <n v="5.1827226874851196"/>
    <n v="5.1989014374169615"/>
    <n v="5.2151306920671034"/>
    <n v="5.231410609094608"/>
    <n v="5.2477413466507006"/>
    <n v="5.2641230633802998"/>
    <n v="5.2849716136550215"/>
    <n v="5.3195970481639723"/>
    <n v="5.5456048204274948"/>
    <n v="6.2448384384937388"/>
    <n v="7.15270387044073"/>
    <n v="8.0027328927485524"/>
    <n v="68.890478520024288"/>
    <n v="8.4532764440763142"/>
    <n v="8.4796647835534937"/>
    <n v="8.5061354987183684"/>
    <n v="8.532688846720653"/>
    <n v="8.5593250855127962"/>
    <n v="8.586044473852489"/>
    <n v="8.6474289918651319"/>
    <n v="8.8163897404472902"/>
    <n v="10.483851015139521"/>
    <n v="15.857082232863217"/>
    <n v="22.863902048219575"/>
    <n v="29.417451294881271"/>
    <n v="147.20324045585011"/>
    <n v="32.842088609712569"/>
    <n v="32.944610772462852"/>
    <n v="33.047452975572931"/>
    <n v="33.150616218103188"/>
    <n v="33.25410150223275"/>
    <n v="33.357909833269225"/>
    <n v="33.46204221965845"/>
    <n v="1.4514705413167084"/>
    <n v="0"/>
    <n v="0"/>
    <n v="0"/>
    <n v="0"/>
    <n v="233.51029267232863"/>
  </r>
  <r>
    <s v="DE Florida"/>
    <x v="21"/>
    <s v="Transmission"/>
    <s v="PEF Transmission Expansion GG Ginnie-Bell-Dempse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2.1773960416999998"/>
    <n v="2.1841931536014934"/>
    <n v="2.1910114838432966"/>
    <n v="2.1978510986620661"/>
    <n v="2.2047120645012259"/>
    <n v="2.2115944480116179"/>
    <n v="2.2184983160521421"/>
    <n v="2.2254237356904127"/>
    <n v="2.2323707742034054"/>
    <n v="2.2393394990781128"/>
    <n v="2.2463299780121999"/>
    <n v="2.2533422789146611"/>
    <n v="26.582062872270633"/>
    <n v="2.2603764699064812"/>
    <n v="2.2674326193212937"/>
    <n v="2.2745107957060506"/>
    <n v="2.2816110678216823"/>
    <n v="2.2887335046437691"/>
    <n v="2.2958781753632103"/>
    <n v="2.3030451493868966"/>
    <n v="2.3102344963383832"/>
    <n v="2.3174462860585678"/>
    <n v="2.3246805886063679"/>
    <n v="2.3319374742594032"/>
    <n v="2.3392170135146744"/>
    <n v="27.595103640926784"/>
    <n v="2.3465192770892527"/>
    <n v="2.353844335920964"/>
    <n v="2.3611922611690783"/>
    <n v="2.3685631242150023"/>
    <n v="2.3759569966629703"/>
    <n v="2.3833739503407432"/>
    <n v="2.3908140573003034"/>
    <n v="2.3982773898185559"/>
    <n v="2.4057640203980313"/>
    <n v="2.4132740217675868"/>
    <n v="2.4208074668831183"/>
    <n v="2.4283644289282629"/>
    <n v="28.646751330493871"/>
    <n v="2.4359449813151155"/>
    <n v="2.4435491976849377"/>
    <n v="2.4511771519088748"/>
    <n v="2.458828918088674"/>
    <n v="2.4665045705574036"/>
    <n v="2.4742041838801758"/>
    <n v="2.4819278328548693"/>
    <n v="2.4896755925128571"/>
    <n v="2.4974475381197365"/>
    <n v="2.5052437451760592"/>
    <n v="2.5130642894180628"/>
    <n v="2.5209092468184102"/>
    <n v="29.738477248335176"/>
    <n v="2.5287786935869261"/>
    <n v="2.5366727061713354"/>
    <n v="2.5445913612580093"/>
    <n v="2.5525347357727077"/>
    <n v="2.5605029068813274"/>
    <n v="2.5684959519906516"/>
    <n v="2.5765139487491022"/>
    <n v="2.5845569750474935"/>
    <n v="2.5926251090197905"/>
    <n v="2.6007184290438641"/>
    <n v="2.6088370137422574"/>
    <n v="2.6169809419829462"/>
    <n v="30.871808773246411"/>
    <n v="2.625150292880106"/>
    <n v="2.6333451457948813"/>
    <n v="2.6415655803361546"/>
    <n v="2.6498116763613231"/>
    <n v="2.6580835139770693"/>
    <n v="2.6663811735401461"/>
    <n v="2.6747047356581515"/>
    <n v="2.6830542811903135"/>
    <n v="2.6914298912482768"/>
    <n v="2.6998316471968895"/>
    <n v="2.7082596306549949"/>
    <n v="2.7167139234962216"/>
    <n v="32.048331492334526"/>
  </r>
  <r>
    <s v="DE Florida"/>
    <x v="21"/>
    <s v="Transmission"/>
    <s v="PEF Transmission Expansion GG Haines City East-Green Islan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394051702433414"/>
    <n v="0.65447158170720965"/>
    <n v="0.9408867981158815"/>
    <n v="1.8092988968474253"/>
    <n v="1.0022734123483981"/>
    <n v="1.0054021791915235"/>
    <n v="1.0085407130122404"/>
    <n v="1.0116890442998292"/>
    <n v="1.0148472036387488"/>
    <n v="1.0180152217089318"/>
    <n v="1.0211931292860839"/>
    <n v="1.0243809572419822"/>
    <n v="1.0275787365447759"/>
    <n v="3.6735402073091388"/>
    <n v="9.1185280658672188"/>
    <n v="12.659771433488659"/>
    <n v="34.585760303937526"/>
    <n v="13.421302825044231"/>
    <n v="13.463199703434087"/>
    <n v="13.505227370052305"/>
    <n v="13.547386233176576"/>
    <n v="13.589676702359096"/>
    <n v="13.632099188430551"/>
    <n v="13.674654103504098"/>
    <n v="13.717341860979385"/>
    <n v="13.760162875546548"/>
    <n v="18.8835894543877"/>
    <n v="29.388023855231125"/>
    <n v="36.232784674045845"/>
    <n v="206.81544884619154"/>
    <n v="37.733898402411931"/>
    <n v="37.851691181037786"/>
    <n v="37.969851669846896"/>
    <n v="38.088381016709107"/>
    <n v="1.2326049173206153"/>
    <n v="0"/>
    <n v="0"/>
    <n v="0"/>
    <n v="0"/>
    <n v="0"/>
    <n v="19.014541641679369"/>
    <n v="43.007777941438881"/>
    <n v="214.8987467704446"/>
    <n v="48.061371565478893"/>
    <n v="48.211403307253697"/>
    <n v="48.361903398615858"/>
    <n v="48.512873301598212"/>
    <n v="48.664314482797614"/>
    <n v="48.816228413389133"/>
    <n v="48.968616569140352"/>
    <n v="49.121480430425741"/>
    <n v="49.274821482240988"/>
    <n v="49.42864121421745"/>
    <n v="49.58294112063664"/>
    <n v="49.737722700444699"/>
    <n v="586.7423179862393"/>
  </r>
  <r>
    <s v="DE Florida"/>
    <x v="21"/>
    <s v="Transmission"/>
    <s v="PEF Transmission Expansion GG Haines City East-Green Islan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21589563988634"/>
    <n v="0.3065733253518354"/>
    <n v="0.44073845609246148"/>
    <n v="0.84752767708418331"/>
    <n v="0.46949371297964609"/>
    <n v="0.47095931741864339"/>
    <n v="0.47242949699104952"/>
    <n v="0.4739042659789216"/>
    <n v="0.47538363870889999"/>
    <n v="0.47686762955234846"/>
    <n v="0.47835625292549311"/>
    <n v="0.47984952328956304"/>
    <n v="0.48134745515093041"/>
    <n v="1.7207919620141197"/>
    <n v="4.2713809882696658"/>
    <n v="5.9302013029117289"/>
    <n v="16.200965546191011"/>
    <n v="6.2869245245067846"/>
    <n v="6.3065502281872021"/>
    <n v="6.3262371968380275"/>
    <n v="6.3459856217082811"/>
    <n v="6.3657956946439986"/>
    <n v="6.385667608090098"/>
    <n v="6.405601555092244"/>
    <n v="6.4255977292987287"/>
    <n v="6.4456563249623491"/>
    <n v="8.8456167928776601"/>
    <n v="13.766196196503289"/>
    <n v="16.972479164494331"/>
    <n v="96.878308637202991"/>
    <n v="17.675644038721614"/>
    <n v="17.730821566447972"/>
    <n v="17.786171340207307"/>
    <n v="17.841693897694892"/>
    <n v="0.5773876191266909"/>
    <n v="0"/>
    <n v="0"/>
    <n v="0"/>
    <n v="0"/>
    <n v="0"/>
    <n v="8.9069585663666953"/>
    <n v="20.146081003405371"/>
    <n v="100.66475803197055"/>
    <n v="22.513329705415387"/>
    <n v="22.583608891356889"/>
    <n v="22.654107465724771"/>
    <n v="22.724826113377301"/>
    <n v="22.795765521310649"/>
    <n v="22.866926378665557"/>
    <n v="22.938309376734043"/>
    <n v="23.009915208966117"/>
    <n v="23.08174457097649"/>
    <n v="23.153798160551368"/>
    <n v="23.226076677655218"/>
    <n v="23.298580824437554"/>
    <n v="274.84698889517136"/>
  </r>
  <r>
    <s v="DE Florida"/>
    <x v="21"/>
    <s v="Transmission"/>
    <s v="PEF Transmission Expansion GG Hancock Roa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3.25278014E-2"/>
    <n v="3.2529832221235927E-2"/>
    <n v="3.2531863169262931E-2"/>
    <n v="3.2533894244088923E-2"/>
    <n v="3.2535925445721828E-2"/>
    <n v="3.2537956774169541E-2"/>
    <n v="3.2539988229440001E-2"/>
    <n v="3.2542019811541124E-2"/>
    <n v="3.2544051520480823E-2"/>
    <n v="3.2546083356267019E-2"/>
    <n v="3.2548115318907632E-2"/>
    <n v="3.2550147408410585E-2"/>
    <n v="0.39046767889952638"/>
    <n v="3.2552179624783795E-2"/>
    <n v="3.2554211968035179E-2"/>
    <n v="3.255624443817267E-2"/>
    <n v="3.2558277035204176E-2"/>
    <n v="3.2560309759137623E-2"/>
    <n v="3.2562342609980942E-2"/>
    <n v="3.2564375587742049E-2"/>
    <n v="3.2566408692428869E-2"/>
    <n v="3.2568441924049327E-2"/>
    <n v="3.2570475282611346E-2"/>
    <n v="3.2572508768122857E-2"/>
    <n v="3.2574542380591785E-2"/>
    <n v="0.39076031807086065"/>
    <n v="3.2576576120026048E-2"/>
    <n v="3.2578609986433575E-2"/>
    <n v="3.2580643979822306E-2"/>
    <n v="3.2582678100200151E-2"/>
    <n v="3.2584712347575054E-2"/>
    <n v="3.2586746721954933E-2"/>
    <n v="3.2588781223347726E-2"/>
    <n v="3.2590815851761358E-2"/>
    <n v="3.2592850607203759E-2"/>
    <n v="3.2594885489682861E-2"/>
    <n v="3.2596920499206594E-2"/>
    <n v="3.2598955635782891E-2"/>
    <n v="0.39105317656299732"/>
    <n v="3.2600990899419688E-2"/>
    <n v="3.2702760434680678E-2"/>
    <n v="3.2804847660846806E-2"/>
    <n v="3.2907253569644246E-2"/>
    <n v="3.3009979155895E-2"/>
    <n v="3.311302541752658E-2"/>
    <n v="3.3216393355581714E-2"/>
    <n v="3.3320083974228032E-2"/>
    <n v="3.342409828076786E-2"/>
    <n v="3.3528437285647986E-2"/>
    <n v="3.3633102002469474E-2"/>
    <n v="3.3738093447997525E-2"/>
    <n v="0.39799906548470565"/>
    <n v="3.3843412642171333E-2"/>
    <n v="3.3949060608114021E-2"/>
    <n v="3.4055038372142556E-2"/>
    <n v="3.416134696377772E-2"/>
    <n v="3.4267987415754139E-2"/>
    <n v="3.4374960764030273E-2"/>
    <n v="3.4482268047798526E-2"/>
    <n v="3.4589910309495292E-2"/>
    <n v="3.4697888594811134E-2"/>
    <n v="3.4806203952700905E-2"/>
    <n v="3.491485743539393E-2"/>
    <n v="3.502385009840428E-2"/>
    <n v="0.41316678520459416"/>
    <n v="3.5133183000540968E-2"/>
    <n v="3.5242857203918267E-2"/>
    <n v="3.5352873773966023E-2"/>
    <n v="3.5463233779440002E-2"/>
    <n v="3.5573938292432265E-2"/>
    <n v="3.5684988388381599E-2"/>
    <n v="3.5796385146083957E-2"/>
    <n v="3.590812964770293E-2"/>
    <n v="3.6020222978780277E-2"/>
    <n v="3.613266622824645E-2"/>
    <n v="3.6245460488431178E-2"/>
    <n v="3.6358606855074097E-2"/>
    <n v="0.42891254578299803"/>
  </r>
  <r>
    <s v="DE Florida"/>
    <x v="21"/>
    <s v="Transmission"/>
    <s v="PEF Transmission Expansion GG Idylwild - Wacahoota "/>
    <s v="AFUDC Not Eligible"/>
    <s v="Expansion"/>
    <s v="Other Transmission &amp; Distribution Expansion"/>
    <s v="Voltage Control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.1275202195"/>
    <n v="0.12752818102087213"/>
    <n v="0.12753614303880909"/>
    <n v="0.12754410555384188"/>
    <n v="0.12794225616182614"/>
    <n v="0.12834164966461883"/>
    <n v="0.12874228994212739"/>
    <n v="0.129144180886371"/>
    <n v="0.12954732640151856"/>
    <n v="0.12995173040392641"/>
    <n v="0.13035739682217642"/>
    <n v="0.13076432959711431"/>
    <n v="1.5449198089932021"/>
    <n v="0.13117253268188772"/>
    <n v="0.1315820100419848"/>
    <n v="0.13199276565527254"/>
    <n v="0.13240480351203562"/>
    <n v="0.13281812761501507"/>
    <n v="0.13323274197944704"/>
    <n v="0.13364865063310202"/>
    <n v="0.13406585761632384"/>
    <n v="0.13448436698206898"/>
    <n v="0.1349041827959459"/>
    <n v="0.13532530913625451"/>
    <n v="0.1357477500940259"/>
    <n v="1.601379098743364"/>
    <n v="0.13617150977306192"/>
    <n v="0.1365965922899752"/>
    <n v="0.13702300177422905"/>
    <n v="0.13745074236817761"/>
    <n v="0.1378798182271061"/>
    <n v="0.1383102335192711"/>
    <n v="0.13874199242594121"/>
    <n v="0.1391750991414375"/>
    <n v="0.13960955787317433"/>
    <n v="0.14004537284170029"/>
    <n v="0.14048254828073903"/>
    <n v="0.14092108843723056"/>
    <n v="1.662407556952044"/>
    <n v="0.14136099757137241"/>
    <n v="0.14180227995666103"/>
    <n v="0.14224493987993336"/>
    <n v="0.14268898164140834"/>
    <n v="0.14313440955472886"/>
    <n v="0.14358122794700356"/>
    <n v="0.14402944115884889"/>
    <n v="0.14447905354443125"/>
    <n v="0.14493006947150927"/>
    <n v="0.1453824933214764"/>
    <n v="0.14583632948940325"/>
    <n v="0.14629158238408044"/>
    <n v="1.725761805920857"/>
    <n v="0.14674825642806136"/>
    <n v="0.14720635605770516"/>
    <n v="0.14766588572321981"/>
    <n v="0.14812684988870542"/>
    <n v="0.1485892530321975"/>
    <n v="0.14905309964571051"/>
    <n v="0.14951839423528154"/>
    <n v="0.14998514132101401"/>
    <n v="0.15045334543712155"/>
    <n v="0.15092301113197226"/>
    <n v="0.15139414296813261"/>
    <n v="0.15186674552241192"/>
    <n v="1.7915304813915336"/>
    <n v="0.15234082338590688"/>
    <n v="0.15281638116404594"/>
    <n v="0.1532934234766343"/>
    <n v="0.15377195495789861"/>
    <n v="0.15425198025653203"/>
    <n v="0.15473350403573943"/>
    <n v="0.1552165309732827"/>
    <n v="0.15570106576152606"/>
    <n v="0.15618711310748185"/>
    <n v="0.15667467773285609"/>
    <n v="0.15716376437409441"/>
    <n v="0.15765437778242811"/>
    <n v="1.8598055970084264"/>
  </r>
  <r>
    <s v="DE Florida"/>
    <x v="21"/>
    <s v="Transmission"/>
    <s v="PEF Transmission Expansion GG Lake Talquin-Brickyar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2.92"/>
    <n v="0.91"/>
    <n v="0"/>
    <n v="0"/>
    <n v="0"/>
    <n v="0"/>
    <n v="0"/>
    <n v="0"/>
    <n v="0"/>
    <n v="0"/>
    <n v="0"/>
    <n v="0"/>
    <n v="3.83"/>
    <n v="57.932107943500007"/>
    <n v="58.112952866903996"/>
    <n v="58.29436232848002"/>
    <n v="58.476338090529957"/>
    <n v="58.658881920857027"/>
    <n v="58.841995592782908"/>
    <n v="1.1637792999650336"/>
    <n v="0"/>
    <n v="0"/>
    <n v="0"/>
    <n v="0"/>
    <n v="0"/>
    <n v="351.480418043018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Lake Talquin-Brickyard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1.8453096778569"/>
    <n v="5.3702418455924397"/>
    <n v="9.1474730076399791"/>
    <n v="13.449255915762803"/>
    <n v="16.845321585786355"/>
    <n v="18.123053267291592"/>
    <n v="6.5054635125474186E-2"/>
    <n v="0"/>
    <n v="0"/>
    <n v="0"/>
    <n v="0"/>
    <n v="0"/>
    <n v="64.8457099350555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Lake Talquin-Brickyard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.86439616334265956"/>
    <n v="2.5155758425021859"/>
    <n v="4.2849396320663047"/>
    <n v="6.300018556722959"/>
    <n v="7.8908334594212155"/>
    <n v="8.4893597536945951"/>
    <n v="3.04734634435029E-2"/>
    <n v="0"/>
    <n v="0"/>
    <n v="0"/>
    <n v="0"/>
    <n v="0"/>
    <n v="30.3755968711934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Lines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0.25"/>
    <n v="8.73"/>
    <n v="3.1100000000000003"/>
    <n v="8.2799999999999994"/>
    <n v="10.58"/>
    <n v="11.82"/>
    <n v="14.03"/>
    <n v="23.429999999999996"/>
    <n v="19.989999999999995"/>
    <n v="20.68"/>
    <n v="14.779999999999998"/>
    <n v="12.54"/>
    <n v="158.21999999999997"/>
    <n v="41.272067320500007"/>
    <n v="41.400905094892394"/>
    <n v="3.2631845799999564"/>
    <n v="0"/>
    <n v="0"/>
    <n v="0"/>
    <n v="0"/>
    <n v="0"/>
    <n v="0"/>
    <n v="0"/>
    <n v="0"/>
    <n v="0"/>
    <n v="85.9361569953923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6.52"/>
    <n v="6.55"/>
    <n v="6.55"/>
    <n v="0.36"/>
    <n v="-4.6500000000000004"/>
    <n v="0.38"/>
    <n v="0.48000000000000004"/>
    <n v="0.44"/>
    <n v="0.46"/>
    <n v="0.5"/>
    <n v="0.59"/>
    <n v="0.57999999999999996"/>
    <n v="18.760000000000002"/>
    <n v="13.4127858389"/>
    <n v="13.454656130069717"/>
    <n v="13.496657126471273"/>
    <n v="13.538789236123264"/>
    <n v="13.581052868317993"/>
    <n v="13.623448433625436"/>
    <n v="13.665976343897231"/>
    <n v="13.708637012270685"/>
    <n v="13.751430853172781"/>
    <n v="13.794358282324204"/>
    <n v="13.837419716743389"/>
    <n v="13.880615574750554"/>
    <n v="163.74582741666654"/>
    <n v="13.923946275971785"/>
    <n v="13.967412241343098"/>
    <n v="14.011013893114532"/>
    <n v="14.05475165485425"/>
    <n v="14.098625951452657"/>
    <n v="14.14263720912653"/>
    <n v="14.186785855423144"/>
    <n v="14.231072319224443"/>
    <n v="14.275497030751195"/>
    <n v="14.320060421567181"/>
    <n v="14.364762924583374"/>
    <n v="14.409604974062159"/>
    <n v="169.98617075147433"/>
    <n v="14.454587005621539"/>
    <n v="14.499709456239378"/>
    <n v="14.544972764257638"/>
    <n v="14.590377369386635"/>
    <n v="14.635923712709332"/>
    <n v="14.681612236685583"/>
    <n v="14.727443385156477"/>
    <n v="14.773417603348621"/>
    <n v="14.819535337878465"/>
    <n v="14.865797036756661"/>
    <n v="14.912203149392392"/>
    <n v="14.958754126597757"/>
    <n v="176.46433318403049"/>
    <n v="15.005450420592132"/>
    <n v="15.052292485006584"/>
    <n v="15.099280774888253"/>
    <n v="15.146415746704799"/>
    <n v="15.193697858348813"/>
    <n v="15.241127569142286"/>
    <n v="15.28870533984105"/>
    <n v="15.336431632639274"/>
    <n v="15.384306911173933"/>
    <n v="15.432331640529336"/>
    <n v="15.480506287241628"/>
    <n v="15.528831319303324"/>
    <n v="183.18937798541143"/>
    <n v="15.577307206167852"/>
    <n v="15.625934418754129"/>
    <n v="15.674713429451122"/>
    <n v="15.723644712122438"/>
    <n v="15.772728742110928"/>
    <n v="15.821965996243311"/>
    <n v="15.871356952834804"/>
    <n v="15.920902091693762"/>
    <n v="2.6438492804263389"/>
    <n v="0"/>
    <n v="0"/>
    <n v="0"/>
    <n v="128.63240282980468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Lines - Deland W - Dona Vist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661941999435873"/>
    <n v="0.62050325762789005"/>
    <n v="1.0356791040208466"/>
    <n v="1.452150992398213"/>
    <n v="1.8699229685753702"/>
    <n v="2.2889990909973998"/>
    <n v="2.7093834307785114"/>
    <n v="3.1310800717415872"/>
    <n v="3.5540931104578575"/>
    <n v="3.9784266562866981"/>
    <n v="4.4040848314155463"/>
    <n v="4.8310717708999489"/>
    <n v="30.082014705194226"/>
    <n v="5.6612803335731474"/>
    <n v="6.8959692442796001"/>
    <n v="8.1345124463179364"/>
    <n v="9.3769219715137808"/>
    <n v="10.623209889252145"/>
    <n v="11.873388306594675"/>
    <n v="13.12746936839727"/>
    <n v="14.385465257428063"/>
    <n v="0"/>
    <n v="0"/>
    <n v="0"/>
    <n v="0"/>
    <n v="80.078216817356619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Lines - Deland W - Dona Vist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786483081057917E-2"/>
    <n v="0.29066158470381342"/>
    <n v="0.48514190041505162"/>
    <n v="0.68022931949343601"/>
    <n v="0.87592573711533495"/>
    <n v="1.0722330543732317"/>
    <n v="1.2691531782941927"/>
    <n v="1.4666880218583942"/>
    <n v="1.6648395040177046"/>
    <n v="1.8636095497143277"/>
    <n v="2.0630000898995"/>
    <n v="2.2630130615522526"/>
    <n v="14.091281484518298"/>
    <n v="2.6519066467104757"/>
    <n v="3.2302704683189316"/>
    <n v="3.8104397509183876"/>
    <n v="4.3924201305622566"/>
    <n v="4.9762172608978483"/>
    <n v="5.5618368132212943"/>
    <n v="6.1492844765326415"/>
    <n v="6.7385659575911188"/>
    <n v="0"/>
    <n v="0"/>
    <n v="0"/>
    <n v="0"/>
    <n v="37.510941504752957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Lines - Fort Meade -WLW 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3.4869053900000002E-2"/>
    <n v="3.4871230893589761E-2"/>
    <n v="3.487340802309663E-2"/>
    <n v="3.4875585288529104E-2"/>
    <n v="3.4877762689895654E-2"/>
    <n v="3.4879940227204774E-2"/>
    <n v="3.4882117900464957E-2"/>
    <n v="3.4884295709684682E-2"/>
    <n v="3.4886473654872442E-2"/>
    <n v="3.4888651736036731E-2"/>
    <n v="3.4890829953186021E-2"/>
    <n v="3.4893008306328827E-2"/>
    <n v="0.41857235828288963"/>
    <n v="3.4895186795473612E-2"/>
    <n v="3.4897365420628892E-2"/>
    <n v="3.4899544181803147E-2"/>
    <n v="3.4901723079004861E-2"/>
    <n v="3.4903902112242542E-2"/>
    <n v="3.4906081281524677E-2"/>
    <n v="3.4908260586859759E-2"/>
    <n v="3.4910440028256287E-2"/>
    <n v="3.4912619605722742E-2"/>
    <n v="3.4914799319267636E-2"/>
    <n v="3.4916979168899458E-2"/>
    <n v="3.4919159154626705E-2"/>
    <n v="0.41888606073431034"/>
    <n v="3.4921339276457866E-2"/>
    <n v="3.5030352173637008E-2"/>
    <n v="3.5139705373106886E-2"/>
    <n v="3.5249399937178953E-2"/>
    <n v="3.5359436931480845E-2"/>
    <n v="3.5469817424966736E-2"/>
    <n v="3.558054248992773E-2"/>
    <n v="3.5691613202002266E-2"/>
    <n v="3.5803030640186563E-2"/>
    <n v="3.5914795886845118E-2"/>
    <n v="3.6026910027721203E-2"/>
    <n v="3.6139374151947436E-2"/>
    <n v="0.42632631751545863"/>
    <n v="3.625218935205634E-2"/>
    <n v="3.636535672399098E-2"/>
    <n v="3.647887736711556E-2"/>
    <n v="3.6592752384226157E-2"/>
    <n v="3.6706982881561427E-2"/>
    <n v="3.6821569968813313E-2"/>
    <n v="3.693651475913786E-2"/>
    <n v="3.7051818369166017E-2"/>
    <n v="3.7167481919014492E-2"/>
    <n v="3.7283506532296624E-2"/>
    <n v="3.7399893336133298E-2"/>
    <n v="3.7516643461163901E-2"/>
    <n v="0.44257358705467598"/>
    <n v="3.7633758041557316E-2"/>
    <n v="3.7751238215022902E-2"/>
    <n v="3.7869085122821597E-2"/>
    <n v="3.798729990977695E-2"/>
    <n v="3.8105883724286305E-2"/>
    <n v="3.8224837718331899E-2"/>
    <n v="3.834416304749208E-2"/>
    <n v="3.8463860870952549E-2"/>
    <n v="3.8583932351517573E-2"/>
    <n v="3.870437865562134E-2"/>
    <n v="3.8825200953339231E-2"/>
    <n v="3.8946400418399245E-2"/>
    <n v="0.45944003902911901"/>
    <n v="3.9067978228193349E-2"/>
    <n v="3.9189935563788948E-2"/>
    <n v="3.9312273609940364E-2"/>
    <n v="3.9434993555100308E-2"/>
    <n v="3.9558096591431453E-2"/>
    <n v="3.9681583914818026E-2"/>
    <n v="3.9805456724877397E-2"/>
    <n v="3.9929716224971747E-2"/>
    <n v="4.0054363622219757E-2"/>
    <n v="4.0179400127508327E-2"/>
    <n v="4.0304826955504372E-2"/>
    <n v="4.0430645324666559E-2"/>
    <n v="0.4769492704430206"/>
  </r>
  <r>
    <s v="DE Florida"/>
    <x v="21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37.130000000000003"/>
    <n v="43.09"/>
    <n v="54.07"/>
    <n v="4.2699999999999996"/>
    <n v="4.5599999999999996"/>
    <n v="3.65"/>
    <n v="0.61"/>
    <n v="3.45"/>
    <n v="5.4"/>
    <n v="5.44"/>
    <n v="5.45"/>
    <n v="2.08"/>
    <n v="169.20000000000002"/>
    <n v="26.111333581800004"/>
    <n v="26.112963801134047"/>
    <n v="26.114594122248228"/>
    <n v="26.116224545148899"/>
    <n v="26.117855069842417"/>
    <n v="26.119485696335136"/>
    <n v="26.12111642463341"/>
    <n v="26.202657930142696"/>
    <n v="26.284453981323484"/>
    <n v="26.366505372783358"/>
    <n v="26.448812901610417"/>
    <n v="26.531377367380991"/>
    <n v="314.64738079438308"/>
    <n v="26.614199572167422"/>
    <n v="26.697280320545868"/>
    <n v="26.780620419604105"/>
    <n v="26.864220678949373"/>
    <n v="26.94808191071623"/>
    <n v="27.032204929574455"/>
    <n v="27.116590552736962"/>
    <n v="27.201239599967721"/>
    <n v="27.286152893589755"/>
    <n v="27.371331258493086"/>
    <n v="27.456775522142788"/>
    <n v="27.54248651458699"/>
    <n v="324.91118417307473"/>
    <n v="27.62846506846498"/>
    <n v="27.714712019015256"/>
    <n v="27.80122820408366"/>
    <n v="27.888014464131501"/>
    <n v="27.975071642243748"/>
    <n v="28.06240058413719"/>
    <n v="28.15000213816867"/>
    <n v="28.23787715534333"/>
    <n v="28.326026489322849"/>
    <n v="28.414450996433775"/>
    <n v="28.503151535675812"/>
    <n v="28.592128968730183"/>
    <n v="337.29352926575098"/>
    <n v="28.681384159967998"/>
    <n v="28.770917976458648"/>
    <n v="28.860731287978222"/>
    <n v="28.950824967017962"/>
    <n v="29.041199888792754"/>
    <n v="29.131856931249605"/>
    <n v="29.222796975076179"/>
    <n v="29.314020903709366"/>
    <n v="29.405529603343844"/>
    <n v="29.497323962940715"/>
    <n v="29.589404874236113"/>
    <n v="29.681773231749865"/>
    <n v="350.14776476252121"/>
    <n v="29.77442993279422"/>
    <n v="29.867375877482527"/>
    <n v="29.960611968737986"/>
    <n v="30.054139112302437"/>
    <n v="30.147958216745138"/>
    <n v="30.242070193471605"/>
    <n v="30.33647595673246"/>
    <n v="30.431176423632312"/>
    <n v="30.526172514138668"/>
    <n v="30.621465151090881"/>
    <n v="30.717055260209086"/>
    <n v="30.812943770103224"/>
    <n v="363.49187437744058"/>
    <n v="30.909131612282046"/>
    <n v="31.005619721162159"/>
    <n v="31.102409034077116"/>
    <n v="31.199500491286525"/>
    <n v="31.296895035985159"/>
    <n v="31.394593614312139"/>
    <n v="31.492597175360128"/>
    <n v="31.590906671184534"/>
    <n v="31.689523056812774"/>
    <n v="31.788447290253536"/>
    <n v="31.8876803325061"/>
    <n v="31.987223147569672"/>
    <n v="377.34452718279186"/>
  </r>
  <r>
    <s v="DE Florida"/>
    <x v="21"/>
    <s v="Transmission"/>
    <s v="PEF Transmission Expansion GG Lines - Storm Rebuild"/>
    <s v="AFUDC Not Eligible"/>
    <s v="Expansion"/>
    <s v="Other Transmission &amp; Distribution Expansion"/>
    <s v="Transmission Expansion"/>
    <s v="GG - Transmission Lines"/>
    <s v="~"/>
    <s v="PEF Model Depr Group Transmission"/>
    <n v="0"/>
    <n v="0"/>
    <n v="0"/>
    <n v="0"/>
    <n v="0"/>
    <n v="0"/>
    <n v="0"/>
    <n v="0"/>
    <n v="0"/>
    <n v="0"/>
    <n v="0"/>
    <n v="0"/>
    <n v="0"/>
    <n v="0.73502841819999998"/>
    <n v="0.73732293436224239"/>
    <n v="0.73962461324675299"/>
    <n v="0.74193347721318692"/>
    <n v="0.74424954869099913"/>
    <n v="0.74657285017966124"/>
    <n v="0.74890340424888158"/>
    <n v="0.75124123353882322"/>
    <n v="0.75358636076032437"/>
    <n v="0.75593880869511909"/>
    <n v="0.75829860019605833"/>
    <n v="0.7606657581873324"/>
    <n v="8.9733660075193828"/>
    <n v="0.76304030566469305"/>
    <n v="0.7654222656956774"/>
    <n v="0.7678116614198317"/>
    <n v="0.77020851604893614"/>
    <n v="0.77261285286723069"/>
    <n v="0.77502469523164075"/>
    <n v="0.77744406657200449"/>
    <n v="0.77987099039130037"/>
    <n v="0.78230549026587515"/>
    <n v="0.78474758984567339"/>
    <n v="0.78719731285446692"/>
    <n v="0.78965468309008535"/>
    <n v="9.3153404299474154"/>
    <n v="0.79211972442464706"/>
    <n v="0.79459246080479184"/>
    <n v="0.79707291625191223"/>
    <n v="0.79956111486238834"/>
    <n v="0.80205708080782079"/>
    <n v="0.80456083833526604"/>
    <n v="0.80707241176747213"/>
    <n v="0.80959182550311426"/>
    <n v="0.81211910401703258"/>
    <n v="0.81465427186046935"/>
    <n v="0.81719735366130808"/>
    <n v="0.81974837412431201"/>
    <n v="9.6703474764205364"/>
    <n v="0.82230735803136457"/>
    <n v="0.82487433024171031"/>
    <n v="0.82744931569219593"/>
    <n v="0.83003233939751286"/>
    <n v="0.83262342645043985"/>
    <n v="0.83522260202208742"/>
    <n v="0.8378298913621417"/>
    <n v="0.84044531979911019"/>
    <n v="0.84306891274056761"/>
    <n v="0.84570069567340245"/>
    <n v="0.84834069416406532"/>
    <n v="0.85098893385881647"/>
    <n v="10.038883819433416"/>
    <n v="0.85364544048397561"/>
    <n v="0.85631023984617127"/>
    <n v="0.85898335783259183"/>
    <n v="0.86166482041123704"/>
    <n v="0.86435465363117026"/>
    <n v="0.867052883622771"/>
    <n v="0.86975953659798966"/>
    <n v="0.87247463885060161"/>
    <n v="0.87519821675646226"/>
    <n v="0.87793029677376444"/>
    <n v="0.88067090544329407"/>
    <n v="0.88342006938868933"/>
    <n v="10.421465059638717"/>
    <n v="0.88617781531669793"/>
    <n v="0.88894417001743753"/>
    <n v="0.89171916036465593"/>
    <n v="0.89450281331599135"/>
    <n v="0.8972951559132355"/>
    <n v="0.90009621528259509"/>
    <n v="0.90290601863495634"/>
    <n v="0.90572459326614851"/>
    <n v="0.9085519665572096"/>
    <n v="0.91138816597465222"/>
    <n v="0.9142332190707303"/>
    <n v="0.91708715348370684"/>
    <n v="10.818626447198017"/>
  </r>
  <r>
    <s v="DE Florida"/>
    <x v="21"/>
    <s v="Transmission"/>
    <s v="PEF Transmission Expansion GG Lin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3.13"/>
    <n v="3.13"/>
    <n v="13.818441911633073"/>
    <n v="29.144344031926124"/>
    <n v="0"/>
    <n v="4.7893154077972779"/>
    <n v="15.609063002678232"/>
    <n v="0"/>
    <n v="8.9451976314705224"/>
    <n v="23.712050971132008"/>
    <n v="0"/>
    <n v="11.060207178715437"/>
    <n v="26.082357750874138"/>
    <n v="0"/>
    <n v="133.16097788622682"/>
    <n v="5.1204925397698338"/>
    <n v="14.448409135066719"/>
    <n v="0"/>
    <n v="3.7014736153736982"/>
    <n v="11.134811171037061"/>
    <n v="0"/>
    <n v="2.935648097679183"/>
    <n v="9.6534938926647342"/>
    <n v="0"/>
    <n v="3.3542713082881686"/>
    <n v="9.3017158950063621"/>
    <n v="0"/>
    <n v="59.650315654885759"/>
    <n v="7.9003500575632071"/>
    <n v="22.292287129677582"/>
    <n v="0"/>
    <n v="5.7109617997023303"/>
    <n v="17.179774287887604"/>
    <n v="0"/>
    <n v="4.5293782653431158"/>
    <n v="14.894266603897455"/>
    <n v="0"/>
    <n v="5.1752672848749466"/>
    <n v="14.351512307808838"/>
    <n v="0"/>
    <n v="92.033797736755076"/>
    <n v="11.347930325154737"/>
    <n v="32.020267366981912"/>
    <n v="0"/>
    <n v="8.2031297500039724"/>
    <n v="24.67673966347834"/>
    <n v="0"/>
    <n v="6.5059229777012542"/>
    <n v="21.393874756663607"/>
    <n v="0"/>
    <n v="7.433667133090041"/>
    <n v="20.614271588346309"/>
    <n v="0"/>
    <n v="132.19580356142018"/>
    <n v="5.9313797549465193"/>
    <n v="16.73647618257662"/>
    <n v="0"/>
    <n v="4.2876433263357745"/>
    <n v="12.898132951485614"/>
    <n v="0"/>
    <n v="3.4005407798141736"/>
    <n v="11.182232528362444"/>
    <n v="0"/>
    <n v="3.8854576539374701"/>
    <n v="10.774746553655746"/>
    <n v="0"/>
    <n v="69.09660973111437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Lin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3.5428829600864171"/>
    <n v="10.712829890345699"/>
    <n v="0"/>
    <n v="2.2434531792765515"/>
    <n v="7.3117343580827541"/>
    <n v="0"/>
    <n v="4.1901880241396423"/>
    <n v="11.107407136257139"/>
    <n v="0"/>
    <n v="5.1809193685906374"/>
    <n v="12.217727052171588"/>
    <n v="0"/>
    <n v="56.507141968950428"/>
    <n v="2.3985860795691289"/>
    <n v="6.7680506814776562"/>
    <n v="0"/>
    <n v="1.733876774308678"/>
    <n v="5.2158660257868172"/>
    <n v="0"/>
    <n v="1.3751420604400286"/>
    <n v="4.5219743785022768"/>
    <n v="0"/>
    <n v="1.5712372207693477"/>
    <n v="4.3571914398047422"/>
    <n v="0"/>
    <n v="27.941924660658678"/>
    <n v="3.7007513485501655"/>
    <n v="10.442348890406972"/>
    <n v="0"/>
    <n v="2.6751788753378025"/>
    <n v="8.0475007310369246"/>
    <n v="0"/>
    <n v="2.1216911404470689"/>
    <n v="6.9769031521927865"/>
    <n v="0"/>
    <n v="2.4242441466594831"/>
    <n v="6.7226614187827014"/>
    <n v="0"/>
    <n v="43.111279703413899"/>
    <n v="5.3156971714014105"/>
    <n v="14.999214816545123"/>
    <n v="0"/>
    <n v="3.8425820708535499"/>
    <n v="11.559295084654316"/>
    <n v="0"/>
    <n v="3.0475615710524231"/>
    <n v="10.021506677497344"/>
    <n v="0"/>
    <n v="3.4821436350304302"/>
    <n v="9.6563181155396069"/>
    <n v="0"/>
    <n v="61.924319142574198"/>
    <n v="2.77842898946834"/>
    <n v="7.8398471398560075"/>
    <n v="0"/>
    <n v="2.0084555375934099"/>
    <n v="6.0418566982729969"/>
    <n v="0"/>
    <n v="1.5929111729232326"/>
    <n v="5.2380795544017911"/>
    <n v="0"/>
    <n v="1.8200601932541163"/>
    <n v="5.0472013959121629"/>
    <n v="0"/>
    <n v="32.366840681682056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182.74"/>
    <n v="189.45"/>
    <n v="192.89"/>
    <n v="203.29"/>
    <n v="219.18"/>
    <n v="229.15"/>
    <n v="245.4"/>
    <n v="257.86"/>
    <n v="265.64"/>
    <n v="272.26"/>
    <n v="342.58"/>
    <n v="353.5"/>
    <n v="2953.9399999999996"/>
    <n v="399.0816122181929"/>
    <n v="408.76242221493749"/>
    <n v="418.47650926578905"/>
    <n v="431.34436080636948"/>
    <n v="444.10441541488711"/>
    <n v="453.68356897953913"/>
    <n v="463.18649249062418"/>
    <n v="472.88167328550639"/>
    <n v="482.53746609595066"/>
    <n v="493.15033949007653"/>
    <n v="504.18785559231043"/>
    <n v="514.44670923102353"/>
    <n v="5485.843425085206"/>
    <n v="522.88769487114109"/>
    <n v="0"/>
    <n v="0"/>
    <n v="0"/>
    <n v="0"/>
    <n v="0"/>
    <n v="0"/>
    <n v="0"/>
    <n v="0"/>
    <n v="0"/>
    <n v="0"/>
    <n v="0"/>
    <n v="522.887694871141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2.0216822062802202"/>
    <n v="5.9791941696011817"/>
    <n v="9.9504920536372499"/>
    <n v="15.397296359341528"/>
    <n v="20.791792202243574"/>
    <n v="24.694443508284856"/>
    <n v="28.55956184736732"/>
    <n v="32.512908719852618"/>
    <n v="36.445969101440333"/>
    <n v="40.825511817537787"/>
    <n v="45.402121893666092"/>
    <n v="49.612130787557867"/>
    <n v="312.19310466681065"/>
    <n v="52.968738931689352"/>
    <n v="0"/>
    <n v="0"/>
    <n v="0"/>
    <n v="0"/>
    <n v="0"/>
    <n v="0"/>
    <n v="0"/>
    <n v="0"/>
    <n v="0"/>
    <n v="0"/>
    <n v="0"/>
    <n v="52.9687389316893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Martin West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.17"/>
    <n v="1.48"/>
    <n v="1.69"/>
    <n v="2.02"/>
    <n v="2.5"/>
    <n v="2.83"/>
    <n v="3.07"/>
    <n v="3.5"/>
    <n v="3.95"/>
    <n v="4.1399999999999997"/>
    <n v="4.2699999999999996"/>
    <n v="4.45"/>
    <n v="35.07"/>
    <n v="4.8729317605432341"/>
    <n v="5.4129026479626088"/>
    <n v="6.0334517021578318"/>
    <n v="6.9685610773370215"/>
    <n v="26.198358193275457"/>
    <n v="47.545982011245385"/>
    <n v="52.687119080187045"/>
    <n v="56.943068081920124"/>
    <n v="60.469973282597458"/>
    <n v="63.940697528676345"/>
    <n v="67.378426625158113"/>
    <n v="70.816423208369116"/>
    <n v="469.26789519942974"/>
    <n v="74.350928074146239"/>
    <n v="77.794898440127056"/>
    <n v="81.287521640316442"/>
    <n v="84.904379238318668"/>
    <n v="88.527983207471763"/>
    <n v="92.150975066870103"/>
    <n v="97.797163917676301"/>
    <n v="102.96617821174146"/>
    <n v="105.55689337469181"/>
    <n v="108.17904425673865"/>
    <n v="110.82065671556356"/>
    <n v="113.47896575711806"/>
    <n v="1137.81558790078"/>
    <n v="4.9627905502353373"/>
    <n v="0"/>
    <n v="0"/>
    <n v="0"/>
    <n v="0"/>
    <n v="0"/>
    <n v="0.38538181683121775"/>
    <n v="0.89084537289240295"/>
    <n v="1.1289013181934753"/>
    <n v="1.370121103940894"/>
    <n v="1.6132629789312432"/>
    <n v="1.8580399706440676"/>
    <n v="12.209343111668638"/>
    <n v="1.9860156790222008"/>
    <n v="1.992215364586934"/>
    <n v="1.9984344035241042"/>
    <n v="2.0046728562485532"/>
    <n v="2.0109307833637184"/>
    <n v="2.0172082456622218"/>
    <n v="2.0235053041264579"/>
    <n v="2.0298220199291901"/>
    <n v="2.0361584544341431"/>
    <n v="2.0425146691965965"/>
    <n v="2.0488907259639872"/>
    <n v="2.0552866866765074"/>
    <n v="24.24565519273461"/>
    <n v="2.0617026134677046"/>
    <n v="2.0681385686650882"/>
    <n v="2.0745946147907333"/>
    <n v="2.0810708145618868"/>
    <n v="2.08756723089158"/>
    <n v="2.0940839268892377"/>
    <n v="2.1006209658612898"/>
    <n v="2.1071784113117902"/>
    <n v="2.1137563269430295"/>
    <n v="2.1203547766561579"/>
    <n v="2.126973824551802"/>
    <n v="2.1336135349306908"/>
    <n v="25.169655609520987"/>
    <n v="2.1402739722942781"/>
    <n v="2.1469552013453699"/>
    <n v="2.1536572869887536"/>
    <n v="2.1603802943318282"/>
    <n v="2.1671242886852347"/>
    <n v="2.1738893355634947"/>
    <n v="2.1806755006856435"/>
    <n v="2.1874828499758685"/>
    <n v="2.1943114495641529"/>
    <n v="2.2011613657869136"/>
    <n v="2.2080326651876496"/>
    <n v="2.2149254145175861"/>
    <n v="26.128869624926772"/>
  </r>
  <r>
    <s v="DE Florida"/>
    <x v="21"/>
    <s v="Transmission"/>
    <s v="PEF Transmission Expansion GG Martin West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.12868293733229327"/>
    <n v="0.37489695666425044"/>
    <n v="0.6588351186995075"/>
    <n v="1.0901013332342078"/>
    <n v="10.091104707680696"/>
    <n v="20.084137876026659"/>
    <n v="22.485564955851437"/>
    <n v="24.472323148798907"/>
    <n v="26.117554856602872"/>
    <n v="27.73644833558691"/>
    <n v="29.339864417160687"/>
    <n v="30.943384210340763"/>
    <n v="193.5228988539792"/>
    <n v="32.592089606436062"/>
    <n v="34.198364315274048"/>
    <n v="35.827407622273185"/>
    <n v="37.51462403913397"/>
    <n v="39.204978724488562"/>
    <n v="40.895024685649346"/>
    <n v="43.532772284604548"/>
    <n v="45.946975455623864"/>
    <n v="47.153406906086879"/>
    <n v="48.374541481839799"/>
    <n v="49.604770080469955"/>
    <n v="50.842797429447657"/>
    <n v="505.68775263132795"/>
    <n v="2.1015097223710915"/>
    <n v="0"/>
    <n v="0"/>
    <n v="0"/>
    <n v="0"/>
    <n v="0"/>
    <n v="0.18052393475647352"/>
    <n v="0.41729761226531065"/>
    <n v="0.52880986858108481"/>
    <n v="0.64180415882106501"/>
    <n v="0.75569881098247649"/>
    <n v="0.87035939887732383"/>
    <n v="5.4960035066548256"/>
    <n v="0.93030690397662552"/>
    <n v="0.93321101512956228"/>
    <n v="0.93612419195916174"/>
    <n v="0.93904646276547488"/>
    <n v="0.94197785593689598"/>
    <n v="0.94491839995043847"/>
    <n v="0.94786812337201176"/>
    <n v="0.95082705485669849"/>
    <n v="0.95379522314903298"/>
    <n v="0.95677265708328063"/>
    <n v="0.95975938558371787"/>
    <n v="0.96275543766491301"/>
    <n v="11.357362711427815"/>
    <n v="0.96576084243200833"/>
    <n v="0.96877562908100312"/>
    <n v="0.97179982689903632"/>
    <n v="0.97483346526467229"/>
    <n v="0.97787657364818503"/>
    <n v="0.98092918161184539"/>
    <n v="0.98399131881020763"/>
    <n v="0.98706301499039795"/>
    <n v="0.99014429999240294"/>
    <n v="0.99323520374936036"/>
    <n v="0.99633575628784865"/>
    <n v="0.99944598772817961"/>
    <n v="11.790191100495148"/>
    <n v="1.002565928284691"/>
    <n v="1.0056956082660395"/>
    <n v="1.0088350580754954"/>
    <n v="1.0119843082112379"/>
    <n v="1.0151433892666517"/>
    <n v="1.0183123319306238"/>
    <n v="1.0214911669878417"/>
    <n v="1.0246799253190926"/>
    <n v="1.0278786379015634"/>
    <n v="1.0310873358091415"/>
    <n v="1.0343060502127168"/>
    <n v="1.0375348123804844"/>
    <n v="12.239514552645581"/>
  </r>
  <r>
    <s v="DE Florida"/>
    <x v="21"/>
    <s v="Transmission"/>
    <s v="PEF Transmission Expansion GG New Cust 355"/>
    <s v="AFUDC Not Eligible"/>
    <s v="Expansion"/>
    <s v="Customer Adds"/>
    <s v="Transmission - Customer Additions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.16871075999690596"/>
    <n v="0.61479360303046005"/>
    <n v="0"/>
    <n v="0.60226748176485323"/>
    <n v="1.3730366964936256"/>
    <n v="0"/>
    <n v="0.23413972370724009"/>
    <n v="0.70324475312654489"/>
    <n v="0"/>
    <n v="0.34700798810600036"/>
    <n v="-1.2004275568218501"/>
    <n v="-0.16301711464499263"/>
    <n v="2.6797563347587876"/>
    <n v="0.19637604235699146"/>
    <n v="0.58688020144501196"/>
    <n v="0"/>
    <n v="0.19853309658242874"/>
    <n v="0.59582229581659452"/>
    <n v="0"/>
    <n v="0.19629737500871514"/>
    <n v="0.58730820981855236"/>
    <n v="0"/>
    <n v="0.19843540281158589"/>
    <n v="0.59614197488516141"/>
    <n v="0"/>
    <n v="3.1557945987250413"/>
    <n v="9.5150545038799342E-2"/>
    <n v="0.29275897197980405"/>
    <n v="0"/>
    <n v="0.34693281104778162"/>
    <n v="0.87746835152933689"/>
    <n v="0"/>
    <n v="0.19885126022575142"/>
    <n v="0.59610099108061732"/>
    <n v="0"/>
    <n v="0.29514507798072792"/>
    <n v="0.88816927755677011"/>
    <n v="0"/>
    <n v="3.5905772864395886"/>
    <n v="9.8005043285836077E-2"/>
    <n v="0.30154168543646226"/>
    <n v="0"/>
    <n v="0.35734072936891781"/>
    <n v="0.90379223512085338"/>
    <n v="0"/>
    <n v="0.2048167601974436"/>
    <n v="0.61398390739394626"/>
    <n v="0"/>
    <n v="0.30399937416341366"/>
    <n v="0.91481418689306315"/>
    <n v="0"/>
    <n v="3.698293921859936"/>
    <n v="0.13766891611325333"/>
    <n v="0.44022305483294827"/>
    <n v="0"/>
    <n v="0.15255355132714435"/>
    <n v="0.4587826535241008"/>
    <n v="0"/>
    <n v="0.18669547539276246"/>
    <n v="0.56610250066312906"/>
    <n v="0"/>
    <n v="0.18844137757484769"/>
    <n v="0.5769004071386622"/>
    <n v="0"/>
    <n v="2.7073679365668482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New Cust 356"/>
    <s v="AFUDC Not Eligible"/>
    <s v="Expansion"/>
    <s v="Customer Adds"/>
    <s v="Transmission - Customer Additions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7.9028975681370045E-2"/>
    <n v="0.28798701815964278"/>
    <n v="0"/>
    <n v="0.28211942244197974"/>
    <n v="0.64316990628702875"/>
    <n v="0"/>
    <n v="0.1096777854076499"/>
    <n v="0.32942008259525379"/>
    <n v="0"/>
    <n v="0.16254852893658461"/>
    <n v="-0.56231481736588862"/>
    <n v="-7.6361908328564751E-2"/>
    <n v="1.255274993815056"/>
    <n v="9.1988190178972515E-2"/>
    <n v="0.27491157747571049"/>
    <n v="0"/>
    <n v="9.2998616460785263E-2"/>
    <n v="0.27910031184360307"/>
    <n v="0"/>
    <n v="9.195134012889887E-2"/>
    <n v="0.27511206891647322"/>
    <n v="0"/>
    <n v="9.2952853886778125E-2"/>
    <n v="0.27925005872006825"/>
    <n v="0"/>
    <n v="1.4782650176112897"/>
    <n v="7.4759357436265883E-2"/>
    <n v="0.23905754208791175"/>
    <n v="0"/>
    <n v="8.2842269655523035E-2"/>
    <n v="0.24913609657645094"/>
    <n v="0"/>
    <n v="0.10138260814909905"/>
    <n v="0.30741477733305594"/>
    <n v="0"/>
    <n v="0.10233069816799517"/>
    <n v="0.31327844338461042"/>
    <n v="0"/>
    <n v="1.4702017927909123"/>
    <n v="7.7002123947814458E-2"/>
    <n v="0.24622922290639607"/>
    <n v="0"/>
    <n v="8.5327521997110869E-2"/>
    <n v="0.25661013211368711"/>
    <n v="0"/>
    <n v="0.10442406712102902"/>
    <n v="0.31663716221438021"/>
    <n v="0"/>
    <n v="0.10540059966026281"/>
    <n v="0.32267673713281519"/>
    <n v="0"/>
    <n v="1.5143075670934956"/>
    <n v="6.4488082584622269E-2"/>
    <n v="0.20621314903334848"/>
    <n v="0"/>
    <n v="7.1460474116532988E-2"/>
    <n v="0.21490699922788264"/>
    <n v="0"/>
    <n v="8.7453533994554064E-2"/>
    <n v="0.26517870442222974"/>
    <n v="0"/>
    <n v="8.8271364825809578E-2"/>
    <n v="0.27023675459211866"/>
    <n v="0"/>
    <n v="1.2682090627970983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New Port Riche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405687005900027"/>
    <n v="0.34252665808655791"/>
    <n v="0.5717096533973075"/>
    <n v="0.80160808238902881"/>
    <n v="1.0322241784095807"/>
    <n v="1.2635601817785971"/>
    <n v="1.4956183398092504"/>
    <n v="1.7284009068300834"/>
    <n v="1.961910144206908"/>
    <n v="2.1961483203647747"/>
    <n v="2.4311177108100086"/>
    <n v="2.666820598152313"/>
    <n v="16.605701644293411"/>
    <n v="3.0091105966729366"/>
    <n v="3.4583204361592301"/>
    <n v="3.9089325605251526"/>
    <n v="4.3609513472413441"/>
    <n v="4.8143811874434643"/>
    <n v="5.2692264859748486"/>
    <n v="5.7254916614292988"/>
    <n v="6.1831811461940109"/>
    <n v="6.6422993864926276"/>
    <n v="7.1028508424284382"/>
    <n v="7.5648399880276997"/>
    <n v="8.0282713112831043"/>
    <n v="66.067856949872152"/>
    <n v="8.2732411195923845"/>
    <n v="8.2990674481981834"/>
    <n v="8.324974398079199"/>
    <n v="8.3509622209084515"/>
    <n v="8.377031169144594"/>
    <n v="8.403181496034378"/>
    <n v="8.429413455615105"/>
    <n v="8.4557273027170954"/>
    <n v="8.4821232929661665"/>
    <n v="8.5086016827861197"/>
    <n v="8.5351627294012236"/>
    <n v="8.5618066908387132"/>
    <n v="101.00129300628161"/>
  </r>
  <r>
    <s v="DE Florida"/>
    <x v="21"/>
    <s v="Transmission"/>
    <s v="PEF Transmission Expansion GG New Port Riche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427520629693172E-2"/>
    <n v="0.16044934497740362"/>
    <n v="0.26780525614352557"/>
    <n v="0.3754962970368575"/>
    <n v="0.48352351382181485"/>
    <n v="0.59188795592859345"/>
    <n v="0.70059067606336334"/>
    <n v="0.80963273021849647"/>
    <n v="0.91901517768282392"/>
    <n v="1.0287390810519275"/>
    <n v="1.1388055062384612"/>
    <n v="1.249215522482507"/>
    <n v="7.7785885822754679"/>
    <n v="1.4095540093078793"/>
    <n v="1.6199768269233379"/>
    <n v="1.8310565151358618"/>
    <n v="2.0427951244786882"/>
    <n v="2.2551947118861415"/>
    <n v="2.4682573407136181"/>
    <n v="2.6819850807576255"/>
    <n v="2.8963800082758961"/>
    <n v="3.1114442060075533"/>
    <n v="3.3271797631933429"/>
    <n v="3.543588775595933"/>
    <n v="3.7606733455202699"/>
    <n v="30.948085707796146"/>
    <n v="3.875424254258391"/>
    <n v="3.8875220498901819"/>
    <n v="3.899657610847663"/>
    <n v="3.9118310550217172"/>
    <n v="3.9240425006712472"/>
    <n v="3.9362920664243175"/>
    <n v="3.9485798712793128"/>
    <n v="3.9609060346060887"/>
    <n v="3.9732706761471377"/>
    <n v="3.985673916018746"/>
    <n v="3.9981158747121643"/>
    <n v="4.0105966730947769"/>
    <n v="47.31191258297175"/>
  </r>
  <r>
    <s v="DE Florida"/>
    <x v="21"/>
    <s v="Transmission"/>
    <s v="PEF Transmission Expansion GG New Source to Alachu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5.6273205335505465E-3"/>
    <n v="1.7555424509083609E-2"/>
    <n v="3.110634270574824E-2"/>
    <n v="4.4418498555838612E-2"/>
    <n v="0.22198633504767501"/>
    <n v="0.56423353121740472"/>
    <n v="0.75585809158161643"/>
    <n v="0.81495702939838721"/>
    <n v="0.9807561395072486"/>
    <n v="1.3550186843414997"/>
    <n v="1.8383296528754984"/>
    <n v="2.7594654912031289"/>
    <n v="9.3893125414766807"/>
    <n v="4.5440011140144483"/>
    <n v="6.437204713126869"/>
    <n v="7.6177475524676437"/>
    <n v="8.3156824158251528"/>
    <n v="9.0443213728745881"/>
    <n v="9.8379004505562175"/>
    <n v="10.814211865208897"/>
    <n v="12.26804461450455"/>
    <n v="13.404478657805708"/>
    <n v="14.365128103865151"/>
    <n v="15.824468037151561"/>
    <n v="17.075411608730505"/>
    <n v="129.54860050613129"/>
    <n v="21.457636140287981"/>
    <n v="28.195079904498826"/>
    <n v="32.402651259951661"/>
    <n v="34.897030848856424"/>
    <n v="37.500461280198735"/>
    <n v="40.334479585481084"/>
    <n v="43.817244762143645"/>
    <n v="48.995249071435076"/>
    <n v="53.046550383658179"/>
    <n v="56.473874701130732"/>
    <n v="61.671588503049591"/>
    <n v="66.129554856635096"/>
    <n v="524.92140129732707"/>
    <n v="75.105099840104515"/>
    <n v="87.693033672272875"/>
    <n v="95.596068701125859"/>
    <n v="100.32667264276974"/>
    <n v="0.53207213553734134"/>
    <n v="0"/>
    <n v="0"/>
    <n v="0"/>
    <n v="0"/>
    <n v="0"/>
    <n v="4.9874978025926708"/>
    <n v="12.90254150841127"/>
    <n v="377.14298630281428"/>
    <n v="15.854795566122341"/>
    <n v="15.904289005797237"/>
    <n v="15.953936947657967"/>
    <n v="16.003739874009362"/>
    <n v="16.053698268661858"/>
    <n v="16.103812616936192"/>
    <n v="16.154083405668104"/>
    <n v="16.204511123213077"/>
    <n v="16.255096259451076"/>
    <n v="16.305839305791316"/>
    <n v="16.356740755177029"/>
    <n v="16.407801102090239"/>
    <n v="193.55834423057584"/>
    <n v="16.459020842556601"/>
    <n v="16.510400474150185"/>
    <n v="16.561940495998325"/>
    <n v="16.613641408786471"/>
    <n v="16.665503714763034"/>
    <n v="16.717527917744299"/>
    <n v="16.769714523119283"/>
    <n v="16.82206403785467"/>
    <n v="16.874576970499717"/>
    <n v="16.927253831191219"/>
    <n v="16.980095131658437"/>
    <n v="17.033101385228079"/>
    <n v="200.93484073355029"/>
  </r>
  <r>
    <s v="DE Florida"/>
    <x v="21"/>
    <s v="Transmission"/>
    <s v="PEF Transmission Expansion GG New Source to Alachu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2.6359988989759536E-3"/>
    <n v="8.2234661063108234E-3"/>
    <n v="1.4571106201371056E-2"/>
    <n v="2.0806903141428072E-2"/>
    <n v="0.10398478837034997"/>
    <n v="0.26430322534266099"/>
    <n v="0.35406568460284232"/>
    <n v="0.38174932801480982"/>
    <n v="0.45941440308783016"/>
    <n v="0.63472975081488736"/>
    <n v="0.86112651874784707"/>
    <n v="1.2926130568190868"/>
    <n v="4.3982242301484007"/>
    <n v="2.1285409036279126"/>
    <n v="3.0153719581313818"/>
    <n v="3.5683722015230233"/>
    <n v="3.8953049789254384"/>
    <n v="4.2366204375139409"/>
    <n v="4.6083557176614303"/>
    <n v="5.0656880837028462"/>
    <n v="5.7467051865300309"/>
    <n v="6.2790436003524555"/>
    <n v="6.7290394495344836"/>
    <n v="7.4126362758463262"/>
    <n v="7.9986142484361702"/>
    <n v="60.684293041785438"/>
    <n v="10.051374344716397"/>
    <n v="13.207386915616926"/>
    <n v="15.178334437481029"/>
    <n v="16.346773628172102"/>
    <n v="17.566295372075473"/>
    <n v="18.893831112729028"/>
    <n v="20.525258559653192"/>
    <n v="22.950784807324215"/>
    <n v="24.848530943299497"/>
    <n v="26.453988296124383"/>
    <n v="28.888747037405018"/>
    <n v="30.976986783064032"/>
    <n v="245.88829223766129"/>
    <n v="35.18139038031331"/>
    <n v="41.077940883193932"/>
    <n v="44.779949949572945"/>
    <n v="46.995900988316556"/>
    <n v="0.24923790196241499"/>
    <n v="0"/>
    <n v="0"/>
    <n v="0"/>
    <n v="0"/>
    <n v="0"/>
    <n v="2.3362875169266699"/>
    <n v="6.0439217932206022"/>
    <n v="176.66462941350639"/>
    <n v="7.4268425632791413"/>
    <n v="7.450026714903653"/>
    <n v="7.4732832397987661"/>
    <n v="7.49661236388995"/>
    <n v="7.5200143138079332"/>
    <n v="7.5434893168909181"/>
    <n v="7.5670376011867768"/>
    <n v="7.5906593954552735"/>
    <n v="7.6143549291702852"/>
    <n v="7.6381244325220274"/>
    <n v="7.6619681364192989"/>
    <n v="7.6858862724917154"/>
    <n v="90.668299279815756"/>
    <n v="7.7098790730919644"/>
    <n v="7.7339467712980641"/>
    <n v="7.7580896009156204"/>
    <n v="7.7823077964801115"/>
    <n v="7.806601593259149"/>
    <n v="7.8309712272547793"/>
    <n v="7.8554169352057626"/>
    <n v="7.8799389545898872"/>
    <n v="7.9045375236262618"/>
    <n v="7.9292128812776408"/>
    <n v="7.9539652672527383"/>
    <n v="7.9787949220085626"/>
    <n v="94.123662546260533"/>
  </r>
  <r>
    <s v="DE Florida"/>
    <x v="21"/>
    <s v="Transmission"/>
    <s v="PEF Transmission Expansion GG Powerline to Holder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3.41"/>
    <n v="15.1"/>
    <n v="19.7"/>
    <n v="26.12"/>
    <n v="30.56"/>
    <n v="42.57"/>
    <n v="59.62"/>
    <n v="70.42"/>
    <n v="81.37"/>
    <n v="91.77"/>
    <n v="96.19"/>
    <n v="101.66"/>
    <n v="648.4899999999999"/>
    <n v="2.0751338985139078"/>
    <n v="0"/>
    <n v="0"/>
    <n v="0"/>
    <n v="0"/>
    <n v="0"/>
    <n v="0"/>
    <n v="0"/>
    <n v="0"/>
    <n v="0"/>
    <n v="0"/>
    <n v="0"/>
    <n v="2.07513389851390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Rio Pinar to Econ to Winter Park Eas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.03"/>
    <n v="1.0900000000000001"/>
    <n v="0.58000000000000007"/>
    <n v="0.91999999999999993"/>
    <n v="1.01"/>
    <n v="1.1499999999999999"/>
    <n v="0.42"/>
    <n v="0.42"/>
    <n v="0.42"/>
    <n v="0.43"/>
    <n v="0.45"/>
    <n v="0.53"/>
    <n v="8.44999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GG Silver Springs to Martin Wes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2.6"/>
    <n v="2.98"/>
    <n v="3.5"/>
    <n v="4.43"/>
    <n v="5.1100000000000003"/>
    <n v="4.8499999999999996"/>
    <n v="4.79"/>
    <n v="5.1999999999999993"/>
    <n v="5.5"/>
    <n v="6.28"/>
    <n v="12.61"/>
    <n v="2.0099999999999998"/>
    <n v="59.859999999999992"/>
    <n v="1.8268558763424692"/>
    <n v="2.0108410482650747"/>
    <n v="2.0806334778782052"/>
    <n v="2.1141335171029167"/>
    <n v="2.1374750462184049"/>
    <n v="2.1420168974970757"/>
    <n v="2.1356005909989682"/>
    <n v="2.7919729737797745"/>
    <n v="4.6214610665178109"/>
    <n v="7.0686310394195502"/>
    <n v="9.149010071165451"/>
    <n v="0"/>
    <n v="38.078631605185699"/>
    <n v="0"/>
    <n v="0"/>
    <n v="0"/>
    <n v="0"/>
    <n v="0"/>
    <n v="0"/>
    <n v="1.7552672014072501E-3"/>
    <n v="4.7631594148538747E-3"/>
    <n v="6.0251740737792001E-3"/>
    <n v="6.0439826789300943E-3"/>
    <n v="6.0628499983394297E-3"/>
    <n v="6.081776215293746E-3"/>
    <n v="3.0732209582603597E-2"/>
    <n v="6.1007615136517424E-3"/>
    <n v="6.1198060778460631E-3"/>
    <n v="6.1389100928850929E-3"/>
    <n v="6.1580737443547497E-3"/>
    <n v="6.1772972184202897E-3"/>
    <n v="6.1965807018281157E-3"/>
    <n v="6.2159243819075909E-3"/>
    <n v="6.2353284465728603E-3"/>
    <n v="6.2547930843246738E-3"/>
    <n v="6.2743184842522174E-3"/>
    <n v="6.2939048360349525E-3"/>
    <n v="6.313552329944459E-3"/>
    <n v="7.4479250912022815E-2"/>
    <n v="6.333261156846277E-3"/>
    <n v="6.3530315082017683E-3"/>
    <n v="6.3728635760699768E-3"/>
    <n v="6.3927575531094868E-3"/>
    <n v="6.4127136325803028E-3"/>
    <n v="6.4327320083457191E-3"/>
    <n v="6.4528128748742117E-3"/>
    <n v="6.4729564272413206E-3"/>
    <n v="6.4931628611315465E-3"/>
    <n v="6.5134323728402548E-3"/>
    <n v="6.5337651592755801E-3"/>
    <n v="6.5541614179603358E-3"/>
    <n v="7.7317650548476766E-2"/>
    <n v="6.5746213470339399E-3"/>
    <n v="6.5951451452543356E-3"/>
    <n v="6.6157330119999223E-3"/>
    <n v="6.6363851472714909E-3"/>
    <n v="6.6571017516941743E-3"/>
    <n v="6.6778830265193856E-3"/>
    <n v="6.6987291736267801E-3"/>
    <n v="6.7196403955262149E-3"/>
    <n v="6.7406168953597174E-3"/>
    <n v="6.7616588769034555E-3"/>
    <n v="6.7827665445697183E-3"/>
    <n v="6.8039401034089061E-3"/>
    <n v="8.026422141916803E-2"/>
    <n v="6.8251797591115148E-3"/>
    <n v="6.8464857180101394E-3"/>
    <n v="6.8678581870814798E-3"/>
    <n v="6.8892973739483471E-3"/>
    <n v="6.91080348688168E-3"/>
    <n v="6.9323767348025743E-3"/>
    <n v="6.9540173272843054E-3"/>
    <n v="6.9757254745543692E-3"/>
    <n v="6.9975013874965216E-3"/>
    <n v="7.0193452776528276E-3"/>
    <n v="7.0412573572257182E-3"/>
    <n v="7.0632378390800494E-3"/>
    <n v="8.3323085923129536E-2"/>
  </r>
  <r>
    <s v="DE Florida"/>
    <x v="21"/>
    <s v="Transmission"/>
    <s v="PEF Transmission Expansion GG Silver Springs to Martin Wes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6.3678624220481053E-2"/>
    <n v="0.14738998276969795"/>
    <n v="0.1776024556024674"/>
    <n v="0.19080678552957459"/>
    <n v="0.19924481006815517"/>
    <n v="0.19886873330575811"/>
    <n v="0.19335172460557409"/>
    <n v="0.49829617397677067"/>
    <n v="1.3527539212578119"/>
    <n v="2.4965437499691836"/>
    <n v="3.4685102316651601"/>
    <n v="0"/>
    <n v="8.9870471929706355"/>
    <n v="0"/>
    <n v="0"/>
    <n v="0"/>
    <n v="0"/>
    <n v="0"/>
    <n v="0"/>
    <n v="8.2221767584274991E-4"/>
    <n v="2.2312009593808899E-3"/>
    <n v="2.8223649479230026E-3"/>
    <n v="2.8311754399099856E-3"/>
    <n v="2.840013435345489E-3"/>
    <n v="2.8488790200862039E-3"/>
    <n v="1.4395851478488321E-2"/>
    <n v="2.8577722802568366E-3"/>
    <n v="2.8666933022509461E-3"/>
    <n v="2.875642172731784E-3"/>
    <n v="2.8846189786331353E-3"/>
    <n v="2.8936238071601648E-3"/>
    <n v="2.9026567457902629E-3"/>
    <n v="2.911717882273894E-3"/>
    <n v="2.9208073046354515E-3"/>
    <n v="2.9299251011741132E-3"/>
    <n v="2.9390713604646951E-3"/>
    <n v="2.9482461713585171E-3"/>
    <n v="2.9574496229842618E-3"/>
    <n v="3.4888224729714062E-2"/>
    <n v="2.9666818047488432E-3"/>
    <n v="2.9759428063382731E-3"/>
    <n v="2.9852327177185352E-3"/>
    <n v="2.9945516291364558E-3"/>
    <n v="3.003899631120582E-3"/>
    <n v="3.0132768144820622E-3"/>
    <n v="3.0226832703155269E-3"/>
    <n v="3.0321190899999725E-3"/>
    <n v="3.0415843651996526E-3"/>
    <n v="3.0510791878649653E-3"/>
    <n v="3.0606036502333479E-3"/>
    <n v="3.070157844830172E-3"/>
    <n v="3.6217812811988388E-2"/>
    <n v="3.079741864469643E-3"/>
    <n v="3.0893558022557018E-3"/>
    <n v="3.0989997515829294E-3"/>
    <n v="3.1086738061374534E-3"/>
    <n v="3.1183780598978586E-3"/>
    <n v="3.1281126071360998E-3"/>
    <n v="3.1378775424184186E-3"/>
    <n v="3.1476729606062597E-3"/>
    <n v="3.1574989568571954E-3"/>
    <n v="3.1673556266258477E-3"/>
    <n v="3.1772430656648171E-3"/>
    <n v="3.1871613700256113E-3"/>
    <n v="3.7598071413677832E-2"/>
    <n v="3.1971106360595782E-3"/>
    <n v="3.207090960418847E-3"/>
    <n v="3.217102440057257E-3"/>
    <n v="3.2271451722313111E-3"/>
    <n v="3.2372192545011102E-3"/>
    <n v="3.2473247847313088E-3"/>
    <n v="3.2574618610920611E-3"/>
    <n v="3.2676305820599763E-3"/>
    <n v="3.2778310464190749E-3"/>
    <n v="3.2880633532617505E-3"/>
    <n v="3.2983276019897269E-3"/>
    <n v="3.3086238923150306E-3"/>
    <n v="3.9030931585137034E-2"/>
  </r>
  <r>
    <s v="DE Florida"/>
    <x v="21"/>
    <s v="Transmission"/>
    <s v="PEF Transmission Expansion GG Tarpon Spring to Odess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412866831327007"/>
    <n v="0.73314809407982373"/>
    <n v="1.22369407711721"/>
    <n v="1.7157713828334644"/>
    <n v="2.2093847915126541"/>
    <n v="2.7045390983613156"/>
    <n v="3.2012391135550375"/>
    <n v="3.6994896622851892"/>
    <n v="4.1992955848057951"/>
    <n v="4.700661736480555"/>
    <n v="5.2035929878300147"/>
    <n v="5.7080942245788746"/>
    <n v="35.5430394217532"/>
    <n v="6.3739186134163823"/>
    <n v="7.2015697519867174"/>
    <n v="8.0318045442867945"/>
    <n v="8.8646310556309498"/>
    <n v="9.7000573765107738"/>
    <n v="10.538091622673699"/>
    <n v="11.378741935201843"/>
    <n v="12.222016480591096"/>
    <n v="13.067923450830456"/>
    <n v="13.916471063481602"/>
    <n v="14.767667561758733"/>
    <n v="15.62152121460864"/>
    <n v="131.6844146709777"/>
    <n v="18.175488862546494"/>
    <n v="22.434877700427347"/>
    <n v="26.707562944661742"/>
    <n v="30.993586102242521"/>
    <n v="35.292988809733608"/>
    <n v="39.605812833674591"/>
    <n v="43.932100070986401"/>
    <n v="48.271892549378308"/>
    <n v="52.625232427756231"/>
    <n v="56.992161996632284"/>
    <n v="61.372723678535614"/>
    <n v="65.766960028424492"/>
    <n v="502.17138800499959"/>
    <n v="68.073588254318068"/>
    <n v="68.28609153256393"/>
    <n v="68.499258175918399"/>
    <n v="68.713090255188405"/>
    <n v="68.927589847645322"/>
    <n v="3.1588130661381677"/>
    <n v="0"/>
    <n v="0"/>
    <n v="0"/>
    <n v="0"/>
    <n v="0"/>
    <n v="0"/>
    <n v="345.65843113177226"/>
  </r>
  <r>
    <s v="DE Florida"/>
    <x v="21"/>
    <s v="Transmission"/>
    <s v="PEF Transmission Expansion GG Tarpon Spring to Odess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435689455496789"/>
    <n v="0.3434276681519291"/>
    <n v="0.57321352511070467"/>
    <n v="0.80371669768557297"/>
    <n v="1.0349394250991728"/>
    <n v="1.2668839535642578"/>
    <n v="1.4995525363055164"/>
    <n v="1.7329474335814614"/>
    <n v="1.9670709127063852"/>
    <n v="2.201925248072389"/>
    <n v="2.4375127211714749"/>
    <n v="2.6738356206177101"/>
    <n v="16.649382636621542"/>
    <n v="2.9857269275768368"/>
    <n v="3.3734225416795343"/>
    <n v="3.7623284135499095"/>
    <n v="4.152448321213325"/>
    <n v="4.5437860544888968"/>
    <n v="4.9363454150263033"/>
    <n v="5.3301302163427184"/>
    <n v="5.7251442838598585"/>
    <n v="6.1213914549411452"/>
    <n v="6.5188755789289807"/>
    <n v="6.9176005171821462"/>
    <n v="7.3175701431133078"/>
    <n v="61.684769867902972"/>
    <n v="8.5139220956715675"/>
    <n v="10.509142417674491"/>
    <n v="12.510591159100001"/>
    <n v="14.518287763018156"/>
    <n v="16.532251733193867"/>
    <n v="18.552502634276351"/>
    <n v="20.57906009198922"/>
    <n v="22.611943793321107"/>
    <n v="24.651173486716928"/>
    <n v="26.696768982269734"/>
    <n v="28.748750151913143"/>
    <n v="30.807136929614398"/>
    <n v="235.23153123875892"/>
    <n v="31.887627978160729"/>
    <n v="31.987170629791311"/>
    <n v="32.087024020731221"/>
    <n v="32.187189121006014"/>
    <n v="32.287666903669383"/>
    <n v="1.4796789546227274"/>
    <n v="0"/>
    <n v="0"/>
    <n v="0"/>
    <n v="0"/>
    <n v="0"/>
    <n v="0"/>
    <n v="161.91635760798141"/>
  </r>
  <r>
    <s v="DE Florida"/>
    <x v="21"/>
    <s v="Transmission"/>
    <s v="PEF Transmission Expansion GG W Lake Wales-Lake Wal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3443377011227737"/>
    <n v="1.0043453022039786"/>
    <n v="1.6763480770280643"/>
    <n v="2.3504486227542354"/>
    <n v="3.0266534879309832"/>
    <n v="3.7049692415492079"/>
    <n v="4.3854024731060299"/>
    <n v="5.0679597926688054"/>
    <n v="5.752647830939341"/>
    <n v="6.4394732393183043"/>
    <n v="7.128442689969841"/>
    <n v="7.8195628758863958"/>
    <n v="48.690687403467471"/>
    <n v="8.1784067408414405"/>
    <n v="8.2039370278121222"/>
    <n v="8.2295470119137324"/>
    <n v="8.2552369419344132"/>
    <n v="8.2810070674389422"/>
    <n v="8.3068576387711541"/>
    <n v="8.3327889070563756"/>
    <n v="8.3588011242038682"/>
    <n v="8.3848945429092598"/>
    <n v="8.4110694166570248"/>
    <n v="8.4373259997229209"/>
    <n v="8.4636645471764744"/>
    <n v="99.843536966437739"/>
  </r>
  <r>
    <s v="DE Florida"/>
    <x v="21"/>
    <s v="Transmission"/>
    <s v="PEF Transmission Expansion GG W Lake Wales-Lake Wal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665840332719058"/>
    <n v="0.47046424581948615"/>
    <n v="0.78524968659611472"/>
    <n v="1.1010177836396524"/>
    <n v="1.4177716044786879"/>
    <n v="1.7355142262176217"/>
    <n v="2.0542487355665604"/>
    <n v="2.3739782288712972"/>
    <n v="2.6947058121433991"/>
    <n v="3.0164346010903742"/>
    <n v="3.339167721145941"/>
    <n v="3.6629083075003912"/>
    <n v="22.808119356396713"/>
    <n v="3.831001101803857"/>
    <n v="3.8429602230133248"/>
    <n v="3.8549566766526988"/>
    <n v="3.8669905792615058"/>
    <n v="3.8790620477430688"/>
    <n v="3.8911711993656466"/>
    <n v="3.9033181517635707"/>
    <n v="3.915503022938386"/>
    <n v="3.9277259312600026"/>
    <n v="3.939986995467839"/>
    <n v="3.9522863346719812"/>
    <n v="3.9646240683543366"/>
    <n v="46.769586332296221"/>
  </r>
  <r>
    <s v="DE Florida"/>
    <x v="21"/>
    <s v="Transmission"/>
    <s v="PEF Transmission Expansion GG Waukeena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481614141428923E-2"/>
    <n v="0.58864482914680616"/>
    <n v="1.5898086126337672"/>
    <n v="2.4668664727773413"/>
    <n v="2.8654464718505679"/>
    <n v="2.9300818355467695"/>
    <n v="2.9971004768426175"/>
    <n v="3.0617737754628429"/>
    <n v="3.1286750564373986"/>
    <n v="3.1946926789542007"/>
    <n v="3.2570747733082048"/>
    <n v="26.128646597101945"/>
    <n v="3.2941884985424066"/>
    <n v="3.3135035149293732"/>
    <n v="3.4244460698125865"/>
    <n v="3.6213006893997242"/>
    <n v="3.7950679004256069"/>
    <n v="3.8797318037090176"/>
    <n v="3.9022176161172326"/>
    <n v="3.9251800151293295"/>
    <n v="3.9477382071673737"/>
    <n v="3.9707442597201568"/>
    <n v="3.9936186071864825"/>
    <n v="4.0158487064545731"/>
    <n v="45.083585888593859"/>
    <n v="4.0334046751280521"/>
    <n v="4.0527542456932171"/>
    <n v="4.1406863270206031"/>
    <n v="4.2929239317472394"/>
    <n v="4.4279000169279632"/>
    <n v="4.4962132464924176"/>
    <n v="4.5180124963221582"/>
    <n v="4.5401839107192945"/>
    <n v="4.5620684178015614"/>
    <n v="4.5843036900491168"/>
    <n v="4.6064560724741197"/>
    <n v="4.6281420649194951"/>
    <n v="52.883049095295235"/>
    <n v="4.6463460524510616"/>
    <n v="5.0552295747100446"/>
    <n v="9.4637978614803089"/>
    <n v="17.622472732700224"/>
    <n v="24.771639521486666"/>
    <n v="28.028619838640996"/>
    <n v="28.569135667158012"/>
    <n v="29.129084525311168"/>
    <n v="29.67000106123389"/>
    <n v="30.229087647661775"/>
    <n v="30.781032435605216"/>
    <n v="31.303450175408006"/>
    <n v="269.26989709384736"/>
    <n v="31.620366225404098"/>
    <n v="31.719074574038956"/>
    <n v="31.818091057564498"/>
    <n v="31.917416637876165"/>
    <n v="1.6246423317819076"/>
    <n v="0"/>
    <n v="0"/>
    <n v="0"/>
    <n v="0"/>
    <n v="0"/>
    <n v="0"/>
    <n v="0"/>
    <n v="128.69959082666563"/>
  </r>
  <r>
    <s v="DE Florida"/>
    <x v="21"/>
    <s v="Transmission"/>
    <s v="PEF Transmission Expansion GG Waukeena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710183423077575E-2"/>
    <n v="0.27573817987934096"/>
    <n v="0.74471211076383514"/>
    <n v="1.1555512552363756"/>
    <n v="1.342257598414583"/>
    <n v="1.3725346630534794"/>
    <n v="1.4039281235136487"/>
    <n v="1.4342229579627706"/>
    <n v="1.4655614434706754"/>
    <n v="1.4964859979242142"/>
    <n v="1.5257075663514204"/>
    <n v="12.239410079993421"/>
    <n v="1.5430927034288215"/>
    <n v="1.552140413013906"/>
    <n v="1.6041090987815196"/>
    <n v="1.6963214683091217"/>
    <n v="1.7777190311832138"/>
    <n v="1.8173780402102442"/>
    <n v="1.8279110419110092"/>
    <n v="1.838667290493768"/>
    <n v="1.8492341968963169"/>
    <n v="1.8600108940539355"/>
    <n v="1.8707258967584255"/>
    <n v="1.8811391150646235"/>
    <n v="21.118449190104908"/>
    <n v="1.8893628360731987"/>
    <n v="1.8984267318298615"/>
    <n v="1.9396166495147902"/>
    <n v="2.0109291251503216"/>
    <n v="2.0741558082232303"/>
    <n v="2.1061556910882242"/>
    <n v="2.116367087117133"/>
    <n v="2.1267528157407551"/>
    <n v="2.1370041487205542"/>
    <n v="2.1474197901992182"/>
    <n v="2.1577966036993295"/>
    <n v="2.1679549467097186"/>
    <n v="24.771942234066337"/>
    <n v="2.1764822184021853"/>
    <n v="2.3680150283884052"/>
    <n v="4.4331152978152986"/>
    <n v="8.2548734239814543"/>
    <n v="11.603748909477602"/>
    <n v="13.129412229847983"/>
    <n v="13.38260540062174"/>
    <n v="13.644901561783058"/>
    <n v="13.898282435438487"/>
    <n v="14.160174683706472"/>
    <n v="14.418721508014778"/>
    <n v="14.663437013150018"/>
    <n v="126.13376971062749"/>
    <n v="14.811889612193715"/>
    <n v="14.858127443639413"/>
    <n v="14.904509614336398"/>
    <n v="14.951036574864183"/>
    <n v="0.76102922736920386"/>
    <n v="0"/>
    <n v="0"/>
    <n v="0"/>
    <n v="0"/>
    <n v="0"/>
    <n v="0"/>
    <n v="0"/>
    <n v="60.286592472402916"/>
  </r>
  <r>
    <s v="DE Florida"/>
    <x v="21"/>
    <s v="Transmission"/>
    <s v="PEF Transmission Expansion HB Capacity"/>
    <s v="AFUDC Not Eligible"/>
    <s v="Expansion"/>
    <s v="Other Transmission &amp; Distribution Expansion"/>
    <s v="Transmission Expansion"/>
    <s v="HB - Distribution Substation"/>
    <s v="~"/>
    <s v="PEF Distribution Station Equip 362.0"/>
    <n v="-8.94"/>
    <n v="0"/>
    <n v="-0.36"/>
    <n v="0.02"/>
    <n v="0.03"/>
    <n v="0.05"/>
    <n v="0.17"/>
    <n v="0.28999999999999998"/>
    <n v="0.41"/>
    <n v="0.51"/>
    <n v="0.69000000000000006"/>
    <n v="0.84"/>
    <n v="-6.29"/>
    <n v="23.584934881705468"/>
    <n v="24.923396694822351"/>
    <n v="1.105761834118046"/>
    <n v="1.149912144309551"/>
    <n v="2.8727189043186314"/>
    <n v="0"/>
    <n v="0.53535999410436275"/>
    <n v="1.6031049727216218"/>
    <n v="0"/>
    <n v="0.57365003433764072"/>
    <n v="2.2999333409119478"/>
    <n v="0"/>
    <n v="58.648772801349629"/>
    <n v="1.0787996128920603"/>
    <n v="2.9582848008277494"/>
    <n v="0"/>
    <n v="0.33559306391691524"/>
    <n v="0.79147873397847124"/>
    <n v="0"/>
    <n v="0.23100402725726923"/>
    <n v="0.66711917246149688"/>
    <n v="0"/>
    <n v="0.36377061760461776"/>
    <n v="0.85353920056176302"/>
    <n v="0"/>
    <n v="7.2795892295003437"/>
    <n v="0.96168454975870532"/>
    <n v="2.6371318201675202"/>
    <n v="0"/>
    <n v="0.29916090135580575"/>
    <n v="0.70555537917664568"/>
    <n v="0"/>
    <n v="0.20592610647106549"/>
    <n v="0.59469635819031952"/>
    <n v="0"/>
    <n v="0.32427948474018004"/>
    <n v="0.76087852830530578"/>
    <n v="0"/>
    <n v="6.4893131281655485"/>
    <n v="2.753600273433408"/>
    <n v="7.5509239520539468"/>
    <n v="0"/>
    <n v="0.85659017812090477"/>
    <n v="2.0202232483725489"/>
    <n v="0"/>
    <n v="0.58963012687276484"/>
    <n v="1.7027995873840254"/>
    <n v="0"/>
    <n v="0.92851245044276687"/>
    <n v="2.1786305333872638"/>
    <n v="0"/>
    <n v="18.580910350067629"/>
    <n v="0.13976294421376803"/>
    <n v="0.38325801070517745"/>
    <n v="0"/>
    <n v="4.3477467094197281E-2"/>
    <n v="0.10253933800260355"/>
    <n v="0"/>
    <n v="2.992752554680778E-2"/>
    <n v="8.6428043327450021E-2"/>
    <n v="0"/>
    <n v="4.7127985519558317E-2"/>
    <n v="0.11057952769613552"/>
    <n v="0"/>
    <n v="0.943100842105698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HB Central Plaza-Bayboro South"/>
    <s v="AFUDC Not Eligible"/>
    <s v="Expansion"/>
    <s v="Customer Adds"/>
    <s v="Transmission Expan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298202095332441E-2"/>
    <n v="0.25916400079453228"/>
    <n v="0.43256942947155747"/>
    <n v="0.60651617267312086"/>
    <n v="0.78100592020453419"/>
    <n v="0.95604036714612384"/>
    <n v="1.1316212138696977"/>
    <n v="1.3077501660550634"/>
    <n v="1.4844289347065975"/>
    <n v="1.6616592361698681"/>
    <n v="1.8394427921483076"/>
    <n v="2.0177813297199378"/>
    <n v="12.564277765054674"/>
    <n v="2.1103783792588171"/>
    <n v="2.1169662841339978"/>
    <n v="2.1235747542741903"/>
    <n v="2.1302038538773655"/>
    <n v="2.1368536473418991"/>
    <n v="2.1435241992671967"/>
    <n v="2.150215574454323"/>
    <n v="2.1569278379066299"/>
    <n v="2.1636610548303881"/>
    <n v="2.1704152906354204"/>
    <n v="2.1771906109357384"/>
    <n v="2.1839870815501778"/>
    <n v="25.76389856846615"/>
  </r>
  <r>
    <s v="DE Florida"/>
    <x v="21"/>
    <s v="Transmission"/>
    <s v="PEF Transmission Expansion HB Cust Adds"/>
    <s v="AFUDC Not Eligible"/>
    <s v="Expansion"/>
    <s v="Customer Adds"/>
    <s v="Transmission Expansion"/>
    <s v="HB - Distribution Substation"/>
    <s v="~"/>
    <s v="PEF Distribution Station Equip 362.0"/>
    <n v="2.48"/>
    <n v="2.38"/>
    <n v="2.1"/>
    <n v="2.2599999999999998"/>
    <n v="2.29"/>
    <n v="2.52"/>
    <n v="2.6100000000000003"/>
    <n v="2.63"/>
    <n v="2.66"/>
    <n v="2.75"/>
    <n v="3.15"/>
    <n v="3.54"/>
    <n v="31.369999999999994"/>
    <n v="26.190707898895504"/>
    <n v="26.29518472009979"/>
    <n v="1.2841029740215888"/>
    <n v="1.54271370565E-3"/>
    <n v="3.0902432543935161E-3"/>
    <n v="1.4462562753459026E-5"/>
    <n v="0"/>
    <n v="0"/>
    <n v="0"/>
    <n v="0"/>
    <n v="0"/>
    <n v="0"/>
    <n v="53.7746430125396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HB Voltage"/>
    <s v="AFUDC Not Eligible"/>
    <s v="Expansion"/>
    <s v="Other Transmission &amp; Distribution Expansion"/>
    <s v="Voltage Control"/>
    <s v="HB - Distribution Substation"/>
    <s v="~"/>
    <s v="PEF Distribution Station Equip 362.0"/>
    <n v="4.74"/>
    <n v="6.4"/>
    <n v="7.33"/>
    <n v="7.99"/>
    <n v="8.6300000000000008"/>
    <n v="9.27"/>
    <n v="9.9700000000000006"/>
    <n v="10.42"/>
    <n v="10.7"/>
    <n v="11.06"/>
    <n v="11.56"/>
    <n v="11.66"/>
    <n v="109.73"/>
    <n v="0"/>
    <n v="0"/>
    <n v="0"/>
    <n v="0"/>
    <n v="0"/>
    <n v="0"/>
    <n v="4.9729763935000004E-3"/>
    <n v="1.0034258514268297E-2"/>
    <n v="1.0138363894094532E-2"/>
    <n v="1.0170012520511812E-2"/>
    <n v="1.0201759943496718E-2"/>
    <n v="1.0233606471459532E-2"/>
    <n v="5.5750977737330891E-2"/>
    <n v="1.0265552413773294E-2"/>
    <n v="1.0297598080776798E-2"/>
    <n v="1.0329743783777616E-2"/>
    <n v="1.0361989835055121E-2"/>
    <n v="1.0394336547863517E-2"/>
    <n v="1.0426784236434887E-2"/>
    <n v="1.0459333215982239E-2"/>
    <n v="1.0491983802702574E-2"/>
    <n v="1.0524736313779957E-2"/>
    <n v="1.0557591067388593E-2"/>
    <n v="1.0590548382695929E-2"/>
    <n v="1.0623608579865738E-2"/>
    <n v="0.12532380626009626"/>
    <n v="1.0656771980061248E-2"/>
    <n v="1.0690038905448247E-2"/>
    <n v="1.0723409679198218E-2"/>
    <n v="1.0756884625491481E-2"/>
    <n v="1.0790464069520337E-2"/>
    <n v="1.0824148337492238E-2"/>
    <n v="1.0857937756632937E-2"/>
    <n v="1.0891832655189686E-2"/>
    <n v="1.0925833362434412E-2"/>
    <n v="1.0959940208666922E-2"/>
    <n v="1.099415352521811E-2"/>
    <n v="1.1028473644453179E-2"/>
    <n v="0.13009988874980699"/>
    <n v="1.1062900899774859E-2"/>
    <n v="1.1097435625626659E-2"/>
    <n v="1.113207815749611E-2"/>
    <n v="1.1166828831918021E-2"/>
    <n v="1.1201687986477754E-2"/>
    <n v="1.1236655959814502E-2"/>
    <n v="1.1271733091624575E-2"/>
    <n v="1.1306919722664706E-2"/>
    <n v="1.1342216194755358E-2"/>
    <n v="1.1377622850784041E-2"/>
    <n v="1.1413140034708646E-2"/>
    <n v="1.1448768091560797E-2"/>
    <n v="0.13505798744720601"/>
    <n v="1.1484507367449178E-2"/>
    <n v="1.1520358209562924E-2"/>
    <n v="1.155632096617497E-2"/>
    <n v="1.1592395986645449E-2"/>
    <n v="1.1628583621425081E-2"/>
    <n v="1.1664884222058575E-2"/>
    <n v="1.1701298141188048E-2"/>
    <n v="1.173782573255645E-2"/>
    <n v="1.1774467351011E-2"/>
    <n v="1.1811223352506631E-2"/>
    <n v="1.1848094094109449E-2"/>
    <n v="1.188507993400021E-2"/>
    <n v="0.14020503897868797"/>
    <n v="1.192218123147778E-2"/>
    <n v="1.1959398346962647E-2"/>
    <n v="1.1996731642000409E-2"/>
    <n v="1.2034181479265294E-2"/>
    <n v="1.2071748222563671E-2"/>
    <n v="1.2109432236837601E-2"/>
    <n v="1.2147233888168371E-2"/>
    <n v="1.2185153543780049E-2"/>
    <n v="1.2223191572043062E-2"/>
    <n v="1.226134834247776E-2"/>
    <n v="1.2299624225758022E-2"/>
    <n v="1.2338019593714845E-2"/>
    <n v="0.14554824432504948"/>
  </r>
  <r>
    <s v="DE Florida"/>
    <x v="21"/>
    <s v="Transmission"/>
    <s v="PEF Transmission Expansion SB DEC 2024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741847072714448"/>
    <n v="0.74127091073129825"/>
    <n v="1.23665271131039"/>
    <n v="1.7368515352705949"/>
    <n v="2.2396909449958922"/>
    <n v="2.7436944548382463"/>
    <n v="3.2481173407849706"/>
    <n v="3.7513653796278175"/>
    <n v="4.2566867475208294"/>
    <n v="4.766325732677652"/>
    <n v="5.2783599096240694"/>
    <n v="0"/>
    <n v="30.2464341381089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SB DEC 2025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013916666666664"/>
    <n v="0.78122956863240822"/>
    <n v="1.3039466428732545"/>
    <n v="1.8282954673232457"/>
    <n v="2.354281135768058"/>
    <n v="2.8819087578944846"/>
    <n v="3.4111834593400738"/>
    <n v="3.9421103817429248"/>
    <n v="4.4746946827916343"/>
    <n v="5.0089415362753975"/>
    <n v="5.5448561321342762"/>
    <n v="0"/>
    <n v="31.791586931442424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SB DEC 2026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027833333333329"/>
    <n v="1.5624591372648164"/>
    <n v="2.6078932857465089"/>
    <n v="3.6565909346464913"/>
    <n v="4.708562271536116"/>
    <n v="5.7638175157889693"/>
    <n v="6.8223669186801477"/>
    <n v="7.8842207634858497"/>
    <n v="8.9493893655832686"/>
    <n v="10.017883072550795"/>
    <n v="11.089712264268552"/>
    <n v="0"/>
    <n v="63.5831738628848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SB MAR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4.2918301222356001E-2"/>
    <n v="0.1249008065402948"/>
    <n v="0.20724575961352446"/>
    <n v="0"/>
    <n v="0"/>
    <n v="0"/>
    <n v="0"/>
    <n v="0"/>
    <n v="0"/>
    <n v="0.121325716466315"/>
    <n v="0.37792222919054991"/>
    <n v="0.65257890401656171"/>
    <n v="1.5268917170496019"/>
    <n v="0.87871050302511011"/>
    <n v="0.99260110612178765"/>
    <n v="1.0323097036158342"/>
    <n v="2.0714063598238939"/>
    <n v="4.5980776435491597"/>
    <n v="6.31304363790096"/>
    <n v="6.540514539269898"/>
    <n v="6.5658111311517988"/>
    <n v="6.5911156726531823"/>
    <n v="6.6165571447778344"/>
    <n v="6.6421003879399736"/>
    <n v="6.6677395077118948"/>
    <n v="55.509987337541325"/>
    <n v="6.691057554328899"/>
    <n v="6.7119507324562937"/>
    <n v="6.7329051725336058"/>
    <n v="6.7539781093647431"/>
    <n v="6.7751956810615646"/>
    <n v="6.796435947791184"/>
    <n v="6.8176632150253642"/>
    <n v="6.8389459689549472"/>
    <n v="6.8602951568462984"/>
    <n v="6.8817109929348677"/>
    <n v="6.903193683383841"/>
    <n v="6.9247434351939567"/>
    <n v="81.688075649875572"/>
    <n v="6.9463603304223254"/>
    <n v="6.9680445750749938"/>
    <n v="6.9897965107836688"/>
    <n v="7.011616348857487"/>
    <n v="7.033504301265225"/>
    <n v="7.0554605806373552"/>
    <n v="7.0774854002681131"/>
    <n v="7.0995789741175681"/>
    <n v="7.1217415168137022"/>
    <n v="7.1439732436544947"/>
    <n v="7.1662743706100134"/>
    <n v="7.1886451143245154"/>
    <n v="84.80248126682946"/>
    <n v="7.2110856921185489"/>
    <n v="7.2335963219910653"/>
    <n v="7.2561772226215338"/>
    <n v="7.2788286133720757"/>
    <n v="7.3015507142895801"/>
    <n v="7.3243437461078571"/>
    <n v="7.3472079302497697"/>
    <n v="7.3701434888293926"/>
    <n v="7.3931506446541659"/>
    <n v="7.416229621227064"/>
    <n v="7.4393806427487599"/>
    <n v="7.4626039341198087"/>
    <n v="88.034298572329618"/>
    <n v="7.4858997209428333"/>
    <n v="7.5092682295247082"/>
    <n v="7.5327096868787695"/>
    <n v="7.5562243207270079"/>
    <n v="7.5798123595022906"/>
    <n v="7.6034740323505785"/>
    <n v="7.6272095691331465"/>
    <n v="7.6510192004288218"/>
    <n v="7.6749031575362245"/>
    <n v="7.6988616724760117"/>
    <n v="7.7228949779931302"/>
    <n v="7.7470033075590807"/>
    <n v="91.38928023505261"/>
  </r>
  <r>
    <s v="DE Florida"/>
    <x v="21"/>
    <s v="Transmission"/>
    <s v="PEF Transmission Expansion SB MAY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7.9392808776000013E-3"/>
    <n v="2.8334812001075869"/>
    <n v="10.273370699326218"/>
    <n v="18.76435579050262"/>
    <n v="0"/>
    <n v="0"/>
    <n v="0"/>
    <n v="0"/>
    <n v="0"/>
    <n v="0"/>
    <n v="0"/>
    <n v="0"/>
    <n v="31.8791469708140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SB NOV 2024B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1.01871017945E-5"/>
    <n v="3.8911264119058839E-5"/>
    <n v="7.8816699476421377E-5"/>
    <n v="1.1801587396367595E-4"/>
    <n v="1.5658462461745214E-4"/>
    <n v="1.9770383819458167E-4"/>
    <n v="2.3688393034615858E-4"/>
    <n v="2.7737615433650226E-4"/>
    <n v="3.1783869818770993E-4"/>
    <n v="3.5728455327768151E-4"/>
    <n v="4.4268514735601111E-3"/>
    <n v="1.0663688103049079E-2"/>
    <n v="1.6880142314922932E-2"/>
    <n v="1.2890686507409726E-2"/>
    <n v="1.296864705187031E-2"/>
    <n v="4.2892683162188215E-2"/>
    <n v="0.12045701114316612"/>
    <n v="0.2158627496239634"/>
    <n v="0.30186893913150409"/>
    <n v="0.36297547857091517"/>
    <n v="0.38642422346061317"/>
    <n v="0.45472815153859242"/>
    <n v="1.3007178830803039"/>
    <n v="0"/>
    <n v="0"/>
    <n v="3.21178645327052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Expansion SB NOV 2026A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1.9379514660199999E-2"/>
    <n v="5.6398383132379298E-2"/>
    <n v="9.3580964055452159E-2"/>
    <n v="0.13223965030316515"/>
    <n v="0.17118963108582702"/>
    <n v="0.34495941956969872"/>
    <n v="0.85956621779058695"/>
    <n v="1.6203032969861144"/>
    <n v="2.1626233448955037"/>
    <n v="2.4517108188760641"/>
    <n v="2.7299151288084751"/>
    <n v="2.9002475231422724"/>
    <n v="13.542113893305739"/>
    <n v="5.7484627906987322"/>
    <n v="13.006867483737613"/>
    <n v="20.911453591627701"/>
    <n v="24.404921909279402"/>
    <n v="24.481106021855943"/>
    <n v="24.557527956091192"/>
    <n v="24.634188454385882"/>
    <n v="24.711088261458286"/>
    <n v="24.788228124351431"/>
    <n v="24.865608792440376"/>
    <n v="0.70440972802856028"/>
    <n v="0"/>
    <n v="212.813863113955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Maintenance FF"/>
    <s v="AFUDC Not Eligible"/>
    <s v="Maintenance"/>
    <s v="Maintenance"/>
    <s v="Transmission"/>
    <s v="FF - Transmission Stations "/>
    <s v="~"/>
    <s v="PEF Transmission (Excl. ECC) 353.1"/>
    <n v="22.830000000000005"/>
    <n v="13.379999999999995"/>
    <n v="3.7900000000000049"/>
    <n v="33.840000000000003"/>
    <n v="25.81"/>
    <n v="35.330000000000005"/>
    <n v="23.51"/>
    <n v="38.479999999999997"/>
    <n v="30.57"/>
    <n v="27.13"/>
    <n v="30.630000000000003"/>
    <n v="30.19"/>
    <n v="315.49"/>
    <n v="46.440668321470788"/>
    <n v="50.814665488950837"/>
    <n v="4.632797813809943"/>
    <n v="3.2518457365281148"/>
    <n v="9.6761944117926912"/>
    <n v="0"/>
    <n v="3.45961251501492"/>
    <n v="10.187877550222936"/>
    <n v="0"/>
    <n v="8.3970960024446839"/>
    <n v="21.218685937977991"/>
    <n v="0"/>
    <n v="158.07944377821295"/>
    <n v="5.6606434349132249"/>
    <n v="16.436319606718509"/>
    <n v="0"/>
    <n v="3.7193992318454749"/>
    <n v="10.976919371879355"/>
    <n v="0"/>
    <n v="3.9426228798907785"/>
    <n v="23.464271382826997"/>
    <n v="0"/>
    <n v="2.932628149132924"/>
    <n v="8.5535554002860703"/>
    <n v="0"/>
    <n v="75.686359457493339"/>
    <n v="5.2096786638983099"/>
    <n v="15.126892296378585"/>
    <n v="0"/>
    <n v="3.4230869765006098"/>
    <n v="10.102424451309494"/>
    <n v="0"/>
    <n v="3.6285271335906297"/>
    <n v="21.594950360781276"/>
    <n v="0"/>
    <n v="2.6989953480296522"/>
    <n v="7.8721218853852113"/>
    <n v="0"/>
    <n v="69.656677115873762"/>
    <n v="4.8778075361184703"/>
    <n v="14.163266873376619"/>
    <n v="0"/>
    <n v="3.2050267450218271"/>
    <n v="9.4588717079896316"/>
    <n v="0"/>
    <n v="3.3973797884867398"/>
    <n v="20.219291516360457"/>
    <n v="0"/>
    <n v="2.5270617821016357"/>
    <n v="7.3706456645527654"/>
    <n v="0"/>
    <n v="65.219351614008133"/>
    <n v="4.0222351032758601"/>
    <n v="11.679015371830767"/>
    <n v="0"/>
    <n v="2.6428617745387939"/>
    <n v="7.7997759320233131"/>
    <n v="0"/>
    <n v="2.8014758973629563"/>
    <n v="16.672807095867672"/>
    <n v="0"/>
    <n v="2.083812559813385"/>
    <n v="6.0778268732930432"/>
    <n v="0"/>
    <n v="53.779810608005782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Maintenance FF SPP"/>
    <s v="AFUDC Not Eligible"/>
    <s v="Recoverable"/>
    <s v="Florida SPP"/>
    <s v="Transmission"/>
    <s v="FF - Transmission Stations "/>
    <s v="DEF - SPP"/>
    <s v="PEF Transmission (Excl. ECC) 353.1 SPP"/>
    <n v="0"/>
    <n v="0.13"/>
    <n v="0.46"/>
    <n v="0.7"/>
    <n v="0.82"/>
    <n v="0.96"/>
    <n v="1"/>
    <n v="1.01"/>
    <n v="1.02"/>
    <n v="0.43"/>
    <n v="0.13"/>
    <n v="0.43000000000000005"/>
    <n v="7.089999999999999"/>
    <n v="1.5642220119500005"/>
    <n v="1.55482578525"/>
    <n v="1.5508612643500002"/>
    <n v="1.5445242742500001"/>
    <n v="1.5408563120000003"/>
    <n v="1.5502369303500003"/>
    <n v="1.5422766718500003"/>
    <n v="1.5457417255500001"/>
    <n v="1.5430414809999999"/>
    <n v="1.5547321351500001"/>
    <n v="1.5557935029500003"/>
    <n v="1.5002589936500006"/>
    <n v="18.5473710883"/>
    <n v="1.45290325975"/>
    <n v="1.4643285719500001"/>
    <n v="1.4543236196"/>
    <n v="1.4442874505499996"/>
    <n v="1.4458638939000001"/>
    <n v="1.4500001066500001"/>
    <n v="1.4532154267499997"/>
    <n v="1.4619873194500002"/>
    <n v="1.4506712657"/>
    <n v="1.4446776593000001"/>
    <n v="1.4438192000499999"/>
    <n v="1.43985467915"/>
    <n v="17.405932452799998"/>
    <n v="0.77491295584641529"/>
    <n v="0.77491295584641529"/>
    <n v="0.77491295584641529"/>
    <n v="0.77491295584641529"/>
    <n v="0.77491295584641529"/>
    <n v="0.77491295584641529"/>
    <n v="0.77491295584641529"/>
    <n v="0.77491295584641529"/>
    <n v="0.77491295584641529"/>
    <n v="0.77491295584641529"/>
    <n v="0.77491295584641529"/>
    <n v="0.77491294848942849"/>
    <n v="9.2989554627999951"/>
    <n v="0.77491295584641529"/>
    <n v="0.77491295584641462"/>
    <n v="0.77491295584641462"/>
    <n v="0.77491295584641462"/>
    <n v="0.77491295584641462"/>
    <n v="0.77491295584641462"/>
    <n v="0.77491295584641462"/>
    <n v="0.77491295584641462"/>
    <n v="0.77491295584641462"/>
    <n v="0.77491295584641462"/>
    <n v="0.77491295584641462"/>
    <n v="0.77491294848942771"/>
    <n v="9.2989554627999897"/>
    <n v="1.1007727394273092"/>
    <n v="0.879714870787907"/>
    <n v="0.46928732261650918"/>
    <n v="0.97793624913854227"/>
    <n v="0.97260692364274681"/>
    <n v="1.0338144845118145"/>
    <n v="0.69617763942721023"/>
    <n v="0.65133917651422857"/>
    <n v="0.8442277042548656"/>
    <n v="0.68176945989489401"/>
    <n v="0.59109003682982098"/>
    <n v="0.40021885575415317"/>
    <n v="9.2989554628000004"/>
    <n v="2.2368950718999994"/>
    <n v="2.2438779201390977"/>
    <n v="2.2508825665260579"/>
    <n v="2.2579090791075052"/>
    <n v="2.2649575261424828"/>
    <n v="2.2720279761031161"/>
    <n v="2.2791204976752777"/>
    <n v="2.2862351597592561"/>
    <n v="2.2933720314704216"/>
    <n v="2.3005311821399017"/>
    <n v="2.3077126813152526"/>
    <n v="2.3149165987611342"/>
    <n v="27.308438291039504"/>
  </r>
  <r>
    <s v="DE Florida"/>
    <x v="21"/>
    <s v="Transmission"/>
    <s v="PEF Transmission Maintenance FF_PS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1.3006958333333329"/>
    <n v="3.90614784316204"/>
    <n v="6.5197332143662692"/>
    <n v="9.1414773366162247"/>
    <n v="11.771405678840287"/>
    <n v="14.409543789472416"/>
    <n v="17.055917296700365"/>
    <n v="19.710551908714624"/>
    <n v="22.373473413958163"/>
    <n v="25.044707681376984"/>
    <n v="27.724280660671369"/>
    <n v="0"/>
    <n v="158.95793465721209"/>
    <n v="2.6013916667186945"/>
    <n v="7.8122956864803283"/>
    <n v="13.039466428993331"/>
    <n v="18.282954673598116"/>
    <n v="23.542811358151436"/>
    <n v="28.81908757952122"/>
    <n v="34.111834594082971"/>
    <n v="39.421103818217667"/>
    <n v="44.746946828811275"/>
    <n v="50.089415363755755"/>
    <n v="55.448561322451717"/>
    <n v="0"/>
    <n v="317.91586932078252"/>
    <n v="5.2027833333333335"/>
    <n v="15.624591372648165"/>
    <n v="26.078932857465087"/>
    <n v="36.565909346464913"/>
    <n v="47.085622715361161"/>
    <n v="57.638175157889698"/>
    <n v="68.223669186801501"/>
    <n v="78.842207634858525"/>
    <n v="89.493893655832693"/>
    <n v="100.17883072550795"/>
    <n v="110.89712264268549"/>
    <n v="0"/>
    <n v="635.83173862884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Maintenance FF_PS 2027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175993852083334E-2"/>
    <n v="3.0559747650978235E-2"/>
    <n v="5.1007132802594529E-2"/>
    <n v="7.1518347943017063E-2"/>
    <n v="9.2093592328407026E-2"/>
    <n v="0.11273306583693748"/>
    <n v="0.13343696897073531"/>
    <n v="0.15420550285782886"/>
    <n v="0.17503886925410173"/>
    <n v="0.19593727054525281"/>
    <n v="0.2169009097487625"/>
    <n v="0.23792999051586461"/>
    <n v="1.4815373923065636"/>
    <n v="0.31069805882444163"/>
    <n v="0.43536662671973214"/>
    <n v="0.56042436874336443"/>
    <n v="0.68587249976853948"/>
    <n v="0.81171223846089191"/>
    <n v="0.93794480729032825"/>
    <n v="1.0645714325429023"/>
    <n v="1.1915933443327285"/>
    <n v="1.3190117766139318"/>
    <n v="1.4468279671926343"/>
    <n v="1.5750431577389805"/>
    <n v="1.7036585937991995"/>
    <n v="12.042724872027673"/>
    <n v="2.8762766521697043"/>
    <n v="5.0961563645164825"/>
    <n v="7.3229658087649021"/>
    <n v="9.5567266172511509"/>
    <n v="11.797460489840423"/>
    <n v="14.045189194137746"/>
    <n v="16.299934565699406"/>
    <n v="18.561718508245114"/>
    <n v="20.830562993870746"/>
    <n v="23.106490063261827"/>
    <n v="25.389521825907611"/>
    <n v="27.67968046031589"/>
    <n v="182.56268354398102"/>
    <n v="28.871537751323437"/>
    <n v="28.961665164575614"/>
    <n v="29.052073925869912"/>
    <n v="29.142764913482083"/>
    <n v="29.233739008429552"/>
    <n v="29.32499709448"/>
    <n v="29.416540058159924"/>
    <n v="29.508368788763285"/>
    <n v="29.600484178360102"/>
    <n v="29.692887121805164"/>
    <n v="29.785578516746686"/>
    <n v="29.878559263635058"/>
    <n v="352.46919578563075"/>
  </r>
  <r>
    <s v="DE Florida"/>
    <x v="21"/>
    <s v="Transmission"/>
    <s v="PEF Transmission Maintenance FF_PS NOV 2024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6.3668051701700007E-2"/>
    <n v="0.18428993632035565"/>
    <n v="0.46533618064901883"/>
    <n v="0.93876483248886533"/>
    <n v="1.4662583332501455"/>
    <n v="2.0308554787249915"/>
    <n v="2.6128314777120965"/>
    <n v="3.2092607597858196"/>
    <n v="3.746179989923315"/>
    <n v="4.102469516678843"/>
    <n v="4.3376154577660575"/>
    <n v="4.5666265086068361"/>
    <n v="27.724156523608045"/>
    <n v="4.800259970273653"/>
    <n v="5.0013366149664069"/>
    <n v="5.3333772794206489"/>
    <n v="6.2691964981998982"/>
    <n v="7.4601659114576337"/>
    <n v="19.193225625608754"/>
    <n v="36.2764167666204"/>
    <n v="42.327374789933856"/>
    <n v="42.688114069193801"/>
    <n v="42.956957125276631"/>
    <n v="0.74512373095474038"/>
    <n v="0"/>
    <n v="213.0515483819064"/>
    <n v="0"/>
    <n v="0"/>
    <n v="0"/>
    <n v="0"/>
    <n v="3.1621534206223251E-5"/>
    <n v="7.8096997806177757E-4"/>
    <n v="1.8726422378296968E-3"/>
    <n v="2.25841270456762E-3"/>
    <n v="2.2800901543721043E-3"/>
    <n v="2.2958832400978707E-3"/>
    <n v="2.305683739638385E-3"/>
    <n v="2.3134179258186174E-3"/>
    <n v="1.4138721514592294E-2"/>
    <n v="2.3209092760274751E-3"/>
    <n v="2.3281543888871718E-3"/>
    <n v="2.3354221185983293E-3"/>
    <n v="2.3427125357632942E-3"/>
    <n v="2.3500257112048103E-3"/>
    <n v="2.357361715966707E-3"/>
    <n v="2.364720621314589E-3"/>
    <n v="2.3721024987365283E-3"/>
    <n v="2.3795074199437589E-3"/>
    <n v="2.3869354568713747E-3"/>
    <n v="2.3943866816790262E-3"/>
    <n v="2.4018611667516233E-3"/>
    <n v="2.8334099591744693E-2"/>
    <n v="2.4093589847000371E-3"/>
    <n v="2.4168802083618054E-3"/>
    <n v="2.424424910801842E-3"/>
    <n v="2.431993165313145E-3"/>
    <n v="2.4395850454175081E-3"/>
    <n v="2.4472006248662365E-3"/>
    <n v="2.4548399776408631E-3"/>
    <n v="2.4625031779538652E-3"/>
    <n v="2.470190300249388E-3"/>
    <n v="2.4779014192039678E-3"/>
    <n v="2.4856366097272538E-3"/>
    <n v="2.4933959469627415E-3"/>
    <n v="2.9413910371198657E-2"/>
    <n v="2.5011795062884969E-3"/>
    <n v="2.5089873633178921E-3"/>
    <n v="2.5168195939003408E-3"/>
    <n v="2.5246762741220315E-3"/>
    <n v="2.5325574803066703E-3"/>
    <n v="2.5404632890162191E-3"/>
    <n v="2.5483937770516421E-3"/>
    <n v="2.5563490214536512E-3"/>
    <n v="2.5643290995034525E-3"/>
    <n v="2.5723340887234994E-3"/>
    <n v="2.5803640668782451E-3"/>
    <n v="2.5884191119748966E-3"/>
    <n v="3.0534872672537034E-2"/>
  </r>
  <r>
    <s v="DE Florida"/>
    <x v="21"/>
    <s v="Transmission"/>
    <s v="PEF Transmission Maintenance FF_PS NOV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1278993491799E-2"/>
    <n v="0.2812177003477781"/>
    <n v="0.45416874618093878"/>
    <n v="0.82409923646363481"/>
    <n v="0.53381723111211243"/>
    <n v="0.56224002313605315"/>
    <n v="0.77422185393784992"/>
    <n v="1.4953574104570322"/>
    <n v="2.5500549774346704"/>
    <n v="3.2756924092116582"/>
    <n v="3.4856673880963118"/>
    <n v="3.5095228471276192"/>
    <n v="3.5328801233982414"/>
    <n v="3.5567645613145267"/>
    <n v="3.5804785558550076"/>
    <n v="3.6580628212326975"/>
    <n v="30.514760202313781"/>
    <n v="3.8951954173625873"/>
    <n v="4.3638132581158713"/>
    <n v="7.9638584047160172"/>
    <n v="20.249906685958308"/>
    <n v="38.226400692414636"/>
    <n v="50.589147639210985"/>
    <n v="54.154751584362984"/>
    <n v="54.545144591912575"/>
    <n v="54.926986962779303"/>
    <n v="55.31777069254295"/>
    <n v="55.705594626135557"/>
    <n v="0.31080073570044037"/>
    <n v="400.2493712912123"/>
    <n v="0"/>
    <n v="0"/>
    <n v="0"/>
    <n v="0"/>
    <n v="0"/>
    <n v="0"/>
    <n v="1.5653153426653907E-5"/>
    <n v="4.6820879847161866E-5"/>
    <n v="7.671240241261646E-5"/>
    <n v="1.0778674558184821E-4"/>
    <n v="1.3837045604813588E-4"/>
    <n v="2.9807910789815079E-4"/>
    <n v="6.8342274521456707E-4"/>
    <n v="4.4459429978810616E-4"/>
    <n v="4.4598217647592571E-4"/>
    <n v="4.4737438565676531E-4"/>
    <n v="4.4877094085523847E-4"/>
    <n v="4.5017185563817801E-4"/>
    <n v="4.5157714361476802E-4"/>
    <n v="4.5298681843667596E-4"/>
    <n v="4.5440089379818514E-4"/>
    <n v="4.5581938343632815E-4"/>
    <n v="4.5724230113101987E-4"/>
    <n v="4.5866966070519149E-4"/>
    <n v="4.6010147602492513E-4"/>
    <n v="5.4276913355613063E-3"/>
    <n v="4.6153776099958787E-4"/>
    <n v="4.6297852958196743E-4"/>
    <n v="4.6442379576840754E-4"/>
    <n v="4.6587357359894395E-4"/>
    <n v="4.6732787715744051E-4"/>
    <n v="4.6878672057172659E-4"/>
    <n v="4.7025011801373379E-4"/>
    <n v="4.7171808369963364E-4"/>
    <n v="4.7319063188997628E-4"/>
    <n v="4.7466777688982825E-4"/>
    <n v="4.7614953304891196E-4"/>
    <n v="4.7763591476174478E-4"/>
    <n v="5.6345403159819025E-3"/>
  </r>
  <r>
    <s v="DE Florida"/>
    <x v="21"/>
    <s v="Transmission"/>
    <s v="PEF Transmission Maintenance FF_STIP"/>
    <s v="AFUDC Not Eligible"/>
    <s v="Maintenance"/>
    <s v="Maintenance"/>
    <s v="Transmission"/>
    <s v="FF - Transmission Stations "/>
    <s v="~"/>
    <s v="PEF Transmission (Excl. ECC) 353.1"/>
    <n v="3.49"/>
    <n v="3.6500000000000004"/>
    <n v="4.12"/>
    <n v="4.4800000000000004"/>
    <n v="4.8699999999999992"/>
    <n v="5.39"/>
    <n v="6.469999999999998"/>
    <n v="7.3199999999999976"/>
    <n v="7.76"/>
    <n v="7.66"/>
    <n v="7.8899999999999988"/>
    <n v="8.1599999999999984"/>
    <n v="71.259999999999991"/>
    <n v="11.536663005663643"/>
    <n v="18.142938268530152"/>
    <n v="0"/>
    <n v="4.5472942416239244"/>
    <n v="10.641365132436881"/>
    <n v="0"/>
    <n v="6.5712119032530991E-2"/>
    <n v="0.19583270655896229"/>
    <n v="0"/>
    <n v="0.12796567587782701"/>
    <n v="0.34846405115252055"/>
    <n v="0"/>
    <n v="45.606235200876434"/>
    <n v="2.4339740722134304"/>
    <n v="7.2740607783101474"/>
    <n v="0"/>
    <n v="2.4607098334453306"/>
    <n v="7.3848931610921129"/>
    <n v="0"/>
    <n v="2.4329993853851555"/>
    <n v="7.279365932585967"/>
    <n v="0"/>
    <n v="2.4594989688690303"/>
    <n v="7.3888559155496401"/>
    <n v="0"/>
    <n v="39.114358047450814"/>
    <n v="1.9204914874741048"/>
    <n v="6.141143936231888"/>
    <n v="0"/>
    <n v="2.1281332415423755"/>
    <n v="6.4000517006248989"/>
    <n v="0"/>
    <n v="2.6044155889683398"/>
    <n v="7.8971714476706047"/>
    <n v="0"/>
    <n v="2.6287710525930894"/>
    <n v="8.04780303578986"/>
    <n v="0"/>
    <n v="37.7679814908951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Maintenance GG"/>
    <s v="AFUDC Not Eligible"/>
    <s v="Maintenance"/>
    <s v="Maintenance"/>
    <s v="Transmission"/>
    <s v="GG - Transmission Lines"/>
    <s v="~"/>
    <s v="PEF Transmission O/H Conduct.&amp; Devices 356.0"/>
    <n v="10.9"/>
    <n v="7.92"/>
    <n v="-10.58"/>
    <n v="2.06"/>
    <n v="1.71"/>
    <n v="1.81"/>
    <n v="2.0499999999999998"/>
    <n v="2.74"/>
    <n v="3.3"/>
    <n v="3.5699999999999994"/>
    <n v="3.6999999999999997"/>
    <n v="0.50999999999999968"/>
    <n v="29.689999999999998"/>
    <n v="12.850854022200002"/>
    <n v="12.890970147675484"/>
    <n v="2.9221073313563752"/>
    <n v="0"/>
    <n v="0"/>
    <n v="0"/>
    <n v="0"/>
    <n v="0"/>
    <n v="0"/>
    <n v="0"/>
    <n v="0"/>
    <n v="0"/>
    <n v="28.6639315012318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Maintenance GG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.04"/>
    <n v="1.1000000000000001"/>
    <n v="3.12"/>
    <n v="7.08"/>
    <n v="11.34"/>
    <n v="13.435351104721674"/>
    <n v="14.087346689571691"/>
    <n v="0"/>
    <n v="0.42272050382289905"/>
    <n v="1.2726286195769476"/>
    <n v="0"/>
    <n v="0.49406396311005907"/>
    <n v="1.48640170501588"/>
    <n v="0"/>
    <n v="0.6659779495352286"/>
    <n v="1.9846195172333079"/>
    <n v="0"/>
    <n v="33.849110052587683"/>
    <n v="0.48377930616791986"/>
    <n v="1.4360077675674103"/>
    <n v="0"/>
    <n v="0.46595658182795324"/>
    <n v="1.4227346796540419"/>
    <n v="0"/>
    <n v="0.91673679171377098"/>
    <n v="2.6515147604496221"/>
    <n v="0"/>
    <n v="0.70147252909028091"/>
    <n v="1.999684141696364"/>
    <n v="0"/>
    <n v="10.077886558167362"/>
    <n v="1.0291432211696685"/>
    <n v="3.0548178491661746"/>
    <n v="0"/>
    <n v="0.99122895798519539"/>
    <n v="3.026582022879527"/>
    <n v="0"/>
    <n v="1.95017323552402"/>
    <n v="5.6405646267988221"/>
    <n v="0"/>
    <n v="1.4922417907214671"/>
    <n v="4.2539260209550607"/>
    <n v="0"/>
    <n v="21.438677725199934"/>
    <n v="1.0245105118314599"/>
    <n v="3.0410665239033277"/>
    <n v="0"/>
    <n v="0.98676692048108428"/>
    <n v="3.0129578017683856"/>
    <n v="0"/>
    <n v="1.9413944906676255"/>
    <n v="5.6151735093315756"/>
    <n v="0"/>
    <n v="1.4855244336650961"/>
    <n v="4.2347768856394454"/>
    <n v="0"/>
    <n v="21.342171077288"/>
    <n v="1.0245105118314599"/>
    <n v="3.0410665239033277"/>
    <n v="0"/>
    <n v="0.98676692048108428"/>
    <n v="3.0129578017683856"/>
    <n v="0"/>
    <n v="1.9413944906676255"/>
    <n v="5.6151735093315756"/>
    <n v="0"/>
    <n v="1.4855244336650961"/>
    <n v="4.2347768856394454"/>
    <n v="0"/>
    <n v="21.342171077288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Maintenance GG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.13378193895288468"/>
    <n v="0.41996681298015576"/>
    <n v="0"/>
    <n v="0.19801445039574861"/>
    <n v="0.5961358731939006"/>
    <n v="0"/>
    <n v="0.2314337800765181"/>
    <n v="0.69627333906030187"/>
    <n v="0"/>
    <n v="0.31196323920960051"/>
    <n v="0.92965290161149083"/>
    <n v="0"/>
    <n v="3.5172223354806009"/>
    <n v="0.22661615076000943"/>
    <n v="0.67266736836123919"/>
    <n v="0"/>
    <n v="0.21826747371970204"/>
    <n v="0.66644987196716499"/>
    <n v="0"/>
    <n v="0.42942589802744929"/>
    <n v="1.2420458275821282"/>
    <n v="0"/>
    <n v="0.32858992184992597"/>
    <n v="0.93670960528801761"/>
    <n v="0"/>
    <n v="4.7207721175556365"/>
    <n v="0.48208030477698127"/>
    <n v="1.4309646018854769"/>
    <n v="0"/>
    <n v="0.46432017268322667"/>
    <n v="1.4177381281917316"/>
    <n v="0"/>
    <n v="0.91351727185339548"/>
    <n v="2.6422028134343964"/>
    <n v="0"/>
    <n v="0.69900900328949778"/>
    <n v="1.9926613813284355"/>
    <n v="0"/>
    <n v="10.042493677443142"/>
    <n v="0.47991021038801129"/>
    <n v="1.4245230853526603"/>
    <n v="0"/>
    <n v="0.46223002589348888"/>
    <n v="1.4113561509017842"/>
    <n v="0"/>
    <n v="0.90940505509981284"/>
    <n v="2.6303088832258039"/>
    <n v="0"/>
    <n v="0.69586239991066912"/>
    <n v="1.9836913752114289"/>
    <n v="0"/>
    <n v="9.9972871859836605"/>
    <n v="0.47991021038801129"/>
    <n v="1.4245230853526603"/>
    <n v="0"/>
    <n v="0.46223002589348888"/>
    <n v="1.4113561509017842"/>
    <n v="0"/>
    <n v="0.90940505509981284"/>
    <n v="2.6303088832258039"/>
    <n v="0"/>
    <n v="0.69586239991066912"/>
    <n v="1.9836913752114289"/>
    <n v="0"/>
    <n v="9.9972871859836605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Maintenance GG CFK Anchor_Guy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7244092911172444"/>
    <n v="1.2302580246980133"/>
    <n v="2.1549099605208926"/>
    <n v="2.6892134087829671"/>
    <n v="6.4468223231135973"/>
    <n v="2.8475403281029714"/>
    <n v="2.9734179847681883"/>
    <n v="3.0967720432281545"/>
    <n v="3.2249625560163131"/>
    <n v="3.6661362008612506"/>
    <n v="4.5711229906736692"/>
    <n v="5.6852001614805108"/>
    <n v="6.8458366942699724"/>
    <n v="7.6129019725604694"/>
    <n v="7.9494251067919519"/>
    <n v="8.2210155562604754"/>
    <n v="8.4766005927610166"/>
    <n v="65.170932187774952"/>
    <n v="9.1468623242286657"/>
    <n v="10.21840079932957"/>
    <n v="11.26728245626618"/>
    <n v="12.359123672449222"/>
    <n v="16.24113544854751"/>
    <n v="24.258007901999957"/>
    <n v="34.138817768747806"/>
    <n v="44.434556280134032"/>
    <n v="51.221338703823299"/>
    <n v="54.169558994161299"/>
    <n v="56.538724479034478"/>
    <n v="58.765034596335902"/>
    <n v="382.75884342505793"/>
    <n v="1.4184137944787014"/>
    <n v="0"/>
    <n v="0"/>
    <n v="0"/>
    <n v="0"/>
    <n v="0"/>
    <n v="0"/>
    <n v="0"/>
    <n v="0"/>
    <n v="0"/>
    <n v="0"/>
    <n v="0"/>
    <n v="1.4184137944787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Maintenance GG CFK Anchor_Guy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46205049433203"/>
    <n v="0.57628826707586811"/>
    <n v="1.0094218464114018"/>
    <n v="1.25970495947396"/>
    <n v="3.0198771234555619"/>
    <n v="1.333869845322831"/>
    <n v="1.392834562615348"/>
    <n v="1.4506171538763308"/>
    <n v="1.5106652795436182"/>
    <n v="1.7173237122977076"/>
    <n v="2.14124557125536"/>
    <n v="2.6631113825437338"/>
    <n v="3.2067869390192678"/>
    <n v="3.5661023924328763"/>
    <n v="3.7237395140479186"/>
    <n v="3.8509602972791366"/>
    <n v="3.9706836844210924"/>
    <n v="30.52794033465522"/>
    <n v="4.2846535703802422"/>
    <n v="4.7865930322850714"/>
    <n v="5.2779193884712354"/>
    <n v="5.7893692386362723"/>
    <n v="7.6078152835340029"/>
    <n v="11.363149075973549"/>
    <n v="15.991604799163804"/>
    <n v="20.81442504164869"/>
    <n v="23.993549260674943"/>
    <n v="25.374580497999197"/>
    <n v="26.484365798549195"/>
    <n v="27.527233533379064"/>
    <n v="179.29525852069528"/>
    <n v="0.66442584499075985"/>
    <n v="0"/>
    <n v="0"/>
    <n v="0"/>
    <n v="0"/>
    <n v="0"/>
    <n v="0"/>
    <n v="0"/>
    <n v="0"/>
    <n v="0"/>
    <n v="0"/>
    <n v="0"/>
    <n v="0.664425844990759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Maintenance GG_SPP"/>
    <s v="AFUDC Not Eligible"/>
    <s v="Recoverable"/>
    <s v="Florida SPP"/>
    <s v="Transmission"/>
    <s v="GG - Transmission Lines"/>
    <s v="DEF - SPP"/>
    <s v="PEF Transmission Poles &amp; Fixtures 355.0 SPP"/>
    <n v="13.03"/>
    <n v="18.309999999999995"/>
    <n v="4.2199999999999944"/>
    <n v="31.030000000000008"/>
    <n v="37.899999999999991"/>
    <n v="46.559999999999995"/>
    <n v="51.11999999999999"/>
    <n v="38.86999999999999"/>
    <n v="45.050000000000011"/>
    <n v="54.54999999999999"/>
    <n v="33.480000000000004"/>
    <n v="40.849999999999994"/>
    <n v="414.97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563.83503646559996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563.83503646559996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563.83503646559996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563.83503646559996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563.83503646559996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46.986253038800001"/>
    <n v="563.83503646559996"/>
  </r>
  <r>
    <s v="DE Florida"/>
    <x v="21"/>
    <s v="Transmission"/>
    <s v="PEF Transmission Maintenance GG_SPP 354"/>
    <s v="AFUDC Not Eligible"/>
    <s v="Recoverable"/>
    <s v="Florida SPP"/>
    <s v="Transmission"/>
    <s v="GG - Transmission Lines"/>
    <s v="DEF - SPP"/>
    <s v="PEF Transmission Towers &amp; Fixtures 354 SPP"/>
    <n v="7.3599999999999994"/>
    <n v="8.4600000000000009"/>
    <n v="7.82"/>
    <n v="7.83"/>
    <n v="1.92"/>
    <n v="3.61"/>
    <n v="4.92"/>
    <n v="3.22"/>
    <n v="4.09"/>
    <n v="4.1399999999999997"/>
    <n v="4.37"/>
    <n v="3.59"/>
    <n v="61.33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67.071452419200014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67.071452419200014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67.071452419200014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67.071452419200014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67.071452419200014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5.5892877016000009"/>
    <n v="67.071452419200014"/>
  </r>
  <r>
    <s v="DE Florida"/>
    <x v="21"/>
    <s v="Transmission"/>
    <s v="PEF Transmission Maintenance HB"/>
    <s v="AFUDC Not Eligible"/>
    <s v="Maintenance"/>
    <s v="Maintenance"/>
    <s v="Transmission"/>
    <s v="HB - Distribution Substation"/>
    <s v="~"/>
    <s v="PEF Distribution Station Equip 362.0"/>
    <n v="77.689999999999984"/>
    <n v="77.77"/>
    <n v="53.07"/>
    <n v="65.699999999999989"/>
    <n v="85.64"/>
    <n v="30.51"/>
    <n v="-221.31000000000003"/>
    <n v="87.48"/>
    <n v="91.47"/>
    <n v="94.049999999999983"/>
    <n v="65.349999999999994"/>
    <n v="77.919999999999987"/>
    <n v="585.3399999999998"/>
    <n v="139.99793123889839"/>
    <n v="149.14296026817294"/>
    <n v="6.8411592476256944"/>
    <n v="4.0616500562005191"/>
    <n v="11.60209086572628"/>
    <n v="0"/>
    <n v="3.4942923329829614"/>
    <n v="10.305944025263518"/>
    <n v="0"/>
    <n v="4.621514981479482"/>
    <n v="13.289060476509967"/>
    <n v="0"/>
    <n v="343.35660349285973"/>
    <n v="5.2772758825003363"/>
    <n v="15.600803210320443"/>
    <n v="0"/>
    <n v="9.0910633046540301"/>
    <n v="28.571921181838235"/>
    <n v="0"/>
    <n v="14.554375368310927"/>
    <n v="50.502384223816165"/>
    <n v="0"/>
    <n v="7.6896044763027946"/>
    <n v="21.970362136844319"/>
    <n v="0"/>
    <n v="153.25778978458726"/>
    <n v="4.0571997261660293"/>
    <n v="11.993986276664621"/>
    <n v="0"/>
    <n v="6.9892611967682221"/>
    <n v="21.966255578828758"/>
    <n v="0"/>
    <n v="11.189486597553286"/>
    <n v="38.826520349836102"/>
    <n v="0"/>
    <n v="5.9118116752310579"/>
    <n v="16.890939422166472"/>
    <n v="0"/>
    <n v="117.82546082321454"/>
    <n v="2.3533897597760149"/>
    <n v="6.9571444315042541"/>
    <n v="0"/>
    <n v="4.0541400076494742"/>
    <n v="12.741586421403326"/>
    <n v="0"/>
    <n v="6.4904921998299594"/>
    <n v="22.521428957451356"/>
    <n v="0"/>
    <n v="3.4291624759031443"/>
    <n v="9.7976354510620602"/>
    <n v="0"/>
    <n v="68.344979704579586"/>
    <n v="2.8691954699117201"/>
    <n v="8.4819810248062737"/>
    <n v="0"/>
    <n v="4.9427087442765227"/>
    <n v="15.534231798161018"/>
    <n v="0"/>
    <n v="7.9130499909296281"/>
    <n v="27.457577595140108"/>
    <n v="0"/>
    <n v="4.180751361129821"/>
    <n v="11.945038485554234"/>
    <n v="0"/>
    <n v="83.324534469909338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Maintenance HB - PS"/>
    <s v="AFUDC Not Eligible"/>
    <s v="Maintenance"/>
    <s v="Maintenance"/>
    <s v="Physical Security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959031179981514E-2"/>
    <n v="0.18607050918880813"/>
    <n v="0.31056942227519063"/>
    <n v="0.43545697988358745"/>
    <n v="0.56073439523394364"/>
    <n v="0.6864028853334766"/>
    <n v="0.8124636709884987"/>
    <n v="0.93891797681627642"/>
    <n v="1.0657670312569274"/>
    <n v="1.1930120665853543"/>
    <n v="1.3206543189232147"/>
    <n v="1.4486950282509308"/>
    <n v="9.0207033159161902"/>
    <n v="2.6284929918609965"/>
    <n v="4.8633314488213877"/>
    <n v="7.1051463339477188"/>
    <n v="9.3539594253465008"/>
    <n v="11.609792569108309"/>
    <n v="13.872667679520006"/>
    <n v="16.142606739277621"/>
    <n v="18.419631799699911"/>
    <n v="20.703764980942566"/>
    <n v="22.995028472213114"/>
    <n v="25.293444531986459"/>
    <n v="0"/>
    <n v="152.98786697272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Maintenance HB - STIP"/>
    <s v="AFUDC Not Eligible"/>
    <s v="Maintenance"/>
    <s v="Maintenance"/>
    <s v="Transmission"/>
    <s v="HB - Distribution Substation"/>
    <s v="~"/>
    <s v="PEF Distribution Station Equip 362.0"/>
    <n v="0.71"/>
    <n v="0.77"/>
    <n v="0.87000000000000011"/>
    <n v="1.06"/>
    <n v="1.4100000000000001"/>
    <n v="1.7000000000000004"/>
    <n v="2.4700000000000002"/>
    <n v="2.85"/>
    <n v="2.9"/>
    <n v="3.0000000000000004"/>
    <n v="3.2299999999999995"/>
    <n v="3.2800000000000002"/>
    <n v="24.250000000000004"/>
    <n v="5.1196838488647991"/>
    <n v="9.8283716291969299"/>
    <n v="0"/>
    <n v="3.0752754880729807"/>
    <n v="6.5331384867458189"/>
    <n v="0"/>
    <n v="0.11913571558940549"/>
    <n v="0.30231463258701247"/>
    <n v="0"/>
    <n v="0.1639995723537345"/>
    <n v="0.34725280197547548"/>
    <n v="0"/>
    <n v="25.489172175386155"/>
    <n v="2.4339779899092804"/>
    <n v="7.2740686259316014"/>
    <n v="0"/>
    <n v="2.4607098334453306"/>
    <n v="7.3848931610921129"/>
    <n v="0"/>
    <n v="2.4329993853851555"/>
    <n v="7.279365932585967"/>
    <n v="0"/>
    <n v="2.4594989688690303"/>
    <n v="7.3888559155496401"/>
    <n v="0"/>
    <n v="39.114369812768118"/>
    <n v="1.920494407492171"/>
    <n v="6.141149544495943"/>
    <n v="0"/>
    <n v="2.1281330180883851"/>
    <n v="6.4000510286194707"/>
    <n v="0"/>
    <n v="2.6044153155047032"/>
    <n v="7.8971706184676025"/>
    <n v="0"/>
    <n v="2.6287707765721287"/>
    <n v="8.0478021907705415"/>
    <n v="0"/>
    <n v="37.7679869000109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Maintenance HB SPP"/>
    <s v="AFUDC Not Eligible"/>
    <s v="Recoverable"/>
    <s v="Florida SPP"/>
    <s v="Transmission"/>
    <s v="HB - Distribution Substation"/>
    <s v="DEF - SPP"/>
    <s v="PEF Distribution Station Equip 362.0 SPP"/>
    <n v="7.0000000000000007E-2"/>
    <n v="0.30000000000000004"/>
    <n v="0.43"/>
    <n v="0.67"/>
    <n v="0.65999999999999992"/>
    <n v="0.8899999999999999"/>
    <n v="0.99"/>
    <n v="1.0699999999999998"/>
    <n v="1.1400000000000001"/>
    <n v="1.6"/>
    <n v="2.46"/>
    <n v="2.4499999999999997"/>
    <n v="12.73"/>
    <n v="1.8706439490133129"/>
    <n v="1.8565441533767375"/>
    <n v="1.850604324516512"/>
    <n v="1.8410987755907935"/>
    <n v="1.8355856502065535"/>
    <n v="1.8496590367958794"/>
    <n v="1.8377193660310447"/>
    <n v="1.842925278911393"/>
    <n v="1.838861176051626"/>
    <n v="1.8564103682152822"/>
    <n v="1.8580012147321456"/>
    <n v="1.7746815711987036"/>
    <n v="22.112734864639982"/>
    <n v="1.7036531287835113"/>
    <n v="1.7207856653777112"/>
    <n v="1.7057915351669111"/>
    <n v="1.6907355209700301"/>
    <n v="1.6931116300372502"/>
    <n v="1.6992979308830101"/>
    <n v="1.7041240295813402"/>
    <n v="1.7172790684933503"/>
    <n v="1.70030946434313"/>
    <n v="1.6913205250497003"/>
    <n v="1.6900251100414501"/>
    <n v="1.6840839945225003"/>
    <n v="20.400517603249895"/>
    <n v="0.68667374990000007"/>
    <n v="0.68667374990000007"/>
    <n v="0.68667374990000007"/>
    <n v="0.68667374990000007"/>
    <n v="0.68667374990000007"/>
    <n v="0.68667374990000007"/>
    <n v="0.68667374990000007"/>
    <n v="0.68667374990000007"/>
    <n v="0.68667374990000007"/>
    <n v="0.68667374990000007"/>
    <n v="0.68667374990000007"/>
    <n v="0.68667374990000007"/>
    <n v="8.2400849987999987"/>
    <n v="0.68667375004322273"/>
    <n v="0.68667375004322273"/>
    <n v="0.68667375004322273"/>
    <n v="0.68667375004322273"/>
    <n v="0.68667375004322273"/>
    <n v="0.68667375004322273"/>
    <n v="0.68667375004322273"/>
    <n v="0.68667375004322273"/>
    <n v="0.68667375004322273"/>
    <n v="0.68667375004322273"/>
    <n v="0.68667375004322273"/>
    <n v="0.68667374832454586"/>
    <n v="8.2400849987999969"/>
    <n v="1.1754634261909636"/>
    <n v="0.84387662323185875"/>
    <n v="0.22823530097476732"/>
    <n v="0.99120869075781348"/>
    <n v="0.98321470251412313"/>
    <n v="1.0750260438177253"/>
    <n v="0.56857077619081542"/>
    <n v="0.50131308182134116"/>
    <n v="0.79064587343229764"/>
    <n v="0.54695850689234238"/>
    <n v="0.41093937229473121"/>
    <n v="0.12463260068122552"/>
    <n v="8.2400849988000076"/>
    <n v="2.8796469249000003"/>
    <n v="2.8796469249000003"/>
    <n v="2.8796469249000003"/>
    <n v="2.8796469249000003"/>
    <n v="2.8796469249000003"/>
    <n v="2.8796469249000003"/>
    <n v="2.8796469249000003"/>
    <n v="2.8796469249000003"/>
    <n v="2.8796469249000003"/>
    <n v="2.8796469249000003"/>
    <n v="2.8796469249000003"/>
    <n v="2.8796469249000003"/>
    <n v="34.555763098800007"/>
  </r>
  <r>
    <s v="DE Florida"/>
    <x v="21"/>
    <s v="Transmission"/>
    <s v="PEF Transmission Maintenance SA 2024-2025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054475220745544"/>
    <n v="1.5632667643920399"/>
    <n v="2.6092372550934004"/>
    <n v="3.6584761202082192"/>
    <n v="4.7110162570637506"/>
    <n v="5.7668456355920998"/>
    <n v="6.8259171786424195"/>
    <n v="7.8882387907967342"/>
    <n v="8.95386777052361"/>
    <n v="10.022815410050884"/>
    <n v="11.095108504731837"/>
    <n v="0"/>
    <n v="63.6153344393024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Maintenance SA System Control Center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1.3621094878"/>
    <n v="1.3663615441247805"/>
    <n v="1.3706268739662286"/>
    <n v="1.3749055187598829"/>
    <n v="1.3791975200706299"/>
    <n v="1.3835029195931088"/>
    <n v="1.3878217591521151"/>
    <n v="1.3921540807030075"/>
    <n v="1.3964999263321156"/>
    <n v="1.4008593382571488"/>
    <n v="1.4052323588276061"/>
    <n v="1.4082142790251875"/>
    <n v="16.62748560661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Maintenance SB"/>
    <s v="AFUDC Not Eligible"/>
    <s v="Maintenance"/>
    <s v="Maintenance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1.3667377225670499E-2"/>
    <n v="0"/>
    <n v="0"/>
    <n v="0"/>
    <n v="0"/>
    <n v="0"/>
    <n v="0"/>
    <n v="0"/>
    <n v="0"/>
    <n v="0"/>
    <n v="0"/>
    <n v="0"/>
    <n v="1.366737722567049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1"/>
    <s v="Transmission"/>
    <s v="PEF Transmission Maintenance TB"/>
    <s v="AFUDC Not Eligible"/>
    <s v="Maintenance"/>
    <s v="Maintenance"/>
    <s v="Transmission"/>
    <s v="TB - Equipment &amp; Tools"/>
    <s v="~"/>
    <s v="PEF Distribution General Plant Stores Equip 393.0"/>
    <n v="0"/>
    <n v="0"/>
    <n v="0"/>
    <n v="0"/>
    <n v="0"/>
    <n v="0"/>
    <n v="0"/>
    <n v="0"/>
    <n v="0"/>
    <n v="0"/>
    <n v="0"/>
    <n v="0"/>
    <n v="0"/>
    <n v="7.7979317068250502"/>
    <n v="7.7977684590923992"/>
    <n v="7.7975657846676496"/>
    <n v="7.7969632555325994"/>
    <n v="7.7973861169507988"/>
    <n v="7.7972653395385008"/>
    <n v="7.7977831309413999"/>
    <n v="7.7982689096184492"/>
    <n v="7.797709834129801"/>
    <n v="7.7979690576065996"/>
    <n v="7.7982006386955494"/>
    <n v="7.7985813419604009"/>
    <n v="93.57339357555918"/>
    <n v="7.5336730075317497"/>
    <n v="7.5346339824245501"/>
    <n v="7.5332773046425494"/>
    <n v="7.5314870425059013"/>
    <n v="7.5325991998767998"/>
    <n v="7.5315063500348503"/>
    <n v="7.5335376831372507"/>
    <n v="7.5351206976026006"/>
    <n v="7.5328740317035994"/>
    <n v="7.532643293465549"/>
    <n v="7.5325567139481002"/>
    <n v="7.5328698174490993"/>
    <n v="90.396779124322606"/>
    <n v="7.7871615083793095"/>
    <n v="7.7871615083793095"/>
    <n v="7.7871615083793095"/>
    <n v="7.7871615083793095"/>
    <n v="7.7871615083793095"/>
    <n v="7.7871615083793095"/>
    <n v="7.7871615083793095"/>
    <n v="7.7871615083793095"/>
    <n v="7.7871615083793095"/>
    <n v="7.7871615083793095"/>
    <n v="7.7871615083793095"/>
    <n v="7.7871615073225859"/>
    <n v="93.44593809949501"/>
    <n v="7.7815237723290398"/>
    <n v="7.7815237723290398"/>
    <n v="7.7815237723290398"/>
    <n v="7.7815237723290398"/>
    <n v="7.7815237723290398"/>
    <n v="7.7815237723290398"/>
    <n v="7.7815237723290398"/>
    <n v="7.7815237723290398"/>
    <n v="7.7815237723290398"/>
    <n v="7.7815237723290398"/>
    <n v="7.7815237723290398"/>
    <n v="7.7815237716355554"/>
    <n v="93.378285267254995"/>
    <n v="7.7815237721503978"/>
    <n v="7.7815237721503978"/>
    <n v="7.7815237721503978"/>
    <n v="7.7815237721503978"/>
    <n v="7.7815237721503978"/>
    <n v="7.7815237721503978"/>
    <n v="7.7815237721503978"/>
    <n v="7.7815237721503978"/>
    <n v="7.7815237721503978"/>
    <n v="7.7815237721503978"/>
    <n v="7.7815237721503978"/>
    <n v="7.7815237736006191"/>
    <n v="93.378285267254995"/>
    <n v="7.9750864325000004"/>
    <n v="7.9750864325000004"/>
    <n v="7.9750864325000004"/>
    <n v="7.9750864325000004"/>
    <n v="7.9750864325000004"/>
    <n v="7.9750864325000004"/>
    <n v="7.9750864325000004"/>
    <n v="7.9750864325000004"/>
    <n v="7.9750864325000004"/>
    <n v="7.9750864325000004"/>
    <n v="7.9750864325000004"/>
    <n v="7.9750864325000004"/>
    <n v="95.701037190000022"/>
  </r>
  <r>
    <s v="DE Florida"/>
    <x v="22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077997094856004"/>
    <n v="8.0368555480859705"/>
    <n v="12.087280251730471"/>
    <n v="16.159187154264938"/>
    <n v="20.252690190622843"/>
    <n v="24.367903900013282"/>
    <n v="28.504943429125859"/>
    <n v="32.663924535352578"/>
    <n v="36.844963590026822"/>
    <n v="41.048177581679511"/>
    <n v="45.273684119312506"/>
    <n v="49.521601435689419"/>
    <n v="49.521601435689419"/>
  </r>
  <r>
    <s v="DE Florida"/>
    <x v="22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2.31"/>
    <n v="2.31"/>
    <n v="2.31"/>
    <n v="2.31"/>
    <n v="2.31"/>
    <n v="2.31"/>
    <n v="2.31"/>
    <n v="2.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2"/>
    <s v="Customer Delivery"/>
    <s v="PEF Other Yates Maintenance VS - 303"/>
    <s v="AFUDC Not Eligible"/>
    <s v="Maintenance"/>
    <s v="Maintenance"/>
    <s v="Operations Support"/>
    <s v="VS - Other - Intangible Plant - Software"/>
    <s v="~"/>
    <s v="PEF Other Yates Maintenance VS"/>
    <n v="0"/>
    <n v="-0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2"/>
    <s v="Grid Solutions"/>
    <s v="PEF Grid Solutions Dist Energy Enablement &amp; Storage VS"/>
    <s v="AFUDC Not Eligible"/>
    <s v="Major Projects"/>
    <s v="Other Transmission &amp; Distribution Expansion"/>
    <s v="GS Distributed Energy Enablement &amp; Storage"/>
    <s v="VS - Intangible Plant - Software"/>
    <s v="~"/>
    <s v="PEF Grid Solutions Ent Sys Intang-5 Year"/>
    <n v="1.67"/>
    <n v="0"/>
    <n v="1.67"/>
    <n v="1.67"/>
    <n v="1.67"/>
    <n v="1.67"/>
    <n v="1.67"/>
    <n v="1.67"/>
    <n v="1.67"/>
    <n v="1.67"/>
    <n v="1.67"/>
    <n v="1.67"/>
    <n v="1.67"/>
    <n v="1.67"/>
    <n v="1.67"/>
    <n v="1.67"/>
    <n v="1.67"/>
    <n v="1.67"/>
    <n v="1.67"/>
    <n v="1.67"/>
    <n v="1.67"/>
    <n v="1.67"/>
    <n v="1.67"/>
    <n v="1.67"/>
    <n v="3.3400000000000096E-2"/>
    <n v="3.3400000000000096E-2"/>
    <n v="3.3400000000000096E-2"/>
    <n v="3.3400000000000096E-2"/>
    <n v="3.3400000000000096E-2"/>
    <n v="3.3400000000000096E-2"/>
    <n v="3.3400000000000096E-2"/>
    <n v="3.3400000000000096E-2"/>
    <n v="3.3400000000000096E-2"/>
    <n v="3.3400000000000096E-2"/>
    <n v="3.3400000000000096E-2"/>
    <n v="3.3400000000000096E-2"/>
    <n v="3.3400000000000096E-2"/>
    <n v="6.6800000000000193E-4"/>
    <n v="6.6800000000000193E-4"/>
    <n v="6.6800000000000193E-4"/>
    <n v="6.6800000000000193E-4"/>
    <n v="6.6800000000000193E-4"/>
    <n v="6.6800000000000193E-4"/>
    <n v="6.6800000000000193E-4"/>
    <n v="6.6800000000000193E-4"/>
    <n v="6.6800000000000193E-4"/>
    <n v="6.6800000000000193E-4"/>
    <n v="6.6800000000000193E-4"/>
    <n v="6.6800000000000193E-4"/>
    <n v="6.6800000000000193E-4"/>
    <n v="1.3360000000000021E-5"/>
    <n v="1.3360000000000021E-5"/>
    <n v="1.3360000000000021E-5"/>
    <n v="1.3360000000000021E-5"/>
    <n v="1.3360000000000021E-5"/>
    <n v="1.3360000000000021E-5"/>
    <n v="1.3360000000000021E-5"/>
    <n v="1.3360000000000021E-5"/>
    <n v="1.3360000000000021E-5"/>
    <n v="1.3360000000000021E-5"/>
    <n v="1.3360000000000021E-5"/>
    <n v="1.3360000000000021E-5"/>
    <n v="1.3360000000000021E-5"/>
    <n v="2.6720000000000144E-7"/>
    <n v="2.6720000000000144E-7"/>
    <n v="2.6720000000000144E-7"/>
    <n v="2.6720000000000144E-7"/>
    <n v="2.6720000000000144E-7"/>
    <n v="2.6720000000000144E-7"/>
    <n v="2.6720000000000144E-7"/>
    <n v="2.6720000000000144E-7"/>
    <n v="2.6720000000000144E-7"/>
    <n v="2.6720000000000144E-7"/>
    <n v="2.6720000000000144E-7"/>
    <n v="2.6720000000000144E-7"/>
    <n v="2.6720000000000144E-7"/>
    <n v="0"/>
    <n v="0"/>
    <n v="0"/>
    <n v="0"/>
    <n v="0"/>
    <n v="0"/>
    <n v="0"/>
    <n v="0"/>
    <n v="0"/>
    <n v="0"/>
    <n v="0"/>
    <n v="0"/>
    <n v="0"/>
    <n v="0"/>
    <n v="0"/>
  </r>
  <r>
    <s v="DE Florida"/>
    <x v="22"/>
    <s v="Grid Solutions"/>
    <s v="PEF Grid Solutions Maintenance Grid Mod VS"/>
    <s v="AFUDC Not Eligible"/>
    <s v="Maintenance"/>
    <s v="Maintenance"/>
    <s v="Fossil Hydro"/>
    <s v="VS - Intangible Plant - Software"/>
    <s v="~"/>
    <s v="PEF Corporate 2008 Misc Intangible 303"/>
    <n v="0"/>
    <n v="-1.1000000000000001"/>
    <n v="0"/>
    <n v="0"/>
    <n v="0"/>
    <n v="0"/>
    <n v="0"/>
    <n v="0"/>
    <n v="0"/>
    <n v="0"/>
    <n v="0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  <n v="0.09"/>
  </r>
  <r>
    <s v="DE Florida"/>
    <x v="22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934766151210702"/>
    <n v="11.601221492890119"/>
    <n v="26.169919758276791"/>
    <n v="46.646761540588017"/>
    <n v="73.079448506705745"/>
    <n v="105.5162004896613"/>
    <n v="144.00576221407056"/>
    <n v="188.59741011996925"/>
    <n v="239.34095928676032"/>
    <n v="296.28677045871797"/>
    <n v="359.48575717390634"/>
    <n v="359.48575717390634"/>
    <n v="428.8901600256911"/>
    <n v="0"/>
    <n v="0"/>
    <n v="0"/>
    <n v="0"/>
    <n v="0"/>
    <n v="0"/>
    <n v="0"/>
    <n v="0"/>
    <n v="0"/>
    <n v="0"/>
    <n v="0"/>
    <n v="0"/>
  </r>
  <r>
    <s v="DE Florida"/>
    <x v="22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295625841937127"/>
    <n v="1.8561954388624189"/>
    <n v="4.187187161324287"/>
    <n v="7.4634818464940835"/>
    <n v="11.692711761072918"/>
    <n v="16.882592078345805"/>
    <n v="23.040921954251285"/>
    <n v="30.175585619195076"/>
    <n v="38.29455348588165"/>
    <n v="47.405883273394878"/>
    <n v="57.517721147825021"/>
    <n v="57.517721147825021"/>
    <n v="68.449264602106666"/>
    <n v="85.702482159112236"/>
    <n v="114.65969175376317"/>
    <n v="155.41494249186275"/>
    <n v="208.0633009849949"/>
    <n v="272.70086451349727"/>
    <n v="349.42477438151957"/>
    <n v="438.33322946722751"/>
    <n v="539.5254999712497"/>
    <n v="653.10194136684902"/>
    <n v="779.16400855467748"/>
    <n v="917.81427022591117"/>
    <n v="917.81427022591117"/>
    <n v="1066.5837648602974"/>
    <n v="1225.415434615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2"/>
    <s v="Nuclear"/>
    <s v="PEF Nuclear Maintenance"/>
    <s v="AFUDC Not Eligible"/>
    <s v="Maintenance"/>
    <s v="Maintenance"/>
    <s v="Fossil Hydro"/>
    <s v="BB - GO - Nuke Steam Plant"/>
    <s v="~"/>
    <s v="D INT 303-Passport-Nuc Asset -50220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</r>
  <r>
    <s v="DE Florida"/>
    <x v="22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401.38"/>
    <n v="445.25"/>
    <n v="489.86"/>
    <n v="535.17999999999995"/>
    <n v="581.20000000000005"/>
    <n v="627.98"/>
    <n v="677.01"/>
    <n v="728.42"/>
    <n v="784.62"/>
    <n v="845.26"/>
    <n v="907.76"/>
    <n v="975.29"/>
    <n v="975.29"/>
    <n v="1044.024269286871"/>
    <n v="1115.822242285999"/>
    <n v="1188.0926928666574"/>
    <n v="1260.8398718008157"/>
    <n v="1334.0680768048535"/>
    <n v="1407.7816531437975"/>
    <n v="1481.9849942443991"/>
    <n v="1556.6825423171279"/>
    <n v="1631.878788987201"/>
    <n v="1707.5782759350052"/>
    <n v="1783.7855955457248"/>
    <n v="1860.5053915686799"/>
    <n v="1860.5053915686799"/>
    <n v="1936.4294119756782"/>
    <n v="2012.851866848529"/>
    <n v="2089.7772314156878"/>
    <n v="2167.210030239833"/>
    <n v="2245.1548378517264"/>
    <n v="2323.6162793933672"/>
    <n v="2402.5990312705594"/>
    <n v="2482.1078218149673"/>
    <n v="2562.1474319557888"/>
    <n v="2642.7226959014265"/>
    <n v="2723.83850183095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2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3.4243540476196301"/>
    <n v="11.003963068320708"/>
    <n v="20.752381194555689"/>
    <n v="33.822121562451088"/>
    <n v="50.731770696575786"/>
    <n v="71.485193744566857"/>
    <n v="95.936344688600201"/>
    <n v="124.01686718341347"/>
    <n v="158.30271242246661"/>
    <n v="200.00163489869729"/>
    <n v="247.68120340160056"/>
    <n v="247.68120340160056"/>
    <n v="302.54118672795437"/>
    <n v="364.53926730137681"/>
    <n v="430.67258757561774"/>
    <n v="500.97473389799677"/>
    <n v="575.47965673392184"/>
    <n v="654.22167537490009"/>
    <n v="737.2354827152709"/>
    <n v="824.55615009870348"/>
    <n v="916.2191322355493"/>
    <n v="1012.2602721924503"/>
    <n v="1112.71580645497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2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.6040659929378298"/>
    <n v="5.1545730085085255"/>
    <n v="9.7210126300488469"/>
    <n v="15.843255181236266"/>
    <n v="23.764221515723463"/>
    <n v="33.485722179907235"/>
    <n v="44.939345015658539"/>
    <n v="58.093069943478554"/>
    <n v="74.153546641361004"/>
    <n v="93.686522074426478"/>
    <n v="116.02100423657942"/>
    <n v="116.02100423657942"/>
    <n v="141.71899936302123"/>
    <n v="170.76068468302378"/>
    <n v="201.73943529606763"/>
    <n v="234.67098401389273"/>
    <n v="269.57123421163146"/>
    <n v="306.4562620331763"/>
    <n v="345.34231862873912"/>
    <n v="386.24583242508999"/>
    <n v="429.18341142898691"/>
    <n v="474.17184556445153"/>
    <n v="521.22810904425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2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1.4345217438358185E-2"/>
    <n v="0"/>
    <n v="0"/>
    <n v="1.4911093452807478E-2"/>
    <n v="0"/>
    <n v="0"/>
    <n v="1.4975143657529012E-2"/>
    <n v="0"/>
    <n v="0"/>
    <n v="1.503946898819789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2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0.14864887103211336"/>
    <n v="0.47970772716753651"/>
    <n v="0.13227451241233218"/>
    <n v="0.13227451241233218"/>
    <n v="0.448316351604092"/>
    <n v="0.19380141107173604"/>
    <n v="0.32162207242381002"/>
    <n v="0.623590536915268"/>
    <n v="0.92757988277602377"/>
    <n v="1.2336085518241724"/>
    <n v="1.5416951921427464"/>
    <n v="1.5416951921427464"/>
    <n v="1.8465862056651521"/>
    <n v="2.3021276727050761"/>
    <n v="2.9420986786810222"/>
    <n v="1.2752538392024215"/>
    <n v="1.5325663810206154"/>
    <n v="2.1549039598302553"/>
    <n v="2.9783742802495601"/>
    <n v="4.1612401357580104"/>
    <n v="5.5252840121756366"/>
    <n v="6.8984565598980616"/>
    <n v="8.2808410838130477"/>
    <n v="9.6725218205428209"/>
    <n v="9.6725218205428209"/>
    <n v="11.049767357325573"/>
    <n v="12.436054389010646"/>
    <n v="13.831464095287739"/>
    <n v="15.236078550758814"/>
    <n v="16.649980736436209"/>
    <n v="18.073254551409327"/>
    <n v="19.505984824682049"/>
    <n v="20.948257327182279"/>
    <n v="22.400158783945976"/>
    <n v="23.861776886482506"/>
    <n v="25.333200305317789"/>
    <n v="26.814518702724889"/>
    <n v="26.814518702724889"/>
    <n v="28.280472134096737"/>
    <n v="29.7560494198379"/>
    <n v="31.241336968392986"/>
    <n v="32.736422140759835"/>
    <n v="34.241393262728252"/>
    <n v="35.756339637298105"/>
    <n v="37.281351557279208"/>
    <n v="38.816520318074396"/>
    <n v="40.361938230648299"/>
    <n v="41.917698634689181"/>
    <n v="43.483895911959962"/>
    <n v="45.060625499848783"/>
    <n v="45.060625499848783"/>
    <n v="46.621000469711461"/>
    <n v="48.191619162976345"/>
    <n v="49.772573553625179"/>
    <n v="51.363956629546578"/>
    <n v="52.965862405563009"/>
    <n v="54.578385936648758"/>
    <n v="56.201623331341374"/>
    <n v="57.835671765348067"/>
    <n v="59.480629495349838"/>
    <n v="61.136595873011032"/>
    <n v="62.803671359190304"/>
    <n v="64.481957538363986"/>
    <n v="64.481957538363986"/>
    <n v="66.169144827947861"/>
    <n v="67.865280436676358"/>
    <n v="69.570411823664415"/>
    <n v="71.284586699735442"/>
    <n v="73.007853028756287"/>
    <n v="74.740259028979281"/>
    <n v="76.481853174391475"/>
    <n v="78.232684196070906"/>
    <n v="79.992801083550191"/>
    <n v="81.762253086187243"/>
    <n v="83.541089714543347"/>
    <n v="85.329360741768468"/>
    <n v="85.329360741768468"/>
  </r>
  <r>
    <s v="DE Florida"/>
    <x v="22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454.53"/>
    <n v="562.13"/>
    <n v="676.88"/>
    <n v="798.42"/>
    <n v="925.75"/>
    <n v="1054.78"/>
    <n v="1185.63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2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474.76"/>
    <n v="596.48"/>
    <n v="722.1"/>
    <n v="850.07"/>
    <n v="850.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2"/>
    <s v="Renewable Generation"/>
    <s v="PEF Solar Growth 2022 BY - Bay Trail 344"/>
    <s v="AFUDC Not Eligible"/>
    <s v="Expansion"/>
    <s v="Regulated Renewables"/>
    <s v="Renewable Generation - Solar"/>
    <s v="BY - Solar Energy Production"/>
    <s v="~"/>
    <s v="PEF Other Solar Growth 344"/>
    <n v="485.36"/>
    <n v="616.91"/>
    <n v="758.31"/>
    <n v="900.69"/>
    <n v="1045.6199999999999"/>
    <n v="541.57000000000005"/>
    <n v="594.54999999999995"/>
    <n v="649.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2"/>
    <s v="Renewable Generation"/>
    <s v="PEF Solar Growth 2022 BY - Fort Green 344"/>
    <s v="AFUDC Not Eligible"/>
    <s v="Expansion"/>
    <s v="Regulated Renewables"/>
    <s v="Renewable Generation - Solar"/>
    <s v="BY - Solar Energy Production"/>
    <s v="~"/>
    <s v="PEF Other Solar Growth 344"/>
    <n v="334.34"/>
    <n v="409.32"/>
    <n v="511.72"/>
    <n v="639.70000000000005"/>
    <n v="779.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2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0.69"/>
    <n v="0.75"/>
    <n v="0.81"/>
    <n v="0.87"/>
    <n v="0.93"/>
    <n v="1"/>
    <n v="1.06"/>
    <n v="1.1299999999999999"/>
    <n v="1.19"/>
    <n v="1.26"/>
    <n v="1.33"/>
    <n v="1.4"/>
    <n v="1.4"/>
    <n v="1.6829887643922028"/>
    <n v="1.9688727948571252"/>
    <n v="2.2551950274195018"/>
    <n v="2.5419562242072136"/>
    <n v="2.8291571491019418"/>
    <n v="3.1167985677451178"/>
    <n v="3.4048812475440027"/>
    <n v="3.6934059576776903"/>
    <n v="3.9823734691028871"/>
    <n v="4.2717845545603126"/>
    <n v="4.5616399885804046"/>
    <n v="4.8519405474896864"/>
    <n v="4.8519405474896864"/>
    <n v="5.1377446231549442"/>
    <n v="5.4239866883801557"/>
    <n v="5.7106675044973212"/>
    <n v="5.9977878345887898"/>
    <n v="6.2853484434929126"/>
    <n v="6.5733500978099908"/>
    <n v="6.8617935659083749"/>
    <n v="7.150679617930459"/>
    <n v="7.4400090257984743"/>
    <n v="7.7297825632209047"/>
    <n v="8.0200010056981963"/>
    <n v="8.3106651305291273"/>
    <n v="8.3106651305291273"/>
    <n v="8.596827140821075"/>
    <n v="8.8834276892012909"/>
    <n v="9.170467537955254"/>
    <n v="9.4579474511209849"/>
    <n v="9.7458681944947028"/>
    <n v="10.03423053563678"/>
    <n v="10.323035243877854"/>
    <n v="10.612283090324823"/>
    <n v="10.901974847866661"/>
    <n v="11.192111291180828"/>
    <n v="11.482693196738989"/>
    <n v="11.773721342813385"/>
    <n v="11.773721342813385"/>
    <n v="12.060241736001332"/>
    <n v="12.347201216492834"/>
    <n v="12.63460054752804"/>
    <n v="12.92244049410183"/>
    <n v="13.210721822969493"/>
    <n v="13.499445302652674"/>
    <n v="13.7886117034455"/>
    <n v="14.078221797420593"/>
    <n v="14.368276358434876"/>
    <n v="14.658776162135995"/>
    <n v="14.949721985968049"/>
    <n v="15.241114609177972"/>
    <n v="15.241114609177972"/>
    <n v="15.527993834092635"/>
    <n v="15.815312696213965"/>
    <n v="16.103071959737974"/>
    <n v="16.391272390617605"/>
    <n v="16.679914756568408"/>
    <n v="16.968999827074516"/>
    <n v="17.258528373394753"/>
    <n v="17.54850116856867"/>
    <n v="17.838918987422346"/>
    <n v="18.129782606574828"/>
    <n v="18.421092804443873"/>
    <n v="18.712850361252329"/>
    <n v="18.712850361252329"/>
    <n v="33.302275593448073"/>
    <n v="47.969078621173836"/>
    <n v="62.713669832306152"/>
    <n v="77.536461791291842"/>
    <n v="92.437869250691847"/>
    <n v="107.41830916278631"/>
    <n v="122.47820069124123"/>
    <n v="137.61796522283689"/>
    <n v="152.83802637925868"/>
    <n v="168.13881002895025"/>
    <n v="183.52074429902967"/>
    <n v="198.98425958726872"/>
    <n v="198.98425958726872"/>
  </r>
  <r>
    <s v="DE Florida"/>
    <x v="22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409.01"/>
    <n v="424.93"/>
    <n v="441.06"/>
    <n v="457.6"/>
    <n v="474.57"/>
    <n v="491.85"/>
    <n v="509.35"/>
    <n v="527.19000000000005"/>
    <n v="545.55999999999995"/>
    <n v="564.20000000000005"/>
    <n v="583.70000000000005"/>
    <n v="604.04999999999995"/>
    <n v="604.04999999999995"/>
    <n v="625.16506517561163"/>
    <n v="646.90739385729228"/>
    <n v="669.03115338675809"/>
    <n v="691.55576252394496"/>
    <n v="714.4933832347574"/>
    <n v="737.83264084040252"/>
    <n v="761.57492443996864"/>
    <n v="785.72249087456817"/>
    <n v="810.33443434538071"/>
    <n v="835.45818019836133"/>
    <n v="861.08186096456666"/>
    <n v="887.1482586506803"/>
    <n v="887.1482586506803"/>
    <n v="913.16425616193794"/>
    <n v="944.93332535684635"/>
    <n v="988.31685759933612"/>
    <n v="1043.4232143750046"/>
    <n v="1108.9799873637503"/>
    <n v="1184.3752295084798"/>
    <n v="1271.406794332016"/>
    <n v="1369.8653100835636"/>
    <n v="1480.9693787918904"/>
    <n v="1603.7394503531721"/>
    <n v="1734.4895911396115"/>
    <n v="1872.826229260321"/>
    <n v="1872.826229260321"/>
    <n v="2015.6979589882076"/>
    <n v="2163.9775382690946"/>
    <n v="2316.2737840859058"/>
    <n v="2472.6238649653574"/>
    <n v="2632.6969022080398"/>
    <n v="2796.3382008306739"/>
    <n v="2964.0356568131629"/>
    <n v="3135.7420979351145"/>
    <n v="3311.7911722867307"/>
    <n v="3491.9305576197253"/>
    <n v="3675.18645877090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2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709.5"/>
    <n v="742.01"/>
    <n v="773.73"/>
    <n v="89.07"/>
    <n v="90.01"/>
    <n v="23.62"/>
    <n v="24.68"/>
    <n v="25.76"/>
    <n v="25.92"/>
    <n v="27.03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  <n v="0.95"/>
  </r>
  <r>
    <s v="DE Florida"/>
    <x v="22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600.29999999999995"/>
    <n v="653.53"/>
    <n v="711.76"/>
    <n v="772.74"/>
    <n v="840.08"/>
    <n v="916.55"/>
    <n v="1000.22"/>
    <n v="1090.6300000000001"/>
    <n v="1185.98"/>
    <n v="1287.45"/>
    <n v="1397.4"/>
    <n v="1514.94"/>
    <n v="1514.94"/>
    <n v="1641.5794623181725"/>
    <n v="1782.861867828876"/>
    <n v="1937.2793250343295"/>
    <n v="2099.2209185197312"/>
    <n v="0"/>
    <n v="0"/>
    <n v="0"/>
    <n v="0"/>
    <n v="0"/>
    <n v="0"/>
    <n v="0"/>
    <n v="0.18492458642191217"/>
    <n v="0.18492458642191217"/>
    <n v="0.62495348968581954"/>
    <n v="1.1429598283201172"/>
    <n v="1.6643749871741493"/>
    <n v="2.1892296346182363"/>
    <n v="2.7175547777161353"/>
    <n v="3.2493817665844693"/>
    <n v="3.7847422988159485"/>
    <n v="4.3236684239669145"/>
    <n v="4.8661925481100745"/>
    <n v="5.4123474384550025"/>
    <n v="5.9621662280350662"/>
    <n v="6.5156824204643957"/>
    <n v="6.5156824204643957"/>
    <n v="7.0634572695663707"/>
    <n v="7.6148282120108188"/>
    <n v="8.1698275355714784"/>
    <n v="8.7284878839574809"/>
    <n v="9.2908422613865191"/>
    <n v="9.856924037225065"/>
    <n v="10.426766950696488"/>
    <n v="11.000405115657637"/>
    <n v="11.577873025444825"/>
    <n v="12.159205557791928"/>
    <n v="12.744437979819192"/>
    <n v="13.333605953096605"/>
    <n v="13.333605953096605"/>
    <n v="13.91666278516743"/>
    <n v="14.503547333672355"/>
    <n v="15.094293966029126"/>
    <n v="15.688937428516555"/>
    <n v="16.287512851142242"/>
    <n v="16.890055752581674"/>
    <n v="17.496602045189579"/>
    <n v="18.107188040084182"/>
    <n v="18.721850452305301"/>
    <n v="19.340626406049232"/>
    <n v="19.963553439978881"/>
    <n v="20.590669512613253"/>
    <n v="20.590669512613253"/>
    <n v="21.211280827612093"/>
    <n v="21.835966400897508"/>
    <n v="22.464762813480384"/>
    <n v="23.097707049634977"/>
    <n v="23.734836502080171"/>
    <n v="24.376188977236687"/>
    <n v="25.021802700561235"/>
    <n v="25.671716321958236"/>
    <n v="26.32596892127015"/>
    <n v="26.984600013849533"/>
    <n v="27.647649556211203"/>
    <n v="28.315157951768857"/>
    <n v="28.315157951768857"/>
    <n v="28.986206605240994"/>
    <n v="29.660814293059769"/>
    <n v="30.338999891241716"/>
    <n v="31.020782375915921"/>
    <n v="31.706180823854989"/>
    <n v="32.395214413008816"/>
    <n v="33.087902423041214"/>
    <n v="33.784264235869358"/>
    <n v="34.484319336206113"/>
    <n v="35.188087312105239"/>
    <n v="35.895587855509461"/>
    <n v="36.606840762801468"/>
    <n v="36.606840762801468"/>
  </r>
  <r>
    <s v="DE Florida"/>
    <x v="22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16.329999999999998"/>
    <n v="40.380000000000003"/>
    <n v="65.22"/>
    <n v="92.19"/>
    <n v="121.31"/>
    <n v="151.75"/>
    <n v="185.6"/>
    <n v="225.26"/>
    <n v="271.39"/>
    <n v="320.79000000000002"/>
    <n v="320.79000000000002"/>
    <n v="381.95795633982499"/>
    <n v="448.19330342634447"/>
    <n v="517.92990746943622"/>
    <n v="592.29046586026834"/>
    <n v="673.22968046174151"/>
    <n v="762.24303969353548"/>
    <n v="858.55114846073991"/>
    <n v="961.37807467809921"/>
    <n v="1070.3324038995181"/>
    <n v="1185.3648345923668"/>
    <n v="1306.8961882249855"/>
    <n v="1434.0456572585547"/>
    <n v="1434.0456572585547"/>
    <n v="1564.190112044186"/>
    <n v="1698.4767565305845"/>
    <n v="1836.1332928930165"/>
    <n v="1977.1687690174008"/>
    <n v="2121.6623044284033"/>
    <n v="2269.4283195844873"/>
    <n v="2419.4682739630471"/>
    <n v="2570.8386128586244"/>
    <n v="2723.4051491701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2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.76885987143831624"/>
    <n v="2.9786939442756766"/>
    <n v="7.1536145943817218"/>
    <n v="14.207449254582482"/>
    <n v="24.838896525847908"/>
    <n v="38.681013800323221"/>
    <n v="55.368460084715956"/>
    <n v="74.715992690034156"/>
    <n v="96.698603367719983"/>
    <n v="121.51148164514935"/>
    <n v="148.74007491400485"/>
    <n v="148.74007491400485"/>
    <n v="177.70696791086831"/>
    <n v="208.4041274929975"/>
    <n v="240.46790114461987"/>
    <n v="273.90062037807525"/>
    <n v="308.73741922008492"/>
    <n v="344.88941770740507"/>
    <n v="381.88689995125577"/>
    <n v="419.28588511915098"/>
    <n v="457.02150129298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2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53.15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2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256.99"/>
    <n v="277.44"/>
    <n v="303.08"/>
    <n v="22.4"/>
    <n v="23.9"/>
    <n v="0"/>
    <n v="0"/>
    <n v="0"/>
    <n v="0"/>
    <n v="0"/>
    <n v="0"/>
    <n v="0"/>
    <n v="0"/>
    <n v="4.7989967307374037E-2"/>
    <n v="9.7154836989397975E-2"/>
    <n v="0.14639506642125033"/>
    <n v="0.19571078666977604"/>
    <n v="0.24510212910343032"/>
    <n v="0.29456922539329966"/>
    <n v="2.7717183314358609"/>
    <n v="5.265365675172939"/>
    <n v="7.7756612016774396"/>
    <n v="10.302756527026791"/>
    <n v="12.846804959989649"/>
    <n v="15.407961524036736"/>
    <n v="15.407961524036736"/>
    <n v="17.942552507256341"/>
    <n v="20.49378285567424"/>
    <n v="23.061801966986074"/>
    <n v="25.646760885824435"/>
    <n v="28.248812324919211"/>
    <n v="30.86811068656819"/>
    <n v="33.50481208442185"/>
    <n v="36.159074365584935"/>
    <n v="38.831057133039096"/>
    <n v="41.520921768399319"/>
    <n v="44.228831454997461"/>
    <n v="46.954951201310791"/>
    <n v="46.954951201310791"/>
    <n v="49.652794287195498"/>
    <n v="52.368348473865673"/>
    <n v="55.101772781669325"/>
    <n v="57.853227983970051"/>
    <n v="60.62287662967028"/>
    <n v="63.410883066064834"/>
    <n v="66.217413462028816"/>
    <n v="69.042635831542768"/>
    <n v="71.886720057559572"/>
    <n v="74.749837916226568"/>
    <n v="77.632163101455902"/>
    <n v="80.533871249862088"/>
    <n v="80.533871249862088"/>
    <n v="83.405481448210736"/>
    <n v="86.295943513039546"/>
    <n v="89.205426707140518"/>
    <n v="92.134102159232341"/>
    <n v="95.082142887934367"/>
    <n v="98.049723826092162"/>
    <n v="101.0370218454589"/>
    <n v="104.04421578173577"/>
    <n v="107.07148645997617"/>
    <n v="110.11901672036791"/>
    <n v="113.18699144438617"/>
    <n v="116.27559758133725"/>
    <n v="116.27559758133725"/>
    <n v="119.33216716998542"/>
    <n v="122.40880286712063"/>
    <n v="125.50568483769101"/>
    <n v="128.6229952327551"/>
    <n v="131.76091821499992"/>
    <n v="134.91963998463331"/>
    <n v="138.09934880565507"/>
    <n v="141.30023503251027"/>
    <n v="144.52249113712955"/>
    <n v="147.76631173637213"/>
    <n v="151.03189361986318"/>
    <n v="154.31943577824725"/>
    <n v="154.31943577824725"/>
    <n v="157.62441404263819"/>
    <n v="160.94692088874521"/>
    <n v="164.28704928274007"/>
    <n v="167.6448926838583"/>
    <n v="171.02054504701434"/>
    <n v="174.41410082543038"/>
    <n v="177.82565497327926"/>
    <n v="181.25530294834138"/>
    <n v="184.70314071467567"/>
    <n v="188.16926474530467"/>
    <n v="191.65377202491402"/>
    <n v="195.15676005256611"/>
    <n v="195.15676005256611"/>
  </r>
  <r>
    <s v="DE Florida"/>
    <x v="22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632.77"/>
    <n v="723.13"/>
    <n v="815.56999999999994"/>
    <n v="913.23"/>
    <n v="1018.8900000000001"/>
    <n v="1129.79"/>
    <n v="1245.58"/>
    <n v="1367.75"/>
    <n v="1494.82"/>
    <n v="1625.1"/>
    <n v="1788.83"/>
    <n v="1616.05"/>
    <n v="1616.05"/>
    <n v="1787.3806358809045"/>
    <n v="1973.2648135244642"/>
    <n v="2164.246666928866"/>
    <n v="2360.3697044714168"/>
    <n v="2563.115286993424"/>
    <n v="2772.4697867537675"/>
    <n v="2987.0000253813555"/>
    <n v="3206.7001383301399"/>
    <n v="3431.6887627240408"/>
    <n v="3661.9779820186204"/>
    <n v="3898.0430840364224"/>
    <n v="4140.1148576747246"/>
    <n v="4140.1148576747246"/>
    <n v="4383.6535995864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2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.9272895762004506"/>
    <n v="3.6755788438606052"/>
    <n v="8.2601481252409297"/>
    <n v="15.369752893998847"/>
    <n v="24.992795893357396"/>
    <n v="36.45266370863375"/>
    <n v="49.741279267861742"/>
    <n v="64.908826374716625"/>
    <n v="81.955515969587509"/>
    <n v="101.09847641220082"/>
    <n v="122.4402440998781"/>
    <n v="122.4402440998781"/>
    <n v="145.423986795868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3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27097692670356"/>
    <n v="21.310558222070309"/>
    <n v="32.050680519239741"/>
    <n v="42.847765100656247"/>
    <n v="53.702114076643788"/>
    <n v="64.614031159825984"/>
    <n v="75.583821673624186"/>
    <n v="86.61179256080068"/>
    <n v="97.698252392047138"/>
    <n v="108.84351137461869"/>
    <n v="120.04788136101369"/>
    <n v="131.31167585769967"/>
    <n v="131.31167585769967"/>
  </r>
  <r>
    <s v="DE Florida"/>
    <x v="23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5.42"/>
    <n v="5.42"/>
    <n v="5.42"/>
    <n v="5.42"/>
    <n v="5.42"/>
    <n v="5.42"/>
    <n v="5.42"/>
    <n v="5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3"/>
    <s v="Grid Solutions"/>
    <s v="PEF Grid Solutions Maintenance Grid Mod VS"/>
    <s v="AFUDC Not Eligible"/>
    <s v="Maintenance"/>
    <s v="Maintenance"/>
    <s v="Fossil Hydro"/>
    <s v="VS - Intangible Plant - Software"/>
    <s v="~"/>
    <s v="PEF Corporate 2008 Misc Intangible 303"/>
    <n v="0"/>
    <n v="-20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3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007204154398028"/>
    <n v="30.124817911091675"/>
    <n v="68.062333083562663"/>
    <n v="121.50568321638264"/>
    <n v="190.64969575584348"/>
    <n v="275.69164231401271"/>
    <n v="376.83127320808205"/>
    <n v="494.27085254531744"/>
    <n v="628.2151938630866"/>
    <n v="778.87169633364431"/>
    <n v="946.45038154351107"/>
    <n v="946.45038154351107"/>
    <n v="1130.4833729282109"/>
    <n v="0"/>
    <n v="0"/>
    <n v="0"/>
    <n v="0"/>
    <n v="0"/>
    <n v="0"/>
    <n v="0"/>
    <n v="0"/>
    <n v="0"/>
    <n v="0"/>
    <n v="0"/>
    <n v="0"/>
  </r>
  <r>
    <s v="DE Florida"/>
    <x v="23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001152664703685"/>
    <n v="4.8199708657746676"/>
    <n v="10.889973293370026"/>
    <n v="19.440909314621223"/>
    <n v="30.503951320934959"/>
    <n v="44.110662770242037"/>
    <n v="60.293003713293125"/>
    <n v="79.083336407250783"/>
    <n v="100.51443101809384"/>
    <n v="124.6194714133831"/>
    <n v="151.43206104696179"/>
    <n v="151.43206104696179"/>
    <n v="179.70571382162447"/>
    <n v="224.43099706240201"/>
    <n v="299.66640442303373"/>
    <n v="405.7948254438719"/>
    <n v="543.20393798081045"/>
    <n v="712.2862756509785"/>
    <n v="913.43929634055587"/>
    <n v="1147.065451793186"/>
    <n v="1413.57225829764"/>
    <n v="1713.37236849383"/>
    <n v="2046.8836443166799"/>
    <n v="2414.5292310976683"/>
    <n v="2414.5292310976683"/>
    <n v="2799.3108543282997"/>
    <n v="3211.0480502405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3"/>
    <s v="Nuclear"/>
    <s v="PEF Nuclear Maintenance"/>
    <s v="AFUDC Not Eligible"/>
    <s v="Maintenance"/>
    <s v="Maintenance"/>
    <s v="Fossil Hydro"/>
    <s v="BB - GO - Nuke Steam Plant"/>
    <s v="~"/>
    <s v="D INT 303-Passport-Nuc Asset -50220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  <n v="0.21000000000000002"/>
  </r>
  <r>
    <s v="DE Florida"/>
    <x v="23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886.28"/>
    <n v="994.22"/>
    <n v="1103.96"/>
    <n v="1215.47"/>
    <n v="1328.69"/>
    <n v="1443.79"/>
    <n v="1564.42"/>
    <n v="1690.88"/>
    <n v="1830.88"/>
    <n v="1981.93"/>
    <n v="2137.62"/>
    <n v="2305.86"/>
    <n v="2305.86"/>
    <n v="2483.6362556280174"/>
    <n v="2669.7571729519755"/>
    <n v="2857.5272262714993"/>
    <n v="3046.9640005319784"/>
    <n v="3238.0852994721995"/>
    <n v="3430.9091487177097"/>
    <n v="3625.4537989228497"/>
    <n v="3821.7377289624233"/>
    <n v="4019.7796491737681"/>
    <n v="4219.5985046501301"/>
    <n v="4421.2134785862763"/>
    <n v="4624.6439956772438"/>
    <n v="4624.6439956772438"/>
    <n v="4821.0160266920484"/>
    <n v="5019.1249260234617"/>
    <n v="5218.9891816126601"/>
    <n v="5420.6275110451033"/>
    <n v="5624.058864792054"/>
    <n v="5829.3024295031828"/>
    <n v="6036.3776313509761"/>
    <n v="6245.3041394279835"/>
    <n v="6456.1018691977088"/>
    <n v="6668.7909860001064"/>
    <n v="6883.39190861268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3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8.876906825666449"/>
    <n v="28.569929057066247"/>
    <n v="53.955227992819516"/>
    <n v="88.066480013620463"/>
    <n v="132.2996294193741"/>
    <n v="186.71048703772433"/>
    <n v="250.96116360093384"/>
    <n v="324.9159265269393"/>
    <n v="415.41797126908"/>
    <n v="525.73712710812185"/>
    <n v="652.1644610952676"/>
    <n v="652.1644610952676"/>
    <n v="794.05587160652374"/>
    <n v="954.77265993131664"/>
    <n v="1126.5974787102209"/>
    <n v="1309.6672831758117"/>
    <n v="1504.1207404066392"/>
    <n v="1710.0982534484745"/>
    <n v="1927.7419858153769"/>
    <n v="2157.1958863772888"/>
    <n v="2398.6057146407493"/>
    <n v="2652.119066429585"/>
    <n v="2917.88539997258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3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4.158198645209394"/>
    <n v="13.382977047289474"/>
    <n v="25.27418168826641"/>
    <n v="41.252873897716483"/>
    <n v="61.972954162673034"/>
    <n v="87.460565881107286"/>
    <n v="117.55743199515109"/>
    <n v="152.19997145681884"/>
    <n v="194.59373397185979"/>
    <n v="246.27040168500861"/>
    <n v="305.49260365549242"/>
    <n v="305.49260365549242"/>
    <n v="371.95862414461237"/>
    <n v="447.24299341863434"/>
    <n v="527.7306838598538"/>
    <n v="613.48584924094553"/>
    <n v="704.57344521250786"/>
    <n v="801.05924060214863"/>
    <n v="903.00982889149054"/>
    <n v="1010.4926398742361"/>
    <n v="1123.5759514983827"/>
    <n v="1242.328901895796"/>
    <n v="1366.82150160242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3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3.7186913742972852E-2"/>
    <n v="0"/>
    <n v="0"/>
    <n v="3.8917075041815526E-2"/>
    <n v="0"/>
    <n v="0"/>
    <n v="3.9350422146990388E-2"/>
    <n v="0"/>
    <n v="0"/>
    <n v="3.978859463313921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3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0.3853404640825126"/>
    <n v="1.245483697852326"/>
    <n v="0.34342942487851125"/>
    <n v="0.34342942487851125"/>
    <n v="1.1701482870237192"/>
    <n v="0.50584010236735188"/>
    <n v="0.84171647847028108"/>
    <n v="1.6370010465092339"/>
    <n v="2.4394213219436915"/>
    <n v="3.2490543394678664"/>
    <n v="4.0659781035779003"/>
    <n v="4.0659781035779003"/>
    <n v="4.8545568332421976"/>
    <n v="6.0354508359963157"/>
    <n v="7.6981966601826262"/>
    <n v="3.3367863957011465"/>
    <n v="4.0083569636700256"/>
    <n v="5.6363003281925161"/>
    <n v="7.7952562871040385"/>
    <n v="10.903491628413537"/>
    <n v="14.495929821818521"/>
    <n v="18.120601241938548"/>
    <n v="21.777853867835233"/>
    <n v="25.468040059333557"/>
    <n v="25.468040059333557"/>
    <n v="29.030186818874412"/>
    <n v="32.623839999231841"/>
    <n v="36.249334967715598"/>
    <n v="39.90701125733375"/>
    <n v="43.597212625593166"/>
    <n v="47.320287114226645"/>
    <n v="51.076587109859808"/>
    <n v="54.866469405636401"/>
    <n v="58.690295263816715"/>
    <n v="62.548430479366587"/>
    <n v="66.441245444555079"/>
    <n v="70.369115214578002"/>
    <n v="70.369115214578002"/>
    <n v="74.160698578425738"/>
    <n v="77.985817680435446"/>
    <n v="81.844829488805885"/>
    <n v="85.73809540574527"/>
    <n v="89.665981330059068"/>
    <n v="93.628857720724156"/>
    <n v="97.62709966146322"/>
    <n v="101.66108692633935"/>
    <n v="105.73120404638638"/>
    <n v="109.83784037729362"/>
    <n v="113.9813901681643"/>
    <n v="118.16225263136583"/>
    <n v="118.16225263136583"/>
    <n v="122.19805052950181"/>
    <n v="126.26954419075275"/>
    <n v="130.377113575512"/>
    <n v="134.52114336377525"/>
    <n v="138.70202302175977"/>
    <n v="142.92014686957322"/>
    <n v="147.17591414994729"/>
    <n v="151.46972909805726"/>
    <n v="155.80200101244387"/>
    <n v="160.17314432705777"/>
    <n v="164.58357868444651"/>
    <n v="169.03372901010397"/>
    <n v="169.03372901010397"/>
    <n v="173.50748155562246"/>
    <n v="178.00496149987049"/>
    <n v="182.52629468562651"/>
    <n v="187.07160762310014"/>
    <n v="191.64102749347197"/>
    <n v="196.23468215245219"/>
    <n v="200.85270013385815"/>
    <n v="205.49521065321073"/>
    <n v="210.16234361135"/>
    <n v="214.85422959806979"/>
    <n v="219.57099989577188"/>
    <n v="224.31278648313918"/>
    <n v="224.31278648313918"/>
  </r>
  <r>
    <s v="DE Florida"/>
    <x v="23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1150.44"/>
    <n v="1415.17"/>
    <n v="1697.48"/>
    <n v="1996.5"/>
    <n v="2309.7399999999998"/>
    <n v="2627.21"/>
    <n v="2949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3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1200.6600000000001"/>
    <n v="1500.12"/>
    <n v="1809.18"/>
    <n v="2124.0100000000002"/>
    <n v="2124.010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3"/>
    <s v="Renewable Generation"/>
    <s v="PEF Solar Growth 2022 BY - Bay Trail 344"/>
    <s v="AFUDC Not Eligible"/>
    <s v="Expansion"/>
    <s v="Regulated Renewables"/>
    <s v="Renewable Generation - Solar"/>
    <s v="BY - Solar Energy Production"/>
    <s v="~"/>
    <s v="PEF Other Solar Growth 344"/>
    <n v="1227.77"/>
    <n v="1551.42"/>
    <n v="1899.29"/>
    <n v="2249.58"/>
    <n v="2606.16"/>
    <n v="1343.49"/>
    <n v="1473.86"/>
    <n v="1608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3"/>
    <s v="Renewable Generation"/>
    <s v="PEF Solar Growth 2022 BY - Fort Green 344"/>
    <s v="AFUDC Not Eligible"/>
    <s v="Expansion"/>
    <s v="Regulated Renewables"/>
    <s v="Renewable Generation - Solar"/>
    <s v="BY - Solar Energy Production"/>
    <s v="~"/>
    <s v="PEF Other Solar Growth 344"/>
    <n v="845.69"/>
    <n v="1030.1600000000001"/>
    <n v="1282.08"/>
    <n v="1596.93"/>
    <n v="1941.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3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1.74"/>
    <n v="1.89"/>
    <n v="2.04"/>
    <n v="2.2000000000000002"/>
    <n v="2.35"/>
    <n v="2.5099999999999998"/>
    <n v="2.67"/>
    <n v="2.83"/>
    <n v="2.99"/>
    <n v="3.16"/>
    <n v="3.33"/>
    <n v="3.49"/>
    <n v="3.49"/>
    <n v="4.2219301338387041"/>
    <n v="4.9630234513206304"/>
    <n v="5.7069338661975948"/>
    <n v="6.4536723225672219"/>
    <n v="7.2032498087241876"/>
    <n v="7.9556773573508579"/>
    <n v="8.7109660457085738"/>
    <n v="9.4691269958301092"/>
    <n v="10.23017137471286"/>
    <n v="10.994110394512937"/>
    <n v="11.760955312740336"/>
    <n v="12.53071743245507"/>
    <n v="12.53071743245507"/>
    <n v="13.269929166894812"/>
    <n v="14.011950613058303"/>
    <n v="14.756792684686552"/>
    <n v="15.504466339583324"/>
    <n v="16.254982579804789"/>
    <n v="17.008352451850392"/>
    <n v="17.764587046854395"/>
    <n v="18.523697500778553"/>
    <n v="19.285694994605564"/>
    <n v="20.050590754533388"/>
    <n v="20.818396052170677"/>
    <n v="21.589122204733144"/>
    <n v="21.589122204733144"/>
    <n v="22.329259711401967"/>
    <n v="23.072210448614605"/>
    <n v="23.817985343780194"/>
    <n v="24.566595368425808"/>
    <n v="25.318051538386342"/>
    <n v="26.072364913995635"/>
    <n v="26.829546600278235"/>
    <n v="27.589607747142331"/>
    <n v="28.352559549573421"/>
    <n v="29.118413247828919"/>
    <n v="29.887180127633769"/>
    <n v="30.658871520377126"/>
    <n v="30.658871520377126"/>
    <n v="31.399935958691444"/>
    <n v="32.143817150776542"/>
    <n v="32.890526037726779"/>
    <n v="33.640073604809736"/>
    <n v="34.392470881656315"/>
    <n v="35.147728942452041"/>
    <n v="35.905858906129154"/>
    <n v="36.666871936559744"/>
    <n v="37.430779242749644"/>
    <n v="38.197592079033321"/>
    <n v="38.967321745269722"/>
    <n v="39.739979587039166"/>
    <n v="39.739979587039166"/>
    <n v="40.481972117867421"/>
    <n v="41.226784930105829"/>
    <n v="41.974428978551131"/>
    <n v="42.724915262228613"/>
    <n v="43.478254824582422"/>
    <n v="44.234458753667163"/>
    <n v="44.993538182340174"/>
    <n v="45.755504288454908"/>
    <n v="46.52036829505515"/>
    <n v="47.288141470570018"/>
    <n v="48.058835129010156"/>
    <n v="48.832460630164825"/>
    <n v="48.832460630164825"/>
    <n v="87.517838758093717"/>
    <n v="126.40839215723059"/>
    <n v="165.5052090137055"/>
    <n v="204.8093832850509"/>
    <n v="244.32201473081142"/>
    <n v="284.04420894331588"/>
    <n v="323.97707737861265"/>
    <n v="364.12173738756883"/>
    <n v="404.47931224713477"/>
    <n v="445.050931191774"/>
    <n v="485.83772944506018"/>
    <n v="526.84084825144134"/>
    <n v="526.84084825144134"/>
  </r>
  <r>
    <s v="DE Florida"/>
    <x v="23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1010.73"/>
    <n v="1049.8900000000001"/>
    <n v="1089.57"/>
    <n v="1130.27"/>
    <n v="1172.02"/>
    <n v="1214.52"/>
    <n v="1257.58"/>
    <n v="1301.46"/>
    <n v="1347.23"/>
    <n v="1393.67"/>
    <n v="1442.24"/>
    <n v="1492.94"/>
    <n v="1492.94"/>
    <n v="1547.5526010097674"/>
    <n v="1603.9149464905033"/>
    <n v="1661.3959705203702"/>
    <n v="1720.0510188527426"/>
    <n v="1779.9168569489632"/>
    <n v="1840.968914298071"/>
    <n v="1903.2158992645118"/>
    <n v="1966.66884200448"/>
    <n v="2031.4885206578381"/>
    <n v="2097.8059865223436"/>
    <n v="2165.5962953301596"/>
    <n v="2234.7140593867571"/>
    <n v="2234.7140593867571"/>
    <n v="2302.002570226613"/>
    <n v="2384.3570999451117"/>
    <n v="2497.0743736982345"/>
    <n v="2640.5736903972092"/>
    <n v="2811.67300393695"/>
    <n v="3008.8958430283083"/>
    <n v="3237.0732415695111"/>
    <n v="3495.7942426760069"/>
    <n v="3788.4054311949039"/>
    <n v="4112.4733499516233"/>
    <n v="4458.3874479866026"/>
    <n v="4825.2014293102984"/>
    <n v="4825.2014293102984"/>
    <n v="5194.7289067919464"/>
    <n v="5579.1120608470683"/>
    <n v="5974.8017786726168"/>
    <n v="6381.944095544799"/>
    <n v="6799.7252879342741"/>
    <n v="7227.7868020149563"/>
    <n v="7667.4522191041151"/>
    <n v="8118.6479537179257"/>
    <n v="8582.3027008623685"/>
    <n v="9057.8045471070272"/>
    <n v="9542.62849739123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3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1766.23"/>
    <n v="1846.19"/>
    <n v="1924.22"/>
    <n v="220.64"/>
    <n v="222.94"/>
    <n v="58.58"/>
    <n v="61.21"/>
    <n v="63.86"/>
    <n v="64.45"/>
    <n v="67.22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  <n v="2.25"/>
  </r>
  <r>
    <s v="DE Florida"/>
    <x v="23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1494.12"/>
    <n v="1625.07"/>
    <n v="1768.32"/>
    <n v="1918.35"/>
    <n v="2084.0100000000002"/>
    <n v="2272.15"/>
    <n v="2478.02"/>
    <n v="2700.42"/>
    <n v="2937.95"/>
    <n v="3190.73"/>
    <n v="3464.62"/>
    <n v="3757.43"/>
    <n v="3757.43"/>
    <n v="4084.973882538523"/>
    <n v="4451.2183573749771"/>
    <n v="4852.4193176564286"/>
    <n v="5274.1221731890391"/>
    <n v="0"/>
    <n v="0"/>
    <n v="0"/>
    <n v="0"/>
    <n v="0"/>
    <n v="0"/>
    <n v="0"/>
    <n v="0.49034677083066031"/>
    <n v="0.49034677083066031"/>
    <n v="1.6284499557771916"/>
    <n v="2.9712708029257784"/>
    <n v="4.3259897979368889"/>
    <n v="5.6927338122637909"/>
    <n v="7.0716312959052496"/>
    <n v="8.4628122997234456"/>
    <n v="9.8664084981130387"/>
    <n v="11.282553212028361"/>
    <n v="12.711381432374228"/>
    <n v="14.153029843766891"/>
    <n v="15.607636848671907"/>
    <n v="17.075342591925327"/>
    <n v="17.075342591925327"/>
    <n v="18.492122934699001"/>
    <n v="19.921434394435927"/>
    <n v="21.363410357502289"/>
    <n v="22.818185867096481"/>
    <n v="24.285897646635949"/>
    <n v="25.766684123512594"/>
    <n v="27.260685453221946"/>
    <n v="28.768043543873535"/>
    <n v="30.288902081088281"/>
    <n v="31.823406553289896"/>
    <n v="33.371704277397455"/>
    <n v="34.933944424926004"/>
    <n v="34.933944424926004"/>
    <n v="36.441979085064361"/>
    <n v="37.963351986947266"/>
    <n v="39.498205108309243"/>
    <n v="41.04668219043301"/>
    <n v="42.608928763042641"/>
    <n v="44.185092169589055"/>
    <n v="45.775321592933345"/>
    <n v="47.379768081435834"/>
    <n v="48.998584575457123"/>
    <n v="50.631925934278492"/>
    <n v="52.279948963449314"/>
    <n v="53.942812442568787"/>
    <n v="53.942812442568787"/>
    <n v="55.547979078157766"/>
    <n v="57.167343066892322"/>
    <n v="58.801055531242312"/>
    <n v="60.449269470815288"/>
    <n v="62.112139788853028"/>
    <n v="63.789823319145661"/>
    <n v="65.48247885336923"/>
    <n v="67.190267168855158"/>
    <n v="68.91335105679822"/>
    <n v="70.651895350910848"/>
    <n v="72.406066956532015"/>
    <n v="74.176034880198372"/>
    <n v="74.176034880198372"/>
    <n v="75.955390165869218"/>
    <n v="77.744182601206944"/>
    <n v="79.54246223793227"/>
    <n v="81.350279393224753"/>
    <n v="83.167684651130713"/>
    <n v="84.99472886397858"/>
    <n v="86.831463153801792"/>
    <n v="88.677938913769239"/>
    <n v="90.534207809623254"/>
    <n v="92.400321781125285"/>
    <n v="94.276333043509212"/>
    <n v="96.162294088942332"/>
    <n v="96.162294088942332"/>
  </r>
  <r>
    <s v="DE Florida"/>
    <x v="23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40.17"/>
    <n v="99.35"/>
    <n v="160.44999999999999"/>
    <n v="226.8"/>
    <n v="298.45999999999998"/>
    <n v="373.34"/>
    <n v="457.67"/>
    <n v="556.45000000000005"/>
    <n v="671.36"/>
    <n v="794.42"/>
    <n v="794.42"/>
    <n v="952.62653009530436"/>
    <n v="1124.3275272691867"/>
    <n v="1305.5142467968258"/>
    <n v="1499.1523303645299"/>
    <n v="1710.3989098618956"/>
    <n v="1943.2447357437686"/>
    <n v="2195.7431684845883"/>
    <n v="2465.9431109536663"/>
    <n v="2752.8926001884306"/>
    <n v="3056.5359876206053"/>
    <n v="3378.0607547981981"/>
    <n v="3715.2107939563011"/>
    <n v="3715.2107939563011"/>
    <n v="4051.8200880185668"/>
    <n v="4399.9295458784463"/>
    <n v="4757.582984661246"/>
    <n v="5124.8454138679563"/>
    <n v="5501.9650247432037"/>
    <n v="5888.4991375239097"/>
    <n v="6281.8705141819801"/>
    <n v="6679.6287509171079"/>
    <n v="7081.43829792405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3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.9931050778748023"/>
    <n v="7.7346032745806879"/>
    <n v="18.606275720674603"/>
    <n v="37.016368425975593"/>
    <n v="64.826667257088374"/>
    <n v="101.11761889510689"/>
    <n v="144.96748577207231"/>
    <n v="195.92245597584105"/>
    <n v="253.9484781208306"/>
    <n v="319.59371840403571"/>
    <n v="391.79316490263659"/>
    <n v="391.79316490263659"/>
    <n v="466.71395518073234"/>
    <n v="546.28978806302291"/>
    <n v="629.59653985185935"/>
    <n v="716.65677475216069"/>
    <n v="807.57876642513622"/>
    <n v="902.14706513566944"/>
    <n v="999.14623168050912"/>
    <n v="1097.4201372858022"/>
    <n v="1196.80320782938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3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123.22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3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648.30999999999995"/>
    <n v="698.62"/>
    <n v="761.68"/>
    <n v="54.04"/>
    <n v="57.75"/>
    <n v="0"/>
    <n v="0"/>
    <n v="0"/>
    <n v="0"/>
    <n v="0"/>
    <n v="0"/>
    <n v="0"/>
    <n v="0"/>
    <n v="0.12412260702167011"/>
    <n v="0.25157203578816656"/>
    <n v="0.37950593451992543"/>
    <n v="0.50792618532674094"/>
    <n v="0.63683467791918869"/>
    <n v="0.7662333096414109"/>
    <n v="7.2607671027716219"/>
    <n v="13.813363719261554"/>
    <n v="20.424647771085851"/>
    <n v="27.095251707135631"/>
    <n v="33.825815924906024"/>
    <n v="40.61698888395734"/>
    <n v="40.61698888395734"/>
    <n v="47.172526597826412"/>
    <n v="53.78604663073915"/>
    <n v="60.458166170362297"/>
    <n v="67.189510070636402"/>
    <n v="73.980710959988301"/>
    <n v="80.832409351248998"/>
    <n v="87.745253753300929"/>
    <n v="94.719900784489099"/>
    <n v="101.75701528782301"/>
    <n v="108.85727044800164"/>
    <n v="116.02134791029474"/>
    <n v="123.24993790131198"/>
    <n v="123.24993790131198"/>
    <n v="130.22771546491416"/>
    <n v="137.26720996808217"/>
    <n v="144.36907835132064"/>
    <n v="151.53398571518989"/>
    <n v="158.76260543548844"/>
    <n v="166.05561928025065"/>
    <n v="173.41371752858515"/>
    <n v="180.83759909139076"/>
    <n v="188.32797163397842"/>
    <n v="195.8855517006339"/>
    <n v="203.51106484115599"/>
    <n v="211.20524573940455"/>
    <n v="211.20524573940455"/>
    <n v="218.63245947110215"/>
    <n v="226.12536530846575"/>
    <n v="233.68466250530386"/>
    <n v="241.31105900106709"/>
    <n v="249.00527154344937"/>
    <n v="256.76802581292139"/>
    <n v="264.60005654922332"/>
    <n v="272.50210767985607"/>
    <n v="280.47493245060133"/>
    <n v="288.51929355810711"/>
    <n v="296.63596328457641"/>
    <n v="304.82572363459479"/>
    <n v="304.82572363459479"/>
    <n v="312.73132155793132"/>
    <n v="320.70684279206688"/>
    <n v="328.75303162949888"/>
    <n v="336.87064160780579"/>
    <n v="345.06043564014533"/>
    <n v="353.32318614780883"/>
    <n v="361.65967519486151"/>
    <n v="370.07069462490966"/>
    <n v="378.55704620002757"/>
    <n v="387.11954174188276"/>
    <n v="395.75900327509993"/>
    <n v="404.47626317290155"/>
    <n v="404.47626317290155"/>
    <n v="413.23975671892572"/>
    <n v="422.04972912213174"/>
    <n v="430.90642689199143"/>
    <n v="439.81009784538645"/>
    <n v="448.76099111354262"/>
    <n v="457.75935714900049"/>
    <n v="466.80544773262352"/>
    <n v="475.89951598064289"/>
    <n v="485.0418163517399"/>
    <n v="494.23260465416593"/>
    <n v="503.47213805290016"/>
    <n v="512.76067507684525"/>
    <n v="512.76067507684525"/>
  </r>
  <r>
    <s v="DE Florida"/>
    <x v="23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1581.01"/>
    <n v="1803.3200000000002"/>
    <n v="2030.73"/>
    <n v="2271.0100000000002"/>
    <n v="2530.96"/>
    <n v="2803.8"/>
    <n v="3088.66"/>
    <n v="3389.23"/>
    <n v="3705.77"/>
    <n v="4030.2999999999997"/>
    <n v="4438.17"/>
    <n v="4011.25"/>
    <n v="4011.25"/>
    <n v="4454.3843962376613"/>
    <n v="4936.2494435900308"/>
    <n v="5432.4504843844734"/>
    <n v="5943.163286373041"/>
    <n v="6472.3173067926482"/>
    <n v="7019.9578162564439"/>
    <n v="7582.4083691991455"/>
    <n v="8159.717835337693"/>
    <n v="8752.2630909030904"/>
    <n v="9360.142088282777"/>
    <n v="9984.6786765484812"/>
    <n v="10626.557156903578"/>
    <n v="10626.557156903578"/>
    <n v="11256.4526382497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3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2.4038002653566335"/>
    <n v="9.544290163784515"/>
    <n v="21.482705216613137"/>
    <n v="40.038354618120096"/>
    <n v="65.210816527434076"/>
    <n v="95.256040131280727"/>
    <n v="130.17474568518591"/>
    <n v="170.12102341786209"/>
    <n v="215.11802593198169"/>
    <n v="265.7628654357618"/>
    <n v="322.35278174680712"/>
    <n v="322.35278174680712"/>
    <n v="381.79858308002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Connect"/>
    <s v="PEF Customer Connect 5 year VS"/>
    <s v="AFUDC Not Eligible"/>
    <s v="Major Projects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87.151889999999995"/>
    <n v="174.30377999999999"/>
    <n v="261.45567"/>
    <n v="345.55790999999999"/>
    <n v="429.66014999999999"/>
    <n v="513.76238999999998"/>
    <n v="597.86463000000003"/>
    <n v="681.96686999999997"/>
    <n v="766.06910999999991"/>
    <n v="850.17134999999985"/>
    <n v="934.27358999999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Connect"/>
    <s v="PEF Customer Connect Dec 2024 5 year VS"/>
    <s v="AFUDC Not Eligible"/>
    <s v="Maintenance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.08333333333333"/>
    <n v="252.16666666666666"/>
    <n v="378.25"/>
    <n v="504.33333333333331"/>
    <n v="630.41666666666663"/>
    <n v="756.5"/>
    <n v="882.58333333333337"/>
    <n v="1008.6666666666667"/>
    <n v="1134.75"/>
    <n v="1260.8333333333333"/>
    <n v="1386.91666666666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6153.06"/>
    <n v="7192.2800000000007"/>
    <n v="7488.0300000000007"/>
    <n v="749.79"/>
    <n v="310.39999999999998"/>
    <n v="210.56"/>
    <n v="895.05"/>
    <n v="947.02"/>
    <n v="1243.96"/>
    <n v="1496.68"/>
    <n v="1946.56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</r>
  <r>
    <s v="DE Florida"/>
    <x v="24"/>
    <s v="Customer Delivery"/>
    <s v="PEF Customer Fleet Electrification Clusters"/>
    <s v="AFUDC Not Eligible"/>
    <s v="Expansion"/>
    <s v="Other Transmission &amp; Distribution Expansion"/>
    <s v="Electrification"/>
    <s v="HB - Distribution Substation"/>
    <s v="~"/>
    <s v="PEF Distribution Install - EV Charging Station 370.7"/>
    <n v="0.12"/>
    <n v="0.65"/>
    <n v="3"/>
    <n v="4.68"/>
    <n v="6.28"/>
    <n v="8.75"/>
    <n v="174.69"/>
    <n v="2029.22"/>
    <n v="2042.28"/>
    <n v="2057.8000000000002"/>
    <n v="2071.38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</r>
  <r>
    <s v="DE Florida"/>
    <x v="24"/>
    <s v="Customer Delivery"/>
    <s v="PEF Dist Maint_Cust Adds_Mthly_IK-362"/>
    <s v="AFUDC Not Eligible"/>
    <s v="Maintenance"/>
    <s v="Customer Adds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0766666666667106E-2"/>
    <n v="0.18153333333333421"/>
    <n v="0.27230000000000132"/>
    <n v="0.36306666666666843"/>
    <n v="0.45383333333333553"/>
    <n v="0.54460000000000264"/>
    <n v="0.63536666666666974"/>
    <n v="0.72613333333333685"/>
    <n v="0.81690000000000396"/>
    <n v="0.90766666666667106"/>
    <n v="0.99843333333333817"/>
    <n v="1.0892000000000053"/>
    <n v="1.0892000000000053"/>
    <n v="1.1822333333333388"/>
    <n v="1.2752666666666723"/>
    <n v="1.3683000000000058"/>
    <n v="1.4613333333333394"/>
    <n v="1.5543666666666729"/>
    <n v="1.6474000000000064"/>
    <n v="1.7404333333333399"/>
    <n v="1.8334666666666735"/>
    <n v="1.926500000000007"/>
    <n v="2.0195333333333405"/>
    <n v="2.112566666666674"/>
    <n v="2.2056000000000076"/>
    <n v="2.2056000000000076"/>
    <n v="2.3009500000000074"/>
    <n v="2.3963000000000072"/>
    <n v="2.491650000000007"/>
    <n v="2.5870000000000068"/>
    <n v="2.6823500000000067"/>
    <n v="2.7777000000000065"/>
    <n v="2.8730500000000063"/>
    <n v="2.9684000000000061"/>
    <n v="3.063750000000006"/>
    <n v="3.1591000000000058"/>
    <n v="3.2544500000000056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</r>
  <r>
    <s v="DE Florida"/>
    <x v="24"/>
    <s v="Customer Delivery"/>
    <s v="PEF Dist Maint_Cust Adds_Mthly_IK-364"/>
    <s v="AFUDC Not Eligible"/>
    <s v="Maintenance"/>
    <s v="Customer Adds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599999999999877E-2"/>
    <n v="0.12319999999999975"/>
    <n v="0.18479999999999963"/>
    <n v="0.24639999999999951"/>
    <n v="0.30799999999999939"/>
    <n v="0.36959999999999926"/>
    <n v="0.43119999999999914"/>
    <n v="0.49279999999999902"/>
    <n v="0.55439999999999889"/>
    <n v="0.61599999999999877"/>
    <n v="0.67759999999999865"/>
    <n v="0.73919999999999897"/>
    <n v="0.73919999999999897"/>
    <n v="0.80233333333333245"/>
    <n v="0.86546666666666594"/>
    <n v="0.92859999999999943"/>
    <n v="0.99173333333333247"/>
    <n v="1.0548666666666655"/>
    <n v="1.1179999999999986"/>
    <n v="1.1811333333333316"/>
    <n v="1.2442666666666646"/>
    <n v="1.3073999999999977"/>
    <n v="1.3705333333333307"/>
    <n v="1.4336666666666638"/>
    <n v="1.4967999999999972"/>
    <n v="1.4967999999999972"/>
    <n v="1.5615166666666638"/>
    <n v="1.6262333333333303"/>
    <n v="1.6909499999999968"/>
    <n v="1.7556666666666634"/>
    <n v="1.8203833333333299"/>
    <n v="1.8850999999999964"/>
    <n v="1.949816666666663"/>
    <n v="2.0145333333333295"/>
    <n v="2.079249999999996"/>
    <n v="2.1439666666666626"/>
    <n v="2.2086833333333291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</r>
  <r>
    <s v="DE Florida"/>
    <x v="24"/>
    <s v="Customer Delivery"/>
    <s v="PEF Dist Maint_Cust Adds_Mthly_IK-365"/>
    <s v="AFUDC Not Eligible"/>
    <s v="Maintenance"/>
    <s v="Customer Adds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550000000000232E-2"/>
    <n v="0.15910000000000091"/>
    <n v="0.23865000000000114"/>
    <n v="0.31820000000000137"/>
    <n v="0.3977500000000016"/>
    <n v="0.47730000000000183"/>
    <n v="0.55685000000000207"/>
    <n v="0.6364000000000023"/>
    <n v="0.71595000000000253"/>
    <n v="0.79550000000000276"/>
    <n v="0.87505000000000299"/>
    <n v="0.95460000000000367"/>
    <n v="0.95460000000000367"/>
    <n v="1.0361333333333369"/>
    <n v="1.1176666666666697"/>
    <n v="1.1992000000000025"/>
    <n v="1.2807333333333353"/>
    <n v="1.3622666666666681"/>
    <n v="1.4438000000000009"/>
    <n v="1.5253333333333337"/>
    <n v="1.6068666666666664"/>
    <n v="1.6883999999999992"/>
    <n v="1.769933333333332"/>
    <n v="1.8514666666666648"/>
    <n v="1.9329999999999985"/>
    <n v="1.9329999999999985"/>
    <n v="2.0165833333333323"/>
    <n v="2.1001666666666656"/>
    <n v="2.183749999999999"/>
    <n v="2.2673333333333323"/>
    <n v="2.3509166666666657"/>
    <n v="2.434499999999999"/>
    <n v="2.5180833333333323"/>
    <n v="2.6016666666666657"/>
    <n v="2.685249999999999"/>
    <n v="2.7688333333333324"/>
    <n v="2.8524166666666657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</r>
  <r>
    <s v="DE Florida"/>
    <x v="24"/>
    <s v="Customer Delivery"/>
    <s v="PEF Dist Maint_Cust Adds_Mthly_IK-366"/>
    <s v="AFUDC Not Eligible"/>
    <s v="Maintenance"/>
    <s v="Customer Adds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133333333333455E-2"/>
    <n v="5.8266666666666911E-2"/>
    <n v="8.7400000000000366E-2"/>
    <n v="0.11653333333333382"/>
    <n v="0.14566666666666728"/>
    <n v="0.17480000000000073"/>
    <n v="0.20393333333333419"/>
    <n v="0.23306666666666764"/>
    <n v="0.2622000000000011"/>
    <n v="0.29133333333333455"/>
    <n v="0.32046666666666801"/>
    <n v="0.34960000000000147"/>
    <n v="0.34960000000000147"/>
    <n v="0.37946666666666817"/>
    <n v="0.40933333333333488"/>
    <n v="0.43920000000000159"/>
    <n v="0.4690666666666683"/>
    <n v="0.49893333333333501"/>
    <n v="0.52880000000000171"/>
    <n v="0.55866666666666864"/>
    <n v="0.58853333333333557"/>
    <n v="0.6184000000000025"/>
    <n v="0.64826666666666943"/>
    <n v="0.67813333333333636"/>
    <n v="0.70800000000000307"/>
    <n v="0.70800000000000307"/>
    <n v="0.73861666666666981"/>
    <n v="0.76923333333333677"/>
    <n v="0.79985000000000372"/>
    <n v="0.83046666666667068"/>
    <n v="0.86108333333333764"/>
    <n v="0.8917000000000046"/>
    <n v="0.92231666666667156"/>
    <n v="0.95293333333333852"/>
    <n v="0.98355000000000548"/>
    <n v="1.0141666666666724"/>
    <n v="1.0447833333333394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</r>
  <r>
    <s v="DE Florida"/>
    <x v="24"/>
    <s v="Customer Delivery"/>
    <s v="PEF Dist Maint_Cust Adds_Mthly_IK-367"/>
    <s v="AFUDC Not Eligible"/>
    <s v="Maintenance"/>
    <s v="Customer Adds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66666666666526E-2"/>
    <n v="0.17593333333333305"/>
    <n v="0.26389999999999958"/>
    <n v="0.35186666666666611"/>
    <n v="0.43983333333333263"/>
    <n v="0.52779999999999916"/>
    <n v="0.61576666666666569"/>
    <n v="0.70373333333333221"/>
    <n v="0.79169999999999874"/>
    <n v="0.87966666666666526"/>
    <n v="0.96763333333333179"/>
    <n v="1.0555999999999983"/>
    <n v="1.0555999999999983"/>
    <n v="1.145766666666665"/>
    <n v="1.2359333333333318"/>
    <n v="1.3260999999999985"/>
    <n v="1.4162666666666652"/>
    <n v="1.506433333333332"/>
    <n v="1.5965999999999987"/>
    <n v="1.6867666666666654"/>
    <n v="1.7769333333333321"/>
    <n v="1.8670999999999989"/>
    <n v="1.9572666666666656"/>
    <n v="2.0474333333333323"/>
    <n v="2.1375999999999991"/>
    <n v="2.1375999999999991"/>
    <n v="2.2300166666666659"/>
    <n v="2.3224333333333327"/>
    <n v="2.4148499999999995"/>
    <n v="2.5072666666666663"/>
    <n v="2.5996833333333331"/>
    <n v="2.6920999999999999"/>
    <n v="2.7845166666666668"/>
    <n v="2.8769333333333336"/>
    <n v="2.9693500000000004"/>
    <n v="3.0617666666666672"/>
    <n v="3.154183333333334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</r>
  <r>
    <s v="DE Florida"/>
    <x v="24"/>
    <s v="Customer Delivery"/>
    <s v="PEF Dist Maint_Cust Adds_Mthly_IK-368"/>
    <s v="AFUDC Not Eligible"/>
    <s v="Maintenance"/>
    <s v="Customer Adds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433333333333344E-2"/>
    <n v="0.13286666666666669"/>
    <n v="0.19930000000000003"/>
    <n v="0.26573333333333338"/>
    <n v="0.33216666666666672"/>
    <n v="0.39860000000000007"/>
    <n v="0.46503333333333341"/>
    <n v="0.53146666666666675"/>
    <n v="0.5979000000000001"/>
    <n v="0.66433333333333344"/>
    <n v="0.73076666666666679"/>
    <n v="0.79720000000000013"/>
    <n v="0.79720000000000013"/>
    <n v="0.86529999999999996"/>
    <n v="0.93340000000000023"/>
    <n v="1.0015000000000005"/>
    <n v="1.0696000000000008"/>
    <n v="1.137700000000001"/>
    <n v="1.2058000000000013"/>
    <n v="1.2739000000000016"/>
    <n v="1.3420000000000019"/>
    <n v="1.4101000000000021"/>
    <n v="1.4782000000000024"/>
    <n v="1.5463000000000027"/>
    <n v="1.6144000000000021"/>
    <n v="1.6144000000000021"/>
    <n v="1.6842000000000015"/>
    <n v="1.7540000000000013"/>
    <n v="1.8238000000000012"/>
    <n v="1.8936000000000011"/>
    <n v="1.9634000000000009"/>
    <n v="2.0332000000000008"/>
    <n v="2.1030000000000006"/>
    <n v="2.1728000000000005"/>
    <n v="2.2426000000000004"/>
    <n v="2.3124000000000002"/>
    <n v="2.3822000000000001"/>
    <n v="2.452"/>
    <n v="2.452"/>
    <n v="2.452"/>
    <n v="2.452"/>
    <n v="2.452"/>
    <n v="2.452"/>
    <n v="2.452"/>
    <n v="2.452"/>
    <n v="2.452"/>
    <n v="2.452"/>
    <n v="2.452"/>
    <n v="2.452"/>
    <n v="2.452"/>
    <n v="2.452"/>
    <n v="2.452"/>
  </r>
  <r>
    <s v="DE Florida"/>
    <x v="24"/>
    <s v="Customer Delivery"/>
    <s v="PEF Dist Maint_Cust Adds_Mthly_IK-369"/>
    <s v="AFUDC Not Eligible"/>
    <s v="Maintenance"/>
    <s v="Customer Adds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966666666666818E-2"/>
    <n v="8.1933333333333636E-2"/>
    <n v="0.12290000000000045"/>
    <n v="0.16386666666666727"/>
    <n v="0.20483333333333409"/>
    <n v="0.24580000000000091"/>
    <n v="0.28676666666666772"/>
    <n v="0.32773333333333454"/>
    <n v="0.36870000000000136"/>
    <n v="0.40966666666666818"/>
    <n v="0.450633333333335"/>
    <n v="0.49160000000000181"/>
    <n v="0.49160000000000181"/>
    <n v="0.5335833333333353"/>
    <n v="0.57556666666666878"/>
    <n v="0.61755000000000226"/>
    <n v="0.65953333333333575"/>
    <n v="0.70151666666666923"/>
    <n v="0.74350000000000271"/>
    <n v="0.7854833333333362"/>
    <n v="0.82746666666666968"/>
    <n v="0.86945000000000316"/>
    <n v="0.91143333333333665"/>
    <n v="0.95341666666667013"/>
    <n v="0.99540000000000362"/>
    <n v="0.99540000000000362"/>
    <n v="1.0384333333333369"/>
    <n v="1.0814666666666701"/>
    <n v="1.1245000000000034"/>
    <n v="1.1675333333333366"/>
    <n v="1.2105666666666699"/>
    <n v="1.2536000000000032"/>
    <n v="1.2966333333333364"/>
    <n v="1.3396666666666697"/>
    <n v="1.3827000000000029"/>
    <n v="1.4257333333333362"/>
    <n v="1.4687666666666694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</r>
  <r>
    <s v="DE Florida"/>
    <x v="24"/>
    <s v="Customer Delivery"/>
    <s v="PEF Dist Maint_Cust Adds_Mthly_IK-370"/>
    <s v="AFUDC Not Eligible"/>
    <s v="Maintenance"/>
    <s v="Customer Adds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00000000000032E-2"/>
    <n v="4.7800000000000065E-2"/>
    <n v="7.1700000000000097E-2"/>
    <n v="9.5600000000000129E-2"/>
    <n v="0.11950000000000016"/>
    <n v="0.14340000000000019"/>
    <n v="0.16730000000000023"/>
    <n v="0.19120000000000026"/>
    <n v="0.21510000000000029"/>
    <n v="0.23900000000000032"/>
    <n v="0.26290000000000036"/>
    <n v="0.28680000000000039"/>
    <n v="0.28680000000000039"/>
    <n v="0.31130000000000035"/>
    <n v="0.33580000000000032"/>
    <n v="0.36030000000000029"/>
    <n v="0.38480000000000025"/>
    <n v="0.40930000000000022"/>
    <n v="0.43380000000000019"/>
    <n v="0.45830000000000015"/>
    <n v="0.48280000000000012"/>
    <n v="0.50730000000000008"/>
    <n v="0.53180000000000005"/>
    <n v="0.55630000000000002"/>
    <n v="0.58079999999999998"/>
    <n v="0.58079999999999998"/>
    <n v="0.60591666666666666"/>
    <n v="0.63103333333333333"/>
    <n v="0.65615000000000001"/>
    <n v="0.68126666666666669"/>
    <n v="0.70638333333333336"/>
    <n v="0.73150000000000004"/>
    <n v="0.75661666666666672"/>
    <n v="0.78173333333333361"/>
    <n v="0.80685000000000007"/>
    <n v="0.83196666666666652"/>
    <n v="0.85708333333333298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</r>
  <r>
    <s v="DE Florida"/>
    <x v="24"/>
    <s v="Customer Delivery"/>
    <s v="PEF Dist Maint_OthT&amp;D_IK-362"/>
    <s v="AFUDC Not Eligible"/>
    <s v="Maintenance"/>
    <s v="Maintenance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3.66169593600128"/>
    <n v="7.3231336014745523"/>
    <n v="10.913938661411834"/>
    <n v="14.490055407045105"/>
    <n v="18.063903687878394"/>
    <n v="23.536076921585902"/>
    <n v="27.076401619859183"/>
    <n v="30.663184363860466"/>
    <n v="34.246507703765758"/>
    <n v="37.845559544983047"/>
    <n v="41.496351544184336"/>
    <n v="47.050825489962563"/>
    <n v="47.050825489962563"/>
    <n v="51.251105362848335"/>
    <n v="55.452493599510063"/>
    <n v="59.610126220779847"/>
    <n v="63.762957557409607"/>
    <n v="67.936973751024652"/>
    <n v="73.952048879833626"/>
    <n v="78.080801686127387"/>
    <n v="82.25073371379716"/>
    <n v="86.397503062458924"/>
    <n v="90.553293588272709"/>
    <n v="94.772006229119768"/>
    <n v="100.78049426108043"/>
    <n v="100.78049426108043"/>
    <n v="102.52523545460807"/>
    <n v="104.27043704791757"/>
    <n v="105.99746313222937"/>
    <n v="107.72249482584657"/>
    <n v="109.45632643132194"/>
    <n v="111.95490978219425"/>
    <n v="113.66993956997939"/>
    <n v="115.40207466646454"/>
    <n v="117.12458828975248"/>
    <n v="118.85084919176174"/>
    <n v="120.60324711544686"/>
    <n v="123.0990942610805"/>
    <n v="123.0990942610805"/>
    <n v="124.88745671777843"/>
    <n v="126.67629108497408"/>
    <n v="128.44649552697308"/>
    <n v="130.21465571538567"/>
    <n v="131.99183582723899"/>
    <n v="134.55288767619322"/>
    <n v="136.31079589545888"/>
    <n v="138.08623708293942"/>
    <n v="139.8518162453197"/>
    <n v="141.62123637425987"/>
    <n v="143.41744699136439"/>
    <n v="145.97569426108049"/>
    <n v="145.97569426108049"/>
    <n v="147.80875678923184"/>
    <n v="149.6423030232711"/>
    <n v="151.45675367763505"/>
    <n v="153.26910898234922"/>
    <n v="155.09070966324768"/>
    <n v="157.71577493421015"/>
    <n v="159.51762202208459"/>
    <n v="161.33744031424237"/>
    <n v="163.14715008024808"/>
    <n v="164.9607968176694"/>
    <n v="166.80190367078541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</r>
  <r>
    <s v="DE Florida"/>
    <x v="24"/>
    <s v="Customer Delivery"/>
    <s v="PEF Dist Maint_OthT&amp;D_IK-364"/>
    <s v="AFUDC Not Eligible"/>
    <s v="Maintenance"/>
    <s v="Maintenance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2.4850544392083265"/>
    <n v="4.9699335999846426"/>
    <n v="7.4068770847769656"/>
    <n v="9.8338521665932745"/>
    <n v="12.259287727209582"/>
    <n v="15.973044583108475"/>
    <n v="18.375728957084803"/>
    <n v="20.809942648293131"/>
    <n v="23.241808572877446"/>
    <n v="25.68434883598978"/>
    <n v="28.162003185998103"/>
    <n v="31.931614420156649"/>
    <n v="31.931614420156649"/>
    <n v="34.782185392314091"/>
    <n v="37.633508569015532"/>
    <n v="40.455136465668971"/>
    <n v="43.27350591216242"/>
    <n v="46.106252719260169"/>
    <n v="50.188456542918402"/>
    <n v="52.990484802227854"/>
    <n v="55.820459840481305"/>
    <n v="58.634715245182747"/>
    <n v="61.455092981372189"/>
    <n v="64.318173575477942"/>
    <n v="68.39590698582208"/>
    <n v="68.39590698582208"/>
    <n v="69.579997648991565"/>
    <n v="70.76440076829212"/>
    <n v="71.936468848686985"/>
    <n v="73.107183410629375"/>
    <n v="74.283870143978447"/>
    <n v="75.979565315212909"/>
    <n v="77.143491957346029"/>
    <n v="78.319027333426305"/>
    <n v="79.488032975113299"/>
    <n v="80.659581754867219"/>
    <n v="81.84886875473326"/>
    <n v="83.542706985822122"/>
    <n v="83.542706985822122"/>
    <n v="84.756394443258486"/>
    <n v="85.970402166785178"/>
    <n v="87.171766532440301"/>
    <n v="88.371743547936973"/>
    <n v="89.577842011524893"/>
    <n v="91.315921725331478"/>
    <n v="92.508941154394222"/>
    <n v="93.713859482102649"/>
    <n v="94.912084862235361"/>
    <n v="96.112916947133485"/>
    <n v="97.33193062566879"/>
    <n v="99.068106985822183"/>
    <n v="99.068106985822183"/>
    <n v="100.3121417130464"/>
    <n v="101.55650471435459"/>
    <n v="102.78790822088956"/>
    <n v="104.01788968770143"/>
    <n v="105.25414566444562"/>
    <n v="107.03568465078939"/>
    <n v="108.25853456236564"/>
    <n v="109.49358089489053"/>
    <n v="110.72176692811786"/>
    <n v="111.95262484464753"/>
    <n v="113.20211897080625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</r>
  <r>
    <s v="DE Florida"/>
    <x v="24"/>
    <s v="Customer Delivery"/>
    <s v="PEF Dist Maint_OthT&amp;D_IK-365"/>
    <s v="AFUDC Not Eligible"/>
    <s v="Maintenance"/>
    <s v="Maintenance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3.2094098270561631"/>
    <n v="6.4185932846963283"/>
    <n v="9.5658685494445024"/>
    <n v="12.700269774104669"/>
    <n v="15.832682730664828"/>
    <n v="20.628942949582267"/>
    <n v="23.731973096322434"/>
    <n v="26.875722874378596"/>
    <n v="30.016440547722766"/>
    <n v="33.17094396613092"/>
    <n v="36.370796691087094"/>
    <n v="41.239191985857389"/>
    <n v="41.239191985857389"/>
    <n v="44.920660828720116"/>
    <n v="48.603101132254835"/>
    <n v="52.247190435465569"/>
    <n v="55.887071500096283"/>
    <n v="59.545520706206162"/>
    <n v="64.817624552699272"/>
    <n v="68.436401223838004"/>
    <n v="72.091270732848727"/>
    <n v="75.725838575383449"/>
    <n v="79.36831331546216"/>
    <n v="83.065938143876025"/>
    <n v="88.332268519899117"/>
    <n v="88.332268519899117"/>
    <n v="89.861498768513627"/>
    <n v="91.391132548193667"/>
    <n v="92.904835863088223"/>
    <n v="94.416791135012815"/>
    <n v="95.936459351097042"/>
    <n v="98.126416952266055"/>
    <n v="99.629605756706013"/>
    <n v="101.147787017089"/>
    <n v="102.65753525147134"/>
    <n v="104.17056789960623"/>
    <n v="105.70650911681929"/>
    <n v="107.89406851989918"/>
    <n v="107.89406851989918"/>
    <n v="109.46152600708555"/>
    <n v="111.02939711268588"/>
    <n v="112.58093952852548"/>
    <n v="114.13069020434183"/>
    <n v="115.68834663017996"/>
    <n v="117.93304813388299"/>
    <n v="119.47381320069285"/>
    <n v="121.0299455003576"/>
    <n v="122.57743396776993"/>
    <n v="124.12828895172356"/>
    <n v="125.7026251662864"/>
    <n v="127.94486851989923"/>
    <n v="127.94486851989923"/>
    <n v="129.55152260953705"/>
    <n v="131.15860066073157"/>
    <n v="132.74894169902655"/>
    <n v="134.33744619217788"/>
    <n v="135.93405413037192"/>
    <n v="138.23488772900066"/>
    <n v="139.81418191464689"/>
    <n v="141.40922761362896"/>
    <n v="142.99541332849532"/>
    <n v="144.58504974464904"/>
    <n v="146.19875457445761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</r>
  <r>
    <s v="DE Florida"/>
    <x v="24"/>
    <s v="Customer Delivery"/>
    <s v="PEF Dist Maint_OthT&amp;D_IK-366"/>
    <s v="AFUDC Not Eligible"/>
    <s v="Maintenance"/>
    <s v="Maintenance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1.1756725891045576"/>
    <n v="2.3512622544531183"/>
    <n v="3.5041736800796812"/>
    <n v="4.6523690809982412"/>
    <n v="5.7998361385668034"/>
    <n v="7.5568045450498431"/>
    <n v="8.6935080772484028"/>
    <n v="9.845128044852963"/>
    <n v="10.995637290365529"/>
    <n v="12.151196536802082"/>
    <n v="13.323368163556637"/>
    <n v="15.106761126566624"/>
    <n v="15.106761126566624"/>
    <n v="16.455358606922147"/>
    <n v="17.804311953229671"/>
    <n v="19.139216542203187"/>
    <n v="20.47257956714671"/>
    <n v="21.812744482825295"/>
    <n v="23.744024161407211"/>
    <n v="25.069656214528734"/>
    <n v="26.408509813802254"/>
    <n v="27.739926496609769"/>
    <n v="29.074239638021297"/>
    <n v="30.428755386963871"/>
    <n v="32.357920124998657"/>
    <n v="32.357920124998657"/>
    <n v="32.918101607734954"/>
    <n v="33.478430910350454"/>
    <n v="34.032924629088185"/>
    <n v="34.586778011745928"/>
    <n v="35.143456769130282"/>
    <n v="35.945673241936746"/>
    <n v="36.496315327434786"/>
    <n v="37.052449389178804"/>
    <n v="37.605494298708322"/>
    <n v="38.15974234149229"/>
    <n v="38.722382159291961"/>
    <n v="39.523720124998668"/>
    <n v="39.523720124998668"/>
    <n v="40.097910444570431"/>
    <n v="40.672252280652998"/>
    <n v="41.240612598468843"/>
    <n v="41.808316566887697"/>
    <n v="42.378916566087966"/>
    <n v="43.201194608261879"/>
    <n v="43.765606972443194"/>
    <n v="44.335648654431218"/>
    <n v="44.90252393168808"/>
    <n v="45.470632429765587"/>
    <n v="46.047342561646673"/>
    <n v="46.868720124998703"/>
    <n v="46.868720124998703"/>
    <n v="47.457263247936289"/>
    <n v="48.045961674781658"/>
    <n v="48.628529065765562"/>
    <n v="49.210423700851841"/>
    <n v="49.795286757630599"/>
    <n v="50.638118951710368"/>
    <n v="51.216639703658252"/>
    <n v="51.800930487195046"/>
    <n v="52.381975716661259"/>
    <n v="52.964284993270596"/>
    <n v="53.555410915247435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</r>
  <r>
    <s v="DE Florida"/>
    <x v="24"/>
    <s v="Customer Delivery"/>
    <s v="PEF Dist Maint_OthT&amp;D_IK-367"/>
    <s v="AFUDC Not Eligible"/>
    <s v="Maintenance"/>
    <s v="Maintenance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3.5489150810715273"/>
    <n v="7.0975798463910564"/>
    <n v="10.57778750238657"/>
    <n v="14.04375924664609"/>
    <n v="17.507532395205601"/>
    <n v="22.811161766613282"/>
    <n v="26.242443864632804"/>
    <n v="29.718753092704333"/>
    <n v="33.191709466911846"/>
    <n v="36.679909901927374"/>
    <n v="40.218256889298885"/>
    <n v="45.601652096908083"/>
    <n v="45.601652096908083"/>
    <n v="49.672562638399938"/>
    <n v="53.744547405875778"/>
    <n v="57.774124238323623"/>
    <n v="61.799047666511456"/>
    <n v="65.844503454501819"/>
    <n v="71.674313250702482"/>
    <n v="75.675899771366318"/>
    <n v="79.717397186414161"/>
    <n v="83.73644533689"/>
    <n v="87.764236810733848"/>
    <n v="91.853012387812214"/>
    <n v="97.676437970862992"/>
    <n v="97.676437970862992"/>
    <n v="99.36744214285288"/>
    <n v="101.05889253457717"/>
    <n v="102.7327272124883"/>
    <n v="104.40462892578688"/>
    <n v="106.08505951873853"/>
    <n v="108.50668794481298"/>
    <n v="110.16889580520514"/>
    <n v="111.84768214066406"/>
    <n v="113.51714333874588"/>
    <n v="115.19023640152766"/>
    <n v="116.88866148080638"/>
    <n v="119.30763797086294"/>
    <n v="119.30763797086294"/>
    <n v="121.04091880936451"/>
    <n v="122.77465702350607"/>
    <n v="124.4903391147151"/>
    <n v="126.2040399154105"/>
    <n v="127.92648282562962"/>
    <n v="130.40865419954542"/>
    <n v="132.11241879205625"/>
    <n v="133.83317633682628"/>
    <n v="135.54437560716988"/>
    <n v="137.25929754218618"/>
    <n v="139.00018481751448"/>
    <n v="141.47963797086294"/>
    <n v="141.47963797086294"/>
    <n v="143.25624301478945"/>
    <n v="145.0333168666846"/>
    <n v="146.79188327399078"/>
    <n v="148.54841886745433"/>
    <n v="150.31391508376061"/>
    <n v="152.858129549664"/>
    <n v="154.60448057454167"/>
    <n v="156.36824929886217"/>
    <n v="158.12222083499478"/>
    <n v="159.880008085631"/>
    <n v="161.66440969300675"/>
    <n v="164.205837970863"/>
    <n v="164.205837970863"/>
    <n v="164.205837970863"/>
    <n v="164.205837970863"/>
    <n v="164.205837970863"/>
    <n v="164.205837970863"/>
    <n v="164.205837970863"/>
    <n v="164.205837970863"/>
    <n v="164.205837970863"/>
    <n v="164.205837970863"/>
    <n v="164.205837970863"/>
    <n v="164.205837970863"/>
    <n v="164.205837970863"/>
    <n v="164.205837970863"/>
    <n v="164.205837970863"/>
  </r>
  <r>
    <s v="DE Florida"/>
    <x v="24"/>
    <s v="Customer Delivery"/>
    <s v="PEF Dist Maint_OthT&amp;D_IK-368"/>
    <s v="AFUDC Not Eligible"/>
    <s v="Maintenance"/>
    <s v="Maintenance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2.6803862291897644"/>
    <n v="5.3605834026035382"/>
    <n v="7.9890770303053102"/>
    <n v="10.606818712439065"/>
    <n v="13.222899862972838"/>
    <n v="17.228567738112673"/>
    <n v="19.820109399126437"/>
    <n v="22.445658664316198"/>
    <n v="25.068675622273958"/>
    <n v="27.703205949735718"/>
    <n v="30.375610423325469"/>
    <n v="34.441522977199554"/>
    <n v="34.441522977199554"/>
    <n v="37.516156296513486"/>
    <n v="40.591600945619405"/>
    <n v="43.635016187861339"/>
    <n v="46.674916857223252"/>
    <n v="49.730324985402945"/>
    <n v="54.133400725331256"/>
    <n v="57.155675747381167"/>
    <n v="60.208094238423087"/>
    <n v="63.243557491529003"/>
    <n v="66.285624307418914"/>
    <n v="69.373750537742609"/>
    <n v="73.772004478157498"/>
    <n v="73.772004478157498"/>
    <n v="75.049169476294537"/>
    <n v="76.326671490883541"/>
    <n v="77.590868882413616"/>
    <n v="78.853606363443959"/>
    <n v="80.122785452807776"/>
    <n v="81.951769151077727"/>
    <n v="83.20718515423458"/>
    <n v="84.475122384972366"/>
    <n v="85.736016617674949"/>
    <n v="86.999653889424735"/>
    <n v="88.282423677426124"/>
    <n v="90.109404478157529"/>
    <n v="90.109404478157529"/>
    <n v="91.418495866054201"/>
    <n v="92.727932695092363"/>
    <n v="94.023732313988518"/>
    <n v="95.318035527748975"/>
    <n v="96.618941376255819"/>
    <n v="98.493645750006351"/>
    <n v="99.780444464626299"/>
    <n v="101.08007741070102"/>
    <n v="102.37249129887304"/>
    <n v="103.66771679619394"/>
    <n v="104.98255308169827"/>
    <n v="106.85520447815759"/>
    <n v="106.85520447815759"/>
    <n v="108.19701963429354"/>
    <n v="109.53918886667159"/>
    <n v="110.86737999528613"/>
    <n v="112.19403731265621"/>
    <n v="113.52746231290543"/>
    <n v="115.449029260202"/>
    <n v="116.76799448611148"/>
    <n v="118.10011476478708"/>
    <n v="119.42483552850408"/>
    <n v="120.75243818404618"/>
    <n v="122.10014184479816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</r>
  <r>
    <s v="DE Florida"/>
    <x v="24"/>
    <s v="Customer Delivery"/>
    <s v="PEF Dist Maint_OthT&amp;D_IK-369"/>
    <s v="AFUDC Not Eligible"/>
    <s v="Maintenance"/>
    <s v="Maintenance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1.6525689533350345"/>
    <n v="3.3050213459660824"/>
    <n v="4.9255963645491221"/>
    <n v="6.5395423640601678"/>
    <n v="8.1524645771712159"/>
    <n v="10.622124470114599"/>
    <n v="12.219917073145638"/>
    <n v="13.838676770480674"/>
    <n v="15.45587519568771"/>
    <n v="17.08017208931075"/>
    <n v="18.727819960245796"/>
    <n v="21.234623188950124"/>
    <n v="21.234623188950124"/>
    <n v="23.130261776797809"/>
    <n v="25.026400583013498"/>
    <n v="26.902791935373173"/>
    <n v="28.777016408212859"/>
    <n v="30.660801870699586"/>
    <n v="33.375480146444858"/>
    <n v="35.238837678836546"/>
    <n v="37.120779906396209"/>
    <n v="38.992268528611888"/>
    <n v="40.867828520363574"/>
    <n v="42.771786045826289"/>
    <n v="45.483491482773815"/>
    <n v="45.483491482773815"/>
    <n v="46.270910055091626"/>
    <n v="47.058536410283089"/>
    <n v="47.837959982506383"/>
    <n v="48.616483466923398"/>
    <n v="49.398978436657323"/>
    <n v="50.526613264252049"/>
    <n v="51.300622791848454"/>
    <n v="52.082352110669817"/>
    <n v="52.859739165597453"/>
    <n v="53.638817403648275"/>
    <n v="54.429691532326906"/>
    <n v="55.556091482773859"/>
    <n v="55.556091482773859"/>
    <n v="56.363194345335856"/>
    <n v="57.170510185033528"/>
    <n v="57.969418184419411"/>
    <n v="58.767403595145929"/>
    <n v="59.569459772400677"/>
    <n v="60.72528378934927"/>
    <n v="61.518642401065094"/>
    <n v="62.319913787276057"/>
    <n v="63.116734359470406"/>
    <n v="63.915288391844413"/>
    <n v="64.725933194523918"/>
    <n v="65.880491482773863"/>
    <n v="65.880491482773863"/>
    <n v="66.707778953368177"/>
    <n v="67.535284727383328"/>
    <n v="68.354172391777837"/>
    <n v="69.17211439475318"/>
    <n v="69.994228968909653"/>
    <n v="71.178958662964135"/>
    <n v="71.992158156616256"/>
    <n v="72.813468313110889"/>
    <n v="73.630216346435503"/>
    <n v="74.448741191556877"/>
    <n v="75.279659181650885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</r>
  <r>
    <s v="DE Florida"/>
    <x v="24"/>
    <s v="Customer Delivery"/>
    <s v="PEF Dist Maint_OthT&amp;D_IK-370"/>
    <s v="AFUDC Not Eligible"/>
    <s v="Maintenance"/>
    <s v="Maintenance"/>
    <s v="~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.96445071303335794"/>
    <n v="1.9288334004307188"/>
    <n v="2.8746122310460791"/>
    <n v="3.8165223201134424"/>
    <n v="4.7578349203308008"/>
    <n v="6.1991455778330504"/>
    <n v="7.1316284325804133"/>
    <n v="8.0763478291137716"/>
    <n v="9.0201560563951304"/>
    <n v="9.9681069991204936"/>
    <n v="10.929685734303852"/>
    <n v="12.392673500399226"/>
    <n v="12.392673500399226"/>
    <n v="13.498981339484345"/>
    <n v="14.605581109481463"/>
    <n v="15.700656128324582"/>
    <n v="16.794466541237711"/>
    <n v="17.89385681407969"/>
    <n v="19.47816190066321"/>
    <n v="20.565630291694333"/>
    <n v="21.663944839837455"/>
    <n v="22.756158591334575"/>
    <n v="23.850748422355686"/>
    <n v="24.961911251181661"/>
    <n v="26.54448136840584"/>
    <n v="26.54448136840584"/>
    <n v="27.004021242232632"/>
    <n v="27.463682378776475"/>
    <n v="27.91855634623041"/>
    <n v="28.37290501970288"/>
    <n v="28.82957146408603"/>
    <n v="29.487662579298416"/>
    <n v="29.939376893840681"/>
    <n v="30.395596502022432"/>
    <n v="30.849281951788331"/>
    <n v="31.303954381168836"/>
    <n v="31.76551092819826"/>
    <n v="32.422881368405839"/>
    <n v="32.422881368405839"/>
    <n v="32.893912865559571"/>
    <n v="33.365068657823294"/>
    <n v="33.83131756920033"/>
    <n v="34.297028050672537"/>
    <n v="34.765114263097139"/>
    <n v="35.439662133515228"/>
    <n v="35.902672379161089"/>
    <n v="36.370300581439224"/>
    <n v="36.835331254099941"/>
    <n v="37.301373587580557"/>
    <n v="37.774472188487437"/>
    <n v="38.448281368405858"/>
    <n v="38.448281368405858"/>
    <n v="38.931085917006172"/>
    <n v="39.414017867372266"/>
    <n v="39.891920293331083"/>
    <n v="40.369270831764908"/>
    <n v="40.849056480625528"/>
    <n v="41.540464129698776"/>
    <n v="42.015046942094884"/>
    <n v="42.494363133215714"/>
    <n v="42.97101687156642"/>
    <n v="43.448707556381301"/>
    <n v="43.933630874321821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</r>
  <r>
    <s v="DE Florida"/>
    <x v="24"/>
    <s v="Customer Delivery"/>
    <s v="PEF Distribution Expansion Field Ops HB Capacity-360"/>
    <s v="AFUDC Not Eligible"/>
    <s v="Expansion"/>
    <s v="Other Transmission &amp; Distribution Expansion"/>
    <s v="Distribution Expansion"/>
    <s v="HB - Distribution Substation"/>
    <s v="~"/>
    <s v="PEF Distribution Easements 360.1"/>
    <n v="0"/>
    <n v="0"/>
    <n v="0"/>
    <n v="4.29"/>
    <n v="9.61"/>
    <n v="25.42"/>
    <n v="73.48"/>
    <n v="166.84"/>
    <n v="362.32000000000005"/>
    <n v="201.14"/>
    <n v="222.77"/>
    <n v="241.04000000000002"/>
    <n v="241.04000000000002"/>
    <n v="208.55494278400002"/>
    <n v="180.3661561854519"/>
    <n v="155.91633329788306"/>
    <n v="134.71900885376931"/>
    <n v="116.34977561473838"/>
    <n v="100.43854821018581"/>
    <n v="86.662688209466538"/>
    <n v="74.997647720945352"/>
    <n v="64.902754344292489"/>
    <n v="56.166661881838557"/>
    <n v="48.606471925889821"/>
    <n v="42.06390470654366"/>
    <n v="42.06390470654366"/>
    <n v="36.401985354109705"/>
    <n v="31.197080240039149"/>
    <n v="26.440196240658338"/>
    <n v="22.121890849947174"/>
    <n v="18.232212054935474"/>
    <n v="14.760632966546058"/>
    <n v="11.695950642613747"/>
    <n v="10.188820969162117"/>
    <n v="8.8758986690147594"/>
    <n v="7.7321583548343193"/>
    <n v="6.7357993881728886"/>
    <n v="5.8678303412323798"/>
    <n v="5.8678303412323798"/>
    <n v="5.1117070045084825"/>
    <n v="4.4831030143602586"/>
    <n v="3.9558820302860664"/>
    <n v="3.5101336387016353"/>
    <n v="3.1305007512216818"/>
    <n v="2.8050019268122055"/>
    <n v="2.524192061918265"/>
    <n v="2.1900597102980206"/>
    <n v="1.9001571263264512"/>
    <n v="1.6486295272003662"/>
    <n v="1.4303971394257993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</r>
  <r>
    <s v="DE Florida"/>
    <x v="24"/>
    <s v="Customer Delivery"/>
    <s v="PEF Distribution Expansion Field Ops HB Capacity-362"/>
    <s v="AFUDC Not Eligible"/>
    <s v="Expansion"/>
    <s v="Other Transmission &amp; Distribution Expansion"/>
    <s v="Distribution Expansion"/>
    <s v="HB - Distribution Substation"/>
    <s v="~"/>
    <s v="PEF Distribution Station Equip 362.0"/>
    <n v="2769.3700000000003"/>
    <n v="2706.8300000000004"/>
    <n v="2909.33"/>
    <n v="3562.7500000000005"/>
    <n v="3688.55"/>
    <n v="3983.25"/>
    <n v="4151.41"/>
    <n v="4856.07"/>
    <n v="3770.55"/>
    <n v="4171.55"/>
    <n v="5287.76"/>
    <n v="5782.14"/>
    <n v="5782.14"/>
    <n v="5002.8786793440004"/>
    <n v="4326.6775901350347"/>
    <n v="3740.1678867201358"/>
    <n v="3231.680093983296"/>
    <n v="2791.0334034724669"/>
    <n v="2409.3500960340352"/>
    <n v="2078.8906239772855"/>
    <n v="1799.0661250961957"/>
    <n v="1556.9067872730975"/>
    <n v="1347.3427743671343"/>
    <n v="1165.9866643775499"/>
    <n v="1009.0415945896714"/>
    <n v="1009.0415945896714"/>
    <n v="873.22177064143671"/>
    <n v="748.36494166586442"/>
    <n v="634.25537790806595"/>
    <n v="530.66656969429789"/>
    <n v="437.3597851448913"/>
    <n v="354.0825020792592"/>
    <n v="280.5659809520522"/>
    <n v="244.41250115595361"/>
    <n v="212.91772622824845"/>
    <n v="185.48133965242997"/>
    <n v="161.58038115802353"/>
    <n v="140.75927866434367"/>
    <n v="140.75927866434367"/>
    <n v="122.62116469900714"/>
    <n v="107.54202316401026"/>
    <n v="94.894887664280958"/>
    <n v="84.202141211758544"/>
    <n v="75.09539335242674"/>
    <n v="67.287229675978807"/>
    <n v="60.551078198224701"/>
    <n v="52.5358108749693"/>
    <n v="45.581540517827861"/>
    <n v="39.547820836401954"/>
    <n v="34.312796696645755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</r>
  <r>
    <s v="DE Florida"/>
    <x v="24"/>
    <s v="Customer Delivery"/>
    <s v="PEF Distribution Expansion Field Ops IK Capacity-362"/>
    <s v="AFUDC Not Eligible"/>
    <s v="Expansion"/>
    <s v="Other Transmission &amp; Distribution Expansion"/>
    <s v="Distribution Expansion"/>
    <s v="IK - Other - Distrib Lines OH/UG (Line Ext)"/>
    <s v="~"/>
    <s v="PEF Distribution Station Equip 362.0"/>
    <n v="2041.47"/>
    <n v="1515.64"/>
    <n v="2015.84"/>
    <n v="3268.48"/>
    <n v="3601.93"/>
    <n v="4854.97"/>
    <n v="4225.7"/>
    <n v="4126.8999999999996"/>
    <n v="4076.59"/>
    <n v="4126.3100000000004"/>
    <n v="5092.28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</r>
  <r>
    <s v="DE Florida"/>
    <x v="24"/>
    <s v="Customer Delivery"/>
    <s v="PEF Distribution Expansion Field Ops IK New Cust-360"/>
    <s v="AFUDC Not Eligible"/>
    <s v="Expansion"/>
    <s v="Other Transmission &amp; Distribution Expansion"/>
    <s v="Distribution - Customer Additions"/>
    <s v="IK - Other - Distrib Lines OH/UG (Line Ext)"/>
    <s v="~"/>
    <s v="PEF Distribution Easements 360.1"/>
    <n v="0"/>
    <n v="0"/>
    <n v="0"/>
    <n v="0"/>
    <n v="0"/>
    <n v="0"/>
    <n v="0"/>
    <n v="0"/>
    <n v="6.12"/>
    <n v="19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ribution Expansion Field Ops IK New Cust-362"/>
    <s v="AFUDC Not Eligible"/>
    <s v="Expansion"/>
    <s v="Other Transmission &amp; Distribution Expansion"/>
    <s v="Distribution - Customer Additions"/>
    <s v="IK - Other - Distrib Lines OH/UG (Line Ext)"/>
    <s v="~"/>
    <s v="PEF Distribution Station Equip 362.0"/>
    <n v="4142"/>
    <n v="4341.84"/>
    <n v="4599.68"/>
    <n v="4796.4900000000007"/>
    <n v="5003.37"/>
    <n v="14980.96"/>
    <n v="11612.55"/>
    <n v="5754.57"/>
    <n v="6225.64"/>
    <n v="7706.8499999999995"/>
    <n v="6497.41"/>
    <n v="6694.6"/>
    <n v="6694.6"/>
    <n v="6726.2459796666808"/>
    <n v="6758.0656317815474"/>
    <n v="6789.6881903781341"/>
    <n v="6821.1080743826351"/>
    <n v="6852.5057454021917"/>
    <n v="6899.2554963316707"/>
    <n v="6930.4826211328655"/>
    <n v="6961.9713712579014"/>
    <n v="6993.508708123155"/>
    <n v="7025.0422286464309"/>
    <n v="7056.8044859908077"/>
    <n v="7103.9317954405633"/>
    <n v="7103.9317954405633"/>
    <n v="7136.6104112105295"/>
    <n v="7168.6426966926128"/>
    <n v="7200.626140386853"/>
    <n v="7232.4608810435066"/>
    <n v="7265.1337375878002"/>
    <n v="7311.5703345674829"/>
    <n v="7343.2755821201608"/>
    <n v="7375.1969489314288"/>
    <n v="7407.0765393521669"/>
    <n v="7438.9152040451499"/>
    <n v="7471.7327254274933"/>
    <n v="7518.1742840935349"/>
    <n v="7518.1742840935349"/>
    <n v="7575.1862771029073"/>
    <n v="7631.0706648883006"/>
    <n v="7686.8698419754601"/>
    <n v="7742.4095877391201"/>
    <n v="7799.4115330483019"/>
    <n v="7880.4260705373026"/>
    <n v="7935.7398991449036"/>
    <n v="7991.4307752304876"/>
    <n v="8047.0487671002393"/>
    <n v="8102.5953588433395"/>
    <n v="8159.849690324374"/>
    <n v="8240.8728840935346"/>
    <n v="8240.8728840935346"/>
    <n v="8299.3101717918798"/>
    <n v="8356.5916642372322"/>
    <n v="8413.7858157245719"/>
    <n v="8470.7140501286976"/>
    <n v="8529.141038935255"/>
    <n v="8612.1809325628092"/>
    <n v="8668.877601902328"/>
    <n v="8725.9607448728129"/>
    <n v="8782.9691815286351"/>
    <n v="8839.9044330610704"/>
    <n v="8898.5901176710358"/>
    <n v="8981.638884093536"/>
    <n v="8981.638884093536"/>
    <n v="9041.5371079360029"/>
    <n v="9100.2506415659955"/>
    <n v="9158.874650708116"/>
    <n v="9217.2260948219609"/>
    <n v="9277.1137622996466"/>
    <n v="9362.229658883236"/>
    <n v="9420.3437487902011"/>
    <n v="9478.853974195039"/>
    <n v="9537.2876256222953"/>
    <n v="9595.6462622931322"/>
    <n v="9655.7990929868065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</r>
  <r>
    <s v="DE Florida"/>
    <x v="24"/>
    <s v="Customer Delivery"/>
    <s v="PEF Distribution Expansion Field Ops IK New Cust-364 "/>
    <s v="AFUDC Not Eligible"/>
    <s v="Expansion"/>
    <s v="Other Transmission &amp; Distribution Expansion"/>
    <s v="Distribution - Customer Additions"/>
    <s v="IK - Other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21.476928622221976"/>
    <n v="43.071722161650314"/>
    <n v="64.532755790071405"/>
    <n v="85.856241843930775"/>
    <n v="107.1646527856542"/>
    <n v="138.89193929706585"/>
    <n v="160.08460697543887"/>
    <n v="181.45482985877197"/>
    <n v="202.8580267237171"/>
    <n v="224.258633581808"/>
    <n v="245.81447546285631"/>
    <n v="277.79799665166092"/>
    <n v="277.79799665166092"/>
    <n v="299.97573631265095"/>
    <n v="321.71483607038977"/>
    <n v="343.42078875534548"/>
    <n v="365.02582231699489"/>
    <n v="387.19965340950239"/>
    <n v="418.71441418783911"/>
    <n v="440.23156568104037"/>
    <n v="461.89538913508954"/>
    <n v="483.53086053409243"/>
    <n v="505.13855719067601"/>
    <n v="527.41056683330794"/>
    <n v="558.92869492038017"/>
    <n v="558.92869492038017"/>
    <n v="597.62057779964834"/>
    <n v="635.54719767095457"/>
    <n v="673.41598826490804"/>
    <n v="711.10871263394688"/>
    <n v="749.79377651920277"/>
    <n v="804.7752783152755"/>
    <n v="842.3146812569928"/>
    <n v="880.10997205822878"/>
    <n v="917.85579909940566"/>
    <n v="955.55316957570631"/>
    <n v="994.40951840797379"/>
    <n v="1049.39689492038"/>
    <n v="1049.39689492038"/>
    <n v="1089.0560665904618"/>
    <n v="1127.9308438411711"/>
    <n v="1166.7463460949705"/>
    <n v="1205.3813805059158"/>
    <n v="1245.0335627085947"/>
    <n v="1301.3895902819577"/>
    <n v="1339.8674702627136"/>
    <n v="1378.6076352447083"/>
    <n v="1417.2970998832295"/>
    <n v="1455.9368965531239"/>
    <n v="1495.7646457898295"/>
    <n v="1552.12669492038"/>
    <n v="1552.12669492038"/>
    <n v="1592.777358103812"/>
    <n v="1632.6240167656631"/>
    <n v="1672.4099185374157"/>
    <n v="1712.0108407146283"/>
    <n v="1752.6543396918182"/>
    <n v="1810.4192853215122"/>
    <n v="1849.8591241593515"/>
    <n v="1889.5678052042877"/>
    <n v="1929.2245183815389"/>
    <n v="1968.8303218756421"/>
    <n v="2009.6537771168134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</r>
  <r>
    <s v="DE Florida"/>
    <x v="24"/>
    <s v="Customer Delivery"/>
    <s v="PEF Distribution Expansion Field Ops IK New Cust-365 "/>
    <s v="AFUDC Not Eligible"/>
    <s v="Expansion"/>
    <s v="Other Transmission &amp; Distribution Expansion"/>
    <s v="Distribution - Customer Additions"/>
    <s v="IK - Other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27.737125065599002"/>
    <n v="55.626470870341336"/>
    <n v="83.343067794382705"/>
    <n v="110.88202412813325"/>
    <n v="138.40151118496578"/>
    <n v="179.37681679959451"/>
    <n v="206.74682320081183"/>
    <n v="234.34613943550926"/>
    <n v="261.98804106348985"/>
    <n v="289.62659773720338"/>
    <n v="317.46563807047846"/>
    <n v="358.7718668547102"/>
    <n v="358.7718668547102"/>
    <n v="387.4140786657922"/>
    <n v="415.48979374592864"/>
    <n v="443.52269988818057"/>
    <n v="471.42527052511446"/>
    <n v="500.06243447973907"/>
    <n v="540.76326635831174"/>
    <n v="568.55233864702041"/>
    <n v="596.53083553145302"/>
    <n v="624.47271617012143"/>
    <n v="652.37872615346032"/>
    <n v="681.14268620502526"/>
    <n v="721.84786691136469"/>
    <n v="721.84786691136469"/>
    <n v="771.81784354954152"/>
    <n v="820.79949468416908"/>
    <n v="869.70646018906609"/>
    <n v="918.38603884971963"/>
    <n v="968.34720886112791"/>
    <n v="1039.3549798929625"/>
    <n v="1087.836546268577"/>
    <n v="1136.6485879121437"/>
    <n v="1185.3967478639797"/>
    <n v="1234.0823269013022"/>
    <n v="1284.2647088094632"/>
    <n v="1355.2800669113658"/>
    <n v="1355.2800669113658"/>
    <n v="1406.4992925788274"/>
    <n v="1456.7054846127985"/>
    <n v="1506.8351238768737"/>
    <n v="1556.7316916273585"/>
    <n v="1607.9418905024495"/>
    <n v="1680.7248552606193"/>
    <n v="1730.4184604204711"/>
    <n v="1780.4508027274173"/>
    <n v="1830.4176663008343"/>
    <n v="1880.3203844373588"/>
    <n v="1931.7573255049097"/>
    <n v="2004.5480669113663"/>
    <n v="2004.5480669113663"/>
    <n v="2057.0477653138319"/>
    <n v="2108.5091043983512"/>
    <n v="2159.8919769055437"/>
    <n v="2211.0359511472866"/>
    <n v="2263.5263970889664"/>
    <n v="2338.1289247306254"/>
    <n v="2389.0648623482998"/>
    <n v="2440.3480054894558"/>
    <n v="2491.5640329388511"/>
    <n v="2542.7143113253342"/>
    <n v="2595.4371679792839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</r>
  <r>
    <s v="DE Florida"/>
    <x v="24"/>
    <s v="Customer Delivery"/>
    <s v="PEF Distribution Expansion Field Ops IK New Cust-366 "/>
    <s v="AFUDC Not Eligible"/>
    <s v="Expansion"/>
    <s v="Other Transmission &amp; Distribution Expansion"/>
    <s v="Distribution - Customer Additions"/>
    <s v="IK - Other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10.160677319948661"/>
    <n v="20.377116216058482"/>
    <n v="30.530273657077714"/>
    <n v="40.618357709539168"/>
    <n v="50.699309766887609"/>
    <n v="65.70940390793055"/>
    <n v="75.735598137865679"/>
    <n v="85.845793258980905"/>
    <n v="95.971588282345124"/>
    <n v="106.09615798041415"/>
    <n v="116.29416895143095"/>
    <n v="131.42548703100658"/>
    <n v="131.42548703100658"/>
    <n v="141.9177161734915"/>
    <n v="152.20242595438674"/>
    <n v="162.47145394406448"/>
    <n v="172.69273736721851"/>
    <n v="183.18311737643899"/>
    <n v="198.09266616325817"/>
    <n v="208.27237281557035"/>
    <n v="218.52146957911668"/>
    <n v="228.75715306147396"/>
    <n v="238.97969638769763"/>
    <n v="249.51652440562077"/>
    <n v="264.42766625717013"/>
    <n v="264.42766625717013"/>
    <n v="282.7326930654242"/>
    <n v="300.67567598142773"/>
    <n v="318.59130002023369"/>
    <n v="336.42362759664877"/>
    <n v="354.72542835698493"/>
    <n v="380.7370305184927"/>
    <n v="398.49682213572078"/>
    <n v="416.3776736182183"/>
    <n v="434.23512392748398"/>
    <n v="452.06964956487832"/>
    <n v="470.45248477775567"/>
    <n v="496.46686625717007"/>
    <n v="496.46686625717007"/>
    <n v="515.22952031654722"/>
    <n v="533.6210793550996"/>
    <n v="551.9845955421614"/>
    <n v="570.26273284807849"/>
    <n v="589.02208020806108"/>
    <n v="615.68397467010323"/>
    <n v="633.88776261158921"/>
    <n v="652.21563692543191"/>
    <n v="670.51952503469079"/>
    <n v="688.79991535330169"/>
    <n v="707.64232303413735"/>
    <n v="734.30706625717016"/>
    <n v="734.30706625717016"/>
    <n v="753.53878626932692"/>
    <n v="772.3901338930242"/>
    <n v="791.21273759453959"/>
    <n v="809.94782794469597"/>
    <n v="829.17615859004377"/>
    <n v="856.50459984707391"/>
    <n v="875.1634821002682"/>
    <n v="893.94955288249105"/>
    <n v="912.71103780552539"/>
    <n v="931.44843749364486"/>
    <n v="950.76190496610195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</r>
  <r>
    <s v="DE Florida"/>
    <x v="24"/>
    <s v="Customer Delivery"/>
    <s v="PEF Distribution Expansion Field Ops IK New Cust-367 "/>
    <s v="AFUDC Not Eligible"/>
    <s v="Expansion"/>
    <s v="Other Transmission &amp; Distribution Expansion"/>
    <s v="Distribution - Customer Additions"/>
    <s v="IK - Other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30.671278133762826"/>
    <n v="61.51087957489608"/>
    <n v="92.159458011491779"/>
    <n v="122.61160426775973"/>
    <n v="153.04222170278172"/>
    <n v="198.35207238665498"/>
    <n v="228.61739645572266"/>
    <n v="259.13628774435028"/>
    <n v="289.70226929336832"/>
    <n v="320.26455204438798"/>
    <n v="351.04852648368274"/>
    <n v="396.72430682146842"/>
    <n v="396.72430682146842"/>
    <n v="428.3964156916627"/>
    <n v="459.44210135629373"/>
    <n v="490.44044956841799"/>
    <n v="521.29467482169684"/>
    <n v="552.96120185134259"/>
    <n v="597.96754378010564"/>
    <n v="628.69626433893973"/>
    <n v="659.63444764660198"/>
    <n v="690.53214128363697"/>
    <n v="721.39016971226079"/>
    <n v="753.19690587844616"/>
    <n v="798.20805667278819"/>
    <n v="798.20805667278819"/>
    <n v="853.46407374647106"/>
    <n v="907.62721596664142"/>
    <n v="961.70777198787391"/>
    <n v="1015.5368872001818"/>
    <n v="1070.7831660439952"/>
    <n v="1149.3024464693058"/>
    <n v="1202.9126027999209"/>
    <n v="1256.8881935028721"/>
    <n v="1310.7931448322138"/>
    <n v="1364.628895167009"/>
    <n v="1420.1197866595812"/>
    <n v="1498.6474566727893"/>
    <n v="1498.6474566727893"/>
    <n v="1555.2848753570597"/>
    <n v="1610.8020972930663"/>
    <n v="1666.2346683733922"/>
    <n v="1721.4095126191842"/>
    <n v="1778.0369496176295"/>
    <n v="1858.5192137356848"/>
    <n v="1913.4696251230516"/>
    <n v="1968.7946067498906"/>
    <n v="2024.0471830172673"/>
    <n v="2079.2288282637514"/>
    <n v="2136.1069932324135"/>
    <n v="2216.5978566727886"/>
    <n v="2216.5978566727886"/>
    <n v="2274.6511982044144"/>
    <n v="2331.5563383186677"/>
    <n v="2388.3747113247105"/>
    <n v="2444.9289143827814"/>
    <n v="2502.97202468866"/>
    <n v="2585.46632747689"/>
    <n v="2641.7904869050817"/>
    <n v="2698.4985807452736"/>
    <n v="2755.1324591081489"/>
    <n v="2811.693633190413"/>
    <n v="2869.9937396098985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</r>
  <r>
    <s v="DE Florida"/>
    <x v="24"/>
    <s v="Customer Delivery"/>
    <s v="PEF Distribution Expansion Field Ops IK New Cust-368 "/>
    <s v="AFUDC Not Eligible"/>
    <s v="Expansion"/>
    <s v="Other Transmission &amp; Distribution Expansion"/>
    <s v="Distribution - Customer Additions"/>
    <s v="IK - Other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23.165071483357451"/>
    <n v="46.457272375230104"/>
    <n v="69.605199476627376"/>
    <n v="92.604767403715869"/>
    <n v="115.58807527535623"/>
    <n v="149.8092096348264"/>
    <n v="172.6676765193597"/>
    <n v="195.71765491317296"/>
    <n v="218.8031991299481"/>
    <n v="241.88594975854403"/>
    <n v="265.13613728963082"/>
    <n v="299.63364704349442"/>
    <n v="299.63364704349442"/>
    <n v="323.55461514945296"/>
    <n v="347.00246510649004"/>
    <n v="370.41456254397531"/>
    <n v="393.71780835064533"/>
    <n v="417.63456066439767"/>
    <n v="451.62646421133741"/>
    <n v="474.83492018872039"/>
    <n v="498.20157692736734"/>
    <n v="521.53765306515629"/>
    <n v="544.84377129299969"/>
    <n v="568.86641924815285"/>
    <n v="602.86195478311743"/>
    <n v="602.86195478311743"/>
    <n v="644.59511428709516"/>
    <n v="685.5028592390488"/>
    <n v="726.34822939101446"/>
    <n v="767.00369408217443"/>
    <n v="808.72949860253289"/>
    <n v="868.03268091039718"/>
    <n v="908.52277273506343"/>
    <n v="949.28886583084181"/>
    <n v="990.00160719404516"/>
    <n v="1030.6620831878606"/>
    <n v="1072.572636070985"/>
    <n v="1131.8821547831167"/>
    <n v="1131.8821547831167"/>
    <n v="1174.6586507535849"/>
    <n v="1216.5890966603074"/>
    <n v="1258.4556083858647"/>
    <n v="1300.1274669800637"/>
    <n v="1342.8964240910041"/>
    <n v="1403.6821965841332"/>
    <n v="1445.1845479605399"/>
    <n v="1486.9698006892982"/>
    <n v="1528.7003678826056"/>
    <n v="1570.3773630629248"/>
    <n v="1613.3356872788086"/>
    <n v="1674.1279547831168"/>
    <n v="1674.1279547831168"/>
    <n v="1717.9738517222122"/>
    <n v="1760.9525475720479"/>
    <n v="1803.8657109032733"/>
    <n v="1846.5793548268712"/>
    <n v="1890.4175244369649"/>
    <n v="1952.722924999392"/>
    <n v="1995.2628240700483"/>
    <n v="2038.0926969512684"/>
    <n v="2080.8665171732641"/>
    <n v="2123.5854260962628"/>
    <n v="2167.6176969383214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</r>
  <r>
    <s v="DE Florida"/>
    <x v="24"/>
    <s v="Customer Delivery"/>
    <s v="PEF Distribution Expansion Field Ops IK New Cust-369 "/>
    <s v="AFUDC Not Eligible"/>
    <s v="Expansion"/>
    <s v="Other Transmission &amp; Distribution Expansion"/>
    <s v="Distribution - Customer Additions"/>
    <s v="IK - Other - Distrib Lines OH/UG (Line Ext)"/>
    <s v="~"/>
    <s v="PEF Distribution U/G Services 369.2"/>
    <n v="0"/>
    <n v="0"/>
    <n v="0"/>
    <n v="0"/>
    <n v="0"/>
    <n v="0"/>
    <n v="0"/>
    <n v="0"/>
    <n v="0"/>
    <n v="0"/>
    <n v="0"/>
    <n v="0"/>
    <n v="0"/>
    <n v="14.282224523573746"/>
    <n v="28.642829584728361"/>
    <n v="42.914483887845449"/>
    <n v="57.094668624847372"/>
    <n v="71.264828365257358"/>
    <n v="92.363572857562303"/>
    <n v="106.45676296682348"/>
    <n v="120.66802784120466"/>
    <n v="134.90122051620881"/>
    <n v="149.13269082857619"/>
    <n v="163.46739291541166"/>
    <n v="184.73653426741771"/>
    <n v="184.73653426741771"/>
    <n v="199.48480031770794"/>
    <n v="213.94136946415176"/>
    <n v="228.3758957038043"/>
    <n v="242.74331041167602"/>
    <n v="257.4889772517339"/>
    <n v="278.44639146864392"/>
    <n v="292.75536432688011"/>
    <n v="307.1618744965723"/>
    <n v="321.54953046122398"/>
    <n v="335.91871613553349"/>
    <n v="350.729672017658"/>
    <n v="371.68932550538057"/>
    <n v="371.68932550538057"/>
    <n v="397.41954177245998"/>
    <n v="422.6408558814951"/>
    <n v="447.82371335047765"/>
    <n v="472.88948626044498"/>
    <n v="498.61516787638834"/>
    <n v="535.17802878228122"/>
    <n v="560.14184249073696"/>
    <n v="585.27582238071636"/>
    <n v="610.37690872432358"/>
    <n v="635.44577130932726"/>
    <n v="661.28535792037405"/>
    <n v="697.85212550538085"/>
    <n v="697.85212550538085"/>
    <n v="724.22560743913732"/>
    <n v="750.07746445797216"/>
    <n v="775.88990340541818"/>
    <n v="801.58233063318607"/>
    <n v="827.95116454771983"/>
    <n v="865.42811155580921"/>
    <n v="891.01603056137105"/>
    <n v="916.77836997084864"/>
    <n v="942.50699348217881"/>
    <n v="968.20258762809112"/>
    <n v="994.68817420802588"/>
    <n v="1032.169125505382"/>
    <n v="1032.169125505382"/>
    <n v="1059.201934616468"/>
    <n v="1085.7000783849919"/>
    <n v="1112.1578186450959"/>
    <n v="1138.4925469374475"/>
    <n v="1165.5205918305699"/>
    <n v="1203.9344484870637"/>
    <n v="1230.1620558907689"/>
    <n v="1256.5684441432065"/>
    <n v="1282.9402736126619"/>
    <n v="1309.2782479949258"/>
    <n v="1336.4259643263858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</r>
  <r>
    <s v="DE Florida"/>
    <x v="24"/>
    <s v="Customer Delivery"/>
    <s v="PEF Distribution Expansion Field Ops IK New Cust-370 "/>
    <s v="AFUDC Not Eligible"/>
    <s v="Expansion"/>
    <s v="Other Transmission &amp; Distribution Expansion"/>
    <s v="Distribution - Customer Additions"/>
    <s v="IK - Other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8.3352053768558676"/>
    <n v="16.716154179548937"/>
    <n v="25.045190702369553"/>
    <n v="33.320844951438346"/>
    <n v="41.590648542904148"/>
    <n v="53.904022292693412"/>
    <n v="62.12890587311"/>
    <n v="70.422698706106587"/>
    <n v="78.729288755766049"/>
    <n v="87.034873622634279"/>
    <n v="95.400705269700495"/>
    <n v="107.81352380967871"/>
    <n v="107.81352380967871"/>
    <n v="116.42071425671139"/>
    <n v="124.85766836574641"/>
    <n v="133.28175808135978"/>
    <n v="141.66668104114842"/>
    <n v="150.27235457104626"/>
    <n v="162.50324699102305"/>
    <n v="170.85406288167042"/>
    <n v="179.26180222437182"/>
    <n v="187.65853812212885"/>
    <n v="196.04449463022439"/>
    <n v="204.68827129829816"/>
    <n v="216.92047057226569"/>
    <n v="216.92047057226569"/>
    <n v="231.93681331622645"/>
    <n v="246.6561570319235"/>
    <n v="261.35305717070628"/>
    <n v="275.98162590294567"/>
    <n v="290.99532219127707"/>
    <n v="312.33367571942517"/>
    <n v="326.90274031458648"/>
    <n v="341.57111514012706"/>
    <n v="356.22029305098738"/>
    <n v="370.85066494021669"/>
    <n v="385.93083701829539"/>
    <n v="407.2714705722658"/>
    <n v="407.2714705722658"/>
    <n v="422.6632080864232"/>
    <n v="437.75052186952064"/>
    <n v="452.81483100690411"/>
    <n v="467.80910051536989"/>
    <n v="483.19812541493911"/>
    <n v="505.06991817364155"/>
    <n v="520.0031959962804"/>
    <n v="535.0382667138025"/>
    <n v="550.05366061141694"/>
    <n v="565.04977835414059"/>
    <n v="580.5069408771169"/>
    <n v="602.38107057226603"/>
    <n v="602.38107057226603"/>
    <n v="618.15760625521978"/>
    <n v="633.62210752026647"/>
    <n v="649.06302901638549"/>
    <n v="664.43215987133567"/>
    <n v="680.20591512350256"/>
    <n v="702.6245094238825"/>
    <n v="717.9311237821131"/>
    <n v="733.34207588888728"/>
    <n v="748.7328592492081"/>
    <n v="764.10388454484064"/>
    <n v="779.94748088194308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</r>
  <r>
    <s v="DE Florida"/>
    <x v="24"/>
    <s v="Customer Delivery"/>
    <s v="PEF Distribution Maintenance HW-362"/>
    <s v="AFUDC Not Eligible"/>
    <s v="Maintenance"/>
    <s v="Maintenance"/>
    <s v="Distribution Operations"/>
    <s v="HW - Distribution Highway Jobs"/>
    <s v="~"/>
    <s v="PEF Distribution Station Equip 362.0"/>
    <n v="17858.630000000005"/>
    <n v="24205.510000000009"/>
    <n v="20163.990000000009"/>
    <n v="22555.710000000003"/>
    <n v="24302.25"/>
    <n v="24357.130000000005"/>
    <n v="22279.170000000002"/>
    <n v="23580.000000000007"/>
    <n v="25442.38"/>
    <n v="24805.02"/>
    <n v="27048.100000000006"/>
    <n v="32971.750000000007"/>
    <n v="32971.750000000007"/>
    <n v="33207.480934539337"/>
    <n v="33425.906201789068"/>
    <n v="673.1604365113817"/>
    <n v="916.34393924091773"/>
    <n v="1159.8180926840537"/>
    <n v="28.237684082321266"/>
    <n v="276.02699656456127"/>
    <n v="520.79520099649721"/>
    <n v="15.041457708714574"/>
    <n v="241.39841921764258"/>
    <n v="477.22520228087456"/>
    <n v="14.166536402823226"/>
    <n v="14.166536402823226"/>
    <n v="351.93172364807123"/>
    <n v="664.0915535237192"/>
    <n v="19.656837344846167"/>
    <n v="354.42124893812615"/>
    <n v="691.48125242900619"/>
    <n v="20.776951960554698"/>
    <n v="362.9847750447787"/>
    <n v="700.19579536765877"/>
    <n v="20.352236192348983"/>
    <n v="330.38032516559696"/>
    <n v="653.942792503389"/>
    <n v="19.35657010183877"/>
    <n v="19.35657010183877"/>
    <n v="352.35622645087068"/>
    <n v="696.8269572279728"/>
    <n v="21.07990395785464"/>
    <n v="376.26605133018194"/>
    <n v="722.27785960397955"/>
    <n v="21.279526980550372"/>
    <n v="358.93326085798464"/>
    <n v="693.53007105144707"/>
    <n v="20.553228256817192"/>
    <n v="368.48040137555495"/>
    <n v="708.76626463078765"/>
    <n v="20.791405777918953"/>
    <n v="20.791405777918953"/>
    <n v="405.08596030019316"/>
    <n v="857.59712704754929"/>
    <n v="27.712253026089229"/>
    <n v="543.94189391255509"/>
    <n v="1005.6157368124332"/>
    <n v="28.832828698569983"/>
    <n v="440.80494971319843"/>
    <n v="834.59982343227659"/>
    <n v="24.512555360415035"/>
    <n v="497.57903324365077"/>
    <n v="925.20394611499341"/>
    <n v="25.928861532185692"/>
    <n v="25.928861532185692"/>
    <n v="485.89245630247831"/>
    <n v="961.70074198825478"/>
    <n v="29.100955227340137"/>
    <n v="519.71016170276164"/>
    <n v="997.64709686815411"/>
    <n v="29.392523181740899"/>
    <n v="495.78467182435287"/>
    <n v="957.95437284634522"/>
    <n v="28.389622694103991"/>
    <n v="508.97220052782365"/>
    <n v="979.00003968070951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</r>
  <r>
    <s v="DE Florida"/>
    <x v="24"/>
    <s v="Customer Delivery"/>
    <s v="PEF Distribution Maintenance HW-364 "/>
    <s v="AFUDC Not Eligible"/>
    <s v="Maintenance"/>
    <s v="Maintenance"/>
    <s v="Distribution Operations"/>
    <s v="HW - Distribution Highway Jobs"/>
    <s v="~"/>
    <s v="PEF Distribution Poles Towers &amp; Fixtures 364.0"/>
    <n v="18.34"/>
    <n v="18.34"/>
    <n v="19.45"/>
    <n v="42.78"/>
    <n v="70.25"/>
    <n v="81.290000000000006"/>
    <n v="82.53"/>
    <n v="84.28"/>
    <n v="85.9"/>
    <n v="97.17"/>
    <n v="101.7"/>
    <n v="104.22"/>
    <n v="104.22"/>
    <n v="264.201663025632"/>
    <n v="412.43862466886401"/>
    <n v="11.399334262381444"/>
    <n v="176.43877324436545"/>
    <n v="341.67546586474941"/>
    <n v="10.254863903455032"/>
    <n v="178.42009163801504"/>
    <n v="344.535007685599"/>
    <n v="10.029888368412117"/>
    <n v="163.64979069644411"/>
    <n v="323.69650248745211"/>
    <n v="9.6107284699864977"/>
    <n v="9.6107284699864977"/>
    <n v="238.83917688409849"/>
    <n v="450.69023839581052"/>
    <n v="13.340280236933154"/>
    <n v="240.53221579325316"/>
    <n v="469.28208268397316"/>
    <n v="14.100529477513192"/>
    <n v="246.34402668496918"/>
    <n v="475.1963829836892"/>
    <n v="13.812292357746742"/>
    <n v="224.21662200385873"/>
    <n v="443.80622197950674"/>
    <n v="13.136571495300814"/>
    <n v="13.136571495300814"/>
    <n v="239.13083446206505"/>
    <n v="472.91008147124967"/>
    <n v="14.306132956991632"/>
    <n v="255.35752763855032"/>
    <n v="490.1826456160685"/>
    <n v="14.441609546918698"/>
    <n v="243.59441877872536"/>
    <n v="470.67260960858152"/>
    <n v="13.948698093005191"/>
    <n v="250.07370169560264"/>
    <n v="481.01283751191835"/>
    <n v="14.110340161729027"/>
    <n v="14.110340161729027"/>
    <n v="274.91650904369584"/>
    <n v="582.01871069315052"/>
    <n v="18.807257239975002"/>
    <n v="369.15277558925732"/>
    <n v="682.4733387427309"/>
    <n v="19.567749535905136"/>
    <n v="299.15763522026134"/>
    <n v="566.41131116085501"/>
    <n v="16.635743540535714"/>
    <n v="337.68805685417959"/>
    <n v="627.9008999247817"/>
    <n v="17.596936933147163"/>
    <n v="17.596936933147163"/>
    <n v="329.75681941273126"/>
    <n v="652.66989390650724"/>
    <n v="19.74971686258516"/>
    <n v="352.7076160920949"/>
    <n v="677.06532441983609"/>
    <n v="19.947592997599713"/>
    <n v="336.47029167419043"/>
    <n v="650.12737496726982"/>
    <n v="19.266962395702194"/>
    <n v="345.42016826676513"/>
    <n v="664.41027248440946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</r>
  <r>
    <s v="DE Florida"/>
    <x v="24"/>
    <s v="Customer Delivery"/>
    <s v="PEF Distribution Maintenance HW-365 "/>
    <s v="AFUDC Not Eligible"/>
    <s v="Maintenance"/>
    <s v="Maintenance"/>
    <s v="Distribution Operations"/>
    <s v="HW - Distribution Highway Jobs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206.613872663016"/>
    <n v="398.05964299483196"/>
    <n v="12.030095231874839"/>
    <n v="225.17600824026684"/>
    <n v="438.57667130785887"/>
    <n v="13.190160582737235"/>
    <n v="230.37298199101724"/>
    <n v="444.90785719220924"/>
    <n v="12.952370744270297"/>
    <n v="211.35012669848629"/>
    <n v="418.0480088477903"/>
    <n v="12.412087394358537"/>
    <n v="12.412087394358537"/>
    <n v="308.45712502961453"/>
    <n v="582.05953307367054"/>
    <n v="17.228767604537893"/>
    <n v="310.6436800096979"/>
    <n v="606.07063692205793"/>
    <n v="18.21061830131805"/>
    <n v="318.14954537164607"/>
    <n v="613.70886578800605"/>
    <n v="17.838364474952527"/>
    <n v="289.57234042620854"/>
    <n v="573.16895262183255"/>
    <n v="16.965681308883973"/>
    <n v="16.965681308883973"/>
    <n v="308.83381786967288"/>
    <n v="610.75614233677504"/>
    <n v="18.476152061267499"/>
    <n v="329.79034410087883"/>
    <n v="633.06339493865562"/>
    <n v="18.651118006555407"/>
    <n v="314.59846879392143"/>
    <n v="607.86648162331039"/>
    <n v="18.01453039740727"/>
    <n v="322.96636365272781"/>
    <n v="621.22072792205313"/>
    <n v="18.223288658652223"/>
    <n v="18.223288658652223"/>
    <n v="355.05046964922724"/>
    <n v="751.66826937772612"/>
    <n v="24.289285278264742"/>
    <n v="476.75516760053654"/>
    <n v="881.40388617101598"/>
    <n v="25.271449455213769"/>
    <n v="386.3575136087"/>
    <n v="731.51155142280732"/>
    <n v="21.484808524512573"/>
    <n v="436.11896425599804"/>
    <n v="810.92441551421018"/>
    <n v="22.726175100341607"/>
    <n v="22.726175100341607"/>
    <n v="425.87589232015461"/>
    <n v="842.91319267619951"/>
    <n v="25.506457476461264"/>
    <n v="455.51649545518404"/>
    <n v="874.4195183282377"/>
    <n v="25.762011480524734"/>
    <n v="434.54623913817409"/>
    <n v="839.62956832563441"/>
    <n v="24.882987460825234"/>
    <n v="446.10486796897868"/>
    <n v="858.07571217146119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</r>
  <r>
    <s v="DE Florida"/>
    <x v="24"/>
    <s v="Customer Delivery"/>
    <s v="PEF Distribution Maintenance HW-366 "/>
    <s v="AFUDC Not Eligible"/>
    <s v="Maintenance"/>
    <s v="Maintenance"/>
    <s v="Distribution Operations"/>
    <s v="HW - Distribution Highway Jobs"/>
    <s v="~"/>
    <s v="PEF Distribution U/G Conduit 366.0"/>
    <n v="0"/>
    <n v="0"/>
    <n v="0"/>
    <n v="0"/>
    <n v="0"/>
    <n v="0"/>
    <n v="0"/>
    <n v="0"/>
    <n v="0"/>
    <n v="0"/>
    <n v="0"/>
    <n v="0"/>
    <n v="0"/>
    <n v="75.686895631355995"/>
    <n v="145.817404543512"/>
    <n v="4.4068704124975113"/>
    <n v="82.486586281469513"/>
    <n v="160.65962231764149"/>
    <n v="4.8318261233828252"/>
    <n v="84.390344266362831"/>
    <n v="162.97886545013483"/>
    <n v="4.7447188325979823"/>
    <n v="77.421882543153984"/>
    <n v="153.139552570918"/>
    <n v="4.5468019696639033"/>
    <n v="4.5468019696639033"/>
    <n v="112.9941660158599"/>
    <n v="213.22033493285591"/>
    <n v="6.3112506374068289"/>
    <n v="113.79514591346683"/>
    <n v="222.01609432472682"/>
    <n v="6.6709226684033638"/>
    <n v="116.54469821095137"/>
    <n v="224.81413408621137"/>
    <n v="6.5345584633219005"/>
    <n v="106.07628241551789"/>
    <n v="209.96353312140189"/>
    <n v="6.2148767359617523"/>
    <n v="6.2148767359617523"/>
    <n v="113.13215632262408"/>
    <n v="223.73249097676683"/>
    <n v="6.7681931261749355"/>
    <n v="120.80896133679676"/>
    <n v="231.9040947405401"/>
    <n v="6.8322867374575367"/>
    <n v="115.24386608940429"/>
    <n v="222.67394904049155"/>
    <n v="6.5990916508314399"/>
    <n v="118.30919745689509"/>
    <n v="227.56588312420558"/>
    <n v="6.6755640799446496"/>
    <n v="6.6755640799446496"/>
    <n v="130.06226297318329"/>
    <n v="275.35149078098442"/>
    <n v="8.8976629503219442"/>
    <n v="174.64518788989585"/>
    <n v="322.8763058446778"/>
    <n v="9.2574498155285028"/>
    <n v="141.53067474121386"/>
    <n v="267.96767192864229"/>
    <n v="7.8703256441382905"/>
    <n v="159.75931385950614"/>
    <n v="297.05823142885606"/>
    <n v="8.3250636598099845"/>
    <n v="8.3250636598099845"/>
    <n v="156.00706670126627"/>
    <n v="308.77637603951825"/>
    <n v="9.3435380696587913"/>
    <n v="166.86502704544108"/>
    <n v="320.31778877535442"/>
    <n v="9.4371527383373746"/>
    <n v="159.18319241947179"/>
    <n v="307.57351714959663"/>
    <n v="9.1151482263510388"/>
    <n v="163.41735502764089"/>
    <n v="314.33071765150635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</r>
  <r>
    <s v="DE Florida"/>
    <x v="24"/>
    <s v="Customer Delivery"/>
    <s v="PEF Distribution Maintenance HW-367 "/>
    <s v="AFUDC Not Eligible"/>
    <s v="Maintenance"/>
    <s v="Maintenance"/>
    <s v="Distribution Operations"/>
    <s v="HW - Distribution Highway Jobs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228.47038183495201"/>
    <n v="440.168113863504"/>
    <n v="13.302690742455866"/>
    <n v="248.99610040527986"/>
    <n v="484.97120869050389"/>
    <n v="14.585472824070052"/>
    <n v="254.74283251923006"/>
    <n v="491.97213480365406"/>
    <n v="14.322528547914885"/>
    <n v="233.70765730926689"/>
    <n v="462.27093551735493"/>
    <n v="13.725091688218868"/>
    <n v="13.725091688218868"/>
    <n v="341.08705396645087"/>
    <n v="643.63230821828279"/>
    <n v="19.051301165892141"/>
    <n v="343.50491219041214"/>
    <n v="670.18341049333208"/>
    <n v="20.13701627643627"/>
    <n v="351.8047804574523"/>
    <n v="678.6296442483723"/>
    <n v="19.72538383010999"/>
    <n v="320.20455516034201"/>
    <n v="633.80124370946999"/>
    <n v="18.760384463887362"/>
    <n v="18.760384463887362"/>
    <n v="341.50359500453931"/>
    <n v="675.36456893827381"/>
    <n v="20.430639346096541"/>
    <n v="364.67699322928871"/>
    <n v="700.03157921184152"/>
    <n v="20.624113945903673"/>
    <n v="347.87805563892493"/>
    <n v="672.16922741512531"/>
    <n v="19.920185345858954"/>
    <n v="357.13114261176491"/>
    <n v="686.93614365200301"/>
    <n v="20.151026958975763"/>
    <n v="20.151026958975763"/>
    <n v="392.60924412244583"/>
    <n v="831.18299030211779"/>
    <n v="26.858710939870662"/>
    <n v="527.18839146457094"/>
    <n v="974.64260181958605"/>
    <n v="27.944772691872004"/>
    <n v="427.22808261259092"/>
    <n v="808.89400753274322"/>
    <n v="23.757564504161564"/>
    <n v="482.25351475572694"/>
    <n v="896.70750789320414"/>
    <n v="25.130248205993212"/>
    <n v="25.130248205993212"/>
    <n v="470.92688636344047"/>
    <n v="932.08019627290855"/>
    <n v="28.204640878149121"/>
    <n v="503.70300071043448"/>
    <n v="966.91939733506308"/>
    <n v="28.48722849017804"/>
    <n v="480.51441997201516"/>
    <n v="928.44921593501169"/>
    <n v="27.515217507399484"/>
    <n v="493.29577055813701"/>
    <n v="948.84667266683527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</r>
  <r>
    <s v="DE Florida"/>
    <x v="24"/>
    <s v="Customer Delivery"/>
    <s v="PEF Distribution Maintenance HW-368 "/>
    <s v="AFUDC Not Eligible"/>
    <s v="Maintenance"/>
    <s v="Maintenance"/>
    <s v="Distribution Operations"/>
    <s v="HW - Distribution Highway Jobs"/>
    <s v="~"/>
    <s v="PEF Distribution Line Transformers 368.0"/>
    <n v="0"/>
    <n v="0"/>
    <n v="0"/>
    <n v="0"/>
    <n v="0"/>
    <n v="0"/>
    <n v="0"/>
    <n v="0"/>
    <n v="0"/>
    <n v="0"/>
    <n v="0"/>
    <n v="0"/>
    <n v="0"/>
    <n v="172.55664090537601"/>
    <n v="332.44541612755199"/>
    <n v="10.047112501345907"/>
    <n v="188.0590838050579"/>
    <n v="366.28381339996986"/>
    <n v="11.015958288879347"/>
    <n v="192.39941353095935"/>
    <n v="371.57139721547139"/>
    <n v="10.817364577632247"/>
    <n v="176.51219372620824"/>
    <n v="349.1389964003522"/>
    <n v="10.366138922761024"/>
    <n v="10.366138922761024"/>
    <n v="257.61254398077699"/>
    <n v="486.11565399559299"/>
    <n v="14.388860856537121"/>
    <n v="259.43867781029712"/>
    <n v="506.16888358325713"/>
    <n v="15.208868031869997"/>
    <n v="265.70731261807799"/>
    <n v="512.548063735038"/>
    <n v="14.897974726334155"/>
    <n v="241.84063596035014"/>
    <n v="478.69055383801413"/>
    <n v="14.169140433793359"/>
    <n v="14.169140433793359"/>
    <n v="257.92714459445176"/>
    <n v="510.08205294060383"/>
    <n v="15.43063249072884"/>
    <n v="275.4292983699649"/>
    <n v="528.71228588283316"/>
    <n v="15.576757895584819"/>
    <n v="262.74157833338461"/>
    <n v="507.66870992716014"/>
    <n v="15.045102309922527"/>
    <n v="269.73014986381611"/>
    <n v="518.82170683599918"/>
    <n v="15.219449868764514"/>
    <n v="15.219449868764514"/>
    <n v="296.52566695979419"/>
    <n v="627.76690629348559"/>
    <n v="20.285556935693648"/>
    <n v="398.16915096308549"/>
    <n v="736.11753130766169"/>
    <n v="21.105825918639994"/>
    <n v="322.67220916770543"/>
    <n v="610.93272426520161"/>
    <n v="17.943356569922685"/>
    <n v="364.23122289511934"/>
    <n v="677.2555558140657"/>
    <n v="18.980102281604104"/>
    <n v="18.980102281604104"/>
    <n v="355.67656941023859"/>
    <n v="703.97145761968386"/>
    <n v="21.302096353967499"/>
    <n v="380.43135884169232"/>
    <n v="730.28443288951701"/>
    <n v="21.515526071646946"/>
    <n v="362.91773818133152"/>
    <n v="701.22909003019959"/>
    <n v="20.781396121128637"/>
    <n v="372.57109852354188"/>
    <n v="716.63466071462506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</r>
  <r>
    <s v="DE Florida"/>
    <x v="24"/>
    <s v="Customer Delivery"/>
    <s v="PEF Distribution Maintenance HW-369 "/>
    <s v="AFUDC Not Eligible"/>
    <s v="Maintenance"/>
    <s v="Maintenance"/>
    <s v="Distribution Operations"/>
    <s v="HW - Distribution Highway Jobs"/>
    <s v="~"/>
    <s v="PEF Distribution O/H Services 369.1"/>
    <n v="0"/>
    <n v="0"/>
    <n v="0"/>
    <n v="0"/>
    <n v="0"/>
    <n v="0"/>
    <n v="0"/>
    <n v="0"/>
    <n v="0"/>
    <n v="0"/>
    <n v="0"/>
    <n v="0"/>
    <n v="0"/>
    <n v="106.388304919104"/>
    <n v="204.96634678540801"/>
    <n v="6.1944603391756914"/>
    <n v="115.94620204522369"/>
    <n v="225.82911803607169"/>
    <n v="6.791793832241467"/>
    <n v="118.62219480856147"/>
    <n v="229.08913211780947"/>
    <n v="6.6693525967357346"/>
    <n v="108.82706680863973"/>
    <n v="215.25862935961572"/>
    <n v="6.3911533208000151"/>
    <n v="6.3911533208000151"/>
    <n v="158.82878651446401"/>
    <n v="299.71040321532803"/>
    <n v="8.8713277461356483"/>
    <n v="159.95467353717564"/>
    <n v="312.07404852501566"/>
    <n v="9.3768960797995078"/>
    <n v="163.81954612543151"/>
    <n v="316.0070768892715"/>
    <n v="9.1852175004465266"/>
    <n v="149.10475299811051"/>
    <n v="295.13252191516654"/>
    <n v="8.7358610193311961"/>
    <n v="8.7358610193311961"/>
    <n v="159.02275080259437"/>
    <n v="314.48667925661306"/>
    <n v="9.5136230393966912"/>
    <n v="169.81355237847413"/>
    <n v="325.97298828866371"/>
    <n v="9.6037153942702957"/>
    <n v="161.99104829577149"/>
    <n v="312.99875348892579"/>
    <n v="9.2759277399522944"/>
    <n v="166.29979164536047"/>
    <n v="319.87503729738381"/>
    <n v="9.3834202198398202"/>
    <n v="9.3834202198398202"/>
    <n v="182.82033602032431"/>
    <n v="387.04425801553248"/>
    <n v="12.506884727269721"/>
    <n v="245.48774721032333"/>
    <n v="453.84689900171622"/>
    <n v="13.012614476154113"/>
    <n v="198.94076053948768"/>
    <n v="376.66528864471093"/>
    <n v="11.062821343862083"/>
    <n v="224.56361110826904"/>
    <n v="417.55605696807061"/>
    <n v="11.702017948056664"/>
    <n v="11.702017948056664"/>
    <n v="219.28931347097426"/>
    <n v="434.02751522416628"/>
    <n v="13.133623315979889"/>
    <n v="234.55166484976451"/>
    <n v="450.25055260857391"/>
    <n v="13.265211562970308"/>
    <n v="223.75379346518267"/>
    <n v="432.33673219907052"/>
    <n v="12.812590089718356"/>
    <n v="229.7054893152665"/>
    <n v="441.83490359849168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</r>
  <r>
    <s v="DE Florida"/>
    <x v="24"/>
    <s v="Customer Delivery"/>
    <s v="PEF Distribution Maintenance HW-370 "/>
    <s v="AFUDC Not Eligible"/>
    <s v="Maintenance"/>
    <s v="Maintenance"/>
    <s v="Distribution Operations"/>
    <s v="HW - Distribution Highway Jobs"/>
    <s v="~"/>
    <s v="PEF Smart Grid - AMI Meters"/>
    <n v="0"/>
    <n v="0"/>
    <n v="0"/>
    <n v="0"/>
    <n v="0"/>
    <n v="0"/>
    <n v="0"/>
    <n v="0"/>
    <n v="0"/>
    <n v="0"/>
    <n v="0"/>
    <n v="0"/>
    <n v="0"/>
    <n v="62.088953281236002"/>
    <n v="119.619782827272"/>
    <n v="3.6151300548871177"/>
    <n v="67.667008393419124"/>
    <n v="131.79544095515112"/>
    <n v="3.963738028033049"/>
    <n v="69.228736346413044"/>
    <n v="133.69800780374504"/>
    <n v="3.8922804730245844"/>
    <n v="63.512231649460581"/>
    <n v="125.62643038494458"/>
    <n v="3.7299214443740425"/>
    <n v="3.7299214443740425"/>
    <n v="92.693582373650045"/>
    <n v="174.91307185772604"/>
    <n v="5.1773684559706226"/>
    <n v="93.350657855830619"/>
    <n v="182.12858108689062"/>
    <n v="5.4724216450706535"/>
    <n v="95.606224327658651"/>
    <n v="184.42392374271867"/>
    <n v="5.3605566955585005"/>
    <n v="87.018568910834503"/>
    <n v="172.2413885520385"/>
    <n v="5.0983091338193276"/>
    <n v="5.0983091338193276"/>
    <n v="92.806781278671707"/>
    <n v="183.53660912994388"/>
    <n v="5.552216447828016"/>
    <n v="99.104367986358653"/>
    <n v="190.24009881715301"/>
    <n v="5.6047949715388654"/>
    <n v="94.539100301131882"/>
    <n v="182.66824532298114"/>
    <n v="5.4134958210298691"/>
    <n v="97.053712830553408"/>
    <n v="186.68129228764974"/>
    <n v="5.4762291784876425"/>
    <n v="5.4762291784876425"/>
    <n v="106.69521721073568"/>
    <n v="225.88171577665395"/>
    <n v="7.2991047476103859"/>
    <n v="143.26835340827617"/>
    <n v="264.86820078934585"/>
    <n v="7.5942521397535643"/>
    <n v="116.10320886550535"/>
    <n v="219.82447720271176"/>
    <n v="6.456339332598759"/>
    <n v="131.05688232714067"/>
    <n v="243.68861345334051"/>
    <n v="6.8293789080063334"/>
    <n v="6.8293789080063334"/>
    <n v="127.97876561269223"/>
    <n v="253.30147083380314"/>
    <n v="7.6648737386998391"/>
    <n v="136.88597982613501"/>
    <n v="262.76934806905189"/>
    <n v="7.7416695531077835"/>
    <n v="130.58426712901161"/>
    <n v="252.31471812321445"/>
    <n v="7.4775165192927489"/>
    <n v="134.05771814283327"/>
    <n v="257.8579168866897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</r>
  <r>
    <s v="DE Florida"/>
    <x v="24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48395.690000000017"/>
    <n v="48665.499999999978"/>
    <n v="52195.069999999978"/>
    <n v="54010.079999999973"/>
    <n v="57123.729999999996"/>
    <n v="64169.149999999987"/>
    <n v="63993.819999999992"/>
    <n v="59540.999999999993"/>
    <n v="62596.659999999967"/>
    <n v="74279.839999999997"/>
    <n v="75797.630000000034"/>
    <n v="76577.919999999969"/>
    <n v="76577.919999999969"/>
    <n v="76605.216355472046"/>
    <n v="76639.147155677274"/>
    <n v="76681.248828525815"/>
    <n v="76726.920539695522"/>
    <n v="76777.61409439829"/>
    <n v="76841.797814338745"/>
    <n v="76884.915273337727"/>
    <n v="76925.292014074439"/>
    <n v="76952.967289997512"/>
    <n v="76982.769642821557"/>
    <n v="77006.50329519785"/>
    <n v="77029.997795817137"/>
    <n v="77029.997795817137"/>
    <n v="77059.603599970913"/>
    <n v="77095.804021387899"/>
    <n v="77138.349901837908"/>
    <n v="77184.175687541196"/>
    <n v="77237.487381373459"/>
    <n v="77298.822722433688"/>
    <n v="77340.403066467727"/>
    <n v="77378.566737976245"/>
    <n v="77407.218011379737"/>
    <n v="77438.499211748465"/>
    <n v="77463.308607322891"/>
    <n v="77487.40627205612"/>
    <n v="77487.40627205612"/>
    <n v="77518.021479064802"/>
    <n v="77556.356142509743"/>
    <n v="77597.386919602955"/>
    <n v="77642.178025897752"/>
    <n v="77689.480052900792"/>
    <n v="77740.773315457816"/>
    <n v="77783.995637066604"/>
    <n v="77823.624626911536"/>
    <n v="77857.925861081341"/>
    <n v="77890.403494905622"/>
    <n v="77917.375290525393"/>
    <n v="77944.070348546506"/>
    <n v="77944.070348546506"/>
    <n v="77976.864981685867"/>
    <n v="78017.928601600041"/>
    <n v="78061.880265288404"/>
    <n v="78109.859947360397"/>
    <n v="78160.529296807319"/>
    <n v="78215.474008682097"/>
    <n v="78261.773227896585"/>
    <n v="78304.223314328454"/>
    <n v="78340.966374419717"/>
    <n v="78375.756016253596"/>
    <n v="78404.647871932044"/>
    <n v="78433.243289638049"/>
    <n v="78433.243289638049"/>
    <n v="78468.678940130514"/>
    <n v="78513.049495429936"/>
    <n v="78560.540674440999"/>
    <n v="78612.384256206889"/>
    <n v="78667.134109637234"/>
    <n v="78726.50362897689"/>
    <n v="78776.531416852638"/>
    <n v="78822.400093589546"/>
    <n v="78862.102145748038"/>
    <n v="78899.693466972603"/>
    <n v="78930.912041534772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</r>
  <r>
    <s v="DE Florida"/>
    <x v="24"/>
    <s v="Customer Delivery"/>
    <s v="PEF Distribution Maintenance IK-364 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18.525003311488831"/>
    <n v="41.552553154403086"/>
    <n v="70.125364998689065"/>
    <n v="101.12102672817127"/>
    <n v="135.52482359038208"/>
    <n v="179.08388500636647"/>
    <n v="208.34607246418955"/>
    <n v="235.74823817161951"/>
    <n v="254.5304004513273"/>
    <n v="274.75612931539956"/>
    <n v="290.8632608815318"/>
    <n v="306.80808920190384"/>
    <n v="306.80808920190384"/>
    <n v="326.90042792269787"/>
    <n v="351.46828377851057"/>
    <n v="380.3425625089792"/>
    <n v="411.44278879279909"/>
    <n v="447.62341758751541"/>
    <n v="489.24939206657587"/>
    <n v="517.46839777637774"/>
    <n v="543.36863716170569"/>
    <n v="562.81317199057571"/>
    <n v="584.04253870991192"/>
    <n v="600.87973646851174"/>
    <n v="617.23390944368646"/>
    <n v="617.23390944368646"/>
    <n v="638.01129167692466"/>
    <n v="664.02757681758953"/>
    <n v="691.87361224537267"/>
    <n v="722.27164077652105"/>
    <n v="754.37373615579804"/>
    <n v="789.18453204017669"/>
    <n v="818.51788578229639"/>
    <n v="845.41258126129969"/>
    <n v="868.69153061532256"/>
    <n v="890.73287143679454"/>
    <n v="909.0376082608808"/>
    <n v="927.15453375107916"/>
    <n v="927.15453375107916"/>
    <n v="949.41101000950516"/>
    <n v="977.2793346167964"/>
    <n v="1007.1076652232528"/>
    <n v="1039.6696594490779"/>
    <n v="1074.0570291202982"/>
    <n v="1111.3459254519144"/>
    <n v="1142.7674531406667"/>
    <n v="1171.5767200967546"/>
    <n v="1196.5128442823161"/>
    <n v="1220.1232574320634"/>
    <n v="1239.7310663450785"/>
    <n v="1259.1376940261671"/>
    <n v="1259.1376940261671"/>
    <n v="1283.1865288015415"/>
    <n v="1313.2991452896752"/>
    <n v="1345.5296109775368"/>
    <n v="1380.7138876797887"/>
    <n v="1417.8705409604181"/>
    <n v="1458.1623866426653"/>
    <n v="1492.1143527581717"/>
    <n v="1523.2436875631054"/>
    <n v="1550.18796766898"/>
    <n v="1575.6997745796371"/>
    <n v="1596.8866395344025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</r>
  <r>
    <s v="DE Florida"/>
    <x v="24"/>
    <s v="Customer Delivery"/>
    <s v="PEF Distribution Maintenance IK-365 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23.924758643549467"/>
    <n v="53.664487316221766"/>
    <n v="90.565837110752909"/>
    <n v="130.59626050155816"/>
    <n v="175.02823832688046"/>
    <n v="231.28410039577784"/>
    <n v="269.07576825888373"/>
    <n v="304.46524645963677"/>
    <n v="328.72212198026364"/>
    <n v="354.84334168135297"/>
    <n v="375.64545592014622"/>
    <n v="396.23795799765708"/>
    <n v="396.23795799765708"/>
    <n v="422.18690636741621"/>
    <n v="453.91591671395167"/>
    <n v="491.20660638441495"/>
    <n v="531.37207329899866"/>
    <n v="578.09880240833172"/>
    <n v="631.85811224318786"/>
    <n v="668.30252682254968"/>
    <n v="701.75229013351372"/>
    <n v="726.86460967778567"/>
    <n v="754.28201232950482"/>
    <n v="776.02699589765257"/>
    <n v="797.14816034048204"/>
    <n v="797.14816034048204"/>
    <n v="823.98183193646582"/>
    <n v="857.5814665668222"/>
    <n v="893.54419572737561"/>
    <n v="932.80278497666495"/>
    <n v="974.26215051562212"/>
    <n v="1019.2197613575654"/>
    <n v="1057.103339389145"/>
    <n v="1091.8374275459803"/>
    <n v="1121.9018348448985"/>
    <n v="1150.3678896394415"/>
    <n v="1174.008177481029"/>
    <n v="1197.4059098553785"/>
    <n v="1197.4059098553785"/>
    <n v="1226.1498087786515"/>
    <n v="1262.1413240738759"/>
    <n v="1300.6641571605983"/>
    <n v="1342.7174750308509"/>
    <n v="1387.1282373900799"/>
    <n v="1435.2862770847328"/>
    <n v="1475.8666998530673"/>
    <n v="1513.0734278105479"/>
    <n v="1545.2780510763985"/>
    <n v="1575.7705388014535"/>
    <n v="1601.0937243299441"/>
    <n v="1626.1570873722228"/>
    <n v="1626.1570873722228"/>
    <n v="1657.2157899260087"/>
    <n v="1696.1057738839372"/>
    <n v="1737.7309277144395"/>
    <n v="1783.1708833244438"/>
    <n v="1831.1581331399293"/>
    <n v="1883.194436024316"/>
    <n v="1927.0428813459803"/>
    <n v="1967.245941470693"/>
    <n v="2002.0440674152885"/>
    <n v="2034.9921761219559"/>
    <n v="2062.3546883943222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</r>
  <r>
    <s v="DE Florida"/>
    <x v="24"/>
    <s v="Customer Delivery"/>
    <s v="PEF Distribution Maintenance IK-366 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8.7641293738928994"/>
    <n v="19.658401433855715"/>
    <n v="33.176122071666327"/>
    <n v="47.84008649094028"/>
    <n v="64.116430499286594"/>
    <n v="84.724105609297453"/>
    <n v="98.567968000642736"/>
    <n v="111.53185909133038"/>
    <n v="120.41764968326635"/>
    <n v="129.98638775394062"/>
    <n v="137.60662849097469"/>
    <n v="145.15008399781317"/>
    <n v="145.15008399781317"/>
    <n v="154.65571554951759"/>
    <n v="166.27870225235722"/>
    <n v="179.93904606534488"/>
    <n v="194.65247969478457"/>
    <n v="211.76943812410025"/>
    <n v="231.46257498970056"/>
    <n v="244.81291089436115"/>
    <n v="257.06624467093513"/>
    <n v="266.26540193908494"/>
    <n v="276.30895838685575"/>
    <n v="284.27459148116526"/>
    <n v="292.01170684613601"/>
    <n v="292.01170684613601"/>
    <n v="301.8414306459689"/>
    <n v="314.14966535810345"/>
    <n v="327.3235500228227"/>
    <n v="341.70477577909833"/>
    <n v="356.89219099011473"/>
    <n v="373.36108514408591"/>
    <n v="387.23861611363054"/>
    <n v="399.96242440052345"/>
    <n v="410.9756328948198"/>
    <n v="421.40333211221451"/>
    <n v="430.06325400177565"/>
    <n v="438.63432285307272"/>
    <n v="438.63432285307272"/>
    <n v="449.16380206859606"/>
    <n v="462.34823168435059"/>
    <n v="476.4599348806521"/>
    <n v="491.86492700230542"/>
    <n v="508.13349935065958"/>
    <n v="525.77477617878765"/>
    <n v="540.64021664101949"/>
    <n v="554.26980355793978"/>
    <n v="566.06701701971474"/>
    <n v="577.23704014662621"/>
    <n v="586.51344194600733"/>
    <n v="595.69466544422653"/>
    <n v="595.69466544422653"/>
    <n v="607.07210466616948"/>
    <n v="621.31830275050424"/>
    <n v="636.56644961016241"/>
    <n v="653.21203653721807"/>
    <n v="670.79074953266218"/>
    <n v="689.85271364325104"/>
    <n v="705.91529773735408"/>
    <n v="720.64250253005014"/>
    <n v="733.38976917090633"/>
    <n v="745.45933658567219"/>
    <n v="755.48278556263426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</r>
  <r>
    <s v="DE Florida"/>
    <x v="24"/>
    <s v="Customer Delivery"/>
    <s v="PEF Distribution Maintenance IK-367 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26.455623100951925"/>
    <n v="59.341348913735374"/>
    <n v="100.14628310870194"/>
    <n v="144.41129783996666"/>
    <n v="193.5434824730396"/>
    <n v="255.75033296994752"/>
    <n v="297.53976692991091"/>
    <n v="336.67289721421207"/>
    <n v="363.49576995209145"/>
    <n v="392.38020526218361"/>
    <n v="415.3828571260442"/>
    <n v="438.1537231475113"/>
    <n v="438.1537231475113"/>
    <n v="466.8476635196746"/>
    <n v="501.9331058265484"/>
    <n v="543.16856595363834"/>
    <n v="587.58290969676636"/>
    <n v="639.25259433076735"/>
    <n v="698.69879649931909"/>
    <n v="738.99845889555354"/>
    <n v="775.98668285866188"/>
    <n v="803.75549218928609"/>
    <n v="834.07322628924885"/>
    <n v="858.11848827856534"/>
    <n v="881.47394085711744"/>
    <n v="881.47394085711744"/>
    <n v="911.14619430530274"/>
    <n v="948.3001436242464"/>
    <n v="988.06716583450975"/>
    <n v="1031.4786984701504"/>
    <n v="1077.3238150309803"/>
    <n v="1127.0372364148316"/>
    <n v="1168.9283031984542"/>
    <n v="1207.3367134450598"/>
    <n v="1240.5814637935914"/>
    <n v="1272.0587809960587"/>
    <n v="1298.1998407431199"/>
    <n v="1324.0726864564303"/>
    <n v="1324.0726864564303"/>
    <n v="1355.8572393413976"/>
    <n v="1395.6560928081733"/>
    <n v="1438.2540378118101"/>
    <n v="1484.755937550719"/>
    <n v="1533.864662453926"/>
    <n v="1587.1170678981885"/>
    <n v="1631.9902633201955"/>
    <n v="1673.1328799011214"/>
    <n v="1708.7442475192106"/>
    <n v="1742.4623624930459"/>
    <n v="1770.4643441238131"/>
    <n v="1798.1790181218989"/>
    <n v="1798.1790181218989"/>
    <n v="1832.5232445782469"/>
    <n v="1875.5271792603808"/>
    <n v="1921.5556219153627"/>
    <n v="1971.8024125832549"/>
    <n v="2024.8659612561682"/>
    <n v="2082.4068893460521"/>
    <n v="2130.8938128831223"/>
    <n v="2175.3497266087588"/>
    <n v="2213.8289488373139"/>
    <n v="2250.2624510021433"/>
    <n v="2280.519488180993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</r>
  <r>
    <s v="DE Florida"/>
    <x v="24"/>
    <s v="Customer Delivery"/>
    <s v="PEF Distribution Maintenance IK-368 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19.981117108898388"/>
    <n v="44.818692703657689"/>
    <n v="75.637402422167042"/>
    <n v="109.06940437492744"/>
    <n v="146.17742981146057"/>
    <n v="193.16034758328715"/>
    <n v="224.72261964478207"/>
    <n v="254.27866737288355"/>
    <n v="274.53715681868175"/>
    <n v="296.35268096464642"/>
    <n v="313.72587527396831"/>
    <n v="330.92400887716417"/>
    <n v="330.92400887716417"/>
    <n v="352.59565806509477"/>
    <n v="379.09461176110244"/>
    <n v="410.2384844529181"/>
    <n v="443.78327000795525"/>
    <n v="482.80779102234328"/>
    <n v="527.70567615914615"/>
    <n v="558.1427696539979"/>
    <n v="586.07883571590196"/>
    <n v="607.05176192870067"/>
    <n v="629.94981249497141"/>
    <n v="648.11045811232566"/>
    <n v="665.75011193271064"/>
    <n v="665.75011193271064"/>
    <n v="688.16065084803745"/>
    <n v="716.2218841656977"/>
    <n v="746.25669093714919"/>
    <n v="779.04408415633588"/>
    <n v="813.66948834271739"/>
    <n v="851.21650399093323"/>
    <n v="882.85553619313168"/>
    <n v="911.86422520323572"/>
    <n v="936.97296096936498"/>
    <n v="960.74680892964261"/>
    <n v="980.49034602811116"/>
    <n v="1000.0313093297661"/>
    <n v="1000.0313093297661"/>
    <n v="1024.0372029360162"/>
    <n v="1054.0960508748849"/>
    <n v="1086.2689664198401"/>
    <n v="1121.3904187070841"/>
    <n v="1158.4807257323744"/>
    <n v="1198.7006270158206"/>
    <n v="1232.591969108056"/>
    <n v="1263.6657199296881"/>
    <n v="1290.5618888110578"/>
    <n v="1316.0281422957194"/>
    <n v="1337.1771763634692"/>
    <n v="1358.1092158273507"/>
    <n v="1358.1092158273507"/>
    <n v="1384.0483520261168"/>
    <n v="1416.527899067903"/>
    <n v="1451.2917638054655"/>
    <n v="1489.2416168423924"/>
    <n v="1529.3188804245558"/>
    <n v="1572.7777707455816"/>
    <n v="1609.3984503548836"/>
    <n v="1642.974632437061"/>
    <n v="1672.0368035556248"/>
    <n v="1699.5539053326215"/>
    <n v="1722.4061133842679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</r>
  <r>
    <s v="DE Florida"/>
    <x v="24"/>
    <s v="Customer Delivery"/>
    <s v="PEF Distribution Maintenance IK-369 "/>
    <s v="AFUDC Not Eligible"/>
    <s v="Maintenance"/>
    <s v="Maintenance"/>
    <s v="Distribution Operations"/>
    <s v="IK - Distrib Lines OH/UG (Line Ext)"/>
    <s v="~"/>
    <s v="PEF Distribution O/H Services 369.1"/>
    <n v="1947.5"/>
    <n v="1994.28"/>
    <n v="2048.1999999999998"/>
    <n v="2254.0300000000002"/>
    <n v="2475.86"/>
    <n v="98.54"/>
    <n v="98.54"/>
    <n v="98.54"/>
    <n v="98.54"/>
    <n v="98.54"/>
    <n v="0"/>
    <n v="0"/>
    <n v="0"/>
    <n v="12.319184984433605"/>
    <n v="27.632577456390436"/>
    <n v="46.633586455772161"/>
    <n v="67.245798186045477"/>
    <n v="90.124430410073273"/>
    <n v="119.09134211901892"/>
    <n v="138.55078805166966"/>
    <n v="156.77331371861953"/>
    <n v="169.26351021903645"/>
    <n v="182.71368300075903"/>
    <n v="193.42497573282208"/>
    <n v="204.02833630020609"/>
    <n v="204.02833630020609"/>
    <n v="217.38980422058432"/>
    <n v="233.72750499556639"/>
    <n v="252.92899041458065"/>
    <n v="273.61073789964098"/>
    <n v="297.6709689009931"/>
    <n v="325.35237176729265"/>
    <n v="344.11809858366746"/>
    <n v="361.3418385616834"/>
    <n v="374.27251487333365"/>
    <n v="388.39010995930516"/>
    <n v="399.58689898654609"/>
    <n v="410.46247502618189"/>
    <n v="410.46247502618189"/>
    <n v="424.27949901909039"/>
    <n v="441.58040978636961"/>
    <n v="460.09811020185089"/>
    <n v="480.31289399112381"/>
    <n v="501.66088754964471"/>
    <n v="524.81017539290588"/>
    <n v="544.31694712659214"/>
    <n v="562.20200350876144"/>
    <n v="577.68257743975846"/>
    <n v="592.34013783632065"/>
    <n v="604.51284491958711"/>
    <n v="616.56065688000615"/>
    <n v="616.56065688000615"/>
    <n v="631.36128301318297"/>
    <n v="649.89380580256068"/>
    <n v="669.72973869493887"/>
    <n v="691.38356642090889"/>
    <n v="714.25127451168919"/>
    <n v="739.04850688193437"/>
    <n v="759.94392080346302"/>
    <n v="779.1021731897323"/>
    <n v="795.68477355268215"/>
    <n v="811.3857719417216"/>
    <n v="824.42502602860509"/>
    <n v="837.33049396874253"/>
    <n v="837.33049396874253"/>
    <n v="853.32304410632776"/>
    <n v="873.34802799675242"/>
    <n v="894.78138821088874"/>
    <n v="918.17904196297854"/>
    <n v="942.88833229183092"/>
    <n v="969.68253534689984"/>
    <n v="992.26069871504092"/>
    <n v="1012.9618034574361"/>
    <n v="1030.8798337711369"/>
    <n v="1047.8452649419169"/>
    <n v="1061.934596221879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</r>
  <r>
    <s v="DE Florida"/>
    <x v="24"/>
    <s v="Customer Delivery"/>
    <s v="PEF Distribution Maintenance IK-370 "/>
    <s v="AFUDC Not Eligible"/>
    <s v="Maintenance"/>
    <s v="Maintenance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7.1895618747099093"/>
    <n v="16.12656402444361"/>
    <n v="27.215684778421405"/>
    <n v="39.245114630856961"/>
    <n v="52.59724321657302"/>
    <n v="69.502533973540949"/>
    <n v="80.859201704169891"/>
    <n v="91.493994181234712"/>
    <n v="98.783359563806869"/>
    <n v="106.63297376814944"/>
    <n v="112.88415856264731"/>
    <n v="119.07235339659081"/>
    <n v="119.07235339659081"/>
    <n v="126.870198828078"/>
    <n v="136.40499441404017"/>
    <n v="147.6111145981904"/>
    <n v="159.68112599982578"/>
    <n v="173.72284383445628"/>
    <n v="189.87790270706103"/>
    <n v="200.82971114574502"/>
    <n v="210.88160536133904"/>
    <n v="218.42803781948675"/>
    <n v="226.66716431372691"/>
    <n v="233.20168811632749"/>
    <n v="239.54874978955309"/>
    <n v="239.54874978955309"/>
    <n v="247.61246090736552"/>
    <n v="257.70939253128068"/>
    <n v="268.51645104064403"/>
    <n v="280.31393918783112"/>
    <n v="292.77277642291085"/>
    <n v="306.28286150685915"/>
    <n v="317.66714890350045"/>
    <n v="328.10499196331017"/>
    <n v="337.13956237308639"/>
    <n v="345.69381637093926"/>
    <n v="352.7978927257019"/>
    <n v="359.82907941976902"/>
    <n v="359.82907941976902"/>
    <n v="368.46682757464947"/>
    <n v="379.28253652431329"/>
    <n v="390.85892465815084"/>
    <n v="403.49624883640513"/>
    <n v="416.84200202212435"/>
    <n v="431.31383897178534"/>
    <n v="443.5085475889814"/>
    <n v="454.68943667510507"/>
    <n v="464.36715736065872"/>
    <n v="473.53036901429959"/>
    <n v="481.1401682158027"/>
    <n v="488.67188889334307"/>
    <n v="488.67188889334307"/>
    <n v="498.00525217134037"/>
    <n v="509.69197177999934"/>
    <n v="522.20062958789754"/>
    <n v="535.85566274035443"/>
    <n v="550.2761761041794"/>
    <n v="565.9134590081519"/>
    <n v="579.09023188376614"/>
    <n v="591.17154031515702"/>
    <n v="601.62862719030807"/>
    <n v="611.52977059286127"/>
    <n v="619.75240213371183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</r>
  <r>
    <s v="DE Florida"/>
    <x v="24"/>
    <s v="Customer Delivery"/>
    <s v="PEF Distribution Maintenance IK_Annual-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15.937601235680001"/>
    <n v="61.347388680447999"/>
    <n v="85.308147693471994"/>
    <n v="121.58074474710399"/>
    <n v="194.91185769612798"/>
    <n v="259.58699520022401"/>
    <n v="299.62792210310403"/>
    <n v="315.29931456339204"/>
    <n v="326.83023946380803"/>
    <n v="354.978033339104"/>
    <n v="370.88081302598403"/>
    <n v="0"/>
    <n v="0"/>
    <n v="22.433475886671999"/>
    <n v="67.344436406223991"/>
    <n v="94.043353820751989"/>
    <n v="129.625479696784"/>
    <n v="196.60977141903999"/>
    <n v="258.535919428912"/>
    <n v="307.20729749452801"/>
    <n v="338.43386861382402"/>
    <n v="351.75478967488004"/>
    <n v="387.33767131532807"/>
    <n v="400.85102546118407"/>
    <n v="0"/>
    <n v="0"/>
    <n v="27.842801034235464"/>
    <n v="77.431066717269289"/>
    <n v="107.69003044048755"/>
    <n v="150.02980788859051"/>
    <n v="199.6180735156301"/>
    <n v="256.45482734027115"/>
    <n v="289.12995382713103"/>
    <n v="312.14042935274784"/>
    <n v="327.90241668076328"/>
    <n v="365.4098686015829"/>
    <n v="390.83650687217676"/>
    <n v="0"/>
    <n v="0"/>
    <n v="28.538871047250854"/>
    <n v="79.366843349491504"/>
    <n v="110.38228115183544"/>
    <n v="153.78055301661479"/>
    <n v="204.60852526146135"/>
    <n v="262.86619790550657"/>
    <n v="296.35820253946889"/>
    <n v="319.94393994261418"/>
    <n v="336.09997694656096"/>
    <n v="374.54511514810343"/>
    <n v="400.60741936373591"/>
    <n v="0"/>
    <n v="0"/>
    <n v="29.395037220568948"/>
    <n v="81.747848766502088"/>
    <n v="113.69374974845299"/>
    <n v="158.39396983289276"/>
    <n v="210.74678131971001"/>
    <n v="270.75218422861008"/>
    <n v="305.248949050764"/>
    <n v="329.54225861063208"/>
    <n v="346.18297674841745"/>
    <n v="385.78146915245105"/>
    <n v="412.62564253281698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ribution Maintenance IK_Annual-364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10.81624673192"/>
    <n v="41.634150742911999"/>
    <n v="57.895410987567999"/>
    <n v="82.512249716176001"/>
    <n v="132.27930054483198"/>
    <n v="176.17186846145597"/>
    <n v="203.34613003017597"/>
    <n v="213.98171094204798"/>
    <n v="221.80731323475197"/>
    <n v="240.91015556417597"/>
    <n v="251.70277022889596"/>
    <n v="0"/>
    <n v="0"/>
    <n v="15.224750993368"/>
    <n v="45.704120050455998"/>
    <n v="63.823664764887994"/>
    <n v="87.971906839095993"/>
    <n v="133.43161032376"/>
    <n v="175.458543117928"/>
    <n v="208.48996523443199"/>
    <n v="229.68225714985599"/>
    <n v="238.72266208671999"/>
    <n v="262.871417069632"/>
    <n v="272.04241905769601"/>
    <n v="0"/>
    <n v="0"/>
    <n v="18.89585523195576"/>
    <n v="52.549534270864783"/>
    <n v="73.085147669814333"/>
    <n v="101.81955209373858"/>
    <n v="135.47323109464654"/>
    <n v="174.04618468520519"/>
    <n v="196.22155630181669"/>
    <n v="211.83789511111556"/>
    <n v="222.5349593307636"/>
    <n v="247.98984731936386"/>
    <n v="265.24594433365758"/>
    <n v="0"/>
    <n v="0"/>
    <n v="19.368251604040292"/>
    <n v="53.863272603401683"/>
    <n v="74.912276327854386"/>
    <n v="104.36504084912505"/>
    <n v="138.86006180953535"/>
    <n v="178.39733922206898"/>
    <n v="201.12709511886897"/>
    <n v="217.13384239119839"/>
    <n v="228.09833321140439"/>
    <n v="254.18959338798041"/>
    <n v="271.87709281967335"/>
    <n v="0"/>
    <n v="0"/>
    <n v="19.949299180597833"/>
    <n v="55.47917086058542"/>
    <n v="77.159644727675712"/>
    <n v="107.49599222782683"/>
    <n v="143.0258638676948"/>
    <n v="183.74925966065277"/>
    <n v="207.16090826772842"/>
    <n v="223.64785798172869"/>
    <n v="234.94128354263887"/>
    <n v="261.81528156281917"/>
    <n v="280.03340600343154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ribution Maintenance IK_Annual-365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13.969017340460001"/>
    <n v="53.769869354656002"/>
    <n v="74.771038426084004"/>
    <n v="106.563309404188"/>
    <n v="170.836694917616"/>
    <n v="227.523275534828"/>
    <n v="262.61841902368803"/>
    <n v="276.35410921882402"/>
    <n v="286.46075497457605"/>
    <n v="311.13178387818806"/>
    <n v="325.07028076504804"/>
    <n v="0"/>
    <n v="0"/>
    <n v="19.662533215233999"/>
    <n v="59.026172510578"/>
    <n v="82.427287572994004"/>
    <n v="113.614373133898"/>
    <n v="172.32488538538001"/>
    <n v="226.60202675601403"/>
    <n v="269.26160357241605"/>
    <n v="296.63112468152804"/>
    <n v="308.30666948536003"/>
    <n v="339.49441746001605"/>
    <n v="351.33862635944803"/>
    <n v="0"/>
    <n v="0"/>
    <n v="24.403708230789967"/>
    <n v="67.866920352001117"/>
    <n v="94.388351193657599"/>
    <n v="131.4983953350357"/>
    <n v="174.96160740716897"/>
    <n v="224.77798742641664"/>
    <n v="253.41714094437674"/>
    <n v="273.58540383891881"/>
    <n v="287.40049878634636"/>
    <n v="320.27509757511723"/>
    <n v="342.56108312960362"/>
    <n v="0"/>
    <n v="0"/>
    <n v="25.013800925305254"/>
    <n v="69.563593329502396"/>
    <n v="96.748059929969173"/>
    <n v="134.78585515776737"/>
    <n v="179.33564751165969"/>
    <n v="230.39743700841433"/>
    <n v="259.75256935111565"/>
    <n v="280.4250388087201"/>
    <n v="294.58551112346214"/>
    <n v="328.28197486679124"/>
    <n v="351.12511004986197"/>
    <n v="0"/>
    <n v="0"/>
    <n v="25.764214989789501"/>
    <n v="71.650501231520252"/>
    <n v="99.650501869913086"/>
    <n v="138.82943101039206"/>
    <n v="184.71571720030883"/>
    <n v="237.30936045693466"/>
    <n v="267.545146813016"/>
    <n v="288.83779038469976"/>
    <n v="303.42307688967435"/>
    <n v="338.13043459477626"/>
    <n v="361.6588638668772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ribution Maintenance IK_Annual-366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5.1171373146099999"/>
    <n v="19.697005034096001"/>
    <n v="27.390163635494002"/>
    <n v="39.036324004058002"/>
    <n v="62.580982252456003"/>
    <n v="83.346438393298001"/>
    <n v="96.202508647308008"/>
    <n v="101.234173447084"/>
    <n v="104.93644489981601"/>
    <n v="113.97394836305801"/>
    <n v="119.07990541006801"/>
    <n v="0"/>
    <n v="0"/>
    <n v="7.2027888550189996"/>
    <n v="21.622496595923"/>
    <n v="30.194804595179001"/>
    <n v="41.619273143542998"/>
    <n v="63.126136917829996"/>
    <n v="83.008966086748998"/>
    <n v="98.636043284256004"/>
    <n v="108.66205974174801"/>
    <n v="112.93905106676002"/>
    <n v="124.36376227085601"/>
    <n v="128.70253871046802"/>
    <n v="0"/>
    <n v="0"/>
    <n v="8.9395784226665107"/>
    <n v="24.861043700977557"/>
    <n v="34.576387313846155"/>
    <n v="48.170556967616299"/>
    <n v="64.092022227949116"/>
    <n v="82.340783100837371"/>
    <n v="92.83189192787907"/>
    <n v="100.21993992819222"/>
    <n v="105.28069231594993"/>
    <n v="117.32333154137396"/>
    <n v="125.48714474986743"/>
    <n v="0"/>
    <n v="0"/>
    <n v="9.1630678791104323"/>
    <n v="25.48256978203662"/>
    <n v="35.440796980746427"/>
    <n v="49.374820869591488"/>
    <n v="65.694322754089981"/>
    <n v="84.399302640384519"/>
    <n v="95.152689183263988"/>
    <n v="102.72543838017776"/>
    <n v="107.91270957529552"/>
    <n v="120.25641477580135"/>
    <n v="128.62432331074217"/>
    <n v="0"/>
    <n v="0"/>
    <n v="9.4379599289368983"/>
    <n v="26.247046912911049"/>
    <n v="36.50402094220275"/>
    <n v="50.856065568171005"/>
    <n v="67.665152533164644"/>
    <n v="86.931281843510533"/>
    <n v="98.007269998464423"/>
    <n v="105.80720168240387"/>
    <n v="111.15009102099107"/>
    <n v="123.864107395635"/>
    <n v="132.48305319890977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ribution Maintenance IK_Annual-367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15.44672041862"/>
    <n v="59.457878720031999"/>
    <n v="82.680642297747994"/>
    <n v="117.83603721943599"/>
    <n v="188.90853947115198"/>
    <n v="251.59167178751599"/>
    <n v="290.399331360936"/>
    <n v="305.588042279528"/>
    <n v="316.76381274027199"/>
    <n v="344.04464979743597"/>
    <n v="359.45762117685598"/>
    <n v="0"/>
    <n v="0"/>
    <n v="21.742521030298001"/>
    <n v="65.270216360266005"/>
    <n v="91.146802597018009"/>
    <n v="125.63299297030601"/>
    <n v="190.55415716386"/>
    <n v="250.57296932795799"/>
    <n v="297.74526070675199"/>
    <n v="328.010048147416"/>
    <n v="340.92068258391998"/>
    <n v="375.40760544395198"/>
    <n v="388.504745993656"/>
    <n v="0"/>
    <n v="0"/>
    <n v="26.985238047257994"/>
    <n v="75.046176749580212"/>
    <n v="104.37315926582806"/>
    <n v="145.40886439837237"/>
    <n v="193.46980304642506"/>
    <n v="248.55597522807597"/>
    <n v="280.22470228567289"/>
    <n v="302.52645126832249"/>
    <n v="317.80296671737392"/>
    <n v="354.15518276721991"/>
    <n v="378.79867627312882"/>
    <n v="0"/>
    <n v="0"/>
    <n v="27.659868985994436"/>
    <n v="76.922331133710031"/>
    <n v="106.98248819933912"/>
    <n v="149.04408594127224"/>
    <n v="198.30654803336157"/>
    <n v="254.76987449414921"/>
    <n v="287.23031971358114"/>
    <n v="310.0896124105119"/>
    <n v="325.74804073874446"/>
    <n v="363.00906217307175"/>
    <n v="388.26864300526336"/>
    <n v="0"/>
    <n v="0"/>
    <n v="28.489665096184297"/>
    <n v="79.230001180658178"/>
    <n v="110.19196300239025"/>
    <n v="153.51540873833591"/>
    <n v="204.25574476551469"/>
    <n v="262.41297110302503"/>
    <n v="295.84722972669812"/>
    <n v="319.39230123809864"/>
    <n v="335.52048243916772"/>
    <n v="373.89933457123124"/>
    <n v="399.91670286547452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ribution Maintenance IK_Annual-368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11.66643206456"/>
    <n v="44.906704076415998"/>
    <n v="62.446141982223999"/>
    <n v="88.997928733167996"/>
    <n v="142.67680015097599"/>
    <n v="190.019438908208"/>
    <n v="219.32966863516799"/>
    <n v="230.80123407286399"/>
    <n v="239.24194920953599"/>
    <n v="259.84632499716798"/>
    <n v="271.48726745212798"/>
    <n v="0"/>
    <n v="0"/>
    <n v="16.421456311623999"/>
    <n v="49.296583635208002"/>
    <n v="68.840372038984"/>
    <n v="94.886729210727992"/>
    <n v="143.91968449768001"/>
    <n v="189.250044323704"/>
    <n v="224.87782276377601"/>
    <n v="247.73588434940802"/>
    <n v="257.48688880096"/>
    <n v="283.53379919737603"/>
    <n v="293.42566597052803"/>
    <n v="0"/>
    <n v="0"/>
    <n v="20.381118961978423"/>
    <n v="56.680065348923975"/>
    <n v="78.829831766131619"/>
    <n v="109.82283566442547"/>
    <n v="146.12178201038296"/>
    <n v="187.72667081766673"/>
    <n v="211.64508474475423"/>
    <n v="228.48890870063548"/>
    <n v="240.02679019519036"/>
    <n v="267.48249907372428"/>
    <n v="286.09497052582276"/>
    <n v="0"/>
    <n v="0"/>
    <n v="20.890646926628552"/>
    <n v="58.097066956507462"/>
    <n v="80.800577523930315"/>
    <n v="112.56840650538821"/>
    <n v="149.77482649325435"/>
    <n v="192.41983750153292"/>
    <n v="216.93621176576696"/>
    <n v="234.20113131277725"/>
    <n v="246.02745983937498"/>
    <n v="274.16956142721028"/>
    <n v="293.24734465702755"/>
    <n v="0"/>
    <n v="0"/>
    <n v="21.517366365098908"/>
    <n v="59.839979050500382"/>
    <n v="83.22459496827905"/>
    <n v="115.94545886582199"/>
    <n v="154.26807150795031"/>
    <n v="198.19243290908835"/>
    <n v="223.44429843724419"/>
    <n v="241.22716559601301"/>
    <n v="253.408283995772"/>
    <n v="282.39464867256038"/>
    <n v="302.04476542728202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ribution Maintenance IK_Annual-369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7.1928378142399998"/>
    <n v="27.686840107264"/>
    <n v="38.500628891296003"/>
    <n v="54.870903429472008"/>
    <n v="87.966147461504008"/>
    <n v="117.15484203363201"/>
    <n v="135.22581073747202"/>
    <n v="142.29850521785602"/>
    <n v="147.50255515174402"/>
    <n v="160.20600488547203"/>
    <n v="167.38312730131202"/>
    <n v="0"/>
    <n v="0"/>
    <n v="10.124506898896"/>
    <n v="30.393382391632002"/>
    <n v="42.442936144336002"/>
    <n v="58.501592445712006"/>
    <n v="88.732437058720009"/>
    <n v="116.680478455216"/>
    <n v="138.646477192704"/>
    <n v="152.739417418432"/>
    <n v="158.75131489984"/>
    <n v="174.81031228710401"/>
    <n v="180.90905721491202"/>
    <n v="0"/>
    <n v="0"/>
    <n v="12.565802668287501"/>
    <n v="34.945604200088567"/>
    <n v="48.601851164081253"/>
    <n v="67.710319732954162"/>
    <n v="90.09012123948429"/>
    <n v="115.74125569209536"/>
    <n v="130.4879469854877"/>
    <n v="140.87286100339944"/>
    <n v="147.98644207523029"/>
    <n v="164.9140219853038"/>
    <n v="176.38938032419156"/>
    <n v="0"/>
    <n v="0"/>
    <n v="12.879947729199612"/>
    <n v="35.81924428897463"/>
    <n v="49.816897420769166"/>
    <n v="69.403077695051479"/>
    <n v="92.342374228923774"/>
    <n v="118.63478703102038"/>
    <n v="133.75014559994665"/>
    <n v="144.39468246351689"/>
    <n v="151.6861030588629"/>
    <n v="169.03687245888165"/>
    <n v="180.79911475094943"/>
    <n v="0"/>
    <n v="0"/>
    <n v="13.266346179985851"/>
    <n v="36.893821670233429"/>
    <n v="51.311404416533058"/>
    <n v="71.485170127800131"/>
    <n v="95.112645591367922"/>
    <n v="122.19383081612976"/>
    <n v="137.76265016431609"/>
    <n v="148.72652314942167"/>
    <n v="156.23668637333327"/>
    <n v="174.10797888082683"/>
    <n v="186.22308845892587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ribution Maintenance IK_Annual-370"/>
    <s v="AFUDC Not Eligible"/>
    <s v="Maintenance"/>
    <s v="Maintenance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4.1977900799099999"/>
    <n v="16.158232084175999"/>
    <n v="22.469234286113998"/>
    <n v="32.023040146397996"/>
    <n v="51.337654305335995"/>
    <n v="68.372379080837987"/>
    <n v="78.91872186214799"/>
    <n v="83.046395458403993"/>
    <n v="86.083515125495992"/>
    <n v="93.497336575397995"/>
    <n v="97.685955039707991"/>
    <n v="0"/>
    <n v="0"/>
    <n v="5.9087325088889999"/>
    <n v="17.737788949713"/>
    <n v="24.769992165849001"/>
    <n v="34.141935459933002"/>
    <n v="51.78486623373"/>
    <n v="68.095537203519001"/>
    <n v="80.915046551136001"/>
    <n v="89.139784297787998"/>
    <n v="92.648369401560004"/>
    <n v="102.02051175573601"/>
    <n v="105.57978163210801"/>
    <n v="0"/>
    <n v="0"/>
    <n v="7.3334896669871821"/>
    <n v="20.394497197917456"/>
    <n v="28.364377725566541"/>
    <n v="39.516212630266381"/>
    <n v="52.577220146448411"/>
    <n v="67.547400279028778"/>
    <n v="76.153671687004106"/>
    <n v="82.214379598254908"/>
    <n v="86.365914893107416"/>
    <n v="96.244968037154806"/>
    <n v="102.94206682381575"/>
    <n v="0"/>
    <n v="0"/>
    <n v="7.5168269052798147"/>
    <n v="20.904359618459893"/>
    <n v="29.073487155624669"/>
    <n v="40.504117927799015"/>
    <n v="53.891650625862141"/>
    <n v="69.236085254853094"/>
    <n v="78.057513444058785"/>
    <n v="84.269739050295783"/>
    <n v="88.525062725605011"/>
    <n v="98.651092193697579"/>
    <n v="105.5156184469365"/>
    <n v="0"/>
    <n v="0"/>
    <n v="7.7423317234743614"/>
    <n v="21.531490437705322"/>
    <n v="29.9456918129789"/>
    <n v="41.719241525100855"/>
    <n v="55.508400223761356"/>
    <n v="71.313167914150625"/>
    <n v="80.39923896198404"/>
    <n v="86.797831345528891"/>
    <n v="91.180814737345031"/>
    <n v="101.61062510434733"/>
    <n v="108.68108715526186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ribution Maintenance TB"/>
    <s v="AFUDC Not Eligible"/>
    <s v="Maintenance"/>
    <s v="Maintenance"/>
    <s v="Operations Support"/>
    <s v="TB - Equipment &amp; Tools"/>
    <s v="~"/>
    <s v="PEF Distribution Gen. Plant Tool Shop/Gar. Eq. -New- 394.1"/>
    <n v="5891.76"/>
    <n v="6045.54"/>
    <n v="6228.8500000000013"/>
    <n v="6263.43"/>
    <n v="6405.1500000000005"/>
    <n v="6710.15"/>
    <n v="6404.7199999999993"/>
    <n v="6524.72"/>
    <n v="6451.05"/>
    <n v="6515.18"/>
    <n v="6492.4400000000005"/>
    <n v="6450.62"/>
    <n v="6450.62"/>
    <n v="6458.3245831999993"/>
    <n v="6466.0291663999997"/>
    <n v="6473.7337496"/>
    <n v="6481.4383328000004"/>
    <n v="6489.1429160000007"/>
    <n v="6496.847499200001"/>
    <n v="6504.5520824000014"/>
    <n v="6512.2566656000017"/>
    <n v="6519.9612488000021"/>
    <n v="6527.6658320000024"/>
    <n v="6535.3704152000028"/>
    <n v="6543.0749984000031"/>
    <n v="6543.0749984000031"/>
    <n v="6551.0971967200039"/>
    <n v="6559.1193950400047"/>
    <n v="6567.1415933600056"/>
    <n v="6575.1637916800064"/>
    <n v="6583.1859900000072"/>
    <n v="6591.208188320008"/>
    <n v="6599.2303866400089"/>
    <n v="6607.2525849600097"/>
    <n v="6615.2747832800105"/>
    <n v="6623.2969816000113"/>
    <n v="6631.3191799200122"/>
    <n v="6639.341378240013"/>
    <n v="6639.341378240013"/>
    <n v="6647.5610047677219"/>
    <n v="6655.7806312954308"/>
    <n v="6664.0002578231397"/>
    <n v="6672.2198843508486"/>
    <n v="6680.4395108785575"/>
    <n v="6688.6591374062664"/>
    <n v="6696.8787639339753"/>
    <n v="6705.0983904616842"/>
    <n v="6713.3180169893931"/>
    <n v="6721.537643517102"/>
    <n v="6729.7572700448109"/>
    <n v="6737.976918240015"/>
    <n v="6737.976918240015"/>
    <n v="6746.3989104434841"/>
    <n v="6754.8209026469531"/>
    <n v="6763.2428948504221"/>
    <n v="6771.6648870538911"/>
    <n v="6780.0868792573601"/>
    <n v="6788.5088714608291"/>
    <n v="6796.9308636642982"/>
    <n v="6805.3528558677672"/>
    <n v="6813.7748480712362"/>
    <n v="6822.1968402747052"/>
    <n v="6830.6188324781742"/>
    <n v="6839.0408468400165"/>
    <n v="6839.0408468400165"/>
    <n v="6847.6702657415835"/>
    <n v="6856.2996846431506"/>
    <n v="6864.9291035447177"/>
    <n v="6873.5585224462848"/>
    <n v="6882.1879413478518"/>
    <n v="6890.8173602494189"/>
    <n v="6899.446779150986"/>
    <n v="6908.0761980525531"/>
    <n v="6916.7056169541202"/>
    <n v="6925.3350358556872"/>
    <n v="6933.9644547572543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</r>
  <r>
    <s v="DE Florida"/>
    <x v="24"/>
    <s v="Customer Delivery"/>
    <s v="PEF Distribution Poles Towers &amp; Fixtures SPP - 364"/>
    <s v="AFUDC Not Eligible"/>
    <s v="Recoverable"/>
    <s v="Florida SPP"/>
    <s v="Distribution Operations"/>
    <s v="TB - Equipment &amp; Tools"/>
    <s v="DEF - SPP"/>
    <s v="PEF Distribution Poles Towers &amp; Fixtures 364.0 SPP"/>
    <n v="25546.47"/>
    <n v="19234.919999999998"/>
    <n v="21487.069999999996"/>
    <n v="25277.31"/>
    <n v="27867.260000000006"/>
    <n v="29587.470000000005"/>
    <n v="30983.759999999998"/>
    <n v="35817.69"/>
    <n v="40842.399999999994"/>
    <n v="38194.959999999999"/>
    <n v="39334.769999999997"/>
    <n v="40961.919999999998"/>
    <n v="40961.919999999998"/>
    <n v="9645.82499341312"/>
    <n v="1467.1791559139529"/>
    <n v="110.958802579588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ribution Smart Grid - Infrastructure"/>
    <s v="AFUDC Not Eligible"/>
    <s v="Expansion"/>
    <s v="Other Transmission &amp; Distribution Expansion"/>
    <s v="Distribution Expansion"/>
    <s v="SG - Smart Grid - General"/>
    <s v="~"/>
    <s v="PEF Distribution Gen. Plant Commun Equip-New 397.0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</r>
  <r>
    <s v="DE Florida"/>
    <x v="24"/>
    <s v="Customer Delivery"/>
    <s v="PEF Distribution_IK_SPP_Annual-368"/>
    <s v="AFUDC Not Eligible"/>
    <s v="Recoverable"/>
    <s v="Maintenance"/>
    <s v="Distribution Operations"/>
    <s v="IK - Distrib Lines OH/UG (Line Ext)"/>
    <s v="DEF - SPP"/>
    <s v="PEF Distribution Line Transformations 368.0 SPP"/>
    <n v="0"/>
    <n v="0"/>
    <n v="0"/>
    <n v="0"/>
    <n v="0"/>
    <n v="93.69"/>
    <n v="491.40999999999997"/>
    <n v="2256.4299999999994"/>
    <n v="3884.03"/>
    <n v="1531.8599999999997"/>
    <n v="2776.9700000000003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</r>
  <r>
    <s v="DE Florida"/>
    <x v="24"/>
    <s v="Customer Delivery"/>
    <s v="PEF Distribution_IK_SPP_Mthly-364"/>
    <s v="AFUDC Not Eligible"/>
    <s v="Recoverable"/>
    <s v="Florida SPP"/>
    <s v="Distribution Operations"/>
    <s v="IK - Distrib Lines OH/UG (Line Ext)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-12.770308611030714"/>
    <n v="-18.998357998390077"/>
    <n v="-1.5430490198779125"/>
    <n v="34.78366672157722"/>
    <n v="80.580901973276468"/>
    <n v="128.24841090055406"/>
    <n v="179.49392529227134"/>
    <n v="233.35106268912523"/>
    <n v="285.75721283940038"/>
    <n v="336.40090405879528"/>
    <n v="362.85942573493503"/>
    <n v="393.43185884665741"/>
    <n v="393.43185884665741"/>
    <n v="392.01786621697102"/>
    <n v="390.6467997236885"/>
    <n v="420.40802273958093"/>
    <n v="451.71299873666999"/>
    <n v="483.73332446358654"/>
    <n v="515.997859520887"/>
    <n v="549.84415187950799"/>
    <n v="583.61992721113575"/>
    <n v="615.92382099597376"/>
    <n v="647.08526004540795"/>
    <n v="655.83733104572866"/>
    <n v="663.58424142527224"/>
    <n v="663.58424142527224"/>
    <n v="666.7133305886216"/>
    <n v="669.65195369279445"/>
    <n v="703.70725907989186"/>
    <n v="737.84582005035304"/>
    <n v="772.19375895837038"/>
    <n v="806.75292165093924"/>
    <n v="841.31872707755451"/>
    <n v="875.93264704237663"/>
    <n v="910.18390731662498"/>
    <n v="943.83757769066551"/>
    <n v="954.89793694063621"/>
    <n v="966.76683555703278"/>
    <n v="966.76683555703278"/>
    <n v="969.78275673032419"/>
    <n v="972.61510032219303"/>
    <n v="1005.4387468270174"/>
    <n v="1038.3426378578213"/>
    <n v="1071.4483343732666"/>
    <n v="1104.7576154626483"/>
    <n v="1138.0732990420888"/>
    <n v="1171.4353570285673"/>
    <n v="1204.4478714314653"/>
    <n v="1236.8844086285712"/>
    <n v="1247.5447541492117"/>
    <n v="1258.9843970312772"/>
    <n v="1258.9843970312772"/>
    <n v="1261.865274838432"/>
    <n v="1264.5707950848866"/>
    <n v="1295.9247030063054"/>
    <n v="1327.3552623588319"/>
    <n v="1358.9785909876957"/>
    <n v="1390.7963883202267"/>
    <n v="1422.6203014596572"/>
    <n v="1454.4885125075475"/>
    <n v="1486.0228314227493"/>
    <n v="1517.0069635610919"/>
    <n v="1527.1899726857957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</r>
  <r>
    <s v="DE Florida"/>
    <x v="24"/>
    <s v="Customer Delivery"/>
    <s v="PEF Distribution_IK_SPP_Mthly-365"/>
    <s v="AFUDC Not Eligible"/>
    <s v="Recoverable"/>
    <s v="Florida SPP"/>
    <s v="Distribution Operations"/>
    <s v="IK - Distrib Lines OH/UG (Line Ext)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-15.231522395859884"/>
    <n v="-22.659899940639434"/>
    <n v="-1.8404399157494709"/>
    <n v="41.487501580204025"/>
    <n v="96.111210031712289"/>
    <n v="152.9656488628566"/>
    <n v="214.08767996792949"/>
    <n v="278.32467058603424"/>
    <n v="340.83102607107048"/>
    <n v="401.23524499111454"/>
    <n v="432.79310140214602"/>
    <n v="469.25774088900152"/>
    <n v="469.25774088900152"/>
    <n v="467.57123032276149"/>
    <n v="465.93591902099649"/>
    <n v="501.43300438533834"/>
    <n v="538.77136930078336"/>
    <n v="576.96295286290501"/>
    <n v="615.4458120706131"/>
    <n v="655.81527969897184"/>
    <n v="696.10063959676177"/>
    <n v="734.63044311554495"/>
    <n v="771.79760729501527"/>
    <n v="782.23645959780106"/>
    <n v="791.47642728682104"/>
    <n v="791.47642728682104"/>
    <n v="795.20858389492605"/>
    <n v="798.71356603651157"/>
    <n v="839.33232964676358"/>
    <n v="880.05039463814933"/>
    <n v="921.01819084921294"/>
    <n v="962.23791987591312"/>
    <n v="1003.4655718867384"/>
    <n v="1044.7506115213548"/>
    <n v="1085.6030962845662"/>
    <n v="1125.7428180108147"/>
    <n v="1138.9348335488467"/>
    <n v="1153.0912177519408"/>
    <n v="1153.0912177519408"/>
    <n v="1156.688395572331"/>
    <n v="1160.0666150160689"/>
    <n v="1199.2163428793538"/>
    <n v="1238.4617807471366"/>
    <n v="1277.9479179474536"/>
    <n v="1317.6768764523933"/>
    <n v="1357.4134713953924"/>
    <n v="1397.2053784565962"/>
    <n v="1436.5803746126835"/>
    <n v="1475.2683858276278"/>
    <n v="1487.9832932344063"/>
    <n v="1501.6276915074682"/>
    <n v="1501.6276915074682"/>
    <n v="1505.0637991361837"/>
    <n v="1508.2907526485467"/>
    <n v="1545.6874801082342"/>
    <n v="1583.1756319825658"/>
    <n v="1620.8937054382159"/>
    <n v="1658.8437274321059"/>
    <n v="1696.8010439286261"/>
    <n v="1734.8111958424688"/>
    <n v="1772.4231047966655"/>
    <n v="1809.3787898122807"/>
    <n v="1821.5243640708538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</r>
  <r>
    <s v="DE Florida"/>
    <x v="24"/>
    <s v="Customer Delivery"/>
    <s v="PEF Distribution_IK_SPP_Mthly-368"/>
    <s v="AFUDC Not Eligible"/>
    <s v="Recoverable"/>
    <s v="Florida SPP"/>
    <s v="Distribution Operations"/>
    <s v="IK - Distrib Lines OH/UG (Line Ext)"/>
    <s v="DEF - SPP"/>
    <s v="PEF Distribution Line Transformations 368.0 SPP"/>
    <n v="0"/>
    <n v="0"/>
    <n v="0"/>
    <n v="0"/>
    <n v="0"/>
    <n v="6.8"/>
    <n v="17.100000000000001"/>
    <n v="20.010000000000002"/>
    <n v="28.21"/>
    <n v="30.57"/>
    <n v="35.61"/>
    <n v="39.049999999999997"/>
    <n v="39.049999999999997"/>
    <n v="25.74936776089055"/>
    <n v="19.262680791029481"/>
    <n v="37.442871451627525"/>
    <n v="75.278158072219412"/>
    <n v="122.97725464101177"/>
    <n v="172.62429335459001"/>
    <n v="225.9979244537999"/>
    <n v="282.09163368084137"/>
    <n v="336.67409926153005"/>
    <n v="389.42091475809093"/>
    <n v="416.97820230091997"/>
    <n v="448.8202432303417"/>
    <n v="448.8202432303417"/>
    <n v="447.34753050826816"/>
    <n v="445.91952655331568"/>
    <n v="476.91666956508152"/>
    <n v="509.52167432054762"/>
    <n v="542.87173575150928"/>
    <n v="576.4761480045006"/>
    <n v="611.72800455952074"/>
    <n v="646.9064156661027"/>
    <n v="680.55182113048158"/>
    <n v="713.00732815557694"/>
    <n v="722.12285396247034"/>
    <n v="730.19147697590677"/>
    <n v="730.19147697590677"/>
    <n v="733.45051052574149"/>
    <n v="736.51116836796393"/>
    <n v="771.98071781589897"/>
    <n v="807.53698027366795"/>
    <n v="843.31131568732553"/>
    <n v="879.30564655794819"/>
    <n v="915.30689602116786"/>
    <n v="951.35825811655104"/>
    <n v="987.03190003936879"/>
    <n v="1022.083135430398"/>
    <n v="1033.6028077654285"/>
    <n v="1045.9645963790258"/>
    <n v="1045.9645963790258"/>
    <n v="1049.1057623140011"/>
    <n v="1052.0557270828795"/>
    <n v="1086.2424694870599"/>
    <n v="1120.512788800911"/>
    <n v="1154.9932941499483"/>
    <n v="1189.6858385052435"/>
    <n v="1224.3850512323277"/>
    <n v="1259.1325641964781"/>
    <n v="1293.5160177789523"/>
    <n v="1327.2995750530683"/>
    <n v="1338.4026219433686"/>
    <n v="1350.3173287492532"/>
    <n v="1350.3173287492532"/>
    <n v="1353.3178432556667"/>
    <n v="1356.1357179766014"/>
    <n v="1388.7916866946537"/>
    <n v="1421.5274900139525"/>
    <n v="1454.4640679057115"/>
    <n v="1487.6031903708463"/>
    <n v="1520.7486826192724"/>
    <n v="1553.9403123736377"/>
    <n v="1586.7841841685288"/>
    <n v="1619.0550211053978"/>
    <n v="1629.6609088392458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</r>
  <r>
    <s v="DE Florida"/>
    <x v="24"/>
    <s v="Customer Delivery"/>
    <s v="PEF Distribution_IK_SubOpt_2023-364"/>
    <s v="AFUDC Not Eligible"/>
    <s v="Maintenance"/>
    <s v="Maintenance"/>
    <s v="Distribution Operations"/>
    <s v="IKSO-Distrib Line OH/UG SubOp"/>
    <s v="~"/>
    <s v="PEF Distribution Poles Towers &amp; Fixtures 364.0"/>
    <n v="6656.3100000000013"/>
    <n v="8921.4600000000009"/>
    <n v="14780.030000000004"/>
    <n v="19782.73"/>
    <n v="26713.750000000004"/>
    <n v="37426.549999999996"/>
    <n v="50276.87999999999"/>
    <n v="56818.479999999989"/>
    <n v="75269.260000000024"/>
    <n v="85294.919999999984"/>
    <n v="91746.949999999983"/>
    <n v="112687.78000000003"/>
    <n v="112687.78000000003"/>
    <n v="113930.67643567863"/>
    <n v="115171.11503888486"/>
    <n v="116418.91425859099"/>
    <n v="117709.74479526441"/>
    <n v="119000.13066106364"/>
    <n v="120321.19306714532"/>
    <n v="121623.53540708285"/>
    <n v="122917.57213274788"/>
    <n v="124163.35640760251"/>
    <n v="125387.08071272598"/>
    <n v="126650.95856067189"/>
    <n v="0"/>
    <n v="0"/>
    <n v="0"/>
    <n v="0"/>
    <n v="0"/>
    <n v="0"/>
    <n v="0"/>
    <n v="35.181632228147997"/>
    <n v="69.911293297005997"/>
    <n v="104.29551091079401"/>
    <n v="137.30164516522302"/>
    <n v="169.74997496596302"/>
    <n v="203.20277127819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</r>
  <r>
    <s v="DE Florida"/>
    <x v="24"/>
    <s v="Customer Delivery"/>
    <s v="PEF Distribution_IK_SubOpt_2023-365"/>
    <s v="AFUDC Not Eligible"/>
    <s v="Maintenance"/>
    <s v="Maintenance"/>
    <s v="Distribution Operations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1482.43910718185"/>
    <n v="2961.9466853389499"/>
    <n v="4450.2334871217399"/>
    <n v="5989.8450053287497"/>
    <n v="7528.9261515153594"/>
    <n v="9104.5961088710301"/>
    <n v="10657.938093159541"/>
    <n v="12201.373727205751"/>
    <n v="13687.257245045541"/>
    <n v="15146.829188651191"/>
    <n v="16654.293442881579"/>
    <n v="0"/>
    <n v="0"/>
    <n v="0"/>
    <n v="0"/>
    <n v="0"/>
    <n v="0"/>
    <n v="0"/>
    <n v="41.962166735975998"/>
    <n v="83.385254186971991"/>
    <n v="124.396321076628"/>
    <n v="163.76370744212599"/>
    <n v="202.46578404200599"/>
    <n v="242.36591737110399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</r>
  <r>
    <s v="DE Florida"/>
    <x v="24"/>
    <s v="Customer Delivery"/>
    <s v="PEF Distribution_IK_SubOpt_2023-368"/>
    <s v="AFUDC Not Eligible"/>
    <s v="Maintenance"/>
    <s v="Maintenance"/>
    <s v="Distribution Operations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1294.5112687395499"/>
    <n v="2586.4626364762198"/>
    <n v="3886.0802913873099"/>
    <n v="5230.5162619068697"/>
    <n v="6574.4890953210297"/>
    <n v="7950.4124001836799"/>
    <n v="9306.8382345576392"/>
    <n v="10654.613540246399"/>
    <n v="11952.132573951989"/>
    <n v="13226.675534522868"/>
    <n v="14543.039528746558"/>
    <n v="0"/>
    <n v="0"/>
    <n v="0"/>
    <n v="0"/>
    <n v="0"/>
    <n v="0"/>
    <n v="0"/>
    <n v="36.642650235875998"/>
    <n v="72.814559916022006"/>
    <n v="108.62668061257801"/>
    <n v="143.00348909265102"/>
    <n v="176.79932869203103"/>
    <n v="211.64134815070403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</r>
  <r>
    <s v="DE Florida"/>
    <x v="24"/>
    <s v="Customer Delivery"/>
    <s v="PEF Distribution_IK_SubOpt_2025-364"/>
    <s v="AFUDC Not Eligible"/>
    <s v="Maintenance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144.140526172818"/>
    <n v="316.75220992583701"/>
    <n v="712.80247833982594"/>
    <n v="1107.3744349417821"/>
    <n v="1539.4594106439172"/>
    <n v="1978.7145196060972"/>
    <n v="2395.7554277846771"/>
    <n v="2764.7350592159059"/>
    <n v="3008.4802860719878"/>
    <n v="3162.4648806077107"/>
    <n v="3313.6583927110996"/>
    <n v="3413.2493265240996"/>
    <n v="3413.2493265240996"/>
    <n v="4280.6587413293892"/>
    <n v="5180.0830463879693"/>
    <n v="6343.3597014274992"/>
    <n v="7522.7502112491593"/>
    <n v="8730.4233341561485"/>
    <n v="9939.9254621290893"/>
    <n v="11104.455854915199"/>
    <n v="12219.188493252588"/>
    <n v="13246.402523831419"/>
    <n v="14178.725734506477"/>
    <n v="15131.391178453981"/>
    <n v="15997.693610258189"/>
    <n v="15997.693610258189"/>
    <n v="16664.142259836128"/>
    <n v="17456.514240547916"/>
    <n v="18461.966447747258"/>
    <n v="19428.69211702151"/>
    <n v="20431.961721334777"/>
    <n v="21448.080050456418"/>
    <n v="22389.110697698601"/>
    <n v="23248.213641966086"/>
    <n v="23994.205024441195"/>
    <n v="24726.662998888074"/>
    <n v="25439.225574732292"/>
    <n v="0"/>
    <n v="0"/>
    <n v="0"/>
    <n v="0"/>
    <n v="0"/>
    <n v="0"/>
    <n v="0"/>
    <n v="0"/>
    <n v="0"/>
    <n v="0"/>
    <n v="0"/>
    <n v="0"/>
    <n v="0"/>
    <n v="0"/>
    <n v="0"/>
    <n v="1.208047875562994"/>
    <n v="2.6443525159290999"/>
    <n v="4.4669001400506509"/>
    <n v="6.2192495397509475"/>
    <n v="8.0378408368825767"/>
    <n v="9.8797225626440515"/>
    <n v="11.585495505481479"/>
    <n v="13.142761001284505"/>
    <n v="14.494993173047597"/>
    <n v="15.822693815145223"/>
    <n v="17.114330772470371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</r>
  <r>
    <s v="DE Florida"/>
    <x v="24"/>
    <s v="Customer Delivery"/>
    <s v="PEF Distribution_IK_SubOpt_2025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171.92064181251601"/>
    <n v="377.79967002959404"/>
    <n v="850.18046496381203"/>
    <n v="1320.7980339526839"/>
    <n v="1836.1584833185539"/>
    <n v="2360.0709613517138"/>
    <n v="2857.4879092416736"/>
    <n v="3297.5807598487718"/>
    <n v="3588.3028555180558"/>
    <n v="3771.9648069811819"/>
    <n v="3952.2977523981999"/>
    <n v="4071.0827861041998"/>
    <n v="4071.0827861041998"/>
    <n v="5105.6674880411801"/>
    <n v="6178.4372904911397"/>
    <n v="7565.9115453036502"/>
    <n v="8972.6052682960799"/>
    <n v="10413.03249513278"/>
    <n v="11855.64123006555"/>
    <n v="13244.610854735371"/>
    <n v="14574.185234133362"/>
    <n v="15799.373597912472"/>
    <n v="16911.382891980033"/>
    <n v="18047.654965523681"/>
    <n v="19080.91933630138"/>
    <n v="19080.91933630138"/>
    <n v="19875.812227375969"/>
    <n v="20820.897576342282"/>
    <n v="22020.129973803309"/>
    <n v="23173.172091319906"/>
    <n v="24369.801234172672"/>
    <n v="25581.755428724497"/>
    <n v="26704.150338294574"/>
    <n v="27728.827668696467"/>
    <n v="28618.593515034223"/>
    <n v="29492.217667873967"/>
    <n v="30342.111994080606"/>
    <n v="0"/>
    <n v="0"/>
    <n v="0"/>
    <n v="0"/>
    <n v="0"/>
    <n v="0"/>
    <n v="0"/>
    <n v="0"/>
    <n v="0"/>
    <n v="0"/>
    <n v="0"/>
    <n v="0"/>
    <n v="0"/>
    <n v="0"/>
    <n v="0"/>
    <n v="1.4408742053433838"/>
    <n v="3.1539969624642907"/>
    <n v="5.3278030778740657"/>
    <n v="7.4178817079121355"/>
    <n v="9.5869689958457762"/>
    <n v="11.783835462504843"/>
    <n v="13.818360983574689"/>
    <n v="15.67575730797793"/>
    <n v="17.288604360931753"/>
    <n v="18.872191937479386"/>
    <n v="20.412765297298165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</r>
  <r>
    <s v="DE Florida"/>
    <x v="24"/>
    <s v="Customer Delivery"/>
    <s v="PEF Distribution_IK_SubOpt_2025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150.12637421466599"/>
    <n v="329.906252344569"/>
    <n v="742.40364209636198"/>
    <n v="1153.361328905534"/>
    <n v="1603.3898703375289"/>
    <n v="2060.8863053421887"/>
    <n v="2495.2460312736489"/>
    <n v="2879.5485983353219"/>
    <n v="3133.416043609956"/>
    <n v="3293.7952893111069"/>
    <n v="3451.2675448906998"/>
    <n v="3554.9942773716998"/>
    <n v="3554.9942773716998"/>
    <n v="4458.4253516294302"/>
    <n v="5395.2008261208903"/>
    <n v="6606.7858748688504"/>
    <n v="7835.1539523547599"/>
    <n v="9092.9791594110593"/>
    <n v="10352.709326205349"/>
    <n v="11565.60017774942"/>
    <n v="12726.62528051403"/>
    <n v="13796.49731475609"/>
    <n v="14767.537916113473"/>
    <n v="15759.765520222321"/>
    <n v="16662.043640840417"/>
    <n v="16662.043640840417"/>
    <n v="17356.16847871869"/>
    <n v="18181.445974590541"/>
    <n v="19228.652463430433"/>
    <n v="20235.524183978923"/>
    <n v="21280.457431098817"/>
    <n v="22338.772983112278"/>
    <n v="23318.882622270725"/>
    <n v="24213.662276019091"/>
    <n v="24990.633086518978"/>
    <n v="25753.508475474406"/>
    <n v="26495.66225243716"/>
    <n v="0"/>
    <n v="0"/>
    <n v="0"/>
    <n v="0"/>
    <n v="0"/>
    <n v="0"/>
    <n v="0"/>
    <n v="0"/>
    <n v="0"/>
    <n v="0"/>
    <n v="0"/>
    <n v="0"/>
    <n v="0"/>
    <n v="0"/>
    <n v="0"/>
    <n v="1.2582155223893099"/>
    <n v="2.7541668252681122"/>
    <n v="4.6524009576652343"/>
    <n v="6.4775216833856231"/>
    <n v="8.3716351909870834"/>
    <n v="10.290006328950691"/>
    <n v="12.066616377082703"/>
    <n v="13.688551781246641"/>
    <n v="15.096939265553599"/>
    <n v="16.479776478188867"/>
    <n v="17.825052358286598"/>
    <n v="19.064176"/>
    <n v="19.064176"/>
    <n v="19.064176"/>
    <n v="19.064176"/>
    <n v="19.064176"/>
    <n v="19.064176"/>
    <n v="19.064176"/>
    <n v="19.064176"/>
    <n v="19.064176"/>
    <n v="19.064176"/>
    <n v="19.064176"/>
    <n v="19.064176"/>
    <n v="19.064176"/>
    <n v="19.064176"/>
    <n v="19.064176"/>
  </r>
  <r>
    <s v="DE Florida"/>
    <x v="24"/>
    <s v="Customer Delivery"/>
    <s v="PEF Distribution_IK_SubOpt_Annual-364"/>
    <s v="AFUDC Not Eligible"/>
    <s v="Maintenance"/>
    <s v="Maintenance"/>
    <s v="~"/>
    <s v="IKSO-Distrib Line OH/UG SubOp"/>
    <s v="~"/>
    <s v="PEF Distribution Poles Towers &amp; Fixtures 364.0"/>
    <n v="0"/>
    <n v="6.1199999999999992"/>
    <n v="11.799999999999999"/>
    <n v="16.079999999999998"/>
    <n v="52.32"/>
    <n v="231.16"/>
    <n v="291.46000000000004"/>
    <n v="383.82"/>
    <n v="395.32"/>
    <n v="485.72999999999996"/>
    <n v="569.09"/>
    <n v="746.43"/>
    <n v="746.43"/>
    <n v="1518.4124429307699"/>
    <n v="2292.753882473"/>
    <n v="3069.050965492409"/>
    <n v="3873.6915078083898"/>
    <n v="4678.0517353784708"/>
    <n v="5503.6349297178494"/>
    <n v="6317.0131830106993"/>
    <n v="7123.6777387208804"/>
    <n v="7894.5920885996866"/>
    <n v="8658.5035909529161"/>
    <n v="9455.6886287696925"/>
    <n v="10241.42668039893"/>
    <n v="10241.42668039893"/>
    <n v="11655.37350677151"/>
    <n v="13059.656629592759"/>
    <n v="14479.049921915019"/>
    <n v="15949.922239554369"/>
    <n v="17426.75199236162"/>
    <n v="18937.310095968682"/>
    <n v="20428.304546979831"/>
    <n v="21904.378739017182"/>
    <n v="23320.78696576014"/>
    <n v="24713.058604347691"/>
    <n v="26148.876727395349"/>
    <n v="274.86437626535917"/>
    <n v="274.86437626535917"/>
    <n v="370.77183275500875"/>
    <n v="472.83102264221543"/>
    <n v="585.29494429684019"/>
    <n v="697.47107086122833"/>
    <n v="815.2724348299223"/>
    <n v="932.27814717074341"/>
    <n v="1039.1463697956638"/>
    <n v="1137.9891158799189"/>
    <n v="1228.6984889015744"/>
    <n v="1317.1044232751019"/>
    <n v="1402.7794752108025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236.3314797287037"/>
    <n v="236.3314797287037"/>
    <n v="239.04927397219379"/>
    <n v="241.94139403170809"/>
    <n v="245.12835998889875"/>
    <n v="248.30717050262155"/>
    <n v="251.64538716050933"/>
    <n v="254.96105690188818"/>
    <n v="257.98945376374604"/>
    <n v="260.7904272870876"/>
    <n v="263.36091993544028"/>
    <n v="265.86613849012758"/>
    <n v="268.29397018835107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</r>
  <r>
    <s v="DE Florida"/>
    <x v="24"/>
    <s v="Customer Delivery"/>
    <s v="PEF Distribution_IK_SubOpt_Annual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920.76614801257904"/>
    <n v="1844.345940613839"/>
    <n v="2770.2582866660969"/>
    <n v="3729.9767096270189"/>
    <n v="4689.3607929521404"/>
    <n v="5674.0581324795385"/>
    <n v="6644.198280121238"/>
    <n v="7606.3308033425601"/>
    <n v="8525.8230053811312"/>
    <n v="9436.9627053643908"/>
    <n v="10387.788728994103"/>
    <n v="11324.961595774497"/>
    <n v="11324.961595774497"/>
    <n v="13011.417531055968"/>
    <n v="14686.347283098468"/>
    <n v="16379.299378388099"/>
    <n v="18133.652020126308"/>
    <n v="19895.110269876488"/>
    <n v="21696.797314891559"/>
    <n v="23475.150216485697"/>
    <n v="25235.707286699908"/>
    <n v="26925.099006542936"/>
    <n v="28585.702308326036"/>
    <n v="30298.244781942634"/>
    <n v="318.48053133383655"/>
    <n v="318.48053133383655"/>
    <n v="432.87217337999908"/>
    <n v="554.60116864700024"/>
    <n v="688.7401932849009"/>
    <n v="822.53595626046626"/>
    <n v="963.04110521216251"/>
    <n v="1102.5972570833355"/>
    <n v="1230.0621270326164"/>
    <n v="1347.9547752455328"/>
    <n v="1456.1465103693274"/>
    <n v="1561.5908665201391"/>
    <n v="1663.7780189275509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280.39114783813034"/>
    <n v="280.39114783813034"/>
    <n v="283.63274090748661"/>
    <n v="287.08225750099768"/>
    <n v="290.88344546209856"/>
    <n v="294.67490618608929"/>
    <n v="298.65649530312368"/>
    <n v="302.61119205019082"/>
    <n v="306.22324999099078"/>
    <n v="309.56405343203966"/>
    <n v="312.62995555972651"/>
    <n v="315.61800335751292"/>
    <n v="318.51374957721879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</r>
  <r>
    <s v="DE Florida"/>
    <x v="24"/>
    <s v="Customer Delivery"/>
    <s v="PEF Distribution_IK_SubOpt_Annual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4.1100000000000003"/>
    <n v="4.1100000000000003"/>
    <n v="21.82"/>
    <n v="72.36"/>
    <n v="126.35"/>
    <n v="126.35"/>
    <n v="930.39122415665304"/>
    <n v="1736.889409013163"/>
    <n v="2545.424451041496"/>
    <n v="3383.4799956645929"/>
    <n v="4221.2435846693897"/>
    <n v="5081.1114849026126"/>
    <n v="5928.2675989680629"/>
    <n v="6768.4312099365598"/>
    <n v="7571.3599854191816"/>
    <n v="8366.9951000826914"/>
    <n v="9197.285529036204"/>
    <n v="10015.653602926574"/>
    <n v="10015.653602926574"/>
    <n v="11488.318619572523"/>
    <n v="12950.918619708773"/>
    <n v="14429.256282396884"/>
    <n v="15961.210784319324"/>
    <n v="17499.370120961903"/>
    <n v="19072.658474739772"/>
    <n v="20625.570739234481"/>
    <n v="22162.943138282921"/>
    <n v="23638.171771996931"/>
    <n v="25088.261476626281"/>
    <n v="26583.706058162032"/>
    <n v="279.43509240085768"/>
    <n v="279.43509240085768"/>
    <n v="379.32538061639463"/>
    <n v="485.62287057201149"/>
    <n v="602.7571785717488"/>
    <n v="719.5917399661339"/>
    <n v="842.28514285380334"/>
    <n v="964.14985240170131"/>
    <n v="1075.4560839483331"/>
    <n v="1178.4035580629961"/>
    <n v="1272.8798975117611"/>
    <n v="1364.9571414274992"/>
    <n v="1454.190095193318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245.05737243319913"/>
    <n v="245.05737243319913"/>
    <n v="247.88803086403814"/>
    <n v="250.90025448952861"/>
    <n v="254.21956833277744"/>
    <n v="257.53038805441832"/>
    <n v="261.0072337167606"/>
    <n v="264.46059613733121"/>
    <n v="267.61475584956025"/>
    <n v="270.53204781799934"/>
    <n v="273.20928753321982"/>
    <n v="275.8185424611475"/>
    <n v="278.34719682182833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</r>
  <r>
    <s v="DE Florida"/>
    <x v="24"/>
    <s v="Customer Delivery"/>
    <s v="PEF Distribution_IK_SubOpt_GridMod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258.991860857436"/>
    <n v="517.53836443887201"/>
    <n v="780.85912819597206"/>
    <n v="1059.1495084725241"/>
    <n v="1337.542688240276"/>
    <n v="1625.8507287916041"/>
    <n v="1910.466923374408"/>
    <n v="2189.7073332125601"/>
    <n v="2452.6284132404603"/>
    <n v="2708.3559326510963"/>
    <n v="2922.0028370205964"/>
    <n v="3181.5120798514486"/>
    <n v="3181.5120798514486"/>
    <n v="4374.9098048568885"/>
    <n v="5566.8146677853283"/>
    <n v="6748.9858104994883"/>
    <n v="7925.7225927635982"/>
    <n v="9107.1314987392088"/>
    <n v="10275.864892226058"/>
    <n v="11447.246073266768"/>
    <n v="12628.746054248777"/>
    <n v="13808.541210948437"/>
    <n v="14992.154194813576"/>
    <n v="16186.644852298936"/>
    <n v="17362.182292953286"/>
    <n v="17362.182292953286"/>
    <n v="19378.739935126301"/>
    <n v="21595.660352186951"/>
    <n v="24123.553073543928"/>
    <n v="26553.492729288977"/>
    <n v="28851.471615511509"/>
    <n v="31089.11835138061"/>
    <n v="33296.030227931653"/>
    <n v="35348.965099188041"/>
    <n v="37372.015343815779"/>
    <n v="39590.128308558305"/>
    <n v="41606.3925145098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ribution_IK_SubOpt_GridMod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308.907204136632"/>
    <n v="617.283217561264"/>
    <n v="931.35363141146399"/>
    <n v="1263.2787468368879"/>
    <n v="1595.3264742367119"/>
    <n v="1939.1999474878478"/>
    <n v="2278.6700475500957"/>
    <n v="2611.7282911547195"/>
    <n v="2925.3219904745197"/>
    <n v="3230.3357186295516"/>
    <n v="3485.1586604885515"/>
    <n v="3794.6829613105756"/>
    <n v="3794.6829613105756"/>
    <n v="5218.0835015205057"/>
    <n v="6639.7034612564357"/>
    <n v="8049.7137268217057"/>
    <n v="9453.2422709640159"/>
    <n v="10862.343394369325"/>
    <n v="12256.326061499836"/>
    <n v="13653.466822663506"/>
    <n v="15062.676573905615"/>
    <n v="16469.852931121884"/>
    <n v="17881.582923003214"/>
    <n v="19306.287035902886"/>
    <n v="20708.385090058935"/>
    <n v="20708.385090058935"/>
    <n v="23113.592655894063"/>
    <n v="25757.778791938643"/>
    <n v="28772.870734698834"/>
    <n v="31671.131177292904"/>
    <n v="34411.998131790606"/>
    <n v="37080.90515741823"/>
    <n v="39713.153813049044"/>
    <n v="42161.749569127613"/>
    <n v="44574.701052726101"/>
    <n v="47220.309575439467"/>
    <n v="49625.167151269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ribution_IK_SubOpt_GridMod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269.74723940593202"/>
    <n v="539.03062679986397"/>
    <n v="813.28653919256396"/>
    <n v="1103.1337242905879"/>
    <n v="1393.087977923012"/>
    <n v="1693.368835320548"/>
    <n v="1989.8045322754961"/>
    <n v="2280.6411996327201"/>
    <n v="2554.4808302850201"/>
    <n v="2820.8281671193522"/>
    <n v="3043.3473708908523"/>
    <n v="3313.6334780379761"/>
    <n v="3313.6334780379761"/>
    <n v="4556.5904604226062"/>
    <n v="5797.9925853582363"/>
    <n v="7029.2567694788067"/>
    <n v="8254.8609157723877"/>
    <n v="9485.3312090914678"/>
    <n v="10702.599602974098"/>
    <n v="11922.625741369719"/>
    <n v="13153.190891845599"/>
    <n v="14381.98042032967"/>
    <n v="15614.7463221832"/>
    <n v="16858.841624198169"/>
    <n v="18083.196622787767"/>
    <n v="18083.196622787767"/>
    <n v="20183.497594711094"/>
    <n v="22492.481979413173"/>
    <n v="25125.352683700468"/>
    <n v="27656.202540874303"/>
    <n v="30049.611579750865"/>
    <n v="32380.183002991995"/>
    <n v="34678.743213884103"/>
    <n v="36816.932083481108"/>
    <n v="38923.995281765245"/>
    <n v="41234.22173810612"/>
    <n v="43334.2170880287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ribution_IK_SubOpt_SOG_SPP_2023-364"/>
    <s v="AFUDC Not Eligible"/>
    <s v="Recoverable"/>
    <s v="Florida SPP"/>
    <s v="Distribution Operations"/>
    <s v="IKSO-Distrib Line OH/UG SubOp"/>
    <s v="DEF - SPP"/>
    <s v="PEF Distribution Poles Towers &amp; Fixtures 364.0 SPP"/>
    <n v="228.32"/>
    <n v="542.40000000000009"/>
    <n v="1156.2900000000002"/>
    <n v="2161.3300000000008"/>
    <n v="3276.2999999999997"/>
    <n v="5724.779999999997"/>
    <n v="6708.6400000000021"/>
    <n v="7400.6999999999989"/>
    <n v="9622.69"/>
    <n v="11083.9"/>
    <n v="12306.539999999999"/>
    <n v="15221.279999999993"/>
    <n v="15221.279999999993"/>
    <n v="19298.840155610244"/>
    <n v="23378.026656804293"/>
    <n v="27457.191255566202"/>
    <n v="31651.406197919474"/>
    <n v="35843.350693172848"/>
    <n v="40112.19561518819"/>
    <n v="44336.905564583321"/>
    <n v="48540.494436599591"/>
    <n v="52612.910039380753"/>
    <n v="56635.083435219894"/>
    <n v="60768.026121871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ribution_IK_SubOpt_SOG_SPP_2023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4863.4258358483403"/>
    <n v="9728.7914618722807"/>
    <n v="14594.130964221702"/>
    <n v="19596.694392667123"/>
    <n v="24596.549792128742"/>
    <n v="29688.126590669504"/>
    <n v="34727.062310252724"/>
    <n v="39740.806300104137"/>
    <n v="44598.096076596375"/>
    <n v="49395.460496265703"/>
    <n v="54324.9427045627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ribution_IK_SubOpt_SOG_SPP_2023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4246.8925156414098"/>
    <n v="8495.4789155234193"/>
    <n v="12744.042503412089"/>
    <n v="17112.434229813407"/>
    <n v="21478.461222298429"/>
    <n v="25924.582151942341"/>
    <n v="30324.735277863991"/>
    <n v="34702.890213196311"/>
    <n v="38944.4245337229"/>
    <n v="43133.630195814432"/>
    <n v="47438.2051606658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ribution_IK_SubOpt_SPP_2024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40.11"/>
    <n v="75.210000000000008"/>
    <n v="226.17000000000002"/>
    <n v="529.6"/>
    <n v="712.79"/>
    <n v="790.83"/>
    <n v="790.83"/>
    <n v="4778.0185445564302"/>
    <n v="9076.9450342377604"/>
    <n v="13680.098725030421"/>
    <n v="18723.452021329969"/>
    <n v="23763.802711701519"/>
    <n v="28887.80579260692"/>
    <n v="34118.022616219481"/>
    <n v="39558.798250794229"/>
    <n v="44849.501525980588"/>
    <n v="50083.693915540716"/>
    <n v="55169.287711751276"/>
    <n v="60330.492268820955"/>
    <n v="60330.492268820955"/>
    <n v="64880.347838058937"/>
    <n v="69432.89114649652"/>
    <n v="73940.319622874071"/>
    <n v="78435.333381602002"/>
    <n v="82948.695037655736"/>
    <n v="87412.51491048855"/>
    <n v="91881.716023043336"/>
    <n v="96391.513723264565"/>
    <n v="100889.24131991999"/>
    <n v="105399.3406150744"/>
    <n v="109961.453606496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ribution_IK_SubOpt_SPP_2024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4755.6369593503096"/>
    <n v="9883.0929277344185"/>
    <n v="15373.409620028859"/>
    <n v="21388.7653191438"/>
    <n v="27400.539721922742"/>
    <n v="33512.088789409703"/>
    <n v="39750.322109413071"/>
    <n v="46239.695111510409"/>
    <n v="52550.072399984252"/>
    <n v="58793.047494333965"/>
    <n v="64858.784679128192"/>
    <n v="71014.705040576358"/>
    <n v="71014.705040576358"/>
    <n v="76441.451496876951"/>
    <n v="81871.403698712747"/>
    <n v="87247.546114439363"/>
    <n v="92608.881131560513"/>
    <n v="97992.100225061266"/>
    <n v="103316.22937769648"/>
    <n v="108646.77689310111"/>
    <n v="114025.74515173685"/>
    <n v="119390.317043113"/>
    <n v="124769.64502288931"/>
    <n v="130211.011266870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ribution_IK_SubOpt_SPP_2024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4152.7679646932602"/>
    <n v="8630.2196852278212"/>
    <n v="13424.532512440732"/>
    <n v="18677.325494126242"/>
    <n v="23926.991178075754"/>
    <n v="29263.783157583392"/>
    <n v="34711.19970956746"/>
    <n v="40377.919129995367"/>
    <n v="45888.334006635181"/>
    <n v="51339.891221325342"/>
    <n v="56636.678860620552"/>
    <n v="62012.217214102711"/>
    <n v="62012.217214102711"/>
    <n v="66751.018562664132"/>
    <n v="71492.619266490758"/>
    <n v="76187.2316156866"/>
    <n v="80868.91369053752"/>
    <n v="85569.705611683035"/>
    <n v="90218.898385214998"/>
    <n v="94873.695869855583"/>
    <n v="99570.7758316986"/>
    <n v="104255.28444436702"/>
    <n v="108952.67852573631"/>
    <n v="113704.24632103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ribution_IK_SubOpt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159.87902729408401"/>
    <n v="319.79284464696798"/>
    <n v="479.92594919457997"/>
    <n v="644.96411773676391"/>
    <n v="809.92543401254784"/>
    <n v="978.63408435998781"/>
    <n v="1145.0823250280118"/>
    <n v="1310.5111860541958"/>
    <n v="1470.3794260802078"/>
    <n v="1628.0757574882919"/>
    <n v="1775.8660838091039"/>
    <n v="1935.6817651217198"/>
    <n v="1935.6817651217198"/>
    <n v="8418.070498395"/>
    <n v="14903.99588293188"/>
    <n v="21326.584296292061"/>
    <n v="27721.81850515203"/>
    <n v="34142.731030085197"/>
    <n v="40493.84261067387"/>
    <n v="46853.226384074864"/>
    <n v="53269.36587804812"/>
    <n v="59668.855494046147"/>
    <n v="66085.76125501869"/>
    <n v="72574.990495082413"/>
    <n v="78942.814115151807"/>
    <n v="78942.814115151807"/>
    <n v="86641.913726107392"/>
    <n v="94459.567407825685"/>
    <n v="102572.00161681511"/>
    <n v="110531.15238603757"/>
    <n v="118471.68533822928"/>
    <n v="126412.19627034658"/>
    <n v="134408.37398175185"/>
    <n v="142160.70189034371"/>
    <n v="120268.20812470853"/>
    <n v="127995.03902752553"/>
    <n v="135499.21188910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ribution_IK_SubOpt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190.692414649608"/>
    <n v="381.42632442481602"/>
    <n v="572.42178448196"/>
    <n v="769.26765852376798"/>
    <n v="966.021868608776"/>
    <n v="1167.245634174056"/>
    <n v="1365.7733426819441"/>
    <n v="1563.0852071317522"/>
    <n v="1753.7647554896962"/>
    <n v="1941.8538046073043"/>
    <n v="2118.1276703228482"/>
    <n v="2308.7445303586401"/>
    <n v="2308.7445303586401"/>
    <n v="10040.48008796567"/>
    <n v="17776.43391347591"/>
    <n v="25436.843872009391"/>
    <n v="33064.627666903718"/>
    <n v="40723.038744056452"/>
    <n v="48298.19618346099"/>
    <n v="55883.220110350019"/>
    <n v="63535.938253198947"/>
    <n v="71168.797597251963"/>
    <n v="78822.429689271288"/>
    <n v="86562.324120367703"/>
    <n v="94157.414500422659"/>
    <n v="94157.414500422659"/>
    <n v="103340.35688060378"/>
    <n v="112664.70218525165"/>
    <n v="122340.64088828576"/>
    <n v="131833.75392775622"/>
    <n v="141304.66094968206"/>
    <n v="150775.54170761802"/>
    <n v="160312.81786924045"/>
    <n v="169559.24720437583"/>
    <n v="143447.42647637383"/>
    <n v="152663.44478337228"/>
    <n v="161613.892300730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ribution_IK_SubOpt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166.51846165630801"/>
    <n v="333.07315812821599"/>
    <n v="499.85624832346002"/>
    <n v="671.74809933946801"/>
    <n v="843.55990657867596"/>
    <n v="1019.2746666659559"/>
    <n v="1192.635147090044"/>
    <n v="1364.9339152140519"/>
    <n v="1531.4411416300959"/>
    <n v="1695.6862647044038"/>
    <n v="1849.6140074680479"/>
    <n v="2016.06649251964"/>
    <n v="2016.06649251964"/>
    <n v="8767.6549778393201"/>
    <n v="15522.926983992209"/>
    <n v="22212.231769898539"/>
    <n v="28873.046389644249"/>
    <n v="35560.60569105835"/>
    <n v="42175.465364065138"/>
    <n v="48798.940756375116"/>
    <n v="55481.528813052915"/>
    <n v="62146.775557901863"/>
    <n v="68830.161703010002"/>
    <n v="75588.874766749854"/>
    <n v="82221.140494525491"/>
    <n v="82221.140494525491"/>
    <n v="90239.967260320089"/>
    <n v="98382.271394101073"/>
    <n v="106831.59766054197"/>
    <n v="115121.27495350978"/>
    <n v="123391.56127128945"/>
    <n v="131661.82465454808"/>
    <n v="139990.06653948562"/>
    <n v="148064.33206037513"/>
    <n v="125262.68981014876"/>
    <n v="133310.39948909747"/>
    <n v="141126.20461414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ribution_IK_SubOpt_SPP_Annual-364"/>
    <s v="AFUDC Not Eligible"/>
    <s v="Recoverable"/>
    <s v="Florida SPP"/>
    <s v="Distribution Operations"/>
    <s v="IKSO-Distrib Line OH/UG SubOp"/>
    <s v="DEF - SPP"/>
    <s v="PEF Distribution Poles Towers &amp; Fixtures 364.0 SPP"/>
    <n v="20.78"/>
    <n v="24.16"/>
    <n v="800.72"/>
    <n v="2280.3700000000008"/>
    <n v="4150.01"/>
    <n v="6234.66"/>
    <n v="8124.42"/>
    <n v="10950.609999999999"/>
    <n v="12328.32"/>
    <n v="15778.479999999998"/>
    <n v="18719.269999999997"/>
    <n v="26618.490000000005"/>
    <n v="26618.490000000005"/>
    <n v="26602.280652659356"/>
    <n v="26586.071305318706"/>
    <n v="26569.861957978057"/>
    <n v="26553.652610637408"/>
    <n v="26537.443263296758"/>
    <n v="26521.233915956109"/>
    <n v="26505.024568615459"/>
    <n v="26488.81522127481"/>
    <n v="26472.605873934161"/>
    <n v="26456.396526593511"/>
    <n v="26456.396526593511"/>
    <n v="26456.396526593511"/>
    <n v="26456.396526593511"/>
    <n v="26453.502252184193"/>
    <n v="26423.905241026074"/>
    <n v="26394.308229867955"/>
    <n v="26364.711218709836"/>
    <n v="26335.114207551716"/>
    <n v="26305.517196393597"/>
    <n v="26275.920185235478"/>
    <n v="26246.323174077359"/>
    <n v="26216.72616291924"/>
    <n v="26187.129151761121"/>
    <n v="26157.532140603002"/>
    <n v="26127.935129444882"/>
    <n v="26127.935129444882"/>
    <n v="29815.841754557383"/>
    <n v="33503.74837966988"/>
    <n v="37191.655004782377"/>
    <n v="40879.561629894873"/>
    <n v="44567.46825500737"/>
    <n v="48255.374880119867"/>
    <n v="51943.281505232364"/>
    <n v="55631.188130344861"/>
    <n v="59319.094755457358"/>
    <n v="63007.001380569855"/>
    <n v="66694.908005682359"/>
    <n v="70382.814630794863"/>
    <n v="70382.814630794863"/>
    <n v="83613.827705794858"/>
    <n v="96844.840780794853"/>
    <n v="110075.85385579485"/>
    <n v="123306.86693079484"/>
    <n v="136537.88000579484"/>
    <n v="149768.89308079483"/>
    <n v="162999.90615579483"/>
    <n v="176230.91923079483"/>
    <n v="189461.93230579482"/>
    <n v="202692.94538079482"/>
    <n v="215923.95845579481"/>
    <n v="172416.51514485967"/>
    <n v="172416.51514485967"/>
    <n v="184810.13863652633"/>
    <n v="197203.76212819299"/>
    <n v="209597.38561985965"/>
    <n v="221991.00911152631"/>
    <n v="234384.63260319296"/>
    <n v="246778.25609485962"/>
    <n v="259171.87958652628"/>
    <n v="271565.50307819294"/>
    <n v="283959.12656985963"/>
    <n v="296352.75006152631"/>
    <n v="308746.373553193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</r>
  <r>
    <s v="DE Florida"/>
    <x v="24"/>
    <s v="Customer Delivery"/>
    <s v="PEF Distribution_IK_SubOpt_SPP_Annual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-19.333364960975999"/>
    <n v="-38.666729921951998"/>
    <n v="-58.000094882927996"/>
    <n v="-77.333459843903995"/>
    <n v="-96.666824804879994"/>
    <n v="-116.00018976585599"/>
    <n v="-135.33355472683201"/>
    <n v="-154.66691968780799"/>
    <n v="-174.00028464878397"/>
    <n v="-193.33364960975996"/>
    <n v="-193.33364960975996"/>
    <n v="-193.33364960975996"/>
    <n v="-193.33364960975996"/>
    <n v="-196.78573575959996"/>
    <n v="-232.08696081503996"/>
    <n v="-267.38818587047996"/>
    <n v="-302.68941092591996"/>
    <n v="-337.99063598135996"/>
    <n v="-373.29186103679996"/>
    <n v="-408.59308609223996"/>
    <n v="-443.89431114767996"/>
    <n v="-479.19553620311996"/>
    <n v="-514.4967612585599"/>
    <n v="-549.7979863139999"/>
    <n v="-585.0992113694399"/>
    <n v="-585.0992113694399"/>
    <n v="3813.5754068555598"/>
    <n v="8212.2500250805606"/>
    <n v="12610.92464330556"/>
    <n v="17009.599261530559"/>
    <n v="21408.273879755558"/>
    <n v="25806.948497980557"/>
    <n v="30205.623116205556"/>
    <n v="34604.297734430555"/>
    <n v="39002.972352655554"/>
    <n v="43401.646970880553"/>
    <n v="47800.321589105552"/>
    <n v="52198.996207330558"/>
    <n v="52198.996207330558"/>
    <n v="67980.014357330554"/>
    <n v="83761.032507330558"/>
    <n v="99542.050657330561"/>
    <n v="115323.06880733056"/>
    <n v="131104.08695733055"/>
    <n v="146885.10510733054"/>
    <n v="162666.12325733053"/>
    <n v="178447.14140733052"/>
    <n v="194228.15955733051"/>
    <n v="210009.1777073305"/>
    <n v="225790.19585733049"/>
    <n v="180294.76210981107"/>
    <n v="180294.76210981107"/>
    <n v="195077.00109314441"/>
    <n v="209859.24007647776"/>
    <n v="224641.4790598111"/>
    <n v="239423.71804314444"/>
    <n v="254205.95702647779"/>
    <n v="268988.19600981113"/>
    <n v="283770.43499314447"/>
    <n v="298552.67397647782"/>
    <n v="313334.91295981116"/>
    <n v="328117.1519431445"/>
    <n v="342899.39092647785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</r>
  <r>
    <s v="DE Florida"/>
    <x v="24"/>
    <s v="Customer Delivery"/>
    <s v="PEF Distribution_IK_SubOpt_SPP_Annual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-16.882486898376001"/>
    <n v="-33.764973796752002"/>
    <n v="-50.647460695128004"/>
    <n v="-67.529947593504005"/>
    <n v="-84.412434491880006"/>
    <n v="-101.29492139025601"/>
    <n v="-118.17740828863201"/>
    <n v="-135.05989518700801"/>
    <n v="-151.942382085384"/>
    <n v="-168.82486898375998"/>
    <n v="-168.82486898375998"/>
    <n v="-168.82486898375998"/>
    <n v="-168.82486898375998"/>
    <n v="-171.83933642459999"/>
    <n v="-202.66544821104"/>
    <n v="-233.49155999748001"/>
    <n v="-264.31767178391999"/>
    <n v="-295.14378357035997"/>
    <n v="-325.96989535679995"/>
    <n v="-356.79600714323993"/>
    <n v="-387.62211892967991"/>
    <n v="-418.44823071611989"/>
    <n v="-449.27434250255988"/>
    <n v="-480.10045428899986"/>
    <n v="-510.92656607543984"/>
    <n v="-510.92656607543984"/>
    <n v="3330.1309405870602"/>
    <n v="7171.1884472495603"/>
    <n v="11012.245953912061"/>
    <n v="14853.303460574562"/>
    <n v="18694.360967237062"/>
    <n v="22535.418473899561"/>
    <n v="26376.47598056206"/>
    <n v="30217.533487224558"/>
    <n v="34058.590993887061"/>
    <n v="37899.648500549563"/>
    <n v="41740.706007212066"/>
    <n v="45581.763513874561"/>
    <n v="45581.763513874561"/>
    <n v="59362.232288874562"/>
    <n v="73142.701063874556"/>
    <n v="86923.169838874557"/>
    <n v="100703.63861387456"/>
    <n v="114484.10738887456"/>
    <n v="128264.57616387456"/>
    <n v="142045.04493887455"/>
    <n v="155825.51371387456"/>
    <n v="169605.98248887458"/>
    <n v="183386.45126387459"/>
    <n v="197166.92003887461"/>
    <n v="157438.91274532917"/>
    <n v="157438.91274532917"/>
    <n v="170347.21693699583"/>
    <n v="183255.52112866248"/>
    <n v="196163.82532032914"/>
    <n v="209072.12951199579"/>
    <n v="221980.43370366245"/>
    <n v="234888.7378953291"/>
    <n v="247797.04208699576"/>
    <n v="260705.34627866241"/>
    <n v="273613.6504703291"/>
    <n v="286521.95466199575"/>
    <n v="299430.25885366241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</r>
  <r>
    <s v="DE Florida"/>
    <x v="24"/>
    <s v="Customer Delivery"/>
    <s v="PEF Distribution_LA_Veg Mgmt_SPP-364"/>
    <s v="AFUDC Not Eligible"/>
    <s v="Recoverable"/>
    <s v="Maintenance"/>
    <s v="Distribution Operations"/>
    <s v="LA - Distribution R/W Clearing"/>
    <s v="DEF - SPP"/>
    <s v="PEF Distribution Poles Towers &amp; Fixtures 364.0 SPP"/>
    <n v="0"/>
    <n v="0"/>
    <n v="0"/>
    <n v="0"/>
    <n v="0"/>
    <n v="-0.66"/>
    <n v="0"/>
    <n v="0"/>
    <n v="0"/>
    <n v="0"/>
    <n v="0"/>
    <n v="0"/>
    <n v="0"/>
    <n v="0.74331494561926093"/>
    <n v="1.486672373944522"/>
    <n v="2.7761569634468586"/>
    <n v="3.9164046301351974"/>
    <n v="5.2060436909615433"/>
    <n v="6.1011172771687612"/>
    <n v="6.9962296976399827"/>
    <n v="8.2469100832125051"/>
    <n v="9.2673794318149874"/>
    <n v="10.287845441165466"/>
    <n v="11.538546851657983"/>
    <n v="12.234777837005645"/>
    <n v="12.234777837005645"/>
    <n v="13.167501995347706"/>
    <n v="13.934542417328828"/>
    <n v="15.111807094923009"/>
    <n v="16.289110792295197"/>
    <n v="17.620107918217712"/>
    <n v="18.543564519387616"/>
    <n v="19.671379933828575"/>
    <n v="20.723939755725794"/>
    <n v="21.776496423885021"/>
    <n v="23.065779786969941"/>
    <n v="24.118353831607159"/>
    <n v="24.837250026389242"/>
    <n v="24.837250026389242"/>
    <n v="25.706631554454653"/>
    <n v="26.57601332290762"/>
    <n v="27.641267237592743"/>
    <n v="28.666806635471843"/>
    <n v="29.732077986267939"/>
    <n v="30.621251449179994"/>
    <n v="31.510425625241801"/>
    <n v="32.469235162094456"/>
    <n v="33.374657956773717"/>
    <n v="34.28007116800228"/>
    <n v="35.238876858653988"/>
    <n v="36.078722846239252"/>
    <n v="36.078722846239252"/>
    <n v="36.974185823573514"/>
    <n v="37.86964904850695"/>
    <n v="38.966860584831593"/>
    <n v="40.023166168689478"/>
    <n v="41.12039566420848"/>
    <n v="42.036244334512794"/>
    <n v="42.952093739361352"/>
    <n v="43.939667566098969"/>
    <n v="44.872253048187545"/>
    <n v="45.804828659321878"/>
    <n v="46.79239852447251"/>
    <n v="47.657439897063249"/>
    <n v="47.657439897063249"/>
    <n v="48.579766761134707"/>
    <n v="49.502093880233325"/>
    <n v="50.632221759482974"/>
    <n v="51.720216507809837"/>
    <n v="52.850362885029625"/>
    <n v="53.793687012801442"/>
    <n v="54.737011897153828"/>
    <n v="55.754212935845075"/>
    <n v="56.714775979706417"/>
    <n v="57.675328856484917"/>
    <n v="58.692525814741579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</r>
  <r>
    <s v="DE Florida"/>
    <x v="24"/>
    <s v="Customer Delivery"/>
    <s v="PEF Distribution_LA_Veg Mgmt_SPP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.88657358144011766"/>
    <n v="1.7731978332522402"/>
    <n v="3.3112040007113279"/>
    <n v="4.6712109043024128"/>
    <n v="6.2094013142494902"/>
    <n v="7.2769818864591329"/>
    <n v="8.3446087774367754"/>
    <n v="9.8363320304250124"/>
    <n v="11.053475813786775"/>
    <n v="12.270615614324534"/>
    <n v="13.762363944352785"/>
    <n v="14.592779102593703"/>
    <n v="14.592779102593703"/>
    <n v="15.705266618727421"/>
    <n v="16.620138273108864"/>
    <n v="18.02429645352602"/>
    <n v="19.428501173979186"/>
    <n v="21.016020563667425"/>
    <n v="22.117454391991231"/>
    <n v="23.462632982946758"/>
    <n v="24.718052016936397"/>
    <n v="25.973467289370042"/>
    <n v="27.51123344816709"/>
    <n v="28.76666944603673"/>
    <n v="29.624118065693693"/>
    <n v="29.624118065693693"/>
    <n v="30.66105496507582"/>
    <n v="31.697992151175256"/>
    <n v="32.968551802708561"/>
    <n v="34.191742782849737"/>
    <n v="35.462323230945024"/>
    <n v="36.522866552697685"/>
    <n v="37.58341072504502"/>
    <n v="38.727011038769675"/>
    <n v="39.806935416084002"/>
    <n v="40.886848362935034"/>
    <n v="42.030444089182765"/>
    <n v="43.032153081393687"/>
    <n v="43.032153081393687"/>
    <n v="44.100198091844625"/>
    <n v="45.168243397614404"/>
    <n v="46.476919843701936"/>
    <n v="47.736806558068864"/>
    <n v="49.045504424615316"/>
    <n v="50.137864050200953"/>
    <n v="51.230224551899106"/>
    <n v="52.408132879543274"/>
    <n v="53.520454992433827"/>
    <n v="54.632765331947134"/>
    <n v="55.810668934490067"/>
    <n v="56.842429202881711"/>
    <n v="56.842429202881711"/>
    <n v="57.942515560565575"/>
    <n v="59.042602222427831"/>
    <n v="60.390538958123315"/>
    <n v="61.688222270287298"/>
    <n v="63.036181069055417"/>
    <n v="64.161311480257893"/>
    <n v="65.286442793856239"/>
    <n v="66.499688367932237"/>
    <n v="67.645380141001183"/>
    <n v="68.791059787491605"/>
    <n v="70.004300494713334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</r>
  <r>
    <s v="DE Florida"/>
    <x v="24"/>
    <s v="Customer Delivery"/>
    <s v="PEF Distribution_LA_Veg Mgmt_SPP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.77418322694062169"/>
    <n v="1.5484107008032453"/>
    <n v="2.8914448298418307"/>
    <n v="4.0790445455624109"/>
    <n v="5.422239560788995"/>
    <n v="6.3544836403721376"/>
    <n v="7.2867681669232809"/>
    <n v="8.5893866363625193"/>
    <n v="9.652233896398279"/>
    <n v="10.715077678510042"/>
    <n v="12.017718045989284"/>
    <n v="12.742862016400707"/>
    <n v="12.742862016400707"/>
    <n v="13.714320215924928"/>
    <n v="14.513214187562369"/>
    <n v="15.73936815155102"/>
    <n v="16.965562755725678"/>
    <n v="18.351833348114909"/>
    <n v="19.313639128621212"/>
    <n v="20.488290307224737"/>
    <n v="21.584560689337877"/>
    <n v="22.68082778674502"/>
    <n v="24.023652332863051"/>
    <n v="25.119937528356189"/>
    <n v="25.868687945917152"/>
    <n v="25.868687945917152"/>
    <n v="26.774173031084537"/>
    <n v="27.679658366622256"/>
    <n v="28.78915000007111"/>
    <n v="29.857277857695877"/>
    <n v="30.966787651340127"/>
    <n v="31.892886588115466"/>
    <n v="32.818986267656157"/>
    <n v="33.817613115719361"/>
    <n v="34.760636184287442"/>
    <n v="35.703649271424588"/>
    <n v="36.702272113562337"/>
    <n v="37.576995110367172"/>
    <n v="37.576995110367172"/>
    <n v="38.509644751658776"/>
    <n v="39.442294650831833"/>
    <n v="40.585071037657485"/>
    <n v="41.685242735221294"/>
    <n v="42.828037827048284"/>
    <n v="43.781919735577333"/>
    <n v="44.73580240915468"/>
    <n v="45.764388066596112"/>
    <n v="46.735701830938382"/>
    <n v="47.707005314406764"/>
    <n v="48.735586845744962"/>
    <n v="49.63655153805518"/>
    <n v="49.63655153805518"/>
    <n v="50.597180665895443"/>
    <n v="51.557810059353606"/>
    <n v="52.734869734487873"/>
    <n v="53.868046579805331"/>
    <n v="55.045125521090917"/>
    <n v="56.027623884124516"/>
    <n v="57.010123035157868"/>
    <n v="58.069566259355746"/>
    <n v="59.070019433826694"/>
    <n v="60.07046201899756"/>
    <n v="61.129900993309121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</r>
  <r>
    <s v="DE Florida"/>
    <x v="24"/>
    <s v="Customer Delivery"/>
    <s v="PEF Distribution_LA_Veg Mgmt_SPP_Annual-364"/>
    <s v="AFUDC Not Eligible"/>
    <s v="Recoverable"/>
    <s v="Maintenance"/>
    <s v="Distribution Operations"/>
    <s v="LA - Distribution R/W Clearing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516793356620299"/>
    <n v="9.5095017603165157"/>
    <n v="23.331451993334667"/>
    <n v="38.268372878482964"/>
    <n v="53.779672584425654"/>
    <n v="58.614283621485797"/>
    <n v="63.464252381027073"/>
    <n v="68.688949569107962"/>
    <n v="73.572705318107722"/>
    <n v="78.229166774386741"/>
    <n v="83.364789172077053"/>
    <n v="87.793956325600007"/>
    <n v="87.793956325600007"/>
    <n v="92.68818608594232"/>
    <n v="97.588743228004546"/>
    <n v="111.82535209777853"/>
    <n v="127.21038074971432"/>
    <n v="143.18701959246079"/>
    <n v="148.16666900602175"/>
    <n v="153.16213687388247"/>
    <n v="158.54357502665707"/>
    <n v="163.57384349397722"/>
    <n v="168.36999883766109"/>
    <n v="173.65968995549713"/>
    <n v="178.22173220669998"/>
    <n v="178.22173220669998"/>
    <n v="183.26278884771963"/>
    <n v="188.31036269189511"/>
    <n v="202.97406979246938"/>
    <n v="218.82064926582333"/>
    <n v="235.27658723424568"/>
    <n v="240.40562611786879"/>
    <n v="245.55095800938142"/>
    <n v="251.0938392933985"/>
    <n v="256.27501580226811"/>
    <n v="261.21505579437269"/>
    <n v="266.66343763263052"/>
    <n v="271.36234114779995"/>
    <n v="271.36234114779995"/>
    <n v="271.36234114779995"/>
    <n v="271.36234114779995"/>
    <n v="271.36234114779995"/>
    <n v="271.36234114779995"/>
    <n v="271.36234114779995"/>
    <n v="271.36234114779995"/>
    <n v="271.36234114779995"/>
    <n v="271.36234114779995"/>
    <n v="271.36234114779995"/>
    <n v="271.36234114779995"/>
    <n v="271.36234114779995"/>
    <n v="0"/>
    <n v="0"/>
  </r>
  <r>
    <s v="DE Florida"/>
    <x v="24"/>
    <s v="Customer Delivery"/>
    <s v="PEF Distribution_LA_Veg Mgmt_SPP_Annual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674675940536439"/>
    <n v="11.3422622308921"/>
    <n v="27.82810849672363"/>
    <n v="45.643813027998874"/>
    <n v="64.144596059654219"/>
    <n v="69.910978731302848"/>
    <n v="75.695679009913519"/>
    <n v="81.927328898397846"/>
    <n v="87.752327912324986"/>
    <n v="93.306226343214007"/>
    <n v="99.431634111318516"/>
    <n v="104.7144319472"/>
    <n v="104.7144319472"/>
    <n v="110.55192362228341"/>
    <n v="116.39696215150397"/>
    <n v="133.37738396008533"/>
    <n v="151.72755979455889"/>
    <n v="170.78336649085571"/>
    <n v="176.72274069679062"/>
    <n v="182.68098203806841"/>
    <n v="189.09958148171216"/>
    <n v="195.09933052074425"/>
    <n v="200.81984595670187"/>
    <n v="207.129016015357"/>
    <n v="212.57029788540001"/>
    <n v="212.57029788540001"/>
    <n v="218.58291429626462"/>
    <n v="224.60330396687178"/>
    <n v="242.09313838761565"/>
    <n v="260.99381945163282"/>
    <n v="280.62130030157869"/>
    <n v="286.73885571896778"/>
    <n v="292.87584428571324"/>
    <n v="299.48700169675442"/>
    <n v="305.66674319208391"/>
    <n v="311.55887407693893"/>
    <n v="318.0573192217131"/>
    <n v="323.66183954359997"/>
    <n v="323.66183954359997"/>
    <n v="323.66183954359997"/>
    <n v="323.66183954359997"/>
    <n v="323.66183954359997"/>
    <n v="323.66183954359997"/>
    <n v="323.66183954359997"/>
    <n v="323.66183954359997"/>
    <n v="323.66183954359997"/>
    <n v="323.66183954359997"/>
    <n v="323.66183954359997"/>
    <n v="323.66183954359997"/>
    <n v="323.66183954359997"/>
    <n v="0"/>
    <n v="0"/>
  </r>
  <r>
    <s v="DE Florida"/>
    <x v="24"/>
    <s v="Customer Delivery"/>
    <s v="PEF Distribution_LA_Veg Mgmt_SPP_Annual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49006424733156"/>
    <n v="9.9044110478176179"/>
    <n v="24.30035733825023"/>
    <n v="39.857576629444338"/>
    <n v="56.013027466485397"/>
    <n v="61.048409568961148"/>
    <n v="66.099787167315156"/>
    <n v="71.541454865098672"/>
    <n v="76.628022554384842"/>
    <n v="81.477856904672791"/>
    <n v="86.826750726362405"/>
    <n v="91.439851727199994"/>
    <n v="91.439851727199994"/>
    <n v="96.537328391138146"/>
    <n v="101.64139519943821"/>
    <n v="116.46922001373798"/>
    <n v="132.49315602972453"/>
    <n v="149.13327054354983"/>
    <n v="154.31971415637378"/>
    <n v="159.52263313010249"/>
    <n v="165.1275509099078"/>
    <n v="170.36671567762704"/>
    <n v="175.36204510395558"/>
    <n v="180.87140579051317"/>
    <n v="185.62289990790001"/>
    <n v="185.62289990790001"/>
    <n v="190.87330085911952"/>
    <n v="196.13048965901547"/>
    <n v="211.40314918098565"/>
    <n v="227.90780323772802"/>
    <n v="245.0471211457168"/>
    <n v="250.38915805406813"/>
    <n v="255.74816458411055"/>
    <n v="261.52122988341529"/>
    <n v="266.91756958117804"/>
    <n v="272.06275887791287"/>
    <n v="277.73740037140931"/>
    <n v="282.63143930859997"/>
    <n v="282.63143930859997"/>
    <n v="282.63143930859997"/>
    <n v="282.63143930859997"/>
    <n v="282.63143930859997"/>
    <n v="282.63143930859997"/>
    <n v="282.63143930859997"/>
    <n v="282.63143930859997"/>
    <n v="282.63143930859997"/>
    <n v="282.63143930859997"/>
    <n v="282.63143930859997"/>
    <n v="282.63143930859997"/>
    <n v="282.63143930859997"/>
    <n v="0"/>
    <n v="0"/>
  </r>
  <r>
    <s v="DE Florida"/>
    <x v="24"/>
    <s v="Customer Delivery"/>
    <s v="PEF Dist_MajProj_CustomerFleetElec 2025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.5"/>
    <n v="125"/>
    <n v="187.5"/>
    <n v="25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5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666666666666667"/>
    <n v="3.3333333333333335"/>
    <n v="5"/>
    <n v="6.666666666666667"/>
    <n v="8.3333333333333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5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33333333333333"/>
    <n v="11.666666666666666"/>
    <n v="17.5"/>
    <n v="23.333333333333332"/>
    <n v="29.1666666666666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5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"/>
    <n v="5"/>
    <n v="7.5"/>
    <n v="10"/>
    <n v="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5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333333333333337"/>
    <n v="1.6666666666666667"/>
    <n v="2.5"/>
    <n v="3.3333333333333335"/>
    <n v="4.1666666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5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"/>
    <n v="30"/>
    <n v="4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52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.25"/>
    <n v="1112.5"/>
    <n v="1668.75"/>
    <n v="2225"/>
    <n v="2781.25"/>
    <n v="3337.5"/>
    <n v="3893.75"/>
    <n v="4450"/>
    <n v="5006.25"/>
    <n v="5562.5"/>
    <n v="61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52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833333333333334"/>
    <n v="29.666666666666668"/>
    <n v="44.5"/>
    <n v="59.333333333333336"/>
    <n v="74.166666666666671"/>
    <n v="89"/>
    <n v="103.83333333333333"/>
    <n v="118.66666666666666"/>
    <n v="133.5"/>
    <n v="148.33333333333334"/>
    <n v="163.166666666666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52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.916666666666664"/>
    <n v="103.83333333333333"/>
    <n v="155.75"/>
    <n v="207.66666666666666"/>
    <n v="259.58333333333331"/>
    <n v="311.5"/>
    <n v="363.41666666666669"/>
    <n v="415.33333333333337"/>
    <n v="467.25000000000006"/>
    <n v="519.16666666666674"/>
    <n v="571.08333333333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52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25"/>
    <n v="44.5"/>
    <n v="66.75"/>
    <n v="89"/>
    <n v="111.25"/>
    <n v="133.5"/>
    <n v="155.75"/>
    <n v="178"/>
    <n v="200.25"/>
    <n v="222.5"/>
    <n v="24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52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16666666666667"/>
    <n v="14.833333333333334"/>
    <n v="22.25"/>
    <n v="29.666666666666668"/>
    <n v="37.083333333333336"/>
    <n v="44.5"/>
    <n v="51.916666666666664"/>
    <n v="59.333333333333329"/>
    <n v="66.75"/>
    <n v="74.166666666666671"/>
    <n v="81.583333333333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52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178"/>
    <n v="267"/>
    <n v="356"/>
    <n v="445"/>
    <n v="534"/>
    <n v="623"/>
    <n v="712"/>
    <n v="801"/>
    <n v="890"/>
    <n v="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6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.9066666666665"/>
    <n v="2059.813333333333"/>
    <n v="3089.7199999999993"/>
    <n v="4119.6266666666661"/>
    <n v="5149.5333333333328"/>
    <n v="6179.44"/>
    <n v="7209.3466666666664"/>
    <n v="8239.2533333333322"/>
    <n v="9269.159999999998"/>
    <n v="10299.066666666664"/>
    <n v="11328.973333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6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464166666666667"/>
    <n v="54.928333333333335"/>
    <n v="82.392499999999998"/>
    <n v="109.85666666666667"/>
    <n v="137.32083333333333"/>
    <n v="164.785"/>
    <n v="192.24916666666667"/>
    <n v="219.71333333333334"/>
    <n v="247.17750000000001"/>
    <n v="274.64166666666665"/>
    <n v="302.10583333333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6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.125"/>
    <n v="192.25"/>
    <n v="288.375"/>
    <n v="384.5"/>
    <n v="480.625"/>
    <n v="576.75"/>
    <n v="672.875"/>
    <n v="769"/>
    <n v="865.125"/>
    <n v="961.25"/>
    <n v="1057.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6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196666666666665"/>
    <n v="82.393333333333331"/>
    <n v="123.59"/>
    <n v="164.78666666666666"/>
    <n v="205.98333333333332"/>
    <n v="247.17999999999998"/>
    <n v="288.37666666666667"/>
    <n v="329.57333333333332"/>
    <n v="370.77"/>
    <n v="411.96666666666664"/>
    <n v="453.16333333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6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325"/>
    <n v="27.465"/>
    <n v="41.197499999999998"/>
    <n v="54.93"/>
    <n v="68.662499999999994"/>
    <n v="82.394999999999996"/>
    <n v="96.127499999999998"/>
    <n v="109.86"/>
    <n v="123.5925"/>
    <n v="137.32499999999999"/>
    <n v="151.0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6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.785"/>
    <n v="329.57"/>
    <n v="494.35500000000002"/>
    <n v="659.14"/>
    <n v="823.92499999999995"/>
    <n v="988.70999999999992"/>
    <n v="1153.4949999999999"/>
    <n v="1318.28"/>
    <n v="1483.0650000000001"/>
    <n v="1647.8500000000001"/>
    <n v="1812.635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7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.9375"/>
    <n v="1171.875"/>
    <n v="1757.8125"/>
    <n v="2343.75"/>
    <n v="2929.6875"/>
    <n v="3515.625"/>
    <n v="4101.5625"/>
    <n v="4687.5"/>
    <n v="5273.4375"/>
    <n v="5859.375"/>
    <n v="6445.3125"/>
    <n v="7031.25"/>
    <n v="7031.25"/>
    <n v="8906.25"/>
    <n v="10781.25"/>
    <n v="12656.25"/>
    <n v="14531.25"/>
    <n v="16406.25"/>
    <n v="18281.25"/>
    <n v="20156.25"/>
    <n v="22031.25"/>
    <n v="23906.25"/>
    <n v="25781.25"/>
    <n v="27656.25"/>
    <n v="29531.25"/>
    <n v="29531.25"/>
    <n v="31914.0625"/>
    <n v="34296.875"/>
    <n v="36679.6875"/>
    <n v="39062.5"/>
    <n v="41445.3125"/>
    <n v="43828.125"/>
    <n v="46210.9375"/>
    <n v="48593.75"/>
    <n v="50976.5625"/>
    <n v="53359.375"/>
    <n v="55742.1875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7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625"/>
    <n v="31.25"/>
    <n v="46.875"/>
    <n v="62.5"/>
    <n v="78.125"/>
    <n v="93.75"/>
    <n v="109.375"/>
    <n v="125"/>
    <n v="140.625"/>
    <n v="156.25"/>
    <n v="171.875"/>
    <n v="187.5"/>
    <n v="187.5"/>
    <n v="237.5"/>
    <n v="287.5"/>
    <n v="337.5"/>
    <n v="387.5"/>
    <n v="437.5"/>
    <n v="487.5"/>
    <n v="537.5"/>
    <n v="587.5"/>
    <n v="637.5"/>
    <n v="687.5"/>
    <n v="737.5"/>
    <n v="787.5"/>
    <n v="787.5"/>
    <n v="851.04166666666663"/>
    <n v="914.58333333333326"/>
    <n v="978.12499999999989"/>
    <n v="1041.6666666666665"/>
    <n v="1105.2083333333333"/>
    <n v="1168.75"/>
    <n v="1232.2916666666667"/>
    <n v="1295.8333333333335"/>
    <n v="1359.3750000000002"/>
    <n v="1422.916666666667"/>
    <n v="1486.4583333333337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7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.6875"/>
    <n v="109.375"/>
    <n v="164.0625"/>
    <n v="218.75"/>
    <n v="273.4375"/>
    <n v="328.125"/>
    <n v="382.8125"/>
    <n v="437.5"/>
    <n v="492.1875"/>
    <n v="546.875"/>
    <n v="601.5625"/>
    <n v="656.25"/>
    <n v="656.25"/>
    <n v="831.25"/>
    <n v="1006.25"/>
    <n v="1181.25"/>
    <n v="1356.25"/>
    <n v="1531.25"/>
    <n v="1706.25"/>
    <n v="1881.25"/>
    <n v="2056.25"/>
    <n v="2231.25"/>
    <n v="2406.25"/>
    <n v="2581.25"/>
    <n v="2756.25"/>
    <n v="2756.25"/>
    <n v="2978.6458333333335"/>
    <n v="3201.041666666667"/>
    <n v="3423.4375000000005"/>
    <n v="3645.8333333333339"/>
    <n v="3868.2291666666674"/>
    <n v="4090.6250000000009"/>
    <n v="4313.0208333333339"/>
    <n v="4535.416666666667"/>
    <n v="4757.8125"/>
    <n v="4980.208333333333"/>
    <n v="5202.6041666666661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7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.4375"/>
    <n v="46.875"/>
    <n v="70.3125"/>
    <n v="93.75"/>
    <n v="117.1875"/>
    <n v="140.625"/>
    <n v="164.0625"/>
    <n v="187.5"/>
    <n v="210.9375"/>
    <n v="234.375"/>
    <n v="257.8125"/>
    <n v="281.25"/>
    <n v="281.25"/>
    <n v="356.25"/>
    <n v="431.25"/>
    <n v="506.25"/>
    <n v="581.25"/>
    <n v="656.25"/>
    <n v="731.25"/>
    <n v="806.25"/>
    <n v="881.25"/>
    <n v="956.25"/>
    <n v="1031.25"/>
    <n v="1106.25"/>
    <n v="1181.25"/>
    <n v="1181.25"/>
    <n v="1276.5625"/>
    <n v="1371.875"/>
    <n v="1467.1875"/>
    <n v="1562.5"/>
    <n v="1657.8125"/>
    <n v="1753.125"/>
    <n v="1848.4375"/>
    <n v="1943.75"/>
    <n v="2039.0625"/>
    <n v="2134.375"/>
    <n v="2229.6875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7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8125"/>
    <n v="15.625"/>
    <n v="23.4375"/>
    <n v="31.25"/>
    <n v="39.0625"/>
    <n v="46.875"/>
    <n v="54.6875"/>
    <n v="62.5"/>
    <n v="70.3125"/>
    <n v="78.125"/>
    <n v="85.9375"/>
    <n v="93.75"/>
    <n v="93.75"/>
    <n v="118.75"/>
    <n v="143.75"/>
    <n v="168.75"/>
    <n v="193.75"/>
    <n v="218.75"/>
    <n v="243.75"/>
    <n v="268.75"/>
    <n v="293.75"/>
    <n v="318.75"/>
    <n v="343.75"/>
    <n v="368.75"/>
    <n v="393.75"/>
    <n v="393.75"/>
    <n v="425.52083333333331"/>
    <n v="457.29166666666663"/>
    <n v="489.06249999999994"/>
    <n v="520.83333333333326"/>
    <n v="552.60416666666663"/>
    <n v="584.375"/>
    <n v="616.14583333333337"/>
    <n v="647.91666666666674"/>
    <n v="679.68750000000011"/>
    <n v="711.45833333333348"/>
    <n v="743.22916666666686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Dist_MajProj_CustomerFleetElec 2027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.75"/>
    <n v="187.5"/>
    <n v="281.25"/>
    <n v="375"/>
    <n v="468.75"/>
    <n v="562.5"/>
    <n v="656.25"/>
    <n v="750"/>
    <n v="843.75"/>
    <n v="937.5"/>
    <n v="1031.25"/>
    <n v="1125"/>
    <n v="1125"/>
    <n v="1425"/>
    <n v="1725"/>
    <n v="2025"/>
    <n v="2325"/>
    <n v="2625"/>
    <n v="2925"/>
    <n v="3225"/>
    <n v="3525"/>
    <n v="3825"/>
    <n v="4125"/>
    <n v="4425"/>
    <n v="4725"/>
    <n v="4725"/>
    <n v="5106.25"/>
    <n v="5487.5"/>
    <n v="5868.75"/>
    <n v="6250"/>
    <n v="6631.25"/>
    <n v="7012.5"/>
    <n v="7393.75"/>
    <n v="7775"/>
    <n v="8156.25"/>
    <n v="8537.5"/>
    <n v="8918.75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Delivery"/>
    <s v="PEF Other Yates Maintenance SA"/>
    <s v="AFUDC Not Eligible"/>
    <s v="Maintenance"/>
    <s v="Maintenance"/>
    <s v="Distribution Operations"/>
    <s v="SA - Gen. Bldg. &amp; Oper. Centers"/>
    <s v="~"/>
    <s v="PEF Distribution General Plant Struct &amp; Improv 390.0"/>
    <n v="6203.61"/>
    <n v="3184.1"/>
    <n v="3130.58"/>
    <n v="1396.27"/>
    <n v="1624.12"/>
    <n v="1848.01"/>
    <n v="1871.51"/>
    <n v="2190.4299999999998"/>
    <n v="1986.44"/>
    <n v="3881.02"/>
    <n v="7103.03"/>
    <n v="10474.370000000001"/>
    <n v="10474.370000000001"/>
    <n v="11011.307200000001"/>
    <n v="11355.693440000001"/>
    <n v="11945.907710000001"/>
    <n v="12277.922790000001"/>
    <n v="12729.1198"/>
    <n v="13485.216250000001"/>
    <n v="14455.733130000001"/>
    <n v="15540.46206"/>
    <n v="16715.71428"/>
    <n v="17937.023239999999"/>
    <n v="19978.904049999997"/>
    <n v="509.42440540000098"/>
    <n v="509.42440540000098"/>
    <n v="1916.608905400001"/>
    <n v="2819.1250954000011"/>
    <n v="4366.030465400001"/>
    <n v="5236.2780754000014"/>
    <n v="6418.7478254000016"/>
    <n v="8400.549045400001"/>
    <n v="10944.018865400001"/>
    <n v="13786.9299054"/>
    <n v="16867.191695400001"/>
    <n v="20068.1368654"/>
    <n v="25419.5804254"/>
    <n v="796.28215450800053"/>
    <n v="796.28215450800053"/>
    <n v="1539.3966046398318"/>
    <n v="3257.7074430389739"/>
    <n v="4489.9280042271375"/>
    <n v="5586.7944628048754"/>
    <n v="6746.1532647163349"/>
    <n v="7757.9936702335472"/>
    <n v="8882.2686638731866"/>
    <n v="10373.970851740025"/>
    <n v="12066.922525118714"/>
    <n v="14245.126349390248"/>
    <n v="17314.959234739723"/>
    <n v="480.78636309015928"/>
    <n v="480.78636309015928"/>
    <n v="558.84499286882954"/>
    <n v="818.76038940943113"/>
    <n v="974.75763364145109"/>
    <n v="1130.7548778734711"/>
    <n v="1286.752122105491"/>
    <n v="1390.7902897393931"/>
    <n v="1494.8284573732951"/>
    <n v="1650.8257016053151"/>
    <n v="1832.8024845802213"/>
    <n v="2092.7178811208228"/>
    <n v="2430.5718938900832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</r>
  <r>
    <s v="DE Florida"/>
    <x v="24"/>
    <s v="Customer Delivery"/>
    <s v="PEF Other Yates Maintenance TC-392.1"/>
    <s v="AFUDC Not Eligible"/>
    <s v="Maintenance"/>
    <s v="Maintenance"/>
    <s v="Operations Support"/>
    <s v="TC - Automotive Equipment"/>
    <s v="~"/>
    <s v="PEF Distribution General Plant Cars 392.1"/>
    <n v="0"/>
    <n v="0"/>
    <n v="0"/>
    <n v="0"/>
    <n v="0"/>
    <n v="0"/>
    <n v="0"/>
    <n v="0"/>
    <n v="0"/>
    <n v="0"/>
    <n v="0"/>
    <n v="0"/>
    <n v="0"/>
    <n v="0.4148958724077616"/>
    <n v="0.78500022322752017"/>
    <n v="1.1554828852309207"/>
    <n v="1.5707571771463193"/>
    <n v="1.9412406165337188"/>
    <n v="2.3123857247834394"/>
    <n v="2.7276603735308385"/>
    <n v="3.0981427806542392"/>
    <n v="3.4686249520136379"/>
    <n v="3.8838989763050371"/>
    <n v="4.2543814917524365"/>
    <n v="4.6255263323781577"/>
    <n v="4.6255263323781577"/>
    <n v="5.0408371995735592"/>
    <n v="5.4113562711849603"/>
    <n v="5.7822688390294807"/>
    <n v="6.1979735146860016"/>
    <n v="6.5695744752422414"/>
    <n v="6.9404873170827628"/>
    <n v="7.3561914128872843"/>
    <n v="7.7271035346918033"/>
    <n v="8.0980156373803247"/>
    <n v="8.5137195356528466"/>
    <n v="8.8853197506850883"/>
    <n v="9.2562316940736089"/>
    <n v="9.2562316940736089"/>
    <n v="9.5153527699262561"/>
    <n v="9.7744738457789033"/>
    <n v="10.033594921631551"/>
    <n v="10.292715997484198"/>
    <n v="10.551837073336845"/>
    <n v="10.810958149189492"/>
    <n v="11.070079225042139"/>
    <n v="11.329200300894787"/>
    <n v="11.588321376747434"/>
    <n v="11.847442452600081"/>
    <n v="12.106563528452728"/>
    <n v="12.365684603193605"/>
    <n v="12.365684603193605"/>
    <n v="12.609128521461153"/>
    <n v="12.852572439728702"/>
    <n v="13.09601635799625"/>
    <n v="13.339460276263798"/>
    <n v="13.582904194531347"/>
    <n v="13.826348112798895"/>
    <n v="14.069792031066443"/>
    <n v="14.313235949333992"/>
    <n v="14.55667986760154"/>
    <n v="14.800123785869088"/>
    <n v="15.043567704136636"/>
    <n v="15.287011622949604"/>
    <n v="15.287011622949604"/>
    <n v="15.52606593746038"/>
    <n v="15.765120251971158"/>
    <n v="16.004174566481932"/>
    <n v="16.243228880992707"/>
    <n v="16.482283195503481"/>
    <n v="16.721337510014255"/>
    <n v="16.960391824525029"/>
    <n v="17.199446139035803"/>
    <n v="17.438500453546578"/>
    <n v="17.677554768057352"/>
    <n v="17.916609082568126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</r>
  <r>
    <s v="DE Florida"/>
    <x v="24"/>
    <s v="Customer Delivery"/>
    <s v="PEF Other Yates Maintenance TC-392.2"/>
    <s v="AFUDC Not Eligible"/>
    <s v="Maintenance"/>
    <s v="Maintenance"/>
    <s v="Operations Support"/>
    <s v="TC - Automotive Equipment"/>
    <s v="~"/>
    <s v="PEF Distribution General Plant Light Trucks 392.2"/>
    <n v="0"/>
    <n v="0"/>
    <n v="0"/>
    <n v="0"/>
    <n v="0"/>
    <n v="0"/>
    <n v="0"/>
    <n v="0"/>
    <n v="0"/>
    <n v="0"/>
    <n v="0"/>
    <n v="0"/>
    <n v="0"/>
    <n v="2.8042585425074549"/>
    <n v="5.3057736368429005"/>
    <n v="7.8098457158075121"/>
    <n v="10.616661975100101"/>
    <n v="13.120739308360697"/>
    <n v="15.629288825325375"/>
    <n v="18.43610749642599"/>
    <n v="20.940177852670573"/>
    <n v="23.44424661539918"/>
    <n v="26.251061065835785"/>
    <n v="28.755132154236392"/>
    <n v="31.263679862345057"/>
    <n v="31.263679862345057"/>
    <n v="34.070743331957658"/>
    <n v="36.575061501474281"/>
    <n v="39.082039290540166"/>
    <n v="41.891764490034035"/>
    <n v="44.403395087842611"/>
    <n v="46.910374728832508"/>
    <n v="49.720096009138388"/>
    <n v="52.22707078344429"/>
    <n v="54.734045428546182"/>
    <n v="57.543765373744066"/>
    <n v="60.055390932596609"/>
    <n v="62.562364500998484"/>
    <n v="62.562364500998484"/>
    <n v="64.31374970106468"/>
    <n v="66.065134901130889"/>
    <n v="67.816520101197071"/>
    <n v="69.567905301263252"/>
    <n v="71.319290501329434"/>
    <n v="73.070675701395615"/>
    <n v="74.822060901461796"/>
    <n v="76.573446101527978"/>
    <n v="78.324831301594159"/>
    <n v="80.07621650166034"/>
    <n v="81.827601701726522"/>
    <n v="83.578986894278316"/>
    <n v="83.578986894278316"/>
    <n v="85.224411042418112"/>
    <n v="86.869835190557907"/>
    <n v="88.515259338697703"/>
    <n v="90.160683486837499"/>
    <n v="91.806107634977295"/>
    <n v="93.45153178311709"/>
    <n v="95.096955931256886"/>
    <n v="96.742380079396682"/>
    <n v="98.387804227536478"/>
    <n v="100.03322837567627"/>
    <n v="101.67865252381607"/>
    <n v="103.32407667564236"/>
    <n v="103.32407667564236"/>
    <n v="104.93983173172367"/>
    <n v="106.555586787805"/>
    <n v="108.1713418438863"/>
    <n v="109.78709689996759"/>
    <n v="111.40285195604889"/>
    <n v="113.01860701213019"/>
    <n v="114.63436206821149"/>
    <n v="116.25011712429279"/>
    <n v="117.86587218037408"/>
    <n v="119.48162723645538"/>
    <n v="121.09738229253668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</r>
  <r>
    <s v="DE Florida"/>
    <x v="24"/>
    <s v="Customer Delivery"/>
    <s v="PEF Other Yates Maintenance TC-392.3"/>
    <s v="AFUDC Not Eligible"/>
    <s v="Maintenance"/>
    <s v="Maintenance"/>
    <s v="Operations Support"/>
    <s v="TC - Automotive Equipment"/>
    <s v="~"/>
    <s v="PEF Distribution General Plant Heavy Trucks 392.3"/>
    <n v="0"/>
    <n v="0"/>
    <n v="0"/>
    <n v="0"/>
    <n v="0"/>
    <n v="0"/>
    <n v="0"/>
    <n v="0"/>
    <n v="0"/>
    <n v="0"/>
    <n v="0"/>
    <n v="0"/>
    <n v="0"/>
    <n v="1.3833769154386744"/>
    <n v="2.6174065823433565"/>
    <n v="3.8526976427520481"/>
    <n v="5.2373363128767494"/>
    <n v="6.4726299652974575"/>
    <n v="7.7101298036329169"/>
    <n v="9.0947696635336257"/>
    <n v="10.330059874102325"/>
    <n v="11.565349298569025"/>
    <n v="12.949987076361737"/>
    <n v="14.185277648112439"/>
    <n v="15.422776594115902"/>
    <n v="15.422776594115902"/>
    <n v="16.807537216280608"/>
    <n v="18.042949676333301"/>
    <n v="19.279674161020161"/>
    <n v="20.665747848873025"/>
    <n v="21.904767624136355"/>
    <n v="23.141493022401214"/>
    <n v="24.527564776868061"/>
    <n v="25.764287774334917"/>
    <n v="27.001010708063781"/>
    <n v="28.387081803904636"/>
    <n v="29.62609909338596"/>
    <n v="30.86282149596483"/>
    <n v="30.86282149596483"/>
    <n v="31.726802408953745"/>
    <n v="32.590783321942666"/>
    <n v="33.454764234931588"/>
    <n v="34.318745147920509"/>
    <n v="35.182726060909431"/>
    <n v="36.046706973898353"/>
    <n v="36.910687886887274"/>
    <n v="37.774668799876196"/>
    <n v="38.638649712865117"/>
    <n v="39.502630625854039"/>
    <n v="40.36661153884296"/>
    <n v="41.230592448124924"/>
    <n v="41.230592448124924"/>
    <n v="42.042301407244871"/>
    <n v="42.854010366364825"/>
    <n v="43.66571932548478"/>
    <n v="44.477428284604734"/>
    <n v="45.289137243724689"/>
    <n v="46.100846202844643"/>
    <n v="46.912555161964598"/>
    <n v="47.724264121084552"/>
    <n v="48.535973080204506"/>
    <n v="49.347682039324461"/>
    <n v="50.159390998444415"/>
    <n v="50.971099959382961"/>
    <n v="50.971099959382961"/>
    <n v="51.768172772643467"/>
    <n v="52.565245585903966"/>
    <n v="53.362318399164479"/>
    <n v="54.159391212424993"/>
    <n v="54.956464025685506"/>
    <n v="55.753536838946019"/>
    <n v="56.550609652206532"/>
    <n v="57.347682465467045"/>
    <n v="58.144755278727558"/>
    <n v="58.941828091988071"/>
    <n v="59.738900905248585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</r>
  <r>
    <s v="DE Florida"/>
    <x v="24"/>
    <s v="Customer Delivery"/>
    <s v="PEF Other Yates Maintenance TC-392.4"/>
    <s v="AFUDC Not Eligible"/>
    <s v="Maintenance"/>
    <s v="Maintenance"/>
    <s v="Operations Support"/>
    <s v="TC - Automotive Equipment"/>
    <s v="~"/>
    <s v="PEF Distribution General Plant Special Equip 392.4"/>
    <n v="0"/>
    <n v="0"/>
    <n v="0"/>
    <n v="0"/>
    <n v="0"/>
    <n v="0"/>
    <n v="0"/>
    <n v="0"/>
    <n v="0"/>
    <n v="0"/>
    <n v="0"/>
    <n v="0"/>
    <n v="0"/>
    <n v="2.8861698745050717"/>
    <n v="5.4607532791561511"/>
    <n v="8.0379683569908735"/>
    <n v="10.926770658221585"/>
    <n v="13.503991143828287"/>
    <n v="16.085814443934566"/>
    <n v="18.974619227421272"/>
    <n v="21.551832532215968"/>
    <n v="24.129044196948669"/>
    <n v="27.017844636487354"/>
    <n v="29.595058694824061"/>
    <n v="32.176880133238342"/>
    <n v="32.176880133238342"/>
    <n v="35.065936865709034"/>
    <n v="37.643405222307734"/>
    <n v="40.223610884937401"/>
    <n v="43.115407095413048"/>
    <n v="45.700401473569968"/>
    <n v="48.280609042217634"/>
    <n v="51.172401219027307"/>
    <n v="53.752603778836971"/>
    <n v="56.332806205668632"/>
    <n v="59.224597008372285"/>
    <n v="61.809586200387201"/>
    <n v="64.389787519068861"/>
    <n v="64.389787519068861"/>
    <n v="66.192330018793356"/>
    <n v="67.994872518517852"/>
    <n v="69.797415018242347"/>
    <n v="71.599957517966843"/>
    <n v="73.402500017691338"/>
    <n v="75.205042517415833"/>
    <n v="77.007585017140329"/>
    <n v="78.810127516864824"/>
    <n v="80.61267001658932"/>
    <n v="82.415212516313815"/>
    <n v="84.217755016038311"/>
    <n v="86.020297508028932"/>
    <n v="86.020297508028932"/>
    <n v="87.713783873554249"/>
    <n v="89.40727023907958"/>
    <n v="91.100756604604882"/>
    <n v="92.794242970130185"/>
    <n v="94.487729335655487"/>
    <n v="96.18121570118079"/>
    <n v="97.874702066706092"/>
    <n v="99.568188432231395"/>
    <n v="101.2616747977567"/>
    <n v="102.955161163282"/>
    <n v="104.6486475288073"/>
    <n v="106.34213389812679"/>
    <n v="106.34213389812679"/>
    <n v="108.00508454862971"/>
    <n v="109.66803519913263"/>
    <n v="111.33098584963555"/>
    <n v="112.99393650013847"/>
    <n v="114.6568871506414"/>
    <n v="116.31983780114432"/>
    <n v="117.98278845164724"/>
    <n v="119.64573910215016"/>
    <n v="121.30868975265308"/>
    <n v="122.971640403156"/>
    <n v="124.63459105365892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</r>
  <r>
    <s v="DE Florida"/>
    <x v="24"/>
    <s v="Customer Delivery"/>
    <s v="PEF Other Yates Maintenance TC-392.5"/>
    <s v="AFUDC Not Eligible"/>
    <s v="Maintenance"/>
    <s v="Maintenance"/>
    <s v="Operations Support"/>
    <s v="TC - Automotive Equipment"/>
    <s v="~"/>
    <s v="PEF Distribution General Plant Trailers 392.5"/>
    <n v="0"/>
    <n v="0"/>
    <n v="0"/>
    <n v="0"/>
    <n v="0"/>
    <n v="0"/>
    <n v="0"/>
    <n v="0"/>
    <n v="0"/>
    <n v="0"/>
    <n v="0"/>
    <n v="0"/>
    <n v="0"/>
    <n v="2.9910007524988771"/>
    <n v="5.6590976544537455"/>
    <n v="8.329921816692945"/>
    <n v="11.323650610388142"/>
    <n v="13.994480376819354"/>
    <n v="16.670080140246711"/>
    <n v="19.663811506357916"/>
    <n v="22.334633831157106"/>
    <n v="25.005454456324316"/>
    <n v="27.999181320707521"/>
    <n v="30.670004426418728"/>
    <n v="33.345602260534093"/>
    <n v="33.345602260534093"/>
    <n v="36.339594726869308"/>
    <n v="39.010681367412502"/>
    <n v="41.684604737862259"/>
    <n v="44.681436184968021"/>
    <n v="47.360322205701152"/>
    <n v="50.03424755139892"/>
    <n v="53.031074818328676"/>
    <n v="55.704994973258437"/>
    <n v="58.378914990380196"/>
    <n v="61.375740833293946"/>
    <n v="64.054621479515077"/>
    <n v="66.728540348236834"/>
    <n v="66.728540348236834"/>
    <n v="68.596554431784739"/>
    <n v="70.464568515332644"/>
    <n v="72.332582598880549"/>
    <n v="74.200596682428454"/>
    <n v="76.068610765976359"/>
    <n v="77.936624849524264"/>
    <n v="79.804638933072169"/>
    <n v="81.672653016620075"/>
    <n v="83.54066710016798"/>
    <n v="85.408681183715885"/>
    <n v="87.27669526726379"/>
    <n v="89.144709342796887"/>
    <n v="89.144709342796887"/>
    <n v="90.899706177313206"/>
    <n v="92.65470301182954"/>
    <n v="94.409699846345873"/>
    <n v="96.164696680862207"/>
    <n v="97.91969351537854"/>
    <n v="99.674690349894874"/>
    <n v="101.42968718441121"/>
    <n v="103.18468401892754"/>
    <n v="104.93968085344387"/>
    <n v="106.69467768796021"/>
    <n v="108.44967452247654"/>
    <n v="110.20467136092482"/>
    <n v="110.20467136092482"/>
    <n v="111.92802336835842"/>
    <n v="113.65137537579204"/>
    <n v="115.37472738322566"/>
    <n v="117.09807939065928"/>
    <n v="118.8214313980929"/>
    <n v="120.54478340552652"/>
    <n v="122.26813541296013"/>
    <n v="123.99148742039375"/>
    <n v="125.71483942782737"/>
    <n v="127.43819143526099"/>
    <n v="129.16154344269461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</r>
  <r>
    <s v="DE Florida"/>
    <x v="24"/>
    <s v="Customer Delivery"/>
    <s v="PEF Other Yates Maintenance TC-396"/>
    <s v="AFUDC Not Eligible"/>
    <s v="Maintenance"/>
    <s v="Maintenance"/>
    <s v="Operations Support"/>
    <s v="TC - Automotive Equipment"/>
    <s v="~"/>
    <s v="PEF Distribution Gen. Plant Power Oper Equip 396.0"/>
    <n v="0"/>
    <n v="0"/>
    <n v="0"/>
    <n v="0"/>
    <n v="0"/>
    <n v="0"/>
    <n v="0"/>
    <n v="0"/>
    <n v="0"/>
    <n v="0"/>
    <n v="0"/>
    <n v="0"/>
    <n v="0"/>
    <n v="2.5427673586421662"/>
    <n v="4.8110214559763307"/>
    <n v="7.0815941045257347"/>
    <n v="9.6266806782671495"/>
    <n v="11.897258091160552"/>
    <n v="14.171890666077076"/>
    <n v="16.716979426730461"/>
    <n v="18.987550513199878"/>
    <n v="21.258120154745285"/>
    <n v="23.803205088302676"/>
    <n v="26.073776838656073"/>
    <n v="28.348407773388601"/>
    <n v="28.348407773388601"/>
    <n v="30.893718505609982"/>
    <n v="33.164514297287369"/>
    <n v="35.437721704610681"/>
    <n v="37.98544596602602"/>
    <n v="40.26287231750787"/>
    <n v="42.536081404067204"/>
    <n v="45.083802111750543"/>
    <n v="47.357006785433867"/>
    <n v="49.630211341961186"/>
    <n v="52.177930839032513"/>
    <n v="54.455352621430364"/>
    <n v="56.728556201657696"/>
    <n v="56.728556201657696"/>
    <n v="58.3166284323855"/>
    <n v="59.904700663113317"/>
    <n v="61.492772893841106"/>
    <n v="63.080845124568896"/>
    <n v="64.668917355296685"/>
    <n v="66.256989586024474"/>
    <n v="67.845061816752263"/>
    <n v="69.433134047480053"/>
    <n v="71.021206278207842"/>
    <n v="72.609278508935631"/>
    <n v="74.19735073966342"/>
    <n v="75.785422963577531"/>
    <n v="75.785422963577531"/>
    <n v="77.277414786581957"/>
    <n v="78.769406609586397"/>
    <n v="80.261398432590838"/>
    <n v="81.753390255595278"/>
    <n v="83.245382078599718"/>
    <n v="84.737373901604158"/>
    <n v="86.229365724608598"/>
    <n v="87.721357547613039"/>
    <n v="89.213349370617479"/>
    <n v="90.705341193621919"/>
    <n v="92.197333016626359"/>
    <n v="93.689324842973534"/>
    <n v="93.689324842973534"/>
    <n v="95.15441415406498"/>
    <n v="96.619503465156427"/>
    <n v="98.084592776247874"/>
    <n v="99.54968208733932"/>
    <n v="101.01477139843077"/>
    <n v="102.47986070952221"/>
    <n v="103.94495002061366"/>
    <n v="105.41003933170511"/>
    <n v="106.87512864279655"/>
    <n v="108.340217953888"/>
    <n v="109.80530726497945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</r>
  <r>
    <s v="DE Florida"/>
    <x v="24"/>
    <s v="Customer Delivery"/>
    <s v="PEF Other Yates Maintenance VS - 303"/>
    <s v="AFUDC Not Eligible"/>
    <s v="Maintenance"/>
    <s v="Maintenance"/>
    <s v="Operations Support"/>
    <s v="VS - Other - Intangible Plant - Software"/>
    <s v="~"/>
    <s v="PEF Other Yates Maintenance VS"/>
    <n v="1228.73"/>
    <n v="1171.29"/>
    <n v="1225.5700000000002"/>
    <n v="1316.59"/>
    <n v="1398.3100000000002"/>
    <n v="1454.3600000000001"/>
    <n v="1555.26"/>
    <n v="1673.5600000000002"/>
    <n v="1763.22"/>
    <n v="1876.6000000000001"/>
    <n v="123.44999999999999"/>
    <n v="33.479999999999997"/>
    <n v="33.479999999999997"/>
    <n v="2940.1379299999999"/>
    <n v="3689.05051"/>
    <n v="4437.8921700000001"/>
    <n v="5543.9094599999999"/>
    <n v="6672.8931999999995"/>
    <n v="7835.9741399999994"/>
    <n v="8953.4520499999999"/>
    <n v="10070.878259999999"/>
    <n v="11019.766809999999"/>
    <n v="11818.58714"/>
    <n v="12517.391540000001"/>
    <n v="264.32349840000097"/>
    <n v="264.32349840000097"/>
    <n v="995.65640840000094"/>
    <n v="1727.0015884000009"/>
    <n v="2458.3239184000008"/>
    <n v="3189.6742884000009"/>
    <n v="3921.0385484000008"/>
    <n v="4652.3946584000005"/>
    <n v="5383.6718184000001"/>
    <n v="6114.9372383999998"/>
    <n v="6846.2000183999999"/>
    <n v="7577.4526083999999"/>
    <n v="8308.7292684000004"/>
    <n v="180.79945176799993"/>
    <n v="180.79945176799993"/>
    <n v="1131.4661185329999"/>
    <n v="2082.1327852979998"/>
    <n v="3032.799452063"/>
    <n v="3983.4661188279997"/>
    <n v="4934.1327855929994"/>
    <n v="5884.7994523579991"/>
    <n v="6835.4661191229989"/>
    <n v="7786.1327858879986"/>
    <n v="8736.7994526529983"/>
    <n v="9687.4661194179989"/>
    <n v="10638.132786183"/>
    <n v="231.77598903536091"/>
    <n v="231.77598903536091"/>
    <n v="1238.0259884103609"/>
    <n v="2244.2759877853609"/>
    <n v="3250.5259871603612"/>
    <n v="4256.775986535361"/>
    <n v="5263.0259859103608"/>
    <n v="6269.2759852853605"/>
    <n v="7275.5259846603603"/>
    <n v="8281.775984035361"/>
    <n v="9288.0259834103617"/>
    <n v="10294.275982785362"/>
    <n v="11300.525982160363"/>
    <n v="246.13551978070609"/>
    <n v="246.13551978070609"/>
    <n v="1156.155231382982"/>
    <n v="2069.5894737840749"/>
    <n v="2877.4961426029586"/>
    <n v="3679.4582418023429"/>
    <n v="4530.1787761966625"/>
    <n v="5494.3997958487098"/>
    <n v="6476.5918668141157"/>
    <n v="8268.5089550885896"/>
    <n v="9341.4893268103788"/>
    <n v="10335.24542853487"/>
    <n v="11292.335242354437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</r>
  <r>
    <s v="DE Florida"/>
    <x v="24"/>
    <s v="Customer Delivery"/>
    <s v="PEF Reg Other IT"/>
    <s v="AFUDC Not Eligible"/>
    <s v="Maintenance"/>
    <s v="Regulated Utility Other"/>
    <s v="Regulated Utility Other"/>
    <s v="IK - Distrib Lines OH/UG (Line Ext)"/>
    <s v="~"/>
    <s v="PEF Distribution Gen. Plant Commun Equip-New 397.0"/>
    <n v="1004.84"/>
    <n v="1069.6500000000001"/>
    <n v="1139.72"/>
    <n v="1209.56"/>
    <n v="1266"/>
    <n v="1300.32"/>
    <n v="130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Services"/>
    <s v="PEF Customer Maintenance - Intangible VS"/>
    <s v="AFUDC Not Eligible"/>
    <s v="Maintenance"/>
    <s v="Maintenance"/>
    <s v="Customer Operations"/>
    <s v="VS - Cust - Intangible Plant - Software"/>
    <s v="~"/>
    <s v="PEF Corporate 2008 Misc Intangible 303"/>
    <n v="1974.41"/>
    <n v="2101.0300000000002"/>
    <n v="2215.87"/>
    <n v="2275.31"/>
    <n v="2357.7400000000002"/>
    <n v="2373.7900000000004"/>
    <n v="1909.29"/>
    <n v="2004.48"/>
    <n v="2352.11"/>
    <n v="3102.27"/>
    <n v="4371.3500000000004"/>
    <n v="5258.7199999999993"/>
    <n v="5258.71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Services"/>
    <s v="PEF Customer Maintenance Facilities SA"/>
    <s v="AFUDC Not Eligible"/>
    <s v="Maintenance"/>
    <s v="Maintenance"/>
    <s v="Customer Operations"/>
    <s v="SA - Cust - Gen. Bldg. &amp; Oper. Centers"/>
    <s v="~"/>
    <s v="D GEN 390 5Z-STRUCT &amp; IMPROVE-50220"/>
    <n v="4658.3999999999996"/>
    <n v="5446.13"/>
    <n v="5376.19"/>
    <n v="5483.05"/>
    <n v="5679.09"/>
    <n v="2639.58"/>
    <n v="2675.04"/>
    <n v="2694.6"/>
    <n v="2956.0499999999997"/>
    <n v="3382.4100000000003"/>
    <n v="3793.1800000000003"/>
    <n v="3894.3800000000006"/>
    <n v="3894.38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Services"/>
    <s v="PEF Customer Maintenance Facilities VS"/>
    <s v="AFUDC Not Eligible"/>
    <s v="Maintenance"/>
    <s v="Maintenance"/>
    <s v="Customer Operations"/>
    <s v="VS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889"/>
    <n v="923"/>
    <n v="1149"/>
    <n v="934"/>
    <n v="934"/>
    <n v="1156"/>
    <n v="1115"/>
    <n v="927"/>
    <n v="1149"/>
    <n v="927"/>
    <n v="496"/>
    <n v="0"/>
    <n v="0"/>
    <n v="495"/>
    <n v="528"/>
    <n v="533"/>
    <n v="540"/>
    <n v="540"/>
    <n v="540"/>
    <n v="721"/>
    <n v="533"/>
    <n v="533"/>
    <n v="533"/>
    <n v="527"/>
    <n v="0"/>
    <n v="0"/>
    <n v="491"/>
    <n v="525"/>
    <n v="527"/>
    <n v="534"/>
    <n v="534"/>
    <n v="534"/>
    <n v="715"/>
    <n v="527"/>
    <n v="527"/>
    <n v="527"/>
    <n v="521"/>
    <n v="0"/>
    <n v="0"/>
    <n v="491"/>
    <n v="525"/>
    <n v="527"/>
    <n v="534"/>
    <n v="534"/>
    <n v="534"/>
    <n v="715"/>
    <n v="527"/>
    <n v="527"/>
    <n v="527"/>
    <n v="521"/>
    <n v="0"/>
    <n v="0"/>
    <n v="491"/>
    <n v="525"/>
    <n v="527"/>
    <n v="534"/>
    <n v="534"/>
    <n v="534"/>
    <n v="715"/>
    <n v="527"/>
    <n v="527"/>
    <n v="527"/>
    <n v="521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Customer Services"/>
    <s v="PEF Customer Meters IK"/>
    <s v="AFUDC Not Eligible"/>
    <s v="Expansion"/>
    <s v="Customer Adds"/>
    <s v="Customer Operations"/>
    <s v="IK - Cust - Meters"/>
    <s v="~"/>
    <s v="PEF Distribution Meters 370.0"/>
    <n v="78.73"/>
    <n v="166.38"/>
    <n v="245.53"/>
    <n v="334.87"/>
    <n v="456.03"/>
    <n v="578.92999999999995"/>
    <n v="686.23"/>
    <n v="800.93"/>
    <n v="863.36"/>
    <n v="894.1"/>
    <n v="927.74"/>
    <n v="959.64"/>
    <n v="959.64"/>
    <n v="2631.64"/>
    <n v="4303.6399999999994"/>
    <n v="0"/>
    <n v="1674"/>
    <n v="3348"/>
    <n v="0"/>
    <n v="1674"/>
    <n v="3348"/>
    <n v="0"/>
    <n v="1674"/>
    <n v="3348"/>
    <n v="0"/>
    <n v="0"/>
    <n v="780"/>
    <n v="1560"/>
    <n v="0"/>
    <n v="781"/>
    <n v="1606"/>
    <n v="0"/>
    <n v="780"/>
    <n v="1560"/>
    <n v="0"/>
    <n v="780"/>
    <n v="1605"/>
    <n v="0"/>
    <n v="0"/>
    <n v="1588"/>
    <n v="3176"/>
    <n v="0"/>
    <n v="1589"/>
    <n v="3210"/>
    <n v="0"/>
    <n v="1589"/>
    <n v="3178"/>
    <n v="0"/>
    <n v="1589"/>
    <n v="3210"/>
    <n v="0"/>
    <n v="0"/>
    <n v="1588"/>
    <n v="3176"/>
    <n v="0"/>
    <n v="1589"/>
    <n v="3210"/>
    <n v="0"/>
    <n v="1589"/>
    <n v="3178"/>
    <n v="0"/>
    <n v="1589"/>
    <n v="3210"/>
    <n v="0"/>
    <n v="0"/>
    <n v="1588"/>
    <n v="3176"/>
    <n v="0"/>
    <n v="1589"/>
    <n v="3210"/>
    <n v="0"/>
    <n v="1589"/>
    <n v="3178"/>
    <n v="0"/>
    <n v="1589"/>
    <n v="321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Distributed Energy Solutions"/>
    <s v="PEF DES Exp Cust Sol TA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484.11"/>
    <n v="484.14"/>
    <n v="484.14"/>
    <n v="484.14"/>
    <n v="484.14"/>
    <n v="490.29"/>
    <n v="0"/>
    <n v="7.8"/>
    <n v="8.69"/>
    <n v="10.87"/>
    <n v="65.819999999999993"/>
    <n v="67.58"/>
    <n v="67.58"/>
    <n v="67.579999999999984"/>
    <n v="67.579999999999984"/>
    <n v="67.579999999999984"/>
    <n v="67.579999999999984"/>
    <n v="67.579999999999984"/>
    <n v="67.579999999999984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80000000000041"/>
    <n v="67.580000000000041"/>
    <n v="67.580000000000041"/>
    <n v="67.580000000000041"/>
    <n v="67.580000000000041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</r>
  <r>
    <s v="DE Florida"/>
    <x v="24"/>
    <s v="EHS and Coal Combustion Products"/>
    <s v="PEF Ash Strategy ABSAT"/>
    <s v="AFUDC Not Eligible"/>
    <s v="Maintenance"/>
    <s v="Environmental"/>
    <s v="Coal Combustion Products"/>
    <s v="B4 - Fossil Ash Basin Initiative"/>
    <s v="~"/>
    <s v="PEF Ash Strategy ECRC Crystal River ABSAT"/>
    <n v="0.57999999999999996"/>
    <n v="129.26000000000002"/>
    <n v="444.26"/>
    <n v="386.89"/>
    <n v="400.19"/>
    <n v="416.84"/>
    <n v="423.3"/>
    <n v="423.27"/>
    <n v="423.27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EHS and Coal Combustion Products"/>
    <s v="PEF Ash Strategy ECRC Crystal River ABSAT B2"/>
    <s v="AFUDC Not Eligible"/>
    <s v="Recoverable"/>
    <s v="Environmental"/>
    <s v="Coal Combustion Products"/>
    <s v="B2 - Fossil Env Compliance Water"/>
    <s v="~"/>
    <s v="PEF Ash Strategy ECRC Crystal River ABSAT"/>
    <n v="0"/>
    <n v="0"/>
    <n v="0"/>
    <n v="0"/>
    <n v="53.55"/>
    <n v="89.5"/>
    <n v="0"/>
    <n v="0"/>
    <n v="0"/>
    <n v="0"/>
    <n v="0"/>
    <n v="0"/>
    <n v="0"/>
    <n v="-1.9919503999999999"/>
    <n v="-1.9919507999999999"/>
    <n v="0"/>
    <n v="-4.4000000000000002E-6"/>
    <n v="154.97061120000001"/>
    <n v="0"/>
    <n v="51.651745599999998"/>
    <n v="51.651741199999996"/>
    <n v="0"/>
    <n v="-4.4000000000000002E-6"/>
    <n v="-8.8000000000000004E-6"/>
    <n v="0"/>
    <n v="0"/>
    <n v="2.0999999999999998E-6"/>
    <n v="4.1999999999999996E-6"/>
    <n v="0"/>
    <n v="1.1999999999999999E-6"/>
    <n v="4.5000000000000001E-6"/>
    <n v="0"/>
    <n v="1.1999999999999999E-6"/>
    <n v="2.3999999999999999E-6"/>
    <n v="0"/>
    <n v="1.1999999999999999E-6"/>
    <n v="4.5000000000000001E-6"/>
    <n v="0"/>
    <n v="0"/>
    <n v="2.4912958333333299"/>
    <n v="4.9825916666666599"/>
    <n v="0"/>
    <n v="2.4912958333333299"/>
    <n v="4.9825916666666599"/>
    <n v="0"/>
    <n v="2.4912958333333299"/>
    <n v="4.9825916666666599"/>
    <n v="0"/>
    <n v="2.4912958333333299"/>
    <n v="4.9825916666666599"/>
    <n v="0"/>
    <n v="0"/>
    <n v="2.4912958333333299"/>
    <n v="4.9825916666666599"/>
    <n v="0"/>
    <n v="2.4912958333333299"/>
    <n v="4.9825916666666599"/>
    <n v="0"/>
    <n v="2.4912958333333299"/>
    <n v="4.9825916666666599"/>
    <n v="0"/>
    <n v="2.4912958333333299"/>
    <n v="4.9825916666666599"/>
    <n v="0"/>
    <n v="0"/>
    <n v="2.4912958333333299"/>
    <n v="4.9825916666666599"/>
    <n v="0"/>
    <n v="2.4912958333333299"/>
    <n v="4.9825916666666599"/>
    <n v="0"/>
    <n v="2.4912958333333299"/>
    <n v="4.9825916666666599"/>
    <n v="0"/>
    <n v="2.4912958333333299"/>
    <n v="4.9825916666666599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FERC Interconnection"/>
    <s v="PEF FERC Interconnection"/>
    <s v="AFUDC Not Eligible"/>
    <s v="Expansion"/>
    <s v="Other Transmission &amp; Distribution Expansion"/>
    <s v="Transmission Expansion"/>
    <s v="EE - Transmission Right Of Way"/>
    <s v="~"/>
    <s v="PEF Distribution Easements 360.1"/>
    <n v="12518.96"/>
    <n v="12518.96"/>
    <n v="1916.34"/>
    <n v="1916.34"/>
    <n v="1916.34"/>
    <n v="1949.38"/>
    <n v="1948.51"/>
    <n v="1948.51"/>
    <n v="1985.88"/>
    <n v="1985.88"/>
    <n v="1985.88"/>
    <n v="2036.72"/>
    <n v="2036.72"/>
    <n v="2272.6232100000002"/>
    <n v="2514.1982400000002"/>
    <n v="2812.1935100000001"/>
    <n v="3133.1684599999999"/>
    <n v="4455.8258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Grid Solutions"/>
    <s v="PEF Dist_MajProj_OthT&amp;D_Mthly-360"/>
    <s v="AFUDC Not Eligible"/>
    <s v="Major Projects"/>
    <s v="Other Transmission &amp; Distribution Expansion"/>
    <s v="~"/>
    <s v="IK - Distrib Lines OH/UG (Line Ext)"/>
    <s v="~"/>
    <s v="PEF Distribution Easements 360.1"/>
    <n v="3.7"/>
    <n v="6.21"/>
    <n v="8.4700000000000006"/>
    <n v="12.2"/>
    <n v="36.46"/>
    <n v="41.44"/>
    <n v="45.61"/>
    <n v="50.5"/>
    <n v="54.18"/>
    <n v="56.61"/>
    <n v="59.46"/>
    <n v="60.34"/>
    <n v="60.34"/>
    <n v="60.34"/>
    <n v="60.34"/>
    <n v="60.34"/>
    <n v="60.34"/>
    <n v="60.34"/>
    <n v="1.2068000000000012"/>
    <n v="1.2068000000000012"/>
    <n v="1.2068000000000012"/>
    <n v="1.2068000000000012"/>
    <n v="1.2068000000000012"/>
    <n v="1.2068000000000012"/>
    <n v="2.4135999999999935E-2"/>
    <n v="2.4135999999999935E-2"/>
    <n v="2.4135999999999935E-2"/>
    <n v="2.4135999999999935E-2"/>
    <n v="2.4135999999999935E-2"/>
    <n v="2.4135999999999935E-2"/>
    <n v="2.4135999999999935E-2"/>
    <n v="4.8271999999999898E-4"/>
    <n v="4.8271999999999898E-4"/>
    <n v="4.8271999999999898E-4"/>
    <n v="4.8271999999999898E-4"/>
    <n v="4.8271999999999898E-4"/>
    <n v="4.8271999999999898E-4"/>
    <n v="9.6543999999999732E-6"/>
    <n v="9.6543999999999732E-6"/>
    <n v="9.6543999999999732E-6"/>
    <n v="9.6543999999999732E-6"/>
    <n v="9.6543999999999732E-6"/>
    <n v="9.6543999999999732E-6"/>
    <n v="9.6543999999999732E-6"/>
    <n v="1.9308800000000041E-7"/>
    <n v="1.9308800000000041E-7"/>
    <n v="1.9308800000000041E-7"/>
    <n v="1.9308800000000041E-7"/>
    <n v="1.9308800000000041E-7"/>
    <n v="1.9308800000000041E-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Grid Solutions"/>
    <s v="PEF Dist_MajProj_OthT&amp;D_Mthly-362"/>
    <s v="AFUDC Not Eligible"/>
    <s v="Major Projects"/>
    <s v="Other Transmission &amp; Distribution Expansion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484.38687714176001"/>
    <n v="961.79671995711999"/>
    <n v="1447.875660828048"/>
    <n v="1947.9770279356001"/>
    <n v="2448.341712692752"/>
    <n v="61.492542697390036"/>
    <n v="564.33006060092612"/>
    <n v="1063.2612475580781"/>
    <n v="1547.7616770562063"/>
    <n v="2025.7207963579663"/>
    <n v="2510.9087322512942"/>
    <n v="60.17291859969373"/>
    <n v="60.17291859969373"/>
    <n v="1387.6858123764137"/>
    <n v="2743.067568122734"/>
    <n v="4299.663908994844"/>
    <n v="5686.1622070034236"/>
    <n v="7072.2322479576032"/>
    <n v="176.39101220247358"/>
    <n v="1569.9751459292236"/>
    <n v="2935.7054191074035"/>
    <n v="4547.8281170419132"/>
    <n v="5873.9369888890333"/>
    <n v="7450.8558946187432"/>
    <n v="178.16558833752788"/>
    <n v="178.16558833752788"/>
    <n v="1451.4989216708611"/>
    <n v="2724.8322550041944"/>
    <n v="3998.1655883375279"/>
    <n v="5271.4989216708609"/>
    <n v="6544.8322550041939"/>
    <n v="156.36331176675048"/>
    <n v="1429.6966451000837"/>
    <n v="2703.029978433417"/>
    <n v="3976.3633117667505"/>
    <n v="5249.6966451000835"/>
    <n v="6523.0299784334165"/>
    <n v="155.92726623533599"/>
    <n v="155.92726623533599"/>
    <n v="1548.7605995686692"/>
    <n v="2941.5939329020025"/>
    <n v="4334.427266235336"/>
    <n v="5727.260599568669"/>
    <n v="7120.0939329020021"/>
    <n v="170.25854532470839"/>
    <n v="1563.0918786580417"/>
    <n v="2955.9252119913749"/>
    <n v="4348.7585453247084"/>
    <n v="5741.5918786580414"/>
    <n v="7134.4252119913745"/>
    <n v="170.5451709064946"/>
    <n v="170.5451709064946"/>
    <n v="1839.0451709064946"/>
    <n v="3507.5451709064946"/>
    <n v="5176.0451709064946"/>
    <n v="6844.5451709064946"/>
    <n v="8513.0451709064946"/>
    <n v="203.6309034181304"/>
    <n v="1872.1309034181304"/>
    <n v="3540.6309034181304"/>
    <n v="5209.1309034181304"/>
    <n v="6877.6309034181304"/>
    <n v="8546.1309034181304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</r>
  <r>
    <s v="DE Florida"/>
    <x v="24"/>
    <s v="Grid Solutions"/>
    <s v="PEF Dist_MajProj_OthT&amp;D_Mthly-364"/>
    <s v="AFUDC Not Eligible"/>
    <s v="Major Projects"/>
    <s v="Other Transmission &amp; Distribution Expansion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328.73503982144001"/>
    <n v="652.73503052128001"/>
    <n v="982.61840995231205"/>
    <n v="1322.0182793314"/>
    <n v="1661.596852432888"/>
    <n v="41.732661280235334"/>
    <n v="382.98945264321935"/>
    <n v="721.5951650447073"/>
    <n v="1050.4072685525393"/>
    <n v="1374.7800324139794"/>
    <n v="1704.0587204906114"/>
    <n v="40.83708235195104"/>
    <n v="40.83708235195104"/>
    <n v="941.76983795063109"/>
    <n v="1861.6161353517111"/>
    <n v="2918.0191558504412"/>
    <n v="3858.9830727461849"/>
    <n v="4799.6563477883292"/>
    <n v="119.70990370896106"/>
    <n v="1065.4827091128491"/>
    <n v="1992.3521536109931"/>
    <n v="3086.4388110153232"/>
    <n v="3986.4187100716031"/>
    <n v="5056.6138861447325"/>
    <n v="120.91424136539263"/>
    <n v="120.91424136539263"/>
    <n v="985.08090803205926"/>
    <n v="1849.2475746987259"/>
    <n v="2713.4142413653926"/>
    <n v="3577.5809080320591"/>
    <n v="4441.7475746987257"/>
    <n v="106.11828482730834"/>
    <n v="970.28495149397497"/>
    <n v="1834.4516181606416"/>
    <n v="2698.6182848273083"/>
    <n v="3562.7849514939749"/>
    <n v="4426.9516181606414"/>
    <n v="105.8223656965456"/>
    <n v="105.8223656965456"/>
    <n v="1051.0723656965456"/>
    <n v="1996.3223656965456"/>
    <n v="2941.5723656965456"/>
    <n v="3886.8223656965456"/>
    <n v="4832.0723656965456"/>
    <n v="115.54644731393091"/>
    <n v="1060.7964473139309"/>
    <n v="2006.0464473139309"/>
    <n v="2951.2964473139309"/>
    <n v="3896.5464473139309"/>
    <n v="4841.7964473139309"/>
    <n v="115.74092894627847"/>
    <n v="115.74092894627847"/>
    <n v="1248.0742622796117"/>
    <n v="2380.407595612945"/>
    <n v="3512.7409289462785"/>
    <n v="4645.0742622796115"/>
    <n v="5777.4075956129445"/>
    <n v="138.19481857892515"/>
    <n v="1270.5281519122584"/>
    <n v="2402.8614852455917"/>
    <n v="3535.1948185789252"/>
    <n v="4667.5281519122582"/>
    <n v="5799.8614852455912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</r>
  <r>
    <s v="DE Florida"/>
    <x v="24"/>
    <s v="Grid Solutions"/>
    <s v="PEF Dist_MajProj_OthT&amp;D_Mthly-365"/>
    <s v="AFUDC Not Eligible"/>
    <s v="Major Projects"/>
    <s v="Other Transmission &amp; Distribution Expansion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424.55627959472002"/>
    <n v="842.99731561863996"/>
    <n v="1269.0366582681058"/>
    <n v="1707.3664022369499"/>
    <n v="2145.9269393319937"/>
    <n v="53.897094207990449"/>
    <n v="494.62502453813244"/>
    <n v="931.92912690817639"/>
    <n v="1356.5849330760425"/>
    <n v="1775.5073999407625"/>
    <n v="2200.7657929480283"/>
    <n v="52.740467709998029"/>
    <n v="52.740467709998029"/>
    <n v="1216.2813518510879"/>
    <n v="2404.2487861583777"/>
    <n v="3768.5771412347876"/>
    <n v="4983.8176583610575"/>
    <n v="6198.6828159755278"/>
    <n v="154.60351101277502"/>
    <n v="1376.0546341490151"/>
    <n v="2573.0923555914851"/>
    <n v="3986.0885517806951"/>
    <n v="5148.3988362605851"/>
    <n v="6530.5395494641953"/>
    <n v="156.15889468914884"/>
    <n v="156.15889468914884"/>
    <n v="1272.2422280224821"/>
    <n v="2388.3255613558154"/>
    <n v="3504.4088946891488"/>
    <n v="4620.4922280224819"/>
    <n v="5736.5755613558149"/>
    <n v="137.05317789378296"/>
    <n v="1253.1365112271162"/>
    <n v="2369.2198445604495"/>
    <n v="3485.303177893783"/>
    <n v="4601.386511227116"/>
    <n v="5717.469844560449"/>
    <n v="136.67106355787564"/>
    <n v="136.67106355787564"/>
    <n v="1357.5043968912089"/>
    <n v="2578.3377302245422"/>
    <n v="3799.1710635578756"/>
    <n v="5020.0043968912087"/>
    <n v="6240.8377302245417"/>
    <n v="149.23342127115757"/>
    <n v="1370.0667546044908"/>
    <n v="2590.9000879378241"/>
    <n v="3811.7334212711576"/>
    <n v="5032.5667546044906"/>
    <n v="6253.4000879378236"/>
    <n v="149.48466842542348"/>
    <n v="149.48466842542348"/>
    <n v="1611.9013350920902"/>
    <n v="3074.318001758757"/>
    <n v="4536.7346684254235"/>
    <n v="5999.1513350920904"/>
    <n v="7461.5680017587574"/>
    <n v="178.47969336850838"/>
    <n v="1640.8963600351751"/>
    <n v="3103.3130267018419"/>
    <n v="4565.7296933685084"/>
    <n v="6028.1463600351753"/>
    <n v="7490.5630267018423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</r>
  <r>
    <s v="DE Florida"/>
    <x v="24"/>
    <s v="Grid Solutions"/>
    <s v="PEF Dist_MajProj_OthT&amp;D_Mthly-366"/>
    <s v="AFUDC Not Eligible"/>
    <s v="Major Projects"/>
    <s v="Other Transmission &amp; Distribution Expansion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155.52366551751999"/>
    <n v="308.80719199724001"/>
    <n v="464.87413390367101"/>
    <n v="625.44330167682506"/>
    <n v="786.09701370167909"/>
    <n v="19.743610105052198"/>
    <n v="181.19128268764919"/>
    <n v="341.38473692500315"/>
    <n v="496.94486106583417"/>
    <n v="650.40474552835417"/>
    <n v="806.18560957708519"/>
    <n v="19.319914116444693"/>
    <n v="19.319914116444693"/>
    <n v="445.54878406475967"/>
    <n v="880.72559990477475"/>
    <n v="1380.5070351329236"/>
    <n v="1825.6745401084756"/>
    <n v="2270.7045432027276"/>
    <n v="56.634434326440442"/>
    <n v="504.07701155549444"/>
    <n v="942.5764594477464"/>
    <n v="1460.1859222106955"/>
    <n v="1885.9639982848105"/>
    <n v="2392.2704653181595"/>
    <n v="57.204203241098185"/>
    <n v="57.204203241098185"/>
    <n v="466.0375365744315"/>
    <n v="874.87086990776481"/>
    <n v="1283.7042032410982"/>
    <n v="1692.5375365744314"/>
    <n v="2101.3708699077647"/>
    <n v="50.204084064821927"/>
    <n v="459.03741739815524"/>
    <n v="867.87075073148856"/>
    <n v="1276.7040840648219"/>
    <n v="1685.5374173981552"/>
    <n v="2094.3707507314884"/>
    <n v="50.064081681296557"/>
    <n v="50.064081681296557"/>
    <n v="497.31408168129656"/>
    <n v="944.56408168129656"/>
    <n v="1391.8140816812966"/>
    <n v="1839.0640816812966"/>
    <n v="2286.3140816812966"/>
    <n v="54.671281633626222"/>
    <n v="501.92128163362622"/>
    <n v="949.17128163362622"/>
    <n v="1396.4212816336262"/>
    <n v="1843.6712816336262"/>
    <n v="2290.9212816336262"/>
    <n v="54.763425632672806"/>
    <n v="54.763425632672806"/>
    <n v="590.51342563267281"/>
    <n v="1126.2634256326728"/>
    <n v="1662.0134256326728"/>
    <n v="2197.7634256326728"/>
    <n v="2733.5134256326728"/>
    <n v="65.385268512653511"/>
    <n v="601.13526851265351"/>
    <n v="1136.8852685126535"/>
    <n v="1672.6352685126535"/>
    <n v="2208.3852685126535"/>
    <n v="2744.1352685126535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</r>
  <r>
    <s v="DE Florida"/>
    <x v="24"/>
    <s v="Grid Solutions"/>
    <s v="PEF Dist_MajProj_OthT&amp;D_Mthly-367"/>
    <s v="AFUDC Not Eligible"/>
    <s v="Major Projects"/>
    <s v="Other Transmission &amp; Distribution Expansion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469.46767929584001"/>
    <n v="932.17321810407998"/>
    <n v="1403.2808452796819"/>
    <n v="1887.9790055891499"/>
    <n v="2372.9323733200181"/>
    <n v="59.59856196867031"/>
    <n v="546.94859916624432"/>
    <n v="1030.5126210721123"/>
    <n v="1500.0903552925142"/>
    <n v="1963.3282527783542"/>
    <n v="2433.5723180805562"/>
    <n v="58.319582516659011"/>
    <n v="58.319582516659011"/>
    <n v="1344.944854353389"/>
    <n v="2658.5806224915191"/>
    <n v="4167.2335324582791"/>
    <n v="5511.0274480874596"/>
    <n v="6854.406297052039"/>
    <n v="170.95813915517101"/>
    <n v="1521.6196455624411"/>
    <n v="2845.2851950430213"/>
    <n v="4407.7542408713816"/>
    <n v="5693.0187348917116"/>
    <n v="7221.3682712768714"/>
    <n v="172.67805804474483"/>
    <n v="172.67805804474483"/>
    <n v="1406.7613913780781"/>
    <n v="2640.8447247114113"/>
    <n v="3874.9280580447448"/>
    <n v="5109.0113913780779"/>
    <n v="6343.0947247114109"/>
    <n v="151.54356116089457"/>
    <n v="1385.6268944942278"/>
    <n v="2619.7102278275611"/>
    <n v="3853.7935611608946"/>
    <n v="5087.8768944942276"/>
    <n v="6321.9602278275606"/>
    <n v="151.12087122321736"/>
    <n v="151.12087122321736"/>
    <n v="1501.0375378898841"/>
    <n v="2850.9542045565508"/>
    <n v="4200.8708712232174"/>
    <n v="5550.7875378898843"/>
    <n v="6900.7042045565513"/>
    <n v="165.01241742446473"/>
    <n v="1514.9290840911315"/>
    <n v="2864.8457507577982"/>
    <n v="4214.7624174244647"/>
    <n v="5564.6790840911317"/>
    <n v="6914.5957507577987"/>
    <n v="165.29024834849042"/>
    <n v="165.29024834849042"/>
    <n v="1782.4569150151572"/>
    <n v="3399.6235816818239"/>
    <n v="5016.7902483484904"/>
    <n v="6633.9569150151574"/>
    <n v="8251.1235816818244"/>
    <n v="197.36580496697025"/>
    <n v="1814.532471633637"/>
    <n v="3431.6991383003037"/>
    <n v="5048.8658049669702"/>
    <n v="6666.0324716336372"/>
    <n v="8283.1991383003042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</r>
  <r>
    <s v="DE Florida"/>
    <x v="24"/>
    <s v="Grid Solutions"/>
    <s v="PEF Dist_MajProj_OthT&amp;D_Mthly-368"/>
    <s v="AFUDC Not Eligible"/>
    <s v="Major Projects"/>
    <s v="Other Transmission &amp; Distribution Expansion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354.57447526592"/>
    <n v="704.04171414304005"/>
    <n v="1059.8547915206161"/>
    <n v="1425.9323798902001"/>
    <n v="1792.202718562984"/>
    <n v="45.012957800079221"/>
    <n v="413.09342708679122"/>
    <n v="778.31443565957522"/>
    <n v="1132.9720320195513"/>
    <n v="1482.8413450054713"/>
    <n v="1838.0022007038474"/>
    <n v="44.0469840215369"/>
    <n v="44.0469840215369"/>
    <n v="1015.7954147327769"/>
    <n v="2007.944041187217"/>
    <n v="3147.383106965317"/>
    <n v="4162.3092531367074"/>
    <n v="5176.9219122432969"/>
    <n v="129.11941579088852"/>
    <n v="1149.2324417068685"/>
    <n v="2148.9562530214607"/>
    <n v="3329.0409883003608"/>
    <n v="4299.7616654484009"/>
    <n v="5454.0769863657006"/>
    <n v="130.41841754258621"/>
    <n v="130.41841754258621"/>
    <n v="1062.5017508759197"/>
    <n v="1994.5850842092532"/>
    <n v="2926.6684175425867"/>
    <n v="3858.7517508759202"/>
    <n v="4790.8350842092532"/>
    <n v="114.45836835085174"/>
    <n v="1046.5417016841852"/>
    <n v="1978.6250350175187"/>
    <n v="2910.7083683508522"/>
    <n v="3842.7917016841857"/>
    <n v="4774.8750350175187"/>
    <n v="114.13916736701685"/>
    <n v="114.13916736701685"/>
    <n v="1133.7225007003503"/>
    <n v="2153.3058340336838"/>
    <n v="3172.8891673670173"/>
    <n v="4192.4725007003508"/>
    <n v="5212.0558340336838"/>
    <n v="124.63278334734059"/>
    <n v="1144.2161166806741"/>
    <n v="2163.7994500140076"/>
    <n v="3183.382783347341"/>
    <n v="4202.9661166806745"/>
    <n v="5222.5494500140076"/>
    <n v="124.84265566694648"/>
    <n v="124.84265566694648"/>
    <n v="1346.2593223336132"/>
    <n v="2567.67598900028"/>
    <n v="3789.0926556669465"/>
    <n v="5010.5093223336135"/>
    <n v="6231.9259890002804"/>
    <n v="149.06685311333877"/>
    <n v="1370.4835197800055"/>
    <n v="2591.9001864466723"/>
    <n v="3813.3168531133388"/>
    <n v="5034.7335197800057"/>
    <n v="6256.1501864466727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</r>
  <r>
    <s v="DE Florida"/>
    <x v="24"/>
    <s v="Grid Solutions"/>
    <s v="PEF Dist_MajProj_OthT&amp;D_Mthly-369"/>
    <s v="AFUDC Not Eligible"/>
    <s v="Major Projects"/>
    <s v="Other Transmission &amp; Distribution Expansion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218.60982685568001"/>
    <n v="434.07083127615999"/>
    <n v="653.44430755406393"/>
    <n v="879.14627933079987"/>
    <n v="1104.9670896403359"/>
    <n v="27.752349921853465"/>
    <n v="254.68918060990146"/>
    <n v="479.86303551943746"/>
    <n v="698.52410996694152"/>
    <n v="914.23300970262153"/>
    <n v="1133.2043643437255"/>
    <n v="27.156787141097993"/>
    <n v="27.156787141097993"/>
    <n v="626.27987976005795"/>
    <n v="1237.9805366718178"/>
    <n v="1940.4918403846339"/>
    <n v="2566.235780129402"/>
    <n v="3191.78644213497"/>
    <n v="79.607459359795939"/>
    <n v="708.54932496213189"/>
    <n v="1324.9203965996999"/>
    <n v="2052.4914363957159"/>
    <n v="2650.9808764418758"/>
    <n v="3362.6640066314917"/>
    <n v="80.408347657834838"/>
    <n v="80.408347657834838"/>
    <n v="655.07501432450147"/>
    <n v="1229.7416809911681"/>
    <n v="1804.4083476578348"/>
    <n v="2379.0750143245014"/>
    <n v="2953.7416809911679"/>
    <n v="70.568166953156833"/>
    <n v="645.23483361982346"/>
    <n v="1219.9015002864901"/>
    <n v="1794.5681669531568"/>
    <n v="2369.2348336198233"/>
    <n v="2943.9015002864899"/>
    <n v="70.371363339063009"/>
    <n v="70.371363339063009"/>
    <n v="698.95469667239638"/>
    <n v="1327.5380300057298"/>
    <n v="1956.121363339063"/>
    <n v="2584.7046966723965"/>
    <n v="3213.28803000573"/>
    <n v="76.83742726678156"/>
    <n v="705.42076060011493"/>
    <n v="1334.0040939334483"/>
    <n v="1962.5874272667816"/>
    <n v="2591.170760600115"/>
    <n v="3219.7540939334485"/>
    <n v="76.966748545335577"/>
    <n v="76.966748545335577"/>
    <n v="829.96674854533558"/>
    <n v="1582.9667485453356"/>
    <n v="2335.9667485453356"/>
    <n v="3088.9667485453356"/>
    <n v="3841.9667485453356"/>
    <n v="91.899334970907148"/>
    <n v="844.89933497090715"/>
    <n v="1597.8993349709071"/>
    <n v="2350.8993349709071"/>
    <n v="3103.8993349709071"/>
    <n v="3856.8993349709071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</r>
  <r>
    <s v="DE Florida"/>
    <x v="24"/>
    <s v="Grid Solutions"/>
    <s v="PEF Dist_MajProj_OthT&amp;D_Mthly-370"/>
    <s v="AFUDC Not Eligible"/>
    <s v="Major Projects"/>
    <s v="Other Transmission &amp; Distribution Expansion"/>
    <s v="~"/>
    <s v="IK - Distrib Lines OH/UG (Line Ext)"/>
    <s v="~"/>
    <s v="PEF Distribution Meters 370.0"/>
    <n v="0"/>
    <n v="0"/>
    <n v="0"/>
    <n v="0"/>
    <n v="0"/>
    <n v="0"/>
    <n v="0"/>
    <n v="0"/>
    <n v="0"/>
    <n v="0"/>
    <n v="0"/>
    <n v="0"/>
    <n v="0"/>
    <n v="127.58221250712"/>
    <n v="253.32675038244003"/>
    <n v="381.35463399350101"/>
    <n v="513.075871509075"/>
    <n v="644.86646401734902"/>
    <n v="16.196464066728936"/>
    <n v="148.63837381513594"/>
    <n v="280.05139866090997"/>
    <n v="407.66351961837097"/>
    <n v="533.55273092049094"/>
    <n v="661.34593355285199"/>
    <n v="15.84888949357935"/>
    <n v="15.84888949357935"/>
    <n v="365.50128536184434"/>
    <n v="722.49403506280942"/>
    <n v="1132.4845086297285"/>
    <n v="1497.6730156782405"/>
    <n v="1862.7487244964525"/>
    <n v="46.459465904514673"/>
    <n v="413.51430468298867"/>
    <n v="773.23274083920069"/>
    <n v="1197.8482503449197"/>
    <n v="1547.1308421729848"/>
    <n v="1962.4740573411038"/>
    <n v="46.926869874887871"/>
    <n v="46.926869874887871"/>
    <n v="382.34353654155456"/>
    <n v="717.76020320822124"/>
    <n v="1053.1768698748879"/>
    <n v="1388.5935365415546"/>
    <n v="1724.0102032082214"/>
    <n v="41.188537397497385"/>
    <n v="376.60520406416407"/>
    <n v="712.02187073083076"/>
    <n v="1047.4385373974974"/>
    <n v="1382.8552040641641"/>
    <n v="1718.2718707308309"/>
    <n v="41.073770747950221"/>
    <n v="41.073770747950221"/>
    <n v="407.90710408128353"/>
    <n v="774.74043741461685"/>
    <n v="1141.5737707479502"/>
    <n v="1508.4071040812835"/>
    <n v="1875.2404374146167"/>
    <n v="44.84147541495895"/>
    <n v="411.67480874829226"/>
    <n v="778.50814208162558"/>
    <n v="1145.3414754149589"/>
    <n v="1512.1748087482922"/>
    <n v="1879.0081420816255"/>
    <n v="44.916829508299088"/>
    <n v="44.916829508299088"/>
    <n v="484.41682950829909"/>
    <n v="923.91682950829909"/>
    <n v="1363.4168295082991"/>
    <n v="1802.9168295082991"/>
    <n v="2242.4168295082991"/>
    <n v="53.638336590166091"/>
    <n v="493.13833659016609"/>
    <n v="932.63833659016609"/>
    <n v="1372.1383365901661"/>
    <n v="1811.6383365901661"/>
    <n v="2251.1383365901661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</r>
  <r>
    <s v="DE Florida"/>
    <x v="24"/>
    <s v="Grid Solutions"/>
    <s v="PEF Grid Solutions - H&amp;R_Mthly-364"/>
    <s v="AFUDC Not Eligible"/>
    <s v="Major Projects"/>
    <s v="Other Transmission &amp; Distribution Expansion"/>
    <s v="Grid Solutions - H&amp;R"/>
    <s v="IK - Distrib Lines OH/UG (Line Ext)"/>
    <s v="~"/>
    <s v="PEF Distribution Poles Towers &amp; Fixtures 364.0 SPP"/>
    <n v="0"/>
    <n v="0"/>
    <n v="0"/>
    <n v="0"/>
    <n v="0"/>
    <n v="0"/>
    <n v="0"/>
    <n v="0"/>
    <n v="0"/>
    <n v="0"/>
    <n v="0"/>
    <n v="0"/>
    <n v="0"/>
    <n v="5.0367051000000176E-4"/>
    <n v="1.0073410200000035E-3"/>
    <n v="1.5110115300000053E-3"/>
    <n v="2.0146820400000071E-3"/>
    <n v="0.10983133753200036"/>
    <n v="0.10948380797200036"/>
    <n v="0.1624425513900003"/>
    <n v="0.22681238462400044"/>
    <n v="0.41691396033000139"/>
    <n v="1.2235102809300002"/>
    <n v="1.2762031827860003"/>
    <n v="1.3388169404960006"/>
    <n v="1.3388169404960006"/>
    <n v="2.8983027221539999"/>
    <n v="6.0711500864279913"/>
    <n v="6.1300423096219898"/>
    <n v="6.1898342757159899"/>
    <n v="6.2493044986959898"/>
    <n v="6.3087899338239897"/>
    <n v="6.3675392493999894"/>
    <n v="6.4260358330699896"/>
    <n v="6.4843570441719898"/>
    <n v="6.5426409051219894"/>
    <n v="6.6007715933459892"/>
    <n v="6.6580899157639886"/>
    <n v="6.6580899157639886"/>
    <n v="7.393994392530324"/>
    <n v="8.0392219623797772"/>
    <n v="8.8238830892875768"/>
    <n v="9.6341108835564242"/>
    <n v="10.495677410529801"/>
    <n v="11.26147502891461"/>
    <n v="12.263719440931148"/>
    <n v="13.434934198982674"/>
    <n v="14.669920661709128"/>
    <n v="15.877103178610177"/>
    <n v="17.378834494846217"/>
    <n v="18.509499684284016"/>
    <n v="18.509499684284016"/>
    <n v="19.283993873933277"/>
    <n v="19.963056197410062"/>
    <n v="20.788863761870218"/>
    <n v="21.641578670890681"/>
    <n v="22.548324437772393"/>
    <n v="23.354279319977294"/>
    <n v="24.409079906496515"/>
    <n v="25.641711387321706"/>
    <n v="26.941458664142296"/>
    <n v="28.211943998454096"/>
    <n v="29.79242382370245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</r>
  <r>
    <s v="DE Florida"/>
    <x v="24"/>
    <s v="Grid Solutions"/>
    <s v="PEF Grid Solutions - H&amp;R_Mthly-365"/>
    <s v="AFUDC Not Eligible"/>
    <s v="Major Projects"/>
    <s v="Other Transmission &amp; Distribution Expansion"/>
    <s v="Grid Solutions - H&amp;R"/>
    <s v="IK - Distrib Lines OH/UG (Line Ext)"/>
    <s v="~"/>
    <s v="PEF Distribution O/H Conduct &amp; Devices 365.0 SPP"/>
    <n v="0"/>
    <n v="0"/>
    <n v="0"/>
    <n v="0"/>
    <n v="0"/>
    <n v="0"/>
    <n v="0"/>
    <n v="0"/>
    <n v="0"/>
    <n v="0"/>
    <n v="0"/>
    <n v="0"/>
    <n v="0"/>
    <n v="6.0074262000000059E-4"/>
    <n v="1.2014852400000012E-3"/>
    <n v="1.8022278600000018E-3"/>
    <n v="2.4029704799999989E-3"/>
    <n v="0.13099906418400042"/>
    <n v="0.13058455546400041"/>
    <n v="0.19375000518000052"/>
    <n v="0.27052579708800062"/>
    <n v="0.49726553346000024"/>
    <n v="1.4593166706600016"/>
    <n v="1.5221650433320018"/>
    <n v="1.5968463123520014"/>
    <n v="1.5968463123520014"/>
    <n v="3.4568908369480056"/>
    <n v="7.241239137335981"/>
    <n v="7.3114816227639805"/>
    <n v="7.3827972579919798"/>
    <n v="7.4537291407519799"/>
    <n v="7.5246791674879798"/>
    <n v="7.5947512027999808"/>
    <n v="7.6645217973399813"/>
    <n v="7.7340832198639813"/>
    <n v="7.8036000937639809"/>
    <n v="7.8729342740519819"/>
    <n v="7.9412995217679825"/>
    <n v="7.9412995217679825"/>
    <n v="8.8190344192157966"/>
    <n v="9.588616304817144"/>
    <n v="10.524504691831787"/>
    <n v="11.490887194404522"/>
    <n v="12.518502912303688"/>
    <n v="13.431892238310191"/>
    <n v="14.627298604180552"/>
    <n v="16.024240867753889"/>
    <n v="17.497245517724011"/>
    <n v="18.937087584358665"/>
    <n v="20.728246660659721"/>
    <n v="22.076824262008003"/>
    <n v="22.076824262008003"/>
    <n v="23.000586244151201"/>
    <n v="23.810523834796975"/>
    <n v="24.795488787161595"/>
    <n v="25.812546920181951"/>
    <n v="26.894049245323885"/>
    <n v="27.855335320098376"/>
    <n v="29.113426979908049"/>
    <n v="30.583622773752325"/>
    <n v="32.133869549993136"/>
    <n v="33.64921474740413"/>
    <n v="35.534299484798893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</r>
  <r>
    <s v="DE Florida"/>
    <x v="24"/>
    <s v="Grid Solutions"/>
    <s v="PEF Grid Solutions - H&amp;R_Mthly-368"/>
    <s v="AFUDC Not Eligible"/>
    <s v="Major Projects"/>
    <s v="Other Transmission &amp; Distribution Expansion"/>
    <s v="Grid Solutions - H&amp;R"/>
    <s v="IK - Distrib Lines OH/UG (Line Ext)"/>
    <s v="~"/>
    <s v="PEF Distribution Line Transformations 368.0 SPP"/>
    <n v="0"/>
    <n v="0"/>
    <n v="0"/>
    <n v="0"/>
    <n v="0"/>
    <n v="0"/>
    <n v="0"/>
    <n v="0"/>
    <n v="0"/>
    <n v="0"/>
    <n v="0"/>
    <n v="0"/>
    <n v="0"/>
    <n v="5.2458686999999962E-4"/>
    <n v="1.0491737399999992E-3"/>
    <n v="1.5737606099999989E-3"/>
    <n v="2.0983474799999985E-3"/>
    <n v="0.11439239828400005"/>
    <n v="0.11403043656400005"/>
    <n v="0.16918844343000039"/>
    <n v="0.23623141828800032"/>
    <n v="0.43422750621000006"/>
    <n v="1.2743200484100043"/>
    <n v="1.3292011738820042"/>
    <n v="1.3944151471520048"/>
    <n v="1.3944151471520048"/>
    <n v="3.0186630408980051"/>
    <n v="6.3232719762359864"/>
    <n v="6.3846098676139871"/>
    <n v="6.4468848662919864"/>
    <n v="6.5088247605519856"/>
    <n v="6.5707804986879861"/>
    <n v="6.6319695477999865"/>
    <n v="6.6928953695899871"/>
    <n v="6.7536385359639866"/>
    <n v="6.8143428011139875"/>
    <n v="6.8748875326019876"/>
    <n v="6.9345861624679879"/>
    <n v="6.9345861624679879"/>
    <n v="7.7010511796194621"/>
    <n v="8.373073671674895"/>
    <n v="9.1903200984613989"/>
    <n v="10.034194921671713"/>
    <n v="10.931540465451384"/>
    <n v="11.729140022514869"/>
    <n v="12.773005503292659"/>
    <n v="13.992858307507973"/>
    <n v="15.27913111902128"/>
    <n v="16.536445346252584"/>
    <n v="18.10054035504163"/>
    <n v="19.278159653708002"/>
    <n v="19.278159653708002"/>
    <n v="20.08481693205708"/>
    <n v="20.79207926275739"/>
    <n v="21.652180850723049"/>
    <n v="22.540307187771013"/>
    <n v="23.484708168750082"/>
    <n v="24.324132634989112"/>
    <n v="25.42273683589076"/>
    <n v="26.706556868136737"/>
    <n v="28.060279871967836"/>
    <n v="29.383525747346823"/>
    <n v="31.029639522451859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</r>
  <r>
    <s v="DE Florida"/>
    <x v="24"/>
    <s v="Grid Solutions"/>
    <s v="PEF Grid Solutions Advanced DMS Dec 21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23442.36"/>
    <n v="23772.57"/>
    <n v="24385.54"/>
    <n v="24909.52"/>
    <n v="25417.25"/>
    <n v="25998.9"/>
    <n v="26495.14"/>
    <n v="26921.360000000001"/>
    <n v="27447.52"/>
    <n v="27824.399999999998"/>
    <n v="28200.92"/>
    <n v="29414.45"/>
    <n v="29414.45"/>
    <n v="29414.45"/>
    <n v="29414.45"/>
    <n v="29414.45"/>
    <n v="29414.45"/>
    <n v="29414.45"/>
    <n v="29414.45"/>
    <n v="29414.45"/>
    <n v="29414.45"/>
    <n v="29414.45"/>
    <n v="29414.45"/>
    <n v="29414.45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</r>
  <r>
    <s v="DE Florida"/>
    <x v="24"/>
    <s v="Grid Solutions"/>
    <s v="PEF Grid Solutions Advanced DMS VS"/>
    <s v="AFUDC Not Eligible"/>
    <s v="Major Projects"/>
    <s v="Other Transmission &amp; Distribution Expansion"/>
    <s v="Grid Solutions - Advanced DMS"/>
    <s v="VS - Intangible Plant - Software"/>
    <s v="~"/>
    <s v="PEF Grid Solutions Advanced DMS - 303"/>
    <n v="834.46"/>
    <n v="925.64"/>
    <n v="1194.42"/>
    <n v="1755.76"/>
    <n v="2589.37"/>
    <n v="308.72000000000003"/>
    <n v="805.68000000000006"/>
    <n v="1086.3200000000002"/>
    <n v="1395.26"/>
    <n v="1458.96"/>
    <n v="1758.62"/>
    <n v="1817.21"/>
    <n v="1817.21"/>
    <n v="2893.4797641"/>
    <n v="3710.9993602"/>
    <n v="4827.4562902999996"/>
    <n v="5558.6025423999999"/>
    <n v="6105.1886565000004"/>
    <n v="6657.9374306000009"/>
    <n v="7053.2318167000012"/>
    <n v="7486.1224828000013"/>
    <n v="8002.848402900001"/>
    <n v="8348.0094330000011"/>
    <n v="8756.6072931000017"/>
    <n v="183.30502562400034"/>
    <n v="183.30502562400034"/>
    <n v="659.07732562400031"/>
    <n v="1131.8937456240003"/>
    <n v="2624.660885624"/>
    <n v="3271.7562456240003"/>
    <n v="3770.3365956240004"/>
    <n v="4244.369195624"/>
    <n v="4868.7388956240002"/>
    <n v="5437.3296956240001"/>
    <n v="6275.1136656239996"/>
    <n v="6900.7691156239998"/>
    <n v="7376.5268756240002"/>
    <n v="156.94620031247905"/>
    <n v="156.94620031247905"/>
    <n v="295.05427730866484"/>
    <n v="449.52716836683021"/>
    <n v="603.92783768076697"/>
    <n v="753.81270679904014"/>
    <n v="909.78724860300167"/>
    <n v="1090.810610179059"/>
    <n v="1802.3639675874924"/>
    <n v="1998.888344245875"/>
    <n v="2192.8412666806494"/>
    <n v="2584.9938611901812"/>
    <n v="2814.1879836920398"/>
    <n v="67.699205806249665"/>
    <n v="67.699205806249665"/>
    <n v="155.58616624791097"/>
    <n v="253.88709955330324"/>
    <n v="352.14207356568312"/>
    <n v="447.52335646751567"/>
    <n v="546.77988572763707"/>
    <n v="661.97657345134564"/>
    <n v="1114.7832675624613"/>
    <n v="1239.8442378754028"/>
    <n v="1363.2688281840522"/>
    <n v="1612.8204859173352"/>
    <n v="1758.6712950509561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</r>
  <r>
    <s v="DE Florida"/>
    <x v="24"/>
    <s v="Grid Solutions"/>
    <s v="PEF Grid Solutions Circuit Reliability IK"/>
    <s v="AFUDC Not Eligible"/>
    <s v="Major Projects"/>
    <s v="Other Transmission &amp; Distribution Expansion"/>
    <s v="Grid Solutions - Circuit Reliability"/>
    <s v="IK - Distrib Lines OH/UG (Line Ext)"/>
    <s v="~"/>
    <s v="PEF Distribution U/G Conduct &amp; Devices 367.0"/>
    <n v="3749.8799999999997"/>
    <n v="3185.69"/>
    <n v="3100.3900000000003"/>
    <n v="2755.4900000000002"/>
    <n v="1160.9100000000001"/>
    <n v="782.45"/>
    <n v="874.13"/>
    <n v="1049.93"/>
    <n v="956.19"/>
    <n v="783.96"/>
    <n v="804.52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</r>
  <r>
    <s v="DE Florida"/>
    <x v="24"/>
    <s v="Grid Solutions"/>
    <s v="PEF Grid Solutions Communication Monthly RR"/>
    <s v="AFUDC Not Eligible"/>
    <s v="Major Projects"/>
    <s v="Other Transmission &amp; Distribution Expansion"/>
    <s v="Grid Solutions - Communication"/>
    <s v="RR - Communication"/>
    <s v="~"/>
    <s v="PEF RUSD Communication"/>
    <n v="96.49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1.9613999999999976"/>
    <n v="1.9613999999999976"/>
    <n v="1.9613999999999976"/>
    <n v="3.9228000000000041E-2"/>
    <n v="3.9228000000000041E-2"/>
    <n v="3.9228000000000041E-2"/>
    <n v="7.8456000000000359E-4"/>
    <n v="7.8456000000000359E-4"/>
    <n v="7.8456000000000359E-4"/>
    <n v="1.5691200000000037E-5"/>
    <n v="1.5691200000000037E-5"/>
    <n v="1.5691200000000037E-5"/>
    <n v="1.5691200000000037E-5"/>
    <n v="3.1382400000000264E-7"/>
    <n v="3.1382400000000264E-7"/>
    <n v="3.1382400000000264E-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Grid Solutions"/>
    <s v="PEF Grid Solutions Communication Monthly RR - 360"/>
    <s v="AFUDC Not Eligible"/>
    <s v="Major Projects"/>
    <s v="Other Transmission &amp; Distribution Expansion"/>
    <s v="Grid Solutions - Communication"/>
    <s v="RR - Communication"/>
    <s v="~"/>
    <s v="PEF Distribution Easements 360.1"/>
    <n v="1456.86"/>
    <n v="1458.55"/>
    <n v="1999.88"/>
    <n v="2020.52"/>
    <n v="2042.53"/>
    <n v="2063.2800000000002"/>
    <n v="2165.27"/>
    <n v="2299.39"/>
    <n v="2454.06"/>
    <n v="2835.09"/>
    <n v="3008.44"/>
    <n v="3403.05"/>
    <n v="3403.05"/>
    <n v="3403.05"/>
    <n v="3403.05"/>
    <n v="68.061000000000149"/>
    <n v="68.061000000000149"/>
    <n v="68.061000000000149"/>
    <n v="1.361220000000003"/>
    <n v="1.361220000000003"/>
    <n v="1.361220000000003"/>
    <n v="2.7224400000000148E-2"/>
    <n v="2.7224400000000148E-2"/>
    <n v="2.7224400000000148E-2"/>
    <n v="5.4448800000000269E-4"/>
    <n v="5.4448800000000269E-4"/>
    <n v="5.4448800000000269E-4"/>
    <n v="5.4448800000000269E-4"/>
    <n v="1.0889760000000036E-5"/>
    <n v="1.0889760000000036E-5"/>
    <n v="1.0889760000000036E-5"/>
    <n v="2.1779520000000107E-7"/>
    <n v="2.1779520000000107E-7"/>
    <n v="2.1779520000000107E-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Grid Solutions"/>
    <s v="PEF Grid Solutions Communications Quarterly RR "/>
    <s v="AFUDC Not Eligible"/>
    <s v="Major Projects"/>
    <s v="Other Transmission &amp; Distribution Expansion"/>
    <s v="Grid Solutions - Communication"/>
    <s v="RR - Communication"/>
    <s v="~"/>
    <s v="PEF RUSD Communication"/>
    <n v="47474.040000000008"/>
    <n v="49508.399999999994"/>
    <n v="51809.51"/>
    <n v="54387.700000000004"/>
    <n v="58160.99"/>
    <n v="53321.89"/>
    <n v="53807.43"/>
    <n v="56184.24"/>
    <n v="56075.729999999996"/>
    <n v="60926.14"/>
    <n v="63576.23000000001"/>
    <n v="70150.03"/>
    <n v="70150.03"/>
    <n v="72778.759392099993"/>
    <n v="75226.961514199997"/>
    <n v="1601.5947505220101"/>
    <n v="4347.6696424220099"/>
    <n v="6346.7639243220101"/>
    <n v="185.3933229564409"/>
    <n v="2212.5487248564409"/>
    <n v="6993.4803067564408"/>
    <n v="186.63868977312995"/>
    <n v="3054.82217167313"/>
    <n v="5541.7497635731306"/>
    <n v="162.59587920946251"/>
    <n v="162.59587920946251"/>
    <n v="1381.5132850094626"/>
    <n v="2086.8272808094625"/>
    <n v="58.9435216041893"/>
    <n v="135.0405210041894"/>
    <n v="1441.5904565041894"/>
    <n v="55.132234318084102"/>
    <n v="2091.646043718084"/>
    <n v="4705.4670431180839"/>
    <n v="146.97463625036289"/>
    <n v="2312.1746256503629"/>
    <n v="6032.5354611503626"/>
    <n v="372.67299105900747"/>
    <n v="372.67299105900747"/>
    <n v="2752.3148781964751"/>
    <n v="4853.3826206837721"/>
    <n v="147.66242086815691"/>
    <n v="2756.2508820855969"/>
    <n v="5522.4221032272544"/>
    <n v="159.89107828925808"/>
    <n v="3358.3328981363343"/>
    <n v="7075.9667381866748"/>
    <n v="219.79188380243068"/>
    <n v="4048.1208389368917"/>
    <n v="8781.0878152118858"/>
    <n v="247.48511392053115"/>
    <n v="247.48511392053115"/>
    <n v="2836.0295131544763"/>
    <n v="5121.5444751427112"/>
    <n v="157.46723981308151"/>
    <n v="2995.0568316290969"/>
    <n v="6004.0629600351385"/>
    <n v="173.86433461832348"/>
    <n v="3653.0889624047209"/>
    <n v="7697.0841143983507"/>
    <n v="239.08557285530514"/>
    <n v="4403.4934733899536"/>
    <n v="9551.9551912720053"/>
    <n v="269.21115693743741"/>
    <n v="269.21115693743741"/>
    <n v="2122.5904947930985"/>
    <n v="3759.0029156743253"/>
    <n v="114.58569281840209"/>
    <n v="2146.2796132867825"/>
    <n v="4300.7065520401702"/>
    <n v="124.52242965636833"/>
    <n v="2615.6224620939734"/>
    <n v="5511.0941639939083"/>
    <n v="171.1843019924363"/>
    <n v="3152.8706735060655"/>
    <n v="6839.1325635811736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</r>
  <r>
    <s v="DE Florida"/>
    <x v="24"/>
    <s v="Grid Solutions"/>
    <s v="PEF Grid Solutions Dist Energy Enablement &amp; Storage VS"/>
    <s v="AFUDC Not Eligible"/>
    <s v="Major Projects"/>
    <s v="Other Transmission &amp; Distribution Expansion"/>
    <s v="GS Distributed Energy Enablement &amp; Storage"/>
    <s v="VS - Intangible Plant - Software"/>
    <s v="~"/>
    <s v="PEF Grid Solutions Ent Sys Intang-5 Year"/>
    <n v="3308.7799999999997"/>
    <n v="3518.74"/>
    <n v="3777.56"/>
    <n v="4012.44"/>
    <n v="4605.880000000001"/>
    <n v="4937.1900000000005"/>
    <n v="5329.1299999999992"/>
    <n v="5930.27"/>
    <n v="6476.5999999999995"/>
    <n v="6983.14"/>
    <n v="7105.5199999999995"/>
    <n v="7579.13"/>
    <n v="7579.13"/>
    <n v="7960.7387201000001"/>
    <n v="8325.6267002000004"/>
    <n v="8718.7105903000011"/>
    <n v="9064.4395504000004"/>
    <n v="9440.5999005000012"/>
    <n v="9823.7835406000013"/>
    <n v="10179.080180700001"/>
    <n v="10566.246600800001"/>
    <n v="10924.020980900001"/>
    <n v="11303.264131"/>
    <n v="11658.239271099999"/>
    <n v="240.0342482240012"/>
    <n v="240.0342482240012"/>
    <n v="564.97325822400126"/>
    <n v="846.30301822400133"/>
    <n v="1120.9348082240012"/>
    <n v="1403.9962382240012"/>
    <n v="1686.8835382240013"/>
    <n v="1956.5351582240014"/>
    <n v="2239.0126082240013"/>
    <n v="2521.3498782240013"/>
    <n v="2790.3507682240015"/>
    <n v="3079.1878782240015"/>
    <n v="3341.4677282240013"/>
    <n v="72.19842456448032"/>
    <n v="72.19842456448032"/>
    <n v="147.15017245699207"/>
    <n v="221.98300634401676"/>
    <n v="297.16142988799936"/>
    <n v="371.66073129113272"/>
    <n v="446.59631259498951"/>
    <n v="521.52577008443552"/>
    <n v="596.12384121978312"/>
    <n v="671.08008188832605"/>
    <n v="745.5829055769326"/>
    <n v="820.35340140716085"/>
    <n v="894.80809827350072"/>
    <n v="19.383842291289625"/>
    <n v="19.383842291289625"/>
    <n v="20.806441511460115"/>
    <n v="22.226783719936684"/>
    <n v="23.653685289473017"/>
    <n v="25.067696984454884"/>
    <n v="26.489989359527563"/>
    <n v="27.912165503373483"/>
    <n v="29.32805186769896"/>
    <n v="30.750736361660366"/>
    <n v="32.164814910327543"/>
    <n v="33.583973929972906"/>
    <n v="34.997139021892899"/>
    <n v="0.72817924582579252"/>
    <n v="0.72817924582579252"/>
    <n v="2.1507784659962841"/>
    <n v="3.5711206744728541"/>
    <n v="4.9980222440091868"/>
    <n v="6.4120339389910512"/>
    <n v="7.8343263140637287"/>
    <n v="9.2565024579096473"/>
    <n v="10.672388822235124"/>
    <n v="12.095073316196528"/>
    <n v="13.509151864863707"/>
    <n v="14.928310884509074"/>
    <n v="16.341475976429063"/>
    <n v="0.35506598491651786"/>
    <n v="0.35506598491651786"/>
    <n v="0.35506598491651786"/>
    <n v="0.35506598491651786"/>
    <n v="0.35506598491651786"/>
    <n v="0.35506598491651786"/>
    <n v="0.35506598491651786"/>
    <n v="0.35506598491651786"/>
    <n v="0.35506598491651786"/>
    <n v="0.35506598491651786"/>
    <n v="0.35506598491651786"/>
    <n v="0.35506598491651786"/>
    <n v="0.35506598491651786"/>
    <n v="0.35506598491651786"/>
    <n v="0.35506598491651786"/>
  </r>
  <r>
    <s v="DE Florida"/>
    <x v="24"/>
    <s v="Grid Solutions"/>
    <s v="PEF Grid Solutions Ent App VS - 303"/>
    <s v="AFUDC Not Eligible"/>
    <s v="Major Projects"/>
    <s v="Other Transmission &amp; Distribution Expansion"/>
    <s v="Grid Solutions - Enterprise Syste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295.47287230000001"/>
    <n v="531.94076459999997"/>
    <n v="795.74264689999995"/>
    <n v="1041.6492392"/>
    <n v="1348.5037615000001"/>
    <n v="1582.7144938000001"/>
    <n v="1756.8315161"/>
    <n v="1969.1154684000001"/>
    <n v="2113.1676307000002"/>
    <n v="2202.3953330000004"/>
    <n v="2099.6463653000005"/>
    <n v="41.503190552000206"/>
    <n v="41.503190552000206"/>
    <n v="1152.4957005520002"/>
    <n v="2148.8857105520001"/>
    <n v="3074.6018805520002"/>
    <n v="3995.7881505520004"/>
    <n v="4914.8457605520007"/>
    <n v="5826.4044505520005"/>
    <n v="6733.4139905520005"/>
    <n v="7621.4600205520001"/>
    <n v="8504.2485505519999"/>
    <n v="9467.9090405520001"/>
    <n v="10314.966860552"/>
    <n v="223.00417921103872"/>
    <n v="223.00417921103872"/>
    <n v="529.61775632560841"/>
    <n v="806.2713913347136"/>
    <n v="1128.5846194323026"/>
    <n v="1458.9387272993292"/>
    <n v="1806.4393633104692"/>
    <n v="2122.0595942742693"/>
    <n v="2515.9280872793879"/>
    <n v="2965.5084523448086"/>
    <n v="3436.0578901209587"/>
    <n v="3897.2608521884877"/>
    <n v="4456.1366258346752"/>
    <n v="97.843483584220849"/>
    <n v="97.843483584220849"/>
    <n v="369.06415270246339"/>
    <n v="613.78320496128163"/>
    <n v="898.89128860502728"/>
    <n v="1191.1120800808574"/>
    <n v="1498.5001478399668"/>
    <n v="1777.6878179843638"/>
    <n v="2126.0914249698612"/>
    <n v="2523.7759912664951"/>
    <n v="2940.0091358254281"/>
    <n v="3347.9746836932909"/>
    <n v="3842.3385103338032"/>
    <n v="84.560870671683915"/>
    <n v="84.560870671683915"/>
    <n v="114.37399417895392"/>
    <n v="141.27400645786133"/>
    <n v="172.61366260658343"/>
    <n v="204.73516195980193"/>
    <n v="238.52387894275483"/>
    <n v="269.21275128711568"/>
    <n v="307.50997914665112"/>
    <n v="351.22426954524815"/>
    <n v="396.9774571135041"/>
    <n v="441.82185376231979"/>
    <n v="496.16332364024692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</r>
  <r>
    <s v="DE Florida"/>
    <x v="24"/>
    <s v="Grid Solutions"/>
    <s v="PEF Grid Solutions Maintenance Grid Mod VS"/>
    <s v="AFUDC Not Eligible"/>
    <s v="Maintenance"/>
    <s v="Maintenance"/>
    <s v="Fossil Hydro"/>
    <s v="VS - Intangible Plant - Software"/>
    <s v="~"/>
    <s v="PEF Corporate 2008 Misc Intangible 303"/>
    <n v="1811.3000000000002"/>
    <n v="1469.5700000000002"/>
    <n v="1576.2200000000003"/>
    <n v="1716.5900000000001"/>
    <n v="1767.35"/>
    <n v="1328.6100000000001"/>
    <n v="1412.29"/>
    <n v="1509.0500000000002"/>
    <n v="429.66"/>
    <n v="443.09000000000003"/>
    <n v="501.88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  <n v="661.72"/>
  </r>
  <r>
    <s v="DE Florida"/>
    <x v="24"/>
    <s v="Grid Solutions"/>
    <s v="PEF Grid Solutions Self Optimizing Monthly IK"/>
    <s v="AFUDC Not Eligible"/>
    <s v="Major Projects"/>
    <s v="Other Transmission &amp; Distribution Expansion"/>
    <s v="Grid Solutions - Sectionalization/Self-Healing"/>
    <s v="IK - Distrib Lines OH/UG (Line Ext)"/>
    <s v="~"/>
    <s v="PEF Distribution U/G Conduct &amp; Devices 367.0"/>
    <n v="17120.91"/>
    <n v="16535.29"/>
    <n v="15586.91"/>
    <n v="16457.52"/>
    <n v="14818.27"/>
    <n v="13072.93"/>
    <n v="11895.76"/>
    <n v="11063.73"/>
    <n v="9948.7900000000009"/>
    <n v="8873.8700000000008"/>
    <n v="8450.74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</r>
  <r>
    <s v="DE Florida"/>
    <x v="24"/>
    <s v="Grid Solutions"/>
    <s v="PEF Grid Solutions Targeted Undergrounding Qtrly IK"/>
    <s v="AFUDC Not Eligible"/>
    <s v="Major Projects"/>
    <s v="Other Transmission &amp; Distribution Expansion"/>
    <s v="Grid Solutions - Underground"/>
    <s v="IK - Distrib Lines OH/UG (Line Ext)"/>
    <s v="~"/>
    <s v="PEF Distribution U/G Conduct &amp; Devices 367.0"/>
    <n v="32793.620000000003"/>
    <n v="33666.829999999994"/>
    <n v="35599.589999999997"/>
    <n v="35836.36"/>
    <n v="39029.170000000006"/>
    <n v="40021.799999999996"/>
    <n v="38196.239999999998"/>
    <n v="26491.84"/>
    <n v="26667.18"/>
    <n v="25053.96"/>
    <n v="22472.489999999998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</r>
  <r>
    <s v="DE Florida"/>
    <x v="24"/>
    <s v="Grid Solutions"/>
    <s v="PEF Grid Solutions Transmission FF "/>
    <s v="AFUDC Not Eligible"/>
    <s v="Major Projects"/>
    <s v="Other Transmission &amp; Distribution Expansion"/>
    <s v="Grid Solutions - Transmission"/>
    <s v="FF - Transmission Stations "/>
    <s v="~"/>
    <s v="PEF Transmission (Excl. ECC) 353.1"/>
    <n v="545.19000000000005"/>
    <n v="610.4"/>
    <n v="572.47000000000014"/>
    <n v="777.66"/>
    <n v="699.68999999999994"/>
    <n v="829.11"/>
    <n v="976.38999999999987"/>
    <n v="1549.2000000000003"/>
    <n v="889.84000000000015"/>
    <n v="1179.33"/>
    <n v="1187.3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</r>
  <r>
    <s v="DE Florida"/>
    <x v="24"/>
    <s v="Grid Solutions"/>
    <s v="PEF Grid Solutions Transmission GG"/>
    <s v="AFUDC Not Eligible"/>
    <s v="Major Projects"/>
    <s v="Other Transmission &amp; Distribution Expansion"/>
    <s v="Grid Solutions - Transmission"/>
    <s v="GG - Transmission Lines"/>
    <s v="~"/>
    <s v="PEF Transmission O/H Conduct.&amp; Devices 356.0"/>
    <n v="-683.01"/>
    <n v="-655.77"/>
    <n v="-617.4"/>
    <n v="-612.55999999999995"/>
    <n v="-600.21"/>
    <n v="-584.42999999999995"/>
    <n v="-576.66"/>
    <n v="-560.34"/>
    <n v="-558.58000000000004"/>
    <n v="-558.61"/>
    <n v="-558.11"/>
    <n v="-558.11"/>
    <n v="-558.11"/>
    <n v="-558.11"/>
    <n v="-55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Integrated Grid Strategy"/>
    <s v="PEF IGS Exp Other OU"/>
    <s v="AFUDC Not Eligible"/>
    <s v="Expansion"/>
    <s v="Other Transmission &amp; Distribution Expansion"/>
    <s v="Other"/>
    <s v="OU - Other Utility "/>
    <s v="~"/>
    <s v="PEF Market Solutions Expansion"/>
    <n v="0"/>
    <n v="0"/>
    <n v="0"/>
    <n v="5.21"/>
    <n v="16.920000000000002"/>
    <n v="24.27"/>
    <n v="34.85"/>
    <n v="40.71"/>
    <n v="44.91"/>
    <n v="50.49"/>
    <n v="55.89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</r>
  <r>
    <s v="DE Florida"/>
    <x v="24"/>
    <s v="Integrated Grid Strategy"/>
    <s v="PEF IGS Exp Outdoor Lighting IK"/>
    <s v="AFUDC Not Eligible"/>
    <s v="Expansion"/>
    <s v="Other Transmission &amp; Distribution Expansion"/>
    <s v="Customer Solutions"/>
    <s v="IK - Distrib Lines OH/UG (Line Ext)"/>
    <s v="~"/>
    <s v="D DIS 373-ZZ-STREET LIGHT&amp;SIG-50226"/>
    <n v="-38.369999999999997"/>
    <n v="-881.24"/>
    <n v="-1081.77"/>
    <n v="-750.63"/>
    <n v="-57.35"/>
    <n v="837.09"/>
    <n v="1056.57"/>
    <n v="882.59"/>
    <n v="1216.28"/>
    <n v="-115.59"/>
    <n v="2464.79"/>
    <n v="4294.55"/>
    <n v="4294.55"/>
    <n v="4294.55"/>
    <n v="4294.55"/>
    <n v="4294.5499999999993"/>
    <n v="4294.5499999999993"/>
    <n v="4294.55"/>
    <n v="4294.55"/>
    <n v="4294.55"/>
    <n v="4294.5500000000011"/>
    <n v="4294.550000000002"/>
    <n v="4294.5500000000011"/>
    <n v="4294.5500000000011"/>
    <n v="4294.5500000000011"/>
    <n v="4294.5500000000011"/>
    <n v="4294.55"/>
    <n v="4294.5500000000011"/>
    <n v="4294.5500000000011"/>
    <n v="4294.550000000002"/>
    <n v="4294.5500000000011"/>
    <n v="4294.5500000000011"/>
    <n v="4294.5500000000011"/>
    <n v="4294.550000000002"/>
    <n v="4294.5500000000011"/>
    <n v="4294.550000000002"/>
    <n v="4294.5500000000029"/>
    <n v="4294.5500000000038"/>
    <n v="4294.5500000000038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38"/>
    <n v="4294.5500000000047"/>
    <n v="4294.5500000000056"/>
    <n v="4294.5500000000056"/>
    <n v="4294.5500000000047"/>
    <n v="4294.5500000000047"/>
    <n v="4294.5500000000047"/>
    <n v="4294.5500000000047"/>
    <n v="4294.5500000000038"/>
    <n v="4294.5500000000029"/>
    <n v="4294.5500000000029"/>
    <n v="4294.5500000000029"/>
    <n v="4294.5500000000029"/>
    <n v="4294.5500000000038"/>
    <n v="4294.5500000000047"/>
    <n v="4294.5500000000038"/>
    <n v="4294.5500000000038"/>
    <n v="4294.5500000000038"/>
    <n v="4294.5500000000047"/>
    <n v="4294.5500000000038"/>
    <n v="4294.5500000000047"/>
    <n v="4294.5500000000056"/>
    <n v="4294.5500000000056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</r>
  <r>
    <s v="DE Florida"/>
    <x v="24"/>
    <s v="Integrated Grid Strategy"/>
    <s v="PEF IGS Maint Outdoor Lighting IK"/>
    <s v="AFUDC Not Eligible"/>
    <s v="Maintenance"/>
    <s v="Maintenance"/>
    <s v="Customer Solutions"/>
    <s v="IK - Distrib Lines OH/UG (Line Ext)"/>
    <s v="~"/>
    <s v="PEF Distribution Poles Towers &amp; Fixtures 364.0"/>
    <n v="192.59"/>
    <n v="204.5"/>
    <n v="204.5"/>
    <n v="218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.6666666666665"/>
    <n v="8083.333333333333"/>
    <n v="12125"/>
    <n v="16166.666666666666"/>
    <n v="20208.333333333332"/>
    <n v="24250"/>
    <n v="28291.666666666668"/>
    <n v="32333.333333333336"/>
    <n v="36375"/>
    <n v="40416.666666666664"/>
    <n v="44458.333333333328"/>
    <n v="48500"/>
    <n v="48500"/>
    <n v="48500"/>
    <n v="0"/>
    <n v="0"/>
    <n v="0"/>
    <n v="0"/>
    <n v="0"/>
    <n v="0"/>
    <n v="0"/>
    <n v="0"/>
    <n v="0"/>
    <n v="0"/>
    <n v="0"/>
    <n v="0"/>
  </r>
  <r>
    <s v="DE Florida"/>
    <x v="24"/>
    <s v="Integrated Grid Strategy"/>
    <s v="PEF Solar Growth Battery BY - 2024 Dixie Count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650"/>
    <n v="975"/>
    <n v="1300"/>
    <n v="1625"/>
    <n v="1950"/>
    <n v="2275"/>
    <n v="2600"/>
    <n v="2925"/>
    <n v="3250"/>
    <n v="3575"/>
    <n v="3900"/>
    <n v="3900"/>
    <n v="3900"/>
    <n v="3900"/>
    <n v="3900"/>
    <n v="3900"/>
    <n v="3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Integrated Grid Strategy"/>
    <s v="PEF Solar Growth Battery BY - 2024 J Hopkins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708.33"/>
    <n v="1416.66"/>
    <n v="2124.9900000000002"/>
    <n v="2833.32"/>
    <n v="3541.65"/>
    <n v="4249.9800000000005"/>
    <n v="4958.3100000000004"/>
    <n v="5666.64"/>
    <n v="6374.97"/>
    <n v="7083.3"/>
    <n v="779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.66666666666663"/>
    <n v="1293.3333333333333"/>
    <n v="1940"/>
    <n v="2586.6666666666665"/>
    <n v="3233.333333333333"/>
    <n v="3879.9999999999995"/>
    <n v="4526.6666666666661"/>
    <n v="5173.333333333333"/>
    <n v="5820"/>
    <n v="6466.666666666667"/>
    <n v="7113.3333333333339"/>
    <n v="7760"/>
    <n v="7760"/>
    <n v="15843.333333333332"/>
    <n v="23926.666666666664"/>
    <n v="32009.999999999996"/>
    <n v="40093.333333333328"/>
    <n v="48176.666666666664"/>
    <n v="56260"/>
    <n v="64343.333333333336"/>
    <n v="72426.666666666672"/>
    <n v="80510"/>
    <n v="88593.333333333328"/>
    <n v="96676.666666666657"/>
    <n v="104760"/>
    <n v="104760"/>
    <n v="109367.5"/>
    <n v="1139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Nuclear"/>
    <s v="PEF Nuclear Maintenance"/>
    <s v="AFUDC Not Eligible"/>
    <s v="Maintenance"/>
    <s v="Maintenance"/>
    <s v="Fossil Hydro"/>
    <s v="BB - GO - Nuke Steam Plant"/>
    <s v="~"/>
    <s v="D INT 303-Passport-Nuc Asset -50220"/>
    <n v="-30265.21"/>
    <n v="-30591.29"/>
    <n v="-31906.37"/>
    <n v="-32474.77"/>
    <n v="-33293.869999999995"/>
    <n v="-33410.879999999997"/>
    <n v="-34105.439999999995"/>
    <n v="-34700.49"/>
    <n v="-35562.050000000003"/>
    <n v="-36031.43"/>
    <n v="-36838.8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  <n v="-37569.370000000003"/>
  </r>
  <r>
    <s v="DE Florida"/>
    <x v="24"/>
    <s v="Nuclear"/>
    <s v="PEF Nuclear New Gen COLA"/>
    <s v="AFUDC Not Eligible"/>
    <s v="Expansion"/>
    <s v="New Generation"/>
    <s v="~"/>
    <s v="PN - Nuclear Clause Related"/>
    <s v="~"/>
    <s v="PEF Model Depr Group Nuclear 0%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</r>
  <r>
    <s v="DE Florida"/>
    <x v="24"/>
    <s v="Other Departments (Jamil)"/>
    <s v="PEF OthJamil_Network Upgrades_Solar"/>
    <s v="AFUDC Not Eligible"/>
    <s v="Expansion"/>
    <s v="Other Transmission &amp; Distribution Expansion"/>
    <s v="Renewable Generation - Solar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2334.8098126"/>
    <n v="4522.2511701000003"/>
    <n v="6090.325409"/>
    <n v="7010.4069115000002"/>
    <n v="7437.4896343999999"/>
    <n v="7788.8177844000002"/>
    <n v="8119.4271288999998"/>
    <n v="8407.3428385000007"/>
    <n v="8673.8334384999998"/>
    <n v="9191.9974732999999"/>
    <n v="9737.8211171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29180.02"/>
    <n v="29468.71"/>
    <n v="30247.86"/>
    <n v="30480.76"/>
    <n v="30887.14"/>
    <n v="31483.119999999999"/>
    <n v="33721.85"/>
    <n v="33845.49"/>
    <n v="39464.68"/>
    <n v="41547.160000000003"/>
    <n v="42967.62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46616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4783.2070032299998"/>
    <n v="5764.4257170299998"/>
    <n v="7734.3594836699995"/>
    <n v="10294.219933229999"/>
    <n v="12947.140251779998"/>
    <n v="15469.246102199999"/>
    <n v="17876.690532089997"/>
    <n v="20262.625801709997"/>
    <n v="26186.388241769997"/>
    <n v="30167.890031189996"/>
    <n v="34035.633828299993"/>
    <n v="40903.77260294999"/>
    <n v="40903.77260294999"/>
    <n v="43503.206352949986"/>
    <n v="46102.640102949983"/>
    <n v="48702.073852949979"/>
    <n v="51301.507602949976"/>
    <n v="53900.941352949972"/>
    <n v="56500.375102949969"/>
    <n v="59099.808852949966"/>
    <n v="61699.242602949962"/>
    <n v="64298.676352949959"/>
    <n v="66898.110102949955"/>
    <n v="69497.5438529499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2240.5918267699999"/>
    <n v="2700.2229129699999"/>
    <n v="3622.9965863299999"/>
    <n v="4822.1088967699998"/>
    <n v="6064.8131282199993"/>
    <n v="7246.2400977999996"/>
    <n v="8373.9563579099995"/>
    <n v="9491.5971082899996"/>
    <n v="12266.45792823"/>
    <n v="14131.50795881"/>
    <n v="15943.2704717"/>
    <n v="19160.504347049999"/>
    <n v="19160.504347049999"/>
    <n v="20378.153930383327"/>
    <n v="21595.803513716655"/>
    <n v="22813.453097049984"/>
    <n v="24031.102680383312"/>
    <n v="25248.75226371664"/>
    <n v="26466.401847049969"/>
    <n v="27684.051430383297"/>
    <n v="28901.701013716625"/>
    <n v="30119.350597049954"/>
    <n v="31337.000180383282"/>
    <n v="32554.649763716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20.0376899"/>
    <n v="40.0753798"/>
    <n v="0"/>
    <n v="20.739032999999999"/>
    <n v="41.478065999999998"/>
    <n v="0"/>
    <n v="20.739032999999999"/>
    <n v="41.478065999999998"/>
    <n v="0"/>
    <n v="20.739032999999999"/>
    <n v="41.478065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Other Departments (Savoy)"/>
    <s v="PEF Other Savoy Exp Other OU"/>
    <s v="AFUDC Not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46.025089899999998"/>
    <n v="92.050179799999995"/>
    <n v="0"/>
    <n v="46.769708999999999"/>
    <n v="93.539417999999998"/>
    <n v="0"/>
    <n v="46.769708999999999"/>
    <n v="93.539417999999998"/>
    <n v="0"/>
    <n v="46.769708999999999"/>
    <n v="93.539417999999998"/>
    <n v="0"/>
    <n v="0"/>
    <n v="46.025089899999998"/>
    <n v="92.050179799999995"/>
    <n v="0"/>
    <n v="46.769708999999999"/>
    <n v="93.539417999999998"/>
    <n v="0"/>
    <n v="46.769708999999999"/>
    <n v="93.539417999999998"/>
    <n v="0"/>
    <n v="46.769708999999999"/>
    <n v="93.539417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Project Management and Construction"/>
    <s v="PEF Transmission Major Projects CC 2018"/>
    <s v="AFUDC Not Eligible"/>
    <s v="Expansion"/>
    <s v="Other Transmission &amp; Distribution Expansion"/>
    <s v="New Generation (Fossil)"/>
    <s v="GG - Transmission Lines"/>
    <s v="~"/>
    <s v="PEF Transmission Major Projects CC 2018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</r>
  <r>
    <s v="DE Florida"/>
    <x v="24"/>
    <s v="Regulated &amp; Renewable Energy"/>
    <s v="PEF Fossil Hydro ECRC Crystal River BA"/>
    <s v="AFUDC Not Eligible"/>
    <s v="Recoverable"/>
    <s v="Major Nuclear &amp; Fossil Projects"/>
    <s v="Fossil Hydro ECRC"/>
    <s v="BA - Fossil Steam Plants "/>
    <s v="~"/>
    <s v="PEF Fossil Hydro ECRC Crystal River"/>
    <n v="12955.62"/>
    <n v="12947.19"/>
    <n v="0"/>
    <n v="17.82"/>
    <n v="34.869999999999997"/>
    <n v="66.760000000000005"/>
    <n v="76.31"/>
    <n v="78.95"/>
    <n v="78.95"/>
    <n v="80.709999999999994"/>
    <n v="23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 Rotables Bartow CC BG"/>
    <s v="AFUDC Not Eligible"/>
    <s v="Maintenance"/>
    <s v="Maintenance"/>
    <s v="Fossil Hydro"/>
    <s v="BG - Cust - Other Production Plant"/>
    <s v="~"/>
    <s v="PEF Bartow 343.1 CC"/>
    <n v="0"/>
    <n v="0"/>
    <n v="0"/>
    <n v="0"/>
    <n v="0"/>
    <n v="0"/>
    <n v="0"/>
    <n v="0"/>
    <n v="0"/>
    <n v="0"/>
    <n v="0"/>
    <n v="0"/>
    <n v="0"/>
    <n v="0"/>
    <n v="-790.43344000000002"/>
    <n v="-790.43344000000002"/>
    <n v="-790.43344000000002"/>
    <n v="-564.45374000000004"/>
    <n v="-338.48220000000003"/>
    <n v="-226.68678000000011"/>
    <n v="1665.8842299999997"/>
    <n v="8651.5221999999994"/>
    <n v="16028.658079999999"/>
    <n v="281.1873766278477"/>
    <n v="0"/>
    <n v="0"/>
    <n v="168.33575999999999"/>
    <n v="614.34911"/>
    <n v="1557.66932"/>
    <n v="32434.37831"/>
    <n v="32892.100930000001"/>
    <n v="33059.533210000001"/>
    <n v="33409.894140000004"/>
    <n v="635.06348999999318"/>
    <n v="16246.440339999994"/>
    <n v="16673.171809999993"/>
    <n v="214.24906000000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 Rotables Citrus 1&amp;2 BG"/>
    <s v="AFUDC Not Eligible"/>
    <s v="Maintenance"/>
    <s v="Maintenance"/>
    <s v="Fossil Hydro"/>
    <s v="BG - Cust - Other Production Plant"/>
    <s v="~"/>
    <s v="PEF CITRUS CC 343.1"/>
    <n v="16.809999999999999"/>
    <n v="31.96"/>
    <n v="111.30000000000001"/>
    <n v="555.6"/>
    <n v="71718.31"/>
    <n v="86652.33"/>
    <n v="85202.04"/>
    <n v="85528.819999999992"/>
    <n v="85709.64999999998"/>
    <n v="87942.39"/>
    <n v="18743.939999999999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8030.317489999998"/>
    <n v="18068.140229999997"/>
    <n v="18117.818959999997"/>
    <n v="17985.401182880538"/>
    <n v="17985.401182880538"/>
    <n v="17985.401182880538"/>
    <n v="18028.385642880537"/>
    <n v="18071.370002880536"/>
    <n v="18126.210462880535"/>
    <n v="17988.823898267106"/>
    <n v="17988.823898267106"/>
    <n v="17988.823898267106"/>
    <n v="17988.823898267106"/>
    <n v="25105.261919111243"/>
    <n v="30695.650639032101"/>
    <n v="38038.413532783161"/>
    <n v="40328.141521133293"/>
    <n v="40328.141521133293"/>
    <n v="40328.141521133293"/>
    <n v="1510.7969887898726"/>
    <n v="7864.0987664246331"/>
    <n v="15969.790976435623"/>
    <n v="19022.412807792542"/>
    <n v="19022.412807792542"/>
    <n v="19022.412807792542"/>
    <n v="19022.412807792542"/>
    <n v="27571.110172730008"/>
    <n v="34286.624476231911"/>
    <n v="43107.197017904175"/>
    <n v="45857.757278964447"/>
    <n v="45857.757278964447"/>
    <n v="45857.757278964447"/>
    <n v="53489.746816430677"/>
    <n v="61121.718598667372"/>
    <n v="70858.768149826908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</r>
  <r>
    <s v="DE Florida"/>
    <x v="24"/>
    <s v="Regulated &amp; Renewable Energy"/>
    <s v="PEF Fossil Hydro Maint Rotables Debary 7-10 BG"/>
    <s v="AFUDC Not Eligible"/>
    <s v="Maintenance"/>
    <s v="Maintenance"/>
    <s v="Fossil Hydro"/>
    <s v="BG - Other Production Plant"/>
    <s v="~"/>
    <s v="D OTH 343.1 DEBARY (NEW)-50222"/>
    <n v="0"/>
    <n v="0"/>
    <n v="0"/>
    <n v="0"/>
    <n v="0"/>
    <n v="0"/>
    <n v="0"/>
    <n v="0"/>
    <n v="0"/>
    <n v="0"/>
    <n v="0"/>
    <n v="0"/>
    <n v="0"/>
    <n v="0"/>
    <n v="0"/>
    <n v="0"/>
    <n v="865.73873000000003"/>
    <n v="1235.2825"/>
    <n v="1546.4370100000001"/>
    <n v="1727.0877700000001"/>
    <n v="1727.0877700000001"/>
    <n v="1727.0877700000001"/>
    <n v="0"/>
    <n v="0"/>
    <n v="0"/>
    <n v="0"/>
    <n v="123.05314"/>
    <n v="246.10685999999998"/>
    <n v="1348.7842500000002"/>
    <n v="1019.4731600000002"/>
    <n v="1320.94016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 Rotables Hines 1 BG"/>
    <s v="AFUDC Not Eligible"/>
    <s v="Maintenance"/>
    <s v="Maintenance"/>
    <s v="Fossil Hydro"/>
    <s v="BG - Other Production Plant"/>
    <s v="~"/>
    <s v="PEF Hines 1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.26891500000005"/>
    <n v="844.5378300000001"/>
    <n v="1266.8067450000001"/>
    <n v="1689.0756600000002"/>
    <n v="2111.3445750000001"/>
    <n v="2533.6134900000002"/>
    <n v="44.671438269327609"/>
    <n v="466.94035326932766"/>
    <n v="889.20926826932771"/>
    <n v="1311.4781832693277"/>
    <n v="1733.7470982693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 Rotables Hines 2 BG"/>
    <s v="AFUDC Not Eligible"/>
    <s v="Maintenance"/>
    <s v="Maintenance"/>
    <s v="Fossil Hydro"/>
    <s v="BG - Other Production Plant"/>
    <s v="~"/>
    <s v="PEF Hines 2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.88646666666665"/>
    <n v="825.7729333333333"/>
    <n v="1238.6594"/>
    <n v="1651.5458666666666"/>
    <n v="2064.4323333333332"/>
    <n v="2477.3188"/>
    <n v="408.01875516418886"/>
    <n v="820.90522183085545"/>
    <n v="1233.791688497522"/>
    <n v="1646.6781551641886"/>
    <n v="2059.5646218308552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</r>
  <r>
    <s v="DE Florida"/>
    <x v="24"/>
    <s v="Regulated &amp; Renewable Energy"/>
    <s v="PEF Fossil Hydro Maint Rotables Hines 4 BG"/>
    <s v="AFUDC Not Eligible"/>
    <s v="Maintenance"/>
    <s v="Maintenance"/>
    <s v="Fossil Hydro"/>
    <s v="BG - Other Production Plant"/>
    <s v="~"/>
    <s v="PEF Hines 4 343.1"/>
    <n v="0"/>
    <n v="0"/>
    <n v="12607.88"/>
    <n v="13674.72"/>
    <n v="0"/>
    <n v="-602"/>
    <n v="0"/>
    <n v="0"/>
    <n v="0"/>
    <n v="0"/>
    <n v="0"/>
    <n v="0"/>
    <n v="0"/>
    <n v="0"/>
    <n v="5697.8512499999997"/>
    <n v="5697.8512499999997"/>
    <n v="5697.8512499999997"/>
    <n v="5697.8512499999997"/>
    <n v="5697.8512499999997"/>
    <n v="5697.8512499999997"/>
    <n v="5697.8512499999997"/>
    <n v="5793.6599200000001"/>
    <n v="12188.958129999999"/>
    <n v="14820.402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 Rotables IC 12-14 BG"/>
    <s v="AFUDC Not Eligible"/>
    <s v="Maintenance"/>
    <s v="Maintenance"/>
    <s v="Fossil Hydro"/>
    <s v="BG - Other Production Plant"/>
    <s v="~"/>
    <s v="D OTH 343.1 INTER CITY 12-50222"/>
    <n v="0"/>
    <n v="0"/>
    <n v="0"/>
    <n v="0"/>
    <n v="0"/>
    <n v="0"/>
    <n v="0"/>
    <n v="0"/>
    <n v="0"/>
    <n v="0"/>
    <n v="0"/>
    <n v="0"/>
    <n v="0"/>
    <n v="0"/>
    <n v="0"/>
    <n v="591.95613000000003"/>
    <n v="1319.2563399999999"/>
    <n v="1410.0351099999998"/>
    <n v="1410.0351099999998"/>
    <n v="1410.0351099999998"/>
    <n v="1410.0351099999998"/>
    <n v="1410.0351099999998"/>
    <n v="1410.0351099999998"/>
    <n v="1410.0351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.10416666666666"/>
    <n v="330.20833333333331"/>
    <n v="495.3125"/>
    <n v="660.41666666666663"/>
    <n v="825.52083333333326"/>
    <n v="990.62499999999989"/>
    <n v="1155.7291666666665"/>
    <n v="1320.8333333333333"/>
    <n v="1485.9375"/>
    <n v="1651.0416666666667"/>
    <n v="1816.1458333333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 Rotables IC 7-10 BG"/>
    <s v="AFUDC Not Eligible"/>
    <s v="Maintenance"/>
    <s v="Maintenance"/>
    <s v="Fossil Hydro"/>
    <s v="BG - Other Production Plant"/>
    <s v="~"/>
    <s v="D OTH 343.1 INTER CITY 7-10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.19042999999999"/>
    <n v="2332.6639100000002"/>
    <n v="2459.5187100000003"/>
    <n v="2459.5187100000003"/>
    <n v="0"/>
    <n v="0"/>
    <n v="0"/>
    <n v="0"/>
    <n v="0"/>
    <n v="0"/>
    <n v="0"/>
    <n v="0"/>
    <n v="0"/>
    <n v="0"/>
    <n v="0"/>
    <n v="0"/>
    <n v="0"/>
    <n v="0"/>
    <n v="0"/>
    <n v="165.06083333333333"/>
    <n v="330.12166666666667"/>
    <n v="495.1825"/>
    <n v="660.24333333333334"/>
    <n v="825.30416666666667"/>
    <n v="990.36500000000001"/>
    <n v="1155.4258333333332"/>
    <n v="1320.4866666666667"/>
    <n v="1485.5475000000001"/>
    <n v="1650.6083333333336"/>
    <n v="1815.6691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 Rotables Osprey BG"/>
    <s v="AFUDC Not Eligible"/>
    <s v="Maintenance"/>
    <s v="Maintenance"/>
    <s v="Fossil Hydro"/>
    <s v="BG - Other Production Plant"/>
    <s v="~"/>
    <s v="PEF Osprey CC 343.1"/>
    <n v="8278.41"/>
    <n v="8572.6"/>
    <n v="8947.8700000000008"/>
    <n v="13578.54"/>
    <n v="1544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Anclote BA-311"/>
    <s v="AFUDC Not Eligible"/>
    <s v="Maintenance"/>
    <s v="Maintenance"/>
    <s v="Fossil Hydro"/>
    <s v="BA - Fossil Steam Plants "/>
    <s v="~"/>
    <s v="PEF Anclote Struct &amp; Improv 311"/>
    <n v="2815.46"/>
    <n v="2775.14"/>
    <n v="2417.5"/>
    <n v="2088.5899999999997"/>
    <n v="2979.08"/>
    <n v="4123.41"/>
    <n v="2810.54"/>
    <n v="2696.8"/>
    <n v="2498.7199999999998"/>
    <n v="2852.2299999999996"/>
    <n v="2639.77"/>
    <n v="1558.4099999999999"/>
    <n v="1558.4099999999999"/>
    <n v="1561.3246554323998"/>
    <n v="1565.7288730052999"/>
    <n v="1582.3260885589998"/>
    <n v="1610.3375362304998"/>
    <n v="1647.7233545878998"/>
    <n v="1699.5487845816999"/>
    <n v="1401.5598805868524"/>
    <n v="1462.1453118137524"/>
    <n v="1466.7020432257525"/>
    <n v="1447.5497968060315"/>
    <n v="1484.5592140137314"/>
    <n v="1050.192201467989"/>
    <n v="1050.192201467989"/>
    <n v="1075.1017150963889"/>
    <n v="1113.8638787727889"/>
    <n v="1193.061577169789"/>
    <n v="1244.7304180642889"/>
    <n v="1273.136304660389"/>
    <n v="1075.7044610006644"/>
    <n v="1091.9152555678645"/>
    <n v="1127.9075258177645"/>
    <n v="1138.7328837769644"/>
    <n v="1154.5912586056645"/>
    <n v="1191.8086861584645"/>
    <n v="1066.2224896261237"/>
    <n v="1066.2224896261237"/>
    <n v="1227.5466562927904"/>
    <n v="1357.1991962611667"/>
    <n v="1518.5233629278334"/>
    <n v="1032.0912117438384"/>
    <n v="1007.8746031309954"/>
    <n v="29.871515635329843"/>
    <n v="181.2927992712807"/>
    <n v="332.58217125733842"/>
    <n v="493.90633792400513"/>
    <n v="566.00443775803478"/>
    <n v="727.32860442470144"/>
    <n v="537.27244256457823"/>
    <n v="537.27244256457823"/>
    <n v="589.88577589791157"/>
    <n v="642.49910923124492"/>
    <n v="343.29330588100817"/>
    <n v="200.31906961108226"/>
    <n v="221.2244185355903"/>
    <n v="264.74297624435599"/>
    <n v="317.35630957768933"/>
    <n v="369.96964291102267"/>
    <n v="422.58297624435602"/>
    <n v="475.19630957768936"/>
    <n v="527.80964291102271"/>
    <n v="494.78276919845689"/>
    <n v="494.78276919845689"/>
    <n v="554.01670341188412"/>
    <n v="646.19174494140657"/>
    <n v="802.84568395386998"/>
    <n v="831.3544574725978"/>
    <n v="940.35390807527779"/>
    <n v="938.47647151289186"/>
    <n v="977.02516231695984"/>
    <n v="1062.6134961551509"/>
    <n v="1088.3558109493254"/>
    <n v="511.27197107074267"/>
    <n v="599.77368524078975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</r>
  <r>
    <s v="DE Florida"/>
    <x v="24"/>
    <s v="Regulated &amp; Renewable Energy"/>
    <s v="PEF Fossil Hydro Maintenance Anclote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14.5921853808"/>
    <n v="36.641844687599999"/>
    <n v="119.735593428"/>
    <n v="259.974550206"/>
    <n v="447.14617468679984"/>
    <n v="706.60953131639985"/>
    <n v="582.71676536610607"/>
    <n v="886.0369568409061"/>
    <n v="908.8501747449061"/>
    <n v="896.98237747434507"/>
    <n v="1082.2695543827451"/>
    <n v="765.60842785519344"/>
    <n v="765.60842785519344"/>
    <n v="890.31759126799341"/>
    <n v="1084.3798710967935"/>
    <n v="1480.8821416207934"/>
    <n v="1739.5615369147934"/>
    <n v="1881.7752471559936"/>
    <n v="1589.9586089537347"/>
    <n v="1671.1177459361347"/>
    <n v="1851.3125895269347"/>
    <n v="1905.5096065733348"/>
    <n v="1984.9043586137348"/>
    <n v="2171.2329366713348"/>
    <n v="1942.4404387904772"/>
    <n v="1942.4404387904772"/>
    <n v="2750.1079387904774"/>
    <n v="3399.2118206736945"/>
    <n v="4206.8793206736946"/>
    <n v="2859.2797988716584"/>
    <n v="2792.1907092485708"/>
    <n v="82.755303257999458"/>
    <n v="840.84413847718656"/>
    <n v="1598.2725596078246"/>
    <n v="2405.9400596078249"/>
    <n v="2766.8983292266635"/>
    <n v="3574.5658292266635"/>
    <n v="2640.506234036493"/>
    <n v="2640.506234036493"/>
    <n v="2903.9129007031597"/>
    <n v="3167.3195673698265"/>
    <n v="1692.3285798247696"/>
    <n v="987.51033235774094"/>
    <n v="1092.1721723674011"/>
    <n v="1310.0461882861848"/>
    <n v="1573.4528549528516"/>
    <n v="1836.8595216195183"/>
    <n v="2100.2661882861848"/>
    <n v="2363.6728549528516"/>
    <n v="2627.0795216195183"/>
    <n v="2462.6940755430392"/>
    <n v="2462.6940755430392"/>
    <n v="2759.2468882719254"/>
    <n v="3220.718309881222"/>
    <n v="4005.001286457084"/>
    <n v="4147.729556775369"/>
    <n v="4693.4318487362634"/>
    <n v="4684.0613123028907"/>
    <n v="4877.0541100423179"/>
    <n v="5305.5493885264714"/>
    <n v="5434.4274709928295"/>
    <n v="2552.9063352103171"/>
    <n v="2995.9873599129792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</r>
  <r>
    <s v="DE Florida"/>
    <x v="24"/>
    <s v="Regulated &amp; Renewable Energy"/>
    <s v="PEF Fossil Hydro Maintenance Anclote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10.3291569684"/>
    <n v="25.937126997299998"/>
    <n v="84.755484319000004"/>
    <n v="184.02438475050002"/>
    <n v="316.51482664389994"/>
    <n v="500.17736026969993"/>
    <n v="412.47919900362717"/>
    <n v="627.18602924652714"/>
    <n v="643.33448833852719"/>
    <n v="634.93380415875606"/>
    <n v="766.09032969445605"/>
    <n v="541.94004676307691"/>
    <n v="541.94004676307691"/>
    <n v="630.21609936747689"/>
    <n v="767.58412873987686"/>
    <n v="1048.2503952168768"/>
    <n v="1231.3579975913767"/>
    <n v="1332.0247378914769"/>
    <n v="1125.4607597537024"/>
    <n v="1182.9096917289023"/>
    <n v="1310.4615817148024"/>
    <n v="1348.8252319620024"/>
    <n v="1405.0252345587023"/>
    <n v="1536.9189215035024"/>
    <n v="1374.966920337647"/>
    <n v="1374.966920337647"/>
    <n v="1946.6785870043136"/>
    <n v="2406.1501667710581"/>
    <n v="2977.8618334377247"/>
    <n v="2023.9563665011135"/>
    <n v="1976.4669986823378"/>
    <n v="58.578780207818454"/>
    <n v="595.19592954780489"/>
    <n v="1131.3456013190462"/>
    <n v="1703.0572679857128"/>
    <n v="1958.5634681496445"/>
    <n v="2530.275134816311"/>
    <n v="1869.0961606253136"/>
    <n v="1869.0961606253136"/>
    <n v="2055.5503272919805"/>
    <n v="2242.0044939586469"/>
    <n v="1197.9240491898124"/>
    <n v="699.01459448096716"/>
    <n v="773.10017632197787"/>
    <n v="927.32375232533207"/>
    <n v="1113.7779189919988"/>
    <n v="1300.2320856586655"/>
    <n v="1486.6862523253321"/>
    <n v="1673.1404189919988"/>
    <n v="1859.5945856586654"/>
    <n v="1743.2333248101716"/>
    <n v="1743.2333248101716"/>
    <n v="1953.1498637432624"/>
    <n v="2279.8049466924072"/>
    <n v="2834.9639636377578"/>
    <n v="2935.9949545004606"/>
    <n v="3322.273322128055"/>
    <n v="3315.6403328336637"/>
    <n v="3452.2513457850455"/>
    <n v="3755.5640845207135"/>
    <n v="3846.7911437643033"/>
    <n v="1807.0896214118948"/>
    <n v="2120.7269608005499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</r>
  <r>
    <s v="DE Florida"/>
    <x v="24"/>
    <s v="Regulated &amp; Renewable Energy"/>
    <s v="PEF Fossil Hydro Maintenance Anclote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2.5172728668"/>
    <n v="6.3210217670999995"/>
    <n v="20.655381812999998"/>
    <n v="44.847763663499997"/>
    <n v="77.136419505299983"/>
    <n v="121.89599804189997"/>
    <n v="100.52346952880761"/>
    <n v="152.84871540710762"/>
    <n v="156.78418449110762"/>
    <n v="154.73689114345223"/>
    <n v="186.70046416735224"/>
    <n v="132.0737964697941"/>
    <n v="132.0737964697941"/>
    <n v="153.58716030859409"/>
    <n v="187.0645112833941"/>
    <n v="255.46443776239408"/>
    <n v="300.08877647389409"/>
    <n v="324.62181965659408"/>
    <n v="274.28103201872034"/>
    <n v="288.28165550912036"/>
    <n v="319.36675884842037"/>
    <n v="328.71619328282037"/>
    <n v="342.41244575372036"/>
    <n v="374.55566910332038"/>
    <n v="335.08706779287678"/>
    <n v="335.08706779287678"/>
    <n v="474.41623445954349"/>
    <n v="586.39189640321092"/>
    <n v="725.72106306987757"/>
    <n v="493.24913245171626"/>
    <n v="481.67571621360548"/>
    <n v="14.275966120522639"/>
    <n v="145.05241270329751"/>
    <n v="275.71493252213492"/>
    <n v="415.04409918880162"/>
    <n v="477.31231588370986"/>
    <n v="616.64148255037651"/>
    <n v="455.50865661132218"/>
    <n v="455.50865661132218"/>
    <n v="500.94865661132218"/>
    <n v="546.38865661132218"/>
    <n v="291.94058875570209"/>
    <n v="170.35364837997895"/>
    <n v="188.40874952917395"/>
    <n v="225.99396105260865"/>
    <n v="271.43396105260865"/>
    <n v="316.87396105260865"/>
    <n v="362.31396105260865"/>
    <n v="407.75396105260864"/>
    <n v="453.19396105260864"/>
    <n v="424.83604846042584"/>
    <n v="424.83604846042584"/>
    <n v="475.99374406246903"/>
    <n v="555.60119845985218"/>
    <n v="690.89618828755829"/>
    <n v="715.51793892805642"/>
    <n v="809.65588179422252"/>
    <n v="808.03938661897246"/>
    <n v="841.33216408173905"/>
    <n v="915.25097409702437"/>
    <n v="937.4834582603645"/>
    <n v="440.39735050701154"/>
    <n v="516.83231661034347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</r>
  <r>
    <s v="DE Florida"/>
    <x v="24"/>
    <s v="Regulated &amp; Renewable Energy"/>
    <s v="PEF Fossil Hydro Maintenance Anclote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.64380935159999997"/>
    <n v="1.6166435426999999"/>
    <n v="5.2827518809999994"/>
    <n v="11.4701151495"/>
    <n v="19.728154576099996"/>
    <n v="31.175715790299989"/>
    <n v="25.709548850059527"/>
    <n v="39.092080027159525"/>
    <n v="40.098602535159529"/>
    <n v="39.574993585143488"/>
    <n v="47.749890909443486"/>
    <n v="33.778755728083027"/>
    <n v="33.778755728083027"/>
    <n v="39.280942243683029"/>
    <n v="47.842998391283032"/>
    <n v="65.336736514283032"/>
    <n v="76.74970923978303"/>
    <n v="83.02419891968303"/>
    <n v="70.149206194173388"/>
    <n v="73.729959178973388"/>
    <n v="81.680182013073392"/>
    <n v="84.071362325873395"/>
    <n v="87.574270389173392"/>
    <n v="95.795114484373386"/>
    <n v="85.700756040611367"/>
    <n v="85.700756040611367"/>
    <n v="121.33492270727803"/>
    <n v="149.973286775421"/>
    <n v="185.60745344208766"/>
    <n v="126.15138246038052"/>
    <n v="123.19141281791994"/>
    <n v="3.6511627564551077"/>
    <n v="37.09792630994675"/>
    <n v="70.515552494780664"/>
    <n v="106.14971916144734"/>
    <n v="122.07514285289128"/>
    <n v="157.70930951955793"/>
    <n v="116.49873994405533"/>
    <n v="116.49873994405533"/>
    <n v="128.120406610722"/>
    <n v="139.74207327738867"/>
    <n v="74.66550165876545"/>
    <n v="43.568935275169515"/>
    <n v="48.186681031967368"/>
    <n v="57.799418706296535"/>
    <n v="69.421085372963205"/>
    <n v="81.042752039629875"/>
    <n v="92.664418706296544"/>
    <n v="104.28608537296321"/>
    <n v="115.90775203962988"/>
    <n v="108.65500336340764"/>
    <n v="108.65500336340764"/>
    <n v="121.73892104249799"/>
    <n v="142.09905196160258"/>
    <n v="176.70163693863924"/>
    <n v="182.99881187398759"/>
    <n v="207.07521094640074"/>
    <n v="206.66178088687107"/>
    <n v="215.17662805707306"/>
    <n v="234.08185069844797"/>
    <n v="239.76795499168367"/>
    <n v="112.63470430802613"/>
    <n v="132.18345044545211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</r>
  <r>
    <s v="DE Florida"/>
    <x v="24"/>
    <s v="Regulated &amp; Renewable Energy"/>
    <s v="PEF Fossil Hydro Maintenance Anclote Other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9"/>
    <n v="18"/>
    <n v="27"/>
    <n v="36"/>
    <n v="45"/>
    <n v="54"/>
    <n v="63"/>
    <n v="72"/>
    <n v="81"/>
    <n v="90"/>
    <n v="99"/>
    <n v="0"/>
    <n v="0"/>
    <n v="44"/>
    <n v="88"/>
    <n v="132"/>
    <n v="176"/>
    <n v="220"/>
    <n v="264"/>
    <n v="308"/>
    <n v="352"/>
    <n v="396"/>
    <n v="440"/>
    <n v="484"/>
    <n v="0"/>
    <n v="0"/>
    <n v="48.749999979999998"/>
    <n v="97.499999959999997"/>
    <n v="146.24999994000001"/>
    <n v="194.99999991999999"/>
    <n v="243.74999989999998"/>
    <n v="292.49999987999996"/>
    <n v="341.24999985999995"/>
    <n v="389.99999983999993"/>
    <n v="438.74999981999991"/>
    <n v="487.4999997999999"/>
    <n v="536.24999977999994"/>
    <n v="0"/>
    <n v="0"/>
    <n v="54.666666648000003"/>
    <n v="109.33333329600001"/>
    <n v="163.99999994400002"/>
    <n v="218.66666659200001"/>
    <n v="273.33333324"/>
    <n v="327.99999988799999"/>
    <n v="382.66666653599998"/>
    <n v="437.33333318399997"/>
    <n v="491.99999983199996"/>
    <n v="546.66666648"/>
    <n v="601.33333312800005"/>
    <n v="0"/>
    <n v="0"/>
    <n v="143.83333333600001"/>
    <n v="287.66666667200002"/>
    <n v="431.50000000800003"/>
    <n v="575.33333334400004"/>
    <n v="719.16666668000005"/>
    <n v="863.00000001600006"/>
    <n v="1006.8333333520001"/>
    <n v="1150.6666666880001"/>
    <n v="1294.5000000240002"/>
    <n v="1438.3333333600003"/>
    <n v="1582.1666666960004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Anclote Other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44"/>
    <n v="88"/>
    <n v="132"/>
    <n v="176"/>
    <n v="220"/>
    <n v="264"/>
    <n v="308"/>
    <n v="352"/>
    <n v="396"/>
    <n v="440"/>
    <n v="484"/>
    <n v="0"/>
    <n v="0"/>
    <n v="221"/>
    <n v="442"/>
    <n v="663"/>
    <n v="884"/>
    <n v="1105"/>
    <n v="1326"/>
    <n v="1547"/>
    <n v="1768"/>
    <n v="1989"/>
    <n v="2210"/>
    <n v="2431"/>
    <n v="0"/>
    <n v="0"/>
    <n v="244.25000001999999"/>
    <n v="488.50000003999997"/>
    <n v="732.75000005999993"/>
    <n v="977.00000007999995"/>
    <n v="1221.2500000999999"/>
    <n v="1465.5000001199999"/>
    <n v="1709.7500001399999"/>
    <n v="1954.0000001599999"/>
    <n v="2198.2500001799999"/>
    <n v="2442.5000001999997"/>
    <n v="2686.7500002199995"/>
    <n v="0"/>
    <n v="0"/>
    <n v="273.91666675099998"/>
    <n v="547.83333350199996"/>
    <n v="821.75000025299994"/>
    <n v="1095.6666670039999"/>
    <n v="1369.5833337549998"/>
    <n v="1643.5000005059997"/>
    <n v="1917.4166672569995"/>
    <n v="2191.3333340079994"/>
    <n v="2465.2500007589992"/>
    <n v="2739.1666675099991"/>
    <n v="3013.083334260999"/>
    <n v="0"/>
    <n v="0"/>
    <n v="720.08333334600002"/>
    <n v="1440.166666692"/>
    <n v="2160.2500000380001"/>
    <n v="2880.3333333840001"/>
    <n v="3600.4166667300001"/>
    <n v="4320.5000000760001"/>
    <n v="5040.5833334220006"/>
    <n v="5760.6666667680001"/>
    <n v="6480.7500001139997"/>
    <n v="7200.8333334599993"/>
    <n v="7920.9166668059988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Anclote Other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31"/>
    <n v="62"/>
    <n v="93"/>
    <n v="124"/>
    <n v="155"/>
    <n v="186"/>
    <n v="217"/>
    <n v="248"/>
    <n v="279"/>
    <n v="310"/>
    <n v="341"/>
    <n v="0"/>
    <n v="0"/>
    <n v="156"/>
    <n v="312"/>
    <n v="468"/>
    <n v="624"/>
    <n v="780"/>
    <n v="936"/>
    <n v="1092"/>
    <n v="1248"/>
    <n v="1404"/>
    <n v="1560"/>
    <n v="1716"/>
    <n v="0"/>
    <n v="0"/>
    <n v="172.833333348"/>
    <n v="345.66666669599999"/>
    <n v="518.50000004399999"/>
    <n v="691.33333339199999"/>
    <n v="864.16666673999998"/>
    <n v="1037.000000088"/>
    <n v="1209.833333436"/>
    <n v="1382.666666784"/>
    <n v="1555.500000132"/>
    <n v="1728.33333348"/>
    <n v="1901.166666828"/>
    <n v="0"/>
    <n v="0"/>
    <n v="193.83333340799999"/>
    <n v="387.66666681599997"/>
    <n v="581.5000002239999"/>
    <n v="775.33333363199995"/>
    <n v="969.16666703999999"/>
    <n v="1163.000000448"/>
    <n v="1356.8333338560001"/>
    <n v="1550.6666672640001"/>
    <n v="1744.5000006720002"/>
    <n v="1938.3333340800002"/>
    <n v="2132.1666674880003"/>
    <n v="0"/>
    <n v="0"/>
    <n v="509.666666652"/>
    <n v="1019.333333304"/>
    <n v="1528.999999956"/>
    <n v="2038.666666608"/>
    <n v="2548.33333326"/>
    <n v="3057.999999912"/>
    <n v="3567.666666564"/>
    <n v="4077.333333216"/>
    <n v="4586.9999998679996"/>
    <n v="5096.6666665199991"/>
    <n v="5606.3333331719987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Anclote Other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8"/>
    <n v="16"/>
    <n v="24"/>
    <n v="32"/>
    <n v="40"/>
    <n v="48"/>
    <n v="56"/>
    <n v="64"/>
    <n v="72"/>
    <n v="80"/>
    <n v="88"/>
    <n v="0"/>
    <n v="0"/>
    <n v="38"/>
    <n v="76"/>
    <n v="114"/>
    <n v="152"/>
    <n v="190"/>
    <n v="228"/>
    <n v="266"/>
    <n v="304"/>
    <n v="342"/>
    <n v="380"/>
    <n v="418"/>
    <n v="0"/>
    <n v="0"/>
    <n v="42.166666673999998"/>
    <n v="84.333333347999996"/>
    <n v="126.50000002199999"/>
    <n v="168.66666669599999"/>
    <n v="210.83333336999999"/>
    <n v="253.00000004399999"/>
    <n v="295.16666671799999"/>
    <n v="337.33333339199999"/>
    <n v="379.50000006599998"/>
    <n v="421.66666673999998"/>
    <n v="463.83333341399998"/>
    <n v="0"/>
    <n v="0"/>
    <n v="47.250000014000001"/>
    <n v="94.500000028000002"/>
    <n v="141.75000004200001"/>
    <n v="189.000000056"/>
    <n v="236.25000007"/>
    <n v="283.50000008400002"/>
    <n v="330.75000009800004"/>
    <n v="378.00000011200007"/>
    <n v="425.25000012600009"/>
    <n v="472.50000014000011"/>
    <n v="519.75000015400008"/>
    <n v="0"/>
    <n v="0"/>
    <n v="124.249999996"/>
    <n v="248.499999992"/>
    <n v="372.74999998800001"/>
    <n v="496.999999984"/>
    <n v="621.24999997999998"/>
    <n v="745.49999997600003"/>
    <n v="869.74999997200007"/>
    <n v="993.99999996800011"/>
    <n v="1118.2499999640002"/>
    <n v="1242.4999999600002"/>
    <n v="1366.7499999560002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Anclote Other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2"/>
    <n v="4"/>
    <n v="6"/>
    <n v="8"/>
    <n v="10"/>
    <n v="12"/>
    <n v="14"/>
    <n v="16"/>
    <n v="18"/>
    <n v="20"/>
    <n v="22"/>
    <n v="0"/>
    <n v="0"/>
    <n v="10"/>
    <n v="20"/>
    <n v="30"/>
    <n v="40"/>
    <n v="50"/>
    <n v="60"/>
    <n v="70"/>
    <n v="80"/>
    <n v="90"/>
    <n v="100"/>
    <n v="110"/>
    <n v="0"/>
    <n v="0"/>
    <n v="10.75"/>
    <n v="21.5"/>
    <n v="32.25"/>
    <n v="43"/>
    <n v="53.75"/>
    <n v="64.5"/>
    <n v="75.25"/>
    <n v="86"/>
    <n v="96.75"/>
    <n v="107.5"/>
    <n v="118.25"/>
    <n v="0"/>
    <n v="0"/>
    <n v="12.08333333"/>
    <n v="24.166666660000001"/>
    <n v="36.249999989999999"/>
    <n v="48.333333320000001"/>
    <n v="60.416666650000003"/>
    <n v="72.499999979999998"/>
    <n v="84.58333331"/>
    <n v="96.666666640000003"/>
    <n v="108.74999997"/>
    <n v="120.83333330000001"/>
    <n v="132.91666663000001"/>
    <n v="0"/>
    <n v="0"/>
    <n v="31.75"/>
    <n v="63.5"/>
    <n v="95.25"/>
    <n v="127"/>
    <n v="158.75"/>
    <n v="190.5"/>
    <n v="222.25"/>
    <n v="254"/>
    <n v="285.75"/>
    <n v="317.5"/>
    <n v="349.25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Bartow CC BG"/>
    <s v="AFUDC Not Eligible"/>
    <s v="Maintenance"/>
    <s v="Maintenance"/>
    <s v="Fossil Hydro"/>
    <s v="BG - Other Production Plant"/>
    <s v="~"/>
    <s v="PEF Bartow 344 CC"/>
    <n v="0"/>
    <n v="0"/>
    <n v="11.17"/>
    <n v="13.28"/>
    <n v="22.36"/>
    <n v="0"/>
    <n v="0"/>
    <n v="0"/>
    <n v="0"/>
    <n v="0"/>
    <n v="0"/>
    <n v="2527.04"/>
    <n v="2527.04"/>
    <n v="2527.04"/>
    <n v="2527.04"/>
    <n v="2527.04"/>
    <n v="2527.04"/>
    <n v="2527.04"/>
    <n v="2527.04"/>
    <n v="2527.04"/>
    <n v="2527.04"/>
    <n v="2527.04"/>
    <n v="2527.04"/>
    <n v="2260.4620155001289"/>
    <n v="1862.539622132153"/>
    <n v="1862.539622132153"/>
    <n v="1862.539622132153"/>
    <n v="1862.539622132153"/>
    <n v="1862.539622132153"/>
    <n v="1862.539622132153"/>
    <n v="1356.5184450607562"/>
    <n v="1356.5184450607562"/>
    <n v="1356.5184450607562"/>
    <n v="1356.5184450607562"/>
    <n v="1356.5184450607562"/>
    <n v="1156.5376974977135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3.57214694005245"/>
    <n v="725.30766726623824"/>
    <n v="725.30766726623824"/>
    <n v="725.30766726623824"/>
    <n v="725.30766726623824"/>
    <n v="725.30766726623824"/>
    <n v="725.30766726623824"/>
    <n v="725.30766726623824"/>
    <n v="725.30766726623824"/>
    <n v="725.30766726623824"/>
    <n v="725.30766726623824"/>
    <n v="725.30766726623824"/>
    <n v="725.30766726623824"/>
    <n v="718.05459059357588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</r>
  <r>
    <s v="DE Florida"/>
    <x v="24"/>
    <s v="Regulated &amp; Renewable Energy"/>
    <s v="PEF Fossil Hydro Maintenance Bartow CC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34.416385746800003"/>
    <n v="109.87511911920004"/>
    <n v="194.15671463360007"/>
    <n v="316.62978889840008"/>
    <n v="561.78892255560004"/>
    <n v="601.23565310140009"/>
    <n v="656.80097830620014"/>
    <n v="899.85210229000018"/>
    <n v="984.19571712380014"/>
    <n v="1151.0578829496001"/>
    <n v="1029.632543232226"/>
    <n v="848.38028458638723"/>
    <n v="848.38028458638723"/>
    <n v="862.64283245118725"/>
    <n v="1356.6939455471872"/>
    <n v="1428.7101812393873"/>
    <n v="1453.1913954871873"/>
    <n v="1058.3833539741368"/>
    <n v="1072.1126961843368"/>
    <n v="1548.9985977691367"/>
    <n v="1642.1984079397366"/>
    <n v="1970.8350573247367"/>
    <n v="1680.2904874942833"/>
    <n v="1450.0571170206256"/>
    <n v="1454.8256284192255"/>
    <n v="1454.8256284192255"/>
    <n v="1564.4231284192256"/>
    <n v="1674.0206284192257"/>
    <n v="1783.6181284192257"/>
    <n v="1893.2156284192258"/>
    <n v="1976.0172052159057"/>
    <n v="2085.6147052159058"/>
    <n v="2195.2122052159057"/>
    <n v="2304.8097052159055"/>
    <n v="2414.4072052159054"/>
    <n v="2524.0047052159052"/>
    <n v="2552.6631850611948"/>
    <n v="2026.9083911063685"/>
    <n v="2026.9083911063685"/>
    <n v="2189.9992244397017"/>
    <n v="2353.0900577730349"/>
    <n v="2516.1808911063681"/>
    <n v="2679.2717244397013"/>
    <n v="2724.4514191147773"/>
    <n v="2887.5422524481105"/>
    <n v="3050.6330857814437"/>
    <n v="3213.7239191147769"/>
    <n v="3376.8147524481101"/>
    <n v="3539.9055857814433"/>
    <n v="3558.0158862618887"/>
    <n v="2994.7703311357513"/>
    <n v="2994.7703311357513"/>
    <n v="3009.1104415027744"/>
    <n v="3505.8483003977062"/>
    <n v="3578.2561743507499"/>
    <n v="3602.870522190985"/>
    <n v="4115.968009748316"/>
    <n v="4129.7720147849477"/>
    <n v="4609.2513144184304"/>
    <n v="4702.9579632375016"/>
    <n v="5025.0939810422806"/>
    <n v="5264.631568621834"/>
    <n v="5416.9428938318142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</r>
  <r>
    <s v="DE Florida"/>
    <x v="24"/>
    <s v="Regulated &amp; Renewable Energy"/>
    <s v="PEF Fossil Hydro Maintenance Bartow CC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15.8505991674"/>
    <n v="50.603409795600029"/>
    <n v="89.419623604800051"/>
    <n v="145.82507022120006"/>
    <n v="258.73405457580009"/>
    <n v="276.9013984377001"/>
    <n v="302.49222322410014"/>
    <n v="414.43035559500015"/>
    <n v="453.27513264090015"/>
    <n v="530.12414654280008"/>
    <n v="474.20123811234635"/>
    <n v="390.72481147308986"/>
    <n v="390.72481147308986"/>
    <n v="397.29348288948984"/>
    <n v="624.83062811748982"/>
    <n v="657.99798316458987"/>
    <n v="669.2729007874899"/>
    <n v="487.44253486443716"/>
    <n v="493.76563636053714"/>
    <n v="713.39727723693716"/>
    <n v="756.32080919523719"/>
    <n v="907.67568531273719"/>
    <n v="773.86426331949747"/>
    <n v="667.82939675374348"/>
    <n v="670.02555306604347"/>
    <n v="670.02555306604347"/>
    <n v="720.50138639937677"/>
    <n v="770.97721973271007"/>
    <n v="821.45305306604337"/>
    <n v="871.92888639937667"/>
    <n v="910.06368500451288"/>
    <n v="960.53951833784618"/>
    <n v="1011.0153516711795"/>
    <n v="1061.4911850045128"/>
    <n v="1111.9670183378462"/>
    <n v="1162.4428516711796"/>
    <n v="1175.641698837014"/>
    <n v="933.50271914160282"/>
    <n v="933.50271914160282"/>
    <n v="1008.6152191416028"/>
    <n v="1083.7277191416028"/>
    <n v="1158.8402191416028"/>
    <n v="1233.9527191416028"/>
    <n v="1254.7605091744474"/>
    <n v="1329.8730091744474"/>
    <n v="1404.9855091744473"/>
    <n v="1480.0980091744473"/>
    <n v="1555.2105091744472"/>
    <n v="1630.3230091744472"/>
    <n v="1638.6638209603382"/>
    <n v="1379.2579770837917"/>
    <n v="1379.2579770837917"/>
    <n v="1385.8623880896"/>
    <n v="1614.6375438116654"/>
    <n v="1647.9853596515188"/>
    <n v="1659.3216231541119"/>
    <n v="1895.6312893383385"/>
    <n v="1901.9887942985383"/>
    <n v="2122.8154324838888"/>
    <n v="2165.9725077739972"/>
    <n v="2314.333894604717"/>
    <n v="2424.65415290295"/>
    <n v="2494.8019109592124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</r>
  <r>
    <s v="DE Florida"/>
    <x v="24"/>
    <s v="Regulated &amp; Renewable Energy"/>
    <s v="PEF Fossil Hydro Maintenance Bartow CC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185.36141165820001"/>
    <n v="591.77065645080029"/>
    <n v="1045.6984929264006"/>
    <n v="1705.3198169916006"/>
    <n v="3025.7095705794009"/>
    <n v="3238.1636531511008"/>
    <n v="3537.4300315263008"/>
    <n v="4846.466366085001"/>
    <n v="5300.7282291687006"/>
    <n v="6199.4224394603998"/>
    <n v="5545.4440540867508"/>
    <n v="4569.2469956273599"/>
    <n v="4569.2469956273599"/>
    <n v="4646.0629060925603"/>
    <n v="7306.9469520965604"/>
    <n v="7694.8154287118605"/>
    <n v="7826.6675199065603"/>
    <n v="5700.2915416947108"/>
    <n v="5774.2356877170105"/>
    <n v="8342.6705189622098"/>
    <n v="8844.6305012391094"/>
    <n v="10614.617440041609"/>
    <n v="9049.788639899376"/>
    <n v="7809.7867734689198"/>
    <n v="7835.46924956782"/>
    <n v="7835.46924956782"/>
    <n v="8425.7450829011541"/>
    <n v="9016.0209162344872"/>
    <n v="9606.2967495678204"/>
    <n v="10196.572582901154"/>
    <n v="10642.529559519911"/>
    <n v="11232.805392853244"/>
    <n v="11823.081226186578"/>
    <n v="12413.357059519911"/>
    <n v="13003.632892853244"/>
    <n v="13593.908726186577"/>
    <n v="13748.25903593584"/>
    <n v="10916.622986582646"/>
    <n v="10916.622986582646"/>
    <n v="11795.005486582646"/>
    <n v="12673.387986582646"/>
    <n v="13551.770486582645"/>
    <n v="14430.152986582645"/>
    <n v="14673.483971818459"/>
    <n v="15551.866471818459"/>
    <n v="16430.248971818459"/>
    <n v="17308.631471818459"/>
    <n v="18187.013971818458"/>
    <n v="19065.396471818458"/>
    <n v="19162.935804266726"/>
    <n v="16129.380373388503"/>
    <n v="16129.380373388503"/>
    <n v="16206.613990108546"/>
    <n v="18881.967276959891"/>
    <n v="19271.944888098984"/>
    <n v="19404.513958925541"/>
    <n v="22167.97767571469"/>
    <n v="22242.323912034633"/>
    <n v="24824.725267762482"/>
    <n v="25329.414786446727"/>
    <n v="27064.38955958861"/>
    <n v="28354.501961492224"/>
    <n v="29174.827203928387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</r>
  <r>
    <s v="DE Florida"/>
    <x v="24"/>
    <s v="Regulated &amp; Renewable Energy"/>
    <s v="PEF Fossil Hydro Maintenance Bartow CC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306.93"/>
    <n v="601.21"/>
    <n v="601.21"/>
    <n v="619.2659962898"/>
    <n v="658.85419186119998"/>
    <n v="703.07115836960008"/>
    <n v="767.3246622324001"/>
    <n v="895.94340913660017"/>
    <n v="916.63849390290011"/>
    <n v="945.78993685570003"/>
    <n v="1073.3027508150001"/>
    <n v="1117.5522547493001"/>
    <n v="1205.0937725956001"/>
    <n v="1077.9681754416647"/>
    <n v="888.20711181620379"/>
    <n v="888.20711181620379"/>
    <n v="895.68972527900382"/>
    <n v="1154.8855958350039"/>
    <n v="1192.667741061704"/>
    <n v="1205.5114114250039"/>
    <n v="877.99392071843636"/>
    <n v="885.19679651813635"/>
    <n v="1135.3872184009363"/>
    <n v="1184.2829809900363"/>
    <n v="1356.6968470375364"/>
    <n v="1156.6897990870475"/>
    <n v="998.20018492905797"/>
    <n v="1000.701906776158"/>
    <n v="1000.701906776158"/>
    <n v="1058.2002401094915"/>
    <n v="1115.6985734428249"/>
    <n v="1173.1969067761584"/>
    <n v="1230.6952401094918"/>
    <n v="1274.1355801097757"/>
    <n v="1331.6339134431091"/>
    <n v="1389.1322467764426"/>
    <n v="1446.630580109776"/>
    <n v="1504.1289134431095"/>
    <n v="1561.6272467764429"/>
    <n v="1576.6623965469312"/>
    <n v="1251.9278924870146"/>
    <n v="1251.9278924870146"/>
    <n v="1337.4912258203478"/>
    <n v="1423.0545591536811"/>
    <n v="1508.6178924870144"/>
    <n v="1594.1812258203477"/>
    <n v="1617.8841231345136"/>
    <n v="1703.4474564678469"/>
    <n v="1789.0107898011802"/>
    <n v="1874.5741231345135"/>
    <n v="1960.1374564678467"/>
    <n v="2045.70078980118"/>
    <n v="2055.2021066140514"/>
    <n v="1729.8568893805175"/>
    <n v="1729.8568893805175"/>
    <n v="1737.3801859174714"/>
    <n v="1997.9853080504265"/>
    <n v="2035.972875329674"/>
    <n v="2048.8863769085506"/>
    <n v="2318.07430171956"/>
    <n v="2325.3163396558234"/>
    <n v="2576.867050365066"/>
    <n v="2626.0286598999037"/>
    <n v="2795.0318771102816"/>
    <n v="2920.7012239272849"/>
    <n v="3000.6087864329543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</r>
  <r>
    <s v="DE Florida"/>
    <x v="24"/>
    <s v="Regulated &amp; Renewable Energy"/>
    <s v="PEF Fossil Hydro Maintenance Bartow CC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14.883659976800001"/>
    <n v="47.516433739200018"/>
    <n v="83.96472959360004"/>
    <n v="136.92925663840003"/>
    <n v="242.95041796560002"/>
    <n v="260.00949351640003"/>
    <n v="284.03919300120003"/>
    <n v="389.14872754000004"/>
    <n v="425.62384417880003"/>
    <n v="497.78481300959999"/>
    <n v="445.27338771884706"/>
    <n v="366.88930033795464"/>
    <n v="366.88930033795464"/>
    <n v="373.05726098275466"/>
    <n v="586.71388467875465"/>
    <n v="617.85792091595465"/>
    <n v="628.44503111875463"/>
    <n v="457.70692139341998"/>
    <n v="463.64429269861995"/>
    <n v="669.87767406341993"/>
    <n v="710.18272801901992"/>
    <n v="852.30445402901989"/>
    <n v="726.65597317817492"/>
    <n v="627.08958562508451"/>
    <n v="629.15176910868456"/>
    <n v="629.15176910868456"/>
    <n v="676.54843577535121"/>
    <n v="723.94510244201786"/>
    <n v="771.3417691086845"/>
    <n v="818.73843577535115"/>
    <n v="854.54690526513548"/>
    <n v="901.94357193180213"/>
    <n v="949.34023859846877"/>
    <n v="996.73690526513542"/>
    <n v="1044.1335719318022"/>
    <n v="1091.5302385984689"/>
    <n v="1103.9239192608982"/>
    <n v="876.55616619836326"/>
    <n v="876.55616619836326"/>
    <n v="947.08616619836323"/>
    <n v="1017.6161661983632"/>
    <n v="1088.1461661983633"/>
    <n v="1158.6761661983633"/>
    <n v="1178.214504437891"/>
    <n v="1248.744504437891"/>
    <n v="1319.274504437891"/>
    <n v="1389.804504437891"/>
    <n v="1460.3345044378909"/>
    <n v="1530.8645044378909"/>
    <n v="1538.6964559141286"/>
    <n v="1295.1157729755525"/>
    <n v="1295.1157729755525"/>
    <n v="1301.3172483879248"/>
    <n v="1516.1348153025656"/>
    <n v="1547.4480784845953"/>
    <n v="1558.0927157304718"/>
    <n v="1779.985112078693"/>
    <n v="1785.9547452011682"/>
    <n v="1993.308734209256"/>
    <n v="2033.832793212569"/>
    <n v="2173.1426410955969"/>
    <n v="2276.7322524510028"/>
    <n v="2342.600290711548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</r>
  <r>
    <s v="DE Florida"/>
    <x v="24"/>
    <s v="Regulated &amp; Renewable Energy"/>
    <s v="PEF Fossil Hydro Maintenance Bartow CC BG-346"/>
    <s v="AFUDC Not Eligible"/>
    <s v="Maintenance"/>
    <s v="Maintenance"/>
    <s v="Fossil Hydro"/>
    <s v="BG - Other Production Plant"/>
    <s v="~"/>
    <s v="PEF Bartow 346 CC"/>
    <n v="3105.73"/>
    <n v="3448.9699999999993"/>
    <n v="3143.96"/>
    <n v="3024"/>
    <n v="3315.18"/>
    <n v="3772.17"/>
    <n v="4072.6400000000003"/>
    <n v="4844.630000000001"/>
    <n v="4750.8000000000011"/>
    <n v="6469.49"/>
    <n v="13603.96"/>
    <n v="14192.100000000002"/>
    <n v="14192.100000000002"/>
    <n v="14200.591887161003"/>
    <n v="14219.210549034002"/>
    <n v="14240.006160872003"/>
    <n v="14270.225125018003"/>
    <n v="14330.715605187004"/>
    <n v="14340.448677890505"/>
    <n v="14354.158847086504"/>
    <n v="14414.129197675005"/>
    <n v="14434.940112138505"/>
    <n v="14476.111625442005"/>
    <n v="12949.023545908052"/>
    <n v="10669.530944026854"/>
    <n v="10669.530944026854"/>
    <n v="10673.050080172854"/>
    <n v="10794.952081592854"/>
    <n v="10812.721342774354"/>
    <n v="10818.761829142853"/>
    <n v="7879.4833675276468"/>
    <n v="7882.8709406941471"/>
    <n v="8000.5376037401475"/>
    <n v="8023.5336927896478"/>
    <n v="8104.6213864271476"/>
    <n v="6909.8213824356553"/>
    <n v="5963.0377887122377"/>
    <n v="5964.2143695717377"/>
    <n v="5964.2143695717377"/>
    <n v="5991.2560362384047"/>
    <n v="6018.2977029050717"/>
    <n v="6045.3393695717386"/>
    <n v="6072.3810362384056"/>
    <n v="6092.8111796195071"/>
    <n v="6119.8528462861741"/>
    <n v="6146.8945129528411"/>
    <n v="6173.936179619508"/>
    <n v="6200.977846286175"/>
    <n v="6228.019512952842"/>
    <n v="6235.0905963183359"/>
    <n v="4950.8911018682156"/>
    <n v="4950.8911018682156"/>
    <n v="4991.1319352015489"/>
    <n v="5031.3727685348822"/>
    <n v="5071.6136018682155"/>
    <n v="5111.8544352015488"/>
    <n v="5123.0020179706844"/>
    <n v="5163.2428513040177"/>
    <n v="5203.483684637351"/>
    <n v="5243.7245179706842"/>
    <n v="5283.9653513040175"/>
    <n v="5324.2061846373508"/>
    <n v="5328.6746980930438"/>
    <n v="4485.1280602034385"/>
    <n v="4485.1280602034385"/>
    <n v="4488.6663133738393"/>
    <n v="4611.2305237675655"/>
    <n v="4629.0963130131977"/>
    <n v="4635.1696131520403"/>
    <n v="4761.7703690464496"/>
    <n v="4765.1763445469878"/>
    <n v="4883.4822089126528"/>
    <n v="4906.6032197546729"/>
    <n v="4986.0864843269692"/>
    <n v="5045.1895600349872"/>
    <n v="5082.7705838569145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</r>
  <r>
    <s v="DE Florida"/>
    <x v="24"/>
    <s v="Regulated &amp; Renewable Energy"/>
    <s v="PEF Fossil Hydro Maintenance Bartow CT BG"/>
    <s v="AFUDC Not Eligible"/>
    <s v="Maintenance"/>
    <s v="Maintenance"/>
    <s v="Fossil Hydro"/>
    <s v="BG - Other Production Plant"/>
    <s v="~"/>
    <s v="PEF Bartow 341"/>
    <n v="0"/>
    <n v="0"/>
    <n v="0"/>
    <n v="0"/>
    <n v="0"/>
    <n v="0"/>
    <n v="0"/>
    <n v="14.32"/>
    <n v="21.26"/>
    <n v="171.68"/>
    <n v="187.67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</r>
  <r>
    <s v="DE Florida"/>
    <x v="24"/>
    <s v="Regulated &amp; Renewable Energy"/>
    <s v="PEF Fossil Hydro Maintenance Bartow CT BG-341"/>
    <s v="AFUDC Not Eligible"/>
    <s v="Maintenance"/>
    <s v="Maintenance"/>
    <s v="Fossil Hydro"/>
    <s v="BG - Other Production Plant"/>
    <s v="~"/>
    <s v="PEF Bartow 341"/>
    <n v="0"/>
    <n v="0"/>
    <n v="0"/>
    <n v="0"/>
    <n v="0"/>
    <n v="0"/>
    <n v="0"/>
    <n v="0"/>
    <n v="0"/>
    <n v="0"/>
    <n v="50.28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</r>
  <r>
    <s v="DE Florida"/>
    <x v="24"/>
    <s v="Regulated &amp; Renewable Energy"/>
    <s v="PEF Fossil Hydro Maintenance Bartow Other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12"/>
    <n v="24"/>
    <n v="36"/>
    <n v="48"/>
    <n v="60"/>
    <n v="72"/>
    <n v="84"/>
    <n v="96"/>
    <n v="108"/>
    <n v="120"/>
    <n v="132"/>
    <n v="0"/>
    <n v="0"/>
    <n v="58"/>
    <n v="116"/>
    <n v="174"/>
    <n v="232"/>
    <n v="290"/>
    <n v="348"/>
    <n v="406"/>
    <n v="464"/>
    <n v="522"/>
    <n v="580"/>
    <n v="638"/>
    <n v="0"/>
    <n v="0"/>
    <n v="64.416666672000005"/>
    <n v="128.83333334400001"/>
    <n v="193.250000016"/>
    <n v="257.66666668800002"/>
    <n v="322.08333336000004"/>
    <n v="386.50000003200006"/>
    <n v="450.91666670400008"/>
    <n v="515.33333337600004"/>
    <n v="579.75000004800006"/>
    <n v="644.16666672000008"/>
    <n v="708.5833333920001"/>
    <n v="0"/>
    <n v="0"/>
    <n v="72.249999990000006"/>
    <n v="144.49999998000001"/>
    <n v="216.74999997000003"/>
    <n v="288.99999996000003"/>
    <n v="361.24999995000002"/>
    <n v="433.49999994000001"/>
    <n v="505.74999993"/>
    <n v="577.99999992000005"/>
    <n v="650.24999991000004"/>
    <n v="722.49999990000003"/>
    <n v="794.74999989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Bartow Other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5"/>
    <n v="10"/>
    <n v="15"/>
    <n v="20"/>
    <n v="25"/>
    <n v="30"/>
    <n v="35"/>
    <n v="40"/>
    <n v="45"/>
    <n v="50"/>
    <n v="55"/>
    <n v="0"/>
    <n v="0"/>
    <n v="27"/>
    <n v="54"/>
    <n v="81"/>
    <n v="108"/>
    <n v="135"/>
    <n v="162"/>
    <n v="189"/>
    <n v="216"/>
    <n v="243"/>
    <n v="270"/>
    <n v="297"/>
    <n v="0"/>
    <n v="0"/>
    <n v="29.666666664000001"/>
    <n v="59.333333328000002"/>
    <n v="88.999999991999999"/>
    <n v="118.666666656"/>
    <n v="148.33333332000001"/>
    <n v="177.999999984"/>
    <n v="207.66666664799999"/>
    <n v="237.33333331199998"/>
    <n v="266.99999997599997"/>
    <n v="296.66666663999996"/>
    <n v="326.33333330399995"/>
    <n v="0"/>
    <n v="0"/>
    <n v="33.249999987000002"/>
    <n v="66.499999974000005"/>
    <n v="99.749999961000015"/>
    <n v="132.99999994800001"/>
    <n v="166.24999993500001"/>
    <n v="199.499999922"/>
    <n v="232.749999909"/>
    <n v="265.99999989600002"/>
    <n v="299.24999988300004"/>
    <n v="332.49999987000007"/>
    <n v="365.749999857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Bartow Other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63"/>
    <n v="126"/>
    <n v="189"/>
    <n v="252"/>
    <n v="315"/>
    <n v="378"/>
    <n v="441"/>
    <n v="504"/>
    <n v="567"/>
    <n v="630"/>
    <n v="693"/>
    <n v="0"/>
    <n v="0"/>
    <n v="314"/>
    <n v="628"/>
    <n v="942"/>
    <n v="1256"/>
    <n v="1570"/>
    <n v="1884"/>
    <n v="2198"/>
    <n v="2512"/>
    <n v="2826"/>
    <n v="3140"/>
    <n v="3454"/>
    <n v="0"/>
    <n v="0"/>
    <n v="347.08333327600002"/>
    <n v="694.16666655200004"/>
    <n v="1041.249999828"/>
    <n v="1388.3333331040001"/>
    <n v="1735.4166663800002"/>
    <n v="2082.499999656"/>
    <n v="2429.5833329319998"/>
    <n v="2776.6666662079997"/>
    <n v="3123.7499994839995"/>
    <n v="3470.8333327599994"/>
    <n v="3817.9166660359992"/>
    <n v="0"/>
    <n v="0"/>
    <n v="389.25000014800003"/>
    <n v="778.50000029600005"/>
    <n v="1167.7500004440001"/>
    <n v="1557.0000005920001"/>
    <n v="1946.2500007400001"/>
    <n v="2335.5000008880002"/>
    <n v="2724.750001036"/>
    <n v="3114.0000011840002"/>
    <n v="3503.2500013320005"/>
    <n v="3892.5000014800007"/>
    <n v="4281.750001628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Bartow Other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6"/>
    <n v="12"/>
    <n v="18"/>
    <n v="24"/>
    <n v="30"/>
    <n v="36"/>
    <n v="42"/>
    <n v="48"/>
    <n v="54"/>
    <n v="60"/>
    <n v="66"/>
    <n v="0"/>
    <n v="0"/>
    <n v="31"/>
    <n v="62"/>
    <n v="93"/>
    <n v="124"/>
    <n v="155"/>
    <n v="186"/>
    <n v="217"/>
    <n v="248"/>
    <n v="279"/>
    <n v="310"/>
    <n v="341"/>
    <n v="0"/>
    <n v="0"/>
    <n v="33.833333318999998"/>
    <n v="67.666666637999995"/>
    <n v="101.499999957"/>
    <n v="135.33333327599999"/>
    <n v="169.16666659499998"/>
    <n v="202.99999991399997"/>
    <n v="236.83333323299996"/>
    <n v="270.66666655199998"/>
    <n v="304.499999871"/>
    <n v="338.33333319000002"/>
    <n v="372.16666650900004"/>
    <n v="0"/>
    <n v="0"/>
    <n v="37.916666679999999"/>
    <n v="75.833333359999997"/>
    <n v="113.75000004"/>
    <n v="151.66666671999999"/>
    <n v="189.58333339999999"/>
    <n v="227.50000007999998"/>
    <n v="265.41666676"/>
    <n v="303.33333343999999"/>
    <n v="341.25000011999998"/>
    <n v="379.16666679999997"/>
    <n v="417.08333347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Bartow Other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5"/>
    <n v="10"/>
    <n v="15"/>
    <n v="20"/>
    <n v="25"/>
    <n v="30"/>
    <n v="35"/>
    <n v="40"/>
    <n v="45"/>
    <n v="50"/>
    <n v="55"/>
    <n v="0"/>
    <n v="0"/>
    <n v="25"/>
    <n v="50"/>
    <n v="75"/>
    <n v="100"/>
    <n v="125"/>
    <n v="150"/>
    <n v="175"/>
    <n v="200"/>
    <n v="225"/>
    <n v="250"/>
    <n v="275"/>
    <n v="0"/>
    <n v="0"/>
    <n v="27.833333325000002"/>
    <n v="55.666666650000003"/>
    <n v="83.499999975000009"/>
    <n v="111.33333330000001"/>
    <n v="139.166666625"/>
    <n v="166.99999995000002"/>
    <n v="194.83333327500003"/>
    <n v="222.66666660000004"/>
    <n v="250.49999992500005"/>
    <n v="278.33333325000007"/>
    <n v="306.16666657500008"/>
    <n v="0"/>
    <n v="0"/>
    <n v="31.25"/>
    <n v="62.5"/>
    <n v="93.75"/>
    <n v="125"/>
    <n v="156.25"/>
    <n v="187.5"/>
    <n v="218.75"/>
    <n v="250"/>
    <n v="281.25"/>
    <n v="312.5"/>
    <n v="34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Bartow Other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3"/>
    <n v="6"/>
    <n v="9"/>
    <n v="12"/>
    <n v="15"/>
    <n v="18"/>
    <n v="21"/>
    <n v="24"/>
    <n v="27"/>
    <n v="30"/>
    <n v="33"/>
    <n v="0"/>
    <n v="0"/>
    <n v="14"/>
    <n v="28"/>
    <n v="42"/>
    <n v="56"/>
    <n v="70"/>
    <n v="84"/>
    <n v="98"/>
    <n v="112"/>
    <n v="126"/>
    <n v="140"/>
    <n v="154"/>
    <n v="0"/>
    <n v="0"/>
    <n v="15.916666668"/>
    <n v="31.833333335999999"/>
    <n v="47.750000004"/>
    <n v="63.666666671999998"/>
    <n v="79.583333339999996"/>
    <n v="95.500000008000001"/>
    <n v="111.41666667600001"/>
    <n v="127.33333334400001"/>
    <n v="143.25000001200002"/>
    <n v="159.16666668000002"/>
    <n v="175.08333334800002"/>
    <n v="0"/>
    <n v="0"/>
    <n v="17.833333335999999"/>
    <n v="35.666666671999998"/>
    <n v="53.500000008000001"/>
    <n v="71.333333343999996"/>
    <n v="89.166666679999992"/>
    <n v="107.00000001599999"/>
    <n v="124.83333335199998"/>
    <n v="142.66666668799999"/>
    <n v="160.500000024"/>
    <n v="178.33333336000001"/>
    <n v="196.166666696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Citrus CC BA"/>
    <s v="AFUDC Not Eligible"/>
    <s v="Maintenance"/>
    <s v="Maintenance"/>
    <s v="Fossil Hydro"/>
    <s v="BA - Fossil Steam Plants "/>
    <s v="~"/>
    <s v="PEF Citrus CC 342"/>
    <n v="5951.8399999999992"/>
    <n v="6200.44"/>
    <n v="7064.8200000000015"/>
    <n v="5641.4900000000007"/>
    <n v="8276.41"/>
    <n v="10128.48"/>
    <n v="10912.320000000002"/>
    <n v="13305.240000000002"/>
    <n v="17018.79"/>
    <n v="19642.410000000003"/>
    <n v="21207.870000000006"/>
    <n v="22667.72"/>
    <n v="22667.72"/>
    <n v="22667.72"/>
    <n v="22667.72"/>
    <n v="22667.72"/>
    <n v="22585.545533688357"/>
    <n v="22585.545533688357"/>
    <n v="22585.545533688357"/>
    <n v="22585.545533688357"/>
    <n v="22585.545533688357"/>
    <n v="22211.003886497005"/>
    <n v="21440.084412338303"/>
    <n v="21440.084412338303"/>
    <n v="18719.026826561967"/>
    <n v="18719.026826561967"/>
    <n v="18719.026826561967"/>
    <n v="18719.026826561967"/>
    <n v="18719.026826561967"/>
    <n v="18719.026826561967"/>
    <n v="18719.026826561967"/>
    <n v="18719.026826561967"/>
    <n v="18719.026826561967"/>
    <n v="18719.026826561967"/>
    <n v="18719.026826561967"/>
    <n v="18719.026826561967"/>
    <n v="16014.516688060194"/>
    <n v="16014.516688060194"/>
    <n v="16014.516688060194"/>
    <n v="16014.516688060194"/>
    <n v="16014.516688060194"/>
    <n v="16014.516688060194"/>
    <n v="16014.516688060194"/>
    <n v="16014.516688060194"/>
    <n v="13752.381813053253"/>
    <n v="13752.381813053253"/>
    <n v="13752.381813053253"/>
    <n v="13752.381813053253"/>
    <n v="13752.381813053253"/>
    <n v="13752.381813053253"/>
    <n v="9028.1209387226118"/>
    <n v="9028.1209387226118"/>
    <n v="9028.1209387226118"/>
    <n v="9028.1209387226118"/>
    <n v="9028.1209387226118"/>
    <n v="9028.1209387226118"/>
    <n v="9028.1209387226118"/>
    <n v="7486.3946309149105"/>
    <n v="7486.3946309149105"/>
    <n v="7486.3946309149105"/>
    <n v="7486.3946309149105"/>
    <n v="7486.3946309149105"/>
    <n v="7409.109549599566"/>
    <n v="5003.4862502070882"/>
    <n v="5003.4862502070882"/>
    <n v="5003.4862502070882"/>
    <n v="5003.4862502070882"/>
    <n v="5003.4862502070882"/>
    <n v="5003.4862502070882"/>
    <n v="5003.4862502070882"/>
    <n v="4845.2957603585319"/>
    <n v="4687.1052705099755"/>
    <n v="4687.1052705099755"/>
    <n v="4687.1052705099755"/>
    <n v="4687.1052705099755"/>
    <n v="4599.0356235294157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</r>
  <r>
    <s v="DE Florida"/>
    <x v="24"/>
    <s v="Regulated &amp; Renewable Energy"/>
    <s v="PEF Fossil Hydro Maintenance Citrus CC BA-341"/>
    <s v="AFUDC Not Eligible"/>
    <s v="Maintenance"/>
    <s v="Maintenance"/>
    <s v="Fossil Hydro"/>
    <s v="BA - Fossil Steam Plants "/>
    <s v="~"/>
    <s v="PEF Citrus CC Struct &amp; Improv 341"/>
    <n v="1479.62"/>
    <n v="1541.39"/>
    <n v="1543.47"/>
    <n v="809.72"/>
    <n v="602.65"/>
    <n v="564.95000000000005"/>
    <n v="564.95000000000005"/>
    <n v="564.95000000000005"/>
    <n v="564.95000000000005"/>
    <n v="564.95000000000005"/>
    <n v="564.95000000000005"/>
    <n v="158.34"/>
    <n v="158.34"/>
    <n v="159.74474212679999"/>
    <n v="161.14954854679999"/>
    <n v="182.8935212616"/>
    <n v="182.23050012398539"/>
    <n v="288.61042227998541"/>
    <n v="604.32026263958539"/>
    <n v="648.66982139398544"/>
    <n v="672.52646578198551"/>
    <n v="661.37379426922314"/>
    <n v="638.4182385318104"/>
    <n v="704.00137219541034"/>
    <n v="614.65339028602625"/>
    <n v="614.65339028602625"/>
    <n v="810.01371462002624"/>
    <n v="880.20851411522619"/>
    <n v="968.06687808402626"/>
    <n v="1052.8235164172263"/>
    <n v="1177.1474797328262"/>
    <n v="1232.4198898820262"/>
    <n v="1246.9356237784261"/>
    <n v="1280.3259056816262"/>
    <n v="1325.0014012124261"/>
    <n v="1382.4504989104262"/>
    <n v="1182.7151480868076"/>
    <n v="1221.9475429216077"/>
    <n v="1221.9475429216077"/>
    <n v="1411.3083762549411"/>
    <n v="1600.6692095882745"/>
    <n v="1790.0300429216079"/>
    <n v="1979.3908762549413"/>
    <n v="2168.7517095882745"/>
    <n v="1862.4041017863924"/>
    <n v="2051.7649351197256"/>
    <n v="2138.6141420918239"/>
    <n v="2250.6910703737972"/>
    <n v="2440.0519037071304"/>
    <n v="2629.4127370404635"/>
    <n v="1726.1487144930113"/>
    <n v="1726.1487144930113"/>
    <n v="1946.187881159678"/>
    <n v="2166.2270478263445"/>
    <n v="2350.5308375966124"/>
    <n v="2570.5700042632789"/>
    <n v="2790.6091709299453"/>
    <n v="2314.0586680253091"/>
    <n v="2518.1734744910596"/>
    <n v="2738.212641157726"/>
    <n v="2909.7588786360402"/>
    <n v="3129.7980453027067"/>
    <n v="3097.4878735368529"/>
    <n v="2091.7814592527461"/>
    <n v="2091.7814592527461"/>
    <n v="2284.9189592527459"/>
    <n v="2478.0564592527458"/>
    <n v="2671.1939592527456"/>
    <n v="2864.3314592527454"/>
    <n v="3057.4689592527452"/>
    <n v="2960.8038565274342"/>
    <n v="2864.1387538021231"/>
    <n v="3057.2762538021229"/>
    <n v="3206.9456552598349"/>
    <n v="3400.0831552598347"/>
    <n v="3336.1963624727587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</r>
  <r>
    <s v="DE Florida"/>
    <x v="24"/>
    <s v="Regulated &amp; Renewable Energy"/>
    <s v="PEF Fossil Hydro Maintenance Citrus CC BA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1029.5700000000002"/>
    <n v="1135.97"/>
    <n v="1135.97"/>
    <n v="1138.8064197008"/>
    <n v="1141.6429692208001"/>
    <n v="1185.5478478496"/>
    <n v="1181.2500286739632"/>
    <n v="1396.0496714099631"/>
    <n v="2033.5229797475631"/>
    <n v="2123.0724847939632"/>
    <n v="2171.2432165219634"/>
    <n v="2135.2369571399972"/>
    <n v="2061.1252348326898"/>
    <n v="2193.5490361942898"/>
    <n v="1915.1558577945843"/>
    <n v="1915.1558577945843"/>
    <n v="2309.6224734985844"/>
    <n v="2451.3580336297846"/>
    <n v="2628.7594154825847"/>
    <n v="2799.8978715417848"/>
    <n v="3050.9296674153848"/>
    <n v="3162.5343171705849"/>
    <n v="3191.8441191689853"/>
    <n v="3259.2649301481856"/>
    <n v="3349.4725584729858"/>
    <n v="3465.4723205609857"/>
    <n v="2964.7836302517667"/>
    <n v="3044.0006876005668"/>
    <n v="3044.0006876005668"/>
    <n v="3426.3531876005668"/>
    <n v="3808.7056876005668"/>
    <n v="4191.0581876005672"/>
    <n v="4573.4106876005671"/>
    <n v="4955.7631876005671"/>
    <n v="4255.7355216201759"/>
    <n v="4638.0880216201758"/>
    <n v="4813.4516954288174"/>
    <n v="5039.7545320111794"/>
    <n v="5422.1070320111794"/>
    <n v="5804.4595320111794"/>
    <n v="3810.4935822228877"/>
    <n v="3810.4935822228877"/>
    <n v="4254.7902488895543"/>
    <n v="4699.0869155562214"/>
    <n v="5071.2277516147915"/>
    <n v="5515.5244182814586"/>
    <n v="5959.8210849481256"/>
    <n v="4942.066336329126"/>
    <n v="5354.2089994006774"/>
    <n v="5798.5056660673445"/>
    <n v="6144.8868246830007"/>
    <n v="6589.1834913496677"/>
    <n v="6521.1606837050158"/>
    <n v="4403.8406501996651"/>
    <n v="4403.8406501996651"/>
    <n v="4793.8189835329986"/>
    <n v="5183.797316866332"/>
    <n v="5573.7756501996655"/>
    <n v="5963.753983532999"/>
    <n v="6353.7323168663324"/>
    <n v="6152.8523748998505"/>
    <n v="5951.9724329333685"/>
    <n v="6341.950766266702"/>
    <n v="6644.1594193323999"/>
    <n v="7034.1377526657334"/>
    <n v="6901.9678966593847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</r>
  <r>
    <s v="DE Florida"/>
    <x v="24"/>
    <s v="Regulated &amp; Renewable Energy"/>
    <s v="PEF Fossil Hydro Maintenance Citrus CC BA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8.6246130827999998"/>
    <n v="17.2496209028"/>
    <n v="150.74981853359998"/>
    <n v="150.20332396402807"/>
    <n v="803.3379106400281"/>
    <n v="2741.6831539316281"/>
    <n v="3013.9735461340283"/>
    <n v="3160.444790482029"/>
    <n v="3108.0343585126598"/>
    <n v="3000.1579101730863"/>
    <n v="3402.8148404486865"/>
    <n v="2970.9482975508104"/>
    <n v="2970.9482975508104"/>
    <n v="4170.3906556648108"/>
    <n v="4601.3615609440112"/>
    <n v="5140.7804200088112"/>
    <n v="5661.1557955860117"/>
    <n v="6424.4603623536113"/>
    <n v="6763.8131464668113"/>
    <n v="6852.9345489512116"/>
    <n v="7057.9389099984119"/>
    <n v="7332.2304371652117"/>
    <n v="7684.9473025232119"/>
    <n v="6574.632215841797"/>
    <n v="6815.5050559925967"/>
    <n v="6815.5050559925967"/>
    <n v="7978.1117226592633"/>
    <n v="9140.7183893259298"/>
    <n v="10303.325055992596"/>
    <n v="11465.931722659263"/>
    <n v="12628.53838932593"/>
    <n v="10844.690792341815"/>
    <n v="12007.297459008481"/>
    <n v="12540.520012178882"/>
    <n v="13228.631601605475"/>
    <n v="14391.238268272142"/>
    <n v="15553.844934938808"/>
    <n v="10210.739859002631"/>
    <n v="10210.739859002631"/>
    <n v="11561.699025669299"/>
    <n v="12912.658192335966"/>
    <n v="14044.215351060966"/>
    <n v="15395.174517727633"/>
    <n v="16746.133684394299"/>
    <n v="13886.407388021893"/>
    <n v="15139.596867988561"/>
    <n v="16490.556034655227"/>
    <n v="17543.786536930227"/>
    <n v="18894.745703596895"/>
    <n v="18699.68759750868"/>
    <n v="12628.188198723485"/>
    <n v="12628.188198723485"/>
    <n v="13813.984032056818"/>
    <n v="14999.779865390152"/>
    <n v="16185.575698723485"/>
    <n v="17371.371532056819"/>
    <n v="18557.167365390153"/>
    <n v="17970.462965910447"/>
    <n v="17383.758566430741"/>
    <n v="18569.554399764074"/>
    <n v="19488.471506105667"/>
    <n v="20674.267339439"/>
    <n v="20285.802536307321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</r>
  <r>
    <s v="DE Florida"/>
    <x v="24"/>
    <s v="Regulated &amp; Renewable Energy"/>
    <s v="PEF Fossil Hydro Maintenance Citrus CC BA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.2075786094"/>
    <n v="0.41516671939999999"/>
    <n v="3.6282714828000002"/>
    <n v="3.6151183614127218"/>
    <n v="19.33486925941272"/>
    <n v="65.987282101212713"/>
    <n v="72.540812146412719"/>
    <n v="76.066106200412719"/>
    <n v="74.804683284183412"/>
    <n v="72.208295142668121"/>
    <n v="81.899508516468117"/>
    <n v="71.505273371020564"/>
    <n v="71.505273371020564"/>
    <n v="100.37364976802056"/>
    <n v="110.74632855962055"/>
    <n v="123.72915058002056"/>
    <n v="136.25363090062055"/>
    <n v="154.62497104042055"/>
    <n v="162.79256978902055"/>
    <n v="164.93755839522055"/>
    <n v="169.87163715082053"/>
    <n v="176.47333084222052"/>
    <n v="184.96257850122052"/>
    <n v="158.23933196523291"/>
    <n v="164.03669918863289"/>
    <n v="164.03669918863289"/>
    <n v="192.01836585529955"/>
    <n v="220.0000325219662"/>
    <n v="247.98169918863286"/>
    <n v="275.96336585529951"/>
    <n v="303.9450325219662"/>
    <n v="261.01119495784667"/>
    <n v="288.99286162451335"/>
    <n v="301.82648469734659"/>
    <n v="318.38798367791765"/>
    <n v="346.36965034458433"/>
    <n v="374.35131701125101"/>
    <n v="245.75299097206459"/>
    <n v="245.75299097206459"/>
    <n v="278.26799097206458"/>
    <n v="310.78299097206457"/>
    <n v="338.01740480466378"/>
    <n v="370.53240480466377"/>
    <n v="403.04740480466376"/>
    <n v="334.21926310180231"/>
    <n v="364.38113397585374"/>
    <n v="396.89613397585373"/>
    <n v="422.24537518642938"/>
    <n v="454.76037518642937"/>
    <n v="450.06569980421745"/>
    <n v="303.93632670500051"/>
    <n v="303.93632670500051"/>
    <n v="332.47632670500053"/>
    <n v="361.01632670500055"/>
    <n v="389.55632670500057"/>
    <n v="418.09632670500059"/>
    <n v="446.63632670500061"/>
    <n v="432.51544862670079"/>
    <n v="418.39457054840096"/>
    <n v="446.93457054840098"/>
    <n v="469.05127350667226"/>
    <n v="497.59127350667228"/>
    <n v="488.24164612064777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</r>
  <r>
    <s v="DE Florida"/>
    <x v="24"/>
    <s v="Regulated &amp; Renewable Energy"/>
    <s v="PEF Fossil Hydro Maintenance Citrus CC BA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1.4927214951000001"/>
    <n v="2.9855113101000001"/>
    <n v="26.091314746200002"/>
    <n v="25.99672914762025"/>
    <n v="139.03925376462024"/>
    <n v="474.52208433432025"/>
    <n v="521.64926760012031"/>
    <n v="547.00005989112037"/>
    <n v="537.92902358872948"/>
    <n v="519.25809983764941"/>
    <n v="588.94872238534936"/>
    <n v="514.20258996071698"/>
    <n v="514.20258996071698"/>
    <n v="721.79838271121696"/>
    <n v="796.38950093261701"/>
    <n v="889.75045730921704"/>
    <n v="979.81542615911701"/>
    <n v="1111.925831945817"/>
    <n v="1170.6599676577171"/>
    <n v="1186.0848257800171"/>
    <n v="1221.5663498074171"/>
    <n v="1269.0398833555171"/>
    <n v="1330.0870331290171"/>
    <n v="1137.9171142803107"/>
    <n v="1179.6066443064108"/>
    <n v="1179.6066443064108"/>
    <n v="1380.8266443064108"/>
    <n v="1582.0466443064108"/>
    <n v="1783.2666443064109"/>
    <n v="1984.4866443064109"/>
    <n v="2185.7066443064109"/>
    <n v="1876.9640626269868"/>
    <n v="2078.1840626269868"/>
    <n v="2170.4724050434083"/>
    <n v="2289.5684140327644"/>
    <n v="2490.7884140327642"/>
    <n v="2692.008414032764"/>
    <n v="1767.2413302893028"/>
    <n v="1767.2413302893028"/>
    <n v="2001.0613302893028"/>
    <n v="2234.8813302893027"/>
    <n v="2430.7278824141176"/>
    <n v="2664.5478824141178"/>
    <n v="2898.367882414118"/>
    <n v="2403.4154948295773"/>
    <n v="2620.3138078472834"/>
    <n v="2854.1338078472836"/>
    <n v="3036.423814916538"/>
    <n v="3270.2438149165382"/>
    <n v="3236.4837646363758"/>
    <n v="2185.6475338864157"/>
    <n v="2185.6475338864157"/>
    <n v="2390.8817005530823"/>
    <n v="2596.1158672197489"/>
    <n v="2801.3500338864155"/>
    <n v="3006.5842005530822"/>
    <n v="3211.8183672197488"/>
    <n v="3110.2733453274523"/>
    <n v="3008.7283234351557"/>
    <n v="3213.9624901018224"/>
    <n v="3373.0060465508413"/>
    <n v="3578.240213217508"/>
    <n v="3511.0058896420483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</r>
  <r>
    <s v="DE Florida"/>
    <x v="24"/>
    <s v="Regulated &amp; Renewable Energy"/>
    <s v="PEF Fossil Hydro Maintenance Citrus CC BA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7.2754985100000003E-2"/>
    <n v="0.14551330010000002"/>
    <n v="1.2716861261999999"/>
    <n v="1.2670760406361929"/>
    <n v="6.7767489576361921"/>
    <n v="23.128123557336195"/>
    <n v="25.425094243136193"/>
    <n v="26.660687434136197"/>
    <n v="26.218566708208154"/>
    <n v="25.308549143798352"/>
    <n v="28.705257921498351"/>
    <n v="25.062144474892261"/>
    <n v="25.062144474892261"/>
    <n v="35.180327175392264"/>
    <n v="38.815885256792264"/>
    <n v="43.366281973392262"/>
    <n v="47.756032833292259"/>
    <n v="54.195070949992257"/>
    <n v="57.057762471892254"/>
    <n v="57.809567364192255"/>
    <n v="59.538930651592253"/>
    <n v="61.852782389692251"/>
    <n v="64.828209813192245"/>
    <n v="55.461881513907457"/>
    <n v="57.493821930007456"/>
    <n v="57.493821930007456"/>
    <n v="67.301321930007461"/>
    <n v="77.108821930007466"/>
    <n v="86.91632193000747"/>
    <n v="96.723821930007475"/>
    <n v="106.53132193000748"/>
    <n v="91.483211311837337"/>
    <n v="101.29071131183734"/>
    <n v="105.78886218276993"/>
    <n v="111.59362367846178"/>
    <n v="121.40112367846179"/>
    <n v="131.20862367846178"/>
    <n v="86.135430129503021"/>
    <n v="86.135430129503021"/>
    <n v="97.532096796169682"/>
    <n v="108.92876346283634"/>
    <n v="118.47455882842726"/>
    <n v="129.87122549509394"/>
    <n v="141.26789216176061"/>
    <n v="117.14366661442943"/>
    <n v="127.71555000346855"/>
    <n v="139.11221667013521"/>
    <n v="147.99724980345403"/>
    <n v="159.3939164701207"/>
    <n v="157.74842856801436"/>
    <n v="106.52995316751566"/>
    <n v="106.52995316751566"/>
    <n v="116.53328650084899"/>
    <n v="126.53661983418232"/>
    <n v="136.53995316751565"/>
    <n v="146.54328650084898"/>
    <n v="156.54661983418231"/>
    <n v="151.59723349886858"/>
    <n v="146.64784716355484"/>
    <n v="156.65118049688817"/>
    <n v="164.40313396310773"/>
    <n v="174.40646729644106"/>
    <n v="171.12940925753489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</r>
  <r>
    <s v="DE Florida"/>
    <x v="24"/>
    <s v="Regulated &amp; Renewable Energy"/>
    <s v="PEF Fossil Hydro Maintenance Citrus Other BG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9"/>
    <n v="18"/>
    <n v="27"/>
    <n v="36"/>
    <n v="45"/>
    <n v="54"/>
    <n v="63"/>
    <n v="72"/>
    <n v="81"/>
    <n v="90"/>
    <n v="99"/>
    <n v="0"/>
    <n v="0"/>
    <n v="45"/>
    <n v="90"/>
    <n v="135"/>
    <n v="180"/>
    <n v="225"/>
    <n v="270"/>
    <n v="315"/>
    <n v="360"/>
    <n v="405"/>
    <n v="450"/>
    <n v="495"/>
    <n v="0"/>
    <n v="0"/>
    <n v="49.750000020000002"/>
    <n v="99.500000040000003"/>
    <n v="149.25000005999999"/>
    <n v="199.00000008000001"/>
    <n v="248.75000010000002"/>
    <n v="298.50000012000004"/>
    <n v="348.25000014000005"/>
    <n v="398.00000016000007"/>
    <n v="447.75000018000009"/>
    <n v="497.5000002000001"/>
    <n v="547.25000022000006"/>
    <n v="0"/>
    <n v="0"/>
    <n v="55.833333345"/>
    <n v="111.66666669"/>
    <n v="167.500000035"/>
    <n v="223.33333338"/>
    <n v="279.16666672500003"/>
    <n v="335.00000007000006"/>
    <n v="390.83333341500008"/>
    <n v="446.66666676000011"/>
    <n v="502.50000010500014"/>
    <n v="558.33333345000017"/>
    <n v="614.1666667950002"/>
    <n v="0"/>
    <n v="0"/>
    <n v="146.749999995"/>
    <n v="293.49999998999999"/>
    <n v="440.24999998499999"/>
    <n v="586.99999997999998"/>
    <n v="733.74999997500004"/>
    <n v="880.49999997000009"/>
    <n v="1027.2499999650001"/>
    <n v="1173.9999999600002"/>
    <n v="1320.7499999550002"/>
    <n v="1467.4999999500003"/>
    <n v="1614.2499999450004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Citrus Other BG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18"/>
    <n v="36"/>
    <n v="54"/>
    <n v="72"/>
    <n v="90"/>
    <n v="108"/>
    <n v="126"/>
    <n v="144"/>
    <n v="162"/>
    <n v="180"/>
    <n v="198"/>
    <n v="0"/>
    <n v="0"/>
    <n v="91"/>
    <n v="182"/>
    <n v="273"/>
    <n v="364"/>
    <n v="455"/>
    <n v="546"/>
    <n v="637"/>
    <n v="728"/>
    <n v="819"/>
    <n v="910"/>
    <n v="1001"/>
    <n v="0"/>
    <n v="0"/>
    <n v="100.499999964"/>
    <n v="200.99999992799999"/>
    <n v="301.49999989200001"/>
    <n v="401.99999985599999"/>
    <n v="502.49999981999997"/>
    <n v="602.99999978400001"/>
    <n v="703.49999974800005"/>
    <n v="803.99999971200009"/>
    <n v="904.49999967600013"/>
    <n v="1004.9999996400002"/>
    <n v="1105.4999996040001"/>
    <n v="0"/>
    <n v="0"/>
    <n v="112.749999999"/>
    <n v="225.49999999799999"/>
    <n v="338.24999999699997"/>
    <n v="450.99999999599999"/>
    <n v="563.74999999499994"/>
    <n v="676.49999999399995"/>
    <n v="789.24999999299996"/>
    <n v="901.99999999199997"/>
    <n v="1014.749999991"/>
    <n v="1127.4999999899999"/>
    <n v="1240.2499999889999"/>
    <n v="0"/>
    <n v="0"/>
    <n v="296.33333329599998"/>
    <n v="592.66666659199996"/>
    <n v="888.99999988799993"/>
    <n v="1185.3333331839999"/>
    <n v="1481.66666648"/>
    <n v="1777.9999997760001"/>
    <n v="2074.3333330720002"/>
    <n v="2370.6666663680003"/>
    <n v="2666.9999996640004"/>
    <n v="2963.3333329600005"/>
    <n v="3259.6666662560006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Citrus Other BG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56"/>
    <n v="112"/>
    <n v="168"/>
    <n v="224"/>
    <n v="280"/>
    <n v="336"/>
    <n v="392"/>
    <n v="448"/>
    <n v="504"/>
    <n v="560"/>
    <n v="616"/>
    <n v="0"/>
    <n v="0"/>
    <n v="276"/>
    <n v="552"/>
    <n v="828"/>
    <n v="1104"/>
    <n v="1380"/>
    <n v="1656"/>
    <n v="1932"/>
    <n v="2208"/>
    <n v="2484"/>
    <n v="2760"/>
    <n v="3036"/>
    <n v="0"/>
    <n v="0"/>
    <n v="305.66666674800001"/>
    <n v="611.33333349600002"/>
    <n v="917.00000024400003"/>
    <n v="1222.666666992"/>
    <n v="1528.3333337399999"/>
    <n v="1834.0000004879998"/>
    <n v="2139.6666672359997"/>
    <n v="2445.3333339839996"/>
    <n v="2751.0000007319995"/>
    <n v="3056.6666674799994"/>
    <n v="3362.3333342279993"/>
    <n v="0"/>
    <n v="0"/>
    <n v="342.74999997600003"/>
    <n v="685.49999995200005"/>
    <n v="1028.2499999280001"/>
    <n v="1370.9999999040001"/>
    <n v="1713.7499998800001"/>
    <n v="2056.4999998560002"/>
    <n v="2399.249999832"/>
    <n v="2741.9999998080002"/>
    <n v="3084.7499997840005"/>
    <n v="3427.4999997600007"/>
    <n v="3770.249999736001"/>
    <n v="0"/>
    <n v="0"/>
    <n v="901.16666656799998"/>
    <n v="1802.333333136"/>
    <n v="2703.4999997039999"/>
    <n v="3604.6666662719999"/>
    <n v="4505.8333328400004"/>
    <n v="5406.9999994080008"/>
    <n v="6308.1666659760012"/>
    <n v="7209.3333325440017"/>
    <n v="8110.4999991120021"/>
    <n v="9011.6666656800026"/>
    <n v="9912.833332248003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Citrus Other BG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1"/>
    <n v="2"/>
    <n v="3"/>
    <n v="4"/>
    <n v="5"/>
    <n v="6"/>
    <n v="7"/>
    <n v="8"/>
    <n v="9"/>
    <n v="10"/>
    <n v="11"/>
    <n v="0"/>
    <n v="0"/>
    <n v="7"/>
    <n v="14"/>
    <n v="21"/>
    <n v="28"/>
    <n v="35"/>
    <n v="42"/>
    <n v="49"/>
    <n v="56"/>
    <n v="63"/>
    <n v="70"/>
    <n v="77"/>
    <n v="0"/>
    <n v="0"/>
    <n v="7.3333333359999999"/>
    <n v="14.666666672"/>
    <n v="22.000000008000001"/>
    <n v="29.333333344"/>
    <n v="36.666666679999999"/>
    <n v="44.000000016000001"/>
    <n v="51.333333352000004"/>
    <n v="58.666666688000007"/>
    <n v="66.000000024000002"/>
    <n v="73.333333359999997"/>
    <n v="80.666666695999993"/>
    <n v="0"/>
    <n v="0"/>
    <n v="8.2500000030000002"/>
    <n v="16.500000006"/>
    <n v="24.750000009000001"/>
    <n v="33.000000012000001"/>
    <n v="41.250000014999998"/>
    <n v="49.500000017999994"/>
    <n v="57.750000020999991"/>
    <n v="66.000000023999988"/>
    <n v="74.250000026999984"/>
    <n v="82.500000029999981"/>
    <n v="90.750000032999978"/>
    <n v="0"/>
    <n v="0"/>
    <n v="21.666666665000001"/>
    <n v="43.333333330000002"/>
    <n v="64.999999994999996"/>
    <n v="86.666666660000004"/>
    <n v="108.33333332500001"/>
    <n v="129.99999999000002"/>
    <n v="151.66666665500003"/>
    <n v="173.33333332000004"/>
    <n v="194.99999998500004"/>
    <n v="216.66666665000005"/>
    <n v="238.33333331500006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Citrus Other BG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10"/>
    <n v="20"/>
    <n v="30"/>
    <n v="40"/>
    <n v="50"/>
    <n v="60"/>
    <n v="70"/>
    <n v="80"/>
    <n v="90"/>
    <n v="100"/>
    <n v="110"/>
    <n v="0"/>
    <n v="0"/>
    <n v="48"/>
    <n v="96"/>
    <n v="144"/>
    <n v="192"/>
    <n v="240"/>
    <n v="288"/>
    <n v="336"/>
    <n v="384"/>
    <n v="432"/>
    <n v="480"/>
    <n v="528"/>
    <n v="0"/>
    <n v="0"/>
    <n v="52.916666687999999"/>
    <n v="105.833333376"/>
    <n v="158.75000006400001"/>
    <n v="211.666666752"/>
    <n v="264.58333343999999"/>
    <n v="317.50000012800001"/>
    <n v="370.41666681600003"/>
    <n v="423.33333350400005"/>
    <n v="476.25000019200007"/>
    <n v="529.16666688000009"/>
    <n v="582.08333356800006"/>
    <n v="0"/>
    <n v="0"/>
    <n v="59.333333328000002"/>
    <n v="118.666666656"/>
    <n v="177.999999984"/>
    <n v="237.33333331200001"/>
    <n v="296.66666664000002"/>
    <n v="355.999999968"/>
    <n v="415.33333329599998"/>
    <n v="474.66666662399996"/>
    <n v="533.99999995199994"/>
    <n v="593.33333327999992"/>
    <n v="652.6666666079999"/>
    <n v="0"/>
    <n v="0"/>
    <n v="156"/>
    <n v="312"/>
    <n v="468"/>
    <n v="624"/>
    <n v="780"/>
    <n v="936"/>
    <n v="1092"/>
    <n v="1248"/>
    <n v="1404"/>
    <n v="1560"/>
    <n v="1716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Citrus Other BG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8"/>
    <n v="10"/>
    <n v="12"/>
    <n v="14"/>
    <n v="16"/>
    <n v="18"/>
    <n v="20"/>
    <n v="22"/>
    <n v="0"/>
    <n v="0"/>
    <n v="2.5833333340000002"/>
    <n v="5.1666666680000004"/>
    <n v="7.7500000020000002"/>
    <n v="10.333333336000001"/>
    <n v="12.916666670000001"/>
    <n v="15.500000004000002"/>
    <n v="18.083333338000003"/>
    <n v="20.666666672000002"/>
    <n v="23.250000006"/>
    <n v="25.833333339999999"/>
    <n v="28.416666673999998"/>
    <n v="0"/>
    <n v="0"/>
    <n v="2.9166666659999998"/>
    <n v="5.8333333319999996"/>
    <n v="8.7499999979999998"/>
    <n v="11.666666663999999"/>
    <n v="14.583333329999999"/>
    <n v="17.499999996"/>
    <n v="20.416666662000001"/>
    <n v="23.333333328000002"/>
    <n v="26.249999994000003"/>
    <n v="29.166666660000004"/>
    <n v="32.083333326000002"/>
    <n v="0"/>
    <n v="0"/>
    <n v="7.5833333339999998"/>
    <n v="15.166666668"/>
    <n v="22.750000002"/>
    <n v="30.333333335999999"/>
    <n v="37.916666669999998"/>
    <n v="45.500000004"/>
    <n v="53.083333338000003"/>
    <n v="60.666666672000005"/>
    <n v="68.250000006000008"/>
    <n v="75.83333334000001"/>
    <n v="83.416666674000012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CR 4&amp;5-311"/>
    <s v="AFUDC Not Eligible"/>
    <s v="Maintenance"/>
    <s v="Maintenance"/>
    <s v="Fossil Hydro"/>
    <s v="BA - Fossil Steam Plants "/>
    <s v="~"/>
    <s v="PEF CR4&amp;5 Struct &amp; Improv 311"/>
    <n v="4353.9800000000005"/>
    <n v="5103.0000000000009"/>
    <n v="6642.29"/>
    <n v="6805.92"/>
    <n v="6605.07"/>
    <n v="7123.1"/>
    <n v="2608.2899999999995"/>
    <n v="2580.04"/>
    <n v="3607.79"/>
    <n v="3723.84"/>
    <n v="5650.73"/>
    <n v="7165.6399999999994"/>
    <n v="7165.6399999999994"/>
    <n v="7170.7877978879997"/>
    <n v="7294.8553387776001"/>
    <n v="7452.0950620927997"/>
    <n v="7501.3188170559997"/>
    <n v="7879.1670339135999"/>
    <n v="7827.6577542464001"/>
    <n v="7866.2168045056005"/>
    <n v="8258.4655463872004"/>
    <n v="8471.3458408959996"/>
    <n v="9543.4170700863997"/>
    <n v="9593.2022109631998"/>
    <n v="4730.228890808834"/>
    <n v="4730.228890808834"/>
    <n v="4874.2240755128341"/>
    <n v="5393.5957988664341"/>
    <n v="5134.3965022883422"/>
    <n v="4571.3616230716489"/>
    <n v="4001.605346160768"/>
    <n v="4080.3248448423678"/>
    <n v="4099.7947340007677"/>
    <n v="4419.4392043879679"/>
    <n v="4506.9945419623682"/>
    <n v="4398.4011579553853"/>
    <n v="3628.3532849796443"/>
    <n v="3708.9852405508441"/>
    <n v="3708.9852405508441"/>
    <n v="3879.5735738841772"/>
    <n v="4050.1619072175104"/>
    <n v="2828.2056629103604"/>
    <n v="2287.2420021507837"/>
    <n v="2457.8303354841169"/>
    <n v="2628.41866881745"/>
    <n v="2799.0070021507831"/>
    <n v="2839.87581746253"/>
    <n v="3010.4641507958631"/>
    <n v="3153.0683858212001"/>
    <n v="3323.6567191545332"/>
    <n v="2512.4376133915521"/>
    <n v="2512.4376133915521"/>
    <n v="2658.2851133915519"/>
    <n v="2804.1326133915518"/>
    <n v="2796.9745124359147"/>
    <n v="2836.2578946974927"/>
    <n v="2982.1053946974926"/>
    <n v="3127.9528946974924"/>
    <n v="3273.8003946974923"/>
    <n v="3419.6478946974921"/>
    <n v="3565.495394697492"/>
    <n v="3711.3428946974918"/>
    <n v="3777.2601576818233"/>
    <n v="2316.2680814522296"/>
    <n v="2316.2680814522296"/>
    <n v="2386.8575045743573"/>
    <n v="2641.4642847444002"/>
    <n v="2744.41682662421"/>
    <n v="2776.2453581180257"/>
    <n v="2826.3211106810522"/>
    <n v="2864.9110400027853"/>
    <n v="2874.4555830843365"/>
    <n v="3031.1519255015683"/>
    <n v="3074.0733661271338"/>
    <n v="3113.6009080819044"/>
    <n v="3179.7306253998695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</r>
  <r>
    <s v="DE Florida"/>
    <x v="24"/>
    <s v="Regulated &amp; Renewable Energy"/>
    <s v="PEF Fossil Hydro Maintenance CR 4&amp;5-312"/>
    <s v="AFUDC Not Eligible"/>
    <s v="Maintenance"/>
    <s v="Maintenance"/>
    <s v="Fossil Hydro"/>
    <s v="BA - Fossil Steam Plants "/>
    <s v="~"/>
    <s v="PEF CR4&amp;5 Boiler 312"/>
    <n v="0"/>
    <n v="92.43"/>
    <n v="254.49"/>
    <n v="378.69"/>
    <n v="376.51"/>
    <n v="466.29"/>
    <n v="829.96"/>
    <n v="1078.5"/>
    <n v="1204.8400000000001"/>
    <n v="1468.06"/>
    <n v="1920.32"/>
    <n v="2566.9699999999998"/>
    <n v="2566.9699999999998"/>
    <n v="2586.0558766039999"/>
    <n v="3046.0463089207997"/>
    <n v="3629.0252878423998"/>
    <n v="3811.5263365729998"/>
    <n v="5212.4291301337998"/>
    <n v="5021.4543138961999"/>
    <n v="5164.4151082447997"/>
    <n v="6618.7090118726001"/>
    <n v="7407.9799041679998"/>
    <n v="11382.7706081162"/>
    <n v="11567.353040480599"/>
    <n v="5703.6458044985793"/>
    <n v="5703.6458044985793"/>
    <n v="6237.5195863805793"/>
    <n v="8163.1322151593795"/>
    <n v="7770.8376853230948"/>
    <n v="6918.6922276011555"/>
    <n v="6056.3740279655849"/>
    <n v="6348.2329297433853"/>
    <n v="6420.4191169355854"/>
    <n v="7605.5268176831851"/>
    <n v="7930.1453060783851"/>
    <n v="7739.0731167432741"/>
    <n v="6384.1587789337191"/>
    <n v="6683.1082691533193"/>
    <n v="6683.1082691533193"/>
    <n v="7315.577435819986"/>
    <n v="7948.0466024866528"/>
    <n v="5550.0769907915183"/>
    <n v="4488.4887174173437"/>
    <n v="5120.9578840840104"/>
    <n v="5753.4270507506772"/>
    <n v="6385.8962174173439"/>
    <n v="6537.4204457030301"/>
    <n v="7169.8896123696968"/>
    <n v="7698.6056149662745"/>
    <n v="8331.0747816329404"/>
    <n v="6297.673740107819"/>
    <n v="6297.673740107819"/>
    <n v="6838.4162401078192"/>
    <n v="7379.1587401078195"/>
    <n v="7360.3219836088201"/>
    <n v="7505.9685962184403"/>
    <n v="8046.7110962184406"/>
    <n v="8587.45359621844"/>
    <n v="9128.1960962184403"/>
    <n v="9668.9385962184406"/>
    <n v="10209.681096218441"/>
    <n v="10750.423596218441"/>
    <n v="10994.817676194478"/>
    <n v="6742.1740048706624"/>
    <n v="6742.1740048706624"/>
    <n v="7003.8893395508494"/>
    <n v="7947.8621861451902"/>
    <n v="8329.5660981835936"/>
    <n v="8447.572655028107"/>
    <n v="8633.2320890019546"/>
    <n v="8776.307011859004"/>
    <n v="8811.6940879459671"/>
    <n v="9392.6569841568507"/>
    <n v="9551.7912949563724"/>
    <n v="9698.3424837071288"/>
    <n v="9943.5231401665806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</r>
  <r>
    <s v="DE Florida"/>
    <x v="24"/>
    <s v="Regulated &amp; Renewable Energy"/>
    <s v="PEF Fossil Hydro Maintenance CR 4&amp;5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3.835464194"/>
    <n v="96.274332438800002"/>
    <n v="213.42876269639999"/>
    <n v="250.10385246549998"/>
    <n v="531.6268139442999"/>
    <n v="493.24885076069995"/>
    <n v="521.97800055279993"/>
    <n v="814.23034560609995"/>
    <n v="972.84083594799995"/>
    <n v="1771.6077849306998"/>
    <n v="1808.7011458940997"/>
    <n v="891.83676388786307"/>
    <n v="891.83676388786307"/>
    <n v="999.12310011486306"/>
    <n v="1386.090827216663"/>
    <n v="1319.4796496635706"/>
    <n v="1174.7862928404061"/>
    <n v="1028.365615684497"/>
    <n v="1087.0170672627969"/>
    <n v="1101.5234764794968"/>
    <n v="1339.6806356480968"/>
    <n v="1404.9153961352968"/>
    <n v="1371.0647855589157"/>
    <n v="1131.0263070490632"/>
    <n v="1191.1026708096633"/>
    <n v="1191.1026708096633"/>
    <n v="1318.2026708096632"/>
    <n v="1445.3026708096631"/>
    <n v="1009.2468626795159"/>
    <n v="816.2036605513498"/>
    <n v="943.30366055134982"/>
    <n v="1070.4036605513497"/>
    <n v="1197.5036605513496"/>
    <n v="1227.953728997549"/>
    <n v="1355.0537289975489"/>
    <n v="1461.3036578030769"/>
    <n v="1588.4036578030768"/>
    <n v="1200.7151858114694"/>
    <n v="1200.7151858114694"/>
    <n v="1309.3818524781361"/>
    <n v="1418.0485191448029"/>
    <n v="1414.4286709209514"/>
    <n v="1443.6975593541313"/>
    <n v="1552.364226020798"/>
    <n v="1661.0308926874648"/>
    <n v="1769.6975593541315"/>
    <n v="1878.3642260207982"/>
    <n v="1987.030892687465"/>
    <n v="2095.6975593541315"/>
    <n v="2144.8105660515198"/>
    <n v="1315.2274525765133"/>
    <n v="1315.2274525765133"/>
    <n v="1367.8214547336891"/>
    <n v="1557.5211144451332"/>
    <n v="1634.2278782948026"/>
    <n v="1657.942335503913"/>
    <n v="1695.2522343787832"/>
    <n v="1724.0044005847749"/>
    <n v="1731.1157452766256"/>
    <n v="1847.8653574225568"/>
    <n v="1879.8447991151813"/>
    <n v="1909.2955515776334"/>
    <n v="1958.5667644795592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</r>
  <r>
    <s v="DE Florida"/>
    <x v="24"/>
    <s v="Regulated &amp; Renewable Energy"/>
    <s v="PEF Fossil Hydro Maintenance CR 4&amp;5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2.066214504"/>
    <n v="51.864236500800004"/>
    <n v="114.9768535824"/>
    <n v="134.734201998"/>
    <n v="286.3942871388"/>
    <n v="265.71957864120003"/>
    <n v="281.19634572480004"/>
    <n v="438.6364895076"/>
    <n v="524.08202596800004"/>
    <n v="954.38818236120005"/>
    <n v="974.37085891560014"/>
    <n v="480.44407757167733"/>
    <n v="480.44407757167733"/>
    <n v="538.24062390367737"/>
    <n v="746.70517731247742"/>
    <n v="710.82086860115521"/>
    <n v="632.87267318633201"/>
    <n v="553.99394781631997"/>
    <n v="585.59024849911998"/>
    <n v="593.40504003631997"/>
    <n v="721.70340279391996"/>
    <n v="756.84621770911997"/>
    <n v="738.61045301300078"/>
    <n v="609.29859902906287"/>
    <n v="641.66251845866282"/>
    <n v="641.66251845866282"/>
    <n v="710.13251845866284"/>
    <n v="778.60251845866287"/>
    <n v="543.69383306305429"/>
    <n v="439.69905993770328"/>
    <n v="508.16905993770331"/>
    <n v="576.63905993770334"/>
    <n v="645.10905993770336"/>
    <n v="661.51280648775275"/>
    <n v="729.98280648775278"/>
    <n v="787.22067136040823"/>
    <n v="855.69067136040826"/>
    <n v="646.83859068966649"/>
    <n v="646.83859068966649"/>
    <n v="705.37859068966645"/>
    <n v="763.91859068966642"/>
    <n v="761.96853798248333"/>
    <n v="777.73602935252939"/>
    <n v="836.27602935252935"/>
    <n v="894.81602935252931"/>
    <n v="953.35602935252928"/>
    <n v="1011.8960293525292"/>
    <n v="1070.4360293525292"/>
    <n v="1128.9760293525292"/>
    <n v="1155.4337785433124"/>
    <n v="708.5279461169315"/>
    <n v="708.5279461169315"/>
    <n v="736.86096258659131"/>
    <n v="839.05443261062328"/>
    <n v="880.3772814973089"/>
    <n v="893.15254253690046"/>
    <n v="913.25183021126145"/>
    <n v="928.74096519319801"/>
    <n v="932.57193142530753"/>
    <n v="995.46634044692155"/>
    <n v="1012.6940472386556"/>
    <n v="1028.5595189718936"/>
    <n v="1055.1025092250115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</r>
  <r>
    <s v="DE Florida"/>
    <x v="24"/>
    <s v="Regulated &amp; Renewable Energy"/>
    <s v="PEF Fossil Hydro Maintenance CR 4&amp;5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.44804681000000002"/>
    <n v="11.246463362"/>
    <n v="24.932073786"/>
    <n v="29.216341907500002"/>
    <n v="62.102964869500006"/>
    <n v="57.619772455500019"/>
    <n v="60.975820972000022"/>
    <n v="95.11581662650002"/>
    <n v="113.64419302000002"/>
    <n v="206.95362450550002"/>
    <n v="211.28675374650004"/>
    <n v="104.18155323305318"/>
    <n v="104.18155323305318"/>
    <n v="116.71440408805319"/>
    <n v="161.9187514450532"/>
    <n v="154.13744412384435"/>
    <n v="137.23482330047014"/>
    <n v="120.13042237284023"/>
    <n v="126.98189965234023"/>
    <n v="128.67649254784024"/>
    <n v="156.49725948684025"/>
    <n v="164.11777811484026"/>
    <n v="160.16345672943257"/>
    <n v="132.12292000852239"/>
    <n v="139.14085102752239"/>
    <n v="139.14085102752239"/>
    <n v="153.98835102752238"/>
    <n v="168.83585102752238"/>
    <n v="117.89714113092735"/>
    <n v="95.346422880245342"/>
    <n v="110.19392288024534"/>
    <n v="125.04142288024534"/>
    <n v="139.88892288024533"/>
    <n v="143.4460227327626"/>
    <n v="158.2935227327626"/>
    <n v="170.70537023819202"/>
    <n v="185.55287023819201"/>
    <n v="140.26418786648466"/>
    <n v="140.26418786648466"/>
    <n v="152.95835453315132"/>
    <n v="165.65252119981798"/>
    <n v="165.22966050320139"/>
    <n v="168.64877842883502"/>
    <n v="181.34294509550168"/>
    <n v="194.03711176216834"/>
    <n v="206.731278428835"/>
    <n v="219.42544509550166"/>
    <n v="232.11961176216832"/>
    <n v="244.81377842883498"/>
    <n v="250.55103633544022"/>
    <n v="153.64135484772271"/>
    <n v="153.64135484772271"/>
    <n v="159.78496969160659"/>
    <n v="181.94418172114669"/>
    <n v="190.90445843872345"/>
    <n v="193.67459353681201"/>
    <n v="198.0328404689707"/>
    <n v="201.39144083882002"/>
    <n v="202.22213181149527"/>
    <n v="215.85989697060791"/>
    <n v="219.5954821062434"/>
    <n v="223.03568579051813"/>
    <n v="228.79115870653263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</r>
  <r>
    <s v="DE Florida"/>
    <x v="24"/>
    <s v="Regulated &amp; Renewable Energy"/>
    <s v="PEF Fossil Hydro Maintenance CR Common BA"/>
    <s v="AFUDC Not Eligible"/>
    <s v="Maintenance"/>
    <s v="Maintenance"/>
    <s v="Fossil Hydro"/>
    <s v="BA - Fossil Steam Plants "/>
    <s v="~"/>
    <s v="PEF CR1&amp;2 Turbogenerator 314"/>
    <n v="988.78"/>
    <n v="1009.62"/>
    <n v="1347.52"/>
    <n v="1101.53"/>
    <n v="1420.79"/>
    <n v="1332.7199999999998"/>
    <n v="1184"/>
    <n v="944.72"/>
    <n v="1798.39"/>
    <n v="2288.13"/>
    <n v="2499.1999999999998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</r>
  <r>
    <s v="DE Florida"/>
    <x v="24"/>
    <s v="Regulated &amp; Renewable Energy"/>
    <s v="PEF Fossil Hydro Maintenance Crystal River Other BA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15.909148009999999"/>
    <n v="31.818296019999998"/>
    <n v="47.727444030000001"/>
    <n v="63.636592039999996"/>
    <n v="79.545740049999992"/>
    <n v="95.454888059999988"/>
    <n v="111.36403606999998"/>
    <n v="127.27318407999998"/>
    <n v="143.18233208999999"/>
    <n v="159.09148009999998"/>
    <n v="175.00062810999998"/>
    <n v="0"/>
    <n v="0"/>
    <n v="78.888078010000001"/>
    <n v="157.77615602"/>
    <n v="236.66423402999999"/>
    <n v="315.55231204"/>
    <n v="394.44039005000002"/>
    <n v="473.32846806000003"/>
    <n v="552.21654607000005"/>
    <n v="631.10462408000001"/>
    <n v="709.99270208999997"/>
    <n v="788.88078009999992"/>
    <n v="867.76885810999988"/>
    <n v="0"/>
    <n v="0"/>
    <n v="87.320214905089472"/>
    <n v="174.64042981017894"/>
    <n v="261.96064471526842"/>
    <n v="349.28085962035789"/>
    <n v="436.60107452544736"/>
    <n v="523.92128943053683"/>
    <n v="611.24150433562636"/>
    <n v="698.56171924071577"/>
    <n v="785.88193414580519"/>
    <n v="873.2021490508946"/>
    <n v="960.52236395598402"/>
    <n v="0"/>
    <n v="0"/>
    <n v="97.925946257011816"/>
    <n v="195.85189251402363"/>
    <n v="293.77783877103548"/>
    <n v="391.70378502804726"/>
    <n v="489.62973128505905"/>
    <n v="587.55567754207084"/>
    <n v="685.48162379908263"/>
    <n v="783.40757005609441"/>
    <n v="881.3335163131062"/>
    <n v="979.25946257011799"/>
    <n v="1077.1854088271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Crystal River Other BA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58.984451679999999"/>
    <n v="117.96890336"/>
    <n v="176.95335503999999"/>
    <n v="235.93780672"/>
    <n v="294.92225839999998"/>
    <n v="353.90671007999998"/>
    <n v="412.89116175999999"/>
    <n v="471.87561344"/>
    <n v="530.86006511999994"/>
    <n v="589.84451679999995"/>
    <n v="648.82896847999996"/>
    <n v="0"/>
    <n v="0"/>
    <n v="292.48392319999999"/>
    <n v="584.96784639999998"/>
    <n v="877.45176960000003"/>
    <n v="1169.9356928"/>
    <n v="1462.4196159999999"/>
    <n v="1754.9035391999998"/>
    <n v="2047.3874623999998"/>
    <n v="2339.8713855999999"/>
    <n v="2632.3553087999999"/>
    <n v="2924.8392319999998"/>
    <n v="3217.3231551999997"/>
    <n v="0"/>
    <n v="0"/>
    <n v="323.74675203609621"/>
    <n v="647.49350407219242"/>
    <n v="971.24025610828858"/>
    <n v="1294.9870081443848"/>
    <n v="1618.7337601804811"/>
    <n v="1942.4805122165774"/>
    <n v="2266.2272642526736"/>
    <n v="2589.9740162887697"/>
    <n v="2913.7207683248657"/>
    <n v="3237.4675203609618"/>
    <n v="3561.2142723970578"/>
    <n v="0"/>
    <n v="0"/>
    <n v="363.06835794240652"/>
    <n v="726.13671588481304"/>
    <n v="1089.2050738272196"/>
    <n v="1452.2734317696261"/>
    <n v="1815.3417897120326"/>
    <n v="2178.4101476544392"/>
    <n v="2541.4785055968459"/>
    <n v="2904.5468635392526"/>
    <n v="3267.6152214816593"/>
    <n v="3630.683579424066"/>
    <n v="3993.75193736647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Crystal River Other BA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11.85341167"/>
    <n v="23.70682334"/>
    <n v="35.56023501"/>
    <n v="47.413646679999999"/>
    <n v="59.267058349999999"/>
    <n v="71.120470019999999"/>
    <n v="82.973881689999999"/>
    <n v="94.827293359999999"/>
    <n v="106.68070503"/>
    <n v="118.5341167"/>
    <n v="130.38752836999998"/>
    <n v="0"/>
    <n v="0"/>
    <n v="58.777054790000001"/>
    <n v="117.55410958"/>
    <n v="176.33116437000001"/>
    <n v="235.10821916"/>
    <n v="293.88527395"/>
    <n v="352.66232874000002"/>
    <n v="411.43938353000004"/>
    <n v="470.21643832000007"/>
    <n v="528.99349311000003"/>
    <n v="587.7705479"/>
    <n v="646.54760268999996"/>
    <n v="0"/>
    <n v="0"/>
    <n v="65.059577888314408"/>
    <n v="130.11915577662882"/>
    <n v="195.17873366494322"/>
    <n v="260.23831155325763"/>
    <n v="325.29788944157201"/>
    <n v="390.35746732988639"/>
    <n v="455.41704521820077"/>
    <n v="520.47662310651515"/>
    <n v="585.53620099482953"/>
    <n v="650.59577888314391"/>
    <n v="715.65535677145829"/>
    <n v="0"/>
    <n v="0"/>
    <n v="72.961578653004608"/>
    <n v="145.92315730600922"/>
    <n v="218.88473595901382"/>
    <n v="291.84631461201843"/>
    <n v="364.80789326502304"/>
    <n v="437.76947191802765"/>
    <n v="510.73105057103226"/>
    <n v="583.69262922403686"/>
    <n v="656.65420787704147"/>
    <n v="729.61578653004608"/>
    <n v="802.577365183050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Crystal River Other BA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6.3855872119999999"/>
    <n v="12.771174424"/>
    <n v="19.156761635999999"/>
    <n v="25.542348848"/>
    <n v="31.92793606"/>
    <n v="38.313523271999998"/>
    <n v="44.699110483999995"/>
    <n v="51.084697695999992"/>
    <n v="57.470284907999989"/>
    <n v="63.855872119999987"/>
    <n v="70.241459331999991"/>
    <n v="0"/>
    <n v="0"/>
    <n v="31.66396477"/>
    <n v="63.32792954"/>
    <n v="94.991894309999992"/>
    <n v="126.65585908"/>
    <n v="158.31982385000001"/>
    <n v="189.98378862000001"/>
    <n v="221.64775339000002"/>
    <n v="253.31171816000003"/>
    <n v="284.97568293"/>
    <n v="316.63964770000001"/>
    <n v="348.30361247000002"/>
    <n v="0"/>
    <n v="0"/>
    <n v="35.048441769782976"/>
    <n v="70.096883539565951"/>
    <n v="105.14532530934892"/>
    <n v="140.1937670791319"/>
    <n v="175.24220884891488"/>
    <n v="210.29065061869787"/>
    <n v="245.33909238848085"/>
    <n v="280.3875341582638"/>
    <n v="315.43597592804679"/>
    <n v="350.48441769782977"/>
    <n v="385.53285946761275"/>
    <n v="0"/>
    <n v="0"/>
    <n v="39.305352476173674"/>
    <n v="78.610704952347348"/>
    <n v="117.91605742852101"/>
    <n v="157.2214099046947"/>
    <n v="196.52676238086838"/>
    <n v="235.83211485704206"/>
    <n v="275.13746733321574"/>
    <n v="314.44281980938939"/>
    <n v="353.74817228556304"/>
    <n v="393.0535247617367"/>
    <n v="432.358877237910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Crystal River Other BA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1.3846781029999999"/>
    <n v="2.7693562059999999"/>
    <n v="4.154034309"/>
    <n v="5.5387124119999998"/>
    <n v="6.9233905149999995"/>
    <n v="8.3080686180000001"/>
    <n v="9.6927467210000007"/>
    <n v="11.077424824000001"/>
    <n v="12.462102927000002"/>
    <n v="13.846781030000002"/>
    <n v="15.231459133000003"/>
    <n v="0"/>
    <n v="0"/>
    <n v="6.8661498500000002"/>
    <n v="13.7322997"/>
    <n v="20.598449550000002"/>
    <n v="27.464599400000001"/>
    <n v="34.330749250000004"/>
    <n v="41.196899100000003"/>
    <n v="48.063048950000002"/>
    <n v="54.929198800000002"/>
    <n v="61.795348650000001"/>
    <n v="68.661498500000008"/>
    <n v="75.527648350000007"/>
    <n v="0"/>
    <n v="0"/>
    <n v="7.600054350374049"/>
    <n v="15.200108700748098"/>
    <n v="22.800163051122148"/>
    <n v="30.400217401496196"/>
    <n v="38.000271751870244"/>
    <n v="45.600326102244296"/>
    <n v="53.200380452618347"/>
    <n v="60.800434802992399"/>
    <n v="68.400489153366451"/>
    <n v="76.000543503740502"/>
    <n v="83.600597854114554"/>
    <n v="0"/>
    <n v="0"/>
    <n v="8.523141115422515"/>
    <n v="17.04628223084503"/>
    <n v="25.569423346267545"/>
    <n v="34.09256446169006"/>
    <n v="42.615705577112578"/>
    <n v="51.138846692535097"/>
    <n v="59.661987807957615"/>
    <n v="68.185128923380134"/>
    <n v="76.708270038802652"/>
    <n v="85.231411154225171"/>
    <n v="93.754552269647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Debary 7-10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2.839070268"/>
    <n v="5.6781572096000001"/>
    <n v="21.726417764799997"/>
    <n v="62.593108297599997"/>
    <n v="130.06508261440001"/>
    <n v="130.37873362720001"/>
    <n v="143.5435329064"/>
    <n v="145.8325067824"/>
    <n v="136.81530571599998"/>
    <n v="73.485209095999906"/>
    <n v="15.832895510399972"/>
    <n v="0"/>
    <n v="0"/>
    <n v="0"/>
    <n v="0"/>
    <n v="41.144007809599998"/>
    <n v="88.242860432000001"/>
    <n v="115.86461198879999"/>
    <n v="126.1246823247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791666666666668"/>
    <n v="37.583333333333336"/>
    <n v="56.375"/>
    <n v="75.166666666666671"/>
    <n v="93.958333333333343"/>
    <n v="112.75000000000001"/>
    <n v="131.54166666666669"/>
    <n v="150.33333333333334"/>
    <n v="169.125"/>
    <n v="126.47266449869782"/>
    <n v="40.266394287109378"/>
    <n v="59.058060953776064"/>
    <n v="59.058060953776064"/>
    <n v="60.038060953776061"/>
    <n v="61.018060953776057"/>
    <n v="61.998060953776054"/>
    <n v="62.978060953776051"/>
    <n v="63.958060953776048"/>
    <n v="64.938060953776045"/>
    <n v="65.918060953776049"/>
    <n v="66.898060953776053"/>
    <n v="67.878060953776057"/>
    <n v="68.858060953776061"/>
    <n v="69.838060953776065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</r>
  <r>
    <s v="DE Florida"/>
    <x v="24"/>
    <s v="Regulated &amp; Renewable Energy"/>
    <s v="PEF Fossil Hydro Maintenance Debary 7-10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3.4093158254999998"/>
    <n v="6.8186516735999998"/>
    <n v="26.090308771799997"/>
    <n v="75.165337431599994"/>
    <n v="156.1894925604"/>
    <n v="156.56614240019996"/>
    <n v="172.37517644489998"/>
    <n v="175.12390547339999"/>
    <n v="164.29554146850001"/>
    <n v="88.245186860999922"/>
    <n v="19.013034596399976"/>
    <n v="0"/>
    <n v="0"/>
    <n v="0"/>
    <n v="0"/>
    <n v="49.408046898599999"/>
    <n v="105.96700756199999"/>
    <n v="139.13676590579999"/>
    <n v="151.4576374817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565833333333334"/>
    <n v="45.131666666666668"/>
    <n v="67.697500000000005"/>
    <n v="90.263333333333335"/>
    <n v="112.82916666666667"/>
    <n v="135.39500000000001"/>
    <n v="157.96083333333334"/>
    <n v="180.52666666666667"/>
    <n v="203.0925"/>
    <n v="151.87375973216137"/>
    <n v="48.353600483398452"/>
    <n v="70.919433816731811"/>
    <n v="70.919433816731811"/>
    <n v="72.096100483398473"/>
    <n v="73.272767150065135"/>
    <n v="74.449433816731798"/>
    <n v="75.62610048339846"/>
    <n v="76.802767150065122"/>
    <n v="77.979433816731785"/>
    <n v="79.156100483398447"/>
    <n v="80.332767150065109"/>
    <n v="81.509433816731772"/>
    <n v="82.686100483398434"/>
    <n v="83.862767150065096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</r>
  <r>
    <s v="DE Florida"/>
    <x v="24"/>
    <s v="Regulated &amp; Renewable Energy"/>
    <s v="PEF Fossil Hydro Maintenance Debary 7-10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37.936671205499998"/>
    <n v="75.873565209600002"/>
    <n v="290.3161561398"/>
    <n v="836.39147504760001"/>
    <n v="1737.9761008644"/>
    <n v="1742.1672177522003"/>
    <n v="1918.0799689689002"/>
    <n v="1948.6660556574002"/>
    <n v="1828.1749935285002"/>
    <n v="981.93561722099912"/>
    <n v="211.56480626039968"/>
    <n v="0"/>
    <n v="0"/>
    <n v="0"/>
    <n v="0"/>
    <n v="549.78093143460001"/>
    <n v="1179.1326266820001"/>
    <n v="1548.2243391138002"/>
    <n v="1685.3230644498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.0975"/>
    <n v="502.19499999999999"/>
    <n v="753.29250000000002"/>
    <n v="1004.39"/>
    <n v="1255.4875"/>
    <n v="1506.585"/>
    <n v="1757.6825000000001"/>
    <n v="2008.7800000000002"/>
    <n v="2259.8775000000001"/>
    <n v="1689.9496163527333"/>
    <n v="538.04652449707032"/>
    <n v="789.14402449707063"/>
    <n v="789.14402449707063"/>
    <n v="802.23819116373727"/>
    <n v="815.33235783040391"/>
    <n v="828.42652449707055"/>
    <n v="841.52069116373718"/>
    <n v="854.61485783040382"/>
    <n v="867.70902449707046"/>
    <n v="880.8031911637371"/>
    <n v="893.89735783040373"/>
    <n v="906.99152449707037"/>
    <n v="920.08569116373701"/>
    <n v="933.17985783040365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</r>
  <r>
    <s v="DE Florida"/>
    <x v="24"/>
    <s v="Regulated &amp; Renewable Energy"/>
    <s v="PEF Fossil Hydro Maintenance Debary 7-10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9.7908557040000002"/>
    <n v="19.581768908800001"/>
    <n v="74.926014934400001"/>
    <n v="215.85943057279999"/>
    <n v="448.54418376319995"/>
    <n v="449.62584484159999"/>
    <n v="495.02614773919998"/>
    <n v="502.91993366719998"/>
    <n v="471.82309344800001"/>
    <n v="253.42207508799979"/>
    <n v="54.601535251199891"/>
    <n v="0"/>
    <n v="0"/>
    <n v="0"/>
    <n v="0"/>
    <n v="141.88977570879999"/>
    <n v="304.31550889599998"/>
    <n v="399.57225080640001"/>
    <n v="434.9552666143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.80416666666666"/>
    <n v="129.60833333333332"/>
    <n v="194.41249999999997"/>
    <n v="259.21666666666664"/>
    <n v="324.02083333333331"/>
    <n v="388.82499999999999"/>
    <n v="453.62916666666666"/>
    <n v="518.43333333333328"/>
    <n v="583.23749999999995"/>
    <n v="436.14841484440075"/>
    <n v="138.86102668457033"/>
    <n v="203.66519335123701"/>
    <n v="203.66519335123701"/>
    <n v="207.04436001790367"/>
    <n v="210.42352668457033"/>
    <n v="213.802693351237"/>
    <n v="217.18186001790366"/>
    <n v="220.56102668457032"/>
    <n v="223.94019335123699"/>
    <n v="227.31936001790365"/>
    <n v="230.69852668457031"/>
    <n v="234.07769335123697"/>
    <n v="237.45686001790364"/>
    <n v="240.8360266845703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</r>
  <r>
    <s v="DE Florida"/>
    <x v="24"/>
    <s v="Regulated &amp; Renewable Energy"/>
    <s v="PEF Fossil Hydro Maintenance Debary 7-10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3.362422536"/>
    <n v="6.7248648192000005"/>
    <n v="25.731450729599999"/>
    <n v="74.131478995199998"/>
    <n v="154.04119082879998"/>
    <n v="154.41266005439996"/>
    <n v="170.00424941279996"/>
    <n v="172.71517116479995"/>
    <n v="162.03574543199997"/>
    <n v="87.031422191999908"/>
    <n v="18.751520620799965"/>
    <n v="0"/>
    <n v="0"/>
    <n v="0"/>
    <n v="0"/>
    <n v="48.728466019199999"/>
    <n v="104.50948886399999"/>
    <n v="137.22301517759999"/>
    <n v="149.37441984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254999999999999"/>
    <n v="44.51"/>
    <n v="66.765000000000001"/>
    <n v="89.02"/>
    <n v="111.27499999999999"/>
    <n v="133.53"/>
    <n v="155.785"/>
    <n v="178.04"/>
    <n v="200.29499999999999"/>
    <n v="149.78177286484365"/>
    <n v="47.687553251953133"/>
    <n v="69.942553251953157"/>
    <n v="69.942553251953157"/>
    <n v="71.103386585286486"/>
    <n v="72.264219918619816"/>
    <n v="73.425053251953145"/>
    <n v="74.585886585286474"/>
    <n v="75.746719918619803"/>
    <n v="76.907553251953132"/>
    <n v="78.068386585286461"/>
    <n v="79.229219918619791"/>
    <n v="80.39005325195312"/>
    <n v="81.550886585286449"/>
    <n v="82.711719918619778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</r>
  <r>
    <s v="DE Florida"/>
    <x v="24"/>
    <s v="Regulated &amp; Renewable Energy"/>
    <s v="PEF Fossil Hydro Maintenance Debary 7-10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.554614461"/>
    <n v="1.1092321792000002"/>
    <n v="4.2442716596000007"/>
    <n v="12.227609655200002"/>
    <n v="25.408309368800001"/>
    <n v="25.469581324400004"/>
    <n v="28.041334527800004"/>
    <n v="28.488487254800003"/>
    <n v="26.726970407000003"/>
    <n v="14.355389541999989"/>
    <n v="3.0929677607999952"/>
    <n v="0"/>
    <n v="0"/>
    <n v="0"/>
    <n v="0"/>
    <n v="8.0375121291999996"/>
    <n v="17.238307563999999"/>
    <n v="22.634237007599999"/>
    <n v="24.6385492795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708333333333329"/>
    <n v="7.3416666666666659"/>
    <n v="11.012499999999999"/>
    <n v="14.683333333333332"/>
    <n v="18.354166666666664"/>
    <n v="22.024999999999999"/>
    <n v="25.695833333333333"/>
    <n v="29.366666666666667"/>
    <n v="33.037500000000001"/>
    <n v="24.705635792317697"/>
    <n v="7.8657856689453141"/>
    <n v="11.536619002278641"/>
    <n v="11.536619002278641"/>
    <n v="11.728285668945308"/>
    <n v="11.919952335611974"/>
    <n v="12.111619002278641"/>
    <n v="12.303285668945307"/>
    <n v="12.494952335611973"/>
    <n v="12.68661900227864"/>
    <n v="12.878285668945306"/>
    <n v="13.069952335611973"/>
    <n v="13.261619002278639"/>
    <n v="13.453285668945306"/>
    <n v="13.644952335611972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</r>
  <r>
    <s v="DE Florida"/>
    <x v="24"/>
    <s v="Regulated &amp; Renewable Energy"/>
    <s v="PEF Fossil Hydro Maintenance Debary BG-341"/>
    <s v="AFUDC Not Eligible"/>
    <s v="Maintenance"/>
    <s v="Maintenance"/>
    <s v="Fossil Hydro"/>
    <s v="BG - Other Production Plant"/>
    <s v="~"/>
    <s v="PEF Debary new 341"/>
    <n v="253.26"/>
    <n v="217.49"/>
    <n v="172.23000000000002"/>
    <n v="207.19"/>
    <n v="254.82"/>
    <n v="776.82999999999993"/>
    <n v="1172.95"/>
    <n v="1555.9"/>
    <n v="2399.71"/>
    <n v="6032.77"/>
    <n v="6606.1200000000008"/>
    <n v="8886.0400000000009"/>
    <n v="8886.0400000000009"/>
    <n v="8907.092878302501"/>
    <n v="8923.6645375197004"/>
    <n v="8959.9722427803008"/>
    <n v="8832.3139371758552"/>
    <n v="8848.4731880696545"/>
    <n v="8848.4731880696545"/>
    <n v="8848.4731880696545"/>
    <n v="8896.9975750821541"/>
    <n v="8896.9975750821541"/>
    <n v="8896.9975750821541"/>
    <n v="8931.6578515196543"/>
    <n v="7640.0237607947674"/>
    <n v="7640.0237607947674"/>
    <n v="7640.0237607947674"/>
    <n v="7640.0237607947674"/>
    <n v="7642.5345839697675"/>
    <n v="7642.5345839697675"/>
    <n v="7650.0670534947676"/>
    <n v="7650.0670534947676"/>
    <n v="7650.0670534947676"/>
    <n v="7658.8549346072678"/>
    <n v="7666.3166305848681"/>
    <n v="7677.9953052317678"/>
    <n v="7576.9567305101127"/>
    <n v="7379.7369309506348"/>
    <n v="7379.7369309506348"/>
    <n v="7379.9212238457476"/>
    <n v="7380.1055167408604"/>
    <n v="7386.3802597521872"/>
    <n v="7393.4135264455872"/>
    <n v="7398.2628673888503"/>
    <n v="7400.049839886794"/>
    <n v="7400.4250928201527"/>
    <n v="7401.2413182231185"/>
    <n v="7401.9620315223183"/>
    <n v="7402.9591413213057"/>
    <n v="7404.6608697895344"/>
    <n v="7212.0732045635959"/>
    <n v="7212.0732045635959"/>
    <n v="7212.2574974587087"/>
    <n v="7212.4417903538215"/>
    <n v="7218.7165333651483"/>
    <n v="7225.7498000585483"/>
    <n v="7230.5991410018114"/>
    <n v="7232.3861134997551"/>
    <n v="7232.7613664331138"/>
    <n v="7233.5775918360796"/>
    <n v="7234.2983051352794"/>
    <n v="7235.2954149342668"/>
    <n v="7236.9971434024956"/>
    <n v="7048.7744133724482"/>
    <n v="7048.7744133724482"/>
    <n v="7048.958706267561"/>
    <n v="7049.1429991626737"/>
    <n v="7055.4177421740005"/>
    <n v="7062.4510088674006"/>
    <n v="7067.3003498106636"/>
    <n v="7069.0873223086073"/>
    <n v="7069.4625752419661"/>
    <n v="7070.2788006449318"/>
    <n v="7070.9995139441316"/>
    <n v="7071.996623743119"/>
    <n v="7073.6983522113478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</r>
  <r>
    <s v="DE Florida"/>
    <x v="24"/>
    <s v="Regulated &amp; Renewable Energy"/>
    <s v="PEF Fossil Hydro Maintenance Debary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34.690555734999997"/>
    <n v="61.997038935799992"/>
    <n v="121.8242252642"/>
    <n v="120.08851964398077"/>
    <n v="146.7154437971808"/>
    <n v="146.7154437971808"/>
    <n v="146.7154437971808"/>
    <n v="226.6730594721808"/>
    <n v="226.6730594721808"/>
    <n v="226.6730594721808"/>
    <n v="283.78564209718081"/>
    <n v="242.746540971223"/>
    <n v="242.746540971223"/>
    <n v="242.746540971223"/>
    <n v="242.746540971223"/>
    <n v="246.883830421223"/>
    <n v="246.883830421223"/>
    <n v="259.29569877122299"/>
    <n v="259.29569877122299"/>
    <n v="259.29569877122299"/>
    <n v="273.77621184622296"/>
    <n v="286.07146081262295"/>
    <n v="305.31537168922296"/>
    <n v="301.29757423432329"/>
    <n v="293.4551317720381"/>
    <n v="293.4551317720381"/>
    <n v="293.75880630326441"/>
    <n v="294.06248083449071"/>
    <n v="304.40188996561176"/>
    <n v="315.99118083219804"/>
    <n v="323.98183796957932"/>
    <n v="326.92637924066435"/>
    <n v="327.54471430213994"/>
    <n v="328.88967589964926"/>
    <n v="330.07725436353445"/>
    <n v="331.72027402852581"/>
    <n v="334.52435171447001"/>
    <n v="326.11906370663252"/>
    <n v="326.11906370663252"/>
    <n v="326.42273823785882"/>
    <n v="326.72641276908513"/>
    <n v="337.06582190020617"/>
    <n v="348.65511276679246"/>
    <n v="356.64576990417373"/>
    <n v="359.59031117525876"/>
    <n v="360.20864623673435"/>
    <n v="361.55360783424368"/>
    <n v="362.74118629812887"/>
    <n v="364.38420596312022"/>
    <n v="367.18828364906443"/>
    <n v="357.93262717328309"/>
    <n v="357.93262717328309"/>
    <n v="358.2363017045094"/>
    <n v="358.53997623573571"/>
    <n v="368.87938536685675"/>
    <n v="380.46867623344303"/>
    <n v="388.45933337082431"/>
    <n v="391.40387464190934"/>
    <n v="392.02220970338493"/>
    <n v="393.36717130089426"/>
    <n v="394.55474976477944"/>
    <n v="396.1977694297708"/>
    <n v="399.00184711571501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</r>
  <r>
    <s v="DE Florida"/>
    <x v="24"/>
    <s v="Regulated &amp; Renewable Energy"/>
    <s v="PEF Fossil Hydro Maintenance Debary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88.681740372500002"/>
    <n v="158.48709235929999"/>
    <n v="311.42724834069998"/>
    <n v="306.990150349212"/>
    <n v="375.05830102141209"/>
    <n v="375.05830102141209"/>
    <n v="375.05830102141209"/>
    <n v="579.45919238391207"/>
    <n v="579.45919238391207"/>
    <n v="579.45919238391207"/>
    <n v="725.45982907141206"/>
    <n v="620.54888619190433"/>
    <n v="620.54888619190433"/>
    <n v="620.54888619190433"/>
    <n v="620.54888619190433"/>
    <n v="631.12531026690431"/>
    <n v="631.12531026690431"/>
    <n v="662.85458249190435"/>
    <n v="662.85458249190435"/>
    <n v="662.85458249190435"/>
    <n v="699.87206675440439"/>
    <n v="731.30321720880443"/>
    <n v="780.49768734490442"/>
    <n v="770.22672848548154"/>
    <n v="750.17857902257276"/>
    <n v="750.17857902257276"/>
    <n v="750.95488212194289"/>
    <n v="751.73118522131301"/>
    <n v="778.16249416820426"/>
    <n v="807.78895768129996"/>
    <n v="828.21599802842138"/>
    <n v="835.74332179092357"/>
    <n v="837.32401221871248"/>
    <n v="840.76222566540469"/>
    <n v="843.7981102966786"/>
    <n v="847.99826910850959"/>
    <n v="855.16651660586342"/>
    <n v="833.67952820010862"/>
    <n v="833.67952820010862"/>
    <n v="834.45583129947875"/>
    <n v="835.23213439884887"/>
    <n v="861.66344334574012"/>
    <n v="891.28990685883582"/>
    <n v="911.71694720595724"/>
    <n v="919.24427096845943"/>
    <n v="920.82496139624834"/>
    <n v="924.26317484294054"/>
    <n v="927.29905947421446"/>
    <n v="931.49921828604545"/>
    <n v="938.66746578339928"/>
    <n v="915.00662475126319"/>
    <n v="915.00662475126319"/>
    <n v="915.78292785063331"/>
    <n v="916.55923095000344"/>
    <n v="942.99053989689469"/>
    <n v="972.61700340999039"/>
    <n v="993.04404375711181"/>
    <n v="1000.571367519614"/>
    <n v="1002.1520579474029"/>
    <n v="1005.5902713940951"/>
    <n v="1008.626156025369"/>
    <n v="1012.8263148372"/>
    <n v="1019.9945623345538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</r>
  <r>
    <s v="DE Florida"/>
    <x v="24"/>
    <s v="Regulated &amp; Renewable Energy"/>
    <s v="PEF Fossil Hydro Maintenance Debary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26.4689219025"/>
    <n v="47.303790527700002"/>
    <n v="92.951981772300002"/>
    <n v="91.627636989291489"/>
    <n v="111.94400151509149"/>
    <n v="111.94400151509149"/>
    <n v="111.94400151509149"/>
    <n v="172.95172652759149"/>
    <n v="172.95172652759149"/>
    <n v="172.95172652759149"/>
    <n v="216.52867296509149"/>
    <n v="185.21580582771591"/>
    <n v="185.21580582771591"/>
    <n v="185.21580582771591"/>
    <n v="185.21580582771591"/>
    <n v="188.37256100271591"/>
    <n v="188.37256100271591"/>
    <n v="197.84282652771591"/>
    <n v="197.84282652771591"/>
    <n v="197.84282652771591"/>
    <n v="208.89146964021592"/>
    <n v="218.27275448181592"/>
    <n v="232.95587394471593"/>
    <n v="229.89029125799905"/>
    <n v="223.90650135723237"/>
    <n v="223.90650135723237"/>
    <n v="224.13820526858532"/>
    <n v="224.36990917993828"/>
    <n v="232.25888665554339"/>
    <n v="241.1015248996905"/>
    <n v="247.19840271665811"/>
    <n v="249.44509007267538"/>
    <n v="249.91688022146397"/>
    <n v="250.94308700115008"/>
    <n v="251.84921032341077"/>
    <n v="253.10283564809967"/>
    <n v="255.24234917578056"/>
    <n v="248.82910767146507"/>
    <n v="248.82910767146507"/>
    <n v="249.06081158281802"/>
    <n v="249.29251549417097"/>
    <n v="257.18149296977606"/>
    <n v="266.02413121392317"/>
    <n v="272.12100903089078"/>
    <n v="274.36769638690805"/>
    <n v="274.83948653569666"/>
    <n v="275.86569331538277"/>
    <n v="276.77181663764344"/>
    <n v="278.02544196233231"/>
    <n v="280.1649554900132"/>
    <n v="273.10288216131607"/>
    <n v="273.10288216131607"/>
    <n v="273.33458607266903"/>
    <n v="273.56628998402198"/>
    <n v="281.45526745962707"/>
    <n v="290.29790570377418"/>
    <n v="296.39478352074178"/>
    <n v="298.64147087675906"/>
    <n v="299.11326102554767"/>
    <n v="300.13946780523378"/>
    <n v="301.04559112749445"/>
    <n v="302.29921645218332"/>
    <n v="304.43872997986421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</r>
  <r>
    <s v="DE Florida"/>
    <x v="24"/>
    <s v="Regulated &amp; Renewable Energy"/>
    <s v="PEF Fossil Hydro Maintenance Debary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23.521957002499999"/>
    <n v="42.037138155699999"/>
    <n v="82.603006144299997"/>
    <n v="81.426109663319068"/>
    <n v="99.480515301119098"/>
    <n v="99.480515301119098"/>
    <n v="99.480515301119098"/>
    <n v="153.69583581361911"/>
    <n v="153.69583581361911"/>
    <n v="153.69583581361911"/>
    <n v="192.4210647511191"/>
    <n v="164.59447184554341"/>
    <n v="164.59447184554341"/>
    <n v="164.59447184554341"/>
    <n v="164.59447184554341"/>
    <n v="167.39976402054339"/>
    <n v="167.39976402054339"/>
    <n v="175.81564054554337"/>
    <n v="175.81564054554337"/>
    <n v="175.81564054554337"/>
    <n v="185.63416315804338"/>
    <n v="193.97096582364338"/>
    <n v="207.0193138425434"/>
    <n v="204.2950433032982"/>
    <n v="198.97746938486316"/>
    <n v="198.97746938486316"/>
    <n v="199.18337612561487"/>
    <n v="199.38928286636659"/>
    <n v="206.39992688346754"/>
    <n v="214.25805413676704"/>
    <n v="219.67612512539552"/>
    <n v="221.67267351452003"/>
    <n v="222.09193606079549"/>
    <n v="223.00388826785425"/>
    <n v="223.80912672462591"/>
    <n v="224.9231774250359"/>
    <n v="226.82448437625041"/>
    <n v="221.12527261889849"/>
    <n v="221.12527261889849"/>
    <n v="221.33117935965021"/>
    <n v="221.53708610040192"/>
    <n v="228.54773011750288"/>
    <n v="236.40585737080238"/>
    <n v="241.82392835943085"/>
    <n v="243.82047674855536"/>
    <n v="244.23973929483083"/>
    <n v="245.15169150188959"/>
    <n v="245.95692995866125"/>
    <n v="247.07098065907124"/>
    <n v="248.97228761028575"/>
    <n v="242.69648288359502"/>
    <n v="242.69648288359502"/>
    <n v="242.90238962434674"/>
    <n v="243.10829636509845"/>
    <n v="250.11894038219941"/>
    <n v="257.97706763549888"/>
    <n v="263.39513862412736"/>
    <n v="265.39168701325184"/>
    <n v="265.81094955952727"/>
    <n v="266.72290176658601"/>
    <n v="267.52814022335764"/>
    <n v="268.6421909237676"/>
    <n v="270.54349787498211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</r>
  <r>
    <s v="DE Florida"/>
    <x v="24"/>
    <s v="Regulated &amp; Renewable Energy"/>
    <s v="PEF Fossil Hydro Maintenance Debary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4.703196685"/>
    <n v="8.4052925018"/>
    <n v="16.5164056982"/>
    <n v="16.281086178342473"/>
    <n v="19.891050295542477"/>
    <n v="19.891050295542477"/>
    <n v="19.891050295542477"/>
    <n v="30.731360720542476"/>
    <n v="30.731360720542476"/>
    <n v="30.731360720542476"/>
    <n v="38.474439595542478"/>
    <n v="32.910534368845632"/>
    <n v="32.910534368845632"/>
    <n v="32.910534368845632"/>
    <n v="32.910534368845632"/>
    <n v="33.471450318845633"/>
    <n v="33.471450318845633"/>
    <n v="35.154198168845632"/>
    <n v="35.154198168845632"/>
    <n v="35.154198168845632"/>
    <n v="37.117403993845635"/>
    <n v="38.784341088245633"/>
    <n v="41.39334794684563"/>
    <n v="40.848632208786114"/>
    <n v="39.785387512659511"/>
    <n v="39.785387512659511"/>
    <n v="39.826558402497447"/>
    <n v="39.867729292335383"/>
    <n v="41.269502014623747"/>
    <n v="42.840728339206272"/>
    <n v="43.924067344974532"/>
    <n v="44.323275615110155"/>
    <n v="44.407106829391253"/>
    <n v="44.589450951381664"/>
    <n v="44.7504577434662"/>
    <n v="44.973211299241058"/>
    <n v="45.353376119250257"/>
    <n v="44.213823239298918"/>
    <n v="44.213823239298918"/>
    <n v="44.254994129136854"/>
    <n v="44.29616501897479"/>
    <n v="45.697937741263154"/>
    <n v="47.269164065845679"/>
    <n v="48.352503071613938"/>
    <n v="48.751711341749562"/>
    <n v="48.83554255603066"/>
    <n v="49.017886678021071"/>
    <n v="49.178893470105606"/>
    <n v="49.401647025880465"/>
    <n v="49.781811845889663"/>
    <n v="48.526969658092881"/>
    <n v="48.526969658092881"/>
    <n v="48.568140547930817"/>
    <n v="48.609311437768753"/>
    <n v="50.011084160057116"/>
    <n v="51.582310484639642"/>
    <n v="52.665649490407901"/>
    <n v="53.064857760543525"/>
    <n v="53.148688974824623"/>
    <n v="53.331033096815034"/>
    <n v="53.492039888899569"/>
    <n v="53.714793444674427"/>
    <n v="54.094958264683626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</r>
  <r>
    <s v="DE Florida"/>
    <x v="24"/>
    <s v="Regulated &amp; Renewable Energy"/>
    <s v="PEF Fossil Hydro Maintenance Hines 1 BG"/>
    <s v="AFUDC Not Eligible"/>
    <s v="Maintenance"/>
    <s v="Maintenance"/>
    <s v="Fossil Hydro"/>
    <s v="BG - Other Production Plant"/>
    <s v="~"/>
    <s v="PEF Hines 1 345"/>
    <n v="1384.96"/>
    <n v="1642.92"/>
    <n v="2448.1800000000003"/>
    <n v="2839.2400000000002"/>
    <n v="3140.0000000000005"/>
    <n v="3786.7200000000007"/>
    <n v="3334.1"/>
    <n v="4524.0999999999995"/>
    <n v="4630.8999999999996"/>
    <n v="6977.0999999999985"/>
    <n v="8787.61"/>
    <n v="12209.94"/>
    <n v="12209.94"/>
    <n v="12209.94"/>
    <n v="12209.94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523.3313307353164"/>
    <n v="8523.3313307353164"/>
    <n v="8523.3313307353164"/>
    <n v="8523.3313307353164"/>
    <n v="8523.3313307353164"/>
    <n v="2500.7294266128401"/>
    <n v="2500.7294266128401"/>
    <n v="2500.7294266128401"/>
    <n v="2500.7294266128401"/>
    <n v="2500.7294266128401"/>
    <n v="2500.7294266128401"/>
    <n v="2500.7294266128401"/>
    <n v="2399.4030023055416"/>
    <n v="2319.7164432057971"/>
    <n v="2319.7164432057971"/>
    <n v="2319.7164432057971"/>
    <n v="2319.7164432057971"/>
    <n v="2319.7164432057971"/>
    <n v="2319.7164432057971"/>
    <n v="2072.7990363523463"/>
    <n v="2072.7990363523463"/>
    <n v="2072.7990363523463"/>
    <n v="2072.7990363523463"/>
    <n v="2072.7990363523463"/>
    <n v="2072.7990363523463"/>
    <n v="1906.9751134441585"/>
    <n v="1334.8825794109111"/>
    <n v="1334.8825794109111"/>
    <n v="1334.8825794109111"/>
    <n v="1334.8825794109111"/>
    <n v="1334.8825794109111"/>
    <n v="1334.8825794109111"/>
    <n v="1147.9990182933836"/>
    <n v="1147.9990182933836"/>
    <n v="1147.9990182933836"/>
    <n v="1147.9990182933836"/>
    <n v="1147.9990182933836"/>
    <n v="1147.9990182933836"/>
    <n v="1147.9990182933836"/>
    <n v="987.27915573230996"/>
    <n v="987.27915573230996"/>
    <n v="987.27915573230996"/>
    <n v="987.27915573230996"/>
    <n v="987.27915573230996"/>
    <n v="987.27915573230996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</r>
  <r>
    <s v="DE Florida"/>
    <x v="24"/>
    <s v="Regulated &amp; Renewable Energy"/>
    <s v="PEF Fossil Hydro Maintenance Hines 1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65.475716488000003"/>
    <n v="353.76724857599999"/>
    <n v="252.50453394821545"/>
    <n v="367.20815859221545"/>
    <n v="589.15053383421548"/>
    <n v="717.42695675221546"/>
    <n v="835.79018940421543"/>
    <n v="1397.7143678562149"/>
    <n v="1454.187532772215"/>
    <n v="1510.6606003182151"/>
    <n v="2120.1361612782152"/>
    <n v="2157.4147406442148"/>
    <n v="2157.4147406442148"/>
    <n v="2353.575637086215"/>
    <n v="2944.3891724682153"/>
    <n v="3449.6398464802151"/>
    <n v="3760.0963977522151"/>
    <n v="3923.5413741602151"/>
    <n v="3837.2714400025011"/>
    <n v="4319.1821340365013"/>
    <n v="4501.2651874965013"/>
    <n v="4576.5954400605015"/>
    <n v="5021.0876699905011"/>
    <n v="1473.1777051385488"/>
    <n v="1529.0095343105488"/>
    <n v="1529.0095343105488"/>
    <n v="1563.7937009772154"/>
    <n v="1598.577867643882"/>
    <n v="1633.3620343105486"/>
    <n v="1668.1462009772151"/>
    <n v="1536.5670320699414"/>
    <n v="1489.1373318930468"/>
    <n v="1523.9214985597134"/>
    <n v="1558.70566522638"/>
    <n v="1593.4898318930466"/>
    <n v="1628.2739985597132"/>
    <n v="1663.0581652263797"/>
    <n v="1484.5798205895057"/>
    <n v="1484.5798205895057"/>
    <n v="1561.9248205895058"/>
    <n v="1639.2698205895058"/>
    <n v="1642.8998327892152"/>
    <n v="1720.2448327892153"/>
    <n v="1511.6368695922215"/>
    <n v="1007.9370048584631"/>
    <n v="1085.2820048584631"/>
    <n v="1162.6270048584631"/>
    <n v="1239.9720048584632"/>
    <n v="1317.3170048584632"/>
    <n v="1394.6620048584632"/>
    <n v="1242.2478875486684"/>
    <n v="1242.2478875486684"/>
    <n v="1321.9812208820017"/>
    <n v="1401.7145542153351"/>
    <n v="1481.4478875486684"/>
    <n v="1561.1812208820018"/>
    <n v="1640.9145542153351"/>
    <n v="1391.0399076974963"/>
    <n v="1470.7732410308297"/>
    <n v="1550.506574364163"/>
    <n v="1630.2399076974964"/>
    <n v="1709.9732410308297"/>
    <n v="1789.7065743641631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</r>
  <r>
    <s v="DE Florida"/>
    <x v="24"/>
    <s v="Regulated &amp; Renewable Energy"/>
    <s v="PEF Fossil Hydro Maintenance Hines 1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18.729201946"/>
    <n v="101.194436592"/>
    <n v="72.228433108685095"/>
    <n v="105.03918288168509"/>
    <n v="168.5253696581851"/>
    <n v="205.21859210168509"/>
    <n v="239.07616566068509"/>
    <n v="399.81348906968503"/>
    <n v="415.96752856668502"/>
    <n v="432.12154021118499"/>
    <n v="606.46084453118499"/>
    <n v="617.12430999068499"/>
    <n v="617.12430999068499"/>
    <n v="673.23575466718501"/>
    <n v="842.23682269868505"/>
    <n v="986.76279987768498"/>
    <n v="1075.568295351685"/>
    <n v="1122.321414437685"/>
    <n v="1097.6440667830921"/>
    <n v="1235.4936878735921"/>
    <n v="1287.578192818592"/>
    <n v="1309.126265731592"/>
    <n v="1436.272407604092"/>
    <n v="421.39963060872356"/>
    <n v="437.37021725772354"/>
    <n v="437.37021725772354"/>
    <n v="447.32021725772353"/>
    <n v="457.27021725772352"/>
    <n v="467.2202172577235"/>
    <n v="477.17021725772349"/>
    <n v="439.53223290281863"/>
    <n v="425.9650525653762"/>
    <n v="435.91505256537619"/>
    <n v="445.86505256537617"/>
    <n v="455.81505256537616"/>
    <n v="465.76505256537615"/>
    <n v="475.71505256537614"/>
    <n v="424.66161566459618"/>
    <n v="424.66161566459618"/>
    <n v="446.78578233126285"/>
    <n v="468.90994899792952"/>
    <n v="469.9482965951679"/>
    <n v="492.07246326183457"/>
    <n v="432.40058845088618"/>
    <n v="288.31828780399695"/>
    <n v="310.44245447066362"/>
    <n v="332.56662113733029"/>
    <n v="354.69078780399695"/>
    <n v="376.81495447066362"/>
    <n v="398.93912113733029"/>
    <n v="355.3414940444045"/>
    <n v="355.3414940444045"/>
    <n v="378.1489940444045"/>
    <n v="400.95649404440451"/>
    <n v="423.76399404440451"/>
    <n v="446.57149404440452"/>
    <n v="469.37899404440452"/>
    <n v="397.90305404591447"/>
    <n v="420.71055404591448"/>
    <n v="443.51805404591448"/>
    <n v="466.32555404591449"/>
    <n v="489.13305404591449"/>
    <n v="511.9405540459145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</r>
  <r>
    <s v="DE Florida"/>
    <x v="24"/>
    <s v="Regulated &amp; Renewable Energy"/>
    <s v="PEF Fossil Hydro Maintenance Hines 1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247.32162495040001"/>
    <n v="1336.2861143808"/>
    <n v="953.78615146367338"/>
    <n v="1387.0565050588734"/>
    <n v="2225.4001205924733"/>
    <n v="2709.9390467868734"/>
    <n v="3157.0328489484737"/>
    <n v="5279.5907737500729"/>
    <n v="5492.9070330028726"/>
    <n v="5706.2229244596729"/>
    <n v="8008.396832427673"/>
    <n v="8149.2093247404737"/>
    <n v="8149.2093247404737"/>
    <n v="8890.1684812340736"/>
    <n v="11121.850262679673"/>
    <n v="13030.335185129272"/>
    <n v="14203.023669586872"/>
    <n v="14820.404880873271"/>
    <n v="14494.537193664986"/>
    <n v="16314.859938072186"/>
    <n v="17002.642815040184"/>
    <n v="17287.188009371384"/>
    <n v="18966.169874415384"/>
    <n v="5564.6386693965032"/>
    <n v="5775.5324091741031"/>
    <n v="5775.5324091741031"/>
    <n v="5906.9240758407695"/>
    <n v="6038.315742507436"/>
    <n v="6169.7074091741024"/>
    <n v="6301.0990758407688"/>
    <n v="5804.0842583650419"/>
    <n v="5624.9277553097581"/>
    <n v="5756.3194219764246"/>
    <n v="5887.711088643091"/>
    <n v="6019.1027553097574"/>
    <n v="6150.4944219764238"/>
    <n v="6281.8860886430903"/>
    <n v="5607.7180687014616"/>
    <n v="5607.7180687014616"/>
    <n v="5899.8722353681278"/>
    <n v="6192.026402034794"/>
    <n v="6205.7379954047065"/>
    <n v="6497.8921620713727"/>
    <n v="5709.915925685541"/>
    <n v="3807.2871017506022"/>
    <n v="4099.4412684172685"/>
    <n v="4391.5954350839347"/>
    <n v="4683.749601750601"/>
    <n v="4975.9037684172672"/>
    <n v="5268.0579350839334"/>
    <n v="4692.3439647344194"/>
    <n v="4692.3439647344194"/>
    <n v="4993.5214647344192"/>
    <n v="5294.698964734419"/>
    <n v="5595.8764647344187"/>
    <n v="5897.0539647344185"/>
    <n v="6198.2314647344183"/>
    <n v="5254.3792133739762"/>
    <n v="5555.556713373976"/>
    <n v="5856.7342133739758"/>
    <n v="6157.9117133739755"/>
    <n v="6459.0892133739753"/>
    <n v="6760.2667133739751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</r>
  <r>
    <s v="DE Florida"/>
    <x v="24"/>
    <s v="Regulated &amp; Renewable Energy"/>
    <s v="PEF Fossil Hydro Maintenance Hines 1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46.654726154400002"/>
    <n v="252.07687658880002"/>
    <n v="179.92212252091127"/>
    <n v="261.65419791811127"/>
    <n v="419.79925221271128"/>
    <n v="511.2026259261113"/>
    <n v="595.54235525371132"/>
    <n v="995.94146612131101"/>
    <n v="1036.181423552111"/>
    <n v="1076.4213116019109"/>
    <n v="1510.7031632499109"/>
    <n v="1537.2660174657108"/>
    <n v="1537.2660174657108"/>
    <n v="1677.0404773203109"/>
    <n v="2098.024701396911"/>
    <n v="2458.0411028925109"/>
    <n v="2679.2569392261112"/>
    <n v="2795.7196680765114"/>
    <n v="2734.2480207334243"/>
    <n v="3077.6335179376242"/>
    <n v="3207.376809835624"/>
    <n v="3261.0533863288242"/>
    <n v="3577.776354437824"/>
    <n v="1049.7128721394438"/>
    <n v="1089.4958457430439"/>
    <n v="1089.4958457430439"/>
    <n v="1114.2816790763773"/>
    <n v="1139.0675124097106"/>
    <n v="1163.853345743044"/>
    <n v="1188.6391790763773"/>
    <n v="1094.8823157859338"/>
    <n v="1061.0862373312536"/>
    <n v="1085.872070664587"/>
    <n v="1110.6579039979204"/>
    <n v="1135.4437373312537"/>
    <n v="1160.2295706645871"/>
    <n v="1185.0154039979204"/>
    <n v="1057.8403044751954"/>
    <n v="1057.8403044751954"/>
    <n v="1112.951971141862"/>
    <n v="1168.0636378085287"/>
    <n v="1170.6501789210288"/>
    <n v="1225.7618455876955"/>
    <n v="1077.1180728533004"/>
    <n v="718.20632724018196"/>
    <n v="773.31799390684864"/>
    <n v="828.42966057351532"/>
    <n v="883.541327240182"/>
    <n v="938.65299390684868"/>
    <n v="993.76466057351536"/>
    <n v="885.1621726392782"/>
    <n v="885.1621726392782"/>
    <n v="941.97633930594486"/>
    <n v="998.79050597261153"/>
    <n v="1055.6046726392783"/>
    <n v="1112.4188393059449"/>
    <n v="1169.2330059726114"/>
    <n v="991.18492704378218"/>
    <n v="1047.999093710449"/>
    <n v="1104.8132603771155"/>
    <n v="1161.6274270437821"/>
    <n v="1218.4415937104486"/>
    <n v="1275.2557603771152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</r>
  <r>
    <s v="DE Florida"/>
    <x v="24"/>
    <s v="Regulated &amp; Renewable Energy"/>
    <s v="PEF Fossil Hydro Maintenance Hines 1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48.105856853600002"/>
    <n v="259.91737902720001"/>
    <n v="185.51835117717349"/>
    <n v="269.79258968397346"/>
    <n v="432.85652706137347"/>
    <n v="527.10287623597344"/>
    <n v="614.06587614037346"/>
    <n v="1026.9188473047734"/>
    <n v="1068.4104129299735"/>
    <n v="1109.9019070161735"/>
    <n v="1557.6914947281734"/>
    <n v="1585.0805497683734"/>
    <n v="1585.0805497683734"/>
    <n v="1729.2025007857735"/>
    <n v="2163.2808566211734"/>
    <n v="2534.4950701175735"/>
    <n v="2762.5915189359735"/>
    <n v="2882.6766598135737"/>
    <n v="2819.2930219404225"/>
    <n v="3173.3590498802223"/>
    <n v="3307.1378273422224"/>
    <n v="3362.4839394730225"/>
    <n v="3689.0581372440224"/>
    <n v="1082.3627385016598"/>
    <n v="1123.3831064500598"/>
    <n v="1123.3831064500598"/>
    <n v="1148.9397731167264"/>
    <n v="1174.496439783393"/>
    <n v="1200.0531064500597"/>
    <n v="1225.6097731167263"/>
    <n v="1128.9367625275702"/>
    <n v="1094.089514703162"/>
    <n v="1119.6461813698286"/>
    <n v="1145.2028480364952"/>
    <n v="1170.7595147031618"/>
    <n v="1196.3161813698284"/>
    <n v="1221.872848036495"/>
    <n v="1090.7422310597815"/>
    <n v="1090.7422310597815"/>
    <n v="1147.5680643931148"/>
    <n v="1204.3938977264481"/>
    <n v="1207.0608893646749"/>
    <n v="1263.8867226980083"/>
    <n v="1110.6196819208762"/>
    <n v="740.54470240208229"/>
    <n v="797.37053573541561"/>
    <n v="854.19636906874894"/>
    <n v="911.02220240208226"/>
    <n v="967.84803573541558"/>
    <n v="1024.6738690687489"/>
    <n v="912.69350196871096"/>
    <n v="912.69350196871096"/>
    <n v="971.27433530204428"/>
    <n v="1029.8551686353776"/>
    <n v="1088.436001968711"/>
    <n v="1147.0168353020445"/>
    <n v="1205.5976686353779"/>
    <n v="1022.0120635719571"/>
    <n v="1080.5928969052904"/>
    <n v="1139.1737302386239"/>
    <n v="1197.7545635719573"/>
    <n v="1256.3353969052907"/>
    <n v="1314.9162302386242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</r>
  <r>
    <s v="DE Florida"/>
    <x v="24"/>
    <s v="Regulated &amp; Renewable Energy"/>
    <s v="PEF Fossil Hydro Maintenance Hines 1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10.8004336076"/>
    <n v="58.355064835199997"/>
    <n v="41.651448824168227"/>
    <n v="60.572186907968231"/>
    <n v="97.182307683868231"/>
    <n v="118.34192323996822"/>
    <n v="137.86632563536821"/>
    <n v="230.55755694076817"/>
    <n v="239.87299021896817"/>
    <n v="249.18840743566818"/>
    <n v="349.72339482766819"/>
    <n v="355.87261843336819"/>
    <n v="355.87261843336819"/>
    <n v="388.22999994926818"/>
    <n v="485.68662517816819"/>
    <n v="569.0293765455682"/>
    <n v="620.24020018996816"/>
    <n v="647.20098368156823"/>
    <n v="632.97047585087989"/>
    <n v="712.46322117517991"/>
    <n v="742.49841644217986"/>
    <n v="754.92438800997991"/>
    <n v="828.24483528347992"/>
    <n v="243.00548126818114"/>
    <n v="252.21512411758115"/>
    <n v="252.21512411758115"/>
    <n v="257.95262411758114"/>
    <n v="263.69012411758115"/>
    <n v="269.42762411758116"/>
    <n v="275.16512411758117"/>
    <n v="253.46079249338163"/>
    <n v="245.63713811081649"/>
    <n v="251.37463811081651"/>
    <n v="257.11213811081649"/>
    <n v="262.8496381108165"/>
    <n v="268.58713811081651"/>
    <n v="274.32463811081652"/>
    <n v="244.88429241102352"/>
    <n v="244.88429241102352"/>
    <n v="257.64262574435685"/>
    <n v="270.40095907769017"/>
    <n v="270.9997425239111"/>
    <n v="283.75807585724442"/>
    <n v="249.34774477123264"/>
    <n v="166.26137142363203"/>
    <n v="179.01970475696535"/>
    <n v="191.77803809029868"/>
    <n v="204.536371423632"/>
    <n v="217.29470475696533"/>
    <n v="230.05303809029866"/>
    <n v="204.91194253250586"/>
    <n v="204.91194253250586"/>
    <n v="218.06444253250586"/>
    <n v="231.21694253250587"/>
    <n v="244.36944253250587"/>
    <n v="257.52194253250588"/>
    <n v="270.67444253250585"/>
    <n v="229.45676884225992"/>
    <n v="242.60926884225992"/>
    <n v="255.76176884225993"/>
    <n v="268.9142688422599"/>
    <n v="282.06676884225988"/>
    <n v="295.21926884225985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</r>
  <r>
    <s v="DE Florida"/>
    <x v="24"/>
    <s v="Regulated &amp; Renewable Energy"/>
    <s v="PEF Fossil Hydro Maintenance Hines 1 Other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3.539672011"/>
    <n v="7.0793440219999999"/>
    <n v="10.619016032999999"/>
    <n v="14.158688044"/>
    <n v="17.698360054999998"/>
    <n v="21.238032065999999"/>
    <n v="24.777704076999999"/>
    <n v="28.317376088"/>
    <n v="31.857048099"/>
    <n v="35.396720109999997"/>
    <n v="38.936392120999997"/>
    <n v="0"/>
    <n v="0"/>
    <n v="17.552034939999999"/>
    <n v="35.104069879999997"/>
    <n v="52.656104819999996"/>
    <n v="70.208139759999995"/>
    <n v="87.760174699999993"/>
    <n v="105.31220963999999"/>
    <n v="122.86424457999999"/>
    <n v="140.41627951999999"/>
    <n v="157.96831445999999"/>
    <n v="175.52034939999999"/>
    <n v="193.07238433999999"/>
    <n v="0"/>
    <n v="0"/>
    <n v="19.428125283875694"/>
    <n v="38.856250567751388"/>
    <n v="58.284375851627082"/>
    <n v="77.712501135502777"/>
    <n v="97.140626419378464"/>
    <n v="116.56875170325415"/>
    <n v="135.99687698712984"/>
    <n v="155.42500227100552"/>
    <n v="174.85312755488121"/>
    <n v="194.2812528387569"/>
    <n v="213.70937812263259"/>
    <n v="0"/>
    <n v="0"/>
    <n v="21.78782489817733"/>
    <n v="43.575649796354661"/>
    <n v="65.363474694531988"/>
    <n v="87.151299592709321"/>
    <n v="108.93912449088666"/>
    <n v="130.72694938906398"/>
    <n v="152.51477428724129"/>
    <n v="174.30259918541861"/>
    <n v="196.09042408359593"/>
    <n v="217.87824898177325"/>
    <n v="239.66607387995057"/>
    <n v="0"/>
    <n v="0"/>
    <n v="57.28289591409267"/>
    <n v="114.56579182818534"/>
    <n v="171.848687742278"/>
    <n v="229.13158365637068"/>
    <n v="286.41447957046336"/>
    <n v="343.69737548455601"/>
    <n v="400.98027139864865"/>
    <n v="458.2631673127413"/>
    <n v="515.54606322683401"/>
    <n v="572.82895914092671"/>
    <n v="630.11185505501942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1 Other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1.0125163260000001"/>
    <n v="2.0250326520000002"/>
    <n v="3.0375489780000002"/>
    <n v="4.0500653040000003"/>
    <n v="5.0625816300000004"/>
    <n v="6.0750979560000005"/>
    <n v="7.0876142820000005"/>
    <n v="8.1001306080000006"/>
    <n v="9.1126469340000007"/>
    <n v="10.125163260000001"/>
    <n v="11.137679586000001"/>
    <n v="0"/>
    <n v="0"/>
    <n v="5.020725616"/>
    <n v="10.041451232"/>
    <n v="15.062176848"/>
    <n v="20.082902464"/>
    <n v="25.10362808"/>
    <n v="30.124353696"/>
    <n v="35.145079312"/>
    <n v="40.165804928"/>
    <n v="45.186530544"/>
    <n v="50.20725616"/>
    <n v="55.227981776"/>
    <n v="0"/>
    <n v="0"/>
    <n v="5.5573776269848274"/>
    <n v="11.114755253969655"/>
    <n v="16.672132880954482"/>
    <n v="22.22951050793931"/>
    <n v="27.786888134924137"/>
    <n v="33.344265761908964"/>
    <n v="38.901643388893788"/>
    <n v="44.459021015878619"/>
    <n v="50.01639864286345"/>
    <n v="55.573776269848281"/>
    <n v="61.131153896833112"/>
    <n v="0"/>
    <n v="0"/>
    <n v="6.2323651335667591"/>
    <n v="12.464730267133518"/>
    <n v="18.697095400700277"/>
    <n v="24.929460534267037"/>
    <n v="31.161825667833796"/>
    <n v="37.394190801400555"/>
    <n v="43.626555934967314"/>
    <n v="49.858921068534073"/>
    <n v="56.091286202100832"/>
    <n v="62.323651335667591"/>
    <n v="68.556016469234351"/>
    <n v="0"/>
    <n v="0"/>
    <n v="16.385661483565094"/>
    <n v="32.771322967130189"/>
    <n v="49.156984450695283"/>
    <n v="65.542645934260378"/>
    <n v="81.928307417825465"/>
    <n v="98.313968901390552"/>
    <n v="114.69963038495564"/>
    <n v="131.08529186852073"/>
    <n v="147.47095335208581"/>
    <n v="163.8566148356509"/>
    <n v="180.24227631921599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1 Other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13.37041396"/>
    <n v="26.740827920000001"/>
    <n v="40.111241880000001"/>
    <n v="53.481655840000002"/>
    <n v="66.85206980000001"/>
    <n v="80.222483760000017"/>
    <n v="93.592897720000025"/>
    <n v="106.96331168000003"/>
    <n v="120.33372564000004"/>
    <n v="133.70413960000005"/>
    <n v="147.07455356000006"/>
    <n v="0"/>
    <n v="0"/>
    <n v="66.299355480000003"/>
    <n v="132.59871096000001"/>
    <n v="198.89806644000001"/>
    <n v="265.19742192000001"/>
    <n v="331.49677740000004"/>
    <n v="397.79613288000007"/>
    <n v="464.0954883600001"/>
    <n v="530.39484384000014"/>
    <n v="596.69419932000017"/>
    <n v="662.9935548000002"/>
    <n v="729.29291028000023"/>
    <n v="0"/>
    <n v="0"/>
    <n v="73.385917297270979"/>
    <n v="146.77183459454196"/>
    <n v="220.15775189181295"/>
    <n v="293.54366918908391"/>
    <n v="366.92958648635488"/>
    <n v="440.31550378362584"/>
    <n v="513.70142108089681"/>
    <n v="587.08733837816783"/>
    <n v="660.47325567543885"/>
    <n v="733.85917297270987"/>
    <n v="807.24509026998089"/>
    <n v="0"/>
    <n v="0"/>
    <n v="82.299217896853932"/>
    <n v="164.59843579370786"/>
    <n v="246.89765369056181"/>
    <n v="329.19687158741573"/>
    <n v="411.49608948426965"/>
    <n v="493.79530738112356"/>
    <n v="576.09452527797748"/>
    <n v="658.39374317483146"/>
    <n v="740.69296107168543"/>
    <n v="822.99217896853941"/>
    <n v="905.29139686539338"/>
    <n v="0"/>
    <n v="0"/>
    <n v="216.37485864828557"/>
    <n v="432.74971729657113"/>
    <n v="649.1245759448567"/>
    <n v="865.49943459314227"/>
    <n v="1081.8742932414279"/>
    <n v="1298.2491518897136"/>
    <n v="1514.6240105379993"/>
    <n v="1730.998869186285"/>
    <n v="1947.3737278345707"/>
    <n v="2163.7485864828564"/>
    <n v="2380.123445131142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1 Other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2.5221935279999999"/>
    <n v="5.0443870559999997"/>
    <n v="7.5665805839999996"/>
    <n v="10.088774111999999"/>
    <n v="12.610967639999998"/>
    <n v="15.133161167999997"/>
    <n v="17.655354695999996"/>
    <n v="20.177548223999995"/>
    <n v="22.699741751999994"/>
    <n v="25.221935279999993"/>
    <n v="27.744128807999992"/>
    <n v="0"/>
    <n v="0"/>
    <n v="12.50670367"/>
    <n v="25.013407340000001"/>
    <n v="37.520111010000001"/>
    <n v="50.026814680000001"/>
    <n v="62.533518350000001"/>
    <n v="75.040222020000002"/>
    <n v="87.546925689999995"/>
    <n v="100.05362936"/>
    <n v="112.56033303000001"/>
    <n v="125.06703670000002"/>
    <n v="137.57374037000002"/>
    <n v="0"/>
    <n v="0"/>
    <n v="13.843511969961241"/>
    <n v="27.687023939922483"/>
    <n v="41.530535909883724"/>
    <n v="55.374047879844966"/>
    <n v="69.217559849806207"/>
    <n v="83.061071819767449"/>
    <n v="96.90458378972869"/>
    <n v="110.74809575968993"/>
    <n v="124.59160772965117"/>
    <n v="138.43511969961241"/>
    <n v="152.27863166957366"/>
    <n v="0"/>
    <n v="0"/>
    <n v="15.524916087897886"/>
    <n v="31.049832175795771"/>
    <n v="46.574748263693657"/>
    <n v="62.099664351591542"/>
    <n v="77.624580439489421"/>
    <n v="93.149496527387299"/>
    <n v="108.67441261528518"/>
    <n v="124.19932870318306"/>
    <n v="139.72424479108093"/>
    <n v="155.24916087897881"/>
    <n v="170.77407696687669"/>
    <n v="0"/>
    <n v="0"/>
    <n v="40.816931313436115"/>
    <n v="81.633862626872229"/>
    <n v="122.45079394030834"/>
    <n v="163.26772525374446"/>
    <n v="204.08465656718056"/>
    <n v="244.90158788061666"/>
    <n v="285.71851919405276"/>
    <n v="326.53545050748886"/>
    <n v="367.35238182092496"/>
    <n v="408.16931313436106"/>
    <n v="448.98624444779716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1 Other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2.6006428669999999"/>
    <n v="5.2012857339999998"/>
    <n v="7.8019286010000002"/>
    <n v="10.402571468"/>
    <n v="13.003214334999999"/>
    <n v="15.603857201999999"/>
    <n v="18.204500068999998"/>
    <n v="20.805142935999999"/>
    <n v="23.405785803000001"/>
    <n v="26.006428670000002"/>
    <n v="28.607071537000003"/>
    <n v="0"/>
    <n v="0"/>
    <n v="12.895707379999999"/>
    <n v="25.791414759999999"/>
    <n v="38.68712214"/>
    <n v="51.582829519999997"/>
    <n v="64.478536899999995"/>
    <n v="77.374244279999999"/>
    <n v="90.269951660000004"/>
    <n v="103.16565904000001"/>
    <n v="116.06136642000001"/>
    <n v="128.95707380000002"/>
    <n v="141.85278118000002"/>
    <n v="0"/>
    <n v="0"/>
    <n v="14.274095252162276"/>
    <n v="28.548190504324552"/>
    <n v="42.822285756486828"/>
    <n v="57.096381008649104"/>
    <n v="71.370476260811387"/>
    <n v="85.64457151297367"/>
    <n v="99.918666765135953"/>
    <n v="114.19276201729824"/>
    <n v="128.46685726946052"/>
    <n v="142.7409525216228"/>
    <n v="157.01504777378508"/>
    <n v="0"/>
    <n v="0"/>
    <n v="16.007797118342175"/>
    <n v="32.01559423668435"/>
    <n v="48.023391355026526"/>
    <n v="64.031188473368701"/>
    <n v="80.038985591710883"/>
    <n v="96.046782710053066"/>
    <n v="112.05457982839525"/>
    <n v="128.06237694673743"/>
    <n v="144.07017406507961"/>
    <n v="160.07797118342179"/>
    <n v="176.08576830176398"/>
    <n v="0"/>
    <n v="0"/>
    <n v="42.086485476602903"/>
    <n v="84.172970953205805"/>
    <n v="126.25945642980871"/>
    <n v="168.34594190641161"/>
    <n v="210.4324273830145"/>
    <n v="252.51891285961739"/>
    <n v="294.60539833622028"/>
    <n v="336.69188381282316"/>
    <n v="378.77836928942605"/>
    <n v="420.86485476602894"/>
    <n v="462.95134024263183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1 Other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0.58388047700000001"/>
    <n v="1.167760954"/>
    <n v="1.7516414309999999"/>
    <n v="2.335521908"/>
    <n v="2.9194023850000002"/>
    <n v="3.5032828620000003"/>
    <n v="4.087163339"/>
    <n v="4.6710438160000001"/>
    <n v="5.2549242930000002"/>
    <n v="5.8388047700000003"/>
    <n v="6.4226852470000004"/>
    <n v="0"/>
    <n v="0"/>
    <n v="2.895265577"/>
    <n v="5.790531154"/>
    <n v="8.6857967309999999"/>
    <n v="11.581062308"/>
    <n v="14.476327885"/>
    <n v="17.371593462"/>
    <n v="20.266859039"/>
    <n v="23.162124616"/>
    <n v="26.057390193"/>
    <n v="28.95265577"/>
    <n v="31.847921347"/>
    <n v="0"/>
    <n v="0"/>
    <n v="3.2047328160143609"/>
    <n v="6.4094656320287218"/>
    <n v="9.6141984480430835"/>
    <n v="12.818931264057444"/>
    <n v="16.023664080071804"/>
    <n v="19.228396896086164"/>
    <n v="22.433129712100524"/>
    <n v="25.637862528114884"/>
    <n v="28.842595344129244"/>
    <n v="32.047328160143607"/>
    <n v="35.252060976157971"/>
    <n v="0"/>
    <n v="0"/>
    <n v="3.5939729860973233"/>
    <n v="7.1879459721946466"/>
    <n v="10.781918958291969"/>
    <n v="14.375891944389293"/>
    <n v="17.969864930486615"/>
    <n v="21.563837916583939"/>
    <n v="25.157810902681263"/>
    <n v="28.751783888778586"/>
    <n v="32.34575687487591"/>
    <n v="35.93972986097323"/>
    <n v="39.53370284707055"/>
    <n v="0"/>
    <n v="0"/>
    <n v="9.4490010564522304"/>
    <n v="18.898002112904461"/>
    <n v="28.34700316935669"/>
    <n v="37.796004225808922"/>
    <n v="47.245005282261154"/>
    <n v="56.694006338713386"/>
    <n v="66.143007395165611"/>
    <n v="75.592008451617843"/>
    <n v="85.041009508070076"/>
    <n v="94.490010564522308"/>
    <n v="103.93901162097454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2 BG-341"/>
    <s v="AFUDC Not Eligible"/>
    <s v="Maintenance"/>
    <s v="Maintenance"/>
    <s v="Fossil Hydro"/>
    <s v="BG - Other Production Plant"/>
    <s v="~"/>
    <s v="PEF Hines 2 341"/>
    <n v="51.57"/>
    <n v="272.33"/>
    <n v="944.79"/>
    <n v="1184.56"/>
    <n v="3419.1600000000003"/>
    <n v="3230.3100000000004"/>
    <n v="3294.46"/>
    <n v="3302.13"/>
    <n v="3337.48"/>
    <n v="3336.2700000000004"/>
    <n v="3398.4100000000003"/>
    <n v="3799.6900000000005"/>
    <n v="3799.6900000000005"/>
    <n v="4064.2544450000005"/>
    <n v="4064.2544450000005"/>
    <n v="4347.9049758555002"/>
    <n v="4363.6429107900003"/>
    <n v="4363.6429107900003"/>
    <n v="4374.8844246260005"/>
    <n v="4374.8844246260005"/>
    <n v="4374.8844246260005"/>
    <n v="4381.8556699375004"/>
    <n v="3015.6464025562273"/>
    <n v="2879.0922582751055"/>
    <n v="2879.0922582751055"/>
    <n v="2879.0922582751055"/>
    <n v="2880.4865074941054"/>
    <n v="2881.8807567131053"/>
    <n v="2899.3498772066055"/>
    <n v="2934.4013645001055"/>
    <n v="2770.3563333110155"/>
    <n v="2770.3563333110155"/>
    <n v="2770.3563333110155"/>
    <n v="2770.3563333110155"/>
    <n v="2770.3563333110155"/>
    <n v="2770.3563333110155"/>
    <n v="2532.8810219841926"/>
    <n v="2532.8810219841926"/>
    <n v="2532.8810219841926"/>
    <n v="2658.8335219841924"/>
    <n v="2784.7860219841923"/>
    <n v="2910.7385219841922"/>
    <n v="3011.4342444776271"/>
    <n v="3137.386744477627"/>
    <n v="3263.3392444776268"/>
    <n v="3389.2917444776267"/>
    <n v="211.34978459223976"/>
    <n v="15.537460250074048"/>
    <n v="141.48996025007403"/>
    <n v="267.44246025007402"/>
    <n v="393.39496025007389"/>
    <n v="393.39496025007389"/>
    <n v="399.08162691674056"/>
    <n v="404.76829358340723"/>
    <n v="410.4549602500739"/>
    <n v="416.14162691674056"/>
    <n v="421.82829358340723"/>
    <n v="341.23754957007418"/>
    <n v="346.92421623674085"/>
    <n v="352.61088290340751"/>
    <n v="358.29754957007418"/>
    <n v="363.98421623674085"/>
    <n v="369.67088290340752"/>
    <n v="375.35754957007418"/>
    <n v="375.35754957007418"/>
    <n v="440.61504957007418"/>
    <n v="505.87254957007417"/>
    <n v="571.13004957007422"/>
    <n v="636.38754957007427"/>
    <n v="522.85853516076577"/>
    <n v="314.1126576258585"/>
    <n v="379.3701576258585"/>
    <n v="444.62765762585849"/>
    <n v="509.88515762585848"/>
    <n v="575.14265762585853"/>
    <n v="640.4001576258585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</r>
  <r>
    <s v="DE Florida"/>
    <x v="24"/>
    <s v="Regulated &amp; Renewable Energy"/>
    <s v="PEF Fossil Hydro Maintenance Hines 2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174.339021"/>
    <n v="174.339021"/>
    <n v="361.25512703790002"/>
    <n v="371.625893862"/>
    <n v="371.625893862"/>
    <n v="379.0336712628"/>
    <n v="379.0336712628"/>
    <n v="379.0336712628"/>
    <n v="383.6274861375"/>
    <n v="264.01710499714875"/>
    <n v="252.06191362660064"/>
    <n v="252.06191362660064"/>
    <n v="252.06191362660064"/>
    <n v="252.98067670480063"/>
    <n v="253.89943978300062"/>
    <n v="265.41099933730061"/>
    <n v="288.50874393160063"/>
    <n v="272.37992581245851"/>
    <n v="272.37992581245851"/>
    <n v="272.37992581245851"/>
    <n v="272.37992581245851"/>
    <n v="272.37992581245851"/>
    <n v="272.37992581245851"/>
    <n v="249.03148254408535"/>
    <n v="249.03148254408535"/>
    <n v="249.03148254408535"/>
    <n v="332.02981587741868"/>
    <n v="415.02814921075202"/>
    <n v="498.02648254408535"/>
    <n v="564.38147463039525"/>
    <n v="647.37980796372858"/>
    <n v="730.37814129706192"/>
    <n v="813.37647463039525"/>
    <n v="50.720609397414023"/>
    <n v="3.7287449991599715"/>
    <n v="86.727078332493306"/>
    <n v="169.72541166582664"/>
    <n v="252.72374499915998"/>
    <n v="252.72374499915998"/>
    <n v="256.47124499915998"/>
    <n v="260.21874499915998"/>
    <n v="263.96624499915998"/>
    <n v="267.71374499915999"/>
    <n v="271.46124499915999"/>
    <n v="219.68621681704892"/>
    <n v="223.43371681704892"/>
    <n v="227.18121681704892"/>
    <n v="230.92871681704892"/>
    <n v="234.67621681704892"/>
    <n v="238.42371681704893"/>
    <n v="242.17121681704893"/>
    <n v="242.17121681704893"/>
    <n v="285.1737168170489"/>
    <n v="328.1762168170489"/>
    <n v="371.17871681704889"/>
    <n v="414.18121681704889"/>
    <n v="340.29293071865777"/>
    <n v="204.43448782272176"/>
    <n v="247.43698782272176"/>
    <n v="290.43948782272173"/>
    <n v="333.44198782272173"/>
    <n v="376.44448782272173"/>
    <n v="419.44698782272172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</r>
  <r>
    <s v="DE Florida"/>
    <x v="24"/>
    <s v="Regulated &amp; Renewable Energy"/>
    <s v="PEF Fossil Hydro Maintenance Hines 2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2121.9182799999999"/>
    <n v="2121.9182799999999"/>
    <n v="4396.9150073719993"/>
    <n v="4523.1398741599996"/>
    <n v="4523.1398741599996"/>
    <n v="4613.3015499039993"/>
    <n v="4613.3015499039993"/>
    <n v="4613.3015499039993"/>
    <n v="4669.213873499999"/>
    <n v="3213.4098156151126"/>
    <n v="3067.9005718178546"/>
    <n v="3067.9005718178546"/>
    <n v="3067.9005718178546"/>
    <n v="3079.0830377938546"/>
    <n v="3090.2655037698546"/>
    <n v="3230.3752078938546"/>
    <n v="3511.5028992178545"/>
    <n v="3315.1955332277539"/>
    <n v="3315.1955332277539"/>
    <n v="3315.1955332277539"/>
    <n v="3315.1955332277539"/>
    <n v="3315.1955332277539"/>
    <n v="3315.1955332277539"/>
    <n v="3031.0165336181144"/>
    <n v="3031.0165336181144"/>
    <n v="3031.0165336181144"/>
    <n v="4041.2115336181146"/>
    <n v="5051.4065336181147"/>
    <n v="6061.6015336181144"/>
    <n v="6869.2259585739948"/>
    <n v="7879.4209585739945"/>
    <n v="8889.6159585739952"/>
    <n v="9899.8109585739949"/>
    <n v="617.33337562564702"/>
    <n v="45.383499223020863"/>
    <n v="1055.578499223021"/>
    <n v="2065.7734992230212"/>
    <n v="3075.9684992230227"/>
    <n v="3075.9684992230227"/>
    <n v="3121.5801658896894"/>
    <n v="3167.1918325563561"/>
    <n v="3212.8034992230228"/>
    <n v="3258.4151658896894"/>
    <n v="3304.0268325563561"/>
    <n v="2673.8590783866189"/>
    <n v="2719.4707450532856"/>
    <n v="2765.0824117199522"/>
    <n v="2810.6940783866189"/>
    <n v="2856.3057450532856"/>
    <n v="2901.9174117199523"/>
    <n v="2947.5290783866189"/>
    <n v="2947.5290783866189"/>
    <n v="3470.9215783866189"/>
    <n v="3994.3140783866188"/>
    <n v="4517.7065783866192"/>
    <n v="5041.0990783866191"/>
    <n v="4141.7869999282266"/>
    <n v="2488.2212575293729"/>
    <n v="3011.6137575293728"/>
    <n v="3535.0062575293728"/>
    <n v="4058.3987575293727"/>
    <n v="4581.7912575293731"/>
    <n v="5105.183757529373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</r>
  <r>
    <s v="DE Florida"/>
    <x v="24"/>
    <s v="Regulated &amp; Renewable Energy"/>
    <s v="PEF Fossil Hydro Maintenance Hines 2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513.35970099999997"/>
    <n v="513.35970099999997"/>
    <n v="1063.7539601699"/>
    <n v="1094.291780822"/>
    <n v="1094.291780822"/>
    <n v="1116.1047654868"/>
    <n v="1116.1047654868"/>
    <n v="1116.1047654868"/>
    <n v="1129.6317396375"/>
    <n v="777.42631169313427"/>
    <n v="742.22298525376891"/>
    <n v="742.22298525376891"/>
    <n v="742.22298525376891"/>
    <n v="744.9283803879689"/>
    <n v="747.63377552216889"/>
    <n v="781.53078112046887"/>
    <n v="849.54453495876885"/>
    <n v="802.051522782647"/>
    <n v="802.051522782647"/>
    <n v="802.051522782647"/>
    <n v="802.051522782647"/>
    <n v="802.051522782647"/>
    <n v="802.051522782647"/>
    <n v="733.29956016225628"/>
    <n v="733.29956016225628"/>
    <n v="733.29956016225628"/>
    <n v="977.6978934955896"/>
    <n v="1222.0962268289229"/>
    <n v="1466.4945601622562"/>
    <n v="1661.8846219013353"/>
    <n v="1906.2829552346686"/>
    <n v="2150.6812885680019"/>
    <n v="2395.0796219013355"/>
    <n v="149.35260825359501"/>
    <n v="10.979714119236974"/>
    <n v="255.37804745257031"/>
    <n v="499.77638078590365"/>
    <n v="744.1747141192368"/>
    <n v="744.1747141192368"/>
    <n v="755.20971411923676"/>
    <n v="766.24471411923673"/>
    <n v="777.2797141192367"/>
    <n v="788.31471411923667"/>
    <n v="799.34971411923664"/>
    <n v="646.89206886269153"/>
    <n v="657.9270688626915"/>
    <n v="668.96206886269147"/>
    <n v="679.99706886269144"/>
    <n v="691.0320688626914"/>
    <n v="702.06706886269137"/>
    <n v="713.10206886269134"/>
    <n v="713.10206886269134"/>
    <n v="839.72706886269134"/>
    <n v="966.35206886269134"/>
    <n v="1092.9770688626913"/>
    <n v="1219.6020688626913"/>
    <n v="1002.0298977178049"/>
    <n v="601.97979573180169"/>
    <n v="728.60479573180169"/>
    <n v="855.22979573180169"/>
    <n v="981.85479573180169"/>
    <n v="1108.4797957318017"/>
    <n v="1235.1047957318017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</r>
  <r>
    <s v="DE Florida"/>
    <x v="24"/>
    <s v="Regulated &amp; Renewable Energy"/>
    <s v="PEF Fossil Hydro Maintenance Hines 2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261.491648"/>
    <n v="261.491648"/>
    <n v="541.84770555520004"/>
    <n v="557.40285145600001"/>
    <n v="557.40285145600001"/>
    <n v="568.51380016639996"/>
    <n v="568.51380016639996"/>
    <n v="568.51380016639996"/>
    <n v="575.40407759999994"/>
    <n v="396.00008930813863"/>
    <n v="378.06846002796726"/>
    <n v="378.06846002796726"/>
    <n v="378.06846002796726"/>
    <n v="379.44651566956725"/>
    <n v="380.82457131116723"/>
    <n v="398.09079582956724"/>
    <n v="432.73517586796726"/>
    <n v="408.54351065110956"/>
    <n v="408.54351065110956"/>
    <n v="408.54351065110956"/>
    <n v="408.54351065110956"/>
    <n v="408.54351065110956"/>
    <n v="408.54351065110956"/>
    <n v="373.5231068799917"/>
    <n v="373.5231068799917"/>
    <n v="373.5231068799917"/>
    <n v="498.01310687999171"/>
    <n v="622.50310687999172"/>
    <n v="746.99310687999173"/>
    <n v="846.51959895603409"/>
    <n v="971.0095989560341"/>
    <n v="1095.4995989560341"/>
    <n v="1219.9895989560341"/>
    <n v="76.076230193004903"/>
    <n v="5.5927731598109176"/>
    <n v="130.08277315981093"/>
    <n v="254.57277315981094"/>
    <n v="379.06277315981094"/>
    <n v="379.06277315981094"/>
    <n v="384.68360649314428"/>
    <n v="390.30443982647762"/>
    <n v="395.92527315981096"/>
    <n v="401.54610649314429"/>
    <n v="407.16693982647763"/>
    <n v="329.50907939485205"/>
    <n v="335.12991272818539"/>
    <n v="340.75074606151873"/>
    <n v="346.37157939485206"/>
    <n v="351.9924127281854"/>
    <n v="357.61324606151874"/>
    <n v="363.23407939485207"/>
    <n v="363.23407939485207"/>
    <n v="427.73324606151874"/>
    <n v="492.23241272818541"/>
    <n v="556.73157939485213"/>
    <n v="621.23074606151886"/>
    <n v="510.40564527384595"/>
    <n v="306.6314555903981"/>
    <n v="371.13062225706477"/>
    <n v="435.62978892373144"/>
    <n v="500.12895559039811"/>
    <n v="564.62812225706477"/>
    <n v="629.12728892373138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</r>
  <r>
    <s v="DE Florida"/>
    <x v="24"/>
    <s v="Regulated &amp; Renewable Energy"/>
    <s v="PEF Fossil Hydro Maintenance Hines 2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41.026904999999999"/>
    <n v="41.026904999999999"/>
    <n v="85.013554009499998"/>
    <n v="87.454088909999996"/>
    <n v="87.454088909999996"/>
    <n v="89.197348554000001"/>
    <n v="89.197348554000001"/>
    <n v="89.197348554000001"/>
    <n v="90.278403187500004"/>
    <n v="62.13069583024128"/>
    <n v="59.317300998706131"/>
    <n v="59.317300998706131"/>
    <n v="59.317300998706131"/>
    <n v="59.533511949706131"/>
    <n v="59.749722900706132"/>
    <n v="62.458718612206134"/>
    <n v="67.894271523706138"/>
    <n v="64.098704215017847"/>
    <n v="64.098704215017847"/>
    <n v="64.098704215017847"/>
    <n v="64.098704215017847"/>
    <n v="64.098704215017847"/>
    <n v="64.098704215017847"/>
    <n v="58.604154811362342"/>
    <n v="58.604154811362342"/>
    <n v="58.604154811362342"/>
    <n v="78.135821478029015"/>
    <n v="97.667488144695682"/>
    <n v="117.19915481136235"/>
    <n v="132.81421037993732"/>
    <n v="152.34587704660399"/>
    <n v="171.87754371327065"/>
    <n v="191.40921037993732"/>
    <n v="11.935914176961916"/>
    <n v="0.87747329589495138"/>
    <n v="20.409139962561618"/>
    <n v="39.940806629228284"/>
    <n v="59.47247329589495"/>
    <n v="59.47247329589495"/>
    <n v="60.354139962561618"/>
    <n v="61.235806629228286"/>
    <n v="62.117473295894953"/>
    <n v="62.999139962561621"/>
    <n v="63.880806629228289"/>
    <n v="51.69680019630281"/>
    <n v="52.578466862969478"/>
    <n v="53.460133529636146"/>
    <n v="54.341800196302813"/>
    <n v="55.223466862969481"/>
    <n v="56.105133529636149"/>
    <n v="56.986800196302816"/>
    <n v="56.986800196302816"/>
    <n v="67.106800196302814"/>
    <n v="77.226800196302818"/>
    <n v="87.346800196302823"/>
    <n v="97.466800196302827"/>
    <n v="80.079109674402019"/>
    <n v="48.108351052172914"/>
    <n v="58.228351052172911"/>
    <n v="68.348351052172916"/>
    <n v="78.46835105217292"/>
    <n v="88.588351052172925"/>
    <n v="98.708351052172929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</r>
  <r>
    <s v="DE Florida"/>
    <x v="24"/>
    <s v="Regulated &amp; Renewable Energy"/>
    <s v="PEF Fossil Hydro Maintenance Hines 2 Other BG-341"/>
    <s v="AFUDC Not Eligible"/>
    <s v="Maintenance"/>
    <s v="Maintenance"/>
    <s v="Fossil Hydro"/>
    <s v="BG - Other Production Plant"/>
    <s v="~"/>
    <s v="PEF Hines 2 341"/>
    <n v="0"/>
    <n v="0"/>
    <n v="0"/>
    <n v="0"/>
    <n v="0"/>
    <n v="0"/>
    <n v="0"/>
    <n v="0"/>
    <n v="0"/>
    <n v="0"/>
    <n v="0"/>
    <n v="0"/>
    <n v="0"/>
    <n v="1.85135715670833"/>
    <n v="3.70271431341666"/>
    <n v="5.55407147012499"/>
    <n v="7.40542862683332"/>
    <n v="9.25678578354165"/>
    <n v="11.10814294024998"/>
    <n v="12.95950009695831"/>
    <n v="14.81085725366664"/>
    <n v="16.662214410374972"/>
    <n v="18.513571567083304"/>
    <n v="20.364928723791635"/>
    <n v="0"/>
    <n v="0"/>
    <n v="9.1802532550000002"/>
    <n v="18.36050651"/>
    <n v="27.540759765000001"/>
    <n v="36.721013020000001"/>
    <n v="45.901266274999998"/>
    <n v="55.081519529999994"/>
    <n v="64.261772784999991"/>
    <n v="73.442026039999988"/>
    <n v="82.622279294999984"/>
    <n v="91.802532549999981"/>
    <n v="100.98278580499998"/>
    <n v="0"/>
    <n v="0"/>
    <n v="10.161506115133545"/>
    <n v="20.323012230267089"/>
    <n v="30.484518345400634"/>
    <n v="40.646024460534179"/>
    <n v="50.807530575667727"/>
    <n v="60.969036690801275"/>
    <n v="71.130542805934823"/>
    <n v="81.292048921068371"/>
    <n v="91.453555036201919"/>
    <n v="101.61506115133547"/>
    <n v="111.77656726646902"/>
    <n v="0"/>
    <n v="0"/>
    <n v="11.395701474193993"/>
    <n v="22.791402948387987"/>
    <n v="34.187104422581982"/>
    <n v="45.582805896775973"/>
    <n v="56.978507370969965"/>
    <n v="68.374208845163963"/>
    <n v="79.769910319357962"/>
    <n v="91.16561179355196"/>
    <n v="102.56131326774596"/>
    <n v="113.95701474193996"/>
    <n v="125.35271621613396"/>
    <n v="0"/>
    <n v="0"/>
    <n v="29.960713584995599"/>
    <n v="59.921427169991198"/>
    <n v="89.882140754986793"/>
    <n v="119.8428543399824"/>
    <n v="149.80356792497798"/>
    <n v="179.76428150997359"/>
    <n v="209.72499509496919"/>
    <n v="239.68570867996479"/>
    <n v="269.64642226496039"/>
    <n v="299.60713584995597"/>
    <n v="329.56784943495154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2 Other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1.219981748575"/>
    <n v="2.4399634971499999"/>
    <n v="3.6599452457249999"/>
    <n v="4.8799269942999999"/>
    <n v="6.0999087428749998"/>
    <n v="7.3198904914499998"/>
    <n v="8.5398722400249998"/>
    <n v="9.7598539885999998"/>
    <n v="10.979835737175"/>
    <n v="12.19981748575"/>
    <n v="13.419799234325"/>
    <n v="0"/>
    <n v="0"/>
    <n v="6.0494763950000001"/>
    <n v="12.09895279"/>
    <n v="18.148429185000001"/>
    <n v="24.19790558"/>
    <n v="30.247381975"/>
    <n v="36.296858370000002"/>
    <n v="42.346334765000002"/>
    <n v="48.395811160000001"/>
    <n v="54.445287555"/>
    <n v="60.494763949999999"/>
    <n v="66.544240345000006"/>
    <n v="0"/>
    <n v="0"/>
    <n v="6.6960888413038155"/>
    <n v="13.392177682607631"/>
    <n v="20.088266523911447"/>
    <n v="26.784355365215262"/>
    <n v="33.480444206519081"/>
    <n v="40.1765330478229"/>
    <n v="46.872621889126719"/>
    <n v="53.568710730430539"/>
    <n v="60.264799571734358"/>
    <n v="66.960888413038177"/>
    <n v="73.656977254341996"/>
    <n v="0"/>
    <n v="0"/>
    <n v="7.5093818392271867"/>
    <n v="15.018763678454373"/>
    <n v="22.528145517681558"/>
    <n v="30.037527356908747"/>
    <n v="37.546909196135935"/>
    <n v="45.056291035363124"/>
    <n v="52.565672874590312"/>
    <n v="60.075054713817501"/>
    <n v="67.584436553044682"/>
    <n v="75.093818392271871"/>
    <n v="82.603200231499059"/>
    <n v="0"/>
    <n v="0"/>
    <n v="19.743096897194583"/>
    <n v="39.486193794389166"/>
    <n v="59.229290691583749"/>
    <n v="78.972387588778332"/>
    <n v="98.715484485972922"/>
    <n v="118.45858138316751"/>
    <n v="138.2016782803621"/>
    <n v="157.94477517755669"/>
    <n v="177.68787207475128"/>
    <n v="197.43096897194587"/>
    <n v="217.17406586914046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2 Other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14.8486641643333"/>
    <n v="29.6973283286666"/>
    <n v="44.5459924929999"/>
    <n v="59.394656657333201"/>
    <n v="74.243320821666501"/>
    <n v="89.091984985999801"/>
    <n v="103.9406491503331"/>
    <n v="118.7893133146664"/>
    <n v="133.63797747899969"/>
    <n v="148.48664164333297"/>
    <n v="163.33530580766626"/>
    <n v="0"/>
    <n v="0"/>
    <n v="73.629497709999995"/>
    <n v="147.25899541999999"/>
    <n v="220.88849312999997"/>
    <n v="294.51799083999998"/>
    <n v="368.14748854999999"/>
    <n v="441.77698626"/>
    <n v="515.40648396999995"/>
    <n v="589.03598167999996"/>
    <n v="662.66547938999997"/>
    <n v="736.29497709999998"/>
    <n v="809.92447480999999"/>
    <n v="0"/>
    <n v="0"/>
    <n v="81.499558939387484"/>
    <n v="162.99911787877497"/>
    <n v="244.49867681816244"/>
    <n v="325.99823575754993"/>
    <n v="407.49779469693743"/>
    <n v="488.99735363632493"/>
    <n v="570.49691257571237"/>
    <n v="651.99647151509987"/>
    <n v="733.49603045448737"/>
    <n v="814.99558939387487"/>
    <n v="896.49514833326236"/>
    <n v="0"/>
    <n v="0"/>
    <n v="91.39832547267487"/>
    <n v="182.79665094534974"/>
    <n v="274.19497641802462"/>
    <n v="365.59330189069948"/>
    <n v="456.99162736337433"/>
    <n v="548.38995283604925"/>
    <n v="639.7882783087241"/>
    <n v="731.18660378139896"/>
    <n v="822.58492925407381"/>
    <n v="913.98325472674867"/>
    <n v="1005.3815801994235"/>
    <n v="0"/>
    <n v="0"/>
    <n v="240.29754201986876"/>
    <n v="480.59508403973751"/>
    <n v="720.8926260596063"/>
    <n v="961.19016807947503"/>
    <n v="1201.4877100993438"/>
    <n v="1441.7852521192126"/>
    <n v="1682.0827941390814"/>
    <n v="1922.3803361589503"/>
    <n v="2162.6778781788189"/>
    <n v="2402.9754201986875"/>
    <n v="2643.2729622185561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2 Other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3.5923653929083299"/>
    <n v="7.1847307858166598"/>
    <n v="10.777096178724989"/>
    <n v="14.36946157163332"/>
    <n v="17.96182696454165"/>
    <n v="21.554192357449981"/>
    <n v="25.146557750358312"/>
    <n v="28.738923143266643"/>
    <n v="32.331288536174974"/>
    <n v="35.923653929083301"/>
    <n v="39.516019321991628"/>
    <n v="0"/>
    <n v="0"/>
    <n v="17.813323579999999"/>
    <n v="35.626647159999997"/>
    <n v="53.439970739999993"/>
    <n v="71.253294319999995"/>
    <n v="89.066617899999997"/>
    <n v="106.87994148"/>
    <n v="124.69326506"/>
    <n v="142.50658863999999"/>
    <n v="160.31991221999999"/>
    <n v="178.13323579999999"/>
    <n v="195.94655938"/>
    <n v="0"/>
    <n v="0"/>
    <n v="19.7173423718388"/>
    <n v="39.4346847436776"/>
    <n v="59.152027115516404"/>
    <n v="78.8693694873552"/>
    <n v="98.586711859193997"/>
    <n v="118.30405423103279"/>
    <n v="138.02139660287159"/>
    <n v="157.7387389747104"/>
    <n v="177.45608134654921"/>
    <n v="197.17342371838802"/>
    <n v="216.89076609022683"/>
    <n v="0"/>
    <n v="0"/>
    <n v="22.112169690998424"/>
    <n v="44.224339381996849"/>
    <n v="66.33650907299527"/>
    <n v="88.448678763993698"/>
    <n v="110.56084845499213"/>
    <n v="132.67301814599054"/>
    <n v="154.78518783698897"/>
    <n v="176.8973575279874"/>
    <n v="199.00952721898582"/>
    <n v="221.12169690998425"/>
    <n v="243.23386660098268"/>
    <n v="0"/>
    <n v="0"/>
    <n v="58.135638631379834"/>
    <n v="116.27127726275967"/>
    <n v="174.4069158941395"/>
    <n v="232.54255452551934"/>
    <n v="290.67819315689917"/>
    <n v="348.813831788279"/>
    <n v="406.94947041965884"/>
    <n v="465.08510905103867"/>
    <n v="523.22074768241851"/>
    <n v="581.35638631379834"/>
    <n v="639.49202494517817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2 Other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1.82985447626667"/>
    <n v="3.6597089525333399"/>
    <n v="5.4895634288000101"/>
    <n v="7.3194179050666799"/>
    <n v="9.1492723813333505"/>
    <n v="10.97912685760002"/>
    <n v="12.80898133386669"/>
    <n v="14.63883581013336"/>
    <n v="16.46869028640003"/>
    <n v="18.298544762666701"/>
    <n v="20.128399238933373"/>
    <n v="0"/>
    <n v="0"/>
    <n v="9.0736287440000005"/>
    <n v="18.147257488000001"/>
    <n v="27.220886232000002"/>
    <n v="36.294514976000002"/>
    <n v="45.368143720000006"/>
    <n v="54.44177246400001"/>
    <n v="63.515401208000014"/>
    <n v="72.589029952000018"/>
    <n v="81.662658696000022"/>
    <n v="90.736287440000027"/>
    <n v="99.809916184000031"/>
    <n v="0"/>
    <n v="0"/>
    <n v="10.04348479366733"/>
    <n v="20.086969587334661"/>
    <n v="30.130454381001989"/>
    <n v="40.173939174669322"/>
    <n v="50.217423968336654"/>
    <n v="60.260908762003986"/>
    <n v="70.304393555671311"/>
    <n v="80.347878349338643"/>
    <n v="90.391363143005975"/>
    <n v="100.43484793667331"/>
    <n v="110.47833273034064"/>
    <n v="0"/>
    <n v="0"/>
    <n v="11.263345528945301"/>
    <n v="22.526691057890602"/>
    <n v="33.790036586835903"/>
    <n v="45.053382115781204"/>
    <n v="56.316727644726505"/>
    <n v="67.580073173671806"/>
    <n v="78.8434187026171"/>
    <n v="90.106764231562408"/>
    <n v="101.37010976050772"/>
    <n v="112.63345528945302"/>
    <n v="123.89680081839833"/>
    <n v="0"/>
    <n v="0"/>
    <n v="29.612733377208706"/>
    <n v="59.225466754417411"/>
    <n v="88.83820013162611"/>
    <n v="118.45093350883482"/>
    <n v="148.06366688604353"/>
    <n v="177.67640026325225"/>
    <n v="207.28913364046096"/>
    <n v="236.90186701766967"/>
    <n v="266.51460039487836"/>
    <n v="296.12733377208707"/>
    <n v="325.74006714929578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2 Other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.287096227875"/>
    <n v="0.57419245575"/>
    <n v="0.861288683625"/>
    <n v="1.1483849115"/>
    <n v="1.435481139375"/>
    <n v="1.72257736725"/>
    <n v="2.0096735951250002"/>
    <n v="2.296769823"/>
    <n v="2.5838660508749998"/>
    <n v="2.8709622787499995"/>
    <n v="3.1580585066249993"/>
    <n v="0"/>
    <n v="0"/>
    <n v="1.423612981"/>
    <n v="2.847225962"/>
    <n v="4.2708389430000002"/>
    <n v="5.694451924"/>
    <n v="7.1180649049999998"/>
    <n v="8.5416778860000004"/>
    <n v="9.9652908670000002"/>
    <n v="11.388903848"/>
    <n v="12.812516829"/>
    <n v="14.23612981"/>
    <n v="15.659742790999999"/>
    <n v="0"/>
    <n v="0"/>
    <n v="1.5757791871521736"/>
    <n v="3.1515583743043472"/>
    <n v="4.7273375614565207"/>
    <n v="6.3031167486086943"/>
    <n v="7.8788959357608679"/>
    <n v="9.4546751229130415"/>
    <n v="11.030454310065215"/>
    <n v="12.606233497217389"/>
    <n v="14.182012684369562"/>
    <n v="15.757791871521736"/>
    <n v="17.333571058673911"/>
    <n v="0"/>
    <n v="0"/>
    <n v="1.7671700437487992"/>
    <n v="3.5343400874975983"/>
    <n v="5.3015101312463973"/>
    <n v="7.0686801749951966"/>
    <n v="8.835850218743996"/>
    <n v="10.603020262492795"/>
    <n v="12.370190306241593"/>
    <n v="14.137360349990391"/>
    <n v="15.90453039373919"/>
    <n v="17.671700437487988"/>
    <n v="19.438870481236787"/>
    <n v="0"/>
    <n v="0"/>
    <n v="4.6461093822648341"/>
    <n v="9.2922187645296681"/>
    <n v="13.938328146794502"/>
    <n v="18.584437529059336"/>
    <n v="23.230546911324168"/>
    <n v="27.876656293589001"/>
    <n v="32.522765675853833"/>
    <n v="37.168875058118665"/>
    <n v="41.814984440383498"/>
    <n v="46.46109382264833"/>
    <n v="51.107203204913162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3 BG"/>
    <s v="AFUDC Not Eligible"/>
    <s v="Maintenance"/>
    <s v="Maintenance"/>
    <s v="Fossil Hydro"/>
    <s v="BG - Other Production Plant"/>
    <s v="~"/>
    <s v="PEF Hines 3 346"/>
    <n v="-56.22"/>
    <n v="-56.22"/>
    <n v="-56.22"/>
    <n v="-56.22"/>
    <n v="-56.22"/>
    <n v="-56.22"/>
    <n v="-56.22"/>
    <n v="-56.22"/>
    <n v="-56.22"/>
    <n v="-56.22"/>
    <n v="-56.22"/>
    <n v="275.33"/>
    <n v="275.33"/>
    <n v="275.33"/>
    <n v="275.33"/>
    <n v="275.33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13.817105992301762"/>
    <n v="13.817105992301762"/>
    <n v="13.817105992301762"/>
    <n v="13.817105992301762"/>
    <n v="13.817105992301762"/>
    <n v="13.817105992301762"/>
    <n v="13.817105992301762"/>
    <n v="-1.1053684793841416"/>
    <n v="-1.1053684793841416"/>
    <n v="-1.1053684793841416"/>
    <n v="-1.1053684793841416"/>
    <n v="-1.1053684793841416"/>
    <n v="-1.1053684793841416"/>
    <n v="-37.173541961688684"/>
    <n v="-37.173541961688684"/>
    <n v="-37.173541961688684"/>
    <n v="-37.173541961688684"/>
    <n v="-37.173541961688684"/>
    <n v="-37.173541961688684"/>
    <n v="-37.173541961688684"/>
    <n v="-25.513940539153118"/>
    <n v="-25.513940539153118"/>
    <n v="-23.915134220752055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</r>
  <r>
    <s v="DE Florida"/>
    <x v="24"/>
    <s v="Regulated &amp; Renewable Energy"/>
    <s v="PEF Fossil Hydro Maintenance Hines 3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24.4116210776"/>
    <n v="44.459210074399998"/>
    <n v="88.622795496799995"/>
    <n v="19.385785200587392"/>
    <n v="25.970891676587392"/>
    <n v="25.970891676587392"/>
    <n v="25.970891676587392"/>
    <n v="25.970891676587392"/>
    <n v="25.970891676587392"/>
    <n v="25.970891676587392"/>
    <n v="25.970891676587392"/>
    <n v="25.970891676587392"/>
    <n v="25.970891676587392"/>
    <n v="25.970891676587392"/>
    <n v="25.970891676587392"/>
    <n v="199.8844927117874"/>
    <n v="233.22740582698739"/>
    <n v="246.37958041898739"/>
    <n v="259.68526637178741"/>
    <n v="260.95140965738739"/>
    <n v="261.75701471978738"/>
    <n v="262.7215452389874"/>
    <n v="270.86303764778739"/>
    <n v="295.51241414458741"/>
    <n v="211.86116433010892"/>
    <n v="211.86116433010892"/>
    <n v="222.93866433010891"/>
    <n v="234.01616433010889"/>
    <n v="245.09366433010888"/>
    <n v="256.17116433010887"/>
    <n v="267.24866433010885"/>
    <n v="278.32616433010884"/>
    <n v="289.40366433010882"/>
    <n v="300.48116433010881"/>
    <n v="311.5586643301088"/>
    <n v="322.63616433010878"/>
    <n v="333.71366433010877"/>
    <n v="115.95659336436643"/>
    <n v="115.95659336436643"/>
    <n v="213.24659336436645"/>
    <n v="310.53659336436647"/>
    <n v="407.82659336436649"/>
    <n v="505.11659336436651"/>
    <n v="602.40659336436647"/>
    <n v="699.69659336436644"/>
    <n v="796.9865933643664"/>
    <n v="25.550309902710069"/>
    <n v="122.84030990271008"/>
    <n v="220.13030990271008"/>
    <n v="266.13194008493463"/>
    <n v="86.256429992920005"/>
    <n v="86.256429992920005"/>
    <n v="86.256429992920005"/>
    <n v="86.256429992920005"/>
    <n v="315.70959273691426"/>
    <n v="359.70061370273487"/>
    <n v="377.05295440025628"/>
    <n v="280.793239249517"/>
    <n v="282.46372723687796"/>
    <n v="269.07994026584731"/>
    <n v="68.822911260150846"/>
    <n v="79.564401123714077"/>
    <n v="112.08559189425934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</r>
  <r>
    <s v="DE Florida"/>
    <x v="24"/>
    <s v="Regulated &amp; Renewable Energy"/>
    <s v="PEF Fossil Hydro Maintenance Hines 3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32.4812276587"/>
    <n v="59.155830715299999"/>
    <n v="117.91831386910002"/>
    <n v="25.794030656191126"/>
    <n v="34.555937205691123"/>
    <n v="34.555937205691123"/>
    <n v="34.555937205691123"/>
    <n v="34.555937205691123"/>
    <n v="34.555937205691123"/>
    <n v="34.555937205691123"/>
    <n v="34.555937205691123"/>
    <n v="34.555937205691123"/>
    <n v="34.555937205691123"/>
    <n v="34.555937205691123"/>
    <n v="34.555937205691123"/>
    <n v="265.95913858309109"/>
    <n v="310.3240231704911"/>
    <n v="327.82383507449111"/>
    <n v="345.52790369059113"/>
    <n v="347.21258854529111"/>
    <n v="348.28449775409109"/>
    <n v="349.56786747699107"/>
    <n v="360.40064534009105"/>
    <n v="393.19822183419103"/>
    <n v="281.89486838127118"/>
    <n v="281.89486838127118"/>
    <n v="296.63486838127119"/>
    <n v="311.3748683812712"/>
    <n v="326.11486838127121"/>
    <n v="340.85486838127122"/>
    <n v="355.59486838127123"/>
    <n v="370.33486838127124"/>
    <n v="385.07486838127124"/>
    <n v="399.81486838127125"/>
    <n v="414.55486838127126"/>
    <n v="429.29486838127127"/>
    <n v="444.03486838127128"/>
    <n v="154.29026790330795"/>
    <n v="154.29026790330795"/>
    <n v="283.74110123664127"/>
    <n v="413.19193456997459"/>
    <n v="542.64276790330791"/>
    <n v="672.09360123664123"/>
    <n v="801.54443456997456"/>
    <n v="930.99526790330788"/>
    <n v="1060.4461012366412"/>
    <n v="33.996464617227957"/>
    <n v="163.44729795056131"/>
    <n v="292.89813128389466"/>
    <n v="354.10636811995994"/>
    <n v="114.76995636840331"/>
    <n v="114.76995636840331"/>
    <n v="114.76995636840331"/>
    <n v="114.76995636840331"/>
    <n v="420.07519093920195"/>
    <n v="478.60865726567698"/>
    <n v="501.69729280093878"/>
    <n v="373.61650750718331"/>
    <n v="375.83922137492794"/>
    <n v="358.03108677497016"/>
    <n v="91.574056725092305"/>
    <n v="105.86644233972844"/>
    <n v="149.13840973379257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</r>
  <r>
    <s v="DE Florida"/>
    <x v="24"/>
    <s v="Regulated &amp; Renewable Energy"/>
    <s v="PEF Fossil Hydro Maintenance Hines 3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241.42319770890001"/>
    <n v="439.68750086910001"/>
    <n v="876.45136759770003"/>
    <n v="191.71927330619519"/>
    <n v="256.84388988269518"/>
    <n v="256.84388988269518"/>
    <n v="256.84388988269518"/>
    <n v="256.84388988269518"/>
    <n v="256.84388988269518"/>
    <n v="256.84388988269518"/>
    <n v="256.84388988269518"/>
    <n v="256.84388988269518"/>
    <n v="256.84388988269518"/>
    <n v="256.84388988269518"/>
    <n v="256.84388988269518"/>
    <n v="1976.7943001204953"/>
    <n v="2306.5451462282954"/>
    <n v="2436.6159857162952"/>
    <n v="2568.2050039229953"/>
    <n v="2580.7267598438953"/>
    <n v="2588.6939386574954"/>
    <n v="2598.2328398837954"/>
    <n v="2678.7496201994954"/>
    <n v="2922.5241436721954"/>
    <n v="2095.2397876533896"/>
    <n v="2095.2397876533896"/>
    <n v="2204.7947876533894"/>
    <n v="2314.3497876533893"/>
    <n v="2423.9047876533891"/>
    <n v="2533.459787653389"/>
    <n v="2643.0147876533888"/>
    <n v="2752.5697876533886"/>
    <n v="2862.1247876533885"/>
    <n v="2971.6797876533883"/>
    <n v="3081.2347876533881"/>
    <n v="3190.789787653388"/>
    <n v="3300.3447876533878"/>
    <n v="1146.781745579251"/>
    <n v="1146.781745579251"/>
    <n v="2108.9492455792511"/>
    <n v="3071.1167455792511"/>
    <n v="4033.2842455792511"/>
    <n v="4995.4517455792511"/>
    <n v="5957.6192455792516"/>
    <n v="6919.7867455792511"/>
    <n v="7881.9542455792507"/>
    <n v="252.68476946821283"/>
    <n v="1214.8522694682129"/>
    <n v="2177.0197694682129"/>
    <n v="2631.9614233725765"/>
    <n v="853.04904096347582"/>
    <n v="853.04904096347582"/>
    <n v="853.04904096347582"/>
    <n v="853.04904096347582"/>
    <n v="3122.2944926781051"/>
    <n v="3557.3568080071373"/>
    <n v="3728.967953975025"/>
    <n v="2776.9812665167101"/>
    <n v="2793.5020554312314"/>
    <n v="2661.1394445616452"/>
    <n v="680.64294819972861"/>
    <n v="786.8741141859889"/>
    <n v="1108.5021247039447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</r>
  <r>
    <s v="DE Florida"/>
    <x v="24"/>
    <s v="Regulated &amp; Renewable Energy"/>
    <s v="PEF Fossil Hydro Maintenance Hines 3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117.8794546394"/>
    <n v="214.6857605486"/>
    <n v="427.9440012842"/>
    <n v="93.610570962805355"/>
    <n v="125.40890003180536"/>
    <n v="125.40890003180536"/>
    <n v="125.40890003180536"/>
    <n v="125.40890003180536"/>
    <n v="125.40890003180536"/>
    <n v="125.40890003180536"/>
    <n v="125.40890003180536"/>
    <n v="125.40890003180536"/>
    <n v="125.40890003180536"/>
    <n v="125.40890003180536"/>
    <n v="125.40890003180536"/>
    <n v="965.20730503060543"/>
    <n v="1126.2144090494055"/>
    <n v="1189.7239630974054"/>
    <n v="1253.9747966956054"/>
    <n v="1260.0887814870055"/>
    <n v="1263.9789076326056"/>
    <n v="1268.6364570524056"/>
    <n v="1307.9503019646056"/>
    <n v="1426.9778359988056"/>
    <n v="1023.0405605229411"/>
    <n v="1023.0405605229411"/>
    <n v="1076.533060522941"/>
    <n v="1130.0255605229411"/>
    <n v="1183.5180605229411"/>
    <n v="1237.0105605229412"/>
    <n v="1290.5030605229413"/>
    <n v="1343.9955605229413"/>
    <n v="1397.4880605229414"/>
    <n v="1450.9805605229415"/>
    <n v="1504.4730605229415"/>
    <n v="1557.9655605229416"/>
    <n v="1611.4580605229417"/>
    <n v="559.93867504013451"/>
    <n v="559.93867504013451"/>
    <n v="1029.7353417068011"/>
    <n v="1499.5320083734678"/>
    <n v="1969.3286750401344"/>
    <n v="2439.125341706801"/>
    <n v="2908.9220083734676"/>
    <n v="3378.7186750401343"/>
    <n v="3848.5153417068009"/>
    <n v="123.37818536050054"/>
    <n v="593.17485202716716"/>
    <n v="1062.9715186938338"/>
    <n v="1285.1054740935854"/>
    <n v="416.51750002008339"/>
    <n v="416.51750002008339"/>
    <n v="416.51750002008339"/>
    <n v="416.51750002008339"/>
    <n v="1524.5216716193847"/>
    <n v="1736.9494898291705"/>
    <n v="1820.7420409970855"/>
    <n v="1355.9157926306411"/>
    <n v="1363.9823960126464"/>
    <n v="1299.3537444011772"/>
    <n v="332.33732458137172"/>
    <n v="384.20680171426505"/>
    <n v="541.24806716565615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</r>
  <r>
    <s v="DE Florida"/>
    <x v="24"/>
    <s v="Regulated &amp; Renewable Energy"/>
    <s v="PEF Fossil Hydro Maintenance Hines 3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50.389057108400003"/>
    <n v="91.770131459600009"/>
    <n v="182.93005160120001"/>
    <n v="40.015017210795122"/>
    <n v="53.607613344795126"/>
    <n v="53.607613344795126"/>
    <n v="53.607613344795126"/>
    <n v="53.607613344795126"/>
    <n v="53.607613344795126"/>
    <n v="53.607613344795126"/>
    <n v="53.607613344795126"/>
    <n v="53.607613344795126"/>
    <n v="53.607613344795126"/>
    <n v="53.607613344795126"/>
    <n v="53.607613344795126"/>
    <n v="412.59001548159512"/>
    <n v="481.41452933839514"/>
    <n v="508.56248786639514"/>
    <n v="536.02731567159515"/>
    <n v="538.64081545199519"/>
    <n v="540.30369885359517"/>
    <n v="542.29462699639521"/>
    <n v="559.09982500559522"/>
    <n v="609.97964310679527"/>
    <n v="437.31156872157732"/>
    <n v="437.31156872157732"/>
    <n v="460.17740205491066"/>
    <n v="483.043235388244"/>
    <n v="505.90906872157734"/>
    <n v="528.77490205491063"/>
    <n v="551.64073538824391"/>
    <n v="574.5065687215772"/>
    <n v="597.37240205491048"/>
    <n v="620.23823538824377"/>
    <n v="643.10406872157705"/>
    <n v="665.96990205491034"/>
    <n v="688.83573538824362"/>
    <n v="239.35203679357483"/>
    <n v="239.35203679357483"/>
    <n v="440.17287012690815"/>
    <n v="640.99370346024148"/>
    <n v="841.8145367935748"/>
    <n v="1042.6353701269081"/>
    <n v="1243.4562034602413"/>
    <n v="1444.2770367935746"/>
    <n v="1645.0978701269078"/>
    <n v="52.739607857887677"/>
    <n v="253.560441191221"/>
    <n v="454.38127452455433"/>
    <n v="549.33538808078993"/>
    <n v="178.04593251566098"/>
    <n v="178.04593251566098"/>
    <n v="178.04593251566098"/>
    <n v="178.04593251566098"/>
    <n v="651.67618005575264"/>
    <n v="742.48110904611735"/>
    <n v="778.29928353402681"/>
    <n v="579.60340683899733"/>
    <n v="583.05157739156141"/>
    <n v="555.42524044108995"/>
    <n v="142.06180511545512"/>
    <n v="164.23406215557733"/>
    <n v="231.36331612074221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</r>
  <r>
    <s v="DE Florida"/>
    <x v="24"/>
    <s v="Regulated &amp; Renewable Energy"/>
    <s v="PEF Fossil Hydro Maintenance Hines 3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132.12"/>
    <n v="128.02000000000001"/>
    <n v="128.02000000000001"/>
    <n v="133.06645180700002"/>
    <n v="137.21075633300003"/>
    <n v="146.34040015100004"/>
    <n v="32.011217289999919"/>
    <n v="33.372512484999916"/>
    <n v="33.372512484999916"/>
    <n v="33.372512484999916"/>
    <n v="33.372512484999916"/>
    <n v="33.372512484999916"/>
    <n v="33.372512484999916"/>
    <n v="33.372512484999916"/>
    <n v="33.372512484999916"/>
    <n v="33.372512484999916"/>
    <n v="33.372512484999916"/>
    <n v="33.372512484999916"/>
    <n v="69.324512698999911"/>
    <n v="76.217271012999916"/>
    <n v="78.936132452999914"/>
    <n v="81.686728273999918"/>
    <n v="81.948469640999917"/>
    <n v="82.11500700899991"/>
    <n v="82.314397977999917"/>
    <n v="83.997434468999913"/>
    <n v="89.093035869999909"/>
    <n v="63.87330416476874"/>
    <n v="63.87330416476874"/>
    <n v="66.163304164768746"/>
    <n v="68.453304164768753"/>
    <n v="70.743304164768759"/>
    <n v="73.033304164768765"/>
    <n v="75.323304164768771"/>
    <n v="77.613304164768778"/>
    <n v="79.903304164768784"/>
    <n v="82.19330416476879"/>
    <n v="84.483304164768796"/>
    <n v="86.773304164768803"/>
    <n v="89.063304164768809"/>
    <n v="30.947121585363263"/>
    <n v="30.947121585363263"/>
    <n v="51.05962158536326"/>
    <n v="71.172121585363257"/>
    <n v="91.284621585363254"/>
    <n v="111.39712158536325"/>
    <n v="131.50962158536325"/>
    <n v="151.62212158536326"/>
    <n v="171.73462158536327"/>
    <n v="5.5055791892406774"/>
    <n v="25.618079189240678"/>
    <n v="45.730579189240679"/>
    <n v="55.240372457202362"/>
    <n v="17.904041574704749"/>
    <n v="17.904041574704749"/>
    <n v="17.904041574704749"/>
    <n v="17.904041574704749"/>
    <n v="65.340621396057344"/>
    <n v="74.435216356146057"/>
    <n v="78.022596389358625"/>
    <n v="58.103821543244713"/>
    <n v="58.449174101498492"/>
    <n v="55.679716576953702"/>
    <n v="14.241270416442163"/>
    <n v="16.461939485543951"/>
    <n v="23.185290096289823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</r>
  <r>
    <s v="DE Florida"/>
    <x v="24"/>
    <s v="Regulated &amp; Renewable Energy"/>
    <s v="PEF Fossil Hydro Maintenance Hines 3 Other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1.2230535600000001"/>
    <n v="2.4461071200000002"/>
    <n v="3.6691606800000001"/>
    <n v="4.8922142400000004"/>
    <n v="6.1152678000000007"/>
    <n v="7.338321360000001"/>
    <n v="8.5613749200000004"/>
    <n v="9.7844284800000008"/>
    <n v="11.007482040000001"/>
    <n v="12.230535600000001"/>
    <n v="13.453589160000002"/>
    <n v="0"/>
    <n v="0"/>
    <n v="6.0647084680000001"/>
    <n v="12.129416936"/>
    <n v="18.194125404000001"/>
    <n v="24.258833872"/>
    <n v="30.323542339999999"/>
    <n v="36.388250808000002"/>
    <n v="42.452959276000001"/>
    <n v="48.517667744000001"/>
    <n v="54.582376212"/>
    <n v="60.647084679999999"/>
    <n v="66.711793147999998"/>
    <n v="0"/>
    <n v="0"/>
    <n v="6.7129490300847037"/>
    <n v="13.425898060169407"/>
    <n v="20.13884709025411"/>
    <n v="26.851796120338815"/>
    <n v="33.564745150423519"/>
    <n v="40.27769418050822"/>
    <n v="46.990643210592921"/>
    <n v="53.703592240677622"/>
    <n v="60.416541270762323"/>
    <n v="67.129490300847024"/>
    <n v="73.842439330931725"/>
    <n v="0"/>
    <n v="0"/>
    <n v="7.5282898314055711"/>
    <n v="15.056579662811142"/>
    <n v="22.584869494216711"/>
    <n v="30.113159325622284"/>
    <n v="37.641449157027857"/>
    <n v="45.16973898843343"/>
    <n v="52.698028819839003"/>
    <n v="60.226318651244576"/>
    <n v="67.754608482650141"/>
    <n v="75.282898314055714"/>
    <n v="82.811188145461287"/>
    <n v="0"/>
    <n v="0"/>
    <n v="19.792808355434623"/>
    <n v="39.585616710869246"/>
    <n v="59.378425066303869"/>
    <n v="79.171233421738492"/>
    <n v="98.964041777173122"/>
    <n v="118.75685013260775"/>
    <n v="138.54965848804238"/>
    <n v="158.34246684347701"/>
    <n v="178.13527519891164"/>
    <n v="197.92808355434627"/>
    <n v="217.7208919097809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3 Other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1.6273512109999999"/>
    <n v="3.2547024219999998"/>
    <n v="4.8820536329999999"/>
    <n v="6.5094048439999996"/>
    <n v="8.1367560549999993"/>
    <n v="9.7641072659999999"/>
    <n v="11.391458477"/>
    <n v="13.018809688000001"/>
    <n v="14.646160899000002"/>
    <n v="16.273512110000002"/>
    <n v="17.900863321000003"/>
    <n v="0"/>
    <n v="0"/>
    <n v="8.0694836209999998"/>
    <n v="16.138967242"/>
    <n v="24.208450862999999"/>
    <n v="32.277934483999999"/>
    <n v="40.347418105000003"/>
    <n v="48.416901726000006"/>
    <n v="56.486385347000009"/>
    <n v="64.555868968000013"/>
    <n v="72.625352589000016"/>
    <n v="80.69483621000002"/>
    <n v="88.764319831000023"/>
    <n v="0"/>
    <n v="0"/>
    <n v="8.9320092684917416"/>
    <n v="17.864018536983483"/>
    <n v="26.796027805475227"/>
    <n v="35.728037073966966"/>
    <n v="44.660046342458706"/>
    <n v="53.592055610950446"/>
    <n v="62.524064879442186"/>
    <n v="71.456074147933933"/>
    <n v="80.388083416425673"/>
    <n v="89.320092684917412"/>
    <n v="98.252101953409152"/>
    <n v="0"/>
    <n v="0"/>
    <n v="10.016872502480215"/>
    <n v="20.03374500496043"/>
    <n v="30.050617507440645"/>
    <n v="40.06749000992086"/>
    <n v="50.084362512401071"/>
    <n v="60.101235014881283"/>
    <n v="70.118107517361494"/>
    <n v="80.134980019841706"/>
    <n v="90.151852522321917"/>
    <n v="100.16872502480213"/>
    <n v="110.18559752728234"/>
    <n v="0"/>
    <n v="0"/>
    <n v="26.335601081148408"/>
    <n v="52.671202162296815"/>
    <n v="79.006803243445219"/>
    <n v="105.34240432459363"/>
    <n v="131.67800540574203"/>
    <n v="158.01360648689044"/>
    <n v="184.34920756803885"/>
    <n v="210.68480864918726"/>
    <n v="237.02040973033567"/>
    <n v="263.35601081148405"/>
    <n v="289.69161189263247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3 Other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12.095612190000001"/>
    <n v="24.191224380000001"/>
    <n v="36.286836570000006"/>
    <n v="48.382448760000003"/>
    <n v="60.47806095"/>
    <n v="72.573673139999997"/>
    <n v="84.669285329999994"/>
    <n v="96.764897519999991"/>
    <n v="108.86050970999999"/>
    <n v="120.95612189999999"/>
    <n v="133.05173409"/>
    <n v="0"/>
    <n v="0"/>
    <n v="59.978045170000001"/>
    <n v="119.95609034"/>
    <n v="179.93413551"/>
    <n v="239.91218068000001"/>
    <n v="299.89022584999998"/>
    <n v="359.86827101999995"/>
    <n v="419.84631618999992"/>
    <n v="479.8243613599999"/>
    <n v="539.80240652999987"/>
    <n v="599.78045169999984"/>
    <n v="659.75849686999982"/>
    <n v="0"/>
    <n v="0"/>
    <n v="66.388938936599189"/>
    <n v="132.77787787319838"/>
    <n v="199.16681680979758"/>
    <n v="265.55575574639676"/>
    <n v="331.94469468299593"/>
    <n v="398.3336336195951"/>
    <n v="464.72257255619428"/>
    <n v="531.11151149279351"/>
    <n v="597.50045042939269"/>
    <n v="663.88938936599186"/>
    <n v="730.27832830259104"/>
    <n v="0"/>
    <n v="0"/>
    <n v="74.452401124204385"/>
    <n v="148.90480224840877"/>
    <n v="223.35720337261316"/>
    <n v="297.80960449681754"/>
    <n v="372.2620056210219"/>
    <n v="446.71440674522626"/>
    <n v="521.16680786943061"/>
    <n v="595.61920899363497"/>
    <n v="670.07161011783933"/>
    <n v="744.52401124204368"/>
    <n v="818.97641236624804"/>
    <n v="0"/>
    <n v="0"/>
    <n v="195.74460342339421"/>
    <n v="391.48920684678842"/>
    <n v="587.23381027018263"/>
    <n v="782.97841369357684"/>
    <n v="978.72301711697105"/>
    <n v="1174.4676205403653"/>
    <n v="1370.2122239637595"/>
    <n v="1565.9568273871537"/>
    <n v="1761.7014308105479"/>
    <n v="1957.4460342339421"/>
    <n v="2153.1906376573361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3 Other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5.9059120329999999"/>
    <n v="11.811824066"/>
    <n v="17.717736099"/>
    <n v="23.623648132"/>
    <n v="29.529560164999999"/>
    <n v="35.435472197999999"/>
    <n v="41.341384230999999"/>
    <n v="47.247296263999999"/>
    <n v="53.153208296999999"/>
    <n v="59.059120329999999"/>
    <n v="64.965032363000006"/>
    <n v="0"/>
    <n v="0"/>
    <n v="29.285417979999998"/>
    <n v="58.570835959999997"/>
    <n v="87.856253939999988"/>
    <n v="117.14167191999999"/>
    <n v="146.4270899"/>
    <n v="175.71250788"/>
    <n v="204.99792586000001"/>
    <n v="234.28334384000001"/>
    <n v="263.56876182000002"/>
    <n v="292.8541798"/>
    <n v="322.13959777999997"/>
    <n v="0"/>
    <n v="0"/>
    <n v="32.415658437955791"/>
    <n v="64.831316875911583"/>
    <n v="97.246975313867381"/>
    <n v="129.66263375182317"/>
    <n v="162.07829218977895"/>
    <n v="194.49395062773473"/>
    <n v="226.90960906569052"/>
    <n v="259.32526750364633"/>
    <n v="291.74092594160214"/>
    <n v="324.15658437955796"/>
    <n v="356.57224281751377"/>
    <n v="0"/>
    <n v="0"/>
    <n v="36.35279676683313"/>
    <n v="72.70559353366626"/>
    <n v="109.05839030049938"/>
    <n v="145.41118706733252"/>
    <n v="181.76398383416566"/>
    <n v="218.11678060099879"/>
    <n v="254.46957736783193"/>
    <n v="290.82237413466504"/>
    <n v="327.17517090149818"/>
    <n v="363.52796766833131"/>
    <n v="399.88076443516445"/>
    <n v="0"/>
    <n v="0"/>
    <n v="95.576014758266922"/>
    <n v="191.15202951653384"/>
    <n v="286.72804427480077"/>
    <n v="382.30405903306769"/>
    <n v="477.88007379133461"/>
    <n v="573.45608854960153"/>
    <n v="669.03210330786851"/>
    <n v="764.60811806613538"/>
    <n v="860.18413282440224"/>
    <n v="955.76014758266911"/>
    <n v="1051.336162340936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3 Other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2.5245564599999999"/>
    <n v="5.0491129199999998"/>
    <n v="7.5736693800000001"/>
    <n v="10.09822584"/>
    <n v="12.622782299999999"/>
    <n v="15.147338759999998"/>
    <n v="17.67189522"/>
    <n v="20.196451679999999"/>
    <n v="22.721008139999999"/>
    <n v="25.245564599999998"/>
    <n v="27.770121059999997"/>
    <n v="0"/>
    <n v="0"/>
    <n v="12.518420649999999"/>
    <n v="25.036841299999999"/>
    <n v="37.555261950000002"/>
    <n v="50.073682599999998"/>
    <n v="62.592103249999994"/>
    <n v="75.11052389999999"/>
    <n v="87.628944549999986"/>
    <n v="100.14736519999998"/>
    <n v="112.66578584999998"/>
    <n v="125.18420649999997"/>
    <n v="137.70262714999998"/>
    <n v="0"/>
    <n v="0"/>
    <n v="13.856481346797992"/>
    <n v="27.712962693595983"/>
    <n v="41.569444040393975"/>
    <n v="55.425925387191967"/>
    <n v="69.282406733989959"/>
    <n v="83.13888808078795"/>
    <n v="96.995369427585942"/>
    <n v="110.85185077438393"/>
    <n v="124.70833212118193"/>
    <n v="138.56481346797992"/>
    <n v="152.42129481477792"/>
    <n v="0"/>
    <n v="0"/>
    <n v="15.53946068570232"/>
    <n v="31.07892137140464"/>
    <n v="46.618382057106956"/>
    <n v="62.157842742809279"/>
    <n v="77.697303428511603"/>
    <n v="93.236764114213926"/>
    <n v="108.77622479991625"/>
    <n v="124.31568548561857"/>
    <n v="139.85514617132088"/>
    <n v="155.39460685702321"/>
    <n v="170.93406754272553"/>
    <n v="0"/>
    <n v="0"/>
    <n v="40.855170886701444"/>
    <n v="81.710341773402888"/>
    <n v="122.56551266010433"/>
    <n v="163.42068354680578"/>
    <n v="204.27585443350722"/>
    <n v="245.13102532020866"/>
    <n v="285.98619620691011"/>
    <n v="326.84136709361155"/>
    <n v="367.696537980313"/>
    <n v="408.55170886701444"/>
    <n v="449.40687975371588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3 Other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.25283371500000001"/>
    <n v="0.50566743000000003"/>
    <n v="0.7585011450000001"/>
    <n v="1.0113348600000001"/>
    <n v="1.264168575"/>
    <n v="1.51700229"/>
    <n v="1.7698360049999999"/>
    <n v="2.0226697200000001"/>
    <n v="2.2755034350000001"/>
    <n v="2.52833715"/>
    <n v="2.781170865"/>
    <n v="0"/>
    <n v="0"/>
    <n v="1.2537167819999999"/>
    <n v="2.5074335639999998"/>
    <n v="3.761150346"/>
    <n v="5.0148671279999997"/>
    <n v="6.2685839099999994"/>
    <n v="7.5223006919999991"/>
    <n v="8.7760174739999997"/>
    <n v="10.029734255999999"/>
    <n v="11.283451037999999"/>
    <n v="12.537167819999999"/>
    <n v="13.790884601999998"/>
    <n v="0"/>
    <n v="0"/>
    <n v="1.3877232351950566"/>
    <n v="2.7754464703901132"/>
    <n v="4.1631697055851697"/>
    <n v="5.5508929407802263"/>
    <n v="6.9386161759752829"/>
    <n v="8.3263394111703395"/>
    <n v="9.7140626463653952"/>
    <n v="11.101785881560453"/>
    <n v="12.48950911675551"/>
    <n v="13.877232351950568"/>
    <n v="15.264955587145625"/>
    <n v="0"/>
    <n v="0"/>
    <n v="1.5562732064682798"/>
    <n v="3.1125464129365596"/>
    <n v="4.6688196194048395"/>
    <n v="6.2250928258731193"/>
    <n v="7.7813660323413991"/>
    <n v="9.3376392388096789"/>
    <n v="10.893912445277959"/>
    <n v="12.450185651746239"/>
    <n v="14.006458858214518"/>
    <n v="15.562732064682798"/>
    <n v="17.119005271151078"/>
    <n v="0"/>
    <n v="0"/>
    <n v="4.0916354230463909"/>
    <n v="8.1832708460927819"/>
    <n v="12.274906269139173"/>
    <n v="16.366541692185564"/>
    <n v="20.458177115231955"/>
    <n v="24.549812538278346"/>
    <n v="28.641447961324737"/>
    <n v="32.733083384371128"/>
    <n v="36.824718807417518"/>
    <n v="40.916354230463909"/>
    <n v="45.0079896535103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4 BG-341"/>
    <s v="AFUDC Not Eligible"/>
    <s v="Maintenance"/>
    <s v="Maintenance"/>
    <s v="Fossil Hydro"/>
    <s v="BG - Other Production Plant"/>
    <s v="~"/>
    <s v="PEF Hines 4 341"/>
    <n v="865.40000000000009"/>
    <n v="762.96"/>
    <n v="858.67000000000007"/>
    <n v="833.46"/>
    <n v="867.6400000000001"/>
    <n v="2008.73"/>
    <n v="2049.58"/>
    <n v="1724.59"/>
    <n v="1895.35"/>
    <n v="1754.4999999999998"/>
    <n v="2067.4"/>
    <n v="1524.96"/>
    <n v="1524.96"/>
    <n v="1528.1515343075"/>
    <n v="1832.0458752375"/>
    <n v="1835.2913169374999"/>
    <n v="1838.5367467199999"/>
    <n v="1779.1333203619124"/>
    <n v="1791.8777370969124"/>
    <n v="1815.9722752769123"/>
    <n v="1841.9971471144124"/>
    <n v="1870.5064408819123"/>
    <n v="1942.5771322594123"/>
    <n v="793.79798729891331"/>
    <n v="595.45369448338181"/>
    <n v="595.45369448338181"/>
    <n v="595.45369448338181"/>
    <n v="595.45369448338181"/>
    <n v="596.46356867838176"/>
    <n v="617.99205516088182"/>
    <n v="630.21251730588187"/>
    <n v="651.66897271588186"/>
    <n v="673.12514210588188"/>
    <n v="694.5812683658819"/>
    <n v="706.49876836588192"/>
    <n v="728.52147584338195"/>
    <n v="801.27868956338193"/>
    <n v="731.59140875108415"/>
    <n v="731.59140875108415"/>
    <n v="731.59140875108415"/>
    <n v="731.59140875108415"/>
    <n v="769.5152264573685"/>
    <n v="827.93439312403518"/>
    <n v="886.35355979070187"/>
    <n v="944.77272645736855"/>
    <n v="1003.1918931240352"/>
    <n v="1061.6110597907018"/>
    <n v="1120.0302264573684"/>
    <n v="1178.4493931240349"/>
    <n v="406.59608274607012"/>
    <n v="465.01524941273669"/>
    <n v="465.01524941273669"/>
    <n v="501.55608274607005"/>
    <n v="538.0969160794034"/>
    <n v="574.63774941273675"/>
    <n v="611.17858274607011"/>
    <n v="647.71941607940346"/>
    <n v="684.26024941273681"/>
    <n v="720.80108274607016"/>
    <n v="757.34191607940352"/>
    <n v="793.88274941273687"/>
    <n v="830.42358274607022"/>
    <n v="866.96441607940358"/>
    <n v="275.25605679333125"/>
    <n v="275.25605679333125"/>
    <n v="379.64605679333124"/>
    <n v="484.03605679333123"/>
    <n v="588.42605679333121"/>
    <n v="692.8160567933312"/>
    <n v="797.20605679333119"/>
    <n v="901.59605679333117"/>
    <n v="1005.9860567933312"/>
    <n v="1110.3760567933311"/>
    <n v="1214.7660567933312"/>
    <n v="1319.1560567933313"/>
    <n v="1303.2388734220697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</r>
  <r>
    <s v="DE Florida"/>
    <x v="24"/>
    <s v="Regulated &amp; Renewable Energy"/>
    <s v="PEF Fossil Hydro Maintenance Hines 4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1.7799482085"/>
    <n v="171.2646335025"/>
    <n v="173.0746463625"/>
    <n v="174.88465257600001"/>
    <n v="169.23410052747994"/>
    <n v="176.34177964047993"/>
    <n v="189.77952648447993"/>
    <n v="204.29383826697992"/>
    <n v="220.19373514347993"/>
    <n v="260.38822645797995"/>
    <n v="106.40280205413018"/>
    <n v="79.816203366937543"/>
    <n v="79.816203366937543"/>
    <n v="79.816203366937543"/>
    <n v="79.816203366937543"/>
    <n v="80.379419547937545"/>
    <n v="92.386055621437549"/>
    <n v="99.201520412437546"/>
    <n v="111.16798409043754"/>
    <n v="123.13428825243754"/>
    <n v="135.10056836043753"/>
    <n v="141.74706836043754"/>
    <n v="154.02933605493754"/>
    <n v="194.60670723093756"/>
    <n v="177.68174412958678"/>
    <n v="177.68174412958678"/>
    <n v="177.68174412958678"/>
    <n v="177.68174412958678"/>
    <n v="198.83215853214588"/>
    <n v="231.41299186547923"/>
    <n v="263.99382519881254"/>
    <n v="296.57465853214586"/>
    <n v="329.15549186547918"/>
    <n v="361.73632519881249"/>
    <n v="394.31715853214581"/>
    <n v="426.89799186547913"/>
    <n v="147.29105232472068"/>
    <n v="179.87188565805405"/>
    <n v="179.87188565805405"/>
    <n v="200.25105232472072"/>
    <n v="220.63021899138738"/>
    <n v="241.00938565805404"/>
    <n v="261.38855232472071"/>
    <n v="281.76771899138737"/>
    <n v="302.14688565805403"/>
    <n v="322.52605232472069"/>
    <n v="342.90521899138736"/>
    <n v="363.28438565805402"/>
    <n v="383.66355232472068"/>
    <n v="404.04271899138735"/>
    <n v="128.28116534305286"/>
    <n v="128.28116534305286"/>
    <n v="186.50033200971953"/>
    <n v="244.71949867638619"/>
    <n v="302.93866534305289"/>
    <n v="361.15783200971953"/>
    <n v="419.37699867638617"/>
    <n v="477.5961653430528"/>
    <n v="535.81533200971944"/>
    <n v="594.03449867638608"/>
    <n v="652.25366534305272"/>
    <n v="710.47283200971935"/>
    <n v="701.90013411763812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</r>
  <r>
    <s v="DE Florida"/>
    <x v="24"/>
    <s v="Regulated &amp; Renewable Energy"/>
    <s v="PEF Fossil Hydro Maintenance Hines 4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32.289891418400003"/>
    <n v="3106.897376676"/>
    <n v="3139.7326684200002"/>
    <n v="3172.5678395904001"/>
    <n v="3070.0616479891905"/>
    <n v="3199.0014596643905"/>
    <n v="3442.7745000419904"/>
    <n v="3706.0774148299906"/>
    <n v="3994.5161127955907"/>
    <n v="4723.6810143163912"/>
    <n v="1930.2443231405809"/>
    <n v="1447.9390624063465"/>
    <n v="1447.9390624063465"/>
    <n v="1447.9390624063465"/>
    <n v="1447.9390624063465"/>
    <n v="1458.1563199887464"/>
    <n v="1675.9676997031465"/>
    <n v="1799.6064758295465"/>
    <n v="2016.6890914807466"/>
    <n v="2233.7688133655465"/>
    <n v="2450.8480988887463"/>
    <n v="2571.4216988887465"/>
    <n v="2794.2332887615466"/>
    <n v="3530.3439817919466"/>
    <n v="3223.3096432683578"/>
    <n v="3223.3096432683578"/>
    <n v="3223.3096432683578"/>
    <n v="3223.3096432683578"/>
    <n v="3606.9962398424746"/>
    <n v="4198.0404065091416"/>
    <n v="4789.0845731758081"/>
    <n v="5380.1287398424747"/>
    <n v="5971.1729065091413"/>
    <n v="6562.2170731758079"/>
    <n v="7153.2612398424744"/>
    <n v="7744.305406509141"/>
    <n v="2671.9893618243914"/>
    <n v="3263.033528491058"/>
    <n v="3263.033528491058"/>
    <n v="3632.7260284910581"/>
    <n v="4002.4185284910582"/>
    <n v="4372.1110284910583"/>
    <n v="4741.8035284910584"/>
    <n v="5111.4960284910585"/>
    <n v="5481.1885284910586"/>
    <n v="5850.8810284910587"/>
    <n v="6220.5735284910588"/>
    <n v="6590.2660284910589"/>
    <n v="6959.958528491059"/>
    <n v="7329.6510284910592"/>
    <n v="2327.1207010978997"/>
    <n v="2327.1207010978997"/>
    <n v="3383.2673677645662"/>
    <n v="4439.4140344312327"/>
    <n v="5495.5607010978993"/>
    <n v="6551.7073677645658"/>
    <n v="7607.8540344312323"/>
    <n v="8664.0007010978989"/>
    <n v="9720.1473677645663"/>
    <n v="10776.294034431234"/>
    <n v="11832.440701097901"/>
    <n v="12888.587367764569"/>
    <n v="12733.071265274068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</r>
  <r>
    <s v="DE Florida"/>
    <x v="24"/>
    <s v="Regulated &amp; Renewable Energy"/>
    <s v="PEF Fossil Hydro Maintenance Hines 4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10.814099242099999"/>
    <n v="1040.5205806064998"/>
    <n v="1051.5173380424999"/>
    <n v="1062.5140550975998"/>
    <n v="1028.1840502505249"/>
    <n v="1071.3668501443249"/>
    <n v="1153.0080615387249"/>
    <n v="1241.1899576732249"/>
    <n v="1337.7899946521247"/>
    <n v="1581.9921663698246"/>
    <n v="646.45165266946879"/>
    <n v="484.92441533739077"/>
    <n v="484.92441533739077"/>
    <n v="484.92441533739077"/>
    <n v="484.92441533739077"/>
    <n v="488.34624280799079"/>
    <n v="561.29272149909082"/>
    <n v="602.70016935569083"/>
    <n v="675.40258011849085"/>
    <n v="748.10402173969089"/>
    <n v="820.80531722049091"/>
    <n v="861.1862172204909"/>
    <n v="935.80729952619095"/>
    <n v="1182.3356629837908"/>
    <n v="1079.5078223910973"/>
    <n v="1079.5078223910973"/>
    <n v="1079.5078223910973"/>
    <n v="1079.5078223910973"/>
    <n v="1208.0067196027267"/>
    <n v="1405.9508862693933"/>
    <n v="1603.89505293606"/>
    <n v="1801.8392196027266"/>
    <n v="1999.7833862693933"/>
    <n v="2197.72755293606"/>
    <n v="2395.6717196027266"/>
    <n v="2593.6158862693933"/>
    <n v="894.86580048169958"/>
    <n v="1092.8099671483662"/>
    <n v="1092.8099671483662"/>
    <n v="1216.6224671483662"/>
    <n v="1340.4349671483662"/>
    <n v="1464.2474671483662"/>
    <n v="1588.0599671483662"/>
    <n v="1711.8724671483662"/>
    <n v="1835.6849671483662"/>
    <n v="1959.4974671483662"/>
    <n v="2083.309967148366"/>
    <n v="2207.122467148366"/>
    <n v="2330.934967148366"/>
    <n v="2454.747467148366"/>
    <n v="779.36775223862446"/>
    <n v="779.36775223862446"/>
    <n v="1133.0785855719578"/>
    <n v="1486.7894189052911"/>
    <n v="1840.5002522386244"/>
    <n v="2194.2110855719575"/>
    <n v="2547.921918905291"/>
    <n v="2901.6327522386246"/>
    <n v="3255.3435855719581"/>
    <n v="3609.0544189052916"/>
    <n v="3962.7652522386252"/>
    <n v="4316.4760855719587"/>
    <n v="4264.3926788985063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</r>
  <r>
    <s v="DE Florida"/>
    <x v="24"/>
    <s v="Regulated &amp; Renewable Energy"/>
    <s v="PEF Fossil Hydro Maintenance Hines 4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6.1277458704000001"/>
    <n v="589.60488045599993"/>
    <n v="595.83612851999999"/>
    <n v="602.06735370239994"/>
    <n v="582.61445792967504"/>
    <n v="607.08373806087502"/>
    <n v="653.34525136647505"/>
    <n v="703.31300529447503"/>
    <n v="758.05084932807506"/>
    <n v="896.42657677287502"/>
    <n v="366.30803512853163"/>
    <n v="274.7795740556561"/>
    <n v="274.7795740556561"/>
    <n v="274.7795740556561"/>
    <n v="274.7795740556561"/>
    <n v="276.71853251005609"/>
    <n v="318.05322655645608"/>
    <n v="341.51651387485606"/>
    <n v="382.71290826205609"/>
    <n v="423.9087534908561"/>
    <n v="465.10451591005608"/>
    <n v="487.98611591005607"/>
    <n v="530.26971426685611"/>
    <n v="669.96356460925608"/>
    <n v="611.69677220725976"/>
    <n v="611.69677220725976"/>
    <n v="611.69677220725976"/>
    <n v="611.69677220725976"/>
    <n v="684.51009106398146"/>
    <n v="796.67425773064815"/>
    <n v="908.83842439731484"/>
    <n v="1021.0025910639815"/>
    <n v="1133.1667577306482"/>
    <n v="1245.3309243973149"/>
    <n v="1357.4950910639816"/>
    <n v="1469.6592577306483"/>
    <n v="507.07115693841638"/>
    <n v="619.23532360508307"/>
    <n v="619.23532360508307"/>
    <n v="689.39282360508309"/>
    <n v="759.55032360508312"/>
    <n v="829.70782360508315"/>
    <n v="899.86532360508318"/>
    <n v="970.0228236050832"/>
    <n v="1040.1803236050832"/>
    <n v="1110.3378236050833"/>
    <n v="1180.4953236050833"/>
    <n v="1250.6528236050833"/>
    <n v="1320.8103236050833"/>
    <n v="1390.9678236050834"/>
    <n v="441.62402879620663"/>
    <n v="441.62402879620663"/>
    <n v="642.05236212953992"/>
    <n v="842.4806954628732"/>
    <n v="1042.9090287962065"/>
    <n v="1243.3373621295398"/>
    <n v="1443.7656954628731"/>
    <n v="1644.1940287962063"/>
    <n v="1844.6223621295396"/>
    <n v="2045.0506954628729"/>
    <n v="2245.4790287962064"/>
    <n v="2445.9073621295397"/>
    <n v="2416.3945870551693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</r>
  <r>
    <s v="DE Florida"/>
    <x v="24"/>
    <s v="Regulated &amp; Renewable Energy"/>
    <s v="PEF Fossil Hydro Maintenance Hines 4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2.0352709530999999"/>
    <n v="195.8315035215"/>
    <n v="197.9011517175"/>
    <n v="199.97079231359999"/>
    <n v="193.5097029412164"/>
    <n v="201.63693539301642"/>
    <n v="217.00224529141641"/>
    <n v="233.59854682091643"/>
    <n v="251.77918719881643"/>
    <n v="297.7393338235164"/>
    <n v="121.66563685115233"/>
    <n v="91.265352285923228"/>
    <n v="91.265352285923228"/>
    <n v="91.265352285923228"/>
    <n v="91.265352285923228"/>
    <n v="91.909358402523225"/>
    <n v="105.63827339462323"/>
    <n v="113.43137515722323"/>
    <n v="127.11435526802323"/>
    <n v="140.79715298122323"/>
    <n v="154.47992319002324"/>
    <n v="162.07982319002323"/>
    <n v="176.12390748272324"/>
    <n v="222.52185575632325"/>
    <n v="203.16910963822258"/>
    <n v="203.16910963822258"/>
    <n v="203.16910963822258"/>
    <n v="203.16910963822258"/>
    <n v="227.35329962380726"/>
    <n v="264.60746629047395"/>
    <n v="301.86163295714061"/>
    <n v="339.11579962380728"/>
    <n v="376.36996629047394"/>
    <n v="413.6241329571406"/>
    <n v="450.87829962380727"/>
    <n v="488.13246629047393"/>
    <n v="168.41855900891886"/>
    <n v="205.67272567558553"/>
    <n v="205.67272567558553"/>
    <n v="228.97522567558553"/>
    <n v="252.27772567558554"/>
    <n v="275.58022567558555"/>
    <n v="298.88272567558556"/>
    <n v="322.18522567558557"/>
    <n v="345.48772567558558"/>
    <n v="368.79022567558559"/>
    <n v="392.0927256755856"/>
    <n v="415.39522567558561"/>
    <n v="438.69772567558562"/>
    <n v="462.00022567558563"/>
    <n v="146.68232974563477"/>
    <n v="146.68232974563477"/>
    <n v="213.25232974563477"/>
    <n v="279.82232974563476"/>
    <n v="346.39232974563475"/>
    <n v="412.96232974563475"/>
    <n v="479.53232974563474"/>
    <n v="546.10232974563473"/>
    <n v="612.67232974563478"/>
    <n v="679.24232974563483"/>
    <n v="745.81232974563488"/>
    <n v="812.38232974563493"/>
    <n v="802.57997281936878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</r>
  <r>
    <s v="DE Florida"/>
    <x v="24"/>
    <s v="Regulated &amp; Renewable Energy"/>
    <s v="PEF Fossil Hydro Maintenance Hines 4 Other BG-341"/>
    <s v="AFUDC Not Eligible"/>
    <s v="Maintenance"/>
    <s v="Maintenance"/>
    <s v="Fossil Hydro"/>
    <s v="BG - Other Production Plant"/>
    <s v="~"/>
    <s v="PEF Hines 4 341"/>
    <n v="0"/>
    <n v="0"/>
    <n v="0"/>
    <n v="0"/>
    <n v="0"/>
    <n v="0"/>
    <n v="0"/>
    <n v="0"/>
    <n v="0"/>
    <n v="0"/>
    <n v="0"/>
    <n v="0"/>
    <n v="0"/>
    <n v="1.34"/>
    <n v="2.68"/>
    <n v="4.0200000000000005"/>
    <n v="5.36"/>
    <n v="6.7"/>
    <n v="8.0400000000000009"/>
    <n v="9.3800000000000008"/>
    <n v="10.72"/>
    <n v="12.06"/>
    <n v="13.4"/>
    <n v="14.74"/>
    <n v="0"/>
    <n v="0"/>
    <n v="6.65"/>
    <n v="13.3"/>
    <n v="19.950000000000003"/>
    <n v="26.6"/>
    <n v="33.25"/>
    <n v="39.9"/>
    <n v="46.55"/>
    <n v="53.199999999999996"/>
    <n v="59.849999999999994"/>
    <n v="66.5"/>
    <n v="73.150000000000006"/>
    <n v="0"/>
    <n v="0"/>
    <n v="7.3599999980500002"/>
    <n v="14.7199999961"/>
    <n v="22.07999999415"/>
    <n v="29.439999992200001"/>
    <n v="36.799999990250001"/>
    <n v="44.159999988300001"/>
    <n v="51.519999986350001"/>
    <n v="58.879999984400001"/>
    <n v="66.239999982450001"/>
    <n v="73.599999980500002"/>
    <n v="80.959999978550002"/>
    <n v="0"/>
    <n v="0"/>
    <n v="8.2541666654999997"/>
    <n v="16.508333330999999"/>
    <n v="24.762499996499997"/>
    <n v="33.016666661999999"/>
    <n v="41.2708333275"/>
    <n v="49.524999993000002"/>
    <n v="57.779166658500003"/>
    <n v="66.033333323999997"/>
    <n v="74.287499989499992"/>
    <n v="82.541666654999986"/>
    <n v="90.79583332049998"/>
    <n v="0"/>
    <n v="0"/>
    <n v="21.700833333199999"/>
    <n v="43.401666666399997"/>
    <n v="65.102499999599999"/>
    <n v="86.803333332799994"/>
    <n v="108.50416666599999"/>
    <n v="130.2049999992"/>
    <n v="151.90583333239999"/>
    <n v="173.60666666559999"/>
    <n v="195.30749999879998"/>
    <n v="217.00833333199998"/>
    <n v="238.70916666519997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4 Other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.75"/>
    <n v="1.5"/>
    <n v="2.25"/>
    <n v="3"/>
    <n v="3.75"/>
    <n v="4.5"/>
    <n v="5.25"/>
    <n v="6"/>
    <n v="6.75"/>
    <n v="7.5"/>
    <n v="8.25"/>
    <n v="0"/>
    <n v="0"/>
    <n v="3.71"/>
    <n v="7.42"/>
    <n v="11.129999999999999"/>
    <n v="14.84"/>
    <n v="18.55"/>
    <n v="22.26"/>
    <n v="25.970000000000002"/>
    <n v="29.680000000000003"/>
    <n v="33.39"/>
    <n v="37.1"/>
    <n v="40.81"/>
    <n v="0"/>
    <n v="0"/>
    <n v="4.1050000011299996"/>
    <n v="8.2100000022599993"/>
    <n v="12.315000003389999"/>
    <n v="16.420000004519999"/>
    <n v="20.52500000565"/>
    <n v="24.630000006780001"/>
    <n v="28.735000007910003"/>
    <n v="32.840000009040004"/>
    <n v="36.945000010170006"/>
    <n v="41.050000011300007"/>
    <n v="45.155000012430008"/>
    <n v="0"/>
    <n v="0"/>
    <n v="4.6033333337600002"/>
    <n v="9.2066666675200004"/>
    <n v="13.810000001280001"/>
    <n v="18.413333335040001"/>
    <n v="23.016666668799999"/>
    <n v="27.620000002559998"/>
    <n v="32.223333336319996"/>
    <n v="36.826666670079995"/>
    <n v="41.430000003839993"/>
    <n v="46.033333337599991"/>
    <n v="50.63666667135999"/>
    <n v="0"/>
    <n v="0"/>
    <n v="12.102499999799999"/>
    <n v="24.204999999599998"/>
    <n v="36.307499999399994"/>
    <n v="48.409999999199997"/>
    <n v="60.512499998999999"/>
    <n v="72.614999998800002"/>
    <n v="84.717499998600005"/>
    <n v="96.819999998400007"/>
    <n v="108.92249999820001"/>
    <n v="121.02499999800001"/>
    <n v="133.12749999780002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4 Other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13.57"/>
    <n v="27.14"/>
    <n v="40.71"/>
    <n v="54.28"/>
    <n v="67.849999999999994"/>
    <n v="81.419999999999987"/>
    <n v="94.989999999999981"/>
    <n v="108.55999999999997"/>
    <n v="122.12999999999997"/>
    <n v="135.69999999999996"/>
    <n v="149.26999999999995"/>
    <n v="0"/>
    <n v="0"/>
    <n v="67.27"/>
    <n v="134.54"/>
    <n v="201.81"/>
    <n v="269.08"/>
    <n v="336.34999999999997"/>
    <n v="403.61999999999995"/>
    <n v="470.88999999999993"/>
    <n v="538.16"/>
    <n v="605.42999999999995"/>
    <n v="672.69999999999993"/>
    <n v="739.96999999999991"/>
    <n v="0"/>
    <n v="0"/>
    <n v="74.465000013530002"/>
    <n v="148.93000002706"/>
    <n v="223.39500004058999"/>
    <n v="297.86000005412001"/>
    <n v="372.32500006765002"/>
    <n v="446.79000008118004"/>
    <n v="521.25500009471"/>
    <n v="595.72000010824001"/>
    <n v="670.18500012177003"/>
    <n v="744.65000013530005"/>
    <n v="819.11500014883006"/>
    <n v="0"/>
    <n v="0"/>
    <n v="83.509166692349993"/>
    <n v="167.01833338469999"/>
    <n v="250.52750007704998"/>
    <n v="334.03666676939997"/>
    <n v="417.54583346174996"/>
    <n v="501.05500015409996"/>
    <n v="584.56416684645001"/>
    <n v="668.07333353879994"/>
    <n v="751.58250023114988"/>
    <n v="835.09166692349982"/>
    <n v="918.60083361584975"/>
    <n v="0"/>
    <n v="0"/>
    <n v="219.55666667318999"/>
    <n v="439.11333334637999"/>
    <n v="658.67000001957001"/>
    <n v="878.22666669275998"/>
    <n v="1097.7833333659501"/>
    <n v="1317.34000003914"/>
    <n v="1536.89666671233"/>
    <n v="1756.45333338552"/>
    <n v="1976.0100000587099"/>
    <n v="2195.5666667319001"/>
    <n v="2415.1233334050903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4 Other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4.54"/>
    <n v="9.08"/>
    <n v="13.620000000000001"/>
    <n v="18.16"/>
    <n v="22.7"/>
    <n v="27.24"/>
    <n v="31.779999999999998"/>
    <n v="36.32"/>
    <n v="40.86"/>
    <n v="45.4"/>
    <n v="49.94"/>
    <n v="0"/>
    <n v="0"/>
    <n v="22.53"/>
    <n v="45.06"/>
    <n v="67.59"/>
    <n v="90.12"/>
    <n v="112.65"/>
    <n v="135.18"/>
    <n v="157.71"/>
    <n v="180.24"/>
    <n v="202.77"/>
    <n v="225.3"/>
    <n v="247.83"/>
    <n v="0"/>
    <n v="0"/>
    <n v="24.939166672470002"/>
    <n v="49.878333344940003"/>
    <n v="74.817500017409998"/>
    <n v="99.756666689880007"/>
    <n v="124.69583336235002"/>
    <n v="149.63500003482002"/>
    <n v="174.57416670729003"/>
    <n v="199.51333337976004"/>
    <n v="224.45250005223005"/>
    <n v="249.39166672470006"/>
    <n v="274.33083339717007"/>
    <n v="0"/>
    <n v="0"/>
    <n v="27.96750001122"/>
    <n v="55.935000022440001"/>
    <n v="83.902500033660004"/>
    <n v="111.87000004488"/>
    <n v="139.8375000561"/>
    <n v="167.80500006732001"/>
    <n v="195.77250007854002"/>
    <n v="223.74000008976003"/>
    <n v="251.70750010098004"/>
    <n v="279.67500011220005"/>
    <n v="307.64250012342006"/>
    <n v="0"/>
    <n v="0"/>
    <n v="73.53083332368"/>
    <n v="147.06166664736"/>
    <n v="220.59249997104001"/>
    <n v="294.12333329472"/>
    <n v="367.65416661839998"/>
    <n v="441.18499994207997"/>
    <n v="514.71583326576001"/>
    <n v="588.24666658944"/>
    <n v="661.77749991311998"/>
    <n v="735.30833323679997"/>
    <n v="808.83916656047995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4 Other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2.57"/>
    <n v="5.14"/>
    <n v="7.7099999999999991"/>
    <n v="10.28"/>
    <n v="12.85"/>
    <n v="15.42"/>
    <n v="17.989999999999998"/>
    <n v="20.56"/>
    <n v="23.13"/>
    <n v="25.7"/>
    <n v="28.27"/>
    <n v="0"/>
    <n v="0"/>
    <n v="12.77"/>
    <n v="25.54"/>
    <n v="38.31"/>
    <n v="51.08"/>
    <n v="63.849999999999994"/>
    <n v="76.61999999999999"/>
    <n v="89.389999999999986"/>
    <n v="102.15999999999998"/>
    <n v="114.92999999999998"/>
    <n v="127.69999999999997"/>
    <n v="140.46999999999997"/>
    <n v="0"/>
    <n v="0"/>
    <n v="14.13166667071"/>
    <n v="28.263333341420001"/>
    <n v="42.395000012129998"/>
    <n v="56.526666682840002"/>
    <n v="70.658333353550006"/>
    <n v="84.79000002426001"/>
    <n v="98.921666694970014"/>
    <n v="113.05333336568002"/>
    <n v="127.18500003639002"/>
    <n v="141.31666670710001"/>
    <n v="155.44833337781"/>
    <n v="0"/>
    <n v="0"/>
    <n v="15.84749999486"/>
    <n v="31.694999989719999"/>
    <n v="47.542499984579997"/>
    <n v="63.389999979439999"/>
    <n v="79.237499974299993"/>
    <n v="95.084999969159995"/>
    <n v="110.93249996402"/>
    <n v="126.77999995888"/>
    <n v="142.62749995374"/>
    <n v="158.47499994859999"/>
    <n v="174.32249994345997"/>
    <n v="0"/>
    <n v="0"/>
    <n v="41.66583333138"/>
    <n v="83.33166666276"/>
    <n v="124.99749999414"/>
    <n v="166.66333332552"/>
    <n v="208.32916665689999"/>
    <n v="249.99499998827997"/>
    <n v="291.66083331965996"/>
    <n v="333.32666665103994"/>
    <n v="374.99249998241993"/>
    <n v="416.65833331379991"/>
    <n v="458.3241666451799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Hines 4 Other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.86"/>
    <n v="1.72"/>
    <n v="2.58"/>
    <n v="3.44"/>
    <n v="4.3"/>
    <n v="5.16"/>
    <n v="6.0200000000000005"/>
    <n v="6.8800000000000008"/>
    <n v="7.7400000000000011"/>
    <n v="8.6000000000000014"/>
    <n v="9.4600000000000009"/>
    <n v="0"/>
    <n v="0"/>
    <n v="4.24"/>
    <n v="8.48"/>
    <n v="12.72"/>
    <n v="16.96"/>
    <n v="21.200000000000003"/>
    <n v="25.440000000000005"/>
    <n v="29.680000000000007"/>
    <n v="33.920000000000009"/>
    <n v="38.160000000000011"/>
    <n v="42.400000000000013"/>
    <n v="46.640000000000015"/>
    <n v="0"/>
    <n v="0"/>
    <n v="4.69333333336"/>
    <n v="9.3866666667200001"/>
    <n v="14.08000000008"/>
    <n v="18.77333333344"/>
    <n v="23.466666666800002"/>
    <n v="28.160000000160004"/>
    <n v="32.853333333520006"/>
    <n v="37.546666666880007"/>
    <n v="42.240000000240009"/>
    <n v="46.933333333600011"/>
    <n v="51.626666666960013"/>
    <n v="0"/>
    <n v="0"/>
    <n v="5.2633333322400002"/>
    <n v="10.52666666448"/>
    <n v="15.789999996720001"/>
    <n v="21.053333328960001"/>
    <n v="26.316666661200003"/>
    <n v="31.579999993440005"/>
    <n v="36.843333325680007"/>
    <n v="42.106666657920009"/>
    <n v="47.369999990160011"/>
    <n v="52.633333322400013"/>
    <n v="57.896666654640015"/>
    <n v="0"/>
    <n v="0"/>
    <n v="13.839166668720001"/>
    <n v="27.678333337440002"/>
    <n v="41.517500006160006"/>
    <n v="55.356666674880003"/>
    <n v="69.1958333436"/>
    <n v="83.035000012319998"/>
    <n v="96.874166681039995"/>
    <n v="110.71333334975999"/>
    <n v="124.55250001847999"/>
    <n v="138.3916666872"/>
    <n v="152.23083335592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Inter City BG P1-6 341"/>
    <s v="AFUDC Not Eligible"/>
    <s v="Maintenance"/>
    <s v="Maintenance"/>
    <s v="Fossil Hydro"/>
    <s v="BG - Other Production Plant"/>
    <s v="~"/>
    <s v="PEF Inter City old P1-6 341"/>
    <n v="4459.76"/>
    <n v="3359.03"/>
    <n v="1277.6200000000001"/>
    <n v="2438.48"/>
    <n v="6842.66"/>
    <n v="8763.4599999999991"/>
    <n v="2617.59"/>
    <n v="2814.88"/>
    <n v="3577.5699999999997"/>
    <n v="3046.1"/>
    <n v="4626.57"/>
    <n v="2910.07"/>
    <n v="2910.07"/>
    <n v="2910.1980333376"/>
    <n v="2925.6736037751998"/>
    <n v="2929.1700426399998"/>
    <n v="3006.9906196672"/>
    <n v="2713.6062570731256"/>
    <n v="2469.7761587151049"/>
    <n v="2479.5193233183049"/>
    <n v="2518.978395659105"/>
    <n v="2518.978395659105"/>
    <n v="2518.978395659105"/>
    <n v="2547.065906159105"/>
    <n v="1755.8716668588877"/>
    <n v="1755.8716668588877"/>
    <n v="1762.2064862028876"/>
    <n v="1768.5413064036877"/>
    <n v="1794.8372763780876"/>
    <n v="1723.0420611359061"/>
    <n v="1735.5699739655061"/>
    <n v="1741.9938353927062"/>
    <n v="1748.3110646327061"/>
    <n v="1752.2863030439062"/>
    <n v="1758.3904289879063"/>
    <n v="1764.4945395095062"/>
    <n v="1774.9437809975063"/>
    <n v="1346.5040078217121"/>
    <n v="1346.5040078217121"/>
    <n v="1352.8906856565848"/>
    <n v="1359.2773643552714"/>
    <n v="1365.8278015438259"/>
    <n v="1216.3994982704758"/>
    <n v="1229.029967876812"/>
    <n v="1235.5064167167068"/>
    <n v="1241.8753604503795"/>
    <n v="1255.2091448153469"/>
    <n v="1261.3632407336056"/>
    <n v="1267.5173211032125"/>
    <n v="1278.0521028197345"/>
    <n v="1058.9669144302843"/>
    <n v="1058.9669144302843"/>
    <n v="1060.0688110752415"/>
    <n v="1061.170707869233"/>
    <n v="1065.7447043034219"/>
    <n v="1067.7440461507049"/>
    <n v="1069.9231872383396"/>
    <n v="1071.0405721186212"/>
    <n v="1072.1394090904403"/>
    <n v="1074.4398934167541"/>
    <n v="1075.5016625900867"/>
    <n v="1076.5634290808027"/>
    <n v="1078.3810001136501"/>
    <n v="1000.4800954485104"/>
    <n v="1000.4800954485104"/>
    <n v="1001.5473076969301"/>
    <n v="1002.6145200896931"/>
    <n v="1007.0445408553743"/>
    <n v="1008.980949426871"/>
    <n v="1011.091497698709"/>
    <n v="1012.1737106593283"/>
    <n v="1013.2379595439297"/>
    <n v="1015.4660315337807"/>
    <n v="1016.4943794028487"/>
    <n v="1017.5227246737411"/>
    <n v="1019.2830840300426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</r>
  <r>
    <s v="DE Florida"/>
    <x v="24"/>
    <s v="Regulated &amp; Renewable Energy"/>
    <s v="PEF Fossil Hydro Maintenance Inter City BG P1-6 342"/>
    <s v="AFUDC Not Eligible"/>
    <s v="Maintenance"/>
    <s v="Maintenance"/>
    <s v="Fossil Hydro"/>
    <s v="BG - Other Production Plant"/>
    <s v="~"/>
    <s v="PEF Inter City old P1-6 342"/>
    <n v="0"/>
    <n v="0"/>
    <n v="0"/>
    <n v="0"/>
    <n v="0"/>
    <n v="0"/>
    <n v="0"/>
    <n v="0"/>
    <n v="0"/>
    <n v="0"/>
    <n v="0"/>
    <n v="0"/>
    <n v="0"/>
    <n v="0.15357126639999999"/>
    <n v="18.715947245300001"/>
    <n v="22.909796710000002"/>
    <n v="116.2527087208"/>
    <n v="104.91023008956925"/>
    <n v="95.483559711423482"/>
    <n v="107.17012631122348"/>
    <n v="154.49982827742349"/>
    <n v="154.49982827742349"/>
    <n v="154.49982827742349"/>
    <n v="188.18976121492349"/>
    <n v="129.73243798332351"/>
    <n v="129.73243798332351"/>
    <n v="137.3308201493235"/>
    <n v="144.92920334302349"/>
    <n v="176.47024949462349"/>
    <n v="169.41126999099129"/>
    <n v="184.43803938289128"/>
    <n v="192.14322424369126"/>
    <n v="199.72050772869127"/>
    <n v="204.4886595904913"/>
    <n v="211.8103335314913"/>
    <n v="219.13198897389128"/>
    <n v="231.66546875589128"/>
    <n v="175.74555627806757"/>
    <n v="175.74555627806757"/>
    <n v="183.40614079125456"/>
    <n v="191.0667263405546"/>
    <n v="198.9237341588057"/>
    <n v="177.16049574577099"/>
    <n v="192.31027820892666"/>
    <n v="200.0785397317556"/>
    <n v="207.71785284461208"/>
    <n v="223.71123542149931"/>
    <n v="231.0928465036589"/>
    <n v="238.47443893578412"/>
    <n v="251.11052106705128"/>
    <n v="208.06486143144596"/>
    <n v="208.06486143144596"/>
    <n v="209.38654581756006"/>
    <n v="210.70823038243523"/>
    <n v="216.19457040976491"/>
    <n v="218.59270721701597"/>
    <n v="221.20650658181768"/>
    <n v="222.5467685349754"/>
    <n v="223.86478295600534"/>
    <n v="226.62412906029198"/>
    <n v="227.89768202415038"/>
    <n v="229.17123177030925"/>
    <n v="231.35134118961034"/>
    <n v="214.63880751898307"/>
    <n v="214.63880751898307"/>
    <n v="215.91888925066027"/>
    <n v="217.1989711554717"/>
    <n v="222.51261767845318"/>
    <n v="224.83526834246712"/>
    <n v="227.36679315452105"/>
    <n v="228.66486768723411"/>
    <n v="229.94139497330426"/>
    <n v="232.6138851506733"/>
    <n v="233.84735049269162"/>
    <n v="235.08081271829391"/>
    <n v="237.1922988416260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</r>
  <r>
    <s v="DE Florida"/>
    <x v="24"/>
    <s v="Regulated &amp; Renewable Energy"/>
    <s v="PEF Fossil Hydro Maintenance Inter City BG P1-6 343"/>
    <s v="AFUDC Not Eligible"/>
    <s v="Maintenance"/>
    <s v="Maintenance"/>
    <s v="Fossil Hydro"/>
    <s v="BG - Other Production Plant"/>
    <s v="~"/>
    <s v="PEF Inter City old P1-6 343"/>
    <n v="0"/>
    <n v="0"/>
    <n v="0"/>
    <n v="0"/>
    <n v="0"/>
    <n v="0"/>
    <n v="0"/>
    <n v="0"/>
    <n v="0"/>
    <n v="0"/>
    <n v="0"/>
    <n v="0"/>
    <n v="0"/>
    <n v="0.85303257200000004"/>
    <n v="103.9602849565"/>
    <n v="127.25559455000003"/>
    <n v="645.74154688400006"/>
    <n v="582.73820031751097"/>
    <n v="530.37647232914367"/>
    <n v="595.29110250814369"/>
    <n v="858.19039575914371"/>
    <n v="858.19039575914371"/>
    <n v="858.19039575914371"/>
    <n v="1045.3257291966438"/>
    <n v="720.61654396010726"/>
    <n v="720.61654396010726"/>
    <n v="762.82279539010722"/>
    <n v="805.02905252860717"/>
    <n v="980.22810084660716"/>
    <n v="941.01803516938185"/>
    <n v="1024.4862779188818"/>
    <n v="1067.2857795028817"/>
    <n v="1109.3748354278816"/>
    <n v="1135.8601861168816"/>
    <n v="1176.5294239218815"/>
    <n v="1217.1985589738815"/>
    <n v="1286.8174840838815"/>
    <n v="976.20269340600203"/>
    <n v="976.20269340600203"/>
    <n v="1018.7544562682459"/>
    <n v="1061.3062248857211"/>
    <n v="1104.9490478209029"/>
    <n v="984.06216791352858"/>
    <n v="1068.2137035668557"/>
    <n v="1111.3635730842916"/>
    <n v="1153.7971810484264"/>
    <n v="1242.6346087414893"/>
    <n v="1283.6367755825013"/>
    <n v="1324.6388388293503"/>
    <n v="1394.8276827004593"/>
    <n v="1155.7246876339489"/>
    <n v="1155.7246876339489"/>
    <n v="1163.0661640552121"/>
    <n v="1170.4076414694282"/>
    <n v="1200.8822664047316"/>
    <n v="1214.2030448071766"/>
    <n v="1228.721750337945"/>
    <n v="1236.1664183924365"/>
    <n v="1243.4875094914435"/>
    <n v="1258.8146742635756"/>
    <n v="1265.8887981267515"/>
    <n v="1272.9629041167757"/>
    <n v="1285.0726196174862"/>
    <n v="1192.2405689618711"/>
    <n v="1192.2405689618711"/>
    <n v="1199.3509577575112"/>
    <n v="1206.461347514849"/>
    <n v="1235.9767227960008"/>
    <n v="1248.8782031069122"/>
    <n v="1262.9399033984466"/>
    <n v="1270.1502356646649"/>
    <n v="1277.2408808067603"/>
    <n v="1292.0855924711673"/>
    <n v="1298.9370441641822"/>
    <n v="1305.7884785466388"/>
    <n v="1317.517016578206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</r>
  <r>
    <s v="DE Florida"/>
    <x v="24"/>
    <s v="Regulated &amp; Renewable Energy"/>
    <s v="PEF Fossil Hydro Maintenance Inter City BG P1-6 344"/>
    <s v="AFUDC Not Eligible"/>
    <s v="Maintenance"/>
    <s v="Maintenance"/>
    <s v="Fossil Hydro"/>
    <s v="BG - Other Production Plant"/>
    <s v="~"/>
    <s v="PEF Inter City old P1-6 344"/>
    <n v="0"/>
    <n v="0"/>
    <n v="0"/>
    <n v="0"/>
    <n v="0"/>
    <n v="0"/>
    <n v="0"/>
    <n v="0"/>
    <n v="0"/>
    <n v="0"/>
    <n v="0"/>
    <n v="0"/>
    <n v="0"/>
    <n v="0.13556471040000001"/>
    <n v="16.5214628208"/>
    <n v="20.223574560000003"/>
    <n v="102.6218325888"/>
    <n v="92.609283582034863"/>
    <n v="84.287910256109171"/>
    <n v="94.60420218890917"/>
    <n v="136.38439643210916"/>
    <n v="136.38439643210916"/>
    <n v="136.38439643210916"/>
    <n v="166.12411343210914"/>
    <n v="114.52103506711205"/>
    <n v="114.52103506711205"/>
    <n v="121.22849084311206"/>
    <n v="127.93594752631205"/>
    <n v="155.77873926391206"/>
    <n v="149.54744004653816"/>
    <n v="162.81228892493814"/>
    <n v="169.61402455373815"/>
    <n v="176.30285551373814"/>
    <n v="180.51193147853814"/>
    <n v="186.97512365453815"/>
    <n v="193.43829950093814"/>
    <n v="204.50220225293813"/>
    <n v="155.13901786072088"/>
    <n v="155.13901786072088"/>
    <n v="161.90138262705662"/>
    <n v="168.66374830801894"/>
    <n v="175.59950533119436"/>
    <n v="156.38805268129158"/>
    <n v="169.76149108800058"/>
    <n v="176.61890750671267"/>
    <n v="183.36249498942493"/>
    <n v="197.48061961115511"/>
    <n v="203.99672117166421"/>
    <n v="210.51280626889491"/>
    <n v="221.66728102756531"/>
    <n v="183.66881608505182"/>
    <n v="183.66881608505182"/>
    <n v="184.83553017971244"/>
    <n v="186.00224443217402"/>
    <n v="190.84529948013886"/>
    <n v="192.96224967137965"/>
    <n v="195.26957552887512"/>
    <n v="196.45268893152638"/>
    <n v="197.61616337227596"/>
    <n v="200.05197030602008"/>
    <n v="201.17619648954869"/>
    <n v="202.30041983265983"/>
    <n v="204.2249068086158"/>
    <n v="189.47195308088101"/>
    <n v="189.47195308088101"/>
    <n v="190.60194252038431"/>
    <n v="191.73193211272149"/>
    <n v="196.42254233520742"/>
    <n v="198.47285729326273"/>
    <n v="200.70755546344404"/>
    <n v="201.85342800998222"/>
    <n v="202.98027977014846"/>
    <n v="205.33941481822589"/>
    <n v="206.42825373841563"/>
    <n v="207.51708990759573"/>
    <n v="209.38099981426785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</r>
  <r>
    <s v="DE Florida"/>
    <x v="24"/>
    <s v="Regulated &amp; Renewable Energy"/>
    <s v="PEF Fossil Hydro Maintenance Inter City BG P1-6 345"/>
    <s v="AFUDC Not Eligible"/>
    <s v="Maintenance"/>
    <s v="Maintenance"/>
    <s v="Fossil Hydro"/>
    <s v="BG - Other Production Plant"/>
    <s v="~"/>
    <s v="PEF Inter City old P1-6 345"/>
    <n v="0"/>
    <n v="0"/>
    <n v="0"/>
    <n v="0"/>
    <n v="0"/>
    <n v="0"/>
    <n v="0"/>
    <n v="0"/>
    <n v="0"/>
    <n v="0"/>
    <n v="0"/>
    <n v="0"/>
    <n v="0"/>
    <n v="0.17078583280000001"/>
    <n v="20.813910778099999"/>
    <n v="25.477869670000004"/>
    <n v="129.2840525416"/>
    <n v="116.67013911585939"/>
    <n v="106.18678641061196"/>
    <n v="119.18335833521196"/>
    <n v="171.81848179261198"/>
    <n v="171.81848179261198"/>
    <n v="171.81848179261198"/>
    <n v="209.28488673011196"/>
    <n v="144.27479164263934"/>
    <n v="144.27479164263934"/>
    <n v="152.72491422463935"/>
    <n v="161.17503794953936"/>
    <n v="196.25167670273936"/>
    <n v="188.40142110801204"/>
    <n v="205.11261575431206"/>
    <n v="213.68151307591205"/>
    <n v="222.10817192091204"/>
    <n v="227.41080961951204"/>
    <n v="235.55320637651204"/>
    <n v="243.69558256131205"/>
    <n v="257.63400237531204"/>
    <n v="195.44574902228609"/>
    <n v="195.44574902228609"/>
    <n v="203.96504652167445"/>
    <n v="212.4843451733189"/>
    <n v="221.22208404213194"/>
    <n v="197.01929608625244"/>
    <n v="213.86729295026004"/>
    <n v="222.50633751038575"/>
    <n v="231.00197919247555"/>
    <n v="248.78813949910628"/>
    <n v="256.99719204926703"/>
    <n v="265.20622385881836"/>
    <n v="279.25874722928177"/>
    <n v="231.38788569621443"/>
    <n v="231.38788569621443"/>
    <n v="232.85772425307908"/>
    <n v="234.32756300874303"/>
    <n v="240.42889415327457"/>
    <n v="243.09585003242924"/>
    <n v="246.00264315691291"/>
    <n v="247.49314173262954"/>
    <n v="248.95889893978639"/>
    <n v="252.02755386105639"/>
    <n v="253.44386570536287"/>
    <n v="254.86017397128188"/>
    <n v="257.28466268911706"/>
    <n v="238.69873806893619"/>
    <n v="238.69873806893619"/>
    <n v="240.12231052308999"/>
    <n v="241.5458831697855"/>
    <n v="247.45516273689216"/>
    <n v="250.03817085589725"/>
    <n v="252.85346686416469"/>
    <n v="254.29704902183499"/>
    <n v="255.71666859491037"/>
    <n v="258.68873147679716"/>
    <n v="260.06046207852211"/>
    <n v="261.43218921449647"/>
    <n v="263.78036231010446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</r>
  <r>
    <s v="DE Florida"/>
    <x v="24"/>
    <s v="Regulated &amp; Renewable Energy"/>
    <s v="PEF Fossil Hydro Maintenance Inter City BG P1-6 346"/>
    <s v="AFUDC Not Eligible"/>
    <s v="Maintenance"/>
    <s v="Maintenance"/>
    <s v="Fossil Hydro"/>
    <s v="BG - Other Production Plant"/>
    <s v="~"/>
    <s v="PEF Inter City old P1-6 346"/>
    <n v="0"/>
    <n v="0"/>
    <n v="0"/>
    <n v="0"/>
    <n v="0"/>
    <n v="0"/>
    <n v="0"/>
    <n v="0"/>
    <n v="0"/>
    <n v="0"/>
    <n v="0"/>
    <n v="0"/>
    <n v="0"/>
    <n v="5.33322808E-2"/>
    <n v="6.4996804241000001"/>
    <n v="7.9561218700000023"/>
    <n v="40.372279597600006"/>
    <n v="36.43325982190062"/>
    <n v="33.159562577607325"/>
    <n v="37.218077338207323"/>
    <n v="53.65475207960732"/>
    <n v="53.65475207960732"/>
    <n v="53.65475207960732"/>
    <n v="65.354603267107322"/>
    <n v="45.053524487932428"/>
    <n v="45.053524487932428"/>
    <n v="47.692293189932428"/>
    <n v="50.331062248832431"/>
    <n v="61.284647314032433"/>
    <n v="58.833202549172711"/>
    <n v="64.051704053472704"/>
    <n v="66.727563231072708"/>
    <n v="69.359004776072709"/>
    <n v="71.014890150672713"/>
    <n v="73.557563527672713"/>
    <n v="76.100230480472717"/>
    <n v="80.452861534472717"/>
    <n v="61.032975611211754"/>
    <n v="61.032975611211754"/>
    <n v="63.693345965163729"/>
    <n v="66.353716678937374"/>
    <n v="69.082300984020378"/>
    <n v="61.524356263175697"/>
    <n v="66.785577788037287"/>
    <n v="69.483342249940222"/>
    <n v="72.13632546486528"/>
    <n v="77.690512719600179"/>
    <n v="80.254001087044728"/>
    <n v="82.817482977699086"/>
    <n v="87.20574580989647"/>
    <n v="72.256834723054453"/>
    <n v="72.256834723054453"/>
    <n v="72.715829719068964"/>
    <n v="73.174824777163693"/>
    <n v="75.080122778286551"/>
    <n v="75.91294853143232"/>
    <n v="76.820669649752574"/>
    <n v="77.286116269468437"/>
    <n v="77.743836758780091"/>
    <n v="78.702103397507244"/>
    <n v="79.144383297089874"/>
    <n v="79.586662079228731"/>
    <n v="80.343771208107356"/>
    <n v="74.539836920818388"/>
    <n v="74.539836920818388"/>
    <n v="74.984384133074485"/>
    <n v="75.428931405456694"/>
    <n v="77.274256348584146"/>
    <n v="78.080867248639194"/>
    <n v="78.960016032741606"/>
    <n v="79.410811790964132"/>
    <n v="79.854124614160042"/>
    <n v="80.782227897514147"/>
    <n v="81.2105861543657"/>
    <n v="81.638943328947249"/>
    <n v="82.372220936631649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</r>
  <r>
    <s v="DE Florida"/>
    <x v="24"/>
    <s v="Regulated &amp; Renewable Energy"/>
    <s v="PEF Fossil Hydro Maintenance Inter City BG P11 341"/>
    <s v="AFUDC Not Eligible"/>
    <s v="Maintenance"/>
    <s v="Maintenance"/>
    <s v="Fossil Hydro"/>
    <s v="BG - Other Production Plant"/>
    <s v="~"/>
    <s v="PEF Inter City Siemens P1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86852719999997"/>
    <n v="1.2517359511999999"/>
    <n v="1.8776044783999999"/>
    <n v="2.5034730056000001"/>
    <n v="3.1293404296"/>
    <n v="3.7552089567999998"/>
    <n v="4.3810774839999995"/>
    <n v="5.0069449079999995"/>
    <n v="5.6328134351999992"/>
    <n v="6.258681962399999"/>
    <n v="6.8845493863999989"/>
    <n v="0"/>
    <n v="0"/>
    <n v="0"/>
    <n v="0"/>
    <n v="0"/>
    <n v="0"/>
    <n v="0"/>
    <n v="0"/>
    <n v="0"/>
    <n v="0"/>
    <n v="0"/>
    <n v="0"/>
    <n v="0"/>
    <n v="0"/>
    <n v="0"/>
    <n v="5.2250711651058852"/>
    <n v="10.450133120132882"/>
    <n v="15.675204285238767"/>
    <n v="20.900275450344651"/>
    <n v="26.125337405371649"/>
    <n v="31.350408570477533"/>
    <n v="36.575479735583421"/>
    <n v="5.805545008210423"/>
    <n v="11.030616173316307"/>
    <n v="16.255687338422192"/>
    <n v="21.480749293449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Inter City BG P11 342"/>
    <s v="AFUDC Not Eligible"/>
    <s v="Maintenance"/>
    <s v="Maintenance"/>
    <s v="Fossil Hydro"/>
    <s v="BG - Other Production Plant"/>
    <s v="~"/>
    <s v="PEF Inter City Siemens P1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557358579999997"/>
    <n v="1.1911461218000001"/>
    <n v="1.7867197076000001"/>
    <n v="2.3822932934000001"/>
    <n v="2.9778658294000002"/>
    <n v="3.5734394152000002"/>
    <n v="4.1690130009999997"/>
    <n v="4.7645855369999994"/>
    <n v="5.360159122799999"/>
    <n v="5.9557327085999994"/>
    <n v="6.5513052445999991"/>
    <n v="0"/>
    <n v="0"/>
    <n v="0"/>
    <n v="0"/>
    <n v="0"/>
    <n v="0"/>
    <n v="0"/>
    <n v="0"/>
    <n v="0"/>
    <n v="0"/>
    <n v="0"/>
    <n v="0"/>
    <n v="0"/>
    <n v="0"/>
    <n v="0"/>
    <n v="4.9721534709283528"/>
    <n v="9.9442981775883794"/>
    <n v="14.916451648516732"/>
    <n v="19.888605119445085"/>
    <n v="24.860749826105113"/>
    <n v="29.832903297033468"/>
    <n v="34.805056767961823"/>
    <n v="5.5245296860218502"/>
    <n v="10.496683156950203"/>
    <n v="15.468836627878556"/>
    <n v="20.4409813345385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Inter City BG P11 343"/>
    <s v="AFUDC Not Eligible"/>
    <s v="Maintenance"/>
    <s v="Maintenance"/>
    <s v="Fossil Hydro"/>
    <s v="BG - Other Production Plant"/>
    <s v="~"/>
    <s v="PEF Inter City Siemens P1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127296502000002"/>
    <n v="14.825446234200001"/>
    <n v="22.2381758844"/>
    <n v="29.6509055346"/>
    <n v="37.063622118600001"/>
    <n v="44.476351768800001"/>
    <n v="51.889081419"/>
    <n v="59.301798003000002"/>
    <n v="66.714527653200008"/>
    <n v="74.127257303400015"/>
    <n v="81.539973887400009"/>
    <n v="0"/>
    <n v="0"/>
    <n v="0"/>
    <n v="0"/>
    <n v="0"/>
    <n v="0"/>
    <n v="0"/>
    <n v="0"/>
    <n v="0"/>
    <n v="0"/>
    <n v="0"/>
    <n v="0"/>
    <n v="0"/>
    <n v="0"/>
    <n v="0"/>
    <n v="61.885265461844199"/>
    <n v="123.77042184035557"/>
    <n v="185.65568730219977"/>
    <n v="247.54095276404396"/>
    <n v="309.42610914255533"/>
    <n v="371.31137460439953"/>
    <n v="433.19664006624373"/>
    <n v="68.760344621355159"/>
    <n v="130.64561008319936"/>
    <n v="192.53087554504356"/>
    <n v="254.416031923554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Inter City BG P11 344"/>
    <s v="AFUDC Not Eligible"/>
    <s v="Maintenance"/>
    <s v="Maintenance"/>
    <s v="Fossil Hydro"/>
    <s v="BG - Other Production Plant"/>
    <s v="~"/>
    <s v="PEF Inter City Siemens P1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306327131999999"/>
    <n v="2.4612632571999997"/>
    <n v="3.6918959703999996"/>
    <n v="4.9225286835999995"/>
    <n v="6.1531592275999998"/>
    <n v="7.3837919408000001"/>
    <n v="8.6144246540000005"/>
    <n v="9.8450551980000007"/>
    <n v="11.075687911200001"/>
    <n v="12.306320624400001"/>
    <n v="13.536951168400002"/>
    <n v="0"/>
    <n v="0"/>
    <n v="0"/>
    <n v="0"/>
    <n v="0"/>
    <n v="0"/>
    <n v="0"/>
    <n v="0"/>
    <n v="0"/>
    <n v="0"/>
    <n v="0"/>
    <n v="0"/>
    <n v="0"/>
    <n v="0"/>
    <n v="0"/>
    <n v="10.273952475840906"/>
    <n v="20.547886842088694"/>
    <n v="30.821839317929602"/>
    <n v="41.095791793770509"/>
    <n v="51.369726160018303"/>
    <n v="61.64367863585921"/>
    <n v="71.917631111700118"/>
    <n v="11.415326533547912"/>
    <n v="21.689279009388819"/>
    <n v="31.963231485229727"/>
    <n v="42.2371658514775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Inter City BG P11 345"/>
    <s v="AFUDC Not Eligible"/>
    <s v="Maintenance"/>
    <s v="Maintenance"/>
    <s v="Fossil Hydro"/>
    <s v="BG - Other Production Plant"/>
    <s v="~"/>
    <s v="PEF Inter City Siemens P1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5821438"/>
    <n v="2.8116403979999998"/>
    <n v="4.217461836"/>
    <n v="5.6232832740000003"/>
    <n v="7.0291022339999998"/>
    <n v="8.434923672"/>
    <n v="9.8407451100000003"/>
    <n v="11.24656407"/>
    <n v="12.652385508"/>
    <n v="14.058206946"/>
    <n v="15.464025906"/>
    <n v="0"/>
    <n v="0"/>
    <n v="0"/>
    <n v="0"/>
    <n v="0"/>
    <n v="0"/>
    <n v="0"/>
    <n v="0"/>
    <n v="0"/>
    <n v="0"/>
    <n v="0"/>
    <n v="0"/>
    <n v="0"/>
    <n v="0"/>
    <n v="0"/>
    <n v="11.736517718575403"/>
    <n v="23.473014749537057"/>
    <n v="35.209532468112457"/>
    <n v="46.946050186687856"/>
    <n v="58.682547217649514"/>
    <n v="70.419064936224913"/>
    <n v="82.155582654800313"/>
    <n v="13.040373939761992"/>
    <n v="24.776891658337394"/>
    <n v="36.513409376912797"/>
    <n v="48.249906407874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Inter City BG P11 346"/>
    <s v="AFUDC Not Eligible"/>
    <s v="Maintenance"/>
    <s v="Maintenance"/>
    <s v="Fossil Hydro"/>
    <s v="BG - Other Production Plant"/>
    <s v="~"/>
    <s v="PEF Inter City Siemens P1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794085600000005E-2"/>
    <n v="0.1515880376"/>
    <n v="0.22738212320000001"/>
    <n v="0.30317620880000001"/>
    <n v="0.37897016080000001"/>
    <n v="0.45476424640000002"/>
    <n v="0.53055833200000002"/>
    <n v="0.60635228399999996"/>
    <n v="0.68214636959999997"/>
    <n v="0.75794045519999997"/>
    <n v="0.83373440719999992"/>
    <n v="0"/>
    <n v="0"/>
    <n v="0"/>
    <n v="0"/>
    <n v="0"/>
    <n v="0"/>
    <n v="0"/>
    <n v="0"/>
    <n v="0"/>
    <n v="0"/>
    <n v="0"/>
    <n v="0"/>
    <n v="0"/>
    <n v="0"/>
    <n v="0"/>
    <n v="0.63276786408461416"/>
    <n v="1.2655346128079705"/>
    <n v="1.8983024768925847"/>
    <n v="2.5310703409771991"/>
    <n v="3.1638370897005554"/>
    <n v="3.7966049537851694"/>
    <n v="4.4293728178697833"/>
    <n v="0.70306455139314039"/>
    <n v="1.3358324154777546"/>
    <n v="1.9686002795623687"/>
    <n v="2.60136702828572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Inter City BG P12-14 341"/>
    <s v="AFUDC Not Eligible"/>
    <s v="Maintenance"/>
    <s v="Maintenance"/>
    <s v="Fossil Hydro"/>
    <s v="BG - Other Production Plant"/>
    <s v="~"/>
    <s v="PEF Inter City P12-14 341"/>
    <n v="0"/>
    <n v="0"/>
    <n v="0"/>
    <n v="74.77"/>
    <n v="74.56"/>
    <n v="12.1"/>
    <n v="44.81"/>
    <n v="1125.22"/>
    <n v="1366.7499999999998"/>
    <n v="415.67"/>
    <n v="387.71"/>
    <n v="508.33"/>
    <n v="508.33"/>
    <n v="508.33"/>
    <n v="508.33"/>
    <n v="510.17791227499998"/>
    <n v="403.49962266323871"/>
    <n v="403.49962266323871"/>
    <n v="403.49962266323871"/>
    <n v="403.49962266323871"/>
    <n v="403.49962266323871"/>
    <n v="403.49962266323871"/>
    <n v="403.49962266323871"/>
    <n v="403.49962266323871"/>
    <n v="403.49962266323871"/>
    <n v="403.49962266323871"/>
    <n v="403.64305468823869"/>
    <n v="403.78648671323867"/>
    <n v="403.92991846323866"/>
    <n v="404.07335090073866"/>
    <n v="404.21678320073863"/>
    <n v="404.36021563823863"/>
    <n v="404.50364642573862"/>
    <n v="404.6470768007386"/>
    <n v="404.79050745073863"/>
    <n v="404.93393782573861"/>
    <n v="405.07736833823861"/>
    <n v="330.47856579124112"/>
    <n v="330.47856579124112"/>
    <n v="338.76610617725851"/>
    <n v="347.05364656327589"/>
    <n v="353.50477355329872"/>
    <n v="357.96130703413826"/>
    <n v="320.72769939487944"/>
    <n v="329.01526361525606"/>
    <n v="337.30273249819572"/>
    <n v="345.5901775467762"/>
    <n v="353.87763848492949"/>
    <n v="362.16508353350991"/>
    <n v="370.45253652687677"/>
    <n v="32.291135590805482"/>
    <n v="32.291135590805482"/>
    <n v="39.153635590805479"/>
    <n v="46.016135590805476"/>
    <n v="52.878635590805473"/>
    <n v="59.74113559080547"/>
    <n v="66.603635590805467"/>
    <n v="73.466135590805465"/>
    <n v="80.328635590805462"/>
    <n v="87.191135590805459"/>
    <n v="94.053635590805456"/>
    <n v="100.91613559080545"/>
    <n v="0"/>
    <n v="6.8625000000000114"/>
    <n v="6.8625000000000114"/>
    <n v="16.806715125737394"/>
    <n v="26.750930251474777"/>
    <n v="36.695126311322518"/>
    <n v="46.639370035894359"/>
    <n v="56.583604227521384"/>
    <n v="66.527847952093225"/>
    <n v="0.88599550079949552"/>
    <n v="10.830096231199034"/>
    <n v="20.774216027488215"/>
    <n v="30.718316757887756"/>
    <n v="26.855892699920879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</r>
  <r>
    <s v="DE Florida"/>
    <x v="24"/>
    <s v="Regulated &amp; Renewable Energy"/>
    <s v="PEF Fossil Hydro Maintenance Inter City BG P12-14 342"/>
    <s v="AFUDC Not Eligible"/>
    <s v="Maintenance"/>
    <s v="Maintenance"/>
    <s v="Fossil Hydro"/>
    <s v="BG - Other Production Plant"/>
    <s v="~"/>
    <s v="PEF Inter City P12-14 342"/>
    <n v="0"/>
    <n v="0"/>
    <n v="0"/>
    <n v="0"/>
    <n v="0"/>
    <n v="0"/>
    <n v="0"/>
    <n v="0"/>
    <n v="0"/>
    <n v="0"/>
    <n v="0"/>
    <n v="0"/>
    <n v="0"/>
    <n v="0"/>
    <n v="0"/>
    <n v="6.9320229195999996"/>
    <n v="5.4825357293081431"/>
    <n v="5.4825357293081431"/>
    <n v="5.4825357293081431"/>
    <n v="5.4825357293081431"/>
    <n v="5.4825357293081431"/>
    <n v="5.4825357293081431"/>
    <n v="5.4825357293081423"/>
    <n v="5.4825357293081414"/>
    <n v="5.4825357293081414"/>
    <n v="5.4825357293081414"/>
    <n v="6.0205883729081417"/>
    <n v="6.5586410165081421"/>
    <n v="7.0966926285081424"/>
    <n v="7.634746819508142"/>
    <n v="8.1728004947081416"/>
    <n v="8.7108546857081421"/>
    <n v="9.2489026871081421"/>
    <n v="9.786949141108142"/>
    <n v="10.324996626708142"/>
    <n v="10.863043080708142"/>
    <n v="11.401090050508142"/>
    <n v="9.3014722195059854"/>
    <n v="9.3014722195059854"/>
    <n v="40.391623724766561"/>
    <n v="71.481775230027139"/>
    <n v="95.67999229362421"/>
    <n v="112.3927045498113"/>
    <n v="100.68693224765025"/>
    <n v="131.77717316590974"/>
    <n v="162.86705643217357"/>
    <n v="193.95685028543846"/>
    <n v="225.04670374736932"/>
    <n v="256.13649760063424"/>
    <n v="287.22632125823213"/>
    <n v="24.905301881244952"/>
    <n v="24.905301881244952"/>
    <n v="50.646968547911612"/>
    <n v="76.388635214578272"/>
    <n v="102.13030188124493"/>
    <n v="127.87196854791159"/>
    <n v="153.61363521457827"/>
    <n v="179.35530188124494"/>
    <n v="205.09696854791162"/>
    <n v="230.83863521457829"/>
    <n v="256.58030188124496"/>
    <n v="282.32196854791164"/>
    <n v="0"/>
    <n v="25.741666666666617"/>
    <n v="25.741666666666617"/>
    <n v="63.0460151212244"/>
    <n v="100.35036357578218"/>
    <n v="137.65464050729045"/>
    <n v="174.95909624642249"/>
    <n v="212.26351622402979"/>
    <n v="249.56797196316182"/>
    <n v="3.323662302472826"/>
    <n v="40.627581618733565"/>
    <n v="77.931572458043803"/>
    <n v="115.23549177430453"/>
    <n v="100.74615087895697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</r>
  <r>
    <s v="DE Florida"/>
    <x v="24"/>
    <s v="Regulated &amp; Renewable Energy"/>
    <s v="PEF Fossil Hydro Maintenance Inter City BG P12-14 343"/>
    <s v="AFUDC Not Eligible"/>
    <s v="Maintenance"/>
    <s v="Maintenance"/>
    <s v="Fossil Hydro"/>
    <s v="BG - Other Production Plant"/>
    <s v="~"/>
    <s v="PEF Inter City P12-14 343"/>
    <n v="0"/>
    <n v="0"/>
    <n v="0"/>
    <n v="0"/>
    <n v="0"/>
    <n v="0"/>
    <n v="0"/>
    <n v="0"/>
    <n v="0"/>
    <n v="0"/>
    <n v="0"/>
    <n v="0"/>
    <n v="0"/>
    <n v="0"/>
    <n v="0"/>
    <n v="90.481848601199999"/>
    <n v="71.562078424079104"/>
    <n v="71.562078424079104"/>
    <n v="71.562078424079104"/>
    <n v="71.562078424079104"/>
    <n v="71.562078424079104"/>
    <n v="71.562078424079104"/>
    <n v="71.56207842407909"/>
    <n v="71.56207842407909"/>
    <n v="71.56207842407909"/>
    <n v="71.56207842407909"/>
    <n v="78.585136253279089"/>
    <n v="85.608194082479088"/>
    <n v="92.631238446479088"/>
    <n v="99.654316473479085"/>
    <n v="106.67738776787908"/>
    <n v="113.70046579487908"/>
    <n v="120.72346303067908"/>
    <n v="127.74644006867908"/>
    <n v="134.76943057187907"/>
    <n v="141.79240760987906"/>
    <n v="148.81539138047907"/>
    <n v="121.4096391334742"/>
    <n v="121.4096391334742"/>
    <n v="527.22411671036605"/>
    <n v="933.03859428725787"/>
    <n v="1248.8938198333378"/>
    <n v="1467.0420199792877"/>
    <n v="1314.248652185837"/>
    <n v="1720.0642968554475"/>
    <n v="2125.8752731541836"/>
    <n v="2531.6850823602008"/>
    <n v="2937.4956696280306"/>
    <n v="3343.3054788340478"/>
    <n v="3749.1156770709713"/>
    <n v="325.08461381996131"/>
    <n v="325.08461381996131"/>
    <n v="661.08711381996136"/>
    <n v="997.08961381996141"/>
    <n v="1333.0921138199615"/>
    <n v="1669.0946138199615"/>
    <n v="2005.0971138199616"/>
    <n v="2341.0996138199616"/>
    <n v="2677.1021138199617"/>
    <n v="3013.1046138199617"/>
    <n v="3349.1071138199618"/>
    <n v="3685.1096138199619"/>
    <n v="0"/>
    <n v="336.00250000000005"/>
    <n v="336.00250000000005"/>
    <n v="822.92820616804227"/>
    <n v="1309.8539123360845"/>
    <n v="1796.7786849290119"/>
    <n v="2283.7057914597262"/>
    <n v="2770.6324312028833"/>
    <n v="3257.5595377335976"/>
    <n v="43.38308216578389"/>
    <n v="530.30318688313764"/>
    <n v="1017.2242251756062"/>
    <n v="1504.1443298929601"/>
    <n v="1315.0180437918771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</r>
  <r>
    <s v="DE Florida"/>
    <x v="24"/>
    <s v="Regulated &amp; Renewable Energy"/>
    <s v="PEF Fossil Hydro Maintenance Inter City BG P12-14 344"/>
    <s v="AFUDC Not Eligible"/>
    <s v="Maintenance"/>
    <s v="Maintenance"/>
    <s v="Fossil Hydro"/>
    <s v="BG - Other Production Plant"/>
    <s v="~"/>
    <s v="PEF Inter City P12-14 344"/>
    <n v="0"/>
    <n v="0"/>
    <n v="0"/>
    <n v="0"/>
    <n v="0"/>
    <n v="0"/>
    <n v="0"/>
    <n v="0"/>
    <n v="0"/>
    <n v="0"/>
    <n v="0"/>
    <n v="0"/>
    <n v="0"/>
    <n v="0"/>
    <n v="0"/>
    <n v="22.7340247592"/>
    <n v="17.980336253775988"/>
    <n v="17.980336253775988"/>
    <n v="17.980336253775988"/>
    <n v="17.980336253775988"/>
    <n v="17.980336253775988"/>
    <n v="17.980336253775988"/>
    <n v="17.980336253775988"/>
    <n v="17.980336253775988"/>
    <n v="17.980336253775988"/>
    <n v="17.980336253775988"/>
    <n v="19.744915260975986"/>
    <n v="21.509494268175985"/>
    <n v="23.274069892175984"/>
    <n v="25.038653974175983"/>
    <n v="26.803236364575984"/>
    <n v="28.567820446575983"/>
    <n v="30.332384229375982"/>
    <n v="32.096942937375985"/>
    <n v="33.861505028575984"/>
    <n v="35.626063736575986"/>
    <n v="37.390624136175987"/>
    <n v="30.504789465909894"/>
    <n v="30.504789465909894"/>
    <n v="132.46778634123893"/>
    <n v="234.43078321656799"/>
    <n v="313.791050419724"/>
    <n v="368.60191961949425"/>
    <n v="330.21179315632139"/>
    <n v="432.17508326976241"/>
    <n v="534.13720043075546"/>
    <n v="636.09902435363654"/>
    <n v="738.0610437685923"/>
    <n v="840.02286769147338"/>
    <n v="941.9847893603918"/>
    <n v="81.679197936282662"/>
    <n v="81.679197936282662"/>
    <n v="166.10169793628268"/>
    <n v="250.52419793628269"/>
    <n v="334.9466979362827"/>
    <n v="419.36919793628272"/>
    <n v="503.79169793628273"/>
    <n v="588.21419793628274"/>
    <n v="672.63669793628276"/>
    <n v="757.05919793628277"/>
    <n v="841.48169793628279"/>
    <n v="925.9041979362828"/>
    <n v="0"/>
    <n v="84.422500000000014"/>
    <n v="84.422500000000014"/>
    <n v="206.76476285213954"/>
    <n v="329.10702570427907"/>
    <n v="451.44905399149292"/>
    <n v="573.79166869102096"/>
    <n v="696.13416610808622"/>
    <n v="818.47678080761432"/>
    <n v="10.900198452632821"/>
    <n v="133.24105391521829"/>
    <n v="255.58214394272943"/>
    <n v="377.9229994053149"/>
    <n v="330.40417198715983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</r>
  <r>
    <s v="DE Florida"/>
    <x v="24"/>
    <s v="Regulated &amp; Renewable Energy"/>
    <s v="PEF Fossil Hydro Maintenance Inter City BG P12-14 345"/>
    <s v="AFUDC Not Eligible"/>
    <s v="Maintenance"/>
    <s v="Maintenance"/>
    <s v="Fossil Hydro"/>
    <s v="BG - Other Production Plant"/>
    <s v="~"/>
    <s v="PEF Inter City P12-14 345"/>
    <n v="0"/>
    <n v="0"/>
    <n v="0"/>
    <n v="0"/>
    <n v="0"/>
    <n v="0"/>
    <n v="0"/>
    <n v="0"/>
    <n v="0"/>
    <n v="0"/>
    <n v="0"/>
    <n v="0"/>
    <n v="0"/>
    <n v="0"/>
    <n v="0"/>
    <n v="12.1868134616"/>
    <n v="9.6385486609860855"/>
    <n v="9.6385486609860855"/>
    <n v="9.6385486609860855"/>
    <n v="9.6385486609860855"/>
    <n v="9.6385486609860855"/>
    <n v="9.6385486609860855"/>
    <n v="9.6385486609860855"/>
    <n v="9.6385486609860838"/>
    <n v="9.6385486609860838"/>
    <n v="9.6385486609860838"/>
    <n v="10.584469826586083"/>
    <n v="11.530390992186083"/>
    <n v="12.476310344186084"/>
    <n v="13.422234230186083"/>
    <n v="14.368157209386084"/>
    <n v="15.314081095386083"/>
    <n v="16.259994099786084"/>
    <n v="17.205904383786084"/>
    <n v="18.151816481386085"/>
    <n v="19.097726765386085"/>
    <n v="20.043637956186085"/>
    <n v="16.352413743016726"/>
    <n v="16.352413743016726"/>
    <n v="71.011013432623187"/>
    <n v="125.66961312222965"/>
    <n v="168.2117235862961"/>
    <n v="197.59380777407961"/>
    <n v="177.01428589688103"/>
    <n v="231.67304278061741"/>
    <n v="286.33117088783411"/>
    <n v="340.98914180092089"/>
    <n v="395.64721751009432"/>
    <n v="450.30518842318111"/>
    <n v="504.96321173431119"/>
    <n v="43.785197582429419"/>
    <n v="43.785197582429419"/>
    <n v="89.041030915762747"/>
    <n v="134.29686424909607"/>
    <n v="179.5526975824294"/>
    <n v="224.80853091576273"/>
    <n v="270.06436424909606"/>
    <n v="315.32019758242939"/>
    <n v="360.57603091576271"/>
    <n v="405.83186424909604"/>
    <n v="451.08769758242937"/>
    <n v="496.3435309157627"/>
    <n v="0"/>
    <n v="45.255833333333385"/>
    <n v="45.255833333333385"/>
    <n v="110.83865292504267"/>
    <n v="176.42147251675195"/>
    <n v="242.00416636753698"/>
    <n v="307.58717457063261"/>
    <n v="373.17011990326614"/>
    <n v="438.75312810636177"/>
    <n v="5.8431665750539423"/>
    <n v="71.425231721217841"/>
    <n v="137.00742260830597"/>
    <n v="202.58948775446987"/>
    <n v="177.11653368667544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</r>
  <r>
    <s v="DE Florida"/>
    <x v="24"/>
    <s v="Regulated &amp; Renewable Energy"/>
    <s v="PEF Fossil Hydro Maintenance Inter City BG P12-14 346"/>
    <s v="AFUDC Not Eligible"/>
    <s v="Maintenance"/>
    <s v="Maintenance"/>
    <s v="Fossil Hydro"/>
    <s v="BG - Other Production Plant"/>
    <s v="~"/>
    <s v="PEF Inter City P12-14 346"/>
    <n v="0"/>
    <n v="0"/>
    <n v="0"/>
    <n v="0"/>
    <n v="0"/>
    <n v="0"/>
    <n v="0"/>
    <n v="0"/>
    <n v="0"/>
    <n v="0"/>
    <n v="0"/>
    <n v="0"/>
    <n v="0"/>
    <n v="0"/>
    <n v="0"/>
    <n v="0.21099798340000001"/>
    <n v="0.16687826861213229"/>
    <n v="0.16687826861213229"/>
    <n v="0.16687826861213229"/>
    <n v="0.16687826861213229"/>
    <n v="0.16687826861213229"/>
    <n v="0.16687826861213229"/>
    <n v="0.16687826861213231"/>
    <n v="0.16687826861213229"/>
    <n v="0.16687826861213229"/>
    <n v="0.16687826861213229"/>
    <n v="0.18325559801213229"/>
    <n v="0.19963292741213229"/>
    <n v="0.21601022541213227"/>
    <n v="0.23238760191213226"/>
    <n v="0.24876496271213225"/>
    <n v="0.26514233921213226"/>
    <n v="0.28151952731213226"/>
    <n v="0.29789666831213224"/>
    <n v="0.31427384071213227"/>
    <n v="0.33065098171213225"/>
    <n v="0.34702813841213226"/>
    <n v="0.28311964685196578"/>
    <n v="0.28311964685196578"/>
    <n v="1.2297909267385509"/>
    <n v="2.176462206625136"/>
    <n v="2.9132793660620324"/>
    <n v="3.4221686424383093"/>
    <n v="3.0657475822953471"/>
    <n v="4.0124215847392062"/>
    <n v="4.9590846969539699"/>
    <n v="5.9057450866114598"/>
    <n v="6.8524072913071326"/>
    <n v="7.7990676809646224"/>
    <n v="8.7457289781412033"/>
    <n v="0.75833934514772672"/>
    <n v="0.75833934514772672"/>
    <n v="1.5416726784810599"/>
    <n v="2.3250060118143931"/>
    <n v="3.1083393451477264"/>
    <n v="3.8916726784810596"/>
    <n v="4.6750060118143928"/>
    <n v="5.458339345147726"/>
    <n v="6.2416726784810592"/>
    <n v="7.0250060118143924"/>
    <n v="7.8083393451477257"/>
    <n v="8.5916726784810589"/>
    <n v="0"/>
    <n v="0.78333333333333321"/>
    <n v="0.78333333333333321"/>
    <n v="1.9191722017212367"/>
    <n v="3.0550110701091402"/>
    <n v="4.1908477607707733"/>
    <n v="5.3266898957480819"/>
    <n v="6.462530941862255"/>
    <n v="7.5983730768395636"/>
    <n v="0.10119257674355708"/>
    <n v="1.2370183787738402"/>
    <n v="2.3728463585303934"/>
    <n v="3.5086721605606765"/>
    <n v="3.0675042043577898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</r>
  <r>
    <s v="DE Florida"/>
    <x v="24"/>
    <s v="Regulated &amp; Renewable Energy"/>
    <s v="PEF Fossil Hydro Maintenance Inter City BG P7-10 341"/>
    <s v="AFUDC Not Eligible"/>
    <s v="Maintenance"/>
    <s v="Maintenance"/>
    <s v="Fossil Hydro"/>
    <s v="BG - Other Production Plant"/>
    <s v="~"/>
    <s v="PEF Inter City new P7-10 341"/>
    <n v="1595.42"/>
    <n v="1610.92"/>
    <n v="1630.03"/>
    <n v="1664.39"/>
    <n v="2285.4699999999998"/>
    <n v="2463.88"/>
    <n v="2154.96"/>
    <n v="2154.96"/>
    <n v="2154.96"/>
    <n v="183.82"/>
    <n v="183.82"/>
    <n v="3.83"/>
    <n v="3.83"/>
    <n v="3.83"/>
    <n v="21.786385617800001"/>
    <n v="115.0554866432"/>
    <n v="217.6893150745"/>
    <n v="30.500853697555613"/>
    <n v="109.6041164597556"/>
    <n v="22.064234395040302"/>
    <n v="0.31743926469994221"/>
    <n v="0.31743926469994221"/>
    <n v="0.31743926469994221"/>
    <n v="0.31743926469994221"/>
    <n v="0.31743926469994221"/>
    <n v="0.31743926469994221"/>
    <n v="3.7601731401999423"/>
    <n v="7.2029053654999426"/>
    <n v="14.104648213999942"/>
    <n v="22.307123257899942"/>
    <n v="13.438828763591694"/>
    <n v="20.916808250491695"/>
    <n v="24.415998768391695"/>
    <n v="27.858701290091695"/>
    <n v="31.301410412591693"/>
    <n v="34.74411458449169"/>
    <n v="38.18681958149169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"/>
    <n v="0"/>
    <n v="6.1275000000000004"/>
    <n v="12.255000000000001"/>
    <n v="18.3825"/>
    <n v="24.51"/>
    <n v="30.637500000000003"/>
    <n v="36.765000000000001"/>
    <n v="42.892499999999998"/>
    <n v="49.019999999999996"/>
    <n v="55.147499999999994"/>
    <n v="61.274999999999991"/>
    <n v="67.402499999999989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</r>
  <r>
    <s v="DE Florida"/>
    <x v="24"/>
    <s v="Regulated &amp; Renewable Energy"/>
    <s v="PEF Fossil Hydro Maintenance Inter City BG P7-10 342"/>
    <s v="AFUDC Not Eligible"/>
    <s v="Maintenance"/>
    <s v="Maintenance"/>
    <s v="Fossil Hydro"/>
    <s v="BG - Other Production Plant"/>
    <s v="~"/>
    <s v="PEF Inter City new P7-10 342"/>
    <n v="0"/>
    <n v="0"/>
    <n v="0"/>
    <n v="0"/>
    <n v="0"/>
    <n v="0"/>
    <n v="0"/>
    <n v="0"/>
    <n v="0"/>
    <n v="0"/>
    <n v="0"/>
    <n v="0"/>
    <n v="0"/>
    <n v="0"/>
    <n v="14.1413881644"/>
    <n v="87.594620313600004"/>
    <n v="168.42295835100001"/>
    <n v="23.598053079524334"/>
    <n v="85.895108155124333"/>
    <n v="17.291410769392797"/>
    <n v="0.24877240796057265"/>
    <n v="0.24877240796057265"/>
    <n v="0.24877240796057265"/>
    <n v="0.24877240796057265"/>
    <n v="0.24877240796057265"/>
    <n v="0.24877240796057265"/>
    <n v="2.9600661569605728"/>
    <n v="5.671358606360573"/>
    <n v="11.106763409360573"/>
    <n v="17.566548021560571"/>
    <n v="10.582889962987892"/>
    <n v="16.472104689187891"/>
    <n v="19.227860353387889"/>
    <n v="21.939129409987888"/>
    <n v="24.650403664987888"/>
    <n v="27.361674021187888"/>
    <n v="30.072945027187888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"/>
    <n v="0"/>
    <n v="4.8258333333333328"/>
    <n v="9.6516666666666655"/>
    <n v="14.477499999999999"/>
    <n v="19.303333333333331"/>
    <n v="24.129166666666663"/>
    <n v="28.954999999999995"/>
    <n v="33.780833333333327"/>
    <n v="38.606666666666662"/>
    <n v="43.432499999999997"/>
    <n v="48.258333333333333"/>
    <n v="53.08416666666666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</r>
  <r>
    <s v="DE Florida"/>
    <x v="24"/>
    <s v="Regulated &amp; Renewable Energy"/>
    <s v="PEF Fossil Hydro Maintenance Inter City BG P7-10 343"/>
    <s v="AFUDC Not Eligible"/>
    <s v="Maintenance"/>
    <s v="Maintenance"/>
    <s v="Fossil Hydro"/>
    <s v="BG - Other Production Plant"/>
    <s v="~"/>
    <s v="PEF Inter City new P7-10 343"/>
    <n v="0"/>
    <n v="0"/>
    <n v="0"/>
    <n v="0"/>
    <n v="0"/>
    <n v="0"/>
    <n v="0"/>
    <n v="0"/>
    <n v="0"/>
    <n v="0"/>
    <n v="0"/>
    <n v="0"/>
    <n v="0"/>
    <n v="0"/>
    <n v="139.3007256102"/>
    <n v="862.85688698879994"/>
    <n v="1659.0620407954998"/>
    <n v="232.45425970564338"/>
    <n v="846.11572451544339"/>
    <n v="170.33024191105915"/>
    <n v="2.4505498709061726"/>
    <n v="2.4505498709061726"/>
    <n v="2.4505498709061726"/>
    <n v="2.4505498709061726"/>
    <n v="2.4505498709061726"/>
    <n v="2.4505498709061726"/>
    <n v="29.158337125406174"/>
    <n v="55.866111578106171"/>
    <n v="109.40794383960616"/>
    <n v="173.04050050970616"/>
    <n v="104.24749209616681"/>
    <n v="162.2596105032668"/>
    <n v="189.4053729393668"/>
    <n v="216.11291695966679"/>
    <n v="242.8205121871668"/>
    <n v="269.5280690092668"/>
    <n v="296.23563223226682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0"/>
    <n v="0"/>
    <n v="47.535833333333329"/>
    <n v="95.071666666666658"/>
    <n v="142.60749999999999"/>
    <n v="190.14333333333332"/>
    <n v="237.67916666666665"/>
    <n v="285.21499999999997"/>
    <n v="332.75083333333328"/>
    <n v="380.28666666666663"/>
    <n v="427.82249999999999"/>
    <n v="475.35833333333335"/>
    <n v="522.89416666666671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</r>
  <r>
    <s v="DE Florida"/>
    <x v="24"/>
    <s v="Regulated &amp; Renewable Energy"/>
    <s v="PEF Fossil Hydro Maintenance Inter City BG P7-10 344"/>
    <s v="AFUDC Not Eligible"/>
    <s v="Maintenance"/>
    <s v="Maintenance"/>
    <s v="Fossil Hydro"/>
    <s v="BG - Other Production Plant"/>
    <s v="~"/>
    <s v="PEF Inter City new P7-10 344"/>
    <n v="0"/>
    <n v="0"/>
    <n v="0"/>
    <n v="0"/>
    <n v="0"/>
    <n v="0"/>
    <n v="0"/>
    <n v="0"/>
    <n v="0"/>
    <n v="0"/>
    <n v="0"/>
    <n v="0"/>
    <n v="0"/>
    <n v="0"/>
    <n v="31.745218398599999"/>
    <n v="196.63630755840001"/>
    <n v="378.08336310649997"/>
    <n v="52.973961260545025"/>
    <n v="192.82116692194501"/>
    <n v="38.816529531106937"/>
    <n v="0.55845538856893029"/>
    <n v="0.55845538856893029"/>
    <n v="0.55845538856893029"/>
    <n v="0.55845538856893029"/>
    <n v="0.55845538856893029"/>
    <n v="0.55845538856893029"/>
    <n v="6.6448884320689299"/>
    <n v="12.73131855816893"/>
    <n v="24.932957502668931"/>
    <n v="39.434169896968932"/>
    <n v="23.756943042490676"/>
    <n v="36.977314727790677"/>
    <n v="43.163557860090677"/>
    <n v="49.249935472990678"/>
    <n v="55.336324755490679"/>
    <n v="61.422705285790677"/>
    <n v="67.509087274790673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"/>
    <n v="0"/>
    <n v="10.833333333333334"/>
    <n v="21.666666666666668"/>
    <n v="32.5"/>
    <n v="43.333333333333336"/>
    <n v="54.166666666666671"/>
    <n v="65"/>
    <n v="75.833333333333329"/>
    <n v="86.666666666666657"/>
    <n v="97.499999999999986"/>
    <n v="108.33333333333331"/>
    <n v="119.16666666666664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</r>
  <r>
    <s v="DE Florida"/>
    <x v="24"/>
    <s v="Regulated &amp; Renewable Energy"/>
    <s v="PEF Fossil Hydro Maintenance Inter City BG P7-10 345"/>
    <s v="AFUDC Not Eligible"/>
    <s v="Maintenance"/>
    <s v="Maintenance"/>
    <s v="Fossil Hydro"/>
    <s v="BG - Other Production Plant"/>
    <s v="~"/>
    <s v="PEF Inter City new P7-10 345"/>
    <n v="0"/>
    <n v="0"/>
    <n v="0"/>
    <n v="0"/>
    <n v="0"/>
    <n v="0"/>
    <n v="0"/>
    <n v="0"/>
    <n v="0"/>
    <n v="0"/>
    <n v="0"/>
    <n v="0"/>
    <n v="0"/>
    <n v="0"/>
    <n v="12.5614177416"/>
    <n v="77.807963750399992"/>
    <n v="149.60561951400001"/>
    <n v="20.961520833335555"/>
    <n v="76.298332451735561"/>
    <n v="15.359498762840147"/>
    <n v="0.22097789146636515"/>
    <n v="0.22097789146636515"/>
    <n v="0.22097789146636515"/>
    <n v="0.22097789146636515"/>
    <n v="0.22097789146636515"/>
    <n v="0.22097789146636515"/>
    <n v="2.6293477774663652"/>
    <n v="5.0377165090663656"/>
    <n v="9.8658415510663655"/>
    <n v="15.603895841866365"/>
    <n v="9.4004987482865694"/>
    <n v="14.63173103508657"/>
    <n v="17.07959525388657"/>
    <n v="19.48794320628657"/>
    <n v="21.896295776286571"/>
    <n v="24.304644883086571"/>
    <n v="26.71299456708657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"/>
    <n v="0"/>
    <n v="4.2866666666666662"/>
    <n v="8.5733333333333324"/>
    <n v="12.86"/>
    <n v="17.146666666666665"/>
    <n v="21.43333333333333"/>
    <n v="25.719999999999995"/>
    <n v="30.006666666666661"/>
    <n v="34.293333333333329"/>
    <n v="38.58"/>
    <n v="42.866666666666667"/>
    <n v="47.153333333333336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</r>
  <r>
    <s v="DE Florida"/>
    <x v="24"/>
    <s v="Regulated &amp; Renewable Energy"/>
    <s v="PEF Fossil Hydro Maintenance Inter City BG P7-10 346"/>
    <s v="AFUDC Not Eligible"/>
    <s v="Maintenance"/>
    <s v="Maintenance"/>
    <s v="Fossil Hydro"/>
    <s v="BG - Other Production Plant"/>
    <s v="~"/>
    <s v="PEF Inter City new P7-10 346"/>
    <n v="0"/>
    <n v="0"/>
    <n v="0"/>
    <n v="0"/>
    <n v="0"/>
    <n v="0"/>
    <n v="0"/>
    <n v="0"/>
    <n v="0"/>
    <n v="0"/>
    <n v="0"/>
    <n v="0"/>
    <n v="0"/>
    <n v="0"/>
    <n v="1.9216444673999999"/>
    <n v="11.9030547456"/>
    <n v="22.8866531585"/>
    <n v="3.2066914233948935"/>
    <n v="11.672111495994894"/>
    <n v="2.3496946305592274"/>
    <n v="3.3805176397228021E-2"/>
    <n v="3.3805176397228021E-2"/>
    <n v="3.3805176397228021E-2"/>
    <n v="3.3805176397228021E-2"/>
    <n v="3.3805176397228021E-2"/>
    <n v="3.3805176397228021E-2"/>
    <n v="0.40223736789722803"/>
    <n v="0.77066938279722796"/>
    <n v="1.5092754832972279"/>
    <n v="2.3870824719972279"/>
    <n v="1.438087386475579"/>
    <n v="2.2383607941755788"/>
    <n v="2.6128348248755788"/>
    <n v="2.9812636609755789"/>
    <n v="3.3496932034755789"/>
    <n v="3.7181222161755789"/>
    <n v="4.086551317175579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0"/>
    <n v="0"/>
    <n v="0.65583333333333338"/>
    <n v="1.3116666666666668"/>
    <n v="1.9675000000000002"/>
    <n v="2.6233333333333335"/>
    <n v="3.2791666666666668"/>
    <n v="3.9350000000000001"/>
    <n v="4.5908333333333333"/>
    <n v="5.246666666666667"/>
    <n v="5.9025000000000007"/>
    <n v="6.5583333333333345"/>
    <n v="7.2141666666666682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</r>
  <r>
    <s v="DE Florida"/>
    <x v="24"/>
    <s v="Regulated &amp; Renewable Energy"/>
    <s v="PEF Fossil Hydro Maintenance Osprey BG"/>
    <s v="AFUDC Not Eligible"/>
    <s v="Maintenance"/>
    <s v="Maintenance"/>
    <s v="Fossil Hydro"/>
    <s v="BG - Other Production Plant"/>
    <s v="~"/>
    <s v="PEF Osprey CC 346"/>
    <n v="134.77000000000001"/>
    <n v="120.18"/>
    <n v="123.69"/>
    <n v="125.58"/>
    <n v="127.95"/>
    <n v="135.93"/>
    <n v="953.52"/>
    <n v="866.08999999999992"/>
    <n v="997.61"/>
    <n v="1057.8699999999999"/>
    <n v="1234.42"/>
    <n v="1557.9900000000002"/>
    <n v="1557.9900000000002"/>
    <n v="1557.9900000000002"/>
    <n v="1557.9900000000002"/>
    <n v="1557.9900000000002"/>
    <n v="1557.9900000000002"/>
    <n v="1253.4758276026589"/>
    <n v="1050.1412703594608"/>
    <n v="1050.1412703594608"/>
    <n v="1050.1412703594608"/>
    <n v="1047.429755188213"/>
    <n v="1047.429755188213"/>
    <n v="1047.429755188213"/>
    <n v="979.18239117747987"/>
    <n v="979.18239117747987"/>
    <n v="979.18239117747987"/>
    <n v="979.18239117747987"/>
    <n v="979.18239117747987"/>
    <n v="979.18239117747987"/>
    <n v="948.22021396940329"/>
    <n v="893.60392152533643"/>
    <n v="893.60392152533643"/>
    <n v="893.60392152533643"/>
    <n v="893.60392152533643"/>
    <n v="893.60392152533643"/>
    <n v="870.88345075881"/>
    <n v="870.88345075881"/>
    <n v="870.88345075881"/>
    <n v="870.88345075881"/>
    <n v="870.88345075881"/>
    <n v="870.88345075881"/>
    <n v="870.88345075881"/>
    <n v="870.88345075881"/>
    <n v="866.27459832848535"/>
    <n v="866.27459832848535"/>
    <n v="866.27459832848535"/>
    <n v="866.27459832848535"/>
    <n v="866.27459832848535"/>
    <n v="866.27459832848535"/>
    <n v="825.89580359644856"/>
    <n v="825.89580359644856"/>
    <n v="825.89580359644856"/>
    <n v="825.89580359644856"/>
    <n v="825.89580359644856"/>
    <n v="825.89580359644856"/>
    <n v="825.89580359644856"/>
    <n v="821.24526719316373"/>
    <n v="821.24526719316373"/>
    <n v="821.24526719316373"/>
    <n v="821.24526719316373"/>
    <n v="821.24526719316373"/>
    <n v="821.24526719316373"/>
    <n v="806.63161578854863"/>
    <n v="806.63161578854863"/>
    <n v="806.63161578854863"/>
    <n v="806.63161578854863"/>
    <n v="806.63161578854863"/>
    <n v="806.63161578854863"/>
    <n v="768.92830583660407"/>
    <n v="768.92830583660407"/>
    <n v="767.24158867067274"/>
    <n v="767.24158867067274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</r>
  <r>
    <s v="DE Florida"/>
    <x v="24"/>
    <s v="Regulated &amp; Renewable Energy"/>
    <s v="PEF Fossil Hydro Maintenance Osprey BG-341"/>
    <s v="AFUDC Not Eligible"/>
    <s v="Maintenance"/>
    <s v="Maintenance"/>
    <s v="Fossil Hydro"/>
    <s v="BG - Other Production Plant"/>
    <s v="~"/>
    <s v="PEF Osprey CC 341"/>
    <n v="13571.390000000001"/>
    <n v="13744.12"/>
    <n v="14071.070000000002"/>
    <n v="11194.98"/>
    <n v="11557.380000000001"/>
    <n v="9345.8900000000012"/>
    <n v="8104.8799999999992"/>
    <n v="8362.369999999999"/>
    <n v="10572.569999999998"/>
    <n v="13299.210000000001"/>
    <n v="13654.490000000002"/>
    <n v="22246.819999999996"/>
    <n v="22246.819999999996"/>
    <n v="22516.557188874995"/>
    <n v="22811.784495065396"/>
    <n v="24009.078455863197"/>
    <n v="25079.023792082997"/>
    <n v="20177.247673764276"/>
    <n v="16904.163636732701"/>
    <n v="16904.163636732701"/>
    <n v="17074.322796425902"/>
    <n v="17030.236075326517"/>
    <n v="17034.430739329218"/>
    <n v="17150.979225754218"/>
    <n v="16033.473143305526"/>
    <n v="16033.473143305526"/>
    <n v="16080.363745689925"/>
    <n v="16113.465851564226"/>
    <n v="16336.918049973227"/>
    <n v="16386.520749006526"/>
    <n v="15868.371766931334"/>
    <n v="14954.373499159898"/>
    <n v="14957.975858323398"/>
    <n v="14992.939807981898"/>
    <n v="14995.674698555398"/>
    <n v="14997.650573645598"/>
    <n v="14616.32538782564"/>
    <n v="14618.301248523139"/>
    <n v="14618.301248523139"/>
    <n v="14673.021769782516"/>
    <n v="14711.651354307269"/>
    <n v="14972.416201669565"/>
    <n v="15061.192440881285"/>
    <n v="15106.005388516729"/>
    <n v="14145.412440725831"/>
    <n v="14149.616331509196"/>
    <n v="14190.418655499734"/>
    <n v="14193.610225455317"/>
    <n v="14195.916037481207"/>
    <n v="14224.544420102766"/>
    <n v="13564.248252417663"/>
    <n v="13564.248252417663"/>
    <n v="13615.474783226882"/>
    <n v="13651.637808656133"/>
    <n v="13895.752414656476"/>
    <n v="13978.86015282201"/>
    <n v="14020.811724003464"/>
    <n v="12917.31750847293"/>
    <n v="12921.252974286786"/>
    <n v="12959.450006385248"/>
    <n v="12962.437789631766"/>
    <n v="12964.596371971005"/>
    <n v="12991.396787804582"/>
    <n v="12763.461765766833"/>
    <n v="12763.461765766833"/>
    <n v="12920.8934598411"/>
    <n v="13032.031307090221"/>
    <n v="13782.255368017435"/>
    <n v="14037.665832153838"/>
    <n v="13562.242060575409"/>
    <n v="12019.719484594425"/>
    <n v="12031.814136335612"/>
    <n v="12149.202984982527"/>
    <n v="12127.359268110971"/>
    <n v="12133.993121098811"/>
    <n v="12216.357372589669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</r>
  <r>
    <s v="DE Florida"/>
    <x v="24"/>
    <s v="Regulated &amp; Renewable Energy"/>
    <s v="PEF Fossil Hydro Maintenance Osprey BG-342"/>
    <s v="AFUDC Not Eligible"/>
    <s v="Maintenance"/>
    <s v="Maintenance"/>
    <s v="Fossil Hydro"/>
    <s v="BG - Other Production Plant"/>
    <s v="~"/>
    <s v="PEF Osprey CC 342"/>
    <n v="0"/>
    <n v="0"/>
    <n v="0"/>
    <n v="0"/>
    <n v="0"/>
    <n v="0"/>
    <n v="0"/>
    <n v="0"/>
    <n v="0"/>
    <n v="0"/>
    <n v="0"/>
    <n v="0"/>
    <n v="0"/>
    <n v="52.318073499999997"/>
    <n v="109.5801958232"/>
    <n v="341.80665930559996"/>
    <n v="549.33265516400002"/>
    <n v="441.96381527536175"/>
    <n v="370.26995830772887"/>
    <n v="370.26995830772887"/>
    <n v="403.27393325332889"/>
    <n v="402.23266059883082"/>
    <n v="403.04625527043083"/>
    <n v="425.65193417043082"/>
    <n v="397.91773782045016"/>
    <n v="397.91773782045016"/>
    <n v="407.01261269565015"/>
    <n v="413.43307854005013"/>
    <n v="456.77374131205011"/>
    <n v="466.39465292845011"/>
    <n v="451.64704918988099"/>
    <n v="425.63274686152931"/>
    <n v="426.33145841952933"/>
    <n v="433.11304643752931"/>
    <n v="433.64350427552932"/>
    <n v="434.02674389712934"/>
    <n v="422.99132685265999"/>
    <n v="423.37456368265998"/>
    <n v="423.37456368265998"/>
    <n v="433.98843743859902"/>
    <n v="441.48123034250159"/>
    <n v="492.06052136882465"/>
    <n v="509.28001734281042"/>
    <n v="517.97216715950481"/>
    <n v="485.03424623809281"/>
    <n v="485.84965451695211"/>
    <n v="493.76388314302301"/>
    <n v="494.38293646730051"/>
    <n v="494.83018362767962"/>
    <n v="500.38309196971898"/>
    <n v="477.15556156564571"/>
    <n v="477.15556156564571"/>
    <n v="487.09094451380065"/>
    <n v="494.10476138813783"/>
    <n v="541.45077634441202"/>
    <n v="557.56951777753204"/>
    <n v="565.70602279515299"/>
    <n v="521.18268590613957"/>
    <n v="521.94596929313389"/>
    <n v="529.35428165366727"/>
    <n v="529.93376205671836"/>
    <n v="530.35241898754487"/>
    <n v="535.55035822469608"/>
    <n v="526.15408739268969"/>
    <n v="526.15408739268969"/>
    <n v="556.68902077532118"/>
    <n v="578.24495194913004"/>
    <n v="723.75594233238292"/>
    <n v="773.29451557515722"/>
    <n v="747.10479147632918"/>
    <n v="662.13167255332803"/>
    <n v="664.47751140982302"/>
    <n v="687.24586624697827"/>
    <n v="686.01022929680119"/>
    <n v="687.29690959485026"/>
    <n v="703.2720088096072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</r>
  <r>
    <s v="DE Florida"/>
    <x v="24"/>
    <s v="Regulated &amp; Renewable Energy"/>
    <s v="PEF Fossil Hydro Maintenance Osprey BG-343"/>
    <s v="AFUDC Not Eligible"/>
    <s v="Maintenance"/>
    <s v="Maintenance"/>
    <s v="Fossil Hydro"/>
    <s v="BG - Other Production Plant"/>
    <s v="~"/>
    <s v="PEF Osprey CC 343"/>
    <n v="0"/>
    <n v="0"/>
    <n v="0"/>
    <n v="0"/>
    <n v="0"/>
    <n v="0"/>
    <n v="0"/>
    <n v="0"/>
    <n v="0"/>
    <n v="0"/>
    <n v="0"/>
    <n v="0"/>
    <n v="0"/>
    <n v="683.08670237499996"/>
    <n v="1430.7249790165999"/>
    <n v="4462.7710489928004"/>
    <n v="7172.3174578070002"/>
    <n v="5770.4648690002023"/>
    <n v="4834.3998142239543"/>
    <n v="4834.3998142239543"/>
    <n v="5265.3135482867547"/>
    <n v="5251.7182559479725"/>
    <n v="5262.3408890862729"/>
    <n v="5557.4901104112732"/>
    <n v="5195.3808150885197"/>
    <n v="5195.3808150885197"/>
    <n v="5314.1273145561199"/>
    <n v="5397.9556084508204"/>
    <n v="5963.8294725118203"/>
    <n v="6089.4441282175203"/>
    <n v="5896.8932307592568"/>
    <n v="5557.2395928618289"/>
    <n v="5566.3622639033292"/>
    <n v="5654.9055202998288"/>
    <n v="5661.8314002313291"/>
    <n v="5666.835137407129"/>
    <n v="5522.7521057901595"/>
    <n v="5527.755806517659"/>
    <n v="5527.755806517659"/>
    <n v="5666.3311495875532"/>
    <n v="5764.1574824689833"/>
    <n v="6424.5236001913481"/>
    <n v="6649.3423249053612"/>
    <n v="6762.8275302658776"/>
    <n v="6332.7784030731973"/>
    <n v="6343.4244202186082"/>
    <n v="6446.7530420026842"/>
    <n v="6454.8354376258949"/>
    <n v="6460.6747221427177"/>
    <n v="6533.1738111867353"/>
    <n v="6229.9071825381034"/>
    <n v="6229.9071825381034"/>
    <n v="6359.6336769447807"/>
    <n v="6451.213224534049"/>
    <n v="7069.4110913353688"/>
    <n v="7279.8738214865662"/>
    <n v="7386.1123306780337"/>
    <n v="6804.7956143135771"/>
    <n v="6814.7618208050953"/>
    <n v="6911.4923038691759"/>
    <n v="6919.0585911132066"/>
    <n v="6924.5250030551097"/>
    <n v="6992.3945999184871"/>
    <n v="6869.7125170553709"/>
    <n v="6869.7125170553709"/>
    <n v="7268.3946674021827"/>
    <n v="7549.8416542159903"/>
    <n v="9449.7192081682624"/>
    <n v="10096.524120366837"/>
    <n v="9754.577842792507"/>
    <n v="8645.1258455146362"/>
    <n v="8675.7545050880854"/>
    <n v="8973.0316123471293"/>
    <n v="8956.8985077918842"/>
    <n v="8973.6981667794116"/>
    <n v="9182.2785107131458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</r>
  <r>
    <s v="DE Florida"/>
    <x v="24"/>
    <s v="Regulated &amp; Renewable Energy"/>
    <s v="PEF Fossil Hydro Maintenance Osprey BG-344"/>
    <s v="AFUDC Not Eligible"/>
    <s v="Maintenance"/>
    <s v="Maintenance"/>
    <s v="Fossil Hydro"/>
    <s v="BG - Other Production Plant"/>
    <s v="~"/>
    <s v="PEF Osprey CC 344"/>
    <n v="0"/>
    <n v="0"/>
    <n v="0"/>
    <n v="0"/>
    <n v="0"/>
    <n v="0"/>
    <n v="0"/>
    <n v="0"/>
    <n v="0"/>
    <n v="0"/>
    <n v="0.46"/>
    <n v="267.08"/>
    <n v="267.08"/>
    <n v="386.02883962499999"/>
    <n v="516.21832385380003"/>
    <n v="1044.2016098104"/>
    <n v="1516.026636001"/>
    <n v="1219.7143384932047"/>
    <n v="1021.8564544245276"/>
    <n v="1021.8564544245276"/>
    <n v="1096.8933252449276"/>
    <n v="1094.0610940236711"/>
    <n v="1095.910859040571"/>
    <n v="1147.3064685155709"/>
    <n v="1072.5514390724927"/>
    <n v="1072.5514390724927"/>
    <n v="1093.2292802192926"/>
    <n v="1107.8266633213925"/>
    <n v="1206.3647248443924"/>
    <n v="1228.2385477194923"/>
    <n v="1189.4011054708105"/>
    <n v="1120.8930968324435"/>
    <n v="1122.4816669669435"/>
    <n v="1137.9000868664434"/>
    <n v="1139.1061202709434"/>
    <n v="1139.9774426503434"/>
    <n v="1110.9927621489135"/>
    <n v="1111.8640781814136"/>
    <n v="1111.8640781814136"/>
    <n v="1135.9946276596463"/>
    <n v="1153.0294270227537"/>
    <n v="1268.0210043440575"/>
    <n v="1307.169378363297"/>
    <n v="1326.9309052145647"/>
    <n v="1242.5511875478508"/>
    <n v="1244.4050111630945"/>
    <n v="1262.3979409675017"/>
    <n v="1263.8053533048478"/>
    <n v="1264.8221658259586"/>
    <n v="1277.4466545448577"/>
    <n v="1218.148226032373"/>
    <n v="1218.148226032373"/>
    <n v="1240.7376998676357"/>
    <n v="1256.6845872291931"/>
    <n v="1364.3323318244161"/>
    <n v="1400.9805304656622"/>
    <n v="1419.4800053389649"/>
    <n v="1307.7612257285689"/>
    <n v="1309.4966565810455"/>
    <n v="1326.3404842528114"/>
    <n v="1327.658013478517"/>
    <n v="1328.6098881907658"/>
    <n v="1340.4281253948707"/>
    <n v="1316.9102143270854"/>
    <n v="1316.9102143270854"/>
    <n v="1386.3345329843573"/>
    <n v="1435.3441645434671"/>
    <n v="1766.1784007906724"/>
    <n v="1878.8094536093172"/>
    <n v="1815.1784563201406"/>
    <n v="1608.726327254592"/>
    <n v="1614.0598337093518"/>
    <n v="1665.8260354465269"/>
    <n v="1662.8309556605905"/>
    <n v="1665.7563559521986"/>
    <n v="1702.0773907672824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</r>
  <r>
    <s v="DE Florida"/>
    <x v="24"/>
    <s v="Regulated &amp; Renewable Energy"/>
    <s v="PEF Fossil Hydro Maintenance Osprey BG-345"/>
    <s v="AFUDC Not Eligible"/>
    <s v="Maintenance"/>
    <s v="Maintenance"/>
    <s v="Fossil Hydro"/>
    <s v="BG - Other Production Plant"/>
    <s v="~"/>
    <s v="PEF Osprey CC 345"/>
    <n v="0"/>
    <n v="0"/>
    <n v="0"/>
    <n v="0"/>
    <n v="0"/>
    <n v="0"/>
    <n v="0"/>
    <n v="0"/>
    <n v="0"/>
    <n v="0"/>
    <n v="0"/>
    <n v="0"/>
    <n v="0"/>
    <n v="154.67153625"/>
    <n v="323.95950570600002"/>
    <n v="1010.5066482479999"/>
    <n v="1624.0300913699998"/>
    <n v="1306.6081700342313"/>
    <n v="1094.6546661103619"/>
    <n v="1094.6546661103619"/>
    <n v="1192.2265980583618"/>
    <n v="1189.1482117503044"/>
    <n v="1191.5534979033043"/>
    <n v="1258.3842286533043"/>
    <n v="1176.3917073478201"/>
    <n v="1176.3917073478201"/>
    <n v="1203.2795144638201"/>
    <n v="1222.2607813408201"/>
    <n v="1350.3917778508201"/>
    <n v="1378.8347437378202"/>
    <n v="1335.2353836380887"/>
    <n v="1258.3275038860161"/>
    <n v="1260.3931531510161"/>
    <n v="1280.4420304660161"/>
    <n v="1282.0102596310162"/>
    <n v="1283.1432574090161"/>
    <n v="1250.5184913723326"/>
    <n v="1251.6514808973327"/>
    <n v="1251.6514808973327"/>
    <n v="1283.0290713972549"/>
    <n v="1305.1798707044186"/>
    <n v="1454.7064543150739"/>
    <n v="1505.6121185156167"/>
    <n v="1531.3085535574974"/>
    <n v="1433.9324332922811"/>
    <n v="1436.3430090775807"/>
    <n v="1459.7396906908948"/>
    <n v="1461.5697861068993"/>
    <n v="1462.8919742705541"/>
    <n v="1479.3079302209082"/>
    <n v="1410.6392032442739"/>
    <n v="1410.6392032442739"/>
    <n v="1440.01358521719"/>
    <n v="1460.7502329166252"/>
    <n v="1600.7307384973662"/>
    <n v="1648.3864826443059"/>
    <n v="1672.4424055573256"/>
    <n v="1540.8144686967973"/>
    <n v="1543.0711484725191"/>
    <n v="1564.974138844259"/>
    <n v="1566.6873972857168"/>
    <n v="1567.9251742960121"/>
    <n v="1583.2931025802907"/>
    <n v="1555.5141074403971"/>
    <n v="1555.5141074403971"/>
    <n v="1645.787547279155"/>
    <n v="1709.5154759306745"/>
    <n v="2139.7039905619986"/>
    <n v="2286.1597681230924"/>
    <n v="2208.7327434034719"/>
    <n v="1957.5191088295646"/>
    <n v="1964.4543439659767"/>
    <n v="2031.7666804582038"/>
    <n v="2028.1136559617123"/>
    <n v="2031.9175960267564"/>
    <n v="2079.1463598760283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</r>
  <r>
    <s v="DE Florida"/>
    <x v="24"/>
    <s v="Regulated &amp; Renewable Energy"/>
    <s v="PEF Fossil Hydro Maintenance Osprey BG-346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33.125159375000003"/>
    <n v="69.380640534999998"/>
    <n v="216.41469778000001"/>
    <n v="347.80966757500005"/>
    <n v="279.82914583006232"/>
    <n v="234.43621984127773"/>
    <n v="234.43621984127773"/>
    <n v="255.33266837127775"/>
    <n v="254.67338716450553"/>
    <n v="255.18851418200552"/>
    <n v="269.5012873070055"/>
    <n v="251.94139618772238"/>
    <n v="251.94139618772238"/>
    <n v="257.6998111977224"/>
    <n v="261.7649256052224"/>
    <n v="289.20604233022243"/>
    <n v="295.29751721272243"/>
    <n v="285.96008004123621"/>
    <n v="269.48913887295936"/>
    <n v="269.93152771045936"/>
    <n v="274.22528642295936"/>
    <n v="274.56114551045937"/>
    <n v="274.80379346545936"/>
    <n v="267.81672525149617"/>
    <n v="268.05937143899615"/>
    <n v="268.05937143899615"/>
    <n v="274.77975176569663"/>
    <n v="279.52395912874834"/>
    <n v="311.54921966678336"/>
    <n v="322.45207800486372"/>
    <n v="327.95568149290784"/>
    <n v="307.10093487210196"/>
    <n v="307.61722646190992"/>
    <n v="312.62827403819148"/>
    <n v="313.02023967461383"/>
    <n v="313.30342290129414"/>
    <n v="316.81935467473653"/>
    <n v="302.11276024458016"/>
    <n v="302.11276024458016"/>
    <n v="308.4032715681787"/>
    <n v="312.84401579513957"/>
    <n v="342.82078113612897"/>
    <n v="353.02623834259009"/>
    <n v="358.17780393547605"/>
    <n v="329.98777167810186"/>
    <n v="330.47103868593206"/>
    <n v="335.16155469682673"/>
    <n v="335.52844825857647"/>
    <n v="335.79351767540817"/>
    <n v="339.08455293809516"/>
    <n v="333.13528925929205"/>
    <n v="333.13528925929205"/>
    <n v="352.46895613150849"/>
    <n v="366.11742843084221"/>
    <n v="458.24996984048903"/>
    <n v="489.61608616368613"/>
    <n v="473.0339044040785"/>
    <n v="419.23266169740151"/>
    <n v="420.71796596903857"/>
    <n v="435.13410312361856"/>
    <n v="434.3517517083414"/>
    <n v="435.16643330406657"/>
    <n v="445.28131525250399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</r>
  <r>
    <s v="DE Florida"/>
    <x v="24"/>
    <s v="Regulated &amp; Renewable Energy"/>
    <s v="PEF Fossil Hydro Maintenance Other BA"/>
    <s v="AFUDC Not Eligible"/>
    <s v="Maintenance"/>
    <s v="Maintenance"/>
    <s v="Fossil Hydro"/>
    <s v="BA - Fossil Steam Plants "/>
    <s v="~"/>
    <s v="PEF CR1&amp;2 Turbogenerator 314"/>
    <n v="7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Suwannee BG-341"/>
    <s v="AFUDC Not Eligible"/>
    <s v="Maintenance"/>
    <s v="Maintenance"/>
    <s v="Fossil Hydro"/>
    <s v="BG - Other Production Plant"/>
    <s v="~"/>
    <s v="PEF Suwannee 341"/>
    <n v="3400.88"/>
    <n v="3717.27"/>
    <n v="4504.22"/>
    <n v="4566.49"/>
    <n v="5376.13"/>
    <n v="5759.64"/>
    <n v="5950.56"/>
    <n v="6050.23"/>
    <n v="6223.7400000000016"/>
    <n v="6367.9600000000009"/>
    <n v="7281.1799999999994"/>
    <n v="9102.8300000000017"/>
    <n v="9102.8300000000017"/>
    <n v="9108.7918614240025"/>
    <n v="9142.9766876904032"/>
    <n v="9226.4455908360032"/>
    <n v="8580.8604954647744"/>
    <n v="8597.7881522383741"/>
    <n v="8605.0358476511738"/>
    <n v="8642.9483256287731"/>
    <n v="8654.7637816063725"/>
    <n v="7518.225792017859"/>
    <n v="7518.225792017859"/>
    <n v="7523.9986748330593"/>
    <n v="7303.2357318376298"/>
    <n v="7303.2357318376298"/>
    <n v="7306.5952961624298"/>
    <n v="7309.9558163360298"/>
    <n v="7314.9616720296299"/>
    <n v="7320.7443214544301"/>
    <n v="7329.3846625536298"/>
    <n v="7333.0941388712299"/>
    <n v="7336.7814896808295"/>
    <n v="7362.7179030672296"/>
    <n v="7375.486367992029"/>
    <n v="7391.5911253864288"/>
    <n v="7088.6170189620952"/>
    <n v="6625.2953965782208"/>
    <n v="6625.2953965782208"/>
    <n v="6625.8257226061151"/>
    <n v="6626.3561705924685"/>
    <n v="6627.1181050606683"/>
    <n v="6627.9728122541555"/>
    <n v="6629.2446942355673"/>
    <n v="6629.822892087218"/>
    <n v="6630.3982077995679"/>
    <n v="6634.0061752532238"/>
    <n v="6636.4174455770144"/>
    <n v="6638.7060873197643"/>
    <n v="6641.2280770342159"/>
    <n v="6505.5434881430847"/>
    <n v="6505.5434881430847"/>
    <n v="6512.7065392851846"/>
    <n v="6519.8716284278034"/>
    <n v="6530.5447981833377"/>
    <n v="6542.8741985347187"/>
    <n v="4850.6558616897573"/>
    <n v="4858.5649731115063"/>
    <n v="4866.4269099207086"/>
    <n v="4921.7268945520436"/>
    <n v="4958.1036560860357"/>
    <n v="4992.4412039625931"/>
    <n v="5029.8542037693996"/>
    <n v="4969.3559322142528"/>
    <n v="4969.3559322142528"/>
    <n v="4969.8695651689331"/>
    <n v="4970.3833162431865"/>
    <n v="4971.1212672989332"/>
    <n v="4971.9490708727471"/>
    <n v="4973.1809178230305"/>
    <n v="4973.7409157399961"/>
    <n v="4974.2981222387643"/>
    <n v="4977.7925216952108"/>
    <n v="4980.1278924592298"/>
    <n v="4982.3444946222462"/>
    <n v="4984.7870996624924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</r>
  <r>
    <s v="DE Florida"/>
    <x v="24"/>
    <s v="Regulated &amp; Renewable Energy"/>
    <s v="PEF Fossil Hydro Maintenance Suwannee BG-342"/>
    <s v="AFUDC Not Eligible"/>
    <s v="Maintenance"/>
    <s v="Maintenance"/>
    <s v="Fossil Hydro"/>
    <s v="BG - Other Production Plant"/>
    <s v="~"/>
    <s v="PEF Suwannee 342"/>
    <n v="0"/>
    <n v="0"/>
    <n v="0"/>
    <n v="0"/>
    <n v="0"/>
    <n v="0"/>
    <n v="0"/>
    <n v="0"/>
    <n v="0"/>
    <n v="0"/>
    <n v="0"/>
    <n v="0"/>
    <n v="0"/>
    <n v="8.1620383580000002"/>
    <n v="54.962499389300007"/>
    <n v="169.23492887449999"/>
    <n v="157.39336468578324"/>
    <n v="180.56803683448325"/>
    <n v="190.49043585708324"/>
    <n v="242.39420843628324"/>
    <n v="258.57006326548321"/>
    <n v="224.61480957085467"/>
    <n v="224.61480957085467"/>
    <n v="232.51812828675469"/>
    <n v="225.6957748986716"/>
    <n v="225.6957748986716"/>
    <n v="230.2951593752716"/>
    <n v="234.8958524489716"/>
    <n v="241.74907886267158"/>
    <n v="249.66576847677158"/>
    <n v="261.49475785817157"/>
    <n v="266.57318652987158"/>
    <n v="271.62132445307157"/>
    <n v="307.12936227437154"/>
    <n v="324.60992632597151"/>
    <n v="346.65801470827154"/>
    <n v="332.44884100541992"/>
    <n v="310.7195338694529"/>
    <n v="310.7195338694529"/>
    <n v="311.44557244601117"/>
    <n v="312.17177798881517"/>
    <n v="313.2148982349002"/>
    <n v="314.38502823322847"/>
    <n v="316.12628801450063"/>
    <n v="316.91786512575101"/>
    <n v="317.70549646740812"/>
    <n v="322.6449552466089"/>
    <n v="325.94608545991048"/>
    <n v="329.07933200214688"/>
    <n v="332.53204170535633"/>
    <n v="325.73819682477682"/>
    <n v="325.73819682477682"/>
    <n v="335.54471429040871"/>
    <n v="345.35402186423482"/>
    <n v="359.96603894256344"/>
    <n v="376.8455051767167"/>
    <n v="279.37994880694004"/>
    <n v="290.20785408869347"/>
    <n v="300.97117534714471"/>
    <n v="376.6791738492189"/>
    <n v="426.48048620193993"/>
    <n v="473.49002952340908"/>
    <n v="524.70999553632623"/>
    <n v="518.39886871005206"/>
    <n v="518.39886871005206"/>
    <n v="519.10205376919498"/>
    <n v="519.80540053898676"/>
    <n v="520.81568648744644"/>
    <n v="521.94898430197827"/>
    <n v="523.63543444637878"/>
    <n v="524.40209508365422"/>
    <n v="525.16493415233208"/>
    <n v="529.94891357977701"/>
    <n v="533.14613411216635"/>
    <n v="536.18075544806845"/>
    <n v="539.52478420252362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</r>
  <r>
    <s v="DE Florida"/>
    <x v="24"/>
    <s v="Regulated &amp; Renewable Energy"/>
    <s v="PEF Fossil Hydro Maintenance Suwannee BG-343"/>
    <s v="AFUDC Not Eligible"/>
    <s v="Maintenance"/>
    <s v="Maintenance"/>
    <s v="Fossil Hydro"/>
    <s v="BG - Other Production Plant"/>
    <s v="~"/>
    <s v="PEF Suwannee 343"/>
    <n v="0"/>
    <n v="0"/>
    <n v="0"/>
    <n v="0"/>
    <n v="0"/>
    <n v="0"/>
    <n v="0"/>
    <n v="0"/>
    <n v="0"/>
    <n v="0"/>
    <n v="0"/>
    <n v="0"/>
    <n v="0"/>
    <n v="36.804122132000003"/>
    <n v="247.83595120219999"/>
    <n v="763.11121292299993"/>
    <n v="709.71543658383553"/>
    <n v="814.2142672336355"/>
    <n v="858.95617721403551"/>
    <n v="1092.9997704108355"/>
    <n v="1165.9396551076354"/>
    <n v="1012.8292126928104"/>
    <n v="1012.8292126928104"/>
    <n v="1048.4667206914105"/>
    <n v="1017.7034828445107"/>
    <n v="1017.7034828445107"/>
    <n v="1038.4429477409108"/>
    <n v="1059.1883133407107"/>
    <n v="1090.0907633005106"/>
    <n v="1125.7885631219106"/>
    <n v="1179.1276373575106"/>
    <n v="1202.0272000493105"/>
    <n v="1224.7901762221106"/>
    <n v="1384.9024059523106"/>
    <n v="1463.7254628987105"/>
    <n v="1563.1443215229106"/>
    <n v="1499.0725613305588"/>
    <n v="1401.0911455862897"/>
    <n v="1401.0911455862897"/>
    <n v="1404.3649861726922"/>
    <n v="1407.6395796404006"/>
    <n v="1412.3431994044081"/>
    <n v="1417.6195293455164"/>
    <n v="1425.4711878213268"/>
    <n v="1429.0405536343162"/>
    <n v="1432.5921272513315"/>
    <n v="1454.8650493085406"/>
    <n v="1469.750448545228"/>
    <n v="1483.8788296373248"/>
    <n v="1499.4477284870479"/>
    <n v="1468.8130407088859"/>
    <n v="1468.8130407088859"/>
    <n v="1513.0324195777628"/>
    <n v="1557.2643795542303"/>
    <n v="1623.1526341246797"/>
    <n v="1699.2652311937495"/>
    <n v="1259.7752309071579"/>
    <n v="1308.6002340428979"/>
    <n v="1357.134016018294"/>
    <n v="1698.5152128499117"/>
    <n v="1923.0784287734095"/>
    <n v="2135.0530480885832"/>
    <n v="2366.0132325489531"/>
    <n v="2337.5552086685493"/>
    <n v="2337.5552086685493"/>
    <n v="2340.7259985696683"/>
    <n v="2343.8975176536474"/>
    <n v="2348.4530815709509"/>
    <n v="2353.5633284662104"/>
    <n v="2361.167840275838"/>
    <n v="2364.6248531555225"/>
    <n v="2368.064633884213"/>
    <n v="2389.6364711388228"/>
    <n v="2404.0533226403427"/>
    <n v="2417.7369846585989"/>
    <n v="2432.815821254761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</r>
  <r>
    <s v="DE Florida"/>
    <x v="24"/>
    <s v="Regulated &amp; Renewable Energy"/>
    <s v="PEF Fossil Hydro Maintenance Suwannee BG-344"/>
    <s v="AFUDC Not Eligible"/>
    <s v="Maintenance"/>
    <s v="Maintenance"/>
    <s v="Fossil Hydro"/>
    <s v="BG - Other Production Plant"/>
    <s v="~"/>
    <s v="PEF Suwannee 344"/>
    <n v="0"/>
    <n v="0"/>
    <n v="0"/>
    <n v="0"/>
    <n v="0"/>
    <n v="0"/>
    <n v="0"/>
    <n v="0"/>
    <n v="0"/>
    <n v="0"/>
    <n v="0"/>
    <n v="0"/>
    <n v="0"/>
    <n v="9.2766904760000006"/>
    <n v="62.468475674600001"/>
    <n v="192.34656638899997"/>
    <n v="178.8878541271614"/>
    <n v="205.2273848885614"/>
    <n v="216.5048404057614"/>
    <n v="275.49687298816139"/>
    <n v="293.88179007056141"/>
    <n v="255.28942322014279"/>
    <n v="255.28942322014279"/>
    <n v="264.2720618999428"/>
    <n v="256.51801102157316"/>
    <n v="256.51801102157316"/>
    <n v="261.74551232677317"/>
    <n v="266.97450093817315"/>
    <n v="274.76364102957314"/>
    <n v="283.76147660977313"/>
    <n v="297.20589678057314"/>
    <n v="302.97786314797315"/>
    <n v="308.71540209837315"/>
    <n v="349.07260967697312"/>
    <n v="368.94041413217315"/>
    <n v="393.99950875277312"/>
    <n v="377.84985341185256"/>
    <n v="353.15307452931648"/>
    <n v="353.15307452931648"/>
    <n v="353.97826486204326"/>
    <n v="354.80364496282959"/>
    <n v="355.98921935341002"/>
    <n v="357.31914863517261"/>
    <n v="359.29820427307425"/>
    <n v="360.19788343737986"/>
    <n v="361.0930779764484"/>
    <n v="366.70709597094782"/>
    <n v="370.45904638658817"/>
    <n v="374.02018602872613"/>
    <n v="377.9444164495207"/>
    <n v="370.22276735468154"/>
    <n v="370.22276735468154"/>
    <n v="381.36851590252917"/>
    <n v="392.51743559084161"/>
    <n v="409.12494877813515"/>
    <n v="428.30956624576271"/>
    <n v="317.53358617120932"/>
    <n v="329.84020878145702"/>
    <n v="342.07342742475555"/>
    <n v="428.12051981226404"/>
    <n v="484.72296882452196"/>
    <n v="538.15238972205384"/>
    <n v="596.36723141381754"/>
    <n v="589.19422296247399"/>
    <n v="589.19422296247399"/>
    <n v="589.99343877780063"/>
    <n v="590.79283838785739"/>
    <n v="591.94109445148217"/>
    <n v="593.22916154715256"/>
    <n v="595.14592244762969"/>
    <n v="596.01728240946647"/>
    <n v="596.88429890862187"/>
    <n v="602.32160444988529"/>
    <n v="605.95545471639582"/>
    <n v="609.40450036042148"/>
    <n v="613.20520777409331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</r>
  <r>
    <s v="DE Florida"/>
    <x v="24"/>
    <s v="Regulated &amp; Renewable Energy"/>
    <s v="PEF Fossil Hydro Maintenance Suwannee BG-345"/>
    <s v="AFUDC Not Eligible"/>
    <s v="Maintenance"/>
    <s v="Maintenance"/>
    <s v="Fossil Hydro"/>
    <s v="BG - Other Production Plant"/>
    <s v="~"/>
    <s v="PEF Suwannee 345"/>
    <n v="0"/>
    <n v="0"/>
    <n v="0"/>
    <n v="0"/>
    <n v="0"/>
    <n v="0"/>
    <n v="0"/>
    <n v="0"/>
    <n v="0"/>
    <n v="0"/>
    <n v="0"/>
    <n v="0"/>
    <n v="0"/>
    <n v="8.1783780640000003"/>
    <n v="55.072529634399999"/>
    <n v="169.573722796"/>
    <n v="157.70845280378941"/>
    <n v="180.92951867338942"/>
    <n v="190.87178149418943"/>
    <n v="242.87946100778944"/>
    <n v="259.08769852138943"/>
    <n v="225.06446929930189"/>
    <n v="225.06446929930189"/>
    <n v="232.98360978650189"/>
    <n v="226.14759862768801"/>
    <n v="226.14759862768801"/>
    <n v="230.756190680488"/>
    <n v="235.36609395008801"/>
    <n v="242.23303993968801"/>
    <n v="250.165578092488"/>
    <n v="262.01824810368799"/>
    <n v="267.10684335728797"/>
    <n v="272.16508722288796"/>
    <n v="307.74420911328798"/>
    <n v="325.25976776608798"/>
    <n v="347.35199454448798"/>
    <n v="333.1143752854378"/>
    <n v="311.34156792628977"/>
    <n v="311.34156792628977"/>
    <n v="312.06905997027434"/>
    <n v="312.79671931475684"/>
    <n v="313.84192779877901"/>
    <n v="315.01440029775671"/>
    <n v="316.75914593288644"/>
    <n v="317.55230771413062"/>
    <n v="318.3415158266867"/>
    <n v="323.29086298189247"/>
    <n v="326.59860177687267"/>
    <n v="329.73812081196934"/>
    <n v="333.19774254609302"/>
    <n v="326.39029696638801"/>
    <n v="326.39029696638801"/>
    <n v="336.21644624520724"/>
    <n v="346.04539121777981"/>
    <n v="360.68666031045274"/>
    <n v="377.59991779914384"/>
    <n v="279.93924368226078"/>
    <n v="290.78882550866388"/>
    <n v="301.57369402004787"/>
    <n v="377.43325349048723"/>
    <n v="427.33426383120656"/>
    <n v="474.43791625672253"/>
    <n v="525.760420281503"/>
    <n v="519.43665911655671"/>
    <n v="519.43665911655671"/>
    <n v="520.14125189232948"/>
    <n v="520.8460067024821"/>
    <n v="521.85831515741006"/>
    <n v="522.99388173769478"/>
    <n v="524.68370801172546"/>
    <n v="525.45190343833485"/>
    <n v="526.21626964589166"/>
    <n v="531.00982619291449"/>
    <n v="534.21344728864653"/>
    <n v="537.2541436781413"/>
    <n v="540.60486689350273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</r>
  <r>
    <s v="DE Florida"/>
    <x v="24"/>
    <s v="Regulated &amp; Renewable Energy"/>
    <s v="PEF Fossil Hydro Maintenance Suwannee BG-346"/>
    <s v="AFUDC Not Eligible"/>
    <s v="Maintenance"/>
    <s v="Maintenance"/>
    <s v="Fossil Hydro"/>
    <s v="BG - Other Production Plant"/>
    <s v="~"/>
    <s v="PEF Suwannee 346"/>
    <n v="0"/>
    <n v="0"/>
    <n v="0"/>
    <n v="0"/>
    <n v="0"/>
    <n v="0"/>
    <n v="0"/>
    <n v="0"/>
    <n v="0"/>
    <n v="0"/>
    <n v="0"/>
    <n v="0"/>
    <n v="0"/>
    <n v="2.6591095459999998"/>
    <n v="17.9062264091"/>
    <n v="55.135028181499983"/>
    <n v="51.27716633465807"/>
    <n v="58.827240131558071"/>
    <n v="62.059857377758071"/>
    <n v="78.969581528158074"/>
    <n v="84.239511428558075"/>
    <n v="73.17723319903466"/>
    <n v="73.17723319903466"/>
    <n v="75.752054502334659"/>
    <n v="73.529400769930191"/>
    <n v="73.529400769930191"/>
    <n v="75.027833714130196"/>
    <n v="76.526692986030199"/>
    <n v="78.759404837930205"/>
    <n v="81.338582244630203"/>
    <n v="85.192347346430196"/>
    <n v="86.846848044330201"/>
    <n v="88.491480322730197"/>
    <n v="100.0596399158302"/>
    <n v="105.75463088503021"/>
    <n v="112.93767508513021"/>
    <n v="108.30847000463812"/>
    <n v="101.22928151043284"/>
    <n v="101.22928151043284"/>
    <n v="101.46581753550532"/>
    <n v="101.70240795649194"/>
    <n v="102.04224598252522"/>
    <n v="102.42346250125989"/>
    <n v="102.99074732685844"/>
    <n v="103.2486351436754"/>
    <n v="103.50523746866648"/>
    <n v="105.11446318113479"/>
    <n v="106.18993801692449"/>
    <n v="107.2107180506603"/>
    <n v="108.33557595118367"/>
    <n v="106.12221000218818"/>
    <n v="106.12221000218818"/>
    <n v="109.3170742091566"/>
    <n v="112.51284740515548"/>
    <n v="117.27329478301118"/>
    <n v="122.77245416280364"/>
    <n v="91.01916166632229"/>
    <n v="94.546783693444155"/>
    <n v="98.053364898978415"/>
    <n v="122.71826509858359"/>
    <n v="138.94302897152596"/>
    <n v="154.25826273010017"/>
    <n v="170.94520961723995"/>
    <n v="168.88910832811609"/>
    <n v="168.88910832811609"/>
    <n v="169.11819890835562"/>
    <n v="169.34734217228902"/>
    <n v="169.67648311624274"/>
    <n v="170.04570008201807"/>
    <n v="170.5951284822697"/>
    <n v="170.84489876387141"/>
    <n v="171.09342401707548"/>
    <n v="172.65199612926332"/>
    <n v="173.69361824195661"/>
    <n v="174.68226718096625"/>
    <n v="175.77171792758699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</r>
  <r>
    <s v="DE Florida"/>
    <x v="24"/>
    <s v="Regulated &amp; Renewable Energy"/>
    <s v="PEF Fossil Hydro Maintenance Tiger Bay BG-341"/>
    <s v="AFUDC Not Eligible"/>
    <s v="Maintenance"/>
    <s v="Maintenance"/>
    <s v="Fossil Hydro"/>
    <s v="BG - Other Production Plant"/>
    <s v="~"/>
    <s v="PEF Tiger Bay 341"/>
    <n v="537.49"/>
    <n v="1407.8500000000001"/>
    <n v="1332.17"/>
    <n v="1158.78"/>
    <n v="1160.5700000000002"/>
    <n v="1163.77"/>
    <n v="1165.98"/>
    <n v="1169.4100000000001"/>
    <n v="1174.27"/>
    <n v="1206.1899999999998"/>
    <n v="818.71"/>
    <n v="1350.93"/>
    <n v="1350.93"/>
    <n v="1376.409925341"/>
    <n v="1376.409925341"/>
    <n v="1376.409925341"/>
    <n v="1382.9183466847999"/>
    <n v="1168.8662642662023"/>
    <n v="1168.8662642662023"/>
    <n v="1168.8662642662023"/>
    <n v="1168.8662642662023"/>
    <n v="1505.1492671745023"/>
    <n v="1505.1492671745023"/>
    <n v="1505.1492671745023"/>
    <n v="1505.1492671745023"/>
    <n v="1505.1492671745023"/>
    <n v="1567.9084556005023"/>
    <n v="1572.2777374755024"/>
    <n v="1576.6470193505024"/>
    <n v="1583.3179212746024"/>
    <n v="1587.9203996578024"/>
    <n v="1602.5063430841024"/>
    <n v="1617.0921544798023"/>
    <n v="1628.5323706845022"/>
    <n v="1638.3313568181022"/>
    <n v="1658.3055705924023"/>
    <n v="1677.6509513948024"/>
    <n v="1299.9563775321344"/>
    <n v="1299.9563775321344"/>
    <n v="2176.0043040717105"/>
    <n v="2236.994581719644"/>
    <n v="2297.9848593675774"/>
    <n v="2391.1031731209082"/>
    <n v="216.90316654166463"/>
    <n v="420.50658805977946"/>
    <n v="624.10816657870532"/>
    <n v="783.80076198422341"/>
    <n v="920.58362517647561"/>
    <n v="1199.4012612882977"/>
    <n v="1469.4410939423478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489.9724350775449"/>
    <n v="507.40552517537981"/>
    <n v="524.83861527321471"/>
    <n v="251.60299524715288"/>
    <n v="269.9665210216632"/>
    <n v="169.30936766631072"/>
    <n v="227.50560482513799"/>
    <n v="273.15116524924002"/>
    <n v="312.24834712526263"/>
    <n v="391.94388481835028"/>
    <n v="469.13042854646932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</r>
  <r>
    <s v="DE Florida"/>
    <x v="24"/>
    <s v="Regulated &amp; Renewable Energy"/>
    <s v="PEF Fossil Hydro Maintenance Tiger Bay BG-342"/>
    <s v="AFUDC Not Eligible"/>
    <s v="Maintenance"/>
    <s v="Maintenance"/>
    <s v="Fossil Hydro"/>
    <s v="BG - Other Production Plant"/>
    <s v="~"/>
    <s v="PEF Tiger Bay 342"/>
    <n v="0"/>
    <n v="0"/>
    <n v="0"/>
    <n v="0"/>
    <n v="0"/>
    <n v="0"/>
    <n v="0"/>
    <n v="0"/>
    <n v="0"/>
    <n v="0"/>
    <n v="0"/>
    <n v="0"/>
    <n v="0"/>
    <n v="12.421595315999999"/>
    <n v="12.421595315999999"/>
    <n v="12.421595315999999"/>
    <n v="15.5944843648"/>
    <n v="13.180725186225359"/>
    <n v="13.180725186225359"/>
    <n v="13.180725186225359"/>
    <n v="13.180725186225359"/>
    <n v="177.12042743702534"/>
    <n v="177.12042743702534"/>
    <n v="177.12042743702534"/>
    <n v="177.12042743702534"/>
    <n v="177.12042743702534"/>
    <n v="207.71585621302535"/>
    <n v="209.84590371302534"/>
    <n v="211.97595121302533"/>
    <n v="215.22805038462533"/>
    <n v="217.47178238782533"/>
    <n v="224.58250520662534"/>
    <n v="231.69316365982533"/>
    <n v="237.27032819702532"/>
    <n v="242.04738459062531"/>
    <n v="251.7849170574253"/>
    <n v="261.21589019982531"/>
    <n v="202.40757595951538"/>
    <n v="202.40757595951538"/>
    <n v="629.48587142197448"/>
    <n v="659.21897508965924"/>
    <n v="688.952078757344"/>
    <n v="734.3477808751486"/>
    <n v="66.614590622940909"/>
    <n v="165.87240469682973"/>
    <n v="265.12932029823969"/>
    <n v="342.98035946816549"/>
    <n v="409.66277522522489"/>
    <n v="545.58794229441469"/>
    <n v="677.23388076767856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232.48563891571132"/>
    <n v="240.9843907991719"/>
    <n v="249.48314268263249"/>
    <n v="119.60001443481184"/>
    <n v="128.55236013986152"/>
    <n v="80.62154790499109"/>
    <n v="108.9926156496205"/>
    <n v="131.24514176225327"/>
    <n v="150.30528808411017"/>
    <n v="189.15741339703169"/>
    <n v="226.7863868151542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</r>
  <r>
    <s v="DE Florida"/>
    <x v="24"/>
    <s v="Regulated &amp; Renewable Energy"/>
    <s v="PEF Fossil Hydro Maintenance Tiger Bay BG-343"/>
    <s v="AFUDC Not Eligible"/>
    <s v="Maintenance"/>
    <s v="Maintenance"/>
    <s v="Fossil Hydro"/>
    <s v="BG - Other Production Plant"/>
    <s v="~"/>
    <s v="PEF Tiger Bay 343"/>
    <n v="0"/>
    <n v="0"/>
    <n v="0"/>
    <n v="0"/>
    <n v="0"/>
    <n v="0"/>
    <n v="0"/>
    <n v="0"/>
    <n v="0"/>
    <n v="0"/>
    <n v="0"/>
    <n v="0"/>
    <n v="0"/>
    <n v="65.094458051999993"/>
    <n v="65.094458051999993"/>
    <n v="65.094458051999993"/>
    <n v="81.721750105599995"/>
    <n v="69.072622388891119"/>
    <n v="69.072622388891119"/>
    <n v="69.072622388891119"/>
    <n v="69.072622388891119"/>
    <n v="928.18659283649106"/>
    <n v="928.18659283649106"/>
    <n v="928.18659283649106"/>
    <n v="928.18659283649106"/>
    <n v="928.18659283649106"/>
    <n v="1088.5196905084911"/>
    <n v="1099.6820480084912"/>
    <n v="1110.8444055084913"/>
    <n v="1127.8867923936912"/>
    <n v="1139.6449051840912"/>
    <n v="1176.9081259276911"/>
    <n v="1214.1710093680911"/>
    <n v="1243.3977305564911"/>
    <n v="1268.4315437756911"/>
    <n v="1319.4603675752912"/>
    <n v="1368.8826897480913"/>
    <n v="1060.7020376627829"/>
    <n v="1060.7020376627829"/>
    <n v="3298.7744683269625"/>
    <n v="3454.5886136575455"/>
    <n v="3610.4027589881284"/>
    <n v="3848.2956007924313"/>
    <n v="349.08886867928913"/>
    <n v="869.24215103284916"/>
    <n v="1389.3907250073928"/>
    <n v="1797.3633761956189"/>
    <n v="2146.8076769282457"/>
    <n v="2859.113528766406"/>
    <n v="3548.9943975351716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1218.319459186519"/>
    <n v="1262.8562341427119"/>
    <n v="1307.3930090989047"/>
    <n v="626.7526578303208"/>
    <n v="673.66644134384626"/>
    <n v="422.48956933733257"/>
    <n v="571.16503095052144"/>
    <n v="687.77694776783926"/>
    <n v="787.65954923790287"/>
    <n v="991.25984082881484"/>
    <n v="1188.4503393791842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</r>
  <r>
    <s v="DE Florida"/>
    <x v="24"/>
    <s v="Regulated &amp; Renewable Energy"/>
    <s v="PEF Fossil Hydro Maintenance Tiger Bay BG-344"/>
    <s v="AFUDC Not Eligible"/>
    <s v="Maintenance"/>
    <s v="Maintenance"/>
    <s v="Fossil Hydro"/>
    <s v="BG - Other Production Plant"/>
    <s v="~"/>
    <s v="PEF Tiger Bay 344"/>
    <n v="0"/>
    <n v="0"/>
    <n v="0"/>
    <n v="0"/>
    <n v="0"/>
    <n v="0"/>
    <n v="0"/>
    <n v="0"/>
    <n v="0"/>
    <n v="0"/>
    <n v="0"/>
    <n v="0"/>
    <n v="0"/>
    <n v="23.828629889999998"/>
    <n v="23.828629889999998"/>
    <n v="23.828629889999998"/>
    <n v="29.915255391999999"/>
    <n v="25.284886051617484"/>
    <n v="25.284886051617484"/>
    <n v="25.284886051617484"/>
    <n v="25.284886051617484"/>
    <n v="339.77415975861749"/>
    <n v="339.77415975861749"/>
    <n v="339.77415975861749"/>
    <n v="339.77415975861749"/>
    <n v="339.77415975861749"/>
    <n v="398.46606929861747"/>
    <n v="402.5521880486175"/>
    <n v="406.63830679861752"/>
    <n v="412.87688288761751"/>
    <n v="417.18108521561749"/>
    <n v="430.82174714261748"/>
    <n v="444.46228559561746"/>
    <n v="455.16108765861748"/>
    <n v="464.32502400261745"/>
    <n v="483.00475484961743"/>
    <n v="501.09640594561745"/>
    <n v="388.28307409587114"/>
    <n v="388.28307409587114"/>
    <n v="1207.5574861856546"/>
    <n v="1264.5952033577937"/>
    <n v="1321.6329205299328"/>
    <n v="1408.7165713712725"/>
    <n v="127.78833156384894"/>
    <n v="318.19694781686201"/>
    <n v="508.60384050883317"/>
    <n v="657.94733331605812"/>
    <n v="785.86579123472677"/>
    <n v="1046.6142594242201"/>
    <n v="1299.1537820190217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445.97998458932705"/>
    <n v="462.28315218131507"/>
    <n v="478.5863197733031"/>
    <n v="229.43005342049975"/>
    <n v="246.60335067310871"/>
    <n v="154.6571671511341"/>
    <n v="209.08142597724287"/>
    <n v="251.76847785663239"/>
    <n v="288.33158313068787"/>
    <n v="362.86166930889044"/>
    <n v="435.04538150126416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</r>
  <r>
    <s v="DE Florida"/>
    <x v="24"/>
    <s v="Regulated &amp; Renewable Energy"/>
    <s v="PEF Fossil Hydro Maintenance Tiger Bay BG-345"/>
    <s v="AFUDC Not Eligible"/>
    <s v="Maintenance"/>
    <s v="Maintenance"/>
    <s v="Fossil Hydro"/>
    <s v="BG - Other Production Plant"/>
    <s v="~"/>
    <s v="PEF Tiger Bay 345"/>
    <n v="0"/>
    <n v="0"/>
    <n v="0"/>
    <n v="0"/>
    <n v="0"/>
    <n v="0"/>
    <n v="0"/>
    <n v="0"/>
    <n v="0"/>
    <n v="0"/>
    <n v="0"/>
    <n v="0"/>
    <n v="0"/>
    <n v="19.839629939999998"/>
    <n v="19.839629939999998"/>
    <n v="19.839629939999998"/>
    <n v="24.907332031999999"/>
    <n v="21.052103484543174"/>
    <n v="21.052103484543174"/>
    <n v="21.052103484543174"/>
    <n v="21.052103484543174"/>
    <n v="282.89472050654319"/>
    <n v="282.89472050654319"/>
    <n v="282.89472050654319"/>
    <n v="282.89472050654319"/>
    <n v="282.89472050654319"/>
    <n v="331.76138934654318"/>
    <n v="335.16347684654318"/>
    <n v="338.56556434654317"/>
    <n v="343.75977994054318"/>
    <n v="347.34344302854316"/>
    <n v="358.70060817054315"/>
    <n v="370.05767050854314"/>
    <n v="378.96545390654313"/>
    <n v="386.59531373054313"/>
    <n v="402.14798919254315"/>
    <n v="417.21103160854312"/>
    <n v="323.28306485051047"/>
    <n v="323.28306485051047"/>
    <n v="1005.4061482159705"/>
    <n v="1052.8954179056514"/>
    <n v="1100.3846875953323"/>
    <n v="1172.8900259118254"/>
    <n v="106.39589436592905"/>
    <n v="264.92899451067308"/>
    <n v="423.46065962857517"/>
    <n v="547.80317819251115"/>
    <n v="654.30733802861107"/>
    <n v="871.40498746032074"/>
    <n v="1081.6679168060614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371.32156348719161"/>
    <n v="384.89557070667234"/>
    <n v="398.46957792615308"/>
    <n v="191.02279520514827"/>
    <n v="205.32127184006688"/>
    <n v="128.76713220634832"/>
    <n v="174.08073632972992"/>
    <n v="209.62194923328479"/>
    <n v="240.06436799370826"/>
    <n v="302.11807149293605"/>
    <n v="362.21818546770265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</r>
  <r>
    <s v="DE Florida"/>
    <x v="24"/>
    <s v="Regulated &amp; Renewable Energy"/>
    <s v="PEF Fossil Hydro Maintenance Tiger Bay BG-346"/>
    <s v="AFUDC Not Eligible"/>
    <s v="Maintenance"/>
    <s v="Maintenance"/>
    <s v="Fossil Hydro"/>
    <s v="BG - Other Production Plant"/>
    <s v="~"/>
    <s v="PEF Tiger Bay 346"/>
    <n v="0"/>
    <n v="0"/>
    <n v="0"/>
    <n v="0"/>
    <n v="0"/>
    <n v="0"/>
    <n v="0"/>
    <n v="0"/>
    <n v="0"/>
    <n v="0"/>
    <n v="0"/>
    <n v="0"/>
    <n v="0"/>
    <n v="3.8640614609999999"/>
    <n v="3.8640614609999999"/>
    <n v="3.8640614609999999"/>
    <n v="4.8510714208000003"/>
    <n v="4.1002086225206611"/>
    <n v="4.1002086225206611"/>
    <n v="4.1002086225206611"/>
    <n v="4.1002086225206611"/>
    <n v="55.097932286820658"/>
    <n v="55.097932286820658"/>
    <n v="55.097932286820658"/>
    <n v="55.097932286820658"/>
    <n v="55.097932286820658"/>
    <n v="64.61543903282066"/>
    <n v="65.278045907820655"/>
    <n v="65.940652782820649"/>
    <n v="66.952303118920653"/>
    <n v="67.650274526120654"/>
    <n v="69.862250468420655"/>
    <n v="72.074206388120658"/>
    <n v="73.809128996820661"/>
    <n v="75.295157082420658"/>
    <n v="78.324270732720663"/>
    <n v="81.258021103120669"/>
    <n v="62.964159899185169"/>
    <n v="62.964159899185169"/>
    <n v="195.81750587550673"/>
    <n v="205.06672867723063"/>
    <n v="214.31595147895453"/>
    <n v="228.43741581786253"/>
    <n v="20.722150095605201"/>
    <n v="51.598766524292074"/>
    <n v="82.475103460725762"/>
    <n v="106.69260912970083"/>
    <n v="127.43583618018025"/>
    <n v="169.71874645539867"/>
    <n v="210.67049604367395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72.318797736867253"/>
    <n v="74.962430926930836"/>
    <n v="77.606064116994418"/>
    <n v="37.203661493188342"/>
    <n v="39.988390187392284"/>
    <n v="25.078698762346939"/>
    <n v="33.90384124864628"/>
    <n v="40.825741946629549"/>
    <n v="46.754616693754393"/>
    <n v="58.840011042262674"/>
    <n v="70.544930117469619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</r>
  <r>
    <s v="DE Florida"/>
    <x v="24"/>
    <s v="Regulated &amp; Renewable Energy"/>
    <s v="PEF Fossil Hydro Maintenance Univ of Florida BG-341"/>
    <s v="AFUDC Not Eligible"/>
    <s v="Maintenance"/>
    <s v="Maintenance"/>
    <s v="Fossil Hydro"/>
    <s v="BG - Other Production Plant"/>
    <s v="~"/>
    <s v="PEF Univ of Florida 341"/>
    <n v="34.520000000000003"/>
    <n v="12.25"/>
    <n v="31.61"/>
    <n v="58.44"/>
    <n v="89.19"/>
    <n v="123.39"/>
    <n v="213.05"/>
    <n v="295.13"/>
    <n v="432.94"/>
    <n v="1615.45"/>
    <n v="1774.35"/>
    <n v="2857.54"/>
    <n v="2857.54"/>
    <n v="2857.54"/>
    <n v="2857.54"/>
    <n v="2937.9217207247998"/>
    <n v="2960.1768616327995"/>
    <n v="2978.4807321341996"/>
    <n v="2930.1525805253118"/>
    <n v="2930.1525805253118"/>
    <n v="2944.2581671644116"/>
    <n v="2944.2581671644116"/>
    <n v="2944.2581671644116"/>
    <n v="2954.7648622578117"/>
    <n v="2744.1403097384846"/>
    <n v="2744.1403097384846"/>
    <n v="2968.0678724489844"/>
    <n v="2983.1552726713844"/>
    <n v="3020.0624282137842"/>
    <n v="3057.8260123841842"/>
    <n v="3066.5650407591843"/>
    <n v="3015.7358732988132"/>
    <n v="3015.7358732988132"/>
    <n v="3025.587141648813"/>
    <n v="1638.0056713904376"/>
    <n v="1627.1712258085904"/>
    <n v="1559.4315115346665"/>
    <n v="1559.4315115346665"/>
    <n v="1559.4315115346665"/>
    <n v="1839.0083395622278"/>
    <n v="1857.8451787896265"/>
    <n v="1903.9243007751766"/>
    <n v="1925.4951772493073"/>
    <n v="1936.4059816342237"/>
    <n v="1936.4059816342237"/>
    <n v="1936.4059816342237"/>
    <n v="1948.7054338499477"/>
    <n v="1949.5880374686128"/>
    <n v="1972.9047290651108"/>
    <n v="1985.160395884202"/>
    <n v="1856.3235300327633"/>
    <n v="1856.3235300327633"/>
    <n v="2086.2141066115419"/>
    <n v="2101.7032723677307"/>
    <n v="2139.5932362686649"/>
    <n v="2192.4792222794354"/>
    <n v="2201.4509640674901"/>
    <n v="2201.4509640674901"/>
    <n v="2201.4509640674901"/>
    <n v="1129.7206238233623"/>
    <n v="1130.4463715765539"/>
    <n v="1162.541994005509"/>
    <n v="1087.3122004277573"/>
    <n v="1020.2213150811733"/>
    <n v="1020.2213150811733"/>
    <n v="1036.9200529318539"/>
    <n v="1038.0451513257835"/>
    <n v="1040.7973936480635"/>
    <n v="1044.638913511606"/>
    <n v="1045.290600790016"/>
    <n v="1045.290600790016"/>
    <n v="1045.290600790016"/>
    <n v="1046.0252300856782"/>
    <n v="1046.0779467809714"/>
    <n v="1048.4093010847084"/>
    <n v="1049.1413151390962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</r>
  <r>
    <s v="DE Florida"/>
    <x v="24"/>
    <s v="Regulated &amp; Renewable Energy"/>
    <s v="PEF Fossil Hydro Maintenance Univ of Florida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55.957461441600003"/>
    <n v="71.4503020776"/>
    <n v="84.192479261399995"/>
    <n v="82.826391222563643"/>
    <n v="82.826391222563643"/>
    <n v="92.645947377263639"/>
    <n v="92.645947377263639"/>
    <n v="92.645947377263639"/>
    <n v="99.960147425063639"/>
    <n v="92.834686583796554"/>
    <n v="92.834686583796554"/>
    <n v="248.72109761229655"/>
    <n v="259.22413995309654"/>
    <n v="284.91693073389655"/>
    <n v="311.20592139069652"/>
    <n v="317.28956626569652"/>
    <n v="312.0304035599367"/>
    <n v="312.0304035599367"/>
    <n v="318.88833050993668"/>
    <n v="172.64116664339457"/>
    <n v="171.49924671121468"/>
    <n v="164.35967234672955"/>
    <n v="164.35967234672955"/>
    <n v="164.35967234672955"/>
    <n v="358.98773450205897"/>
    <n v="372.10104414873206"/>
    <n v="404.17913259811712"/>
    <n v="419.19574866308722"/>
    <n v="426.79133063235827"/>
    <n v="426.79133063235827"/>
    <n v="426.79133063235827"/>
    <n v="435.35362303408198"/>
    <n v="435.96804960571166"/>
    <n v="452.20001894779347"/>
    <n v="460.73183004333225"/>
    <n v="430.83034439949728"/>
    <n v="430.83034439949728"/>
    <n v="590.87146343769052"/>
    <n v="601.65443443841389"/>
    <n v="628.03199333302234"/>
    <n v="664.84921528514337"/>
    <n v="671.09500237589862"/>
    <n v="671.09500237589862"/>
    <n v="671.09500237589862"/>
    <n v="344.38644198917444"/>
    <n v="344.89168010849528"/>
    <n v="367.2354377613762"/>
    <n v="343.47109520886733"/>
    <n v="322.27775260376313"/>
    <n v="322.27775260376313"/>
    <n v="333.90104419401086"/>
    <n v="334.68417803426274"/>
    <n v="336.59989857104426"/>
    <n v="339.27381955375273"/>
    <n v="339.7274317566837"/>
    <n v="339.7274317566837"/>
    <n v="339.7274317566837"/>
    <n v="340.23877642180588"/>
    <n v="340.27547030409482"/>
    <n v="341.8982283301699"/>
    <n v="342.40775263544305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</r>
  <r>
    <s v="DE Florida"/>
    <x v="24"/>
    <s v="Regulated &amp; Renewable Energy"/>
    <s v="PEF Fossil Hydro Maintenance Univ of Florida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267.8572370192"/>
    <n v="342.01838335119993"/>
    <n v="403.01265089179992"/>
    <n v="396.47345918830257"/>
    <n v="396.47345918830257"/>
    <n v="443.47772122220255"/>
    <n v="443.47772122220255"/>
    <n v="443.47772122220255"/>
    <n v="478.48934193080254"/>
    <n v="444.38117826040047"/>
    <n v="444.38117826040047"/>
    <n v="1190.5784193649006"/>
    <n v="1240.8543938145006"/>
    <n v="1363.8406725441005"/>
    <n v="1489.6808414857005"/>
    <n v="1518.8020393607005"/>
    <n v="1493.627473626166"/>
    <n v="1493.627473626166"/>
    <n v="1526.455005776166"/>
    <n v="826.39892342387009"/>
    <n v="820.93277985604436"/>
    <n v="786.75705755742001"/>
    <n v="786.75705755742001"/>
    <n v="786.75705755742001"/>
    <n v="1718.3988101963885"/>
    <n v="1781.1693410583457"/>
    <n v="1934.7200994296745"/>
    <n v="2006.6013397531276"/>
    <n v="2042.9597210666975"/>
    <n v="2042.9597210666975"/>
    <n v="2042.9597210666975"/>
    <n v="2083.9455327292671"/>
    <n v="2086.8866576714872"/>
    <n v="2164.5855269875169"/>
    <n v="2205.425431337429"/>
    <n v="2062.2933701590355"/>
    <n v="2062.2933701590355"/>
    <n v="2828.3624026958819"/>
    <n v="2879.9772640017795"/>
    <n v="3006.2387594506718"/>
    <n v="3182.4718036274298"/>
    <n v="3212.3685208136185"/>
    <n v="3212.3685208136185"/>
    <n v="3212.3685208136185"/>
    <n v="1648.4941197958183"/>
    <n v="1650.912543758328"/>
    <n v="1757.8654375599226"/>
    <n v="1644.1113928140167"/>
    <n v="1542.6640912164717"/>
    <n v="1542.6640912164717"/>
    <n v="1598.3034542509131"/>
    <n v="1602.0522260772082"/>
    <n v="1611.2225604520211"/>
    <n v="1624.0223133556783"/>
    <n v="1626.1937029177284"/>
    <n v="1626.1937029177284"/>
    <n v="1626.1937029177284"/>
    <n v="1628.6414511513121"/>
    <n v="1628.8171005550946"/>
    <n v="1636.5850570094951"/>
    <n v="1639.0240913893736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</r>
  <r>
    <s v="DE Florida"/>
    <x v="24"/>
    <s v="Regulated &amp; Renewable Energy"/>
    <s v="PEF Fossil Hydro Maintenance Univ of Florida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51.460180166400001"/>
    <n v="65.707866710399998"/>
    <n v="77.425959645600003"/>
    <n v="76.169663616605703"/>
    <n v="76.169663616605703"/>
    <n v="85.2000255354057"/>
    <n v="85.2000255354057"/>
    <n v="85.2000255354057"/>
    <n v="91.926385926605704"/>
    <n v="85.373595839033285"/>
    <n v="85.373595839033285"/>
    <n v="228.73147145303329"/>
    <n v="238.39038801623329"/>
    <n v="262.01825833943326"/>
    <n v="286.19441216663324"/>
    <n v="291.78911666663322"/>
    <n v="286.9526309971526"/>
    <n v="286.9526309971526"/>
    <n v="293.25938879715261"/>
    <n v="158.76605747883164"/>
    <n v="157.71591324548558"/>
    <n v="151.15014393353678"/>
    <n v="151.15014393353678"/>
    <n v="151.15014393353678"/>
    <n v="330.13613106085131"/>
    <n v="342.19553629575904"/>
    <n v="371.69553882719396"/>
    <n v="385.50528352657597"/>
    <n v="392.49041568851169"/>
    <n v="392.49041568851169"/>
    <n v="392.49041568851169"/>
    <n v="400.36456467105739"/>
    <n v="400.9296103547195"/>
    <n v="415.8570315268737"/>
    <n v="423.70314895725767"/>
    <n v="396.20482403519213"/>
    <n v="396.20482403519213"/>
    <n v="543.38121686702061"/>
    <n v="553.29741081413954"/>
    <n v="577.55463916363101"/>
    <n v="611.41234994175204"/>
    <n v="617.15607642865314"/>
    <n v="617.15607642865314"/>
    <n v="617.15607642865314"/>
    <n v="316.70655355918348"/>
    <n v="317.17117867783833"/>
    <n v="337.71885838304456"/>
    <n v="315.86457687366624"/>
    <n v="296.37465116365917"/>
    <n v="296.37465116365917"/>
    <n v="307.06253630245089"/>
    <n v="307.78264596053913"/>
    <n v="309.54419525113121"/>
    <n v="312.00292736771786"/>
    <n v="312.4200342676728"/>
    <n v="312.4200342676728"/>
    <n v="312.4200342676728"/>
    <n v="312.89022750034928"/>
    <n v="312.92396837281689"/>
    <n v="314.41613186678745"/>
    <n v="314.88465123652878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</r>
  <r>
    <s v="DE Florida"/>
    <x v="24"/>
    <s v="Regulated &amp; Renewable Energy"/>
    <s v="PEF Fossil Hydro Maintenance Univ of Florida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53.3771397808"/>
    <n v="68.155571448800004"/>
    <n v="80.310178808200007"/>
    <n v="79.007084094406608"/>
    <n v="79.007084094406608"/>
    <n v="88.373838910506606"/>
    <n v="88.373838910506606"/>
    <n v="88.373838910506606"/>
    <n v="95.350765101906603"/>
    <n v="88.553874936975362"/>
    <n v="88.553874936975362"/>
    <n v="237.25202058247538"/>
    <n v="247.27074453287537"/>
    <n v="271.77878420327539"/>
    <n v="296.8555316616754"/>
    <n v="302.65864628667538"/>
    <n v="297.64199514412337"/>
    <n v="297.64199514412337"/>
    <n v="304.18368799412337"/>
    <n v="164.68030261633993"/>
    <n v="163.59103912460594"/>
    <n v="156.78068624206381"/>
    <n v="156.78068624206381"/>
    <n v="156.78068624206381"/>
    <n v="342.43577517975473"/>
    <n v="354.94451950860491"/>
    <n v="385.5437059674864"/>
    <n v="399.86800823002545"/>
    <n v="407.11340969177928"/>
    <n v="407.11340969177928"/>
    <n v="407.11340969177928"/>
    <n v="415.2809531577563"/>
    <n v="415.86705270855259"/>
    <n v="431.35067659333959"/>
    <n v="439.48914403837682"/>
    <n v="410.96630823179623"/>
    <n v="410.96630823179623"/>
    <n v="563.6223353196558"/>
    <n v="573.9077264932904"/>
    <n v="599.06809383717291"/>
    <n v="634.18638634474678"/>
    <n v="640.14396180436222"/>
    <n v="640.14396180436222"/>
    <n v="640.14396180436222"/>
    <n v="328.50326792207943"/>
    <n v="328.98519184570841"/>
    <n v="350.29789756784697"/>
    <n v="327.62960802593415"/>
    <n v="307.41373956667081"/>
    <n v="307.41373956667081"/>
    <n v="318.50003851361555"/>
    <n v="319.24699180142483"/>
    <n v="321.07420661442848"/>
    <n v="323.62459323638046"/>
    <n v="324.05724868932413"/>
    <n v="324.05724868932413"/>
    <n v="324.05724868932413"/>
    <n v="324.54496938173332"/>
    <n v="324.57996801748294"/>
    <n v="326.12775510136862"/>
    <n v="326.61373953401699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</r>
  <r>
    <s v="DE Florida"/>
    <x v="24"/>
    <s v="Regulated &amp; Renewable Energy"/>
    <s v="PEF Fossil Hydro Maintenance Univ of Florida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13.2985808672"/>
    <n v="16.980534779199996"/>
    <n v="20.008779258799997"/>
    <n v="19.684121352809392"/>
    <n v="19.684121352809392"/>
    <n v="22.017789790209392"/>
    <n v="22.017789790209392"/>
    <n v="22.017789790209392"/>
    <n v="23.756047357809393"/>
    <n v="22.062644641309252"/>
    <n v="22.062644641309252"/>
    <n v="59.109858538309254"/>
    <n v="61.605961011909251"/>
    <n v="67.711985965509257"/>
    <n v="73.959700911109252"/>
    <n v="75.405510661109247"/>
    <n v="74.155643373807422"/>
    <n v="74.155643373807422"/>
    <n v="75.785465273807418"/>
    <n v="41.029068447128033"/>
    <n v="40.757685254060732"/>
    <n v="39.060928385585122"/>
    <n v="39.060928385585122"/>
    <n v="39.060928385585122"/>
    <n v="85.317356014150278"/>
    <n v="88.433940806317622"/>
    <n v="96.057804294397158"/>
    <n v="99.626739865881589"/>
    <n v="101.43194967872974"/>
    <n v="101.43194967872974"/>
    <n v="101.43194967872974"/>
    <n v="103.46691346775856"/>
    <n v="103.6129416300334"/>
    <n v="107.47072507002814"/>
    <n v="109.49844449605014"/>
    <n v="102.39199784712441"/>
    <n v="102.39199784712441"/>
    <n v="140.42608706073787"/>
    <n v="142.98868149580579"/>
    <n v="149.25736065941163"/>
    <n v="158.00704644478907"/>
    <n v="159.49137012889383"/>
    <n v="159.49137012889383"/>
    <n v="159.49137012889383"/>
    <n v="81.846333666931898"/>
    <n v="81.966404507599918"/>
    <n v="87.276442809283026"/>
    <n v="81.628656483629044"/>
    <n v="76.591888908644052"/>
    <n v="76.591888908644052"/>
    <n v="79.351915420537949"/>
    <n v="79.537875666366261"/>
    <n v="79.992776021385581"/>
    <n v="80.627716024884847"/>
    <n v="80.735429205483243"/>
    <n v="80.735429205483243"/>
    <n v="80.735429205483243"/>
    <n v="80.856851336339602"/>
    <n v="80.865564538374969"/>
    <n v="81.250899031584595"/>
    <n v="81.371888906104147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</r>
  <r>
    <s v="DE Florida"/>
    <x v="24"/>
    <s v="Regulated &amp; Renewable Energy"/>
    <s v="PEF Fossil Hydro Maintenance Univ of Florida Other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.75"/>
    <n v="769.5"/>
    <n v="1154.25"/>
    <n v="1539"/>
    <n v="1923.75"/>
    <n v="2308.5"/>
    <n v="2693.25"/>
    <n v="3078"/>
    <n v="3462.75"/>
    <n v="3847.5"/>
    <n v="4232.25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Univ of Florida Other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.83333333333331"/>
    <n v="535.66666666666663"/>
    <n v="803.5"/>
    <n v="1071.3333333333333"/>
    <n v="1339.1666666666665"/>
    <n v="1606.9999999999998"/>
    <n v="1874.833333333333"/>
    <n v="2142.6666666666665"/>
    <n v="2410.5"/>
    <n v="2678.3333333333335"/>
    <n v="2946.166666666667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Univ of Florida Other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2"/>
    <n v="2564"/>
    <n v="3846"/>
    <n v="5128"/>
    <n v="6410"/>
    <n v="7692"/>
    <n v="8974"/>
    <n v="10256"/>
    <n v="11538"/>
    <n v="12820"/>
    <n v="14102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Univ of Florida Other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.33333333333334"/>
    <n v="492.66666666666669"/>
    <n v="739"/>
    <n v="985.33333333333337"/>
    <n v="1231.6666666666667"/>
    <n v="1478"/>
    <n v="1724.3333333333333"/>
    <n v="1970.6666666666665"/>
    <n v="2217"/>
    <n v="2463.3333333333335"/>
    <n v="2709.666666666667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Univ of Florida Other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.5"/>
    <n v="511"/>
    <n v="766.5"/>
    <n v="1022"/>
    <n v="1277.5"/>
    <n v="1533"/>
    <n v="1788.5"/>
    <n v="2044"/>
    <n v="2299.5"/>
    <n v="2555"/>
    <n v="2810.5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Maintenance Univ of Florida Other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.666666666666664"/>
    <n v="127.33333333333333"/>
    <n v="191"/>
    <n v="254.66666666666666"/>
    <n v="318.33333333333331"/>
    <n v="382"/>
    <n v="445.66666666666669"/>
    <n v="509.33333333333337"/>
    <n v="573"/>
    <n v="636.66666666666663"/>
    <n v="700.33333333333326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Fossil Hydro Recv-Env Anclote BA-311"/>
    <s v="AFUDC Not Eligible"/>
    <s v="Recoverable"/>
    <s v="Environmental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0294644945"/>
    <n v="21.2058928989"/>
    <n v="31.808839348349998"/>
    <n v="42.4117857978"/>
    <n v="53.014732247250002"/>
    <n v="63.617678696700004"/>
    <n v="74.220625146149999"/>
    <n v="84.823571595600001"/>
    <n v="95.426518045050003"/>
    <n v="106.0294644945"/>
    <n v="116.63241094395001"/>
    <n v="127.23535739339999"/>
    <n v="127.23535739339999"/>
    <n v="159.83941879504999"/>
    <n v="192.44348019669999"/>
    <n v="225.04754159834999"/>
    <n v="257.65160300000002"/>
    <n v="290.25566440165005"/>
    <n v="322.85972580330008"/>
    <n v="355.46378720495011"/>
    <n v="388.06784860660014"/>
    <n v="420.67191000825017"/>
    <n v="453.27597140990019"/>
    <n v="485.88003281155022"/>
    <n v="518.48409421320014"/>
    <n v="518.48409421320014"/>
    <n v="568.61283842430009"/>
    <n v="618.74158263540005"/>
    <n v="668.87032684650001"/>
    <n v="718.99907105759996"/>
    <n v="769.12781526869992"/>
    <n v="819.25655947979988"/>
    <n v="869.38530369089983"/>
    <n v="919.51404790199979"/>
    <n v="969.64279211309974"/>
    <n v="1019.7715363241997"/>
    <n v="1069.9002805352998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</r>
  <r>
    <s v="DE Florida"/>
    <x v="24"/>
    <s v="Regulated &amp; Renewable Energy"/>
    <s v="PEF Fossil Hydro Recv-Env Anclote BA-312"/>
    <s v="AFUDC Not Eligible"/>
    <s v="Recoverable"/>
    <s v="Environmental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.083516649399996"/>
    <n v="106.16703329879999"/>
    <n v="159.25054994819999"/>
    <n v="212.33406659759999"/>
    <n v="265.41758324699998"/>
    <n v="318.50109989639998"/>
    <n v="371.58461654579997"/>
    <n v="424.66813319519997"/>
    <n v="477.75164984459997"/>
    <n v="530.83516649399996"/>
    <n v="583.9186831433999"/>
    <n v="637.00219979279996"/>
    <n v="637.00219979279996"/>
    <n v="800.23401884459997"/>
    <n v="963.46583789639999"/>
    <n v="1126.6976569481999"/>
    <n v="1289.9294759999998"/>
    <n v="1453.1612950517997"/>
    <n v="1616.3931141035996"/>
    <n v="1779.6249331553995"/>
    <n v="1942.8567522071994"/>
    <n v="2106.0885712589993"/>
    <n v="2269.3203903107992"/>
    <n v="2432.5522093625991"/>
    <n v="2595.7840284143995"/>
    <n v="2595.7840284143995"/>
    <n v="2846.7529492355993"/>
    <n v="3097.7218700567992"/>
    <n v="3348.690790877999"/>
    <n v="3599.6597116991989"/>
    <n v="3850.6286325203987"/>
    <n v="4101.5975533415985"/>
    <n v="4352.5664741627988"/>
    <n v="4603.5353949839991"/>
    <n v="4854.5043158051994"/>
    <n v="5105.4732366263997"/>
    <n v="5356.4421574476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</r>
  <r>
    <s v="DE Florida"/>
    <x v="24"/>
    <s v="Regulated &amp; Renewable Energy"/>
    <s v="PEF Fossil Hydro Recv-Env Anclote BA-314"/>
    <s v="AFUDC Not Eligible"/>
    <s v="Recoverable"/>
    <s v="Environmental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.57545299745"/>
    <n v="75.1509059949"/>
    <n v="112.72635899235"/>
    <n v="150.3018119898"/>
    <n v="187.87726498724999"/>
    <n v="225.45271798469997"/>
    <n v="263.02817098214996"/>
    <n v="300.60362397959994"/>
    <n v="338.17907697704993"/>
    <n v="375.75452997449992"/>
    <n v="413.3299829719499"/>
    <n v="450.9054359694"/>
    <n v="450.9054359694"/>
    <n v="566.44995772704999"/>
    <n v="681.99447948470004"/>
    <n v="797.53900124235008"/>
    <n v="913.08352300000013"/>
    <n v="1028.6280447576501"/>
    <n v="1144.1725665153001"/>
    <n v="1259.7170882729501"/>
    <n v="1375.2616100306002"/>
    <n v="1490.8061317882502"/>
    <n v="1606.3506535459003"/>
    <n v="1721.8951753035503"/>
    <n v="1837.4396970612001"/>
    <n v="1837.4396970612001"/>
    <n v="2015.0893985763"/>
    <n v="2192.7391000913999"/>
    <n v="2370.3888016064998"/>
    <n v="2548.0385031215997"/>
    <n v="2725.6882046366995"/>
    <n v="2903.3379061517994"/>
    <n v="3080.9876076668993"/>
    <n v="3258.6373091819992"/>
    <n v="3436.287010697099"/>
    <n v="3613.9367122121989"/>
    <n v="3791.5864137272988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</r>
  <r>
    <s v="DE Florida"/>
    <x v="24"/>
    <s v="Regulated &amp; Renewable Energy"/>
    <s v="PEF Fossil Hydro Recv-Env Anclote BA-315"/>
    <s v="AFUDC Not Eligible"/>
    <s v="Recoverable"/>
    <s v="Environmental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1573463911499999"/>
    <n v="18.3146927823"/>
    <n v="27.47203917345"/>
    <n v="36.6293855646"/>
    <n v="45.78673195575"/>
    <n v="54.9440783469"/>
    <n v="64.10142473805"/>
    <n v="73.258771129199999"/>
    <n v="82.416117520349999"/>
    <n v="91.573463911499999"/>
    <n v="100.73081030265"/>
    <n v="109.8881566938"/>
    <n v="109.8881566938"/>
    <n v="138.04699777035"/>
    <n v="166.20583884690001"/>
    <n v="194.36467992345001"/>
    <n v="222.52352100000002"/>
    <n v="250.68236207655002"/>
    <n v="278.84120315310003"/>
    <n v="307.00004422965003"/>
    <n v="335.15888530620003"/>
    <n v="363.31772638275004"/>
    <n v="391.47656745930004"/>
    <n v="419.63540853585005"/>
    <n v="447.79424961240005"/>
    <n v="447.79424961240005"/>
    <n v="491.08846760010005"/>
    <n v="534.3826855878001"/>
    <n v="577.67690357550009"/>
    <n v="620.97112156320009"/>
    <n v="664.26533955090008"/>
    <n v="707.55955753860007"/>
    <n v="750.85377552630007"/>
    <n v="794.14799351400006"/>
    <n v="837.44221150170006"/>
    <n v="880.73642948940005"/>
    <n v="924.03064747710005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</r>
  <r>
    <s v="DE Florida"/>
    <x v="24"/>
    <s v="Regulated &amp; Renewable Energy"/>
    <s v="PEF Fossil Hydro Recv-Env Anclote BA-316.1"/>
    <s v="AFUDC Not Eligible"/>
    <s v="Recoverable"/>
    <s v="Environmental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4205251255"/>
    <n v="4.6841050251"/>
    <n v="7.0261575376500005"/>
    <n v="9.3682100502000001"/>
    <n v="11.71026256275"/>
    <n v="14.052315075299999"/>
    <n v="16.394367587849999"/>
    <n v="18.7364201004"/>
    <n v="21.078472612950002"/>
    <n v="23.420525125500003"/>
    <n v="25.762577638050004"/>
    <n v="28.104630150599998"/>
    <n v="28.104630150599998"/>
    <n v="35.306441862949988"/>
    <n v="42.508253575299982"/>
    <n v="49.710065287649975"/>
    <n v="56.911876999999969"/>
    <n v="64.113688712349955"/>
    <n v="71.315500424699948"/>
    <n v="78.517312137049942"/>
    <n v="85.719123849399935"/>
    <n v="92.920935561749928"/>
    <n v="100.12274727409992"/>
    <n v="107.32455898644992"/>
    <n v="114.52637069879991"/>
    <n v="114.52637069879991"/>
    <n v="125.59915616369992"/>
    <n v="136.67194162859991"/>
    <n v="147.7447270934999"/>
    <n v="158.8175125583999"/>
    <n v="169.89029802329989"/>
    <n v="180.96308348819989"/>
    <n v="192.03586895309988"/>
    <n v="203.10865441799987"/>
    <n v="214.18143988289987"/>
    <n v="225.25422534779986"/>
    <n v="236.32701081269985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</r>
  <r>
    <s v="DE Florida"/>
    <x v="24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207.63575"/>
    <n v="253.06575000000001"/>
    <n v="753.01335000000006"/>
    <n v="207.63574999999992"/>
    <n v="230.35074999999992"/>
    <n v="480.31900999999993"/>
    <n v="207.63574999999992"/>
    <n v="207.63574999999992"/>
    <n v="207.63574999999992"/>
    <n v="207.63574999999992"/>
    <n v="207.63574999999992"/>
    <n v="207.63574999999992"/>
    <n v="207.63574999999992"/>
    <n v="415.27149999999995"/>
    <n v="460.70149999999995"/>
    <n v="958.06002999999987"/>
    <n v="415.27150000000029"/>
    <n v="437.98650000000026"/>
    <n v="688.48330000000033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  <n v="928.11693000000037"/>
  </r>
  <r>
    <s v="DE Florida"/>
    <x v="24"/>
    <s v="Regulated &amp; Renewable Energy"/>
    <s v="PEF RRE Maint Bartow CT 1&amp;3 BG-341"/>
    <s v="AFUDC Not Eligible"/>
    <s v="Maintenance"/>
    <s v="Maintenance"/>
    <s v="Fossil Hydro"/>
    <s v="BG - Other Production Plant"/>
    <s v="~"/>
    <s v="PEF Bartow CT 1&amp;3-341"/>
    <n v="0"/>
    <n v="0"/>
    <n v="0"/>
    <n v="0"/>
    <n v="0"/>
    <n v="0"/>
    <n v="0"/>
    <n v="0"/>
    <n v="0"/>
    <n v="0"/>
    <n v="0"/>
    <n v="0"/>
    <n v="0"/>
    <n v="0.28678663739999999"/>
    <n v="23.832943538399999"/>
    <n v="24.251558249999999"/>
    <n v="39.250733148599998"/>
    <n v="50.705847351000003"/>
    <n v="0"/>
    <n v="0"/>
    <n v="0"/>
    <n v="0"/>
    <n v="0"/>
    <n v="0"/>
    <n v="0"/>
    <n v="0"/>
    <n v="1.594641939"/>
    <n v="3.1934474466"/>
    <n v="4.8997982453999995"/>
    <n v="6.6061490441999995"/>
    <n v="8.3124998429999994"/>
    <n v="10.0188506418"/>
    <n v="11.725201440599999"/>
    <n v="0.80171137080000321"/>
    <n v="14.343482545800002"/>
    <n v="15.942288053400002"/>
    <n v="17.541093561000004"/>
    <n v="0"/>
    <n v="0"/>
    <n v="2.6002012034603195"/>
    <n v="5.2071914645890951"/>
    <n v="7.9895435977253833"/>
    <n v="10.771895730861672"/>
    <n v="13.554247863997961"/>
    <n v="16.33659999713425"/>
    <n v="19.118952130270539"/>
    <n v="21.901304263406828"/>
    <n v="11.651746822990475"/>
    <n v="14.25873708411925"/>
    <n v="16.865727345248025"/>
    <n v="0"/>
    <n v="0"/>
    <n v="0.99908558269122572"/>
    <n v="2.0007797518362951"/>
    <n v="3.0698539059776384"/>
    <n v="4.1389280601189817"/>
    <n v="5.2080022142603255"/>
    <n v="6.2770763684016693"/>
    <n v="7.346150522543013"/>
    <n v="8.4152246766843568"/>
    <n v="16.899504447684485"/>
    <n v="17.901198616829554"/>
    <n v="18.9028927859746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RRE Maint Bartow CT 1&amp;3 BG-342"/>
    <s v="AFUDC Not Eligible"/>
    <s v="Maintenance"/>
    <s v="Maintenance"/>
    <s v="Fossil Hydro"/>
    <s v="BG - Other Production Plant"/>
    <s v="~"/>
    <s v="PEF Bartow CT 1&amp;3-342"/>
    <n v="0"/>
    <n v="0"/>
    <n v="0"/>
    <n v="0"/>
    <n v="0"/>
    <n v="0"/>
    <n v="0"/>
    <n v="0"/>
    <n v="0"/>
    <n v="0"/>
    <n v="0"/>
    <n v="0"/>
    <n v="0"/>
    <n v="0.50185882029999995"/>
    <n v="41.706172354800003"/>
    <n v="42.438722125000005"/>
    <n v="68.686347496700009"/>
    <n v="88.732086559500019"/>
    <n v="0"/>
    <n v="0"/>
    <n v="0"/>
    <n v="0"/>
    <n v="0"/>
    <n v="0"/>
    <n v="0"/>
    <n v="0"/>
    <n v="2.7905244455"/>
    <n v="5.5883348776999995"/>
    <n v="8.5743428962999992"/>
    <n v="11.560350914899999"/>
    <n v="14.546358933499999"/>
    <n v="17.532366952099999"/>
    <n v="20.518374970699998"/>
    <n v="1.4029451526000045"/>
    <n v="25.100204440100004"/>
    <n v="27.898014872300003"/>
    <n v="30.695825304500001"/>
    <n v="0"/>
    <n v="0"/>
    <n v="4.5501907632159302"/>
    <n v="9.1122619560897036"/>
    <n v="13.981205543748526"/>
    <n v="18.850149131407349"/>
    <n v="23.719092719066172"/>
    <n v="28.588036306724995"/>
    <n v="33.456979894383821"/>
    <n v="38.325923482042647"/>
    <n v="20.389833947752379"/>
    <n v="24.951905140626153"/>
    <n v="29.513976333499926"/>
    <n v="0"/>
    <n v="0"/>
    <n v="1.7483377763128536"/>
    <n v="3.5012404170567875"/>
    <n v="5.3720538506069344"/>
    <n v="7.2428672841570814"/>
    <n v="9.1136807177072274"/>
    <n v="10.984494151257374"/>
    <n v="12.855307584807521"/>
    <n v="14.726121018357668"/>
    <n v="29.57308416688991"/>
    <n v="31.325986807633843"/>
    <n v="33.078889448377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RRE Maint Bartow CT 1&amp;3 BG-343"/>
    <s v="AFUDC Not Eligible"/>
    <s v="Maintenance"/>
    <s v="Maintenance"/>
    <s v="Fossil Hydro"/>
    <s v="BG - Other Production Plant"/>
    <s v="~"/>
    <s v="PEF Bartow CT 1&amp;3-343"/>
    <n v="0"/>
    <n v="0"/>
    <n v="0"/>
    <n v="0"/>
    <n v="0"/>
    <n v="0"/>
    <n v="0"/>
    <n v="0"/>
    <n v="0"/>
    <n v="0"/>
    <n v="0"/>
    <n v="0"/>
    <n v="0"/>
    <n v="1.5330877627999999"/>
    <n v="127.4047996848"/>
    <n v="129.6426065"/>
    <n v="209.82434612919999"/>
    <n v="271.06044682200002"/>
    <n v="0"/>
    <n v="0"/>
    <n v="0"/>
    <n v="0"/>
    <n v="0"/>
    <n v="0"/>
    <n v="0"/>
    <n v="0"/>
    <n v="8.5245465580000008"/>
    <n v="17.0713504852"/>
    <n v="26.193063938800002"/>
    <n v="35.314777392400003"/>
    <n v="44.436490846000005"/>
    <n v="53.558204299600007"/>
    <n v="62.679917753200009"/>
    <n v="4.2857432376000162"/>
    <n v="76.67657658760001"/>
    <n v="85.223380514800013"/>
    <n v="93.770184442000016"/>
    <n v="0"/>
    <n v="0"/>
    <n v="13.900008319714162"/>
    <n v="27.836309199384445"/>
    <n v="42.71004964204748"/>
    <n v="57.583790084710515"/>
    <n v="72.457530527373549"/>
    <n v="87.331270970036584"/>
    <n v="102.20501141269962"/>
    <n v="117.07875185536265"/>
    <n v="62.287248218805843"/>
    <n v="76.223549098476127"/>
    <n v="90.159849978146411"/>
    <n v="0"/>
    <n v="0"/>
    <n v="5.3408551203781638"/>
    <n v="10.695655074472604"/>
    <n v="16.410651136000588"/>
    <n v="22.125647197528572"/>
    <n v="27.840643259056556"/>
    <n v="33.55563932058454"/>
    <n v="39.270635382112523"/>
    <n v="44.985631443640507"/>
    <n v="90.340413699237615"/>
    <n v="95.695213653332061"/>
    <n v="101.050013607426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RRE Maint Bartow CT 1&amp;3 BG-344"/>
    <s v="AFUDC Not Eligible"/>
    <s v="Maintenance"/>
    <s v="Maintenance"/>
    <s v="Fossil Hydro"/>
    <s v="BG - Other Production Plant"/>
    <s v="~"/>
    <s v="PEF Bartow CT 1&amp;3-344"/>
    <n v="0"/>
    <n v="0"/>
    <n v="0"/>
    <n v="0"/>
    <n v="0"/>
    <n v="0"/>
    <n v="0"/>
    <n v="0"/>
    <n v="0"/>
    <n v="0"/>
    <n v="0"/>
    <n v="0"/>
    <n v="0"/>
    <n v="0.68223046070000004"/>
    <n v="56.695668241199996"/>
    <n v="57.691501624999994"/>
    <n v="93.372710812299999"/>
    <n v="120.62303150550002"/>
    <n v="0"/>
    <n v="0"/>
    <n v="0"/>
    <n v="0"/>
    <n v="0"/>
    <n v="0"/>
    <n v="0"/>
    <n v="0"/>
    <n v="3.7934588395"/>
    <n v="7.5968223012999996"/>
    <n v="11.656022904699999"/>
    <n v="15.715223508099999"/>
    <n v="19.7744241115"/>
    <n v="23.833624714900001"/>
    <n v="27.892825318300002"/>
    <n v="1.9071736494000078"/>
    <n v="34.12139698690001"/>
    <n v="37.924760448700013"/>
    <n v="41.728123910500017"/>
    <n v="0"/>
    <n v="0"/>
    <n v="6.1855617856950689"/>
    <n v="12.387273912224915"/>
    <n v="19.006150561528653"/>
    <n v="25.625027210832389"/>
    <n v="32.243903860136129"/>
    <n v="38.862780509439865"/>
    <n v="45.481657158743602"/>
    <n v="52.100533808047338"/>
    <n v="27.718085734661742"/>
    <n v="33.91979786119159"/>
    <n v="40.121509987721439"/>
    <n v="0"/>
    <n v="0"/>
    <n v="2.3767028461911277"/>
    <n v="4.7596112016567309"/>
    <n v="7.3028083300676778"/>
    <n v="9.8460054584786256"/>
    <n v="12.389202586889573"/>
    <n v="14.932399715300519"/>
    <n v="17.475596843711465"/>
    <n v="20.01879397212241"/>
    <n v="40.201861598121596"/>
    <n v="42.584769953587198"/>
    <n v="44.9676783090528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RRE Maint Bartow CT 1&amp;3 BG-345"/>
    <s v="AFUDC Not Eligible"/>
    <s v="Maintenance"/>
    <s v="Maintenance"/>
    <s v="Fossil Hydro"/>
    <s v="BG - Other Production Plant"/>
    <s v="~"/>
    <s v="PEF Bartow CT 1&amp;3-345"/>
    <n v="0"/>
    <n v="0"/>
    <n v="0"/>
    <n v="0"/>
    <n v="0"/>
    <n v="0"/>
    <n v="0"/>
    <n v="0"/>
    <n v="0"/>
    <n v="0"/>
    <n v="0"/>
    <n v="0"/>
    <n v="0"/>
    <n v="0.52331977119999995"/>
    <n v="43.489650259199998"/>
    <n v="44.253526000000001"/>
    <n v="71.623576596800007"/>
    <n v="92.526530088000015"/>
    <n v="0"/>
    <n v="0"/>
    <n v="0"/>
    <n v="0"/>
    <n v="0"/>
    <n v="0"/>
    <n v="0"/>
    <n v="0"/>
    <n v="2.9098554320000001"/>
    <n v="5.8273084207999997"/>
    <n v="8.9410068751999994"/>
    <n v="12.054705329599999"/>
    <n v="15.168403783999999"/>
    <n v="18.2821022384"/>
    <n v="21.395800692800002"/>
    <n v="1.4629391904000073"/>
    <n v="26.173562590400007"/>
    <n v="29.091015579200008"/>
    <n v="32.008468568000005"/>
    <n v="0"/>
    <n v="0"/>
    <n v="4.7447702278084556"/>
    <n v="9.5019289271926084"/>
    <n v="14.579082782446516"/>
    <n v="19.656236637700424"/>
    <n v="24.733390492954332"/>
    <n v="29.810544348208239"/>
    <n v="34.887698203462151"/>
    <n v="39.964852058716062"/>
    <n v="21.261762879778097"/>
    <n v="26.018921579162249"/>
    <n v="30.776080278546402"/>
    <n v="0"/>
    <n v="0"/>
    <n v="1.8231018128433587"/>
    <n v="3.6509636970713428"/>
    <n v="5.6017785844496393"/>
    <n v="7.5525934718279357"/>
    <n v="9.5034083592062313"/>
    <n v="11.454223246584528"/>
    <n v="13.405038133962824"/>
    <n v="15.355853021341121"/>
    <n v="30.837715735759822"/>
    <n v="32.665577619987808"/>
    <n v="34.4934395042157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RRE Maint Bartow CT 1&amp;3 BG-346"/>
    <s v="AFUDC Not Eligible"/>
    <s v="Maintenance"/>
    <s v="Maintenance"/>
    <s v="Fossil Hydro"/>
    <s v="BG - Other Production Plant"/>
    <s v="~"/>
    <s v="PEF Bartow CT 1&amp;3-346"/>
    <n v="0"/>
    <n v="0"/>
    <n v="0"/>
    <n v="0"/>
    <n v="0"/>
    <n v="0"/>
    <n v="0"/>
    <n v="0"/>
    <n v="0"/>
    <n v="0"/>
    <n v="0"/>
    <n v="0"/>
    <n v="0"/>
    <n v="3.1746547600000001E-2"/>
    <n v="2.6382459216000003"/>
    <n v="2.6845855000000003"/>
    <n v="4.3449558164000006"/>
    <n v="5.6130076740000021"/>
    <n v="0"/>
    <n v="0"/>
    <n v="0"/>
    <n v="0"/>
    <n v="0"/>
    <n v="0"/>
    <n v="0"/>
    <n v="0"/>
    <n v="0.17652278599999999"/>
    <n v="0.3535064684"/>
    <n v="0.54239513959999996"/>
    <n v="0.73128381079999993"/>
    <n v="0.9201724819999999"/>
    <n v="1.1090611531999999"/>
    <n v="1.2979498243999998"/>
    <n v="8.8747399200000299E-2"/>
    <n v="1.5877868492000002"/>
    <n v="1.7647705316000002"/>
    <n v="1.9417542140000001"/>
    <n v="0"/>
    <n v="0"/>
    <n v="0.28783562589806466"/>
    <n v="0.57642278312403483"/>
    <n v="0.88442205127463913"/>
    <n v="1.1924213194252435"/>
    <n v="1.5004205875758478"/>
    <n v="1.8084198557264521"/>
    <n v="2.1164191238770567"/>
    <n v="2.4244183920276612"/>
    <n v="1.2898185860148303"/>
    <n v="1.5784057432408005"/>
    <n v="1.8669929004667707"/>
    <n v="0"/>
    <n v="0"/>
    <n v="0.11059621987597089"/>
    <n v="0.22148120360362064"/>
    <n v="0.33982497941574252"/>
    <n v="0.45816875522786443"/>
    <n v="0.57651253103998634"/>
    <n v="0.6948563068521082"/>
    <n v="0.81320008266423005"/>
    <n v="0.9315438584763519"/>
    <n v="1.8707319393564852"/>
    <n v="1.981616923084135"/>
    <n v="2.09250190681178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RRE Maint Bartow CT 2&amp;4 BG"/>
    <s v="AFUDC Not Eligible"/>
    <s v="Maintenance"/>
    <s v="Maintenance"/>
    <s v="Fossil Hydro"/>
    <s v="BG - Other Production Plant"/>
    <s v="~"/>
    <s v="PEF Bartow CT 2&amp;4-346"/>
    <n v="1416.17"/>
    <n v="1699.2900000000002"/>
    <n v="2217.41"/>
    <n v="2005.9999999999998"/>
    <n v="2209.4100000000003"/>
    <n v="2323.15"/>
    <n v="2546.61"/>
    <n v="2964.1000000000004"/>
    <n v="3337.2299999999996"/>
    <n v="3433.75"/>
    <n v="3871.2599999999998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RRE Maint Bartow CT 2&amp;4 BG-341"/>
    <s v="AFUDC Not Eligible"/>
    <s v="Maintenance"/>
    <s v="Maintenance"/>
    <s v="Fossil Hydro"/>
    <s v="BG - Other Production Plant"/>
    <s v="~"/>
    <s v="PEF Bartow CT 2&amp;4-341"/>
    <n v="0"/>
    <n v="0"/>
    <n v="0"/>
    <n v="0"/>
    <n v="0"/>
    <n v="0"/>
    <n v="0"/>
    <n v="0"/>
    <n v="0"/>
    <n v="0"/>
    <n v="0"/>
    <n v="0"/>
    <n v="0"/>
    <n v="0"/>
    <n v="5.0735049459999999"/>
    <n v="5.0735049459999999"/>
    <n v="10.571993763"/>
    <n v="12.4133201825"/>
    <n v="24.204081474999999"/>
    <n v="24.204081474999999"/>
    <n v="24.204081474999999"/>
    <n v="24.204081474999999"/>
    <n v="24.204081474999999"/>
    <n v="24.204081474999999"/>
    <n v="0"/>
    <n v="0"/>
    <n v="0"/>
    <n v="0"/>
    <n v="2.9188833315"/>
    <n v="7.9341737840000004"/>
    <n v="15.963725528000001"/>
    <n v="18.917495994500001"/>
    <n v="18.917495994500001"/>
    <n v="31.898042363000002"/>
    <n v="32.197069346500001"/>
    <n v="32.263198407499999"/>
    <n v="32.263198407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RRE Maint Bartow CT 2&amp;4 BG-342"/>
    <s v="AFUDC Not Eligible"/>
    <s v="Maintenance"/>
    <s v="Maintenance"/>
    <s v="Fossil Hydro"/>
    <s v="BG - Other Production Plant"/>
    <s v="~"/>
    <s v="PEF Bartow CT 2&amp;4-342"/>
    <n v="0"/>
    <n v="0"/>
    <n v="0"/>
    <n v="0"/>
    <n v="0"/>
    <n v="0"/>
    <n v="0"/>
    <n v="0"/>
    <n v="0"/>
    <n v="0"/>
    <n v="0"/>
    <n v="0"/>
    <n v="0"/>
    <n v="0"/>
    <n v="1.3981555240000001"/>
    <n v="1.3981555240000001"/>
    <n v="2.9134280220000002"/>
    <n v="3.420860405"/>
    <n v="6.6701561500000004"/>
    <n v="6.6701561500000004"/>
    <n v="6.6701561500000004"/>
    <n v="6.6701561500000004"/>
    <n v="6.6701561500000004"/>
    <n v="6.6701561500000004"/>
    <n v="0"/>
    <n v="0"/>
    <n v="0"/>
    <n v="0"/>
    <n v="0.80438531099999999"/>
    <n v="2.1864980959999998"/>
    <n v="4.3992804319999994"/>
    <n v="5.213279932999999"/>
    <n v="5.213279932999999"/>
    <n v="8.7904564219999983"/>
    <n v="8.8728622209999983"/>
    <n v="8.8910860549999988"/>
    <n v="8.8910860549999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RRE Maint Bartow CT 2&amp;4 BG-343"/>
    <s v="AFUDC Not Eligible"/>
    <s v="Maintenance"/>
    <s v="Maintenance"/>
    <s v="Fossil Hydro"/>
    <s v="BG - Other Production Plant"/>
    <s v="~"/>
    <s v="PEF Bartow CT 2&amp;4-343"/>
    <n v="0"/>
    <n v="0"/>
    <n v="0"/>
    <n v="0"/>
    <n v="0"/>
    <n v="0"/>
    <n v="0"/>
    <n v="0"/>
    <n v="0"/>
    <n v="0"/>
    <n v="185.55"/>
    <n v="185.55"/>
    <n v="185.55"/>
    <n v="185.55"/>
    <n v="295.678972982"/>
    <n v="295.678972982"/>
    <n v="415.03293692099999"/>
    <n v="455.00202922749997"/>
    <n v="710.94036882499995"/>
    <n v="710.94036882499995"/>
    <n v="710.94036882499995"/>
    <n v="710.94036882499995"/>
    <n v="710.94036882499995"/>
    <n v="710.94036882499995"/>
    <n v="0"/>
    <n v="0"/>
    <n v="0"/>
    <n v="0"/>
    <n v="63.359280610500001"/>
    <n v="172.22460992800001"/>
    <n v="346.51955917600003"/>
    <n v="410.63612383150002"/>
    <n v="410.63612383150002"/>
    <n v="692.40075312099998"/>
    <n v="698.89163761550003"/>
    <n v="700.32708030250001"/>
    <n v="700.327080302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RRE Maint Bartow CT 2&amp;4 BG-344"/>
    <s v="AFUDC Not Eligible"/>
    <s v="Maintenance"/>
    <s v="Maintenance"/>
    <s v="Fossil Hydro"/>
    <s v="BG - Other Production Plant"/>
    <s v="~"/>
    <s v="PEF Bartow CT 2&amp;4-344"/>
    <n v="0"/>
    <n v="0"/>
    <n v="0"/>
    <n v="0"/>
    <n v="0"/>
    <n v="0"/>
    <n v="0"/>
    <n v="0"/>
    <n v="0"/>
    <n v="0"/>
    <n v="0"/>
    <n v="0"/>
    <n v="0"/>
    <n v="0"/>
    <n v="19.539569526000001"/>
    <n v="19.539569526000001"/>
    <n v="40.715877753000001"/>
    <n v="47.807370907500001"/>
    <n v="93.21708322500001"/>
    <n v="93.21708322500001"/>
    <n v="93.21708322500001"/>
    <n v="93.21708322500001"/>
    <n v="93.21708322500001"/>
    <n v="93.21708322500001"/>
    <n v="0"/>
    <n v="0"/>
    <n v="0"/>
    <n v="0"/>
    <n v="11.2414838265"/>
    <n v="30.556852104000001"/>
    <n v="61.481032968000001"/>
    <n v="72.8568774795"/>
    <n v="72.8568774795"/>
    <n v="122.84880435299999"/>
    <n v="124.00044579149998"/>
    <n v="124.25512838249999"/>
    <n v="124.255128382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RRE Maint Bartow CT 2&amp;4 BG-345"/>
    <s v="AFUDC Not Eligible"/>
    <s v="Maintenance"/>
    <s v="Maintenance"/>
    <s v="Fossil Hydro"/>
    <s v="BG - Other Production Plant"/>
    <s v="~"/>
    <s v="PEF Bartow CT 2&amp;4-345"/>
    <n v="0"/>
    <n v="0"/>
    <n v="0"/>
    <n v="0"/>
    <n v="0"/>
    <n v="0"/>
    <n v="0"/>
    <n v="0"/>
    <n v="0"/>
    <n v="0"/>
    <n v="0"/>
    <n v="0"/>
    <n v="0"/>
    <n v="0"/>
    <n v="2.24950765"/>
    <n v="2.24950765"/>
    <n v="4.6874460750000004"/>
    <n v="5.5038595625000006"/>
    <n v="10.731686875000001"/>
    <n v="10.731686875000001"/>
    <n v="10.731686875000001"/>
    <n v="10.731686875000001"/>
    <n v="10.731686875000001"/>
    <n v="10.731686875000001"/>
    <n v="0"/>
    <n v="0"/>
    <n v="0"/>
    <n v="0"/>
    <n v="1.2941842875"/>
    <n v="3.5178805999999998"/>
    <n v="7.0780501999999998"/>
    <n v="8.3877028624999994"/>
    <n v="8.3877028624999994"/>
    <n v="14.143061074999999"/>
    <n v="14.275644662499998"/>
    <n v="14.304965187499997"/>
    <n v="14.3049651874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RRE Maint Bartow CT 2&amp;4 BG-346"/>
    <s v="AFUDC Not Eligible"/>
    <s v="Maintenance"/>
    <s v="Maintenance"/>
    <s v="Fossil Hydro"/>
    <s v="BG - Other Production Plant"/>
    <s v="~"/>
    <s v="PEF Bartow CT 2&amp;4-346"/>
    <n v="0"/>
    <n v="0"/>
    <n v="0"/>
    <n v="0"/>
    <n v="0"/>
    <n v="0"/>
    <n v="0"/>
    <n v="0"/>
    <n v="0"/>
    <n v="0"/>
    <n v="0"/>
    <n v="0"/>
    <n v="0"/>
    <n v="0"/>
    <n v="4.1529372000000002E-2"/>
    <n v="4.1529372000000002E-2"/>
    <n v="8.6537466000000007E-2"/>
    <n v="0.101609715"/>
    <n v="0.19812345000000001"/>
    <n v="0.19812345000000001"/>
    <n v="0.19812345000000001"/>
    <n v="0.19812345000000001"/>
    <n v="0.19812345000000001"/>
    <n v="0.19812345000000001"/>
    <n v="0"/>
    <n v="0"/>
    <n v="0"/>
    <n v="0"/>
    <n v="2.3892633E-2"/>
    <n v="6.4945487999999996E-2"/>
    <n v="0.130671696"/>
    <n v="0.15484989900000001"/>
    <n v="0.15484989900000001"/>
    <n v="0.26110266599999998"/>
    <n v="0.26355036300000001"/>
    <n v="0.26409166500000003"/>
    <n v="0.264091665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RRE Maint Maint VS-343"/>
    <s v="AFUDC Not Eligible"/>
    <s v="Maintenance"/>
    <s v="Maintenance"/>
    <s v="Fossil Hydro"/>
    <s v="VS - Other - Intangible Plant - Software"/>
    <s v="~"/>
    <s v="PEF RUSD Communication"/>
    <n v="0"/>
    <n v="0"/>
    <n v="0"/>
    <n v="0"/>
    <n v="0"/>
    <n v="0"/>
    <n v="0"/>
    <n v="0"/>
    <n v="0"/>
    <n v="0"/>
    <n v="0"/>
    <n v="0"/>
    <n v="0"/>
    <n v="35.329000000000001"/>
    <n v="70.658000000000001"/>
    <n v="105.98699999999999"/>
    <n v="141.316"/>
    <n v="176.64500000000001"/>
    <n v="211.97400000000002"/>
    <n v="247.30300000000003"/>
    <n v="282.63200000000001"/>
    <n v="317.96100000000001"/>
    <n v="353.29"/>
    <n v="388.61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&amp; Renewable Energy"/>
    <s v="PEF Solar Lake Placid Maint - 344"/>
    <s v="AFUDC Not Eligible"/>
    <s v="Maintenance"/>
    <s v="Maintenance"/>
    <s v="Renewable Generation - Solar"/>
    <s v="BY - Solar Energy Production"/>
    <s v="~"/>
    <s v="PEF Solar Growth Lake Placid"/>
    <n v="0"/>
    <n v="0"/>
    <n v="0"/>
    <n v="0"/>
    <n v="0"/>
    <n v="0"/>
    <n v="124.6"/>
    <n v="315.16000000000003"/>
    <n v="328.67"/>
    <n v="405.04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</r>
  <r>
    <s v="DE Florida"/>
    <x v="24"/>
    <s v="Regulated &amp; Renewable Energy"/>
    <s v="PEF Solar Perry Maint - 344"/>
    <s v="AFUDC Not Eligible"/>
    <s v="Maintenance"/>
    <s v="Maintenance"/>
    <s v="Renewable Generation - Solar"/>
    <s v="BY - Solar Energy Production"/>
    <s v="~"/>
    <s v="PEF Perry Solar 344"/>
    <n v="0"/>
    <n v="0"/>
    <n v="0"/>
    <n v="0"/>
    <n v="0"/>
    <n v="46.59"/>
    <n v="46.59"/>
    <n v="67.290000000000006"/>
    <n v="75.94"/>
    <n v="137.38999999999999"/>
    <n v="155.52000000000001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</r>
  <r>
    <s v="DE Florida"/>
    <x v="24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58363.99"/>
    <n v="47201.84"/>
    <n v="38339.519999999997"/>
    <n v="39331.22"/>
    <n v="40795.670000000006"/>
    <n v="44274.819999999992"/>
    <n v="32314.260000000002"/>
    <n v="17069.690000000002"/>
    <n v="15431.449999999997"/>
    <n v="15933.769999999997"/>
    <n v="18954.22"/>
    <n v="21647.61"/>
    <n v="21647.61"/>
    <n v="21647.61"/>
    <n v="21647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Utility Other"/>
    <s v="PEF Reg Other Facilities Maint SA"/>
    <s v="AFUDC Not Eligible"/>
    <s v="Maintenance"/>
    <s v="Maintenance"/>
    <s v="Regulated Utility Other"/>
    <s v="SA - Gen. Bldg. &amp; Oper. Centers"/>
    <s v="~"/>
    <s v="D GEN 390 5Z-STRUCT &amp; IMPROVE-50220"/>
    <n v="0"/>
    <n v="0"/>
    <n v="0"/>
    <n v="0"/>
    <n v="0"/>
    <n v="0"/>
    <n v="21.93"/>
    <n v="39.340000000000003"/>
    <n v="61.47"/>
    <n v="71.260000000000005"/>
    <n v="93.48"/>
    <n v="-30"/>
    <n v="-30"/>
    <n v="209.73047339999999"/>
    <n v="2011.5821068"/>
    <n v="0"/>
    <n v="1735.9052841"/>
    <n v="3112.8514181999999"/>
    <n v="0"/>
    <n v="1405.8452141"/>
    <n v="2501.3847782000003"/>
    <n v="0"/>
    <n v="3368.5699740999999"/>
    <n v="6211.4512082000001"/>
    <n v="0"/>
    <n v="0"/>
    <n v="182.6136741"/>
    <n v="385.4077082"/>
    <n v="0"/>
    <n v="208.22521470000001"/>
    <n v="411.8131894"/>
    <n v="0"/>
    <n v="203.9613147"/>
    <n v="403.91392940000003"/>
    <n v="0"/>
    <n v="229.31689470000001"/>
    <n v="451.84264940000003"/>
    <n v="0"/>
    <n v="0"/>
    <n v="1"/>
    <n v="22"/>
    <n v="0"/>
    <n v="20"/>
    <n v="35"/>
    <n v="0"/>
    <n v="16"/>
    <n v="28"/>
    <n v="0"/>
    <n v="41"/>
    <n v="75"/>
    <n v="0"/>
    <n v="0"/>
    <n v="1"/>
    <n v="22"/>
    <n v="0"/>
    <n v="20"/>
    <n v="35"/>
    <n v="0"/>
    <n v="16"/>
    <n v="28"/>
    <n v="0"/>
    <n v="41"/>
    <n v="75"/>
    <n v="0"/>
    <n v="0"/>
    <n v="1"/>
    <n v="22"/>
    <n v="0"/>
    <n v="20"/>
    <n v="35"/>
    <n v="0"/>
    <n v="16"/>
    <n v="28"/>
    <n v="0"/>
    <n v="41"/>
    <n v="75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Utility Other"/>
    <s v="PEF Reg Other IT Spend TD"/>
    <s v="AFUDC Not Eligible"/>
    <s v="Maintenance"/>
    <s v="Maintenance"/>
    <s v="Regulated Utility Other"/>
    <s v="TD - PD - Office Equipment"/>
    <s v="~"/>
    <s v="PEF Reg Other IT-Office Equip"/>
    <n v="0"/>
    <n v="0"/>
    <n v="0"/>
    <n v="0"/>
    <n v="0"/>
    <n v="0"/>
    <n v="0"/>
    <n v="0"/>
    <n v="159.75"/>
    <n v="18.829999999999998"/>
    <n v="199.39"/>
    <n v="264.11"/>
    <n v="264.11"/>
    <n v="810.07923000000005"/>
    <n v="1356.04846"/>
    <n v="0"/>
    <n v="666.66666999999995"/>
    <n v="1333.3333399999999"/>
    <n v="0"/>
    <n v="0"/>
    <n v="0"/>
    <n v="0"/>
    <n v="1187.7516700000001"/>
    <n v="2375.5033400000002"/>
    <n v="0"/>
    <n v="0"/>
    <n v="0"/>
    <n v="0"/>
    <n v="0"/>
    <n v="0"/>
    <n v="0"/>
    <n v="0"/>
    <n v="0"/>
    <n v="0"/>
    <n v="0"/>
    <n v="2175.3020000000001"/>
    <n v="4350.6040000000003"/>
    <n v="0"/>
    <n v="0"/>
    <n v="0"/>
    <n v="0"/>
    <n v="0"/>
    <n v="0"/>
    <n v="0"/>
    <n v="0"/>
    <n v="0"/>
    <n v="0"/>
    <n v="0"/>
    <n v="2535.7440009058059"/>
    <n v="5071.4880018116119"/>
    <n v="0"/>
    <n v="0"/>
    <n v="0"/>
    <n v="0"/>
    <n v="0"/>
    <n v="0"/>
    <n v="0"/>
    <n v="0"/>
    <n v="0"/>
    <n v="0"/>
    <n v="0"/>
    <n v="2683.3333341244938"/>
    <n v="5366.6666682489877"/>
    <n v="0"/>
    <n v="0"/>
    <n v="0"/>
    <n v="0"/>
    <n v="0"/>
    <n v="0"/>
    <n v="0"/>
    <n v="0"/>
    <n v="0"/>
    <n v="0"/>
    <n v="0"/>
    <n v="2683.3333341244938"/>
    <n v="5366.6666682489877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Utility Other"/>
    <s v="PEF Solar Exp Battery BY - Vision FL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1926.9166666666699"/>
    <n v="3853.8333333333399"/>
    <n v="5780.75000000001"/>
    <n v="7707.6666666666797"/>
    <n v="9634.5833333333503"/>
    <n v="11561.50000000002"/>
    <n v="13488.41666666669"/>
    <n v="15415.333333333359"/>
    <n v="17342.250000000029"/>
    <n v="19269.166666666701"/>
    <n v="21196.083333333372"/>
    <n v="23123.000000000044"/>
    <n v="23123.000000000044"/>
    <n v="25039.666666666715"/>
    <n v="26956.333333333387"/>
    <n v="28873.000000000058"/>
    <n v="30789.66666666673"/>
    <n v="32706.333333333401"/>
    <n v="34623.000000000073"/>
    <n v="36539.666666666744"/>
    <n v="38456.333333333416"/>
    <n v="40373.000000000087"/>
    <n v="42289.666666666759"/>
    <n v="44206.33333333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Utility Other"/>
    <s v="PEF Vision FL 2023 - DeBary Hydrogen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244.99"/>
    <n v="959.65"/>
    <n v="986.85"/>
    <n v="2466.09"/>
    <n v="2522.36"/>
    <n v="3219.59"/>
    <n v="5343.52"/>
    <n v="8145.37"/>
    <n v="8145.37"/>
    <n v="9458.869999999999"/>
    <n v="10772.369999999999"/>
    <n v="12085.869999999999"/>
    <n v="13399.369999999999"/>
    <n v="14712.869999999999"/>
    <n v="16026.369999999999"/>
    <n v="17339.87"/>
    <n v="18653.37"/>
    <n v="19966.87"/>
    <n v="21280.37"/>
    <n v="22593.87"/>
    <n v="23907.37"/>
    <n v="23907.37"/>
    <n v="23907.37"/>
    <n v="2390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Utility Other"/>
    <s v="PEF Vision FL 2023 - Hines Floating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6.69"/>
    <n v="17.55"/>
    <n v="47.61"/>
    <n v="628.45000000000005"/>
    <n v="638.73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gulated Utility Other"/>
    <s v="PEF Vision FL 2024 - UCF Research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7.26"/>
    <n v="9.77"/>
    <n v="20.49"/>
    <n v="28.67"/>
    <n v="28.67"/>
    <n v="239.58666666666699"/>
    <n v="450.50333333333401"/>
    <n v="661.42000000000098"/>
    <n v="872.33666666666795"/>
    <n v="1083.2533333333349"/>
    <n v="1294.1700000000019"/>
    <n v="1505.0866666666689"/>
    <n v="1716.0033333333358"/>
    <n v="1926.9200000000028"/>
    <n v="2137.8366666666698"/>
    <n v="2348.753333333336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newable Generation"/>
    <s v="PEF Solar - Transmission"/>
    <s v="AFUDC Not Eligible"/>
    <s v="Expansion"/>
    <s v="Regulated Renewables"/>
    <s v="Renewable Generation - Solar"/>
    <s v="BY - Solar Energy Production"/>
    <s v="~"/>
    <s v="PEF Solar Growth Transmission"/>
    <n v="21764.649999999998"/>
    <n v="23596.26"/>
    <n v="29353.510000000002"/>
    <n v="29096.34"/>
    <n v="8747.77"/>
    <n v="9066.619999999999"/>
    <n v="11416.87"/>
    <n v="14917.150000000001"/>
    <n v="20091.239999999998"/>
    <n v="23566.860000000008"/>
    <n v="27296.49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</r>
  <r>
    <s v="DE Florida"/>
    <x v="24"/>
    <s v="Renewable Generation"/>
    <s v="PEF Solar 2018 - Hamilton"/>
    <s v="AFUDC Not Eligible"/>
    <s v="Expansion"/>
    <s v="Regulated Renewables"/>
    <s v="Renewable Generation - Solar"/>
    <s v="BY - Solar Energy Production"/>
    <s v="~"/>
    <s v="PEF Solar Growth Hamilton"/>
    <n v="38.22"/>
    <n v="150.92000000000002"/>
    <n v="179.39999999999998"/>
    <n v="187.1"/>
    <n v="217.26"/>
    <n v="196.01999999999998"/>
    <n v="291.05"/>
    <n v="461.05"/>
    <n v="659.58999999999992"/>
    <n v="863.94"/>
    <n v="1001.88"/>
    <n v="1330.0400000000002"/>
    <n v="1330.0400000000002"/>
    <n v="1330.0400000000002"/>
    <n v="1330.0400000000002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</r>
  <r>
    <s v="DE Florida"/>
    <x v="24"/>
    <s v="Renewable Generation"/>
    <s v="PEF Solar 2018 - Hamilton 344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.907145833333331"/>
    <n v="51.814291666666662"/>
    <n v="77.721437499999993"/>
    <n v="103.62858333333332"/>
    <n v="129.53572916666667"/>
    <n v="155.44287500000002"/>
    <n v="181.35002083333336"/>
    <n v="207.25716666666671"/>
    <n v="233.16431250000005"/>
    <n v="259.0714583333334"/>
    <n v="284.97860416666674"/>
    <n v="217.28700103569568"/>
    <n v="217.28700103569568"/>
    <n v="251.79831353569568"/>
    <n v="286.30962603569566"/>
    <n v="320.82093853569563"/>
    <n v="355.33225103569561"/>
    <n v="389.84356353569558"/>
    <n v="424.35487603569555"/>
    <n v="458.86618853569553"/>
    <n v="493.3775010356955"/>
    <n v="527.88881353569548"/>
    <n v="562.40012603569551"/>
    <n v="596.91143853569554"/>
    <n v="421.84700290219291"/>
    <n v="421.84700290219291"/>
    <n v="456.35831540219289"/>
    <n v="490.86962790219286"/>
    <n v="525.38094040219289"/>
    <n v="559.89225290219292"/>
    <n v="594.40356540219295"/>
    <n v="628.91487790219298"/>
    <n v="663.42619040219301"/>
    <n v="697.93750290219305"/>
    <n v="732.44881540219308"/>
    <n v="766.96012790219311"/>
    <n v="801.47144040219314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</r>
  <r>
    <s v="DE Florida"/>
    <x v="24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69703.55"/>
    <n v="78654.86"/>
    <n v="83261.41"/>
    <n v="85835.94"/>
    <n v="86294.79"/>
    <n v="87443.21"/>
    <n v="87579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83507.03"/>
    <n v="83701.850000000006"/>
    <n v="85903.1"/>
    <n v="86071.33"/>
    <n v="86959.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newable Generation"/>
    <s v="PEF Solar Growth 2021 Santa Fe"/>
    <s v="AFUDC Not Eligible"/>
    <s v="Expansion"/>
    <s v="Regulated Renewables"/>
    <s v="Renewable Generation - Solar"/>
    <s v="BY - Solar Energy Production"/>
    <s v="~"/>
    <s v="PEF Solar Growth Santa Fe"/>
    <n v="0"/>
    <n v="0"/>
    <n v="0"/>
    <n v="0"/>
    <n v="0"/>
    <n v="0"/>
    <n v="0"/>
    <n v="0"/>
    <n v="0"/>
    <n v="0"/>
    <n v="0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</r>
  <r>
    <s v="DE Florida"/>
    <x v="24"/>
    <s v="Renewable Generation"/>
    <s v="PEF Solar Growth 2022 BY - Bay Trail 344"/>
    <s v="AFUDC Not Eligible"/>
    <s v="Expansion"/>
    <s v="Regulated Renewables"/>
    <s v="Renewable Generation - Solar"/>
    <s v="BY - Solar Energy Production"/>
    <s v="~"/>
    <s v="PEF Other Solar Growth 344"/>
    <n v="94351.33"/>
    <n v="96140.47"/>
    <n v="96383.23"/>
    <n v="97188.37"/>
    <n v="97322.85"/>
    <n v="35459.620000000003"/>
    <n v="35580.53"/>
    <n v="35711.11"/>
    <n v="0"/>
    <n v="0"/>
    <n v="112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newable Generation"/>
    <s v="PEF Solar Growth 2022 BY - Dolphin"/>
    <s v="AFUDC Not Eligible"/>
    <s v="Expansion"/>
    <s v="Regulated Renewables"/>
    <s v="Renewable Generation - Solar"/>
    <s v="BY - Solar Energy Production"/>
    <s v="~"/>
    <s v="PEF Other Solar Growth 344"/>
    <n v="817.37"/>
    <n v="876.64"/>
    <n v="883.03"/>
    <n v="899.65"/>
    <n v="906.92"/>
    <n v="956.14"/>
    <n v="1044.75"/>
    <n v="1490.66"/>
    <n v="1611.96"/>
    <n v="1638.24"/>
    <n v="1729.7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</r>
  <r>
    <s v="DE Florida"/>
    <x v="24"/>
    <s v="Renewable Generation"/>
    <s v="PEF Solar Growth 2022 BY - Fort Green 344"/>
    <s v="AFUDC Not Eligible"/>
    <s v="Expansion"/>
    <s v="Regulated Renewables"/>
    <s v="Renewable Generation - Solar"/>
    <s v="BY - Solar Energy Production"/>
    <s v="~"/>
    <s v="PEF Other Solar Growth 344"/>
    <n v="67229.42"/>
    <n v="76222.36"/>
    <n v="91939.85"/>
    <n v="96770.05"/>
    <n v="98688.19"/>
    <n v="0"/>
    <n v="0"/>
    <n v="0"/>
    <n v="0"/>
    <n v="0"/>
    <n v="0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</r>
  <r>
    <s v="DE Florida"/>
    <x v="24"/>
    <s v="Renewable Generation"/>
    <s v="PEF Solar Growth 2022 BY - Hardeetown 344"/>
    <s v="AFUDC Not Eligible"/>
    <s v="Expansion"/>
    <s v="Regulated Renewables"/>
    <s v="Renewable Generation - Solar"/>
    <s v="BY - Solar Energy Production"/>
    <s v="~"/>
    <s v="PEF Other Solar Growth 344"/>
    <n v="15967.76"/>
    <n v="16526.09"/>
    <n v="17212.580000000002"/>
    <n v="21804.94"/>
    <n v="25071.53"/>
    <n v="31913.18"/>
    <n v="36766.120000000003"/>
    <n v="46227.41"/>
    <n v="57982.42"/>
    <n v="74802.070000000007"/>
    <n v="87674.78"/>
    <n v="96217.69"/>
    <n v="96217.69"/>
    <n v="97242.773416666678"/>
    <n v="98267.856833333353"/>
    <n v="99292.9402500000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newable Generation"/>
    <s v="PEF Solar Growth 2023 BY - Bay Ranch 344"/>
    <s v="AFUDC Not Eligible"/>
    <s v="Expansion"/>
    <s v="Regulated Renewables"/>
    <s v="Renewable Generation - Solar"/>
    <s v="BY - Solar Energy Production"/>
    <s v="~"/>
    <s v="PEF Other Solar Growth 344"/>
    <n v="7552.68"/>
    <n v="9305.17"/>
    <n v="9444.94"/>
    <n v="18660.62"/>
    <n v="23000.62"/>
    <n v="38716.79"/>
    <n v="40952.71"/>
    <n v="50679.76"/>
    <n v="65186.76"/>
    <n v="80591.509999999995"/>
    <n v="93058.05"/>
    <n v="96635.7"/>
    <n v="96635.7"/>
    <n v="98136.549491931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newable Generation"/>
    <s v="PEF Solar Growth 2023 BY - Hildreth 344"/>
    <s v="AFUDC Not Eligible"/>
    <s v="Expansion"/>
    <s v="Regulated Renewables"/>
    <s v="Renewable Generation - Solar"/>
    <s v="BY - Solar Energy Production"/>
    <s v="~"/>
    <s v="PEF Other Solar Growth 344"/>
    <n v="6802.27"/>
    <n v="6969.03"/>
    <n v="7773.59"/>
    <n v="14475.11"/>
    <n v="24715.88"/>
    <n v="40866.879999999997"/>
    <n v="50031.68"/>
    <n v="87891.64"/>
    <n v="97238.68"/>
    <n v="101206.59"/>
    <n v="101267.74"/>
    <n v="103133.08"/>
    <n v="103133.08"/>
    <n v="104380.08"/>
    <n v="10562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newable Generation"/>
    <s v="PEF Solar Growth 2023 BY- High Springs 344"/>
    <s v="AFUDC Not Eligible"/>
    <s v="Expansion"/>
    <s v="Regulated Renewables"/>
    <s v="Renewable Generation - Solar"/>
    <s v="BY - Solar Energy Production"/>
    <s v="~"/>
    <s v="PEF Other Solar Growth 344"/>
    <n v="16439.45"/>
    <n v="17771.32"/>
    <n v="18364.560000000001"/>
    <n v="18476.57"/>
    <n v="21985.24"/>
    <n v="30930.36"/>
    <n v="39362.17"/>
    <n v="41213.050000000003"/>
    <n v="53798.41"/>
    <n v="63551"/>
    <n v="75845.679999999993"/>
    <n v="83805.460000000006"/>
    <n v="83805.460000000006"/>
    <n v="84804.46"/>
    <n v="8580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newable Generation"/>
    <s v="PEF Solar Growth 2024 BY - Falmouth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5.82"/>
    <n v="30.61"/>
    <n v="65.739999999999995"/>
    <n v="5673.59"/>
    <n v="5787.56"/>
    <n v="5787.56"/>
    <n v="12287.560000000001"/>
    <n v="18787.560000000001"/>
    <n v="25287.56"/>
    <n v="31787.56"/>
    <n v="38287.56"/>
    <n v="44787.56"/>
    <n v="51287.56"/>
    <n v="57787.56"/>
    <n v="64287.56"/>
    <n v="70787.56"/>
    <n v="77287.56"/>
    <n v="83787.56"/>
    <n v="83787.56"/>
    <n v="86454.56"/>
    <n v="89121.56"/>
    <n v="91788.56"/>
    <n v="94455.56"/>
    <n v="97122.5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newable Generation"/>
    <s v="PEF Solar Growth 2024 BY - Mule Creek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18.600000000000001"/>
    <n v="2302.59"/>
    <n v="6893.05"/>
    <n v="10995.03"/>
    <n v="20199.060000000001"/>
    <n v="20199.060000000001"/>
    <n v="27498.06"/>
    <n v="34797.06"/>
    <n v="42096.06"/>
    <n v="49395.06"/>
    <n v="56694.06"/>
    <n v="63993.06"/>
    <n v="71292.06"/>
    <n v="78591.06"/>
    <n v="85890.06"/>
    <n v="93189.06"/>
    <n v="100488.06"/>
    <n v="107787.06"/>
    <n v="10778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newable Generation"/>
    <s v="PEF Solar Growth 2024 BY - Spring Ridge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4.3899999999999997"/>
    <n v="7.34"/>
    <n v="12.97"/>
    <n v="2420.7000000000003"/>
    <n v="4456.6099999999997"/>
    <n v="4456.6099999999997"/>
    <n v="10623.61"/>
    <n v="16790.61"/>
    <n v="22957.61"/>
    <n v="29124.61"/>
    <n v="35291.61"/>
    <n v="41458.61"/>
    <n v="47625.61"/>
    <n v="53792.61"/>
    <n v="59959.61"/>
    <n v="66126.61"/>
    <n v="72293.61"/>
    <n v="78460.61"/>
    <n v="78460.61"/>
    <n v="81460.61"/>
    <n v="84460.61"/>
    <n v="87460.61"/>
    <n v="90460.61"/>
    <n v="93460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newable Generation"/>
    <s v="PEF Solar Growth 2024 BY - Winquepin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17.79"/>
    <n v="160.36000000000001"/>
    <n v="413.39"/>
    <n v="10761.77"/>
    <n v="10861.12"/>
    <n v="10861.12"/>
    <n v="19465.120000000003"/>
    <n v="28069.120000000003"/>
    <n v="36673.120000000003"/>
    <n v="45277.120000000003"/>
    <n v="53881.120000000003"/>
    <n v="62485.120000000003"/>
    <n v="71089.119999999995"/>
    <n v="79693.119999999995"/>
    <n v="88297.12"/>
    <n v="96901.119999999995"/>
    <n v="105505.12"/>
    <n v="114109.12"/>
    <n v="11410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newable Generation"/>
    <s v="PEF Solar Growth 2024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1835"/>
    <n v="3670"/>
    <n v="5505"/>
    <n v="7340"/>
    <n v="9175"/>
    <n v="11010"/>
    <n v="12845"/>
    <n v="14680"/>
    <n v="16515"/>
    <n v="18350"/>
    <n v="20185"/>
    <n v="22020"/>
    <n v="22020"/>
    <n v="34908.083333333336"/>
    <n v="47796.166666666672"/>
    <n v="60684.250000000007"/>
    <n v="73572.333333333343"/>
    <n v="86460.416666666672"/>
    <n v="99348.5"/>
    <n v="112236.58333333333"/>
    <n v="125124.66666666666"/>
    <n v="138012.75"/>
    <n v="150900.83333333334"/>
    <n v="163788.91666666669"/>
    <n v="176677.00000000003"/>
    <n v="176677.00000000003"/>
    <n v="180846.66666666669"/>
    <n v="185016.333333333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newable Generation"/>
    <s v="PEF Solar Growth 2025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1835"/>
    <n v="3670"/>
    <n v="5505"/>
    <n v="7340"/>
    <n v="9175"/>
    <n v="11010"/>
    <n v="12845"/>
    <n v="14680"/>
    <n v="16515"/>
    <n v="18350"/>
    <n v="20185"/>
    <n v="22020"/>
    <n v="22020"/>
    <n v="31565.5"/>
    <n v="41111"/>
    <n v="50656.5"/>
    <n v="60202"/>
    <n v="69747.5"/>
    <n v="79293"/>
    <n v="88838.5"/>
    <n v="98384"/>
    <n v="107929.5"/>
    <n v="117475"/>
    <n v="127020.5"/>
    <n v="136566"/>
    <n v="136566"/>
    <n v="163293.33333333334"/>
    <n v="190020.66666666669"/>
    <n v="216748.00000000003"/>
    <n v="243475.33333333337"/>
    <n v="270202.66666666669"/>
    <n v="296930"/>
    <n v="323657.33333333331"/>
    <n v="350384.66666666663"/>
    <n v="377111.99999999994"/>
    <n v="403839.33333333326"/>
    <n v="430566.666666666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newable Generation"/>
    <s v="PEF Solar Growth 2026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9.0833333333333"/>
    <n v="3818.1666666666665"/>
    <n v="5727.25"/>
    <n v="7636.333333333333"/>
    <n v="9545.4166666666661"/>
    <n v="11454.5"/>
    <n v="13363.583333333334"/>
    <n v="15272.666666666668"/>
    <n v="17181.75"/>
    <n v="19090.833333333332"/>
    <n v="20999.916666666664"/>
    <n v="22909"/>
    <n v="22909"/>
    <n v="40090.833333333328"/>
    <n v="57272.666666666657"/>
    <n v="74454.499999999985"/>
    <n v="91636.333333333314"/>
    <n v="108818.16666666664"/>
    <n v="125999.99999999997"/>
    <n v="143181.83333333331"/>
    <n v="160363.66666666666"/>
    <n v="177545.5"/>
    <n v="194727.33333333334"/>
    <n v="211909.16666666669"/>
    <n v="229091"/>
    <n v="229091"/>
    <n v="248181.91666666666"/>
    <n v="267272.83333333331"/>
    <n v="286363.75"/>
    <n v="305454.66666666669"/>
    <n v="324545.58333333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newable Generation"/>
    <s v="PEF Solar Growth 2027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1.3333333333333"/>
    <n v="3802.6666666666665"/>
    <n v="5704"/>
    <n v="7605.333333333333"/>
    <n v="9506.6666666666661"/>
    <n v="11408"/>
    <n v="13309.333333333334"/>
    <n v="15210.666666666668"/>
    <n v="17112"/>
    <n v="19013.333333333332"/>
    <n v="20914.666666666664"/>
    <n v="22816"/>
    <n v="22816"/>
    <n v="39927.916666666672"/>
    <n v="57039.833333333343"/>
    <n v="74151.750000000015"/>
    <n v="91263.666666666686"/>
    <n v="108375.58333333336"/>
    <n v="125487.50000000003"/>
    <n v="142599.41666666669"/>
    <n v="159711.33333333334"/>
    <n v="176823.25"/>
    <n v="193935.16666666666"/>
    <n v="211047.08333333331"/>
    <n v="228159"/>
    <n v="228159"/>
    <n v="247172.25"/>
    <n v="266185.5"/>
    <n v="285198.75"/>
    <n v="304212"/>
    <n v="32322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newable Generation"/>
    <s v="PEF Solar Growth 2028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3.8333333333333"/>
    <n v="3787.6666666666665"/>
    <n v="5681.5"/>
    <n v="7575.333333333333"/>
    <n v="9469.1666666666661"/>
    <n v="11363"/>
    <n v="13256.833333333334"/>
    <n v="15150.666666666668"/>
    <n v="17044.5"/>
    <n v="18938.333333333332"/>
    <n v="20832.166666666664"/>
    <n v="22726"/>
    <n v="22726"/>
    <n v="39770.5"/>
    <n v="56815"/>
    <n v="73859.5"/>
    <n v="90904"/>
    <n v="107948.5"/>
    <n v="124993"/>
    <n v="142037.5"/>
    <n v="159082"/>
    <n v="176126.5"/>
    <n v="193171"/>
    <n v="210215.5"/>
    <n v="227260"/>
    <n v="227260"/>
    <n v="227260"/>
    <n v="227260"/>
    <n v="227260"/>
    <n v="227260"/>
    <n v="227260"/>
    <n v="0"/>
    <n v="0"/>
    <n v="0"/>
    <n v="0"/>
    <n v="0"/>
    <n v="0"/>
    <n v="0"/>
    <n v="0"/>
  </r>
  <r>
    <s v="DE Florida"/>
    <x v="24"/>
    <s v="Renewable Generation"/>
    <s v="PEF Solar Growth Battery BY"/>
    <s v="AFUDC Not Eligible"/>
    <s v="Expansion"/>
    <s v="Regulated Renewables"/>
    <s v="Renewable Generation - Battery"/>
    <s v="BY - Solar Energy Production"/>
    <s v="~"/>
    <s v="PEF Solar Growth Battery"/>
    <n v="35294.730000000003"/>
    <n v="21262.04"/>
    <n v="21729.87"/>
    <n v="21807.96"/>
    <n v="21899.7"/>
    <n v="308.45"/>
    <n v="308.45"/>
    <n v="30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Renewable Generation"/>
    <s v="PEF Solar Growth Battery BY - Jennings"/>
    <s v="AFUDC Not Eligible"/>
    <s v="Expansion"/>
    <s v="Regulated Renewables"/>
    <s v="Renewable Generation - Battery"/>
    <s v="BY - Solar Energy Production"/>
    <s v="~"/>
    <s v="PEF Solar Growth Battery"/>
    <n v="7159.76"/>
    <n v="7275.16"/>
    <n v="7538.69"/>
    <n v="7580.11"/>
    <n v="7668.46"/>
    <n v="69.14"/>
    <n v="69.14"/>
    <n v="69.14"/>
    <n v="69.14"/>
    <n v="99.990000000000009"/>
    <n v="102.56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</r>
  <r>
    <s v="DE Florida"/>
    <x v="24"/>
    <s v="Renewable Generation"/>
    <s v="PEF Solar Growth Battery BY - Micanopy"/>
    <s v="AFUDC Not Eligible"/>
    <s v="Expansion"/>
    <s v="Regulated Renewables"/>
    <s v="Renewable Generation - Battery"/>
    <s v="BY - Solar Energy Production"/>
    <s v="~"/>
    <s v="PEF Solar Growth Battery"/>
    <n v="9151.19"/>
    <n v="9193.43"/>
    <n v="9279.1299999999992"/>
    <n v="9325.19"/>
    <n v="9368.92"/>
    <n v="10727.97"/>
    <n v="11223.47"/>
    <n v="769.88"/>
    <n v="620.04"/>
    <n v="658.84999999999991"/>
    <n v="660.66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</r>
  <r>
    <s v="DE Florida"/>
    <x v="24"/>
    <s v="Renewable Generation"/>
    <s v="PEF Solar Growth Battery BY - Trenton"/>
    <s v="AFUDC Not Eligible"/>
    <s v="Expansion"/>
    <s v="Regulated Renewables"/>
    <s v="Renewable Generation - Battery"/>
    <s v="BY - Solar Energy Production"/>
    <s v="~"/>
    <s v="PEF Solar Growth Battery"/>
    <n v="13034.46"/>
    <n v="13070.73"/>
    <n v="13096.64"/>
    <n v="13127.44"/>
    <n v="273.93"/>
    <n v="273.93"/>
    <n v="274.31"/>
    <n v="274.27999999999997"/>
    <n v="8.4600000000000009"/>
    <n v="31.76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</r>
  <r>
    <s v="DE Florida"/>
    <x v="24"/>
    <s v="Transmission"/>
    <s v="PEF Transmission Expansion EE 2023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7.11"/>
    <n v="7.29"/>
    <n v="12.47"/>
    <n v="13.25"/>
    <n v="23.61"/>
    <n v="546"/>
    <n v="1786.7"/>
    <n v="1786.7"/>
    <n v="33.243917300000021"/>
    <n v="28.807865199999995"/>
    <n v="59.9943648"/>
    <n v="49.655685699999992"/>
    <n v="57.419325000000001"/>
    <n v="57.387465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EE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2.1363748"/>
    <n v="2.1454448000000004"/>
    <n v="2.4629004999999995"/>
    <n v="2.0495195000000002"/>
    <n v="2.3765252000000001"/>
    <n v="2.3344352000000002"/>
    <n v="2.1408648000000006"/>
    <n v="5.9446764999999999"/>
    <n v="4.3583256000000006"/>
    <n v="4.3031974000000002"/>
    <n v="2.3721329999999998"/>
    <n v="2.2405062999999998"/>
    <n v="2.2405062999999998"/>
    <n v="2.4843896000000001"/>
    <n v="2.8939006999999997"/>
    <n v="2.7332638999999999"/>
    <n v="2.6332662000000004"/>
    <n v="2.6276761999999998"/>
    <n v="2.3754729999999995"/>
    <n v="2.6015662000000006"/>
    <n v="143.68462539999999"/>
    <n v="153.23557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EE 2025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EE 2026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EE 2028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604"/>
    <n v="3.8639171146372604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622"/>
    <n v="4.7161915699582622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EE DEC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899999999987"/>
    <n v="1.5813899999999987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89"/>
    <n v="10.134971999999989"/>
    <n v="120.792672"/>
    <n v="120.792672"/>
    <n v="120.792672"/>
    <n v="120.792672"/>
    <n v="120.792672"/>
    <n v="120.792672"/>
    <n v="120.792672"/>
    <n v="120.792672"/>
    <n v="120.792672"/>
    <n v="120.792672"/>
    <n v="120.792672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EE JUL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22.5268333"/>
    <n v="22.5268333"/>
    <n v="22.5268333"/>
    <n v="22.5268333"/>
    <n v="22.5268333"/>
    <n v="22.5268333"/>
    <n v="22.5268333"/>
    <n v="22.5268333"/>
    <n v="22.5268333"/>
    <n v="22.5268333"/>
    <n v="22.5268333"/>
    <n v="22.5268333"/>
    <n v="22.5268333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EE MAR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027"/>
    <n v="1.0841737481055027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72"/>
    <n v="20.274185305494772"/>
    <n v="36.877581401094005"/>
    <n v="36.877581401094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EE_DeLand West to Dona Vista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.45"/>
    <n v="1"/>
    <n v="1"/>
    <n v="51.04954"/>
    <n v="46.30603"/>
    <n v="51.176369999999999"/>
    <n v="54.742589400000007"/>
    <n v="76.740436499999987"/>
    <n v="72.949279399999995"/>
    <n v="76.043599999999998"/>
    <n v="76.075999999999993"/>
    <n v="73.254919999999998"/>
    <n v="75.432209999999998"/>
    <n v="72.402559999999994"/>
    <n v="74.384619999999984"/>
    <n v="74.384619999999984"/>
    <n v="74.625029999999981"/>
    <n v="68.722939999999994"/>
    <n v="74.479829999999993"/>
    <n v="73.066270000000003"/>
    <n v="75.340670000000017"/>
    <n v="72.50403"/>
    <n v="74.592600000000004"/>
    <n v="73.699770000000001"/>
    <n v="72.436750000000018"/>
    <n v="75.461299999999994"/>
    <n v="73.112349999999992"/>
    <n v="75.952259999999995"/>
    <n v="75.952259999999995"/>
    <n v="628.31980808977607"/>
    <n v="578.62602496997567"/>
    <n v="627.09726873354896"/>
    <n v="615.19552815236068"/>
    <n v="634.34527685623914"/>
    <n v="610.46164022092"/>
    <n v="628.04675746083365"/>
    <n v="620.52940337391658"/>
    <n v="609.89516330709796"/>
    <n v="635.36094436685687"/>
    <n v="615.58350758441964"/>
    <n v="639.49467688405468"/>
    <n v="639.49467688405468"/>
    <n v="884.93598173464045"/>
    <n v="814.94643789879603"/>
    <n v="883.21413713976551"/>
    <n v="866.4515293881733"/>
    <n v="893.422351334338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EE_Ross Prairie-Shaw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1.82"/>
    <n v="1.82"/>
    <n v="13.71011"/>
    <n v="12.436170000000001"/>
    <n v="13.74418"/>
    <n v="13.39836"/>
    <n v="13.86487"/>
    <n v="23.557780000000005"/>
    <n v="46.193119999999993"/>
    <n v="46.212829999999997"/>
    <n v="44.49915"/>
    <n v="45.821759999999998"/>
    <n v="43.981409999999997"/>
    <n v="59.991454099999999"/>
    <n v="59.991454099999999"/>
    <n v="160.44812999999999"/>
    <n v="10196.8436958"/>
    <n v="244.18121000000065"/>
    <n v="236.39350000000002"/>
    <n v="234.81001000000003"/>
    <n v="225.96902999999998"/>
    <n v="232.47845000000001"/>
    <n v="282.55291999999992"/>
    <n v="762.59535000000005"/>
    <n v="695.78178000000003"/>
    <n v="114.15968999999996"/>
    <n v="118.59411"/>
    <n v="118.59411"/>
    <n v="302.51646333430057"/>
    <n v="19225.609497761518"/>
    <n v="460.39075719916582"/>
    <n v="445.70744187057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FF  Tallahassee"/>
    <s v="AFUDC Not Eligible"/>
    <s v="Expansion"/>
    <s v="Other Transmission &amp; Distribution Expansion"/>
    <s v="Transmission Expansion"/>
    <s v="FF - Transmission Stations "/>
    <s v="~"/>
    <s v="PEF Transmission (Excl. ECC) 353.1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203.668406069518"/>
    <n v="225.01681213903601"/>
    <n v="246.36521820855401"/>
    <n v="267.71362427807202"/>
    <n v="289.06203034759"/>
    <n v="310.41043641710797"/>
    <n v="331.75884248662595"/>
    <n v="353.10724855614393"/>
    <n v="374.45565462566191"/>
    <n v="395.80406069517988"/>
    <n v="417.15246676469786"/>
    <n v="438.50087283421584"/>
    <n v="438.50087283421584"/>
    <n v="552.27302594504999"/>
    <n v="666.0451790558842"/>
    <n v="779.81733216671842"/>
    <n v="893.58948527755263"/>
    <n v="1007.3616383883868"/>
    <n v="1121.1337914992209"/>
    <n v="1234.905944610055"/>
    <n v="1348.6780977208891"/>
    <n v="1462.4502508317232"/>
    <n v="1576.2224039425573"/>
    <n v="1689.9945570533914"/>
    <n v="1803.7667101642255"/>
    <n v="1803.7667101642255"/>
    <n v="3104.4505776663173"/>
    <n v="4405.134445168409"/>
    <n v="5705.8183126705007"/>
    <n v="7006.5021801725925"/>
    <n v="8307.1860476746842"/>
    <n v="9607.869915176776"/>
    <n v="10908.553782678868"/>
    <n v="12209.237650180959"/>
    <n v="13509.921517683051"/>
    <n v="14810.605385185143"/>
    <n v="16111.289252687235"/>
    <n v="17411.973120189326"/>
    <n v="17411.973120189326"/>
    <n v="17411.973120189326"/>
    <n v="17411.973120189326"/>
    <n v="17411.973120189326"/>
    <n v="17411.973120189326"/>
    <n v="17411.973120189326"/>
    <n v="17411.973120189326"/>
    <n v="17411.973120189326"/>
    <n v="0"/>
    <n v="0"/>
    <n v="0"/>
    <n v="0"/>
    <n v="0"/>
    <n v="0"/>
  </r>
  <r>
    <s v="DE Florida"/>
    <x v="24"/>
    <s v="Transmission"/>
    <s v="PEF Transmission Expansion FF - Moss Park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.15396985442416"/>
    <n v="386.30793970884832"/>
    <n v="579.46190956327246"/>
    <n v="772.61587941769665"/>
    <n v="965.76984927212084"/>
    <n v="1158.9238191265449"/>
    <n v="1352.077788980969"/>
    <n v="1545.2317588353931"/>
    <n v="1738.3857286898171"/>
    <n v="1931.5396985442412"/>
    <n v="2124.6936683986655"/>
    <n v="2317.8476382530898"/>
    <n v="2317.8476382530898"/>
    <n v="2561.6835615950299"/>
    <n v="2805.51948493697"/>
    <n v="3049.3554082789101"/>
    <n v="3293.1913316208502"/>
    <n v="3537.0272549627903"/>
    <n v="3780.8631783047304"/>
    <n v="4024.6991016466704"/>
    <n v="4268.5350249886105"/>
    <n v="4512.3709483305502"/>
    <n v="4756.2068716724898"/>
    <n v="5000.0427950144294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</r>
  <r>
    <s v="DE Florida"/>
    <x v="24"/>
    <s v="Transmission"/>
    <s v="PEF Transmission Expansion FF - New County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.242585500000004"/>
    <n v="130.10987610000001"/>
    <n v="159.36914180000002"/>
    <n v="239.67456990000002"/>
    <n v="371.09717660000001"/>
    <n v="460.59287460000002"/>
    <n v="613.84971670000004"/>
    <n v="796.25487520000001"/>
    <n v="891.60407080000004"/>
    <n v="928.80024630000003"/>
    <n v="954.46419120000007"/>
    <n v="981.07545920000007"/>
    <n v="981.07545920000007"/>
    <n v="1018.4366269992147"/>
    <n v="1037.440384777366"/>
    <n v="1050.1157971523755"/>
    <n v="1084.9049278009675"/>
    <n v="1141.8385416654185"/>
    <n v="1180.6089909846337"/>
    <n v="1247.0014183553999"/>
    <n v="1326.0211937326217"/>
    <n v="1367.3274379236859"/>
    <n v="1383.4412005884722"/>
    <n v="1394.559083317054"/>
    <n v="1406.0873561656006"/>
    <n v="1406.0873561656006"/>
    <n v="2085.5137996747771"/>
    <n v="2431.1040561118543"/>
    <n v="2661.6110465851516"/>
    <n v="3294.2640577644706"/>
    <n v="4329.6225613298157"/>
    <n v="5034.6773025459324"/>
    <n v="6242.0477746597408"/>
    <n v="7679.0511691994679"/>
    <n v="8430.2202637063674"/>
    <n v="8723.254906459606"/>
    <n v="8925.4376530543541"/>
    <n v="9135.083491697249"/>
    <n v="9135.083491697249"/>
    <n v="9436.44812884967"/>
    <n v="9589.7372497391261"/>
    <n v="9691.9803346362824"/>
    <n v="9972.598269040931"/>
    <n v="10431.839210765374"/>
    <n v="10744.571469406585"/>
    <n v="11280.109595296752"/>
    <n v="11917.503106720205"/>
    <n v="12250.689728714153"/>
    <n v="12380.667417439814"/>
    <n v="12470.347073932582"/>
    <n v="12563.337040557206"/>
    <n v="12563.337040557206"/>
    <n v="12563.337040557206"/>
    <n v="12563.337040557206"/>
    <n v="12563.337040557206"/>
    <n v="12563.337040557206"/>
    <n v="0"/>
    <n v="0"/>
    <n v="0"/>
    <n v="0"/>
    <n v="0"/>
    <n v="0"/>
    <n v="0"/>
    <n v="0"/>
    <n v="0"/>
  </r>
  <r>
    <s v="DE Florida"/>
    <x v="24"/>
    <s v="Transmission"/>
    <s v="PEF Transmission Expansion FF American Cement-Bushnell East "/>
    <s v="AFUDC Not Eligible"/>
    <s v="Expansion"/>
    <s v="Other Transmission &amp; Distribution Expansion"/>
    <s v="Transmission Expansion"/>
    <s v="FF - Transmission Stations "/>
    <s v="~"/>
    <s v="PEF Transmission (Excl. ECC) 353.1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</r>
  <r>
    <s v="DE Florida"/>
    <x v="24"/>
    <s v="Transmission"/>
    <s v="PEF Transmission Expansion FF Bartow Plant-Northeast"/>
    <s v="AFUDC Not Eligible"/>
    <s v="Expansion"/>
    <s v="Other Transmission &amp; Distribution Expansion"/>
    <s v="Transmission Expansion"/>
    <s v="FF - Transmission Stations "/>
    <s v="~"/>
    <s v="PEF Transmission (Excl. ECC) 353.1"/>
    <n v="11795.05"/>
    <n v="12446.91"/>
    <n v="13402.61"/>
    <n v="13901.230000000001"/>
    <n v="138.28"/>
    <n v="257.64"/>
    <n v="252.24"/>
    <n v="74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FF Bayboro_TGIP"/>
    <s v="AFUDC Not Eligible"/>
    <s v="Expansion"/>
    <s v="Other Transmission &amp; Distribution Expansion"/>
    <s v="Transmission Expansion"/>
    <s v="FF - Transmission Stations "/>
    <s v="~"/>
    <s v="PEF Transmission (Excl. ECC) 353.1"/>
    <n v="4640.3999999999996"/>
    <n v="4038.37"/>
    <n v="4094.46"/>
    <n v="4111.24"/>
    <n v="3333.22"/>
    <n v="1784.88"/>
    <n v="1742.85"/>
    <n v="1697.74"/>
    <n v="1706.49"/>
    <n v="1323.37"/>
    <n v="1330.48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</r>
  <r>
    <s v="DE Florida"/>
    <x v="24"/>
    <s v="Transmission"/>
    <s v="PEF Transmission Expansion FF Brookridge Bank &amp; Spare"/>
    <s v="AFUDC Not Eligible"/>
    <s v="Expansion"/>
    <s v="Other Transmission &amp; Distribution Expansion"/>
    <s v="Transmission Expansion"/>
    <s v="FF - Transmission Stations "/>
    <s v="~"/>
    <s v="PEF Transmission (Excl. ECC) 353.1"/>
    <n v="1417.39"/>
    <n v="1565.56"/>
    <n v="1635.7"/>
    <n v="1653.97"/>
    <n v="1802.51"/>
    <n v="2167.4299999999998"/>
    <n v="2709.97"/>
    <n v="3603.33"/>
    <n v="5161.9799999999996"/>
    <n v="6403.47"/>
    <n v="7634.28"/>
    <n v="16640.04"/>
    <n v="16640.04"/>
    <n v="21000.871643300001"/>
    <n v="22783.6764941"/>
    <n v="24219.670057800002"/>
    <n v="25000.883907500003"/>
    <n v="25250.161446400005"/>
    <n v="25430.402844600005"/>
    <n v="25618.137319900005"/>
    <n v="25799.647479000003"/>
    <n v="26025.050543000001"/>
    <n v="26325.8852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4991.6399999999994"/>
    <n v="5435.15"/>
    <n v="5988.63"/>
    <n v="6906.58"/>
    <n v="7459.84"/>
    <n v="8043.43"/>
    <n v="8697.75"/>
    <n v="8927.5299999999988"/>
    <n v="9234.8700000000008"/>
    <n v="9469.7100000000009"/>
    <n v="9853.43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  <n v="9977.31"/>
  </r>
  <r>
    <s v="DE Florida"/>
    <x v="24"/>
    <s v="Transmission"/>
    <s v="PEF Transmission Expansion FF Stations"/>
    <s v="AFUDC Not Eligible"/>
    <s v="Expansion"/>
    <s v="Other Transmission &amp; Distribution Expansion"/>
    <s v="Transmission Expansion"/>
    <s v="FF - Transmission Stations "/>
    <s v="~"/>
    <s v="PEF Transmission (Excl. ECC) 353.1"/>
    <n v="40951.76999999999"/>
    <n v="43283.17"/>
    <n v="40617.419999999984"/>
    <n v="31969.990000000005"/>
    <n v="13301.350000000002"/>
    <n v="8588.07"/>
    <n v="9067.18"/>
    <n v="7616.1500000000015"/>
    <n v="8711.2899999999991"/>
    <n v="12792.490000000002"/>
    <n v="13589.210000000001"/>
    <n v="11897.210000000005"/>
    <n v="11897.210000000005"/>
    <n v="16685.500588600004"/>
    <n v="21850.414103100004"/>
    <n v="74.635718366000219"/>
    <n v="3896.9127293660003"/>
    <n v="10916.918934566002"/>
    <n v="30.505227005998677"/>
    <n v="2506.5599891559987"/>
    <n v="6236.8093026059987"/>
    <n v="100.75359657500121"/>
    <n v="7027.297647925001"/>
    <n v="10034.868776475001"/>
    <n v="42.046458560000247"/>
    <n v="42.046458560000247"/>
    <n v="1901.1318355100002"/>
    <n v="2798.6109676600004"/>
    <n v="9.4467508050001925"/>
    <n v="820.41079365500025"/>
    <n v="1217.0559078050003"/>
    <n v="103.50082087700048"/>
    <n v="4033.8767409270004"/>
    <n v="6384.9031883770003"/>
    <n v="34.800188966999485"/>
    <n v="2316.8048683169995"/>
    <n v="4766.6336052669994"/>
    <n v="30.298091587000272"/>
    <n v="30.298091587000272"/>
    <n v="2389.2478193016432"/>
    <n v="3528.0379903523813"/>
    <n v="11.986760003353083"/>
    <n v="1040.9999682110706"/>
    <n v="1544.2936284293719"/>
    <n v="131.32975830652686"/>
    <n v="5118.4913601200915"/>
    <n v="8101.653546657617"/>
    <n v="44.157141627783858"/>
    <n v="2939.7392293249873"/>
    <n v="6048.2693181672366"/>
    <n v="38.444536075923679"/>
    <n v="38.444536075923679"/>
    <n v="1083.3349910431816"/>
    <n v="1587.7590429682882"/>
    <n v="5.3095031938730699"/>
    <n v="461.10814385975209"/>
    <n v="684.04072077274884"/>
    <n v="58.172164203172997"/>
    <n v="2267.2220196923281"/>
    <n v="3588.605709098947"/>
    <n v="19.559287450440024"/>
    <n v="1302.1496069737602"/>
    <n v="2679.06467245781"/>
    <n v="17.028904058412081"/>
    <n v="17.028904058412081"/>
    <n v="432.14970346992823"/>
    <n v="632.55053465955564"/>
    <n v="2.1093935731163356"/>
    <n v="183.1920086782865"/>
    <n v="271.76009646495538"/>
    <n v="23.111011487109408"/>
    <n v="900.73654399260795"/>
    <n v="1425.7043536497486"/>
    <n v="7.7706394998131145"/>
    <n v="517.32636969803434"/>
    <n v="1064.356041553358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</r>
  <r>
    <s v="DE Florida"/>
    <x v="24"/>
    <s v="Transmission"/>
    <s v="PEF Transmission Expansion FF Stations - Keystone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1771.8971141"/>
    <n v="2193.0670700000001"/>
    <n v="2374.3861999999999"/>
    <n v="2925.3646600000002"/>
    <n v="3125.91408"/>
    <n v="6266.1823100000001"/>
    <n v="6430.3431600000004"/>
    <n v="6521.25737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9626.9699999999993"/>
    <n v="9854.1200000000008"/>
    <n v="9892.48"/>
    <n v="10376.84"/>
    <n v="10366.26"/>
    <n v="10438.92"/>
    <n v="10541.37"/>
    <n v="10763.21"/>
    <n v="11002.75"/>
    <n v="11799.78"/>
    <n v="12416.96"/>
    <n v="12925.18"/>
    <n v="12925.18"/>
    <n v="13099.5091847"/>
    <n v="13257.6397141"/>
    <n v="13454.558508399999"/>
    <n v="13624.923352799999"/>
    <n v="13801.220372099999"/>
    <n v="13968.808211399999"/>
    <n v="14143.504830799999"/>
    <n v="14388.057145099998"/>
    <n v="14622.817744499998"/>
    <n v="14845.037164499998"/>
    <n v="14995.164914499997"/>
    <n v="15152.739744499997"/>
    <n v="15152.739744499997"/>
    <n v="22792.605094499995"/>
    <n v="31061.289994499995"/>
    <n v="38721.961854499998"/>
    <n v="45089.412414499995"/>
    <n v="51782.726934499995"/>
    <n v="60532.823464499997"/>
    <n v="66805.1292445"/>
    <n v="77111.571284499994"/>
    <n v="81888.442394499987"/>
    <n v="86980.144404499981"/>
    <n v="91124.335644499981"/>
    <n v="95331.066694499983"/>
    <n v="95331.066694499983"/>
    <n v="97367.995385612157"/>
    <n v="99572.578940291685"/>
    <n v="101615.05502985125"/>
    <n v="103312.73452297246"/>
    <n v="105097.29534437826"/>
    <n v="107430.2320985526"/>
    <n v="109102.54424247157"/>
    <n v="111850.43134948199"/>
    <n v="113124.03309139016"/>
    <n v="114481.57454475654"/>
    <n v="115586.492190747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25896.43"/>
    <n v="27127.49"/>
    <n v="22451.52"/>
    <n v="4801.8599999999997"/>
    <n v="4846.24"/>
    <n v="1024.71"/>
    <n v="1025.97"/>
    <n v="3660.05"/>
    <n v="780.88"/>
    <n v="1141.03"/>
    <n v="108.75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  <n v="-3.2"/>
  </r>
  <r>
    <s v="DE Florida"/>
    <x v="24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34420.6"/>
    <n v="39877.53"/>
    <n v="43753.32"/>
    <n v="45915.46"/>
    <n v="53287.5"/>
    <n v="57915.61"/>
    <n v="64338.91"/>
    <n v="68061.88"/>
    <n v="71877.56"/>
    <n v="76022.89"/>
    <n v="79338.3"/>
    <n v="87262.44"/>
    <n v="87262.44"/>
    <n v="98630.575257500008"/>
    <n v="104286.73847550001"/>
    <n v="107691.7009412"/>
    <n v="109909.1548527"/>
    <n v="0"/>
    <n v="0"/>
    <n v="0"/>
    <n v="0"/>
    <n v="0"/>
    <n v="0"/>
    <n v="254.64206909999999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  <n v="359.5274627"/>
  </r>
  <r>
    <s v="DE Florida"/>
    <x v="24"/>
    <s v="Transmission"/>
    <s v="PEF Transmission Expansion FF Sumter County Industrial Park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.252053645725"/>
    <n v="316.50410729145"/>
    <n v="474.75616093717497"/>
    <n v="633.0082145829"/>
    <n v="791.26026822862502"/>
    <n v="949.51232187435005"/>
    <n v="1107.764375520075"/>
    <n v="1266.0164291658"/>
    <n v="1424.268482811525"/>
    <n v="1582.52053645725"/>
    <n v="1740.7725901029751"/>
    <n v="1899.0246437487001"/>
    <n v="1899.0246437487001"/>
    <n v="1979.1786176531753"/>
    <n v="2059.3325915576506"/>
    <n v="2139.4865654621258"/>
    <n v="2219.6405393666009"/>
    <n v="2299.7945132710761"/>
    <n v="2379.9484871755512"/>
    <n v="2460.1024610800264"/>
    <n v="2540.2564349845015"/>
    <n v="2620.4104088889767"/>
    <n v="2700.5643827934518"/>
    <n v="2780.718356697927"/>
    <n v="2860.8723306024021"/>
    <n v="2860.8723306024021"/>
    <n v="3527.8737654685938"/>
    <n v="4194.8752003347854"/>
    <n v="4861.876635200977"/>
    <n v="5528.8780700671687"/>
    <n v="6195.8795049333603"/>
    <n v="6862.8809397995519"/>
    <n v="7529.8823746657436"/>
    <n v="8196.8838095319352"/>
    <n v="8863.8852443981268"/>
    <n v="9530.8866792643184"/>
    <n v="10197.88811413051"/>
    <n v="10864.889548996702"/>
    <n v="10864.889548996702"/>
    <n v="10864.889548996702"/>
    <n v="10864.889548996702"/>
    <n v="10864.889548996702"/>
    <n v="10864.889548996702"/>
    <n v="10864.889548996702"/>
    <n v="10864.889548996702"/>
    <n v="10864.889548996702"/>
    <n v="10864.889548996702"/>
    <n v="10864.889548996702"/>
    <n v="10864.889548996702"/>
    <n v="0"/>
    <n v="0"/>
    <n v="0"/>
  </r>
  <r>
    <s v="DE Florida"/>
    <x v="24"/>
    <s v="Transmission"/>
    <s v="PEF Transmission Expansion FF Voltage"/>
    <s v="AFUDC Not Eligible"/>
    <s v="Expansion"/>
    <s v="Other Transmission &amp; Distribution Expansion"/>
    <s v="Voltage Control"/>
    <s v="FF - Transmission Stations "/>
    <s v="~"/>
    <s v="PEF Transmission (Excl. ECC) 353.1"/>
    <n v="3392.91"/>
    <n v="4662.7999999999993"/>
    <n v="6567.1100000000006"/>
    <n v="7338.7"/>
    <n v="5015.04"/>
    <n v="4693.49"/>
    <n v="5447.38"/>
    <n v="5805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- Disston to Largo 355"/>
    <s v="AFUDC Not Eligible"/>
    <s v="Expansion"/>
    <s v="Other Transmission &amp; Distribution Expansion"/>
    <s v="Transmission Expansion"/>
    <s v="GG - Transmission Lines"/>
    <s v="~"/>
    <s v="PEF Transmission Poles &amp; Fixtures 355.0"/>
    <n v="398.3"/>
    <n v="398.3"/>
    <n v="398.3"/>
    <n v="398.3"/>
    <n v="398.3"/>
    <n v="398.3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184.6264578958003"/>
    <n v="5443.4902908289005"/>
    <n v="5647.7377127938007"/>
    <n v="5844.3687199600008"/>
    <n v="6400.858321539401"/>
    <n v="6400.858321539401"/>
    <n v="6400.858321539401"/>
    <n v="6400.858321539401"/>
    <n v="6400.858321539401"/>
    <n v="6400.858321539401"/>
    <n v="6400.858321539401"/>
    <n v="6400.858321539401"/>
    <n v="6400.858321539401"/>
    <n v="7676.490111427408"/>
    <n v="8710.5469757754254"/>
    <n v="8804.0468342569111"/>
    <n v="8894.0600699993483"/>
    <n v="9148.80844311293"/>
    <n v="9148.80844311293"/>
    <n v="9148.80844311293"/>
    <n v="9148.80844311293"/>
    <n v="9148.80844311293"/>
    <n v="9148.80844311293"/>
    <n v="9148.80844311293"/>
    <n v="9148.80844311293"/>
    <n v="9148.80844311293"/>
    <n v="23938.536969557346"/>
    <n v="35927.435667320438"/>
    <n v="37011.476951932469"/>
    <n v="38055.094186130096"/>
    <n v="41008.657546576025"/>
    <n v="41008.657546576025"/>
    <n v="41008.657546576025"/>
    <n v="41008.657546576025"/>
    <n v="41008.657546576025"/>
    <n v="41008.657546576025"/>
    <n v="41008.657546576025"/>
    <n v="41008.6575465760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- Disston to Largo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5.3126139041999"/>
    <n v="2363.4294460710998"/>
    <n v="2459.1048170061999"/>
    <n v="2551.2124400399998"/>
    <n v="2811.8881858606001"/>
    <n v="2811.8881858606001"/>
    <n v="2811.8881858606001"/>
    <n v="2811.8881858606001"/>
    <n v="2811.8881858606001"/>
    <n v="2811.8881858606001"/>
    <n v="2811.8881858606001"/>
    <n v="2811.8881858606001"/>
    <n v="2811.8881858606001"/>
    <n v="3409.4308304630586"/>
    <n v="3893.8128271253454"/>
    <n v="3937.6108518765845"/>
    <n v="3979.7756421876529"/>
    <n v="4099.1071121189798"/>
    <n v="4099.1071121189798"/>
    <n v="4099.1071121189798"/>
    <n v="4099.1071121189798"/>
    <n v="4099.1071121189798"/>
    <n v="4099.1071121189798"/>
    <n v="4099.1071121189798"/>
    <n v="4099.1071121189798"/>
    <n v="4099.1071121189798"/>
    <n v="11027.041620101019"/>
    <n v="16642.986825073745"/>
    <n v="17150.782962799498"/>
    <n v="17639.643311858301"/>
    <n v="19023.177397001076"/>
    <n v="19023.177397001076"/>
    <n v="19023.177397001076"/>
    <n v="19023.177397001076"/>
    <n v="19023.177397001076"/>
    <n v="19023.177397001076"/>
    <n v="19023.177397001076"/>
    <n v="19023.1773970010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40th Street to 16th Stree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3219.43"/>
    <n v="3306.12"/>
    <n v="3353.84"/>
    <n v="3395.56"/>
    <n v="3457.98"/>
    <n v="3768.36"/>
    <n v="3888.84"/>
    <n v="4234.0200000000004"/>
    <n v="4599.7"/>
    <n v="5228.62"/>
    <n v="5490.99"/>
    <n v="6439.86"/>
    <n v="6439.86"/>
    <n v="7469.3619831743999"/>
    <n v="8484.3286381305006"/>
    <n v="12223.679775744"/>
    <n v="13237.881438407399"/>
    <n v="14164.555334627399"/>
    <n v="15037.879166545499"/>
    <n v="15830.0174762061"/>
    <n v="16425.6453573777"/>
    <n v="16918.2363016977"/>
    <n v="17630.299599137699"/>
    <n v="18394.301238686101"/>
    <n v="18997.8343475736"/>
    <n v="18997.8343475736"/>
    <n v="19294.764470696398"/>
    <n v="19563.931956146997"/>
    <n v="0"/>
    <n v="0"/>
    <n v="0"/>
    <n v="0"/>
    <n v="0"/>
    <n v="0"/>
    <n v="32.392759259999998"/>
    <n v="66.138004949999996"/>
    <n v="98.641896599999995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</r>
  <r>
    <s v="DE Florida"/>
    <x v="24"/>
    <s v="Transmission"/>
    <s v="PEF Transmission Expansion GG 40th Street to 16th Stree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482.24835922559998"/>
    <n v="957.68795236949995"/>
    <n v="2709.307648256"/>
    <n v="3184.3888969926002"/>
    <n v="3618.4696207726001"/>
    <n v="4027.5596389545003"/>
    <n v="4398.6200218939002"/>
    <n v="4677.6292643223005"/>
    <n v="4908.3730400023005"/>
    <n v="5241.9239825623008"/>
    <n v="5599.8043394139004"/>
    <n v="5882.5166180264005"/>
    <n v="5882.5166180264005"/>
    <n v="6021.6072337036003"/>
    <n v="6147.693030853"/>
    <n v="0"/>
    <n v="0"/>
    <n v="0"/>
    <n v="0"/>
    <n v="0"/>
    <n v="0"/>
    <n v="15.173700739999999"/>
    <n v="30.980945049999999"/>
    <n v="46.206703399999995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</r>
  <r>
    <s v="DE Florida"/>
    <x v="24"/>
    <s v="Transmission"/>
    <s v="PEF Transmission Expansion GG Archer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.12316628616503"/>
    <n v="714.24633257233006"/>
    <n v="1071.369498858495"/>
    <n v="1428.4926651446601"/>
    <n v="1785.6158314308252"/>
    <n v="2142.7389977169901"/>
    <n v="2499.8621640031552"/>
    <n v="2856.9853302893202"/>
    <n v="3214.1084965754853"/>
    <n v="3571.2316628616504"/>
    <n v="3928.3548291478155"/>
    <n v="4285.4779954339801"/>
    <n v="4285.4779954339801"/>
    <n v="4601.4440382138846"/>
    <n v="4917.4100809937891"/>
    <n v="5233.3761237736935"/>
    <n v="5549.342166553598"/>
    <n v="5865.3082093335024"/>
    <n v="6181.2742521134069"/>
    <n v="6497.2402948933113"/>
    <n v="6813.2063376732158"/>
    <n v="7129.1723804531202"/>
    <n v="7445.1384232330247"/>
    <n v="7761.1044660129292"/>
    <n v="8077.0705087928336"/>
    <n v="8077.0705087928336"/>
    <n v="9748.083420152092"/>
    <n v="11419.096331511351"/>
    <n v="13090.109242870611"/>
    <n v="14761.12215422987"/>
    <n v="16432.135065589129"/>
    <n v="18103.1479769483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Archer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2"/>
    <n v="167.28676952318162"/>
    <n v="148.0075883212767"/>
    <n v="148.00758832127664"/>
    <n v="148.0075883212767"/>
    <n v="148.00758832127664"/>
    <n v="148.0075883212767"/>
    <n v="148.00758832127664"/>
    <n v="148.0075883212767"/>
    <n v="148.00758832127664"/>
    <n v="148.0075883212767"/>
    <n v="148.00758832127664"/>
    <n v="148.0075883212767"/>
    <n v="148.00758832127664"/>
    <n v="148.00758832127664"/>
    <n v="782.75054144435342"/>
    <n v="782.75054144435342"/>
    <n v="782.75054144435342"/>
    <n v="782.75054144435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Archer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96.1"/>
    <n v="194.19"/>
    <n v="206.07"/>
    <n v="293.70999999999998"/>
    <n v="304.14"/>
    <n v="316.05"/>
    <n v="327.69"/>
    <n v="377.43"/>
    <n v="408.67"/>
    <n v="445.24"/>
    <n v="458.65"/>
    <n v="473.16"/>
    <n v="473.16"/>
    <n v="525.23361744659996"/>
    <n v="571.52566699649992"/>
    <n v="606.83340446639988"/>
    <n v="639.49086291029994"/>
    <n v="678.33364781759997"/>
    <n v="747.72903137610001"/>
    <n v="831.3284346099"/>
    <n v="917.19539200949998"/>
    <n v="999.32371170989995"/>
    <n v="1083.9316669544999"/>
    <n v="1165.1043710894999"/>
    <n v="1319.2987794926999"/>
    <n v="1319.2987794926999"/>
    <n v="1843.6451769860998"/>
    <n v="8527.6586815101"/>
    <n v="9592.3490124350992"/>
    <n v="10451.7265206621"/>
    <n v="11440.649552332199"/>
    <n v="12442.238760624599"/>
    <n v="13513.016976515099"/>
    <n v="14478.263802471298"/>
    <n v="15328.614714740997"/>
    <n v="16214.538474443698"/>
    <n v="17072.290761869699"/>
    <n v="18671.621862268199"/>
    <n v="18671.621862268199"/>
    <n v="18760.056930683997"/>
    <n v="19887.367415490236"/>
    <n v="20066.935660274783"/>
    <n v="0"/>
    <n v="0"/>
    <n v="0"/>
    <n v="0"/>
    <n v="0"/>
    <n v="0"/>
    <n v="149.41788229120903"/>
    <n v="294.0844282710151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</r>
  <r>
    <s v="DE Florida"/>
    <x v="24"/>
    <s v="Transmission"/>
    <s v="PEF Transmission Expansion GG Archer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24.392781153400001"/>
    <n v="46.077309503500004"/>
    <n v="62.616469933600001"/>
    <n v="77.914163389700008"/>
    <n v="96.109241782400005"/>
    <n v="128.61603672390001"/>
    <n v="167.77640329010001"/>
    <n v="207.9989574905"/>
    <n v="246.47022619009999"/>
    <n v="286.10302754549997"/>
    <n v="324.1266584105"/>
    <n v="396.35575720730003"/>
    <n v="396.35575720730003"/>
    <n v="641.97470111389998"/>
    <n v="3772.9590005898999"/>
    <n v="4271.6905946649003"/>
    <n v="4674.2477534379004"/>
    <n v="5137.4877638678008"/>
    <n v="5606.660975975401"/>
    <n v="6108.2443105849006"/>
    <n v="6560.3937048287007"/>
    <n v="6958.7225462590004"/>
    <n v="7373.7147332563"/>
    <n v="7775.5105918302997"/>
    <n v="8524.6833099317992"/>
    <n v="8524.6833099317992"/>
    <n v="8566.1088412455138"/>
    <n v="9094.1735176819166"/>
    <n v="9178.2884517293023"/>
    <n v="0"/>
    <n v="0"/>
    <n v="0"/>
    <n v="0"/>
    <n v="0"/>
    <n v="0"/>
    <n v="69.99163649177045"/>
    <n v="137.7576103060995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</r>
  <r>
    <s v="DE Florida"/>
    <x v="24"/>
    <s v="Transmission"/>
    <s v="PEF Transmission Expansion GG Baker Tap to Miccosuke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4.6873161899999998"/>
    <n v="5.2201033499999996"/>
    <n v="6.1213659899999993"/>
    <n v="7.2708667499999997"/>
    <n v="8.6688371699999998"/>
    <n v="8.9196154199999995"/>
    <n v="9.7996240500000003"/>
    <n v="10.631186340000001"/>
    <n v="9.6622799700000002"/>
    <n v="8.2113209400000002"/>
    <n v="6.4344966000000001"/>
    <n v="4.5468327000000004"/>
    <n v="4.5468327000000004"/>
    <n v="-55.715061599999999"/>
    <n v="-116.47439234999999"/>
    <n v="-176.57680325999999"/>
    <n v="-236.09655056999998"/>
    <n v="-295.53340656"/>
    <n v="-353.66620884000002"/>
    <n v="-411.79890216000001"/>
    <n v="-448.8829887"/>
    <n v="-19.545857699999999"/>
    <n v="1.1472125999999996"/>
    <n v="11.47441416"/>
    <n v="29.382752879999998"/>
    <n v="29.382752879999998"/>
    <n v="29.381100498858292"/>
    <n v="29.379434478009127"/>
    <n v="29.377786469901974"/>
    <n v="0"/>
    <n v="0"/>
    <n v="0"/>
    <n v="0"/>
    <n v="0"/>
    <n v="0"/>
    <n v="5.6740398762600004E-4"/>
    <n v="8.5057585440120008E-4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</r>
  <r>
    <s v="DE Florida"/>
    <x v="24"/>
    <s v="Transmission"/>
    <s v="PEF Transmission Expansion GG Baker Tap to Miccosuke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2.1956738100000002"/>
    <n v="2.4452466500000001"/>
    <n v="2.8674240100000001"/>
    <n v="3.40588325"/>
    <n v="4.0607328300000001"/>
    <n v="4.1782045800000001"/>
    <n v="4.5904259500000002"/>
    <n v="4.9799536600000005"/>
    <n v="4.5260900300000007"/>
    <n v="3.8464190600000006"/>
    <n v="3.0141034000000007"/>
    <n v="2.1298673000000008"/>
    <n v="2.1298673000000008"/>
    <n v="-26.098538399999999"/>
    <n v="-54.559957650000001"/>
    <n v="-82.713656740000005"/>
    <n v="-110.59441943"/>
    <n v="-138.43635344"/>
    <n v="-165.66743116000001"/>
    <n v="-192.89845783999999"/>
    <n v="-210.26971129999998"/>
    <n v="-9.1558422999999891"/>
    <n v="0.53738740000001073"/>
    <n v="5.3749458400000103"/>
    <n v="13.763727120000009"/>
    <n v="13.763727120000009"/>
    <n v="13.762953097115716"/>
    <n v="13.76217268499988"/>
    <n v="13.761400710570832"/>
    <n v="0"/>
    <n v="0"/>
    <n v="0"/>
    <n v="0"/>
    <n v="0"/>
    <n v="0"/>
    <n v="2.65788358374E-4"/>
    <n v="3.9843421079879999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</r>
  <r>
    <s v="DE Florida"/>
    <x v="24"/>
    <s v="Transmission"/>
    <s v="PEF Transmission Expansion GG Bithlo to Lockwood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4456.18"/>
    <n v="4456.18"/>
    <n v="4456.18"/>
    <n v="4456.18"/>
    <n v="4456.18"/>
    <n v="4456.18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Bithlo to Lockwoo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.17485084499998"/>
    <n v="468.24544594949998"/>
    <n v="520.9715832951"/>
    <n v="564.57880880009998"/>
    <n v="610.72594468260002"/>
    <n v="610.72594468260002"/>
    <n v="610.72594468260002"/>
    <n v="610.72594468260002"/>
    <n v="610.72594468260002"/>
    <n v="610.72594468260002"/>
    <n v="610.72594468260002"/>
    <n v="610.72594468260002"/>
    <n v="610.72594468260002"/>
    <n v="1396.5659175429387"/>
    <n v="1887.6104037461334"/>
    <n v="2031.3922300200124"/>
    <n v="2150.3071901800704"/>
    <n v="2276.1483726143297"/>
    <n v="2276.1483726143297"/>
    <n v="2276.1483726143297"/>
    <n v="2276.1483726143297"/>
    <n v="2276.1483726143297"/>
    <n v="2276.1483726143297"/>
    <n v="2276.1483726143297"/>
    <n v="2276.1483726143297"/>
    <n v="2276.1483726143297"/>
    <n v="2563.3321166626865"/>
    <n v="2742.7834030726203"/>
    <n v="2795.3282017867236"/>
    <n v="2838.7854509233694"/>
    <n v="2884.7738751596798"/>
    <n v="2884.7738751596798"/>
    <n v="2884.7738751596798"/>
    <n v="2884.7738751596798"/>
    <n v="2884.7738751596798"/>
    <n v="2884.7738751596798"/>
    <n v="2884.7738751596798"/>
    <n v="2884.7738751596798"/>
    <n v="2884.7738751596798"/>
    <n v="13215.856376042982"/>
    <n v="19671.39601995296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Bithlo to Lockwoo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.98939415500001"/>
    <n v="219.3396435505"/>
    <n v="244.0380838049"/>
    <n v="264.46496329989998"/>
    <n v="286.08160991739999"/>
    <n v="286.08160991739999"/>
    <n v="286.08160991739999"/>
    <n v="286.08160991739999"/>
    <n v="286.08160991739999"/>
    <n v="286.08160991739999"/>
    <n v="286.08160991739999"/>
    <n v="286.08160991739999"/>
    <n v="286.08160991739999"/>
    <n v="654.19167062584052"/>
    <n v="884.21104081500221"/>
    <n v="951.56258645577668"/>
    <n v="1007.2657763104881"/>
    <n v="1066.2134080234541"/>
    <n v="1066.2134080234541"/>
    <n v="1066.2134080234541"/>
    <n v="1066.2134080234541"/>
    <n v="1066.2134080234541"/>
    <n v="1066.2134080234541"/>
    <n v="1066.2134080234541"/>
    <n v="1066.2134080234541"/>
    <n v="1066.2134080234541"/>
    <n v="1200.7385392296596"/>
    <n v="1284.7986866081749"/>
    <n v="1309.4121826284377"/>
    <n v="1329.7688088760001"/>
    <n v="1351.311110390513"/>
    <n v="1351.311110390513"/>
    <n v="1351.311110390513"/>
    <n v="1351.311110390513"/>
    <n v="1351.311110390513"/>
    <n v="1351.311110390513"/>
    <n v="1351.311110390513"/>
    <n v="1351.311110390513"/>
    <n v="1351.311110390513"/>
    <n v="6190.6874947984043"/>
    <n v="9214.6480622099807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Bronson to Newb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.56559861195582"/>
    <n v="235.13119722391164"/>
    <n v="352.69679583586748"/>
    <n v="470.26239444782328"/>
    <n v="587.82799305977915"/>
    <n v="705.39359167173495"/>
    <n v="822.95919028369076"/>
    <n v="940.52478889564657"/>
    <n v="1058.0903875076024"/>
    <n v="1175.6559861195583"/>
    <n v="1293.2215847315142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</r>
  <r>
    <s v="DE Florida"/>
    <x v="24"/>
    <s v="Transmission"/>
    <s v="PEF Transmission Expansion GG Bronson to Newb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071110069330331"/>
    <n v="110.14222013866066"/>
    <n v="165.21333020799099"/>
    <n v="220.28444027732132"/>
    <n v="275.35555034665163"/>
    <n v="330.42666041598193"/>
    <n v="385.49777048531223"/>
    <n v="440.56888055464253"/>
    <n v="495.63999062397284"/>
    <n v="550.71110069330314"/>
    <n v="605.78221076263344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</r>
  <r>
    <s v="DE Florida"/>
    <x v="24"/>
    <s v="Transmission"/>
    <s v="PEF Transmission Expansion GG Brookridge-Twin County Ranc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.441845908591915"/>
    <n v="150.88369181718383"/>
    <n v="226.32553772577575"/>
    <n v="301.76738363436766"/>
    <n v="377.20922954295958"/>
    <n v="452.65107545155149"/>
    <n v="528.09292136014346"/>
    <n v="603.53476726873532"/>
    <n v="678.97661317732718"/>
    <n v="754.41845908591904"/>
    <n v="829.8603049945109"/>
    <n v="905.30215090310298"/>
    <n v="905.30215090310298"/>
    <n v="1175.9081508146846"/>
    <n v="1446.5141507262663"/>
    <n v="1717.1201506378479"/>
    <n v="1987.7261505494296"/>
    <n v="2258.3321504610112"/>
    <n v="2528.9381503725926"/>
    <n v="2799.5441502841741"/>
    <n v="3070.1501501957555"/>
    <n v="3340.7561501073369"/>
    <n v="3611.3621500189183"/>
    <n v="3881.9681499304997"/>
    <n v="4152.5741498420821"/>
    <n v="4152.5741498420821"/>
    <n v="4898.7582296413784"/>
    <n v="5644.9423094406739"/>
    <n v="6391.1263892399693"/>
    <n v="7137.3104690392647"/>
    <n v="7883.4945488385601"/>
    <n v="8629.6786286378556"/>
    <n v="9375.862708437151"/>
    <n v="10122.046788236446"/>
    <n v="10868.230868035742"/>
    <n v="11614.414947835037"/>
    <n v="12360.599027634333"/>
    <n v="13106.78310743363"/>
    <n v="13106.78310743363"/>
    <n v="13106.78310743363"/>
    <n v="13106.78310743363"/>
    <n v="13106.78310743363"/>
    <n v="13106.78310743363"/>
    <n v="13106.78310743363"/>
    <n v="13106.78310743363"/>
    <n v="13106.78310743363"/>
    <n v="0"/>
    <n v="0"/>
    <n v="0"/>
    <n v="0"/>
    <n v="0"/>
    <n v="0"/>
  </r>
  <r>
    <s v="DE Florida"/>
    <x v="24"/>
    <s v="Transmission"/>
    <s v="PEF Transmission Expansion GG Brookridge-Twin County Ranc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.339131930750085"/>
    <n v="70.67826386150017"/>
    <n v="106.01739579225026"/>
    <n v="141.35652772300034"/>
    <n v="176.69565965375043"/>
    <n v="212.03479158450051"/>
    <n v="247.3739235152506"/>
    <n v="282.71305544600068"/>
    <n v="318.05218737675079"/>
    <n v="353.39131930750091"/>
    <n v="388.73045123825102"/>
    <n v="424.06958316900102"/>
    <n v="424.06958316900102"/>
    <n v="550.82922189410272"/>
    <n v="677.58886061920441"/>
    <n v="804.34849934430611"/>
    <n v="931.1081380694078"/>
    <n v="1057.8677767945094"/>
    <n v="1184.6274155196111"/>
    <n v="1311.3870542447128"/>
    <n v="1438.1466929698145"/>
    <n v="1564.9063316949162"/>
    <n v="1691.6659704200179"/>
    <n v="1818.4256091451196"/>
    <n v="1945.1852478702212"/>
    <n v="1945.1852478702212"/>
    <n v="2294.7193469245171"/>
    <n v="2644.253445978813"/>
    <n v="2993.7875450331089"/>
    <n v="3343.3216440874048"/>
    <n v="3692.8557431417007"/>
    <n v="4042.3898421959966"/>
    <n v="4391.923941250292"/>
    <n v="4741.4580403045875"/>
    <n v="5090.9921393588829"/>
    <n v="5440.5262384131784"/>
    <n v="5790.0603374674738"/>
    <n v="6139.5944365217692"/>
    <n v="6139.5944365217692"/>
    <n v="6139.5944365217692"/>
    <n v="6139.5944365217692"/>
    <n v="6139.5944365217692"/>
    <n v="6139.5944365217692"/>
    <n v="6139.5944365217692"/>
    <n v="6139.5944365217692"/>
    <n v="6139.5944365217692"/>
    <n v="0"/>
    <n v="0"/>
    <n v="0"/>
    <n v="0"/>
    <n v="0"/>
    <n v="0"/>
  </r>
  <r>
    <s v="DE Florida"/>
    <x v="24"/>
    <s v="Transmission"/>
    <s v="PEF Transmission Expansion GG Burnham Tap to Jasper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.3296106767975"/>
    <n v="412.659221353595"/>
    <n v="618.98883203039247"/>
    <n v="825.31844270719"/>
    <n v="1031.6480533839874"/>
    <n v="1237.9776640607849"/>
    <n v="1444.3072747375825"/>
    <n v="1650.63688541438"/>
    <n v="1856.9664960911775"/>
    <n v="2063.2961067679748"/>
    <n v="2269.6257174447724"/>
    <n v="2475.9553281215699"/>
    <n v="2475.9553281215699"/>
    <n v="2585.0227746409064"/>
    <n v="2694.0902211602429"/>
    <n v="2803.1576676795794"/>
    <n v="2912.2251141989159"/>
    <n v="3021.2925607182524"/>
    <n v="3130.3600072375889"/>
    <n v="3239.4274537569254"/>
    <n v="3348.4949002762619"/>
    <n v="3457.5623467955984"/>
    <n v="3566.6297933149349"/>
    <n v="3675.6972398342714"/>
    <n v="3784.7646863536074"/>
    <n v="3784.7646863536074"/>
    <n v="3784.7646863536074"/>
    <n v="3784.7646863536074"/>
    <n v="3784.7646863536074"/>
    <n v="3784.7646863536074"/>
    <n v="3784.7646863536074"/>
    <n v="3784.7646863536074"/>
    <n v="3784.7646863536074"/>
    <n v="3784.7646863536074"/>
    <n v="3784.7646863536074"/>
    <n v="3784.7646863536074"/>
    <n v="0"/>
    <n v="0"/>
    <n v="0"/>
  </r>
  <r>
    <s v="DE Florida"/>
    <x v="24"/>
    <s v="Transmission"/>
    <s v="PEF Transmission Expansion GG Burnham Tap to Jasper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.650728055650845"/>
    <n v="193.30145611130169"/>
    <n v="289.95218416695252"/>
    <n v="386.60291222260338"/>
    <n v="483.25364027825424"/>
    <n v="579.90436833390504"/>
    <n v="676.55509638955584"/>
    <n v="773.20582444520664"/>
    <n v="869.85655250085745"/>
    <n v="966.50728055650825"/>
    <n v="1063.1580086121592"/>
    <n v="1159.8087366678101"/>
    <n v="1159.8087366678101"/>
    <n v="1210.8990677099075"/>
    <n v="1261.9893987520049"/>
    <n v="1313.0797297941024"/>
    <n v="1364.1700608361998"/>
    <n v="1415.2603918782972"/>
    <n v="1466.3507229203947"/>
    <n v="1517.4410539624921"/>
    <n v="1568.5313850045895"/>
    <n v="1619.621716046687"/>
    <n v="1670.7120470887844"/>
    <n v="1721.8023781308818"/>
    <n v="1772.8927091729793"/>
    <n v="1772.8927091729793"/>
    <n v="1772.8927091729793"/>
    <n v="1772.8927091729793"/>
    <n v="1772.8927091729793"/>
    <n v="1772.8927091729793"/>
    <n v="1772.8927091729793"/>
    <n v="1772.8927091729793"/>
    <n v="1772.8927091729793"/>
    <n v="1772.8927091729793"/>
    <n v="1772.8927091729793"/>
    <n v="1772.8927091729793"/>
    <n v="0"/>
    <n v="0"/>
    <n v="0"/>
  </r>
  <r>
    <s v="DE Florida"/>
    <x v="24"/>
    <s v="Transmission"/>
    <s v="PEF Transmission Expansion GG Capacit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20480.099999999999"/>
    <n v="21217.279999999999"/>
    <n v="21960.22"/>
    <n v="10003.459999999999"/>
    <n v="8260.2000000000007"/>
    <n v="8783.5700000000015"/>
    <n v="9399.9600000000009"/>
    <n v="9554.42"/>
    <n v="10037.07"/>
    <n v="10687.699999999999"/>
    <n v="9707.94"/>
    <n v="9662.3299999999981"/>
    <n v="9662.3299999999981"/>
    <n v="9662.3299999999981"/>
    <n v="9662.3299999999981"/>
    <n v="193.2466000000004"/>
    <n v="193.2466000000004"/>
    <n v="193.2466000000004"/>
    <n v="3.8649320000000102"/>
    <n v="3.8649320000000102"/>
    <n v="3.8649320000000102"/>
    <n v="7.7298640000000418E-2"/>
    <n v="7.7298640000000418E-2"/>
    <n v="7.7298640000000418E-2"/>
    <n v="1.5459728000000034E-3"/>
    <n v="1.5459728000000034E-3"/>
    <n v="1.5459728000000034E-3"/>
    <n v="1.5459728000000034E-3"/>
    <n v="3.0919456000000041E-5"/>
    <n v="3.0919456000000041E-5"/>
    <n v="3.0919456000000041E-5"/>
    <n v="6.1838912000000191E-7"/>
    <n v="6.1838912000000191E-7"/>
    <n v="6.1838912000000191E-7"/>
    <n v="1.2367782400000085E-8"/>
    <n v="1.2367782400000085E-8"/>
    <n v="1.2367782400000085E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Citrus CC to Powerlin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760205618696084"/>
    <n v="35.520411237392167"/>
    <n v="53.280616856088251"/>
    <n v="71.040822474784335"/>
    <n v="88.801028093480426"/>
    <n v="106.56123371217652"/>
    <n v="124.32143933087261"/>
    <n v="142.0816449495687"/>
    <n v="159.84185056826479"/>
    <n v="177.60205618696088"/>
    <n v="195.36226180565697"/>
    <n v="213.122467424353"/>
    <n v="213.122467424353"/>
    <n v="213.122467424353"/>
    <n v="213.122467424353"/>
    <n v="213.122467424353"/>
    <n v="213.122467424353"/>
    <n v="213.122467424353"/>
    <n v="213.122467424353"/>
    <n v="213.122467424353"/>
    <n v="213.122467424353"/>
    <n v="213.122467424353"/>
    <n v="213.122467424353"/>
    <n v="213.122467424353"/>
    <n v="213.122467424353"/>
    <n v="213.122467424353"/>
  </r>
  <r>
    <s v="DE Florida"/>
    <x v="24"/>
    <s v="Transmission"/>
    <s v="PEF Transmission Expansion GG Citrus CC to Powerline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193914719002091"/>
    <n v="16.638782943800418"/>
    <n v="24.958174415700626"/>
    <n v="33.277565887600836"/>
    <n v="41.596957359501047"/>
    <n v="49.916348831401258"/>
    <n v="58.235740303301469"/>
    <n v="66.555131775201673"/>
    <n v="74.874523247101877"/>
    <n v="83.19391471900208"/>
    <n v="91.513306190902284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</r>
  <r>
    <s v="DE Florida"/>
    <x v="24"/>
    <s v="Transmission"/>
    <s v="PEF Transmission Expansion GG Crawfordville to Carrabell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</r>
  <r>
    <s v="DE Florida"/>
    <x v="24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7016.17"/>
    <n v="7305.56"/>
    <n v="16747.46"/>
    <n v="17028"/>
    <n v="19358.18"/>
    <n v="19991.84"/>
    <n v="20896.32"/>
    <n v="23915.72"/>
    <n v="28357.49"/>
    <n v="32821.19"/>
    <n v="39553.870000000003"/>
    <n v="43778.51"/>
    <n v="43778.51"/>
    <n v="46071.193678700001"/>
    <n v="48054.188623549999"/>
    <n v="51870.873458210001"/>
    <n v="56520.214677470001"/>
    <n v="62339.633255599998"/>
    <n v="65816.910986300005"/>
    <n v="70479.212139499999"/>
    <n v="73341.24776138"/>
    <n v="77865.806109080004"/>
    <n v="81238.939122680007"/>
    <n v="84476.594016710005"/>
    <n v="87273.217436630002"/>
    <n v="87273.217436630002"/>
    <n v="89069.063598020002"/>
    <n v="90741.030888110006"/>
    <n v="92510.61195548001"/>
    <n v="94253.599107980015"/>
    <n v="95725.472322170011"/>
    <n v="96045.663907910013"/>
    <n v="96184.00164182001"/>
    <n v="96302.351848670005"/>
    <n v="96510.9497690600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073.9590212999999"/>
    <n v="2002.8509264499999"/>
    <n v="3790.6959517899995"/>
    <n v="5968.5811925299995"/>
    <n v="8694.5643443999998"/>
    <n v="10323.421313700001"/>
    <n v="12507.377360500001"/>
    <n v="13848.03721862"/>
    <n v="15967.470570920001"/>
    <n v="17547.54315732"/>
    <n v="19064.15389329"/>
    <n v="20374.172793370002"/>
    <n v="20374.172793370002"/>
    <n v="21215.398821980001"/>
    <n v="21998.596421890001"/>
    <n v="22827.51912452"/>
    <n v="23643.984472020002"/>
    <n v="24333.452247830002"/>
    <n v="24483.439202090001"/>
    <n v="24548.240578180001"/>
    <n v="24603.67922133"/>
    <n v="24701.39249094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Disston to 40th Stree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796.81"/>
    <n v="848.32"/>
    <n v="929.06"/>
    <n v="1066.44"/>
    <n v="1193.33"/>
    <n v="1281.54"/>
    <n v="1416.84"/>
    <n v="1524.98"/>
    <n v="1598.87"/>
    <n v="1692.06"/>
    <n v="1742.57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Disston to 40th Stree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362.51554506000002"/>
    <n v="669.22289496000008"/>
    <n v="1044.9765760800001"/>
    <n v="1345.8951331500002"/>
    <n v="1657.9053415200001"/>
    <n v="1936.5230622000001"/>
    <n v="2226.9591088500001"/>
    <n v="2581.6517935526999"/>
    <n v="2985.4106566238997"/>
    <n v="3522.7820151128999"/>
    <n v="4036.2085308896999"/>
    <n v="4540.5594390710994"/>
    <n v="4540.5594390710994"/>
    <n v="4945.2720146531992"/>
    <n v="5256.7227883331989"/>
    <n v="6689.6317717532984"/>
    <n v="8764.0032586715988"/>
    <n v="10869.414244327199"/>
    <n v="12846.4856470134"/>
    <n v="17090.9504259516"/>
    <n v="21584.203892959798"/>
    <n v="25757.750345225999"/>
    <n v="30118.603277738701"/>
    <n v="39007.910065975499"/>
    <n v="43509.486179309097"/>
    <n v="43509.486179309097"/>
    <n v="43874.466606102418"/>
    <n v="44155.341091258553"/>
    <n v="45447.576034965066"/>
    <n v="47318.298706565751"/>
    <n v="49217.013613100811"/>
    <n v="50999.988514029974"/>
    <n v="54827.758294343679"/>
    <n v="58879.892245754701"/>
    <n v="62643.706017044009"/>
    <n v="66576.437690138555"/>
    <n v="74593.047949409534"/>
    <n v="78652.687477356492"/>
    <n v="78652.687477356492"/>
    <n v="78757.098918179137"/>
    <n v="78837.449828892713"/>
    <n v="79207.124755132449"/>
    <n v="79742.290027521216"/>
    <n v="80285.463152843426"/>
    <n v="80795.5260622225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Disston to 40th Stree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69.81271494000001"/>
    <n v="313.48326503999999"/>
    <n v="489.49710391999997"/>
    <n v="630.45601684999997"/>
    <n v="776.61057847999996"/>
    <n v="907.12313779999999"/>
    <n v="1043.1717411499999"/>
    <n v="1209.3200031473"/>
    <n v="1398.4522752761"/>
    <n v="1650.1724857871"/>
    <n v="1890.6762428103"/>
    <n v="2126.9287240289"/>
    <n v="2126.9287240289"/>
    <n v="2316.5077425467998"/>
    <n v="2462.4002488667998"/>
    <n v="3133.6160575466997"/>
    <n v="4105.3113649283996"/>
    <n v="5091.5464668728"/>
    <n v="6017.6636143865999"/>
    <n v="8005.8930776483994"/>
    <n v="10110.662322840199"/>
    <n v="12065.671600773998"/>
    <n v="14108.420624961298"/>
    <n v="18272.427769524496"/>
    <n v="20381.095581790898"/>
    <n v="20381.095581790898"/>
    <n v="20552.06291827705"/>
    <n v="20683.632611030072"/>
    <n v="21288.95265073988"/>
    <n v="22165.252991768688"/>
    <n v="23054.665701290985"/>
    <n v="23889.862461050754"/>
    <n v="25682.899993973031"/>
    <n v="27581.036162108299"/>
    <n v="29344.114859672602"/>
    <n v="31186.319564103087"/>
    <n v="34941.530537241772"/>
    <n v="36843.182533446001"/>
    <n v="36843.182533446001"/>
    <n v="36892.091857414322"/>
    <n v="36929.730536588519"/>
    <n v="37102.89691172872"/>
    <n v="37353.583728016558"/>
    <n v="37608.021653094067"/>
    <n v="37846.9498000719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Eustis to Eustis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396.44"/>
    <n v="1469.32"/>
    <n v="1496.76"/>
    <n v="1531.48"/>
    <n v="1572.63"/>
    <n v="1629.17"/>
    <n v="1699.72"/>
    <n v="1857.06"/>
    <n v="1912.92"/>
    <n v="1939.82"/>
    <n v="1998.16"/>
    <n v="2006.92"/>
    <n v="2006.92"/>
    <n v="2301.8944211257003"/>
    <n v="2584.1042985160002"/>
    <n v="3062.9696375101003"/>
    <n v="3460.7714011210001"/>
    <n v="3768.6564408226"/>
    <n v="4024.9196956815999"/>
    <n v="4307.3563477062999"/>
    <n v="4538.7631957941994"/>
    <n v="4602.3134966970993"/>
    <n v="4667.7527404179991"/>
    <n v="4729.1808528702995"/>
    <n v="4789.4492122437996"/>
    <n v="4789.4492122437996"/>
    <n v="4846.5656660844998"/>
    <n v="4885.3929252132993"/>
    <n v="8013.3997357536991"/>
    <n v="8525.8983402708982"/>
    <n v="9057.9302312280979"/>
    <n v="9552.7032781743983"/>
    <n v="9973.1127065388991"/>
    <n v="10426.156512759098"/>
    <n v="10851.095729687499"/>
    <n v="11421.848040884199"/>
    <n v="11958.070420463499"/>
    <n v="12373.995171542798"/>
    <n v="12373.995171542798"/>
    <n v="12396.851464646841"/>
    <n v="12412.388970136059"/>
    <n v="13664.123552478222"/>
    <n v="13869.210134935327"/>
    <n v="14082.1133532326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Eustis to Eustis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38.17450857430001"/>
    <n v="270.36973748399998"/>
    <n v="494.6840445899"/>
    <n v="681.02583987899993"/>
    <n v="825.24805377739995"/>
    <n v="945.2891379184"/>
    <n v="1077.5905945937"/>
    <n v="1185.9882224057999"/>
    <n v="1215.7570124028998"/>
    <n v="1246.4106375819997"/>
    <n v="1275.1853334296998"/>
    <n v="1303.4167675561998"/>
    <n v="1303.4167675561998"/>
    <n v="1330.1717584154999"/>
    <n v="1348.3595640866999"/>
    <n v="2813.6079819463002"/>
    <n v="3053.6770786291004"/>
    <n v="3302.8961288719001"/>
    <n v="3534.6620642256003"/>
    <n v="3731.5939403611001"/>
    <n v="3943.8126983409002"/>
    <n v="4142.8664578124999"/>
    <n v="4410.2232673157996"/>
    <n v="4661.4052630364995"/>
    <n v="4856.2363872571996"/>
    <n v="4856.2363872571996"/>
    <n v="4866.9429327787702"/>
    <n v="4874.2211475380363"/>
    <n v="5460.5696523356137"/>
    <n v="5556.638110197312"/>
    <n v="5656.36810525876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Fort Meade to Dry Prairi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79672154547001"/>
    <n v="313.59344309094001"/>
    <n v="470.39016463641002"/>
    <n v="627.18688618188003"/>
    <n v="783.98360772735009"/>
    <n v="940.78032927282015"/>
    <n v="1097.5770508182902"/>
    <n v="1254.3737723637603"/>
    <n v="1411.1704939092303"/>
    <n v="1567.9672154547004"/>
    <n v="1724.7639370001705"/>
    <n v="1881.5606585456401"/>
    <n v="1881.5606585456401"/>
    <n v="2053.7387327614651"/>
    <n v="2225.91680697729"/>
    <n v="2398.0948811931148"/>
    <n v="2570.2729554089397"/>
    <n v="2742.4510296247645"/>
    <n v="2914.6291038405893"/>
    <n v="3086.8071780564142"/>
    <n v="3258.985252272239"/>
    <n v="3431.1633264880638"/>
    <n v="3603.3414007038887"/>
    <n v="3775.5194749197135"/>
    <n v="3947.6975491355379"/>
    <n v="3947.6975491355379"/>
    <n v="4303.094450791913"/>
    <n v="4658.4913524482881"/>
    <n v="5013.8882541046632"/>
    <n v="5369.2851557610384"/>
    <n v="5724.6820574174135"/>
    <n v="6080.0789590737886"/>
    <n v="6435.4758607301637"/>
    <n v="6790.8727623865389"/>
    <n v="7146.269664042914"/>
    <n v="7501.6665656992891"/>
    <n v="7857.0634673556642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</r>
  <r>
    <s v="DE Florida"/>
    <x v="24"/>
    <s v="Transmission"/>
    <s v="PEF Transmission Expansion GG Fort Meade to Dry Prairie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448097170345008"/>
    <n v="146.89619434069002"/>
    <n v="220.34429151103501"/>
    <n v="293.79238868138003"/>
    <n v="367.24048585172505"/>
    <n v="440.68858302207008"/>
    <n v="514.13668019241504"/>
    <n v="587.58477736276006"/>
    <n v="661.03287453310509"/>
    <n v="734.48097170345011"/>
    <n v="807.92906887379513"/>
    <n v="881.37716604414004"/>
    <n v="881.37716604414004"/>
    <n v="962.03033149912983"/>
    <n v="1042.6834969541196"/>
    <n v="1123.3366624091095"/>
    <n v="1203.9898278640994"/>
    <n v="1284.6429933190893"/>
    <n v="1365.2961587740792"/>
    <n v="1445.9493242290691"/>
    <n v="1526.602489684059"/>
    <n v="1607.2556551390489"/>
    <n v="1687.9088205940388"/>
    <n v="1768.5619860490287"/>
    <n v="1849.2151515040186"/>
    <n v="1849.2151515040186"/>
    <n v="2015.693288990632"/>
    <n v="2182.1714264772454"/>
    <n v="2348.6495639638588"/>
    <n v="2515.1277014504722"/>
    <n v="2681.6058389370855"/>
    <n v="2848.0839764236989"/>
    <n v="3014.5621139103123"/>
    <n v="3181.0402513969257"/>
    <n v="3347.518388883539"/>
    <n v="3513.9965263701524"/>
    <n v="3680.4746638567658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</r>
  <r>
    <s v="DE Florida"/>
    <x v="24"/>
    <s v="Transmission"/>
    <s v="PEF Transmission Expansion GG Ft White-Perr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6565.39"/>
    <n v="19492.53"/>
    <n v="22360.799999999999"/>
    <n v="23908.5"/>
    <n v="27571.11"/>
    <n v="31247.43"/>
    <n v="34909.730000000003"/>
    <n v="36754.42"/>
    <n v="39172.49"/>
    <n v="42910.41"/>
    <n v="48825.440000000002"/>
    <n v="50377.89"/>
    <n v="50377.89"/>
    <n v="50377.89"/>
    <n v="50377.89"/>
    <n v="50377.89"/>
    <n v="5037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Ft White-P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3612.0413134035002"/>
    <n v="5628.8734550832005"/>
    <n v="6890.2747594632001"/>
    <n v="9013.0735631232001"/>
    <n v="0"/>
    <n v="0"/>
    <n v="0"/>
    <n v="0"/>
    <n v="0"/>
    <n v="0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</r>
  <r>
    <s v="DE Florida"/>
    <x v="24"/>
    <s v="Transmission"/>
    <s v="PEF Transmission Expansion GG Ft White-P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691.9841100965"/>
    <n v="2636.7263321168002"/>
    <n v="3227.6030077368005"/>
    <n v="4221.9830640768005"/>
    <n v="0"/>
    <n v="0"/>
    <n v="0"/>
    <n v="0"/>
    <n v="0"/>
    <n v="0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</r>
  <r>
    <s v="DE Florida"/>
    <x v="24"/>
    <s v="Transmission"/>
    <s v="PEF Transmission Expansion GG Ginnie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879564214"/>
    <n v="4.8768485006999995"/>
    <n v="57.5233997598"/>
    <n v="188.33464151610002"/>
    <n v="296.52226766010006"/>
    <n v="411.01130740920007"/>
    <n v="411.01130740920007"/>
    <n v="411.01130740920007"/>
    <n v="411.01130740920007"/>
    <n v="411.01130740920007"/>
    <n v="411.01130740920007"/>
    <n v="411.01130740920007"/>
    <n v="411.01130740920007"/>
    <n v="419.96371540954533"/>
    <n v="447.76310802044304"/>
    <n v="844.50611827928299"/>
    <n v="1830.2961574914077"/>
    <n v="2645.5952310790499"/>
    <n v="3508.3815901025305"/>
    <n v="3508.3815901025305"/>
    <n v="3508.3815901025305"/>
    <n v="3508.3815901025305"/>
    <n v="3508.3815901025305"/>
    <n v="3508.3815901025305"/>
    <n v="3508.3815901025305"/>
    <n v="3508.3815901025305"/>
    <n v="3514.4210558816517"/>
    <n v="3533.1750581955985"/>
    <n v="3800.8254862671711"/>
    <n v="4465.8583139701232"/>
    <n v="5015.8746731990423"/>
    <n v="5597.9268639845304"/>
    <n v="5597.9268639845304"/>
    <n v="5597.9268639845304"/>
    <n v="5597.9268639845304"/>
    <n v="5597.9268639845304"/>
    <n v="5597.9268639845304"/>
    <n v="5597.9268639845304"/>
    <n v="5597.9268639845304"/>
    <n v="5645.2252183675437"/>
    <n v="5792.0980511620337"/>
    <n v="7888.2147046347545"/>
    <n v="13096.449921360972"/>
    <n v="17403.928368411594"/>
    <n v="21962.296905636529"/>
    <n v="21962.296905636529"/>
    <n v="21962.296905636529"/>
    <n v="21962.296905636529"/>
    <n v="21962.296905636529"/>
    <n v="21962.296905636529"/>
    <n v="21962.296905636529"/>
    <n v="21962.296905636529"/>
    <n v="21962.296905636529"/>
    <n v="0"/>
    <n v="0"/>
    <n v="0"/>
    <n v="0"/>
    <n v="0"/>
    <n v="0"/>
  </r>
  <r>
    <s v="DE Florida"/>
    <x v="24"/>
    <s v="Transmission"/>
    <s v="PEF Transmission Expansion GG Ginnie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64729786"/>
    <n v="2.2844561993000001"/>
    <n v="26.945616040200001"/>
    <n v="88.221366583899993"/>
    <n v="138.89956443989999"/>
    <n v="192.52952579079999"/>
    <n v="192.52952579079999"/>
    <n v="192.52952579079999"/>
    <n v="192.52952579079999"/>
    <n v="192.52952579079999"/>
    <n v="192.52952579079999"/>
    <n v="192.52952579079999"/>
    <n v="192.52952579079999"/>
    <n v="196.72309135924368"/>
    <n v="209.74512695818109"/>
    <n v="395.59097170497984"/>
    <n v="857.36339829626877"/>
    <n v="1239.272949653769"/>
    <n v="1643.4269122506696"/>
    <n v="1643.4269122506696"/>
    <n v="1643.4269122506696"/>
    <n v="1643.4269122506696"/>
    <n v="1643.4269122506696"/>
    <n v="1643.4269122506696"/>
    <n v="1643.4269122506696"/>
    <n v="1643.4269122506696"/>
    <n v="1646.2559718447073"/>
    <n v="1655.0408862913284"/>
    <n v="1780.416050101654"/>
    <n v="2091.9365670432717"/>
    <n v="2349.580059839197"/>
    <n v="2622.2300581660256"/>
    <n v="2622.2300581660256"/>
    <n v="2622.2300581660256"/>
    <n v="2622.2300581660256"/>
    <n v="2622.2300581660256"/>
    <n v="2622.2300581660256"/>
    <n v="2622.2300581660256"/>
    <n v="2622.2300581660256"/>
    <n v="2644.3859686626206"/>
    <n v="2713.185430720539"/>
    <n v="3695.0667999684069"/>
    <n v="6134.7540747638013"/>
    <n v="8152.5009537787046"/>
    <n v="10287.771971950137"/>
    <n v="10287.771971950137"/>
    <n v="10287.771971950137"/>
    <n v="10287.771971950137"/>
    <n v="10287.771971950137"/>
    <n v="10287.771971950137"/>
    <n v="10287.771971950137"/>
    <n v="10287.771971950137"/>
    <n v="10287.771971950137"/>
    <n v="0"/>
    <n v="0"/>
    <n v="0"/>
    <n v="0"/>
    <n v="0"/>
    <n v="0"/>
  </r>
  <r>
    <s v="DE Florida"/>
    <x v="24"/>
    <s v="Transmission"/>
    <s v="PEF Transmission Expansion GG Ginnie-Bell-Dempse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694.57"/>
    <n v="694.57"/>
    <n v="694.57"/>
    <n v="694.57"/>
    <n v="694.57"/>
    <n v="694.57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</r>
  <r>
    <s v="DE Florida"/>
    <x v="24"/>
    <s v="Transmission"/>
    <s v="PEF Transmission Expansion GG Haines City East-Green Islan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.0679905463"/>
    <n v="281.81275598579998"/>
    <n v="319.26032484569998"/>
    <n v="319.26032484569998"/>
    <n v="319.26032484569998"/>
    <n v="319.26032484569998"/>
    <n v="319.26032484569998"/>
    <n v="319.26032484569998"/>
    <n v="319.26032484569998"/>
    <n v="319.26032484569998"/>
    <n v="319.26032484569998"/>
    <n v="319.26032484569998"/>
    <n v="319.26032484569998"/>
    <n v="2012.4269369794961"/>
    <n v="3800.4228297223385"/>
    <n v="4263.0032836875507"/>
    <n v="4263.0032836875507"/>
    <n v="4263.0032836875507"/>
    <n v="4263.0032836875507"/>
    <n v="4263.0032836875507"/>
    <n v="4263.0032836875507"/>
    <n v="4263.0032836875507"/>
    <n v="4263.0032836875507"/>
    <n v="4263.0032836875507"/>
    <n v="4263.0032836875507"/>
    <n v="4263.0032836875507"/>
    <n v="7517.9737906261089"/>
    <n v="10955.24561945741"/>
    <n v="11844.51766386483"/>
    <n v="11844.51766386483"/>
    <n v="11844.51766386483"/>
    <n v="11844.51766386483"/>
    <n v="11844.51766386483"/>
    <n v="11844.51766386483"/>
    <n v="0"/>
    <n v="0"/>
    <n v="0"/>
    <n v="0"/>
    <n v="0"/>
    <n v="0"/>
    <n v="12182.288096870821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</r>
  <r>
    <s v="DE Florida"/>
    <x v="24"/>
    <s v="Transmission"/>
    <s v="PEF Transmission Expansion GG Haines City East-Green Islan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.206591753699996"/>
    <n v="132.00920581420002"/>
    <n v="149.55072485430003"/>
    <n v="149.55072485430003"/>
    <n v="149.55072485430003"/>
    <n v="149.55072485430003"/>
    <n v="149.55072485430003"/>
    <n v="149.55072485430003"/>
    <n v="149.55072485430003"/>
    <n v="149.55072485430003"/>
    <n v="149.55072485430003"/>
    <n v="149.55072485430003"/>
    <n v="149.55072485430003"/>
    <n v="942.67869735162878"/>
    <n v="1780.2274341871159"/>
    <n v="1996.9134324468901"/>
    <n v="1996.9134324468901"/>
    <n v="1996.9134324468901"/>
    <n v="1996.9134324468901"/>
    <n v="1996.9134324468901"/>
    <n v="1996.9134324468901"/>
    <n v="1996.9134324468901"/>
    <n v="1996.9134324468901"/>
    <n v="1996.9134324468901"/>
    <n v="1996.9134324468901"/>
    <n v="1996.9134324468901"/>
    <n v="3521.6352998674483"/>
    <n v="5131.752353314122"/>
    <n v="5548.3129732347807"/>
    <n v="5548.3129732347807"/>
    <n v="5548.3129732347807"/>
    <n v="5548.3129732347807"/>
    <n v="5548.3129732347807"/>
    <n v="5548.3129732347807"/>
    <n v="0"/>
    <n v="0"/>
    <n v="0"/>
    <n v="0"/>
    <n v="0"/>
    <n v="0"/>
    <n v="5706.5343654945555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</r>
  <r>
    <s v="DE Florida"/>
    <x v="24"/>
    <s v="Transmission"/>
    <s v="PEF Transmission Expansion GG Lake Talquin-Brickyar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3488.49"/>
    <n v="2393.15"/>
    <n v="2491.63"/>
    <n v="2528.1799999999998"/>
    <n v="2582.61"/>
    <n v="2883.18"/>
    <n v="5543.3"/>
    <n v="5703.09"/>
    <n v="10621.77"/>
    <n v="12968.88"/>
    <n v="13957.07"/>
    <n v="18535.560000000001"/>
    <n v="18535.560000000001"/>
    <n v="18535.560000000001"/>
    <n v="18535.560000000001"/>
    <n v="18535.560000000001"/>
    <n v="18535.560000000001"/>
    <n v="18535.560000000001"/>
    <n v="18535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Lake Talquin-Brickyard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1182.2580079617001"/>
    <n v="2254.6724797134002"/>
    <n v="3591.5242271235002"/>
    <n v="4992.4554715473005"/>
    <n v="5740.4262771858002"/>
    <n v="5777.3854266486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Lake Talquin-Brickyard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553.80367773830005"/>
    <n v="1056.1534816866001"/>
    <n v="1682.3733163765"/>
    <n v="2338.6098317527003"/>
    <n v="2688.9808846142005"/>
    <n v="2706.2936139514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Lines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1687.279999999999"/>
    <n v="12743.57"/>
    <n v="14985.020000000002"/>
    <n v="18381.720000000008"/>
    <n v="19238.060000000001"/>
    <n v="21920.48"/>
    <n v="24364.559999999998"/>
    <n v="30299.290000000005"/>
    <n v="28328.81"/>
    <n v="28985.160000000007"/>
    <n v="30507.910000000007"/>
    <n v="12258.490000000002"/>
    <n v="12258.490000000002"/>
    <n v="12258.490000000002"/>
    <n v="12258.49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5678.66"/>
    <n v="6118.82"/>
    <n v="6174.19"/>
    <n v="6207.7699999999995"/>
    <n v="4306.38"/>
    <n v="4312.5"/>
    <n v="4178.96"/>
    <n v="4008.22"/>
    <n v="4039.63"/>
    <n v="4080.18"/>
    <n v="4165.46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4092.7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Lines - Deland W - Dona Vist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.37749024999999"/>
    <n v="264.75498049999999"/>
    <n v="397.13247074999998"/>
    <n v="529.50996099999998"/>
    <n v="661.88745124999991"/>
    <n v="794.26494149999985"/>
    <n v="926.64243174999979"/>
    <n v="1059.0199219999997"/>
    <n v="1191.3974122499997"/>
    <n v="1323.7749024999996"/>
    <n v="1456.1523927499995"/>
    <n v="1588.5298829999999"/>
    <n v="1588.5298829999999"/>
    <n v="1978.39052225"/>
    <n v="2368.2511614999999"/>
    <n v="2758.1118007499999"/>
    <n v="3147.97244"/>
    <n v="3537.8330792500001"/>
    <n v="3927.6937185000002"/>
    <n v="4317.5543577500002"/>
    <n v="4707.414996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Lines - Deland W - Dona Vist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.009426416666663"/>
    <n v="124.01885283333333"/>
    <n v="186.02827925"/>
    <n v="248.03770566666665"/>
    <n v="310.04713208333334"/>
    <n v="372.05655849999999"/>
    <n v="434.06598491666665"/>
    <n v="496.07541133333331"/>
    <n v="558.08483775000002"/>
    <n v="620.09426416666668"/>
    <n v="682.10369058333333"/>
    <n v="744.11311699999999"/>
    <n v="744.11311699999999"/>
    <n v="926.73506108333333"/>
    <n v="1109.3570051666666"/>
    <n v="1291.9789492499999"/>
    <n v="1474.6008933333333"/>
    <n v="1657.2228374166666"/>
    <n v="1839.8447815"/>
    <n v="2022.4667255833333"/>
    <n v="2205.088669666666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14860.84"/>
    <n v="18550.830000000002"/>
    <n v="20475.580000000002"/>
    <n v="1532.87"/>
    <n v="1605.38"/>
    <n v="472.72"/>
    <n v="472.72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  <n v="1716.69"/>
  </r>
  <r>
    <s v="DE Florida"/>
    <x v="24"/>
    <s v="Transmission"/>
    <s v="PEF Transmission Expansion GG Lin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.54"/>
    <n v="2.04"/>
    <n v="2.41"/>
    <n v="2.41"/>
    <n v="2000.64"/>
    <n v="2000.64"/>
    <n v="6846.3368326140007"/>
    <n v="11792.043642749401"/>
    <n v="0"/>
    <n v="3068.4315816837002"/>
    <n v="6922.4465959899007"/>
    <n v="0"/>
    <n v="5731.0334734103999"/>
    <n v="9442.9772426753989"/>
    <n v="0"/>
    <n v="7086.0835249821002"/>
    <n v="9602.3117467350003"/>
    <n v="0"/>
    <n v="0"/>
    <n v="3280.6110445817999"/>
    <n v="5965.9939118166003"/>
    <n v="0"/>
    <n v="2371.4701524336001"/>
    <n v="4755.0079134069001"/>
    <n v="0"/>
    <n v="1880.8189832231999"/>
    <n v="4298.1363631572003"/>
    <n v="0"/>
    <n v="2149.0236368919"/>
    <n v="3803.7163816824"/>
    <n v="0"/>
    <n v="0"/>
    <n v="5061.6176966580115"/>
    <n v="9204.8645669466532"/>
    <n v="0"/>
    <n v="3658.9144910911982"/>
    <n v="7336.447958986053"/>
    <n v="0"/>
    <n v="2901.894348437289"/>
    <n v="6631.5460085817949"/>
    <n v="0"/>
    <n v="3315.7042767973212"/>
    <n v="5868.7110080877965"/>
    <n v="0"/>
    <n v="0"/>
    <n v="7270.4227706033862"/>
    <n v="13221.713088295081"/>
    <n v="0"/>
    <n v="5255.6034109973016"/>
    <n v="10537.950808014728"/>
    <n v="0"/>
    <n v="4168.2323741466935"/>
    <n v="9525.4414684323147"/>
    <n v="0"/>
    <n v="4762.6220151970201"/>
    <n v="8429.7180673017428"/>
    <n v="0"/>
    <n v="0"/>
    <n v="3800.1324643197513"/>
    <n v="6910.775717734723"/>
    <n v="0"/>
    <n v="2747.0189522504138"/>
    <n v="5508.0165537083149"/>
    <n v="0"/>
    <n v="2178.6676873687311"/>
    <n v="4978.7942879370003"/>
    <n v="0"/>
    <n v="2489.3455451328746"/>
    <n v="4406.0773772523735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Lin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2269.8638613859998"/>
    <n v="4586.5752746506005"/>
    <n v="0"/>
    <n v="1437.3416660163"/>
    <n v="3242.6732219101"/>
    <n v="0"/>
    <n v="2684.5810249895999"/>
    <n v="4423.3623207246001"/>
    <n v="0"/>
    <n v="3319.3254691179"/>
    <n v="4497.9991882650002"/>
    <n v="0"/>
    <n v="0"/>
    <n v="1536.7326332181999"/>
    <n v="2794.6432567833999"/>
    <n v="0"/>
    <n v="1110.8648731664"/>
    <n v="2227.3825614931002"/>
    <n v="0"/>
    <n v="881.02974397679998"/>
    <n v="2013.3707780427999"/>
    <n v="0"/>
    <n v="1006.6645230081"/>
    <n v="1781.7702287175998"/>
    <n v="0"/>
    <n v="0"/>
    <n v="2371.0074085666747"/>
    <n v="4311.8234902437325"/>
    <n v="0"/>
    <n v="1713.9408555919124"/>
    <n v="3436.6033757952291"/>
    <n v="0"/>
    <n v="1359.3308328215787"/>
    <n v="3106.4070142989613"/>
    <n v="0"/>
    <n v="1553.1713132134294"/>
    <n v="2749.0731447577195"/>
    <n v="0"/>
    <n v="0"/>
    <n v="3405.6752772723644"/>
    <n v="6193.4309473805151"/>
    <n v="0"/>
    <n v="2461.8759003056375"/>
    <n v="4936.279453387222"/>
    <n v="0"/>
    <n v="1952.5200107970561"/>
    <n v="4461.9909374888521"/>
    <n v="0"/>
    <n v="2230.94922591461"/>
    <n v="3948.7225601604341"/>
    <n v="0"/>
    <n v="0"/>
    <n v="1780.0914186754783"/>
    <n v="3237.206246633446"/>
    <n v="0"/>
    <n v="1286.782739747257"/>
    <n v="2580.1134811056572"/>
    <n v="0"/>
    <n v="1020.5506494429152"/>
    <n v="2332.2105401643221"/>
    <n v="0"/>
    <n v="1166.0810997024773"/>
    <n v="2063.9334557173379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82942.13"/>
    <n v="83845.790000000008"/>
    <n v="87387.170000000013"/>
    <n v="92726.92"/>
    <n v="97244.790000000008"/>
    <n v="100330.36"/>
    <n v="106417.95"/>
    <n v="112100.48999999999"/>
    <n v="117933.20000000001"/>
    <n v="130019.51000000001"/>
    <n v="138450.47"/>
    <n v="122199.07"/>
    <n v="122199.07"/>
    <n v="124964.1794246944"/>
    <n v="127603.23437376881"/>
    <n v="130370.3022117256"/>
    <n v="135010.49137140191"/>
    <n v="137682.7598755525"/>
    <n v="140259.4806202231"/>
    <n v="142863.7515398275"/>
    <n v="145544.64235536431"/>
    <n v="148104.2877127087"/>
    <n v="151379.05192609929"/>
    <n v="154189.53277830369"/>
    <n v="156943.34638102"/>
    <n v="156943.34638102"/>
    <n v="158568.632927462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295.2568377056"/>
    <n v="2531.4661310311999"/>
    <n v="3827.6403458743998"/>
    <n v="6001.2384984980999"/>
    <n v="7253.0059769475001"/>
    <n v="8460.0161348768997"/>
    <n v="9679.9315876724995"/>
    <n v="10935.7380049357"/>
    <n v="12134.7495599913"/>
    <n v="13668.7433692007"/>
    <n v="14985.2534893963"/>
    <n v="16275.21903898"/>
    <n v="16275.21903898"/>
    <n v="17036.5500350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Martin West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447"/>
    <n v="539.39"/>
    <n v="614"/>
    <n v="773.45"/>
    <n v="878.44"/>
    <n v="967.03"/>
    <n v="1064.33"/>
    <n v="1231.29"/>
    <n v="1285.08"/>
    <n v="1327.43"/>
    <n v="1362.15"/>
    <n v="1434.77"/>
    <n v="1434.77"/>
    <n v="1610.7731332865001"/>
    <n v="1770.9741487604001"/>
    <n v="1997.5223786495001"/>
    <n v="2358.0156553924999"/>
    <n v="14303.783814278599"/>
    <n v="15982.672450728798"/>
    <n v="17502.5294877653"/>
    <n v="18604.0111589933"/>
    <n v="19648.270538765599"/>
    <n v="20706.704233265598"/>
    <n v="21722.8827426356"/>
    <n v="22774.6123530656"/>
    <n v="22774.6123530656"/>
    <n v="23845.7460574256"/>
    <n v="24832.402769310502"/>
    <n v="25927.819562681303"/>
    <n v="26987.085859017803"/>
    <n v="28079.591220554303"/>
    <n v="29131.218140815101"/>
    <n v="31512.7048529813"/>
    <n v="32247.321906670099"/>
    <n v="32966.5989118742"/>
    <n v="33716.174856985701"/>
    <n v="34442.676256205901"/>
    <n v="35197.666188295698"/>
    <n v="35197.666188295698"/>
    <n v="0"/>
    <n v="0"/>
    <n v="0"/>
    <n v="0"/>
    <n v="0"/>
    <n v="0"/>
    <n v="246.90746736920798"/>
    <n v="323.07099802672133"/>
    <n v="397.64410514698432"/>
    <n v="475.3585417898056"/>
    <n v="550.6806586864742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</r>
  <r>
    <s v="DE Florida"/>
    <x v="24"/>
    <s v="Transmission"/>
    <s v="PEF Transmission Expansion GG Martin West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82.444933213499993"/>
    <n v="157.48769963960001"/>
    <n v="263.60941085050001"/>
    <n v="432.47483710749998"/>
    <n v="6028.2164563214001"/>
    <n v="6814.6562140712003"/>
    <n v="7526.6009935347001"/>
    <n v="8042.5667103066999"/>
    <n v="8531.7278588343997"/>
    <n v="9027.5286643344007"/>
    <n v="9503.5359249644007"/>
    <n v="9996.1963445344009"/>
    <n v="9996.1963445344009"/>
    <n v="10497.946200174401"/>
    <n v="10960.124601189502"/>
    <n v="11473.249354618702"/>
    <n v="11969.440174782201"/>
    <n v="12481.201129745701"/>
    <n v="12973.813446284901"/>
    <n v="14089.370364318702"/>
    <n v="14433.486135429901"/>
    <n v="14770.416186325801"/>
    <n v="15121.539132714301"/>
    <n v="15461.853297694101"/>
    <n v="15815.5123114043"/>
    <n v="15815.5123114043"/>
    <n v="0"/>
    <n v="0"/>
    <n v="0"/>
    <n v="0"/>
    <n v="0"/>
    <n v="0"/>
    <n v="115.65856400995206"/>
    <n v="151.33575384805303"/>
    <n v="186.26794352700148"/>
    <n v="222.6716223655624"/>
    <n v="257.95466978118247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</r>
  <r>
    <s v="DE Florida"/>
    <x v="24"/>
    <s v="Transmission"/>
    <s v="PEF Transmission Expansion GG New Cust 355"/>
    <s v="AFUDC Not Eligible"/>
    <s v="Expansion"/>
    <s v="Customer Adds"/>
    <s v="Transmission - Customer Additions"/>
    <s v="GG - Transmission Lines"/>
    <s v="~"/>
    <s v="PEF Transmission Poles &amp; Fixtures 355.0"/>
    <n v="-2.5"/>
    <n v="-2.5"/>
    <n v="-2.5"/>
    <n v="-2.5"/>
    <n v="0"/>
    <n v="0"/>
    <n v="0"/>
    <n v="0"/>
    <n v="0"/>
    <n v="0"/>
    <n v="0"/>
    <n v="0"/>
    <n v="0"/>
    <n v="108.0900671736"/>
    <n v="285.46014390720001"/>
    <n v="0"/>
    <n v="385.86236326379998"/>
    <n v="492.61397546759997"/>
    <n v="0"/>
    <n v="150.009273054"/>
    <n v="300.07920277799997"/>
    <n v="0"/>
    <n v="222.32201873100001"/>
    <n v="-992.10921676800001"/>
    <n v="0"/>
    <n v="0"/>
    <n v="125.81473529039999"/>
    <n v="249.79651141080001"/>
    <n v="0"/>
    <n v="127.1967226404"/>
    <n v="254.13925522080001"/>
    <n v="0"/>
    <n v="125.7643344804"/>
    <n v="250.12128712079999"/>
    <n v="0"/>
    <n v="127.1341319304"/>
    <n v="254.40685417079999"/>
    <n v="0"/>
    <n v="0"/>
    <n v="60.961309195910744"/>
    <n v="126.41400169721557"/>
    <n v="0"/>
    <n v="222.273854089498"/>
    <n v="339.21108299935077"/>
    <n v="0"/>
    <n v="127.40056458610385"/>
    <n v="254.1133321852451"/>
    <n v="0"/>
    <n v="189.09434884579596"/>
    <n v="379.35006201197564"/>
    <n v="0"/>
    <n v="0"/>
    <n v="62.790136872786732"/>
    <n v="130.20639769556175"/>
    <n v="0"/>
    <n v="228.94202742052673"/>
    <n v="349.38735094823375"/>
    <n v="0"/>
    <n v="131.22255728340511"/>
    <n v="261.73668380110462"/>
    <n v="0"/>
    <n v="194.76714333251988"/>
    <n v="390.73049169406426"/>
    <n v="0"/>
    <n v="0"/>
    <n v="88.202094464343332"/>
    <n v="193.56586813745952"/>
    <n v="0"/>
    <n v="97.738422912828298"/>
    <n v="195.89058443229746"/>
    <n v="0"/>
    <n v="119.61256339892587"/>
    <n v="242.70613076058476"/>
    <n v="0"/>
    <n v="120.73113274295341"/>
    <n v="248.50210161143264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New Cust 356"/>
    <s v="AFUDC Not Eligible"/>
    <s v="Expansion"/>
    <s v="Customer Adds"/>
    <s v="Transmission - Customer Additions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50.632498426399998"/>
    <n v="133.7177472928"/>
    <n v="0"/>
    <n v="180.74903653620001"/>
    <n v="230.75456413239999"/>
    <n v="0"/>
    <n v="70.268660945999997"/>
    <n v="140.565735222"/>
    <n v="0"/>
    <n v="104.142032269"/>
    <n v="-464.73251123199998"/>
    <n v="0"/>
    <n v="0"/>
    <n v="58.935243109600002"/>
    <n v="117.0118753892"/>
    <n v="0"/>
    <n v="59.5826057596"/>
    <n v="119.0461415792"/>
    <n v="0"/>
    <n v="58.9116339196"/>
    <n v="117.16400967920001"/>
    <n v="0"/>
    <n v="59.553286469600003"/>
    <n v="119.1714926292"/>
    <n v="0"/>
    <n v="0"/>
    <n v="47.897027832068019"/>
    <n v="105.11348772183979"/>
    <n v="0"/>
    <n v="53.075609949496922"/>
    <n v="106.37589539766367"/>
    <n v="0"/>
    <n v="64.954084287640299"/>
    <n v="131.7984835921645"/>
    <n v="0"/>
    <n v="65.561509171690261"/>
    <n v="134.94591199330176"/>
    <n v="0"/>
    <n v="0"/>
    <n v="49.333929561942455"/>
    <n v="108.26687237172246"/>
    <n v="0"/>
    <n v="54.667868158460614"/>
    <n v="109.56715203784097"/>
    <n v="0"/>
    <n v="66.902694468684402"/>
    <n v="135.75241304541575"/>
    <n v="0"/>
    <n v="67.52834198378612"/>
    <n v="138.99426370027004"/>
    <n v="0"/>
    <n v="0"/>
    <n v="41.31639960958222"/>
    <n v="90.671823694345818"/>
    <n v="0"/>
    <n v="45.783490321868094"/>
    <n v="91.760787714982257"/>
    <n v="0"/>
    <n v="56.029967289658465"/>
    <n v="113.69053702294661"/>
    <n v="0"/>
    <n v="56.553937364173393"/>
    <n v="116.40553658450337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New Port Riche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074264774303671"/>
    <n v="146.14852954860734"/>
    <n v="219.222794322911"/>
    <n v="292.29705909721469"/>
    <n v="365.37132387151837"/>
    <n v="438.44558864582206"/>
    <n v="511.51985342012574"/>
    <n v="584.59411819442937"/>
    <n v="657.668382968733"/>
    <n v="730.74264774303663"/>
    <n v="803.81691251734026"/>
    <n v="876.891177291644"/>
    <n v="876.891177291644"/>
    <n v="1017.7825556916598"/>
    <n v="1158.6739340916756"/>
    <n v="1299.5653124916914"/>
    <n v="1440.4566908917072"/>
    <n v="1581.348069291723"/>
    <n v="1722.2394476917389"/>
    <n v="1863.1308260917547"/>
    <n v="2004.0222044917705"/>
    <n v="2144.9135828917865"/>
    <n v="2285.8049612918026"/>
    <n v="2426.6963396918186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</r>
  <r>
    <s v="DE Florida"/>
    <x v="24"/>
    <s v="Transmission"/>
    <s v="PEF Transmission Expansion GG New Port Riche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.230088785613582"/>
    <n v="68.460177571227163"/>
    <n v="102.69026635684074"/>
    <n v="136.92035514245433"/>
    <n v="171.15044392806792"/>
    <n v="205.3805327136815"/>
    <n v="239.61062149929509"/>
    <n v="273.84071028490865"/>
    <n v="308.07079907052224"/>
    <n v="342.30088785613583"/>
    <n v="376.53097664174942"/>
    <n v="410.76106542736301"/>
    <n v="410.76106542736301"/>
    <n v="476.75864209344951"/>
    <n v="542.75621875953607"/>
    <n v="608.75379542562257"/>
    <n v="674.75137209170907"/>
    <n v="740.74894875779557"/>
    <n v="806.74652542388208"/>
    <n v="872.74410208996858"/>
    <n v="938.74167875605508"/>
    <n v="1004.7392554221416"/>
    <n v="1070.7368320882281"/>
    <n v="1136.7344087543147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</r>
  <r>
    <s v="DE Florida"/>
    <x v="24"/>
    <s v="Transmission"/>
    <s v="PEF Transmission Expansion GG New Source to Alachu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3.6053269778999999"/>
    <n v="7.6308753569999999"/>
    <n v="12.2520551424"/>
    <n v="16.097530777500001"/>
    <n v="125.92786110359999"/>
    <n v="234.92541975180001"/>
    <n v="247.56993696480001"/>
    <n v="271.27737129569999"/>
    <n v="352.1646463344"/>
    <n v="509.09940105300001"/>
    <n v="659.10359078250008"/>
    <n v="1095.5785483044001"/>
    <n v="1095.5785483044001"/>
    <n v="1796.9057813865002"/>
    <n v="2299.4333613723002"/>
    <n v="2540.3847593079004"/>
    <n v="2731.3526669718003"/>
    <n v="2990.5797771813004"/>
    <n v="3221.6964195027003"/>
    <n v="3596.4098206857002"/>
    <n v="4131.5135036546999"/>
    <n v="4299.9673757567998"/>
    <n v="4720.1760382389002"/>
    <n v="5206.2109850034003"/>
    <n v="5489.9850215340002"/>
    <n v="5489.9850215340002"/>
    <n v="7979.6756570544812"/>
    <n v="9763.6334886690893"/>
    <n v="10619.003722075677"/>
    <n v="11296.934064672389"/>
    <n v="12217.182528325126"/>
    <n v="13037.639674373477"/>
    <n v="14367.861006046951"/>
    <n v="16267.4630258711"/>
    <n v="16865.469217712031"/>
    <n v="18357.197362002986"/>
    <n v="20082.606840510452"/>
    <n v="21089.996156176101"/>
    <n v="21089.996156176101"/>
    <n v="25700.824227972997"/>
    <n v="29004.657536239014"/>
    <n v="30588.776071972694"/>
    <n v="31844.281559189316"/>
    <n v="0"/>
    <n v="0"/>
    <n v="0"/>
    <n v="0"/>
    <n v="0"/>
    <n v="0"/>
    <n v="3195.4036157522551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</r>
  <r>
    <s v="DE Florida"/>
    <x v="24"/>
    <s v="Transmission"/>
    <s v="PEF Transmission Expansion GG New Source to Alachu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.6888389221"/>
    <n v="3.5745216429999997"/>
    <n v="5.7392152575999997"/>
    <n v="7.5405467225000002"/>
    <n v="58.988234496399997"/>
    <n v="110.04582804819999"/>
    <n v="115.96888383519999"/>
    <n v="127.07412840429998"/>
    <n v="164.96405606559998"/>
    <n v="238.47681194699999"/>
    <n v="308.74309171749996"/>
    <n v="513.20052409560003"/>
    <n v="513.20052409560003"/>
    <n v="841.72238511349997"/>
    <n v="1077.1207669277001"/>
    <n v="1189.9893365921"/>
    <n v="1279.4442008282001"/>
    <n v="1400.8736401187002"/>
    <n v="1509.1353271973003"/>
    <n v="1684.6618690143002"/>
    <n v="1935.3198350453004"/>
    <n v="2014.2284770432004"/>
    <n v="2211.0663086611003"/>
    <n v="2438.7390663966003"/>
    <n v="2571.6669924660005"/>
    <n v="2571.6669924660005"/>
    <n v="3737.9097424381494"/>
    <n v="4573.5669352209097"/>
    <n v="4974.2469711338344"/>
    <n v="5291.8090552576978"/>
    <n v="5722.8799214915061"/>
    <n v="6107.2056624451388"/>
    <n v="6730.319619572655"/>
    <n v="7620.1478784917499"/>
    <n v="7900.2711900883087"/>
    <n v="8599.0395866063918"/>
    <n v="9407.2710457016656"/>
    <n v="9879.1611950369806"/>
    <n v="9879.1611950369806"/>
    <n v="12039.005769050505"/>
    <n v="13586.616378943105"/>
    <n v="14328.663093919675"/>
    <n v="14916.777999091632"/>
    <n v="0"/>
    <n v="0"/>
    <n v="0"/>
    <n v="0"/>
    <n v="0"/>
    <n v="0"/>
    <n v="1496.8190211820404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</r>
  <r>
    <s v="DE Florida"/>
    <x v="24"/>
    <s v="Transmission"/>
    <s v="PEF Transmission Expansion GG Powerline to Holder 355"/>
    <s v="AFUDC Not Eligible"/>
    <s v="Expansion"/>
    <s v="Other Transmission &amp; Distribution Expansion"/>
    <s v="Transmission Expansion"/>
    <s v="GG - Transmission Lines"/>
    <s v="~"/>
    <s v="PEF Transmission Poles &amp; Fixtures 355.0"/>
    <n v="5115.8999999999996"/>
    <n v="5670.95"/>
    <n v="9062.76"/>
    <n v="10059.620000000001"/>
    <n v="16352.87"/>
    <n v="20369.060000000001"/>
    <n v="22953.759999999998"/>
    <n v="27503.31"/>
    <n v="29685.1"/>
    <n v="31372.39"/>
    <n v="33326.480000000003"/>
    <n v="35243.51"/>
    <n v="3524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Rio Pinar to Econ to Winter Park Eas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20839.11"/>
    <n v="21914.68"/>
    <n v="23632.16"/>
    <n v="24078.350000000002"/>
    <n v="25391.48"/>
    <n v="5716.75"/>
    <n v="7175.19"/>
    <n v="8286.52"/>
    <n v="9514.19"/>
    <n v="11593.140000000001"/>
    <n v="13285.1"/>
    <n v="202.2"/>
    <n v="20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Ross Prairie-Shaw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.9648981403875"/>
    <n v="1031.929796280775"/>
    <n v="1547.8946944211625"/>
    <n v="2063.85959256155"/>
    <n v="2579.8244907019375"/>
    <n v="3095.789388842325"/>
    <n v="3611.7542869827125"/>
    <n v="4127.7191851231"/>
    <n v="4643.684083263488"/>
    <n v="5159.648981403876"/>
    <n v="5675.6138795442639"/>
    <n v="6191.57877768465"/>
    <n v="6191.57877768465"/>
    <n v="8232.3042115910575"/>
    <n v="10273.029645497467"/>
    <n v="12313.755079403876"/>
    <n v="14354.480513310285"/>
    <n v="16395.205947216695"/>
    <n v="18435.931381123104"/>
    <n v="20476.656815029513"/>
    <n v="22517.382248935923"/>
    <n v="24558.107682842332"/>
    <n v="26598.833116748741"/>
    <n v="28639.558550655151"/>
    <n v="30680.283984561553"/>
    <n v="30680.283984561553"/>
    <n v="32192.945862296812"/>
    <n v="33705.607740032072"/>
    <n v="35218.269617767328"/>
    <n v="36730.931495502584"/>
    <n v="38243.59337323784"/>
    <n v="39756.2552509730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Ross Prairie-Shaw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.692808380005"/>
    <n v="483.38561676001001"/>
    <n v="725.07842514001504"/>
    <n v="966.77123352002002"/>
    <n v="1208.464041900025"/>
    <n v="1450.1568502800301"/>
    <n v="1691.8496586600352"/>
    <n v="1933.5424670400403"/>
    <n v="2175.2352754200451"/>
    <n v="2416.92808380005"/>
    <n v="2658.6208921800549"/>
    <n v="2900.3137005600602"/>
    <n v="2900.3137005600602"/>
    <n v="3856.2482283370687"/>
    <n v="4812.1827561140772"/>
    <n v="5768.1172838910852"/>
    <n v="6724.0518116680933"/>
    <n v="7679.9863394451013"/>
    <n v="8635.9208672221102"/>
    <n v="9591.8553949991183"/>
    <n v="10547.789922776126"/>
    <n v="11503.724450553134"/>
    <n v="12459.658978330142"/>
    <n v="13415.59350610715"/>
    <n v="14371.52803388416"/>
    <n v="14371.52803388416"/>
    <n v="15080.102393645611"/>
    <n v="15788.676753407062"/>
    <n v="16497.251113168513"/>
    <n v="17205.825472929962"/>
    <n v="17914.399832691412"/>
    <n v="18622.9741924528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GG Silver Springs to Martin Wes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946.43999999999994"/>
    <n v="1060.1100000000001"/>
    <n v="1278.3900000000001"/>
    <n v="1626.0600000000002"/>
    <n v="1684.72"/>
    <n v="1438.6000000000001"/>
    <n v="1702.17"/>
    <n v="-33.920000000000016"/>
    <n v="240.04"/>
    <n v="197.46"/>
    <n v="710.46"/>
    <n v="472.35"/>
    <n v="472.35"/>
    <n v="559.44497637000006"/>
    <n v="586.57240707000005"/>
    <n v="600.13809732000004"/>
    <n v="603.87403608"/>
    <n v="610.86434444999998"/>
    <n v="602.50897157999998"/>
    <n v="602.46949400999995"/>
    <n v="1018.76420835"/>
    <n v="1769.0069399700001"/>
    <n v="2577.3807799506003"/>
    <n v="3087.7325568924002"/>
    <n v="0"/>
    <n v="0"/>
    <n v="0"/>
    <n v="0"/>
    <n v="0"/>
    <n v="0"/>
    <n v="0"/>
    <n v="0"/>
    <n v="1.12456935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</r>
  <r>
    <s v="DE Florida"/>
    <x v="24"/>
    <s v="Transmission"/>
    <s v="PEF Transmission Expansion GG Silver Springs to Martin Wes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40.797793630000001"/>
    <n v="53.505062930000001"/>
    <n v="59.859622680000001"/>
    <n v="61.609643920000003"/>
    <n v="64.884105550000001"/>
    <n v="60.970208419999999"/>
    <n v="60.951715989999997"/>
    <n v="255.95614165000001"/>
    <n v="607.39143003000004"/>
    <n v="986.05700264940003"/>
    <n v="1225.1204635076001"/>
    <n v="0"/>
    <n v="0"/>
    <n v="0"/>
    <n v="0"/>
    <n v="0"/>
    <n v="0"/>
    <n v="0"/>
    <n v="0"/>
    <n v="0.52678064999999996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</r>
  <r>
    <s v="DE Florida"/>
    <x v="24"/>
    <s v="Transmission"/>
    <s v="PEF Transmission Expansion GG Tarpon Spring to Odess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40901716918833"/>
    <n v="312.81803433837666"/>
    <n v="469.22705150756497"/>
    <n v="625.63606867675333"/>
    <n v="782.04508584594168"/>
    <n v="938.45410301513004"/>
    <n v="1094.8631201843184"/>
    <n v="1251.2721373535067"/>
    <n v="1407.6811545226949"/>
    <n v="1564.0901716918831"/>
    <n v="1720.4991888610714"/>
    <n v="1876.9082060302601"/>
    <n v="1876.9082060302601"/>
    <n v="2135.6651752334083"/>
    <n v="2394.4221444365567"/>
    <n v="2653.1791136397051"/>
    <n v="2911.9360828428535"/>
    <n v="3170.6930520460019"/>
    <n v="3429.4500212491503"/>
    <n v="3688.2069904522987"/>
    <n v="3946.9639596554471"/>
    <n v="4205.7209288585955"/>
    <n v="4464.4778980617439"/>
    <n v="4723.2348672648923"/>
    <n v="4981.9918364680398"/>
    <n v="4981.9918364680398"/>
    <n v="6328.2747425930647"/>
    <n v="7674.5576487180897"/>
    <n v="9020.8405548431147"/>
    <n v="10367.12346096814"/>
    <n v="11713.406367093165"/>
    <n v="13059.68927321819"/>
    <n v="14405.972179343215"/>
    <n v="15752.255085468239"/>
    <n v="17098.537991593264"/>
    <n v="18444.820897718288"/>
    <n v="19791.103803843311"/>
    <n v="21137.386709968334"/>
    <n v="21137.386709968334"/>
    <n v="21137.386709968334"/>
    <n v="21137.386709968334"/>
    <n v="21137.386709968334"/>
    <n v="21137.386709968334"/>
    <n v="21137.386709968334"/>
    <n v="0"/>
    <n v="0"/>
    <n v="0"/>
    <n v="0"/>
    <n v="0"/>
    <n v="0"/>
    <n v="0"/>
    <n v="0"/>
  </r>
  <r>
    <s v="DE Florida"/>
    <x v="24"/>
    <s v="Transmission"/>
    <s v="PEF Transmission Expansion GG Tarpon Spring to Odess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266485281895839"/>
    <n v="146.53297056379168"/>
    <n v="219.79945584568753"/>
    <n v="293.06594112758336"/>
    <n v="366.33242640947918"/>
    <n v="439.59891169137501"/>
    <n v="512.86539697327089"/>
    <n v="586.13188225516672"/>
    <n v="659.39836753706254"/>
    <n v="732.66485281895837"/>
    <n v="805.93133810085419"/>
    <n v="879.19782338275002"/>
    <n v="879.19782338275002"/>
    <n v="1000.4070350946508"/>
    <n v="1121.6162468065518"/>
    <n v="1242.8254585184527"/>
    <n v="1364.0346702303536"/>
    <n v="1485.2438819422546"/>
    <n v="1606.4530936541555"/>
    <n v="1727.6623053660564"/>
    <n v="1848.8715170779574"/>
    <n v="1970.0807287898583"/>
    <n v="2091.2899405017592"/>
    <n v="2212.4991522136602"/>
    <n v="2333.7083639255607"/>
    <n v="2333.7083639255607"/>
    <n v="2964.346024797635"/>
    <n v="3594.9836856697093"/>
    <n v="4225.6213465417832"/>
    <n v="4856.259007413857"/>
    <n v="5486.8966682859309"/>
    <n v="6117.5343291580048"/>
    <n v="6748.1719900300786"/>
    <n v="7378.8096509021525"/>
    <n v="8009.4473117742264"/>
    <n v="8640.0849726463002"/>
    <n v="9270.722633518375"/>
    <n v="9901.3602943904498"/>
    <n v="9901.3602943904498"/>
    <n v="9901.3602943904498"/>
    <n v="9901.3602943904498"/>
    <n v="9901.3602943904498"/>
    <n v="9901.3602943904498"/>
    <n v="9901.3602943904498"/>
    <n v="0"/>
    <n v="0"/>
    <n v="0"/>
    <n v="0"/>
    <n v="0"/>
    <n v="0"/>
    <n v="0"/>
    <n v="0"/>
  </r>
  <r>
    <s v="DE Florida"/>
    <x v="24"/>
    <s v="Transmission"/>
    <s v="PEF Transmission Expansion GG W Lake Wales-Lake Wal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.2659346518225"/>
    <n v="428.53186930364501"/>
    <n v="642.79780395546754"/>
    <n v="857.06373860729002"/>
    <n v="1071.3296732591125"/>
    <n v="1285.5956079109351"/>
    <n v="1499.8615425627577"/>
    <n v="1714.1274772145803"/>
    <n v="1928.3934118664029"/>
    <n v="2142.6593465182254"/>
    <n v="2356.925281170048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</r>
  <r>
    <s v="DE Florida"/>
    <x v="24"/>
    <s v="Transmission"/>
    <s v="PEF Transmission Expansion GG W Lake Wales-Lake Wal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.36833062251333"/>
    <n v="200.73666124502665"/>
    <n v="301.10499186753998"/>
    <n v="401.47332249005331"/>
    <n v="501.84165311256663"/>
    <n v="602.20998373507996"/>
    <n v="702.57831435759329"/>
    <n v="802.94664498010661"/>
    <n v="903.31497560261994"/>
    <n v="1003.6833062251333"/>
    <n v="1104.0516368476465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</r>
  <r>
    <s v="DE Florida"/>
    <x v="24"/>
    <s v="Transmission"/>
    <s v="PEF Transmission Expansion GG Waukeena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.061332005899999"/>
    <n v="345.97627001249998"/>
    <n v="671.312369805"/>
    <n v="904.7124607641"/>
    <n v="921.74195141430005"/>
    <n v="940.39232789190009"/>
    <n v="958.81947256950014"/>
    <n v="975.83319125970013"/>
    <n v="995.5584191160001"/>
    <n v="1011.8721905475001"/>
    <n v="1029.1361631177001"/>
    <n v="1029.1361631177001"/>
    <n v="1029.1361631177001"/>
    <n v="1034.9225831920337"/>
    <n v="1093.5881329708641"/>
    <n v="1154.1950425002794"/>
    <n v="1197.6751795214634"/>
    <n v="1200.8476058209949"/>
    <n v="1204.321987177962"/>
    <n v="1207.7547826503153"/>
    <n v="1210.9242707891156"/>
    <n v="1214.598886366349"/>
    <n v="1217.6379812281339"/>
    <n v="1220.8540894279122"/>
    <n v="1220.8540894279122"/>
    <n v="1220.8540894279122"/>
    <n v="1225.184215413655"/>
    <n v="1269.0851452289633"/>
    <n v="1314.4388441477402"/>
    <n v="1346.976141606355"/>
    <n v="1349.3501492623818"/>
    <n v="1351.9501176028962"/>
    <n v="1354.5189661634267"/>
    <n v="1356.890775118708"/>
    <n v="1359.6405838422695"/>
    <n v="1361.9148161767873"/>
    <n v="1364.3215121387364"/>
    <n v="1364.3215121387364"/>
    <n v="1364.3215121387364"/>
    <n v="1616.9934237613161"/>
    <n v="4178.7045367786104"/>
    <n v="6825.1877667569988"/>
    <n v="8723.8071544998656"/>
    <n v="8862.3354686020284"/>
    <n v="9014.0490614441151"/>
    <n v="9163.9467500091341"/>
    <n v="9302.3467653222269"/>
    <n v="9462.8038580410957"/>
    <n v="9595.5100733633481"/>
    <n v="9735.9458072410653"/>
    <n v="9735.9458072410653"/>
    <n v="9735.9458072410653"/>
    <n v="9735.9458072410653"/>
    <n v="9735.9458072410653"/>
    <n v="9735.9458072410653"/>
    <n v="0"/>
    <n v="0"/>
    <n v="0"/>
    <n v="0"/>
    <n v="0"/>
    <n v="0"/>
    <n v="0"/>
    <n v="0"/>
    <n v="0"/>
  </r>
  <r>
    <s v="DE Florida"/>
    <x v="24"/>
    <s v="Transmission"/>
    <s v="PEF Transmission Expansion GG Waukeena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5500218941"/>
    <n v="162.0652424875"/>
    <n v="314.462035195"/>
    <n v="423.7933553359"/>
    <n v="431.77045888570001"/>
    <n v="440.50683200809999"/>
    <n v="449.13863693050001"/>
    <n v="457.1083524403"/>
    <n v="466.34821688400001"/>
    <n v="473.99005695250003"/>
    <n v="482.07699858230001"/>
    <n v="482.07699858230001"/>
    <n v="482.07699858230001"/>
    <n v="484.78752428525507"/>
    <n v="512.26815626682173"/>
    <n v="540.65817703023367"/>
    <n v="561.02552462165465"/>
    <n v="562.51158040660403"/>
    <n v="564.13908063108636"/>
    <n v="565.7471008303238"/>
    <n v="567.23178029622295"/>
    <n v="568.95307599246007"/>
    <n v="570.37667549452954"/>
    <n v="571.88319313877219"/>
    <n v="571.88319313877219"/>
    <n v="571.88319313877219"/>
    <n v="573.91154877673398"/>
    <n v="594.47600782384598"/>
    <n v="615.72098573146684"/>
    <n v="630.96239232368146"/>
    <n v="632.07444583656331"/>
    <n v="633.29234583747973"/>
    <n v="634.495668437787"/>
    <n v="635.6066920159584"/>
    <n v="636.89478156488076"/>
    <n v="637.96009744551384"/>
    <n v="639.08746310169863"/>
    <n v="639.08746310169863"/>
    <n v="639.08746310169863"/>
    <n v="757.44625870757659"/>
    <n v="1957.425473175296"/>
    <n v="3197.1143870711931"/>
    <n v="4086.4823528420811"/>
    <n v="4151.373002179218"/>
    <n v="4222.4400155663334"/>
    <n v="4292.6564071261582"/>
    <n v="4357.4869576179008"/>
    <n v="4432.6496779957561"/>
    <n v="4494.8130886973695"/>
    <n v="4560.5972283552182"/>
    <n v="4560.5972283552182"/>
    <n v="4560.5972283552182"/>
    <n v="4560.5972283552182"/>
    <n v="4560.5972283552182"/>
    <n v="4560.5972283552182"/>
    <n v="0"/>
    <n v="0"/>
    <n v="0"/>
    <n v="0"/>
    <n v="0"/>
    <n v="0"/>
    <n v="0"/>
    <n v="0"/>
    <n v="0"/>
  </r>
  <r>
    <s v="DE Florida"/>
    <x v="24"/>
    <s v="Transmission"/>
    <s v="PEF Transmission Expansion HB Capacity"/>
    <s v="AFUDC Not Eligible"/>
    <s v="Expansion"/>
    <s v="Other Transmission &amp; Distribution Expansion"/>
    <s v="Transmission Expansion"/>
    <s v="HB - Distribution Substation"/>
    <s v="~"/>
    <s v="PEF Distribution Station Equip 362.0"/>
    <n v="3197.68"/>
    <n v="3437.89"/>
    <n v="4276.1899999999996"/>
    <n v="4649.4399999999996"/>
    <n v="5011.47"/>
    <n v="5411.2900000000009"/>
    <n v="5649.5999999999995"/>
    <n v="5898.6799999999994"/>
    <n v="6415.1799999999994"/>
    <n v="6529.76"/>
    <n v="6610.26"/>
    <n v="6684.6100000000006"/>
    <n v="6684.6100000000006"/>
    <n v="7183.3500305000007"/>
    <n v="7494.9694739000006"/>
    <n v="0"/>
    <n v="736.72883060000004"/>
    <n v="1101.4726820999999"/>
    <n v="0"/>
    <n v="342.99589264999997"/>
    <n v="683.01502809999999"/>
    <n v="0"/>
    <n v="367.52765944999999"/>
    <n v="1104.8525696000002"/>
    <n v="0"/>
    <n v="0"/>
    <n v="691.16826115000003"/>
    <n v="1201.9960672"/>
    <n v="0"/>
    <n v="215.00867414999999"/>
    <n v="291.40688109999996"/>
    <n v="0"/>
    <n v="148.00028655"/>
    <n v="278.94942570000001"/>
    <n v="0"/>
    <n v="233.06154565"/>
    <n v="313.05872249999999"/>
    <n v="0"/>
    <n v="0"/>
    <n v="616.13466494453633"/>
    <n v="1071.506731076872"/>
    <n v="0"/>
    <n v="191.66721745463533"/>
    <n v="259.77159418510263"/>
    <n v="0"/>
    <n v="131.93329626197868"/>
    <n v="248.66652680806524"/>
    <n v="0"/>
    <n v="207.76025956630909"/>
    <n v="279.0729000989835"/>
    <n v="0"/>
    <n v="0"/>
    <n v="1764.1840895632197"/>
    <n v="3068.055141802286"/>
    <n v="0"/>
    <n v="548.80251796051778"/>
    <n v="743.8064102805929"/>
    <n v="0"/>
    <n v="377.76582846538219"/>
    <n v="712.00916806267537"/>
    <n v="0"/>
    <n v="594.88187440874071"/>
    <n v="799.07201817189105"/>
    <n v="0"/>
    <n v="0"/>
    <n v="89.543702065732788"/>
    <n v="155.72355354752148"/>
    <n v="0"/>
    <n v="27.855261506948064"/>
    <n v="37.752964665517062"/>
    <n v="0"/>
    <n v="19.174048215735667"/>
    <n v="36.139049881613715"/>
    <n v="0"/>
    <n v="30.194085550079489"/>
    <n v="40.558050119340201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HB Central Plaza-Bayboro South"/>
    <s v="AFUDC Not Eligible"/>
    <s v="Expansion"/>
    <s v="Customer Adds"/>
    <s v="Transmission Expan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289766115785746"/>
    <n v="110.57953223157149"/>
    <n v="165.86929834735724"/>
    <n v="221.15906446314298"/>
    <n v="276.44883057892872"/>
    <n v="331.73859669471449"/>
    <n v="387.02836281050025"/>
    <n v="442.31812892628602"/>
    <n v="497.60789504207179"/>
    <n v="552.89766115785756"/>
    <n v="608.18742727364327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</r>
  <r>
    <s v="DE Florida"/>
    <x v="24"/>
    <s v="Transmission"/>
    <s v="PEF Transmission Expansion HB Cust Adds"/>
    <s v="AFUDC Not Eligible"/>
    <s v="Expansion"/>
    <s v="Customer Adds"/>
    <s v="Transmission Expansion"/>
    <s v="HB - Distribution Substation"/>
    <s v="~"/>
    <s v="PEF Distribution Station Equip 362.0"/>
    <n v="17547.04"/>
    <n v="7387.24"/>
    <n v="5609.34"/>
    <n v="6422.83"/>
    <n v="6546.67"/>
    <n v="6086.4000000000005"/>
    <n v="6836.8"/>
    <n v="7781.1"/>
    <n v="8420.77"/>
    <n v="9125.84"/>
    <n v="9754.74"/>
    <n v="8023.91"/>
    <n v="8023.91"/>
    <n v="8036.5037526999995"/>
    <n v="8038.4650772999994"/>
    <n v="0"/>
    <n v="0.98838999999999999"/>
    <n v="0.98838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HB Voltage"/>
    <s v="AFUDC Not Eligible"/>
    <s v="Expansion"/>
    <s v="Other Transmission &amp; Distribution Expansion"/>
    <s v="Voltage Control"/>
    <s v="HB - Distribution Substation"/>
    <s v="~"/>
    <s v="PEF Distribution Station Equip 362.0"/>
    <n v="2931.8599999999997"/>
    <n v="3040.06"/>
    <n v="3570.42"/>
    <n v="3536.43"/>
    <n v="3745.15"/>
    <n v="3392.0299999999997"/>
    <n v="3559.3799999999997"/>
    <n v="3676.29"/>
    <n v="3841.92"/>
    <n v="3886.22"/>
    <n v="4070.41"/>
    <n v="3971.3599999999997"/>
    <n v="3971.3599999999997"/>
    <n v="0"/>
    <n v="0"/>
    <n v="0"/>
    <n v="0"/>
    <n v="0"/>
    <n v="0"/>
    <n v="3.1861000000000002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</r>
  <r>
    <s v="DE Florida"/>
    <x v="24"/>
    <s v="Transmission"/>
    <s v="PEF Transmission Expansion SB DEC 2024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.5167367"/>
    <n v="315.9078834"/>
    <n v="474.4167501"/>
    <n v="633.90331679999997"/>
    <n v="793.10356349999995"/>
    <n v="952.33027019999997"/>
    <n v="1110.7911968999999"/>
    <n v="1268.2563536"/>
    <n v="1427.0391303000001"/>
    <n v="1586.2598670000002"/>
    <n v="1745.5579237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SB DEC 2025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.66666666666666"/>
    <n v="333.33333333333331"/>
    <n v="500"/>
    <n v="666.66666666666663"/>
    <n v="833.33333333333326"/>
    <n v="999.99999999999989"/>
    <n v="1166.6666666666665"/>
    <n v="1333.3333333333333"/>
    <n v="1500"/>
    <n v="1666.6666666666667"/>
    <n v="1833.3333333333335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SB DEC 2026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.33333333333331"/>
    <n v="666.66666666666663"/>
    <n v="1000"/>
    <n v="1333.3333333333333"/>
    <n v="1666.6666666666665"/>
    <n v="1999.9999999999998"/>
    <n v="2333.333333333333"/>
    <n v="2666.6666666666665"/>
    <n v="3000"/>
    <n v="3333.3333333333335"/>
    <n v="3666.6666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SB MAR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27.497013599999999"/>
    <n v="52.438937199999998"/>
    <n v="80.004199799999995"/>
    <n v="0"/>
    <n v="0"/>
    <n v="0"/>
    <n v="0"/>
    <n v="0"/>
    <n v="0"/>
    <n v="77.731289000000004"/>
    <n v="164.15429810000001"/>
    <n v="252.94322770000002"/>
    <n v="252.94322770000002"/>
    <n v="307.72774630000004"/>
    <n v="324.15354710000003"/>
    <n v="331.18315600000005"/>
    <n v="987.82019090000006"/>
    <n v="1945.8349524"/>
    <n v="2077.3730989999999"/>
    <n v="2078.9455389999998"/>
    <n v="2080.499159"/>
    <n v="2082.0260990000002"/>
    <n v="2083.6168390000003"/>
    <n v="2085.1580990000002"/>
    <n v="2086.7591790000001"/>
    <n v="2086.7591790000001"/>
    <n v="2086.7620893179819"/>
    <n v="2086.762961905798"/>
    <n v="2086.7633353397114"/>
    <n v="2086.7982178689163"/>
    <n v="2086.8491104870914"/>
    <n v="2086.8560981880532"/>
    <n v="2086.8561817207833"/>
    <n v="2086.8562642537386"/>
    <n v="2086.8563453693723"/>
    <n v="2086.8564298742535"/>
    <n v="2086.8565117506087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</r>
  <r>
    <s v="DE Florida"/>
    <x v="24"/>
    <s v="Transmission"/>
    <s v="PEF Transmission Expansion SB MAY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5.0865600000000004"/>
    <n v="1810.2599797"/>
    <n v="4766.0281752000001"/>
    <n v="7229.7405897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SB NOV 2024B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6.5266999999999999E-3"/>
    <n v="1.8382700000000002E-2"/>
    <n v="3.2015600000000005E-2"/>
    <n v="4.3339300000000004E-2"/>
    <n v="5.6489900000000003E-2"/>
    <n v="6.9370500000000002E-2"/>
    <n v="8.1196500000000005E-2"/>
    <n v="9.4839400000000004E-2"/>
    <n v="0.1065654"/>
    <n v="0.119476"/>
    <n v="2.713152"/>
    <n v="4.1064556999999997"/>
    <n v="4.1064556999999997"/>
    <n v="4.1186239999999996"/>
    <n v="4.1306222999999997"/>
    <n v="23.264499299999997"/>
    <n v="53.738960899999995"/>
    <n v="84.1483925"/>
    <n v="108.40991409999999"/>
    <n v="122.694558"/>
    <n v="122.7071686"/>
    <n v="165.68285539999999"/>
    <n v="663.80870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Expansion SB NOV 2026A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12.416119999999999"/>
    <n v="23.67859"/>
    <n v="36.12556"/>
    <n v="48.25938"/>
    <n v="60.815660000000001"/>
    <n v="159.2483"/>
    <n v="389.82542000000001"/>
    <n v="644.92026220000002"/>
    <n v="734.03989220000005"/>
    <n v="825.80836220000003"/>
    <n v="907.37716220000004"/>
    <n v="929.47755219999999"/>
    <n v="929.47755219999999"/>
    <n v="2726.3789477"/>
    <n v="5568.3150265000004"/>
    <n v="7764.6968735999999"/>
    <n v="7764.6968735999999"/>
    <n v="7764.6968735999999"/>
    <n v="7764.6968735999999"/>
    <n v="7764.6968735999999"/>
    <n v="7764.6968735999999"/>
    <n v="7764.6968735999999"/>
    <n v="7764.6968735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Maintenance FF"/>
    <s v="AFUDC Not Eligible"/>
    <s v="Maintenance"/>
    <s v="Maintenance"/>
    <s v="Transmission"/>
    <s v="FF - Transmission Stations "/>
    <s v="~"/>
    <s v="PEF Transmission (Excl. ECC) 353.1"/>
    <n v="15070.880000000001"/>
    <n v="15043.62"/>
    <n v="16550.72"/>
    <n v="18672.29"/>
    <n v="13784.96"/>
    <n v="15381.51"/>
    <n v="14324.190000000002"/>
    <n v="14087.239999999994"/>
    <n v="11868.629999999997"/>
    <n v="11763.969999999998"/>
    <n v="13931.399999999998"/>
    <n v="11623.309999999996"/>
    <n v="11623.309999999996"/>
    <n v="13081.003303949996"/>
    <n v="14332.773028699996"/>
    <n v="0"/>
    <n v="2083.4013438500001"/>
    <n v="4109.4654374000002"/>
    <n v="0"/>
    <n v="2216.5139268500002"/>
    <n v="4303.7638614000007"/>
    <n v="0"/>
    <n v="5379.8742355499999"/>
    <n v="8197.7768135999995"/>
    <n v="0"/>
    <n v="0"/>
    <n v="3626.6763847000002"/>
    <n v="6892.4681411000001"/>
    <n v="0"/>
    <n v="2382.9547849999999"/>
    <n v="4642.3288835999992"/>
    <n v="0"/>
    <n v="2525.9703171000001"/>
    <n v="12499.29745"/>
    <n v="0"/>
    <n v="1878.8841543999999"/>
    <n v="3595.3656560999998"/>
    <n v="0"/>
    <n v="0"/>
    <n v="3337.7510524163731"/>
    <n v="6343.3679632283647"/>
    <n v="0"/>
    <n v="2193.1126457957503"/>
    <n v="4272.4898704135612"/>
    <n v="0"/>
    <n v="2324.7346026906303"/>
    <n v="11503.51969483868"/>
    <n v="0"/>
    <n v="1729.1996578944297"/>
    <n v="3308.9347461759094"/>
    <n v="0"/>
    <n v="0"/>
    <n v="3125.126958402695"/>
    <n v="5939.2776506209011"/>
    <n v="0"/>
    <n v="2053.4052254221792"/>
    <n v="4000.3202946683487"/>
    <n v="0"/>
    <n v="2176.6424948740514"/>
    <n v="10770.713258806596"/>
    <n v="0"/>
    <n v="1619.044794678256"/>
    <n v="3098.1463316095533"/>
    <n v="0"/>
    <n v="0"/>
    <n v="2576.9764922466884"/>
    <n v="4897.5222735907792"/>
    <n v="0"/>
    <n v="1693.2358478242695"/>
    <n v="3298.6600218272879"/>
    <n v="0"/>
    <n v="1794.8571741170313"/>
    <n v="8881.5191325413598"/>
    <n v="0"/>
    <n v="1335.0626810735184"/>
    <n v="2554.7282949998335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Maintenance FF SPP"/>
    <s v="AFUDC Not Eligible"/>
    <s v="Recoverable"/>
    <s v="Florida SPP"/>
    <s v="Transmission"/>
    <s v="FF - Transmission Stations "/>
    <s v="DEF - SPP"/>
    <s v="PEF Transmission (Excl. ECC) 353.1 SPP"/>
    <n v="152.65"/>
    <n v="332.87"/>
    <n v="375.19"/>
    <n v="357.45"/>
    <n v="471.70000000000005"/>
    <n v="454.7"/>
    <n v="473.65"/>
    <n v="498.54999999999995"/>
    <n v="590.22"/>
    <n v="304.41000000000008"/>
    <n v="360.39000000000004"/>
    <n v="709.47000000000014"/>
    <n v="709.47000000000014"/>
    <n v="709.47"/>
    <n v="709.47"/>
    <n v="709.47"/>
    <n v="709.47"/>
    <n v="709.47"/>
    <n v="709.47"/>
    <n v="709.47"/>
    <n v="709.47"/>
    <n v="709.47"/>
    <n v="709.47"/>
    <n v="709.47000000000014"/>
    <n v="709.47"/>
    <n v="709.47"/>
    <n v="709.47"/>
    <n v="709.47"/>
    <n v="709.46999999999991"/>
    <n v="709.47"/>
    <n v="709.47"/>
    <n v="709.46999999999991"/>
    <n v="709.47"/>
    <n v="709.47"/>
    <n v="709.47"/>
    <n v="709.47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8"/>
    <n v="709.4699999999998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8"/>
    <n v="709.4699999999998"/>
    <n v="709.46999999999991"/>
    <n v="709.47"/>
    <n v="709.47"/>
    <n v="709.47"/>
    <n v="709.47"/>
    <n v="709.47"/>
    <n v="709.47000000000014"/>
    <n v="709.47"/>
    <n v="709.47"/>
    <n v="709.46999999999991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</r>
  <r>
    <s v="DE Florida"/>
    <x v="24"/>
    <s v="Transmission"/>
    <s v="PEF Transmission Maintenance FF_PS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833.33333333333303"/>
    <n v="1666.6666666666661"/>
    <n v="2499.9999999999991"/>
    <n v="3333.3333333333321"/>
    <n v="4166.6666666666652"/>
    <n v="4999.9999999999982"/>
    <n v="5833.3333333333312"/>
    <n v="6666.6666666666642"/>
    <n v="7499.9999999999973"/>
    <n v="8333.3333333333303"/>
    <n v="9166.6666666666642"/>
    <n v="0"/>
    <n v="0"/>
    <n v="1666.6666667"/>
    <n v="3333.3333333999999"/>
    <n v="5000.0000000999999"/>
    <n v="6666.6666667999998"/>
    <n v="8333.3333334999988"/>
    <n v="10000.000000199998"/>
    <n v="11666.666666899997"/>
    <n v="13333.333333599996"/>
    <n v="15000.000000299995"/>
    <n v="16666.666666999994"/>
    <n v="18333.333333699993"/>
    <n v="0"/>
    <n v="0"/>
    <n v="3333.3333333333335"/>
    <n v="6666.666666666667"/>
    <n v="10000"/>
    <n v="13333.333333333334"/>
    <n v="16666.666666666668"/>
    <n v="20000"/>
    <n v="23333.333333333332"/>
    <n v="26666.666666666664"/>
    <n v="29999.999999999996"/>
    <n v="33333.333333333328"/>
    <n v="36666.6666666666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Maintenance FF_PS 2027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195833333333333"/>
    <n v="13.039166666666667"/>
    <n v="19.55875"/>
    <n v="26.078333333333333"/>
    <n v="32.597916666666663"/>
    <n v="39.117499999999993"/>
    <n v="45.637083333333322"/>
    <n v="52.156666666666652"/>
    <n v="58.676249999999982"/>
    <n v="65.195833333333312"/>
    <n v="71.715416666666641"/>
    <n v="78.234999999999999"/>
    <n v="78.234999999999999"/>
    <n v="117.8608"/>
    <n v="157.48660000000001"/>
    <n v="197.11240000000001"/>
    <n v="236.73820000000001"/>
    <n v="276.36400000000003"/>
    <n v="315.98980000000006"/>
    <n v="355.61560000000009"/>
    <n v="395.24140000000011"/>
    <n v="434.86720000000014"/>
    <n v="474.49300000000017"/>
    <n v="514.11880000000019"/>
    <n v="553.7446000000001"/>
    <n v="553.7446000000001"/>
    <n v="1261.9875999999999"/>
    <n v="1970.2305999999999"/>
    <n v="2678.4735999999998"/>
    <n v="3386.7165999999997"/>
    <n v="4094.9595999999997"/>
    <n v="4803.2025999999996"/>
    <n v="5511.4455999999991"/>
    <n v="6219.6885999999995"/>
    <n v="6927.9315999999999"/>
    <n v="7636.1746000000003"/>
    <n v="8344.4176000000007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</r>
  <r>
    <s v="DE Florida"/>
    <x v="24"/>
    <s v="Transmission"/>
    <s v="PEF Transmission Maintenance FF_PS NOV 2024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.14000000000000001"/>
    <n v="0.18"/>
    <n v="0.18"/>
    <n v="0.18"/>
    <n v="40.611019999999996"/>
    <n v="77.333020000000005"/>
    <n v="220.30391"/>
    <n v="379.7199"/>
    <n v="556.38234669999997"/>
    <n v="738.51501339999993"/>
    <n v="925.18259679999994"/>
    <n v="1115.4112800999999"/>
    <n v="1262.7589435"/>
    <n v="1336.1874602"/>
    <n v="1405.2079436000001"/>
    <n v="1474.2356503000001"/>
    <n v="1474.2356503000001"/>
    <n v="1545.7596103000001"/>
    <n v="1593.4614603"/>
    <n v="1748.4896503"/>
    <n v="2182.3579003"/>
    <n v="2498.9847703"/>
    <n v="9684.6060803"/>
    <n v="13405.5035403"/>
    <n v="13488.797440300001"/>
    <n v="13551.968210300001"/>
    <n v="13575.664310300001"/>
    <n v="0"/>
    <n v="0"/>
    <n v="0"/>
    <n v="0"/>
    <n v="0"/>
    <n v="0"/>
    <n v="0"/>
    <n v="2.025937027695E-2"/>
    <n v="0.4800313497973"/>
    <n v="0.71811297377539995"/>
    <n v="0.72344253396689995"/>
    <n v="0.72748451568535"/>
    <n v="0.72900071064384997"/>
    <n v="0.72917175982479998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</r>
  <r>
    <s v="DE Florida"/>
    <x v="24"/>
    <s v="Transmission"/>
    <s v="PEF Transmission Maintenance FF_PS NOV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.836750799999997"/>
    <n v="123.1571424"/>
    <n v="167.08106040000001"/>
    <n v="167.08106040000001"/>
    <n v="173.27821220000001"/>
    <n v="184.22341740000002"/>
    <n v="307.96682630000004"/>
    <n v="644.69405740000002"/>
    <n v="980.7026085"/>
    <n v="1104.4973047999999"/>
    <n v="1108.6785625"/>
    <n v="1112.8097502000001"/>
    <n v="1116.6241199000001"/>
    <n v="1121.0463364000002"/>
    <n v="1124.7037371000001"/>
    <n v="1163.5922768"/>
    <n v="1163.5922768"/>
    <n v="1269.3143661304432"/>
    <n v="1456.0372348351329"/>
    <n v="3567.0734256509459"/>
    <n v="9311.5682444396334"/>
    <n v="15043.80253555172"/>
    <n v="17155.713678484139"/>
    <n v="17227.045043979011"/>
    <n v="17297.522225941899"/>
    <n v="17362.594560326663"/>
    <n v="17438.036631610372"/>
    <n v="17500.431108299264"/>
    <n v="0"/>
    <n v="0"/>
    <n v="0"/>
    <n v="0"/>
    <n v="0"/>
    <n v="0"/>
    <n v="0"/>
    <n v="0"/>
    <n v="1.0028704780872999E-2"/>
    <n v="1.9937317167445998E-2"/>
    <n v="2.9086044749199E-2"/>
    <n v="3.9692686802284001E-2"/>
    <n v="4.8464925807226999E-2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</r>
  <r>
    <s v="DE Florida"/>
    <x v="24"/>
    <s v="Transmission"/>
    <s v="PEF Transmission Maintenance FF_STIP"/>
    <s v="AFUDC Not Eligible"/>
    <s v="Maintenance"/>
    <s v="Maintenance"/>
    <s v="Transmission"/>
    <s v="FF - Transmission Stations "/>
    <s v="~"/>
    <s v="PEF Transmission (Excl. ECC) 353.1"/>
    <n v="1230.7999999999997"/>
    <n v="1402.85"/>
    <n v="1583.2899999999997"/>
    <n v="1575.64"/>
    <n v="1696.1599999999994"/>
    <n v="2082.6499999999996"/>
    <n v="2333.9500000000003"/>
    <n v="2489.2799999999997"/>
    <n v="2708.08"/>
    <n v="2809.42"/>
    <n v="2745.1999999999994"/>
    <n v="2853.9599999999996"/>
    <n v="2853.9599999999996"/>
    <n v="4366.5405360999994"/>
    <n v="7063.4130222999993"/>
    <n v="0"/>
    <n v="2913.3728047"/>
    <n v="3895.2712738999999"/>
    <n v="0"/>
    <n v="42.100618599999997"/>
    <n v="83.2345866"/>
    <n v="0"/>
    <n v="81.985396199999997"/>
    <n v="141.01356559999999"/>
    <n v="0"/>
    <n v="0"/>
    <n v="1559.4051082999999"/>
    <n v="3096.0919266000001"/>
    <n v="0"/>
    <n v="1576.5342482999999"/>
    <n v="3149.9177066000002"/>
    <n v="0"/>
    <n v="1558.7806433000001"/>
    <n v="3100.1172616000003"/>
    <n v="0"/>
    <n v="1575.7584683"/>
    <n v="3153.2347766000003"/>
    <n v="0"/>
    <n v="0"/>
    <n v="1230.4256936025299"/>
    <n v="2700.2580721832101"/>
    <n v="0"/>
    <n v="1363.4581756190601"/>
    <n v="2732.6880351775799"/>
    <n v="0"/>
    <n v="1668.60404140626"/>
    <n v="3385.7683436690299"/>
    <n v="0"/>
    <n v="1684.2081658811401"/>
    <n v="3466.6225625802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Maintenance GG"/>
    <s v="AFUDC Not Eligible"/>
    <s v="Maintenance"/>
    <s v="Maintenance"/>
    <s v="Transmission"/>
    <s v="GG - Transmission Lines"/>
    <s v="~"/>
    <s v="PEF Transmission O/H Conduct.&amp; Devices 356.0"/>
    <n v="3729.6599999999994"/>
    <n v="2875.2400000000002"/>
    <n v="1877.94"/>
    <n v="1812.77"/>
    <n v="1295.3600000000001"/>
    <n v="2631.6900000000005"/>
    <n v="2632.6500000000005"/>
    <n v="3201.16"/>
    <n v="3352.57"/>
    <n v="2801.23"/>
    <n v="2995.4800000000005"/>
    <n v="3206.3300000000004"/>
    <n v="3206.3300000000004"/>
    <n v="3206.3300000000004"/>
    <n v="3206.33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Maintenance GG 355"/>
    <s v="AFUDC Not Eligible"/>
    <s v="Maintenance"/>
    <s v="Maintenance"/>
    <s v="Transmission"/>
    <s v="GG - Transmission Lines"/>
    <s v="~"/>
    <s v="PEF Transmission Poles &amp; Fixtures 355.0"/>
    <n v="-22.41"/>
    <n v="-0.73999999999999932"/>
    <n v="-0.17999999999999972"/>
    <n v="-60.97"/>
    <n v="-55.84"/>
    <n v="-51.03"/>
    <n v="-43.64"/>
    <n v="-21.310000000000002"/>
    <n v="-178.73"/>
    <n v="7311.69"/>
    <n v="9566.9700000000012"/>
    <n v="4201.0199999999995"/>
    <n v="4201.0199999999995"/>
    <n v="4383.9971756922896"/>
    <n v="4591.8715969765799"/>
    <n v="0"/>
    <n v="270.82971859478999"/>
    <n v="543.67599511727997"/>
    <n v="0"/>
    <n v="316.53823953849002"/>
    <n v="634.78550727918002"/>
    <n v="0"/>
    <n v="426.68055850568999"/>
    <n v="843.49889918687995"/>
    <n v="0"/>
    <n v="0"/>
    <n v="309.94903764198"/>
    <n v="609.10875400205998"/>
    <n v="0"/>
    <n v="298.53032628557997"/>
    <n v="612.05927285285998"/>
    <n v="0"/>
    <n v="587.33741344457997"/>
    <n v="1109.6087792721601"/>
    <n v="0"/>
    <n v="449.42132197848002"/>
    <n v="830.33879100366005"/>
    <n v="0"/>
    <n v="0"/>
    <n v="659.35426945812242"/>
    <n v="1295.756426833892"/>
    <n v="0"/>
    <n v="635.06325651666918"/>
    <n v="1302.0330625550159"/>
    <n v="0"/>
    <n v="1249.4422764251315"/>
    <n v="2360.4696165774494"/>
    <n v="0"/>
    <n v="956.05351668912283"/>
    <n v="1766.3788573441475"/>
    <n v="0"/>
    <n v="0"/>
    <n v="656.38617267773975"/>
    <n v="1289.9235526768678"/>
    <n v="0"/>
    <n v="632.20450622973237"/>
    <n v="1296.171933993435"/>
    <n v="0"/>
    <n v="1243.817886366993"/>
    <n v="2349.843914138437"/>
    <n v="0"/>
    <n v="951.74982215615114"/>
    <n v="1758.4274666543934"/>
    <n v="0"/>
    <n v="0"/>
    <n v="656.38617267773975"/>
    <n v="1289.9235526768678"/>
    <n v="0"/>
    <n v="632.20450622973237"/>
    <n v="1296.171933993435"/>
    <n v="0"/>
    <n v="1243.817886366993"/>
    <n v="2349.843914138437"/>
    <n v="0"/>
    <n v="951.74982215615114"/>
    <n v="1758.4274666543934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Maintenance GG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85.711775397709999"/>
    <n v="183.08613720341998"/>
    <n v="0"/>
    <n v="126.86443499521"/>
    <n v="254.67348376272002"/>
    <n v="0"/>
    <n v="148.27562175150999"/>
    <n v="297.35180150081999"/>
    <n v="0"/>
    <n v="199.86945398431001"/>
    <n v="395.11916129311999"/>
    <n v="0"/>
    <n v="0"/>
    <n v="145.18904993801999"/>
    <n v="285.32407125793998"/>
    <n v="0"/>
    <n v="139.84019689441999"/>
    <n v="286.70617920714"/>
    <n v="0"/>
    <n v="275.12574873542002"/>
    <n v="519.77268808784004"/>
    <n v="0"/>
    <n v="210.52188210151999"/>
    <n v="388.95458785634003"/>
    <n v="0"/>
    <n v="0"/>
    <n v="308.86051682399568"/>
    <n v="606.96960375919457"/>
    <n v="0"/>
    <n v="297.48190723761746"/>
    <n v="609.9097605801029"/>
    <n v="0"/>
    <n v="585.27472273071498"/>
    <n v="1105.7119055627113"/>
    <n v="0"/>
    <n v="447.84298358859058"/>
    <n v="827.42269529043028"/>
    <n v="0"/>
    <n v="0"/>
    <n v="307.47017486666516"/>
    <n v="604.23731762690284"/>
    <n v="0"/>
    <n v="296.14278632494074"/>
    <n v="607.16423927152096"/>
    <n v="0"/>
    <n v="582.64009655076472"/>
    <n v="1100.7345207197673"/>
    <n v="0"/>
    <n v="445.82700920383587"/>
    <n v="823.69803504075105"/>
    <n v="0"/>
    <n v="0"/>
    <n v="307.47017486666516"/>
    <n v="604.23731762690284"/>
    <n v="0"/>
    <n v="296.14278632494074"/>
    <n v="607.16423927152096"/>
    <n v="0"/>
    <n v="582.64009655076472"/>
    <n v="1100.7345207197673"/>
    <n v="0"/>
    <n v="445.82700920383587"/>
    <n v="823.69803504075105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Maintenance GG CFK Anchor_Guy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.61646433589999"/>
    <n v="548.84370091079995"/>
    <n v="828.56445772079996"/>
    <n v="886.85286298469998"/>
    <n v="886.85286298469998"/>
    <n v="924.62335087619999"/>
    <n v="961.80542071770003"/>
    <n v="997.70732755500001"/>
    <n v="1037.7413219525999"/>
    <n v="1273.9097294634"/>
    <n v="1610.2184399172002"/>
    <n v="1978.5374660919001"/>
    <n v="2342.4478004847001"/>
    <n v="2456.291255094"/>
    <n v="2542.8265506605999"/>
    <n v="2614.3957104626998"/>
    <n v="2690.1334337513999"/>
    <n v="2690.1334337513999"/>
    <n v="3026.8676128067955"/>
    <n v="3358.3558848043499"/>
    <n v="3678.4311552141385"/>
    <n v="4035.3451108005556"/>
    <n v="6140.8507386446199"/>
    <n v="9139.1344211099586"/>
    <n v="12422.798780058616"/>
    <n v="15667.158451915306"/>
    <n v="16682.103833050292"/>
    <n v="17453.589544212966"/>
    <n v="18091.64808189651"/>
    <n v="18766.870497841599"/>
    <n v="18766.8704978415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Maintenance GG CFK Anchor_Guy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.7748195641"/>
    <n v="257.09418588919999"/>
    <n v="388.12343907920001"/>
    <n v="415.42740571529998"/>
    <n v="415.42740571529998"/>
    <n v="433.12018932379999"/>
    <n v="450.53734098230001"/>
    <n v="467.35482744500001"/>
    <n v="486.10790264740001"/>
    <n v="596.73598193659996"/>
    <n v="754.27266128279996"/>
    <n v="926.80389380809993"/>
    <n v="1097.2699682153"/>
    <n v="1150.597518906"/>
    <n v="1191.1331419394"/>
    <n v="1224.6581962373"/>
    <n v="1260.1359256486001"/>
    <n v="1260.1359256486001"/>
    <n v="1417.8719067332861"/>
    <n v="1573.1505539685575"/>
    <n v="1723.0830227801912"/>
    <n v="1890.271791990275"/>
    <n v="2876.5512270596682"/>
    <n v="4281.0335981410826"/>
    <n v="5819.1964916867828"/>
    <n v="7338.9479385623836"/>
    <n v="7814.3775664361874"/>
    <n v="8175.7636778325059"/>
    <n v="8474.648660976487"/>
    <n v="8790.94227431933"/>
    <n v="8790.942274319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Maintenance GG_SPP"/>
    <s v="AFUDC Not Eligible"/>
    <s v="Recoverable"/>
    <s v="Florida SPP"/>
    <s v="Transmission"/>
    <s v="GG - Transmission Lines"/>
    <s v="DEF - SPP"/>
    <s v="PEF Transmission Poles &amp; Fixtures 355.0 SPP"/>
    <n v="8275.0700000000033"/>
    <n v="12381.89"/>
    <n v="11924.250000000005"/>
    <n v="13925.710000000003"/>
    <n v="20070.390000000003"/>
    <n v="24501.729999999996"/>
    <n v="23440.720000000001"/>
    <n v="23715.119999999999"/>
    <n v="22166.670000000002"/>
    <n v="21367.630000000005"/>
    <n v="19961.750000000004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</r>
  <r>
    <s v="DE Florida"/>
    <x v="24"/>
    <s v="Transmission"/>
    <s v="PEF Transmission Maintenance GG_SPP 354"/>
    <s v="AFUDC Not Eligible"/>
    <s v="Recoverable"/>
    <s v="Florida SPP"/>
    <s v="Transmission"/>
    <s v="GG - Transmission Lines"/>
    <s v="DEF - SPP"/>
    <s v="PEF Transmission Towers &amp; Fixtures 354 SPP"/>
    <n v="2662.68"/>
    <n v="3272.62"/>
    <n v="4139.7"/>
    <n v="4196.22"/>
    <n v="2278.2800000000002"/>
    <n v="2703.96"/>
    <n v="2826.2000000000003"/>
    <n v="2436.69"/>
    <n v="2439.9100000000003"/>
    <n v="2446.5099999999998"/>
    <n v="2360.33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</r>
  <r>
    <s v="DE Florida"/>
    <x v="24"/>
    <s v="Transmission"/>
    <s v="PEF Transmission Maintenance HB"/>
    <s v="AFUDC Not Eligible"/>
    <s v="Maintenance"/>
    <s v="Maintenance"/>
    <s v="Transmission"/>
    <s v="HB - Distribution Substation"/>
    <s v="~"/>
    <s v="PEF Distribution Station Equip 362.0"/>
    <n v="36208.549999999988"/>
    <n v="39545.209999999985"/>
    <n v="39170.439999999995"/>
    <n v="40902.389999999992"/>
    <n v="43621.04"/>
    <n v="45199.859999999986"/>
    <n v="37289.969999999994"/>
    <n v="40732.819999999978"/>
    <n v="41963.009999999995"/>
    <n v="39825.720000000008"/>
    <n v="41609.689999999995"/>
    <n v="39871.35"/>
    <n v="39871.35"/>
    <n v="42634.644190159997"/>
    <n v="45450.416132719998"/>
    <n v="0"/>
    <n v="2602.2289711600001"/>
    <n v="4822.9067636199998"/>
    <n v="0"/>
    <n v="2238.7326866600001"/>
    <n v="4357.1188913200003"/>
    <n v="0"/>
    <n v="2960.9247495599998"/>
    <n v="5543.9035198199999"/>
    <n v="0"/>
    <n v="0"/>
    <n v="3381.05942172"/>
    <n v="6603.5509288399999"/>
    <n v="0"/>
    <n v="5824.48708842"/>
    <n v="12462.866720440001"/>
    <n v="0"/>
    <n v="9324.7366751200007"/>
    <n v="23002.159035739998"/>
    <n v="0"/>
    <n v="4926.5966462200004"/>
    <n v="9134.0553312400007"/>
    <n v="0"/>
    <n v="0"/>
    <n v="2599.3777216464455"/>
    <n v="5076.8475282969775"/>
    <n v="0"/>
    <n v="4477.8988149088291"/>
    <n v="9581.52284838591"/>
    <n v="0"/>
    <n v="7168.9106135839374"/>
    <n v="17684.190748961824"/>
    <n v="0"/>
    <n v="3787.5955339488528"/>
    <n v="7022.3137114321471"/>
    <n v="0"/>
    <n v="0"/>
    <n v="1507.7761325034453"/>
    <n v="2944.8392466319879"/>
    <n v="0"/>
    <n v="2597.4174128908398"/>
    <n v="5557.7884443366347"/>
    <n v="0"/>
    <n v="4158.3461415395986"/>
    <n v="10257.7630453161"/>
    <n v="0"/>
    <n v="2197.0051132266667"/>
    <n v="4073.3122088707414"/>
    <n v="0"/>
    <n v="0"/>
    <n v="1838.2439334790161"/>
    <n v="3590.2762774232983"/>
    <n v="0"/>
    <n v="3166.7080404248513"/>
    <n v="6775.9202915610895"/>
    <n v="0"/>
    <n v="5069.7543244030458"/>
    <n v="12506.014840418937"/>
    <n v="0"/>
    <n v="2678.535118144981"/>
    <n v="4966.0830249981027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Maintenance HB - PS"/>
    <s v="AFUDC Not Eligible"/>
    <s v="Maintenance"/>
    <s v="Maintenance"/>
    <s v="Physical Security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.696080098140747"/>
    <n v="79.392160196281495"/>
    <n v="119.08824029442223"/>
    <n v="158.78432039256299"/>
    <n v="198.48040049070374"/>
    <n v="238.1764805888445"/>
    <n v="277.87256068698525"/>
    <n v="317.56864078512598"/>
    <n v="357.2647208832667"/>
    <n v="396.96080098140743"/>
    <n v="436.65688107954816"/>
    <n v="476.352961177689"/>
    <n v="476.352961177689"/>
    <n v="1189.6356493678206"/>
    <n v="1902.9183375579523"/>
    <n v="2616.2010257480838"/>
    <n v="3329.4837139382153"/>
    <n v="4042.7664021283467"/>
    <n v="4756.0490903184782"/>
    <n v="5469.3317785086101"/>
    <n v="6182.614466698742"/>
    <n v="6895.897154888874"/>
    <n v="7609.1798430790059"/>
    <n v="8322.46253126913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Maintenance HB - STIP"/>
    <s v="AFUDC Not Eligible"/>
    <s v="Maintenance"/>
    <s v="Maintenance"/>
    <s v="Transmission"/>
    <s v="HB - Distribution Substation"/>
    <s v="~"/>
    <s v="PEF Distribution Station Equip 362.0"/>
    <n v="273.45"/>
    <n v="357.53"/>
    <n v="485.09999999999997"/>
    <n v="487.48999999999984"/>
    <n v="662.57000000000016"/>
    <n v="912.63999999999965"/>
    <n v="1017.7499999999999"/>
    <n v="1103.32"/>
    <n v="1037.46"/>
    <n v="1112.99"/>
    <n v="1292.6899999999998"/>
    <n v="1107.1699999999996"/>
    <n v="1107.1699999999996"/>
    <n v="2089.9029302999998"/>
    <n v="4113.7054869999993"/>
    <n v="0"/>
    <n v="1970.2758383"/>
    <n v="2209.242491"/>
    <n v="0"/>
    <n v="76.328193299999995"/>
    <n v="117.12129379999999"/>
    <n v="0"/>
    <n v="105.0716907"/>
    <n v="117.07917690000001"/>
    <n v="0"/>
    <n v="0"/>
    <n v="1559.4076183"/>
    <n v="3096.0944365999999"/>
    <n v="0"/>
    <n v="1576.5342482999999"/>
    <n v="3149.9177066000002"/>
    <n v="0"/>
    <n v="1558.7806433000001"/>
    <n v="3100.1172616000003"/>
    <n v="0"/>
    <n v="1575.7584683"/>
    <n v="3153.2347766000003"/>
    <n v="0"/>
    <n v="0"/>
    <n v="1230.4275644076222"/>
    <n v="2700.2597886559024"/>
    <n v="0"/>
    <n v="1363.4580324559515"/>
    <n v="2732.6877482453365"/>
    <n v="0"/>
    <n v="1668.6038662028357"/>
    <n v="3385.7679881633539"/>
    <n v="0"/>
    <n v="1684.2079890392827"/>
    <n v="3466.6221985849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Maintenance HB SPP"/>
    <s v="AFUDC Not Eligible"/>
    <s v="Recoverable"/>
    <s v="Florida SPP"/>
    <s v="Transmission"/>
    <s v="HB - Distribution Substation"/>
    <s v="DEF - SPP"/>
    <s v="PEF Distribution Station Equip 362.0 SPP"/>
    <n v="102.53999999999999"/>
    <n v="134.4"/>
    <n v="198.94"/>
    <n v="606.48"/>
    <n v="281.02"/>
    <n v="311.61999999999995"/>
    <n v="350.4199999999999"/>
    <n v="387.69999999999993"/>
    <n v="422.18999999999994"/>
    <n v="744.99"/>
    <n v="1190.1399999999999"/>
    <n v="909.98"/>
    <n v="909.98"/>
    <n v="909.98000000000013"/>
    <n v="909.98000000000025"/>
    <n v="909.98000000000025"/>
    <n v="909.98000000000036"/>
    <n v="909.98000000000036"/>
    <n v="909.98000000000036"/>
    <n v="909.98000000000047"/>
    <n v="909.98000000000059"/>
    <n v="909.98000000000059"/>
    <n v="909.98000000000047"/>
    <n v="909.98000000000047"/>
    <n v="909.98000000000047"/>
    <n v="909.98000000000047"/>
    <n v="909.98000000000036"/>
    <n v="909.98000000000025"/>
    <n v="909.98000000000013"/>
    <n v="909.98"/>
    <n v="909.98"/>
    <n v="909.98"/>
    <n v="909.98000000000013"/>
    <n v="909.98000000000013"/>
    <n v="909.98"/>
    <n v="909.98000000000013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000000000025"/>
    <n v="909.98000000000047"/>
    <n v="909.98000000000025"/>
    <n v="909.98"/>
    <n v="909.98000000000025"/>
    <n v="909.98"/>
    <n v="909.98"/>
    <n v="909.98"/>
    <n v="909.97999999999979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</r>
  <r>
    <s v="DE Florida"/>
    <x v="24"/>
    <s v="Transmission"/>
    <s v="PEF Transmission Maintenance SA 2024-2025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.50402329999997"/>
    <n v="667.01287660000003"/>
    <n v="1000.5126999"/>
    <n v="1334.0236032"/>
    <n v="1667.5400165000001"/>
    <n v="2001.0531998000001"/>
    <n v="2334.5351531000001"/>
    <n v="2668.0124564000002"/>
    <n v="3001.4887397000002"/>
    <n v="3334.9609930000001"/>
    <n v="3668.4427562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Maintenance SA System Control Center"/>
    <s v="AFUDC Not Eligible"/>
    <s v="Maintenance"/>
    <s v="Maintenance"/>
    <s v="Transmission"/>
    <s v="SA - Gen. Bldg. &amp; Oper. Centers"/>
    <s v="~"/>
    <s v="PEF Transmission Energy Control Center 353.2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Maintenance SB"/>
    <s v="AFUDC Not Eligible"/>
    <s v="Maintenance"/>
    <s v="Maintenance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8.7564522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4"/>
    <s v="Transmission"/>
    <s v="PEF Transmission Maintenance TB"/>
    <s v="AFUDC Not Eligible"/>
    <s v="Maintenance"/>
    <s v="Maintenance"/>
    <s v="Transmission"/>
    <s v="TB - Equipment &amp; Tools"/>
    <s v="~"/>
    <s v="PEF Distribution General Plant Stores Equip 393.0"/>
    <n v="2511.86"/>
    <n v="2551.33"/>
    <n v="1588.24"/>
    <n v="1818.91"/>
    <n v="1830.96"/>
    <n v="1831.18"/>
    <n v="1836.07"/>
    <n v="1836.6"/>
    <n v="1964.84"/>
    <n v="2226.75"/>
    <n v="2541.5700000000002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</r>
  <r>
    <s v="DE Florida"/>
    <x v="25"/>
    <s v="Customer Connect"/>
    <s v="PEF Customer Connect 5 year VS"/>
    <s v="AFUDC Not Eligible"/>
    <s v="Major Projects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.13602972022814999"/>
    <n v="0.54454352080934465"/>
    <n v="1.2263920071226995"/>
    <n v="2.1776684393988739"/>
    <n v="3.3944538823161921"/>
    <n v="4.8775771673879023"/>
    <n v="6.6278697134657225"/>
    <n v="8.6461655348166566"/>
    <n v="10.933301249225028"/>
    <n v="13.4901160861197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13873764600001"/>
    <n v="17.254637200514743"/>
    <n v="25.922374248424475"/>
    <n v="34.617169111044554"/>
    <n v="43.339106253943427"/>
    <n v="52.088270406363179"/>
    <n v="60.864746562042612"/>
    <n v="69.668619980042948"/>
    <n v="78.499976185576045"/>
    <n v="87.358900970835279"/>
    <n v="96.245480395828906"/>
    <n v="105.15980078921615"/>
    <n v="105.15980078921615"/>
  </r>
  <r>
    <s v="DE Florida"/>
    <x v="25"/>
    <s v="Customer Delivery"/>
    <s v="PEF Customer Fleet Electrification Clusters"/>
    <s v="AFUDC Not Eligible"/>
    <s v="Expansion"/>
    <s v="Other Transmission &amp; Distribution Expansion"/>
    <s v="Electrification"/>
    <s v="HB - Distribution Substation"/>
    <s v="~"/>
    <s v="PEF Distribution Install - EV Charging Station 37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89818074000002"/>
    <n v="3.2029551083387067"/>
    <n v="4.8119354846117544"/>
    <n v="6.4259385666560025"/>
    <n v="8.0449800337013748"/>
    <n v="9.6690756139231802"/>
    <n v="11.298241084594896"/>
    <n v="12.932492272241443"/>
    <n v="14.571845052792931"/>
    <n v="16.216315351738881"/>
    <n v="17.865919144282945"/>
    <n v="19.52067245549808"/>
    <n v="19.52067245549808"/>
    <n v="21.180591360482236"/>
    <n v="22.845691984514513"/>
    <n v="24.515990503211814"/>
    <n v="26.191503142685974"/>
    <n v="27.872246179701403"/>
    <n v="29.558235941833193"/>
    <n v="31.249488807625735"/>
    <n v="32.946021206751837"/>
    <n v="34.647849620172316"/>
    <n v="36.354990580296118"/>
    <n v="38.067460671140914"/>
    <n v="39.785276528494194"/>
    <n v="39.785276528494194"/>
    <n v="41.508454840074897"/>
    <n v="43.237012345695511"/>
    <n v="44.9709658374247"/>
    <n v="46.710332159750415"/>
    <n v="48.455128209743542"/>
    <n v="50.20537093722205"/>
    <n v="51.961077344915651"/>
    <n v="53.722264488630955"/>
    <n v="55.488949477417179"/>
    <n v="57.261149473732345"/>
    <n v="59.038881693610008"/>
    <n v="60.822163406826498"/>
    <n v="60.822163406826498"/>
    <n v="62.611011937068689"/>
    <n v="64.405444662102283"/>
    <n v="66.205479013940632"/>
    <n v="68.01113247901408"/>
    <n v="69.822422598339841"/>
    <n v="71.639366967692396"/>
    <n v="73.461983237774433"/>
    <n v="75.290289114388301"/>
    <n v="77.12430235860802"/>
    <n v="78.964040786951813"/>
    <n v="80.80952227155521"/>
    <n v="82.660764740344661"/>
    <n v="82.660764740344661"/>
  </r>
  <r>
    <s v="DE Florida"/>
    <x v="25"/>
    <s v="Customer Delivery"/>
    <s v="PEF Distribution Expansion Field Ops HB Capacity-360"/>
    <s v="AFUDC Not Eligible"/>
    <s v="Expansion"/>
    <s v="Other Transmission &amp; Distribution Expansion"/>
    <s v="Distribution Expansion"/>
    <s v="HB - Distribution Substation"/>
    <s v="~"/>
    <s v="PEF Distribution Easements 360.1"/>
    <n v="0"/>
    <n v="0"/>
    <n v="0"/>
    <n v="0"/>
    <n v="0.02"/>
    <n v="0.05"/>
    <n v="0.13"/>
    <n v="0.41000000000000003"/>
    <n v="0.88"/>
    <n v="1.49"/>
    <n v="2.09"/>
    <n v="2.7800000000000002"/>
    <n v="2.7800000000000002"/>
    <n v="2.8748693715045599"/>
    <n v="2.9691040497947294"/>
    <n v="2.9850296094575444"/>
    <n v="2.9416339462806573"/>
    <n v="2.8543293198638438"/>
    <n v="2.7355482461071681"/>
    <n v="2.5952452355083144"/>
    <n v="2.4506324748600523"/>
    <n v="2.2984828829102719"/>
    <n v="2.1433725525874645"/>
    <n v="1.988791840283088"/>
    <n v="1.8373534738426445"/>
    <n v="1.8373534738426445"/>
    <n v="1.6909644753980921"/>
    <n v="1.534846307551418"/>
    <n v="1.3725641060950446"/>
    <n v="1.2075539522014422"/>
    <n v="1.0431099022064103"/>
    <n v="0.8823692115758619"/>
    <n v="0.72829349094327867"/>
    <n v="0.6635281542479361"/>
    <n v="0.60344003793458234"/>
    <n v="0.54788916822405753"/>
    <n v="0.49669523978853763"/>
    <n v="0.44965017541575447"/>
    <n v="0.44965017541575447"/>
    <n v="0.40652813853302117"/>
    <n v="0.3696814528183246"/>
    <n v="0.33792770512828352"/>
    <n v="0.31035207749187721"/>
    <n v="0.28623778274039313"/>
    <n v="0.26501657440774506"/>
    <n v="0.24623323156769952"/>
    <n v="0.22009934897352137"/>
    <n v="0.19658716895571687"/>
    <n v="0.17545826958583852"/>
    <n v="0.15649170551627214"/>
    <n v="0.13948352072667439"/>
    <n v="0.13948352072667439"/>
    <n v="0.14379309894765019"/>
    <n v="0.14811613024967107"/>
    <n v="0.15245265662881655"/>
    <n v="0.15680272021226399"/>
    <n v="0.16116636325869799"/>
    <n v="0.16554362815872076"/>
    <n v="0.16993455743526398"/>
    <n v="0.17433919374400189"/>
    <n v="0.1787575798737657"/>
    <n v="0.18318975874695922"/>
    <n v="0.18763577341997581"/>
    <n v="0.19209566708361672"/>
    <n v="0.19209566708361672"/>
    <n v="0.1965694830635106"/>
    <n v="0.20105726482053446"/>
    <n v="0.20555905595123575"/>
    <n v="0.21007490018825603"/>
    <n v="0.21460484140075567"/>
    <n v="0.21914892359484014"/>
    <n v="0.22370719091398741"/>
    <n v="0.22827968763947687"/>
    <n v="0.23286645819081936"/>
    <n v="0.23746754712618887"/>
    <n v="0.24208299914285525"/>
    <n v="0.2467128590776185"/>
    <n v="0.2467128590776185"/>
    <n v="0.25135717190724433"/>
    <n v="0.25601598274890097"/>
    <n v="0.2606893368605977"/>
    <n v="0.26537727964162428"/>
    <n v="0.27007985663299211"/>
    <n v="0.27479711351787661"/>
    <n v="0.27952909612206095"/>
    <n v="0.2842758504143813"/>
    <n v="0.28903742250717335"/>
    <n v="0.29381385865672027"/>
    <n v="0.29860520526370216"/>
    <n v="0.30341150887364665"/>
    <n v="0.30341150887364665"/>
  </r>
  <r>
    <s v="DE Florida"/>
    <x v="25"/>
    <s v="Customer Delivery"/>
    <s v="PEF Distribution Expansion Field Ops HB Capacity-362"/>
    <s v="AFUDC Not Eligible"/>
    <s v="Expansion"/>
    <s v="Other Transmission &amp; Distribution Expansion"/>
    <s v="Distribution Expansion"/>
    <s v="HB - Distribution Substation"/>
    <s v="~"/>
    <s v="PEF Distribution Station Equip 362.0"/>
    <n v="151.79"/>
    <n v="159.16999999999999"/>
    <n v="166.93999999999997"/>
    <n v="175.29999999999998"/>
    <n v="183.79"/>
    <n v="194.1"/>
    <n v="206.11999999999998"/>
    <n v="219.27999999999994"/>
    <n v="231.83999999999997"/>
    <n v="243.76"/>
    <n v="257.74"/>
    <n v="274.16000000000003"/>
    <n v="274.16000000000003"/>
    <n v="237.21134713600003"/>
    <n v="205.14929214986515"/>
    <n v="177.33995161362273"/>
    <n v="153.23001770390556"/>
    <n v="132.33676768393909"/>
    <n v="114.23926475815028"/>
    <n v="98.570538497790182"/>
    <n v="85.302668018479835"/>
    <n v="73.820690055721997"/>
    <n v="63.884218476289661"/>
    <n v="55.285223793569337"/>
    <n v="47.843677872328286"/>
    <n v="47.843677872328286"/>
    <n v="41.40378486841486"/>
    <n v="35.483701952410939"/>
    <n v="30.073200304260247"/>
    <n v="25.1615399743674"/>
    <n v="20.737401497598366"/>
    <n v="16.78881154210201"/>
    <n v="13.303027830148464"/>
    <n v="11.58881163668058"/>
    <n v="10.095487799108394"/>
    <n v="8.7945923272543052"/>
    <n v="7.6613290750974095"/>
    <n v="6.674097105676525"/>
    <n v="6.674097105676525"/>
    <n v="5.8140789593264435"/>
    <n v="5.0991019018296093"/>
    <n v="4.4994383397910243"/>
    <n v="3.9924420776072056"/>
    <n v="3.5606458926109226"/>
    <n v="3.1904220388932738"/>
    <n v="2.8710276124108525"/>
    <n v="2.4909839453008029"/>
    <n v="2.1612474184934451"/>
    <n v="1.8751587752126309"/>
    <n v="1.6269402578201846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  <n v="1.4115789220120112"/>
  </r>
  <r>
    <s v="DE Florida"/>
    <x v="25"/>
    <s v="Customer Delivery"/>
    <s v="PEF Distribution Expansion Field Ops IK Capacity-362"/>
    <s v="AFUDC Not Eligible"/>
    <s v="Expansion"/>
    <s v="Other Transmission &amp; Distribution Expansion"/>
    <s v="Distribution Expansion"/>
    <s v="IK - Other - Distrib Lines OH/UG (Line Ext)"/>
    <s v="~"/>
    <s v="PEF Distribution Station Equip 362.0"/>
    <n v="193.29000000000005"/>
    <n v="198.78000000000006"/>
    <n v="194.74000000000004"/>
    <n v="192.12000000000003"/>
    <n v="188.55000000000004"/>
    <n v="196.82000000000002"/>
    <n v="179.80000000000004"/>
    <n v="178.50000000000003"/>
    <n v="187.20000000000005"/>
    <n v="199.68000000000004"/>
    <n v="212.11000000000004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  <n v="202.12000000000003"/>
  </r>
  <r>
    <s v="DE Florida"/>
    <x v="25"/>
    <s v="Customer Delivery"/>
    <s v="PEF Distribution Expansion Field Ops IK New Cust-362"/>
    <s v="AFUDC Not Eligible"/>
    <s v="Expansion"/>
    <s v="Other Transmission &amp; Distribution Expansion"/>
    <s v="Distribution - Customer Additions"/>
    <s v="IK - Other - Distrib Lines OH/UG (Line Ext)"/>
    <s v="~"/>
    <s v="PEF Distribution Station Equip 362.0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  <n v="40.32"/>
  </r>
  <r>
    <s v="DE Florida"/>
    <x v="25"/>
    <s v="Customer Delivery"/>
    <s v="PEF Distribution Maintenance HW-362"/>
    <s v="AFUDC Not Eligible"/>
    <s v="Maintenance"/>
    <s v="Maintenance"/>
    <s v="Distribution Operations"/>
    <s v="HW - Distribution Highway Jobs"/>
    <s v="~"/>
    <s v="PEF Distribution Station Equip 362.0"/>
    <n v="1375.2099999999998"/>
    <n v="1376.9199999999998"/>
    <n v="1372.2899999999997"/>
    <n v="1372.3"/>
    <n v="1360.7299999999998"/>
    <n v="1370.43"/>
    <n v="1338.1299999999999"/>
    <n v="1348.17"/>
    <n v="1353.49"/>
    <n v="1360.66"/>
    <n v="1363.53"/>
    <n v="1366.9199999999998"/>
    <n v="1366.9199999999998"/>
    <n v="1366.9199999999998"/>
    <n v="1366.9199999999998"/>
    <n v="27.338400000000092"/>
    <n v="27.338400000000092"/>
    <n v="27.338400000000092"/>
    <n v="0.5467680000000037"/>
    <n v="0.5467680000000037"/>
    <n v="0.5467680000000037"/>
    <n v="1.0935360000000061E-2"/>
    <n v="1.0935360000000061E-2"/>
    <n v="1.0935360000000061E-2"/>
    <n v="2.1870720000000121E-4"/>
    <n v="2.1870720000000121E-4"/>
    <n v="2.1870720000000121E-4"/>
    <n v="2.1870720000000121E-4"/>
    <n v="4.3741440000000166E-6"/>
    <n v="4.3741440000000166E-6"/>
    <n v="4.3741440000000166E-6"/>
    <n v="8.7482880000000164E-8"/>
    <n v="8.7482880000000164E-8"/>
    <n v="8.7482880000000164E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ribution Maintenance HW-364 "/>
    <s v="AFUDC Not Eligible"/>
    <s v="Maintenance"/>
    <s v="Maintenance"/>
    <s v="Distribution Operations"/>
    <s v="HW - Distribution Highway Jobs"/>
    <s v="~"/>
    <s v="PEF Distribution Poles Towers &amp; Fixtures 364.0"/>
    <n v="0.24"/>
    <n v="0.3"/>
    <n v="0.36"/>
    <n v="0.46"/>
    <n v="0.63"/>
    <n v="0.86"/>
    <n v="1.1200000000000001"/>
    <n v="1.38"/>
    <n v="1.65"/>
    <n v="1.94"/>
    <n v="2.2599999999999998"/>
    <n v="2.59"/>
    <n v="2.59"/>
    <n v="2.59"/>
    <n v="2.59"/>
    <n v="5.1800000000000068E-2"/>
    <n v="5.1800000000000068E-2"/>
    <n v="5.1800000000000068E-2"/>
    <n v="1.0360000000000022E-3"/>
    <n v="1.0360000000000022E-3"/>
    <n v="1.0360000000000022E-3"/>
    <n v="2.0720000000000113E-5"/>
    <n v="2.0720000000000113E-5"/>
    <n v="2.0720000000000113E-5"/>
    <n v="4.1440000000000403E-7"/>
    <n v="4.1440000000000403E-7"/>
    <n v="4.1440000000000403E-7"/>
    <n v="4.1440000000000403E-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3132.7599999999993"/>
    <n v="3169.2400000000002"/>
    <n v="3274.610000000001"/>
    <n v="3379.0300000000025"/>
    <n v="3456.8700000000013"/>
    <n v="3533.8600000000019"/>
    <n v="3631.1700000000019"/>
    <n v="3651.6600000000008"/>
    <n v="3636.7000000000021"/>
    <n v="3797.6200000000026"/>
    <n v="3868.34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  <n v="3922.7800000000038"/>
  </r>
  <r>
    <s v="DE Florida"/>
    <x v="25"/>
    <s v="Customer Delivery"/>
    <s v="PEF Distribution Maintenance IK-367 "/>
    <s v="AFUDC Not Eligible"/>
    <s v="Maintenance"/>
    <s v="Maintenance"/>
    <s v="Distribution Operations"/>
    <s v="IK - Distrib Lines OH/UG (Line Ext)"/>
    <s v="~"/>
    <s v="PEF Distribution U/G Conduct &amp; Devices 367.0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  <n v="41.97"/>
  </r>
  <r>
    <s v="DE Florida"/>
    <x v="25"/>
    <s v="Customer Delivery"/>
    <s v="PEF Distribution Maintenance IK-369 "/>
    <s v="AFUDC Not Eligible"/>
    <s v="Maintenance"/>
    <s v="Maintenance"/>
    <s v="Distribution Operations"/>
    <s v="IK - Distrib Lines OH/UG (Line Ext)"/>
    <s v="~"/>
    <s v="PEF Distribution O/H Services 369.1"/>
    <n v="14.36"/>
    <n v="20.3"/>
    <n v="26.5"/>
    <n v="33.11"/>
    <n v="40.26"/>
    <n v="42"/>
    <n v="42.32"/>
    <n v="42.65"/>
    <n v="42.97"/>
    <n v="42.97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  <n v="36.61"/>
  </r>
  <r>
    <s v="DE Florida"/>
    <x v="25"/>
    <s v="Customer Delivery"/>
    <s v="PEF Distribution Maintenance LA-364 "/>
    <s v="AFUDC Not Eligible"/>
    <s v="Maintenance"/>
    <s v="Maintenance"/>
    <s v="Distribution Operations"/>
    <s v="LA - Distribution R/W Clearing"/>
    <s v="~"/>
    <s v="PEF Distribution Poles Towers &amp; Fixtures 364.0"/>
    <n v="1.06"/>
    <n v="1.06"/>
    <n v="1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ribution Maintenance TB"/>
    <s v="AFUDC Not Eligible"/>
    <s v="Maintenance"/>
    <s v="Maintenance"/>
    <s v="Operations Support"/>
    <s v="TB - Equipment &amp; Tools"/>
    <s v="~"/>
    <s v="PEF Distribution Gen. Plant Tool Shop/Gar. Eq. -New- 394.1"/>
    <n v="1.51"/>
    <n v="1.51"/>
    <n v="1.62"/>
    <n v="1.8599999999999999"/>
    <n v="2.09"/>
    <n v="2.56"/>
    <n v="3.34"/>
    <n v="4.25"/>
    <n v="5.05"/>
    <n v="5.51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  <n v="5.59"/>
  </r>
  <r>
    <s v="DE Florida"/>
    <x v="25"/>
    <s v="Customer Delivery"/>
    <s v="PEF Distribution Poles Towers &amp; Fixtures SPP - 364"/>
    <s v="AFUDC Not Eligible"/>
    <s v="Recoverable"/>
    <s v="Florida SPP"/>
    <s v="Distribution Operations"/>
    <s v="TB - Equipment &amp; Tools"/>
    <s v="DEF - SPP"/>
    <s v="PEF Distribution Poles Towers &amp; Fixtures 364.0 SPP"/>
    <n v="636.07999999999981"/>
    <n v="665.64999999999986"/>
    <n v="717"/>
    <n v="775.39000000000021"/>
    <n v="827.73000000000036"/>
    <n v="898.83000000000061"/>
    <n v="976.23"/>
    <n v="1058.5200000000004"/>
    <n v="1154.6600000000001"/>
    <n v="1240.6800000000003"/>
    <n v="1260.1000000000004"/>
    <n v="1291.6500000000001"/>
    <n v="1291.6500000000001"/>
    <n v="304.16127595440003"/>
    <n v="46.264480686849083"/>
    <n v="3.49885789904197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ribution Smart Grid - Infrastructure"/>
    <s v="AFUDC Not Eligible"/>
    <s v="Expansion"/>
    <s v="Other Transmission &amp; Distribution Expansion"/>
    <s v="Distribution Expansion"/>
    <s v="SG - Smart Grid - General"/>
    <s v="~"/>
    <s v="PEF Distribution Gen. Plant Commun Equip-New 397.0"/>
    <n v="48.680000000000007"/>
    <n v="48.680000000000007"/>
    <n v="48.680000000000007"/>
    <n v="48.680000000000007"/>
    <n v="48.680000000000007"/>
    <n v="48.680000000000007"/>
    <n v="47.870000000000005"/>
    <n v="47.870000000000005"/>
    <n v="47.870000000000005"/>
    <n v="47.870000000000005"/>
    <n v="47.870000000000005"/>
    <n v="37.160000000000004"/>
    <n v="37.160000000000004"/>
    <n v="37.160000000000004"/>
    <n v="37.160000000000004"/>
    <n v="37.160000000000004"/>
    <n v="37.160000000000004"/>
    <n v="37.160000000000004"/>
    <n v="37.160000000000004"/>
    <n v="37.160000000000004"/>
    <n v="37.160000000000004"/>
    <n v="37.160000000000004"/>
    <n v="37.160000000000004"/>
    <n v="37.160000000000004"/>
    <n v="37.160000000000004"/>
    <n v="37.160000000000004"/>
    <n v="37.382668721100003"/>
    <n v="37.6060325404666"/>
    <n v="37.830093627967202"/>
    <n v="38.054854160242819"/>
    <n v="38.280316320729227"/>
    <n v="38.506482299678161"/>
    <n v="38.733354294178596"/>
    <n v="38.960934508178106"/>
    <n v="39.18922515250425"/>
    <n v="39.418228444886068"/>
    <n v="39.647946609975619"/>
    <n v="39.878381879369584"/>
    <n v="39.878381879369584"/>
    <n v="40.109536491630955"/>
    <n v="40.341412692310783"/>
    <n v="40.574012733969987"/>
    <n v="40.807338876201236"/>
    <n v="41.041393385650906"/>
    <n v="41.276178536041094"/>
    <n v="41.511696608191698"/>
    <n v="41.747949890042591"/>
    <n v="41.984940676675841"/>
    <n v="42.222671270337997"/>
    <n v="42.461143980462474"/>
    <n v="42.700361123691962"/>
    <n v="42.700361123691962"/>
    <n v="42.940325023900961"/>
    <n v="43.181038012218323"/>
    <n v="43.422502427049928"/>
    <n v="43.664720614101377"/>
    <n v="43.907694926400801"/>
    <n v="44.151427724321699"/>
    <n v="44.39592137560588"/>
    <n v="44.641178255386471"/>
    <n v="44.887200746210965"/>
    <n v="45.13399123806439"/>
    <n v="45.381552128392521"/>
    <n v="45.629885822125161"/>
    <n v="45.629885822125161"/>
    <n v="45.878994731699514"/>
    <n v="46.128881277083622"/>
    <n v="46.379547885799852"/>
    <n v="46.630996992948518"/>
    <n v="46.883231041231497"/>
    <n v="47.136252480975976"/>
    <n v="47.390063770158264"/>
    <n v="47.644667374427655"/>
    <n v="47.900065767130386"/>
    <n v="48.156261429333661"/>
    <n v="48.413256849849766"/>
    <n v="48.671054525260239"/>
    <n v="48.671054525260239"/>
    <n v="48.929656959940111"/>
    <n v="49.189066666082248"/>
    <n v="49.449286163721759"/>
    <n v="49.710317980760465"/>
    <n v="49.972164652991466"/>
    <n v="50.234828724123773"/>
    <n v="50.498312745807006"/>
    <n v="50.762619277656206"/>
    <n v="51.027750887276689"/>
    <n v="51.293710150288973"/>
    <n v="51.560499650353826"/>
    <n v="51.828121979197348"/>
    <n v="51.828121979197348"/>
  </r>
  <r>
    <s v="DE Florida"/>
    <x v="25"/>
    <s v="Customer Delivery"/>
    <s v="PEF Distribution UG Conduit"/>
    <s v="AFUDC Not Eligible"/>
    <s v="Maintenance"/>
    <s v="Maintenance"/>
    <s v="~"/>
    <s v="IK - Distrib Lines OH/UG (Line Ext)"/>
    <s v="~"/>
    <s v="PEF Model Depr Group Distribution"/>
    <n v="1.18"/>
    <n v="1.18"/>
    <n v="1.18"/>
    <n v="1.18"/>
    <n v="1.18"/>
    <n v="1.18"/>
    <n v="0.86"/>
    <n v="0.86"/>
    <n v="0.86"/>
    <n v="0.86"/>
    <n v="0.86"/>
    <n v="0.86"/>
    <n v="0.86"/>
    <n v="0.86268463620000002"/>
    <n v="0.8653776529482865"/>
    <n v="0.86807907640616555"/>
    <n v="0.87078893281661041"/>
    <n v="0.873507248504516"/>
    <n v="0.87623404987695508"/>
    <n v="0.87896936342343446"/>
    <n v="0.88171321571615247"/>
    <n v="0.88446563341025708"/>
    <n v="0.88722664324410483"/>
    <n v="0.8899962720395207"/>
    <n v="0.89277454670205836"/>
    <n v="0.89277454670205836"/>
    <n v="0.89556149422126174"/>
    <n v="0.89835714167092739"/>
    <n v="0.90116151620936724"/>
    <n v="0.90397464507967251"/>
    <n v="0.90679655560997841"/>
    <n v="0.90962727521372944"/>
    <n v="0.91246683138994589"/>
    <n v="0.91531525172349093"/>
    <n v="0.91817256388533863"/>
    <n v="0.92103879563284263"/>
    <n v="0.92391397481000581"/>
    <n v="0.92679812934775097"/>
    <n v="0.92679812934775097"/>
    <n v="0.92969128726419192"/>
    <n v="0.93259347666490588"/>
    <n v="0.93550472574320642"/>
    <n v="0.93842506278041726"/>
    <n v="0.94135451614614696"/>
    <n v="0.94429311429856488"/>
    <n v="0.94724088578467724"/>
    <n v="0.95019785924060474"/>
    <n v="0.95316406339186033"/>
    <n v="0.95613952705362881"/>
    <n v="0.95912427913104636"/>
    <n v="0.96211834861948142"/>
    <n v="0.96211834861948142"/>
    <n v="0.96512176460481636"/>
    <n v="0.96813455626373024"/>
    <n v="0.97115675286398206"/>
    <n v="0.97418838376469497"/>
    <n v="0.97722947841664165"/>
    <n v="0.98028006636253051"/>
    <n v="0.98334017723729239"/>
    <n v="0.98640984076836868"/>
    <n v="0.98948908677600012"/>
    <n v="0.99257794517351616"/>
    <n v="0.99567644596762594"/>
    <n v="0.99878461925870965"/>
    <n v="0.99878461925870965"/>
    <n v="1.0019024952411111"/>
    <n v="1.0050301042034304"/>
    <n v="1.0081674765288191"/>
    <n v="1.0113146426952748"/>
    <n v="1.0144716332759374"/>
    <n v="1.017638478939386"/>
    <n v="1.0208152104499366"/>
    <n v="1.0240018586679418"/>
    <n v="1.0271984545500898"/>
    <n v="1.0304050291497053"/>
    <n v="1.0336216136170511"/>
    <n v="1.036848239199631"/>
    <n v="1.036848239199631"/>
    <n v="1.0400849372424934"/>
    <n v="1.0433317391885353"/>
    <n v="1.0465886765788079"/>
    <n v="1.0498557810528237"/>
    <n v="1.0531330843488629"/>
    <n v="1.0564206183042821"/>
    <n v="1.0597184148558241"/>
    <n v="1.0630265060399271"/>
    <n v="1.0663449239930367"/>
    <n v="1.0696737009519182"/>
    <n v="1.0730128692539687"/>
    <n v="1.0763624613375327"/>
    <n v="1.0763624613375327"/>
  </r>
  <r>
    <s v="DE Florida"/>
    <x v="25"/>
    <s v="Customer Delivery"/>
    <s v="PEF Distribution_IK_SPP_Annual-368"/>
    <s v="AFUDC Not Eligible"/>
    <s v="Recoverable"/>
    <s v="Maintenance"/>
    <s v="Distribution Operations"/>
    <s v="IK - Distrib Lines OH/UG (Line Ext)"/>
    <s v="DEF - SPP"/>
    <s v="PEF Distribution Line Transformations 368.0 SPP"/>
    <n v="0"/>
    <n v="0"/>
    <n v="0"/>
    <n v="0"/>
    <n v="0"/>
    <n v="0.02"/>
    <n v="0.77000000000000013"/>
    <n v="4.0599999999999996"/>
    <n v="9.57"/>
    <n v="16.25"/>
    <n v="21.610000000000003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  <n v="25.39"/>
  </r>
  <r>
    <s v="DE Florida"/>
    <x v="25"/>
    <s v="Customer Delivery"/>
    <s v="PEF Distribution_IK_SPP_Mthly-368"/>
    <s v="AFUDC Not Eligible"/>
    <s v="Recoverable"/>
    <s v="Florida SPP"/>
    <s v="Distribution Operations"/>
    <s v="IK - Distrib Lines OH/UG (Line Ext)"/>
    <s v="DEF - SPP"/>
    <s v="PEF Distribution Line Transformations 368.0 SPP"/>
    <n v="0"/>
    <n v="0"/>
    <n v="0"/>
    <n v="0"/>
    <n v="0"/>
    <n v="0"/>
    <n v="0"/>
    <n v="0"/>
    <n v="7.0000000000000007E-2"/>
    <n v="0.16"/>
    <n v="0.2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  <n v="0.35"/>
  </r>
  <r>
    <s v="DE Florida"/>
    <x v="25"/>
    <s v="Customer Delivery"/>
    <s v="PEF Distribution_IK_SubOpt_2023-364"/>
    <s v="AFUDC Not Eligible"/>
    <s v="Maintenance"/>
    <s v="Maintenance"/>
    <s v="Distribution Operations"/>
    <s v="IKSO-Distrib Line OH/UG SubOp"/>
    <s v="~"/>
    <s v="PEF Distribution Poles Towers &amp; Fixtures 364.0"/>
    <n v="23.4"/>
    <n v="40.530000000000008"/>
    <n v="66.160000000000011"/>
    <n v="103.63"/>
    <n v="157.45000000000005"/>
    <n v="235.05000000000004"/>
    <n v="346.21000000000009"/>
    <n v="488.38999999999993"/>
    <n v="658.59999999999991"/>
    <n v="860.78000000000031"/>
    <n v="1099.7799999999997"/>
    <n v="1385.9999999999995"/>
    <n v="1385.9999999999995"/>
    <n v="1385.9999999999995"/>
    <n v="1385.9999999999995"/>
    <n v="1385.9999999999995"/>
    <n v="1385.9999999999995"/>
    <n v="1385.9999999999995"/>
    <n v="1385.9999999999995"/>
    <n v="1385.9999999999995"/>
    <n v="1385.9999999999995"/>
    <n v="1385.9999999999995"/>
    <n v="1385.9999999999995"/>
    <n v="1385.9999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ribution_IK_SubOpt_Annual-364"/>
    <s v="AFUDC Not Eligible"/>
    <s v="Maintenance"/>
    <s v="Maintenance"/>
    <s v="~"/>
    <s v="IKSO-Distrib Line OH/UG SubOp"/>
    <s v="~"/>
    <s v="PEF Distribution Poles Towers &amp; Fixtures 364.0"/>
    <n v="0"/>
    <n v="0.01"/>
    <n v="0.03"/>
    <n v="6.9999999999999993E-2"/>
    <n v="0.16"/>
    <n v="0.5"/>
    <n v="1.2000000000000002"/>
    <n v="2.1199999999999997"/>
    <n v="3.2099999999999995"/>
    <n v="4.54"/>
    <n v="6.1599999999999993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7.91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8.314610370934882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  <n v="1.3223658993051279E-2"/>
  </r>
  <r>
    <s v="DE Florida"/>
    <x v="25"/>
    <s v="Customer Delivery"/>
    <s v="PEF Distribution_IK_SubOpt_Annual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.03"/>
    <n v="0.17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4.7301828911766042E-3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  <n v="7.5229412729115909E-4"/>
  </r>
  <r>
    <s v="DE Florida"/>
    <x v="25"/>
    <s v="Customer Delivery"/>
    <s v="PEF Distribution_IK_SubOpt_SOG_SPP_2023-364"/>
    <s v="AFUDC Not Eligible"/>
    <s v="Recoverable"/>
    <s v="Florida SPP"/>
    <s v="Distribution Operations"/>
    <s v="IKSO-Distrib Line OH/UG SubOp"/>
    <s v="DEF - SPP"/>
    <s v="PEF Distribution Poles Towers &amp; Fixtures 364.0 SPP"/>
    <n v="1.53"/>
    <n v="2.4899999999999998"/>
    <n v="4.42"/>
    <n v="7.9199999999999982"/>
    <n v="14.169999999999996"/>
    <n v="25.08"/>
    <n v="40.520000000000003"/>
    <n v="59.059999999999995"/>
    <n v="81.910000000000011"/>
    <n v="109.46000000000001"/>
    <n v="141.03"/>
    <n v="176.59000000000003"/>
    <n v="176.59000000000003"/>
    <n v="176.59000000000003"/>
    <n v="176.59000000000003"/>
    <n v="176.59000000000003"/>
    <n v="176.59000000000003"/>
    <n v="176.59000000000003"/>
    <n v="176.59000000000003"/>
    <n v="176.59000000000003"/>
    <n v="176.59000000000003"/>
    <n v="176.59000000000003"/>
    <n v="176.59000000000003"/>
    <n v="176.590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ribution_IK_SubOpt_SPP_2024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.18"/>
    <n v="0.63"/>
    <n v="1.75"/>
    <n v="3.58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5.8599999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ribution_IK_SubOpt_SPP_Annual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.84"/>
    <n v="4.4899999999999993"/>
    <n v="13.329999999999998"/>
    <n v="27.78"/>
    <n v="48.300000000000004"/>
    <n v="76.239999999999995"/>
    <n v="109.78"/>
    <n v="149.19999999999999"/>
    <n v="197.97000000000003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56.89000000000004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  <n v="205.12813349812097"/>
  </r>
  <r>
    <s v="DE Florida"/>
    <x v="25"/>
    <s v="Customer Delivery"/>
    <s v="PEF Dist_MajProj_CustomerFleetElec 2025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552187499999998E-2"/>
    <n v="0.39051327573715311"/>
    <n v="0.87949326681462359"/>
    <n v="1.56510406706084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5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01391666666667E-3"/>
    <n v="1.0413687352990749E-2"/>
    <n v="2.3453153781723295E-2"/>
    <n v="4.1736108454955755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5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1048708333333322E-3"/>
    <n v="3.6447905735467627E-2"/>
    <n v="8.2086038236031528E-2"/>
    <n v="0.146076379592345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5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020875E-3"/>
    <n v="1.5620531029486125E-2"/>
    <n v="3.5179730672584938E-2"/>
    <n v="6.2604162682433628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5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006958333333335E-3"/>
    <n v="5.2068436764953745E-3"/>
    <n v="1.1726576890861647E-2"/>
    <n v="2.0868054227477877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5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60835E-2"/>
    <n v="6.2482124117944501E-2"/>
    <n v="0.14071892269033975"/>
    <n v="0.25041665072973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52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6821446874999997"/>
    <n v="3.4755681540606629"/>
    <n v="7.8274900746501492"/>
    <n v="13.929426196841483"/>
    <n v="21.786839487467375"/>
    <n v="31.40520996694022"/>
    <n v="42.790034762487721"/>
    <n v="55.946828161554734"/>
    <n v="70.881121665371808"/>
    <n v="87.5984640426909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52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152385833333334E-2"/>
    <n v="9.2681817441617673E-2"/>
    <n v="0.20873306865733732"/>
    <n v="0.37145136524910621"/>
    <n v="0.58098238633246335"/>
    <n v="0.83747226578507239"/>
    <n v="1.141067593666339"/>
    <n v="1.4919154176414593"/>
    <n v="1.8901632444099148"/>
    <n v="2.335959041138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52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033350416666663E-2"/>
    <n v="0.32438636104566182"/>
    <n v="0.73056574030068056"/>
    <n v="1.3000797783718716"/>
    <n v="2.0334383521636217"/>
    <n v="2.9311529302477535"/>
    <n v="3.9937365778321867"/>
    <n v="5.2217039617451082"/>
    <n v="6.6155713554347031"/>
    <n v="8.17585664398449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52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728578750000003E-2"/>
    <n v="0.1390227261624265"/>
    <n v="0.31309960298600592"/>
    <n v="0.55717704787365929"/>
    <n v="0.87147357949869508"/>
    <n v="1.2562083986776087"/>
    <n v="1.7116013904995087"/>
    <n v="2.2378731264621892"/>
    <n v="2.8352448666148722"/>
    <n v="3.5039385617076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52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76192916666667E-2"/>
    <n v="4.6340908720808836E-2"/>
    <n v="0.10436653432866866"/>
    <n v="0.18572568262455311"/>
    <n v="0.29049119316623168"/>
    <n v="0.41873613289253619"/>
    <n v="0.57053379683316952"/>
    <n v="0.74595770882072965"/>
    <n v="0.94508162220495739"/>
    <n v="1.16797952056921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52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891431500000001"/>
    <n v="0.55609090464970601"/>
    <n v="1.2523984119440237"/>
    <n v="2.2287081914946372"/>
    <n v="3.4858943179947803"/>
    <n v="5.0248335947104348"/>
    <n v="6.8464055619980346"/>
    <n v="8.9514925058487567"/>
    <n v="11.340979466459489"/>
    <n v="14.0157542468305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6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75143720666665"/>
    <n v="6.4350756176565156"/>
    <n v="14.492735660493215"/>
    <n v="25.790577803089171"/>
    <n v="40.338716824699738"/>
    <n v="58.147299079583235"/>
    <n v="79.226502595567666"/>
    <n v="103.58653717292518"/>
    <n v="131.2376444835551"/>
    <n v="162.190098170476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6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867032579166665E-2"/>
    <n v="0.17160194704625806"/>
    <n v="0.38647279459212724"/>
    <n v="0.68774846317498828"/>
    <n v="1.0756986801325277"/>
    <n v="1.5505940148021704"/>
    <n v="2.1127058811495245"/>
    <n v="2.7623065404050324"/>
    <n v="3.4996691037088521"/>
    <n v="4.32506753476399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6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0035264375"/>
    <n v="0.60060941808374146"/>
    <n v="1.3526606443608911"/>
    <n v="2.4071300551395733"/>
    <n v="3.7649617001938012"/>
    <n v="5.4271025763094451"/>
    <n v="7.3945026364838329"/>
    <n v="9.6681147991540648"/>
    <n v="12.248894957454141"/>
    <n v="15.1378019885009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6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30119921666666E-2"/>
    <n v="0.2574055239912254"/>
    <n v="0.57971505517663646"/>
    <n v="1.0316331287895963"/>
    <n v="1.6135643399287449"/>
    <n v="2.3259145467051034"/>
    <n v="3.169090874184783"/>
    <n v="4.1435017183439991"/>
    <n v="5.2495567500364348"/>
    <n v="6.48766691897298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6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434166637499998E-2"/>
    <n v="8.5803576944967291E-2"/>
    <n v="0.19324226058450908"/>
    <n v="0.34388466561460795"/>
    <n v="0.53786565979621703"/>
    <n v="0.77532053190293304"/>
    <n v="1.0563849930352585"/>
    <n v="1.3811951779389668"/>
    <n v="1.7498876463275836"/>
    <n v="2.162599384208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6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5720219547500001"/>
    <n v="1.0296116822775483"/>
    <n v="2.3188367675527637"/>
    <n v="4.1264907790499299"/>
    <n v="6.4541920807951669"/>
    <n v="9.3035640888130224"/>
    <n v="12.676235286897148"/>
    <n v="16.573839242430196"/>
    <n v="20.998014622253116"/>
    <n v="25.950405208583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7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455175781249998"/>
    <n v="3.6610619600358101"/>
    <n v="8.2452493763870951"/>
    <n v="14.672850628695382"/>
    <n v="22.949620246629962"/>
    <n v="33.081330723602761"/>
    <n v="45.073772572845215"/>
    <n v="58.932754383660189"/>
    <n v="74.66410287784953"/>
    <n v="92.27366296631773"/>
    <n v="111.76729780585229"/>
    <n v="111.76729780585229"/>
    <n v="133.15088885608139"/>
    <n v="158.44234980379676"/>
    <n v="189.66589359640878"/>
    <n v="226.84003823897189"/>
    <n v="269.98335954364131"/>
    <n v="319.1144913101279"/>
    <n v="374.25212550671597"/>
    <n v="435.41501245184651"/>
    <n v="502.62196099626703"/>
    <n v="575.89183870575027"/>
    <n v="655.24357204438286"/>
    <n v="740.69614655842668"/>
    <n v="740.69614655842668"/>
    <n v="832.26860706075377"/>
    <n v="930.77266933929457"/>
    <n v="1037.0225830908034"/>
    <n v="1151.042528307448"/>
    <n v="1272.856760463352"/>
    <n v="1402.489610750225"/>
    <n v="1539.9654863137282"/>
    <n v="1685.3088704905767"/>
    <n v="1838.5443230463836"/>
    <n v="1999.6964804142453"/>
    <n v="2168.7900559340724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7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388046875E-2"/>
    <n v="9.7628318934288277E-2"/>
    <n v="0.2198733167036559"/>
    <n v="0.39127601676521018"/>
    <n v="0.61198987324346565"/>
    <n v="0.88216881929607349"/>
    <n v="1.2019672686092053"/>
    <n v="1.5715401168976046"/>
    <n v="1.9910427434093205"/>
    <n v="2.4606310124351389"/>
    <n v="2.9804612748227273"/>
    <n v="2.9804612748227273"/>
    <n v="3.550690369495503"/>
    <n v="4.2251293281012456"/>
    <n v="5.0577571625708995"/>
    <n v="6.0490676863725819"/>
    <n v="7.1995562544971001"/>
    <n v="8.5097197682700756"/>
    <n v="9.9800566801790911"/>
    <n v="11.611066998715906"/>
    <n v="13.403252293233788"/>
    <n v="15.357115698820007"/>
    <n v="17.473161921183543"/>
    <n v="19.751897241558044"/>
    <n v="19.751897241558044"/>
    <n v="22.193829521620099"/>
    <n v="24.820604515714521"/>
    <n v="27.653935549088093"/>
    <n v="30.694467421531947"/>
    <n v="33.942846945689389"/>
    <n v="37.399722953339342"/>
    <n v="41.065746301699427"/>
    <n v="44.94156987974872"/>
    <n v="49.027848614570232"/>
    <n v="53.325239477713211"/>
    <n v="57.834401491575271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7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358164062500005E-2"/>
    <n v="0.34169911627000898"/>
    <n v="0.76955660846279561"/>
    <n v="1.3694660586782357"/>
    <n v="2.1419645563521299"/>
    <n v="3.0875908675362576"/>
    <n v="4.2068854401322193"/>
    <n v="5.5003904091416169"/>
    <n v="6.9686496019326221"/>
    <n v="8.6122085435229874"/>
    <n v="10.431614461879548"/>
    <n v="10.431614461879548"/>
    <n v="12.427416293234263"/>
    <n v="14.787952648354363"/>
    <n v="17.702150068998151"/>
    <n v="21.17173690230404"/>
    <n v="25.198446890739856"/>
    <n v="29.784019188945273"/>
    <n v="34.930198380626827"/>
    <n v="40.63873449550568"/>
    <n v="46.911383026318262"/>
    <n v="53.749904945870028"/>
    <n v="61.156066724142406"/>
    <n v="69.131640345453164"/>
    <n v="69.131640345453164"/>
    <n v="77.678403325670359"/>
    <n v="86.872115805000846"/>
    <n v="96.788774421808341"/>
    <n v="107.43063597536184"/>
    <n v="118.79996430991288"/>
    <n v="130.8990303366877"/>
    <n v="143.73011205594798"/>
    <n v="157.29549457912051"/>
    <n v="171.59747015099583"/>
    <n v="186.63833817199625"/>
    <n v="202.42040522051346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7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582070312499999E-2"/>
    <n v="0.1464424784014324"/>
    <n v="0.32980997505548382"/>
    <n v="0.58691402514781532"/>
    <n v="0.91798480986519859"/>
    <n v="1.3232532289441106"/>
    <n v="1.8029509029138087"/>
    <n v="2.3573101753464076"/>
    <n v="2.986564115113981"/>
    <n v="3.6909465186527091"/>
    <n v="4.4706919122340913"/>
    <n v="4.4706919122340913"/>
    <n v="5.3260355542432549"/>
    <n v="6.3376939921518698"/>
    <n v="7.5866357438563501"/>
    <n v="9.073601529558875"/>
    <n v="10.799334381745654"/>
    <n v="12.764579652405118"/>
    <n v="14.970085020268641"/>
    <n v="17.416600498073862"/>
    <n v="20.104878439850683"/>
    <n v="23.035673548230012"/>
    <n v="26.209742881775316"/>
    <n v="29.627845862337068"/>
    <n v="29.627845862337068"/>
    <n v="33.290744282430147"/>
    <n v="37.230906773571782"/>
    <n v="41.480903323632134"/>
    <n v="46.041701132297916"/>
    <n v="50.914270418534073"/>
    <n v="56.099584430008996"/>
    <n v="61.598619452549123"/>
    <n v="67.412354819623062"/>
    <n v="73.54177292185534"/>
    <n v="79.987859216569802"/>
    <n v="86.751602237362889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7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1940234375E-2"/>
    <n v="4.8814159467144139E-2"/>
    <n v="0.10993665835182795"/>
    <n v="0.19563800838260509"/>
    <n v="0.30599493662173283"/>
    <n v="0.44108440964803675"/>
    <n v="0.60098363430460267"/>
    <n v="0.78577005844880232"/>
    <n v="0.99552137170466026"/>
    <n v="1.2303155062175695"/>
    <n v="1.4902306374113636"/>
    <n v="1.4902306374113636"/>
    <n v="1.7753451847477515"/>
    <n v="2.1125646640506228"/>
    <n v="2.5288785812854497"/>
    <n v="3.0245338431862909"/>
    <n v="3.5997781272485501"/>
    <n v="4.2548598841350378"/>
    <n v="4.9900283400895455"/>
    <n v="5.8055334993579528"/>
    <n v="6.7016261466168938"/>
    <n v="7.6785578494100033"/>
    <n v="8.7365809605917715"/>
    <n v="9.8759486207790221"/>
    <n v="9.8759486207790221"/>
    <n v="11.09691476081005"/>
    <n v="12.410302257857261"/>
    <n v="13.826967774544046"/>
    <n v="15.347233710765973"/>
    <n v="16.971423472844695"/>
    <n v="18.699861476669671"/>
    <n v="20.532873150849714"/>
    <n v="22.47078493987436"/>
    <n v="24.513924307285116"/>
    <n v="26.662619738856606"/>
    <n v="28.917200745787635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Dist_MajProj_CustomerFleetElec 2027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632828125"/>
    <n v="0.58576991360572961"/>
    <n v="1.3192399002219353"/>
    <n v="2.3476561005912613"/>
    <n v="3.6719392394607944"/>
    <n v="5.2930129157764423"/>
    <n v="7.2118036116552346"/>
    <n v="9.4292407013856305"/>
    <n v="11.946256460455924"/>
    <n v="14.763786074610836"/>
    <n v="17.882767648936365"/>
    <n v="17.882767648936365"/>
    <n v="21.30414221697302"/>
    <n v="25.350775968607479"/>
    <n v="30.3465429754254"/>
    <n v="36.2944061182355"/>
    <n v="43.197337526982615"/>
    <n v="51.058318609620471"/>
    <n v="59.880340081074564"/>
    <n v="69.666401992295448"/>
    <n v="80.419513759402733"/>
    <n v="92.142694192920047"/>
    <n v="104.83897152710126"/>
    <n v="118.51138344934827"/>
    <n v="118.51138344934827"/>
    <n v="133.16297712972059"/>
    <n v="148.92362709428713"/>
    <n v="165.92361329452854"/>
    <n v="184.16680452919167"/>
    <n v="203.65708167413629"/>
    <n v="224.39833772003598"/>
    <n v="246.39447781019649"/>
    <n v="269.64941927849225"/>
    <n v="294.16709168742136"/>
    <n v="319.95143686627921"/>
    <n v="347.00640894945155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Delivery"/>
    <s v="PEF Other Yates Maintenance SA"/>
    <s v="AFUDC Not Eligible"/>
    <s v="Maintenance"/>
    <s v="Maintenance"/>
    <s v="Distribution Operations"/>
    <s v="SA - Gen. Bldg. &amp; Oper. Centers"/>
    <s v="~"/>
    <s v="PEF Distribution General Plant Struct &amp; Improv 390.0"/>
    <n v="519.44000000000005"/>
    <n v="518.79"/>
    <n v="525.19000000000005"/>
    <n v="92.37"/>
    <n v="90.78"/>
    <n v="92.88"/>
    <n v="49.269999999999996"/>
    <n v="36.700000000000003"/>
    <n v="34.630000000000003"/>
    <n v="37.72"/>
    <n v="42.08"/>
    <n v="31.92"/>
    <n v="31.92"/>
    <n v="57.094442373050001"/>
    <n v="90.808269353434682"/>
    <n v="126.00294024756161"/>
    <n v="162.76623447700447"/>
    <n v="201.08373942665179"/>
    <n v="240.74332382447045"/>
    <n v="282.41109824475535"/>
    <n v="326.90390422334536"/>
    <n v="374.74350165342588"/>
    <n v="426.25989619787623"/>
    <n v="481.67774449506942"/>
    <n v="9.6335548899014043"/>
    <n v="9.6335548899014043"/>
    <n v="9.6335548899014043"/>
    <n v="13.450265371857085"/>
    <n v="20.883952040899121"/>
    <n v="32.163987127207903"/>
    <n v="47.252011732182865"/>
    <n v="65.591089271522037"/>
    <n v="88.926320238503394"/>
    <n v="119.39759751965585"/>
    <n v="158.37124784257665"/>
    <n v="206.71165650461404"/>
    <n v="265.00689563557108"/>
    <n v="5.3001379127114205"/>
    <n v="5.3001379127114205"/>
    <n v="5.3001379127114205"/>
    <n v="8.9622923502639011"/>
    <n v="16.477757565683696"/>
    <n v="28.621976260477364"/>
    <n v="44.439425736940315"/>
    <n v="63.827847425366116"/>
    <n v="86.665677083050952"/>
    <n v="112.90892258748627"/>
    <n v="143.31719958821211"/>
    <n v="178.79112040451994"/>
    <n v="220.41801408639731"/>
    <n v="4.408360281727937"/>
    <n v="4.408360281727937"/>
    <n v="4.408360281727937"/>
    <n v="6.0448147352468471"/>
    <n v="8.213899348909715"/>
    <n v="11.038926135598849"/>
    <n v="14.359743641058959"/>
    <n v="18.177899560303107"/>
    <n v="22.413846874415427"/>
    <n v="26.987790244937514"/>
    <n v="31.981884329340808"/>
    <n v="37.51909001818008"/>
    <n v="43.763301815916122"/>
    <n v="0.87526603631832245"/>
    <n v="0.87526603631832245"/>
    <n v="0.87526603631832245"/>
    <n v="1.070304460726869"/>
    <n v="1.2659517307337391"/>
    <n v="1.4622097469539714"/>
    <n v="1.659080415935698"/>
    <n v="1.8565656501786647"/>
    <n v="2.0546673681528107"/>
    <n v="2.2533874943169052"/>
    <n v="2.4527279591372424"/>
    <n v="2.6526906991063952"/>
    <n v="2.8532776567620273"/>
    <n v="5.7065553135240421E-2"/>
    <n v="5.7065553135240421E-2"/>
    <n v="6.108981561411516E-2"/>
    <n v="6.5126640512442324E-2"/>
    <n v="6.9176067045949849E-2"/>
    <n v="7.3238134552784231E-2"/>
    <n v="7.7312882493892676E-2"/>
    <n v="8.1400350453406434E-2"/>
    <n v="8.5500578139025368E-2"/>
    <n v="8.9613605382403677E-2"/>
    <n v="9.3739472139536817E-2"/>
    <n v="9.7878218491149693E-2"/>
    <n v="0.10202988464308602"/>
    <n v="0.10619451092669885"/>
    <n v="0.10619451092669885"/>
  </r>
  <r>
    <s v="DE Florida"/>
    <x v="25"/>
    <s v="Customer Delivery"/>
    <s v="PEF Other Yates Maintenance TC-392.1"/>
    <s v="AFUDC Not Eligible"/>
    <s v="Maintenance"/>
    <s v="Maintenance"/>
    <s v="Operations Support"/>
    <s v="TC - Automotive Equipment"/>
    <s v="~"/>
    <s v="PEF Distribution General Plant Cars 392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146775536063899E-5"/>
    <n v="1.4146775536063899E-5"/>
    <n v="3.8033963726898802E-2"/>
    <n v="9.4828682963767535E-2"/>
    <n v="0.15180069657183642"/>
    <n v="0.2089505580056252"/>
    <n v="0.26627882244735601"/>
    <n v="0.32378604681234663"/>
    <n v="0.38147278975442073"/>
    <n v="0.43933961167133478"/>
    <n v="0.4973870747102222"/>
    <n v="0.55561574277305426"/>
    <n v="0.61402618152211796"/>
    <n v="0.67261895838551145"/>
    <n v="0.67261895838551145"/>
  </r>
  <r>
    <s v="DE Florida"/>
    <x v="25"/>
    <s v="Customer Delivery"/>
    <s v="PEF Other Yates Maintenance TC-392.2"/>
    <s v="AFUDC Not Eligible"/>
    <s v="Maintenance"/>
    <s v="Maintenance"/>
    <s v="Operations Support"/>
    <s v="TC - Automotive Equipment"/>
    <s v="~"/>
    <s v="PEF Distribution General Plant Light Trucks 39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5617283237178601E-5"/>
    <n v="9.5617283237178601E-5"/>
    <n v="0.25706948364564969"/>
    <n v="0.64094188918448536"/>
    <n v="1.0260126176955195"/>
    <n v="1.4122854099476247"/>
    <n v="1.7997640183871195"/>
    <n v="2.1884522071742216"/>
    <n v="2.5783537522196149"/>
    <n v="2.96947244122113"/>
    <n v="3.3618120737005404"/>
    <n v="3.7553764610404725"/>
    <n v="4.1501694265214324"/>
    <n v="4.5461948053589456"/>
    <n v="4.5461948053589456"/>
  </r>
  <r>
    <s v="DE Florida"/>
    <x v="25"/>
    <s v="Customer Delivery"/>
    <s v="PEF Other Yates Maintenance TC-392.3"/>
    <s v="AFUDC Not Eligible"/>
    <s v="Maintenance"/>
    <s v="Maintenance"/>
    <s v="Operations Support"/>
    <s v="TC - Automotive Equipment"/>
    <s v="~"/>
    <s v="PEF Distribution General Plant Heavy Trucks 392.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169239334486808E-5"/>
    <n v="4.7169239334486808E-5"/>
    <n v="0.12681569261483019"/>
    <n v="0.31618490242439046"/>
    <n v="0.50614526041513686"/>
    <n v="0.69669861195661231"/>
    <n v="0.8878468081789942"/>
    <n v="1.0795917059910776"/>
    <n v="1.271935168098314"/>
    <n v="1.4648790630209068"/>
    <n v="1.6584252651119624"/>
    <n v="1.8525756545756997"/>
    <n v="2.0473321174857144"/>
    <n v="2.2426965458033012"/>
    <n v="2.2426965458033012"/>
  </r>
  <r>
    <s v="DE Florida"/>
    <x v="25"/>
    <s v="Customer Delivery"/>
    <s v="PEF Other Yates Maintenance TC-392.4"/>
    <s v="AFUDC Not Eligible"/>
    <s v="Maintenance"/>
    <s v="Maintenance"/>
    <s v="Operations Support"/>
    <s v="TC - Automotive Equipment"/>
    <s v="~"/>
    <s v="PEF Distribution General Plant Special Equip 392.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841022793654567E-5"/>
    <n v="9.841022793654567E-5"/>
    <n v="0.26457838608890755"/>
    <n v="0.65966355948712518"/>
    <n v="1.0559820584185848"/>
    <n v="1.4535377329186039"/>
    <n v="1.8523344450410395"/>
    <n v="2.2523760688958063"/>
    <n v="2.6536664906865117"/>
    <n v="3.0562096087482087"/>
    <n v="3.4600093335852651"/>
    <n v="3.8650695879093537"/>
    <n v="4.2713943066775579"/>
    <n v="4.6789874371305995"/>
    <n v="4.6789874371305995"/>
  </r>
  <r>
    <s v="DE Florida"/>
    <x v="25"/>
    <s v="Customer Delivery"/>
    <s v="PEF Other Yates Maintenance TC-392.5"/>
    <s v="AFUDC Not Eligible"/>
    <s v="Maintenance"/>
    <s v="Maintenance"/>
    <s v="Operations Support"/>
    <s v="TC - Automotive Equipment"/>
    <s v="~"/>
    <s v="PEF Distribution General Plant Trailers 39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198466431650052E-4"/>
    <n v="1.0198466431650052E-4"/>
    <n v="0.27418834867527103"/>
    <n v="0.68362372577269781"/>
    <n v="1.0943372250037484"/>
    <n v="1.5063328362439434"/>
    <n v="1.9196145618238787"/>
    <n v="2.3341864165681052"/>
    <n v="2.750052427834131"/>
    <n v="3.1672166355515454"/>
    <n v="3.5856830922612652"/>
    <n v="4.0054558631549018"/>
    <n v="4.4265390261142539"/>
    <n v="4.8489366717509217"/>
    <n v="4.8489366717509217"/>
  </r>
  <r>
    <s v="DE Florida"/>
    <x v="25"/>
    <s v="Customer Delivery"/>
    <s v="PEF Other Yates Maintenance TC-396"/>
    <s v="AFUDC Not Eligible"/>
    <s v="Maintenance"/>
    <s v="Maintenance"/>
    <s v="Operations Support"/>
    <s v="TC - Automotive Equipment"/>
    <s v="~"/>
    <s v="PEF Distribution Gen. Plant Power Oper Equip 39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701173608657624E-5"/>
    <n v="8.6701173608657624E-5"/>
    <n v="0.2330982974674905"/>
    <n v="0.58117541228829916"/>
    <n v="0.93033910899613059"/>
    <n v="1.2805927795410639"/>
    <n v="1.6319398264617271"/>
    <n v="1.9843836629183511"/>
    <n v="2.3379277127259268"/>
    <n v="2.6925754103874651"/>
    <n v="3.0483302011273627"/>
    <n v="3.4051955409248693"/>
    <n v="3.7631748965476617"/>
    <n v="4.1222717455855209"/>
    <n v="4.1222717455855209"/>
  </r>
  <r>
    <s v="DE Florida"/>
    <x v="25"/>
    <s v="Customer Delivery"/>
    <s v="PEF Other Yates Maintenance VS - 303"/>
    <s v="AFUDC Not Eligible"/>
    <s v="Maintenance"/>
    <s v="Maintenance"/>
    <s v="Operations Support"/>
    <s v="VS - Other - Intangible Plant - Software"/>
    <s v="~"/>
    <s v="PEF Other Yates Maintenance VS"/>
    <n v="0"/>
    <n v="0"/>
    <n v="0"/>
    <n v="0"/>
    <n v="0"/>
    <n v="0"/>
    <n v="0"/>
    <n v="0"/>
    <n v="0"/>
    <n v="0"/>
    <n v="0"/>
    <n v="0"/>
    <n v="0"/>
    <n v="5.8546920849999982E-2"/>
    <n v="4.7000566267879593"/>
    <n v="15.061797991305504"/>
    <n v="27.793632532178826"/>
    <n v="43.460340428206607"/>
    <n v="62.664422448932228"/>
    <n v="85.505988051187288"/>
    <n v="111.97843355617569"/>
    <n v="142.02183387226384"/>
    <n v="175.38419616824132"/>
    <n v="211.57858993944208"/>
    <n v="4.231571798788849"/>
    <n v="4.231571798788849"/>
    <n v="4.231571798788849"/>
    <n v="6.2114021073561556"/>
    <n v="10.480411949407957"/>
    <n v="17.045730874384247"/>
    <n v="25.914535302193567"/>
    <n v="37.094081400237094"/>
    <n v="50.591591500657451"/>
    <n v="66.414165573413442"/>
    <n v="84.56892014882942"/>
    <n v="105.06311308000784"/>
    <n v="127.90402729596768"/>
    <n v="2.5580805459193527"/>
    <n v="2.5580805459193527"/>
    <n v="2.5580805459193527"/>
    <n v="4.6142960606378942"/>
    <n v="9.6445980152825648"/>
    <n v="17.658270526270289"/>
    <n v="28.664626691965687"/>
    <n v="42.673008683153142"/>
    <n v="59.692787833791328"/>
    <n v="79.733364732050973"/>
    <n v="102.80416931163691"/>
    <n v="128.91466094339512"/>
    <n v="158.07432852720572"/>
    <n v="3.1614865705441275"/>
    <n v="3.1614865705441275"/>
    <n v="3.1614865705441275"/>
    <n v="5.4654740577932914"/>
    <n v="10.917834269210733"/>
    <n v="19.528395385478305"/>
    <n v="31.307016267614657"/>
    <n v="46.263586552749096"/>
    <n v="64.408026750194495"/>
    <n v="85.750288337819995"/>
    <n v="110.3003538587247"/>
    <n v="138.06823701821301"/>
    <n v="169.06398278107275"/>
    <n v="3.381279655621455"/>
    <n v="3.381279655621455"/>
    <n v="3.381279655621455"/>
    <n v="5.5805793794765943"/>
    <n v="10.632855343597548"/>
    <n v="18.387631987191451"/>
    <n v="28.679356002920155"/>
    <n v="41.582772283162271"/>
    <n v="57.359293071413887"/>
    <n v="76.223092627608452"/>
    <n v="99.475705410525791"/>
    <n v="127.27253740416245"/>
    <n v="158.38197655786021"/>
    <n v="3.1676395311572207"/>
    <n v="3.1676395311572207"/>
    <n v="3.1676395311572207"/>
    <n v="3.9467782388131263"/>
    <n v="4.7283491603985599"/>
    <n v="5.5123598884827789"/>
    <n v="6.2988180393365374"/>
    <n v="7.087731253006071"/>
    <n v="7.8791071933873207"/>
    <n v="8.6729535483003808"/>
    <n v="9.4692780295641814"/>
    <n v="10.268088373071409"/>
    <n v="11.069392338863652"/>
    <n v="11.873197711206791"/>
    <n v="11.873197711206791"/>
  </r>
  <r>
    <s v="DE Florida"/>
    <x v="25"/>
    <s v="Customer Services"/>
    <s v="PEF Customer Maintenance - Intangible VS"/>
    <s v="AFUDC Not Eligible"/>
    <s v="Maintenance"/>
    <s v="Maintenance"/>
    <s v="Customer Operations"/>
    <s v="VS - Cust - Intangible Plant - Software"/>
    <s v="~"/>
    <s v="PEF Corporate 2008 Misc Intangible 303"/>
    <n v="24.56"/>
    <n v="29.04"/>
    <n v="33.89"/>
    <n v="38.99"/>
    <n v="44.23"/>
    <n v="49.62"/>
    <n v="55.23"/>
    <n v="61.02"/>
    <n v="67.39"/>
    <n v="74.34"/>
    <n v="82.6"/>
    <n v="92.81"/>
    <n v="9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Services"/>
    <s v="PEF Customer Maintenance Facilities SA"/>
    <s v="AFUDC Not Eligible"/>
    <s v="Maintenance"/>
    <s v="Maintenance"/>
    <s v="Customer Operations"/>
    <s v="SA - Cust - Gen. Bldg. &amp; Oper. Centers"/>
    <s v="~"/>
    <s v="D GEN 390 5Z-STRUCT &amp; IMPROVE-50220"/>
    <n v="37.96"/>
    <n v="42.03"/>
    <n v="48.709999999999994"/>
    <n v="55.81"/>
    <n v="35.93"/>
    <n v="43.45"/>
    <n v="51.18"/>
    <n v="58.99"/>
    <n v="67.25"/>
    <n v="75.97"/>
    <n v="84.76"/>
    <n v="93.59"/>
    <n v="93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Services"/>
    <s v="PEF Customer Maintenance Facilities VS"/>
    <s v="AFUDC Not Eligible"/>
    <s v="Maintenance"/>
    <s v="Maintenance"/>
    <s v="Customer Operations"/>
    <s v="VS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1.387582315"/>
    <n v="1.444982279085266"/>
    <n v="1.797910172831152"/>
    <n v="1.4634323722492217"/>
    <n v="1.4623882429334794"/>
    <n v="1.8088903535063183"/>
    <n v="1.7459777837498303"/>
    <n v="1.4523444114681983"/>
    <n v="1.7979331549789479"/>
    <n v="1.4525065989919033"/>
    <n v="0"/>
    <n v="0"/>
    <n v="0"/>
    <n v="0.77261332500000002"/>
    <n v="0.82653272383825271"/>
    <n v="0.83450521740802408"/>
    <n v="0.84545594990202622"/>
    <n v="0.84549013447513044"/>
    <n v="0.84549024118808669"/>
    <n v="1.1280013765212094"/>
    <n v="0.83544630305704493"/>
    <n v="0.83453304266086414"/>
    <n v="0.83453019176328302"/>
    <n v="0"/>
    <n v="0"/>
    <n v="0"/>
    <n v="0.76636998499999998"/>
    <n v="0.8218307291910748"/>
    <n v="0.82512552933239391"/>
    <n v="0.83606165961115086"/>
    <n v="0.83609579860095817"/>
    <n v="0.83609590517161869"/>
    <n v="1.1186070405042972"/>
    <n v="0.82605196704013117"/>
    <n v="0.82513870664395017"/>
    <n v="0.8251358557463695"/>
    <n v="0"/>
    <n v="0"/>
    <n v="0"/>
    <n v="0.76636998499999998"/>
    <n v="0.8218307291910748"/>
    <n v="0.82512552933239391"/>
    <n v="0.83606165961115086"/>
    <n v="0.83609579860095817"/>
    <n v="0.83609590517161869"/>
    <n v="1.1186070405042972"/>
    <n v="0.82605196704013117"/>
    <n v="0.82513870664395017"/>
    <n v="0.8251358557463695"/>
    <n v="0"/>
    <n v="0"/>
    <n v="0"/>
    <n v="0.76636998499999998"/>
    <n v="0.8218307291910748"/>
    <n v="0.82512552933239391"/>
    <n v="0.83606165961115086"/>
    <n v="0.83609579860095817"/>
    <n v="0.83609590517161869"/>
    <n v="1.1186070405042972"/>
    <n v="0.82605196704013117"/>
    <n v="0.82513870664395017"/>
    <n v="0.8251358557463695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Customer Services"/>
    <s v="PEF Customer Meters IK"/>
    <s v="AFUDC Not Eligible"/>
    <s v="Expansion"/>
    <s v="Customer Adds"/>
    <s v="Customer Operations"/>
    <s v="IK - Cust - Meters"/>
    <s v="~"/>
    <s v="PEF Distribution Meters 370.0"/>
    <n v="54.29"/>
    <n v="54.29"/>
    <n v="54.29"/>
    <n v="54.29"/>
    <n v="54.29"/>
    <n v="54.29"/>
    <n v="54.29"/>
    <n v="54.29"/>
    <n v="14.22"/>
    <n v="14.22"/>
    <n v="14.22"/>
    <n v="14.22"/>
    <n v="14.22"/>
    <n v="17.210278909700001"/>
    <n v="22.869399239864045"/>
    <n v="0"/>
    <n v="0"/>
    <n v="2.6128377899999999"/>
    <n v="0"/>
    <n v="0"/>
    <n v="2.6128377899999999"/>
    <n v="0"/>
    <n v="0"/>
    <n v="2.6128377899999999"/>
    <n v="0"/>
    <n v="0"/>
    <n v="0"/>
    <n v="1.2174513"/>
    <n v="0"/>
    <n v="0"/>
    <n v="1.2190121350000001"/>
    <n v="0"/>
    <n v="0"/>
    <n v="1.2174513"/>
    <n v="0"/>
    <n v="0"/>
    <n v="1.2174513"/>
    <n v="0"/>
    <n v="0"/>
    <n v="0"/>
    <n v="2.4786059800000002"/>
    <n v="0"/>
    <n v="0"/>
    <n v="2.480166815"/>
    <n v="0"/>
    <n v="0"/>
    <n v="2.480166815"/>
    <n v="0"/>
    <n v="0"/>
    <n v="2.480166815"/>
    <n v="0"/>
    <n v="0"/>
    <n v="0"/>
    <n v="2.4786059800000002"/>
    <n v="0"/>
    <n v="0"/>
    <n v="2.480166815"/>
    <n v="0"/>
    <n v="0"/>
    <n v="2.480166815"/>
    <n v="0"/>
    <n v="0"/>
    <n v="2.480166815"/>
    <n v="0"/>
    <n v="0"/>
    <n v="0"/>
    <n v="2.4786059800000002"/>
    <n v="0"/>
    <n v="0"/>
    <n v="2.480166815"/>
    <n v="0"/>
    <n v="0"/>
    <n v="2.480166815"/>
    <n v="0"/>
    <n v="0"/>
    <n v="2.480166815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Distributed Energy Solutions"/>
    <s v="PEF DES Exp Cust Sol TA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2.23"/>
    <n v="3.72"/>
    <n v="5.21"/>
    <n v="6.71"/>
    <n v="8.2200000000000006"/>
    <n v="9.73"/>
    <n v="11.29"/>
    <n v="0.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096245859999976"/>
    <n v="0.42258347237813737"/>
    <n v="0.63486509712635586"/>
    <n v="0.84780939505410202"/>
    <n v="1.0614184348083604"/>
    <n v="1.2756942914937484"/>
    <n v="1.4906390466926753"/>
    <n v="1.7062547884855643"/>
    <n v="1.9225436114711358"/>
    <n v="2.1395076167867568"/>
    <n v="2.3571489121288511"/>
    <n v="2.3571489121288511"/>
  </r>
  <r>
    <s v="DE Florida"/>
    <x v="25"/>
    <s v="EHS and Coal Combustion Products"/>
    <s v="PEF Ash Strategy ABSAT"/>
    <s v="AFUDC Not Eligible"/>
    <s v="Maintenance"/>
    <s v="Environmental"/>
    <s v="Coal Combustion Products"/>
    <s v="B4 - Fossil Ash Basin Initiative"/>
    <s v="~"/>
    <s v="PEF Ash Strategy ECRC Crystal River ABSAT"/>
    <n v="0"/>
    <n v="0.04"/>
    <n v="0.26"/>
    <n v="1.02"/>
    <n v="2.23"/>
    <n v="3.48"/>
    <n v="4.8"/>
    <n v="6.13"/>
    <n v="7.46"/>
    <n v="8.76"/>
    <n v="8.76"/>
    <n v="8.76"/>
    <n v="8.76"/>
    <n v="8.7890783560500001"/>
    <n v="8.8183255268817309"/>
    <n v="8.8476639977292315"/>
    <n v="8.8770940536010237"/>
    <n v="8.906615980395328"/>
    <n v="8.9362300649028494"/>
    <n v="8.9659365948095555"/>
    <n v="8.995735858699474"/>
    <n v="9.0256281460574996"/>
    <n v="9.0556137472722025"/>
    <n v="9.0856929536386488"/>
    <n v="9.1158660573612345"/>
    <n v="9.1158660573612345"/>
    <n v="9.146133351556518"/>
    <n v="9.1764951302560718"/>
    <n v="9.2069516884093385"/>
    <n v="9.2375033218864946"/>
    <n v="9.2681503274813277"/>
    <n v="9.2988930029141166"/>
    <n v="9.3297316468345226"/>
    <n v="9.3606665588244962"/>
    <n v="9.3916980394011826"/>
    <n v="9.422826390019841"/>
    <n v="9.45405191307677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EHS and Coal Combustion Products"/>
    <s v="PEF Ash Strategy ECRC Crystal River ABSAT B2"/>
    <s v="AFUDC Not Eligible"/>
    <s v="Recoverable"/>
    <s v="Environmental"/>
    <s v="Coal Combustion Products"/>
    <s v="B2 - Fossil Env Compliance Water"/>
    <s v="~"/>
    <s v="PEF Ash Strategy ECRC Crystal River ABSAT"/>
    <n v="2.2400000000000002"/>
    <n v="2.2400000000000002"/>
    <n v="2.2400000000000002"/>
    <n v="2.2400000000000002"/>
    <n v="2.3200000000000003"/>
    <n v="2.54"/>
    <n v="2.81"/>
    <n v="2.81"/>
    <n v="2.81"/>
    <n v="2.81"/>
    <n v="2.81"/>
    <n v="2.81"/>
    <n v="2.81"/>
    <n v="2.81"/>
    <n v="2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FERC Interconnection"/>
    <s v="PEF FERC Interconnection"/>
    <s v="AFUDC Not Eligible"/>
    <s v="Expansion"/>
    <s v="Other Transmission &amp; Distribution Expansion"/>
    <s v="Transmission Expansion"/>
    <s v="EE - Transmission Right Of Way"/>
    <s v="~"/>
    <s v="PEF Distribution Easements 360.1"/>
    <n v="41.41"/>
    <n v="41.41"/>
    <n v="41.41"/>
    <n v="40.65"/>
    <n v="0"/>
    <n v="0"/>
    <n v="0"/>
    <n v="0"/>
    <n v="0"/>
    <n v="0"/>
    <n v="0"/>
    <n v="0"/>
    <n v="0"/>
    <n v="6.2786148710000003"/>
    <n v="13.024388343864706"/>
    <n v="20.536484644136848"/>
    <n v="28.914211439267159"/>
    <n v="38.2842011161357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Grid Solutions"/>
    <s v="PEF Dist_MajProj_OthT&amp;D_Mthly-360"/>
    <s v="AFUDC Not Eligible"/>
    <s v="Major Projects"/>
    <s v="Other Transmission &amp; Distribution Expansion"/>
    <s v="~"/>
    <s v="IK - Distrib Lines OH/UG (Line Ext)"/>
    <s v="~"/>
    <s v="PEF Distribution Easements 360.1"/>
    <n v="0.06"/>
    <n v="0.08"/>
    <n v="0.1"/>
    <n v="0.13"/>
    <n v="0.21"/>
    <n v="0.33"/>
    <n v="0.46"/>
    <n v="0.61"/>
    <n v="0.78"/>
    <n v="0.95"/>
    <n v="1.1299999999999999"/>
    <n v="1.32"/>
    <n v="1.32"/>
    <n v="1.5111086374"/>
    <n v="1.7041873877001126"/>
    <n v="1.8978688661426744"/>
    <n v="2.092154954246046"/>
    <n v="2.2870475394020673"/>
    <n v="4.5740950788041523E-2"/>
    <n v="4.9650970297888036E-2"/>
    <n v="5.3573195598337849E-2"/>
    <n v="5.7507664791841315E-2"/>
    <n v="6.1454416099792068E-2"/>
    <n v="6.5413487862898315E-2"/>
    <n v="1.3082697572579655E-3"/>
    <n v="1.3082697572579655E-3"/>
    <n v="1.3876983708311047E-3"/>
    <n v="1.4673749343243768E-3"/>
    <n v="1.547300221755609E-3"/>
    <n v="1.6274750095588567E-3"/>
    <n v="1.7079000765919462E-3"/>
    <n v="3.4158001531838953E-5"/>
    <n v="3.5771524082880846E-5"/>
    <n v="3.7390083518864648E-5"/>
    <n v="3.9013695563282977E-5"/>
    <n v="4.0642375988712009E-5"/>
    <n v="4.2276140616964687E-5"/>
    <n v="8.4552281233929509E-7"/>
    <n v="8.4552281233929509E-7"/>
    <n v="8.7830010638489017E-7"/>
    <n v="9.1117972032598865E-7"/>
    <n v="9.4416197357153857E-7"/>
    <n v="9.7724718652757765E-7"/>
    <n v="1.0104356806003451E-6"/>
    <n v="2.0208713612006911E-8"/>
    <n v="2.0874555563988107E-8"/>
    <n v="2.1542476054815543E-8"/>
    <n v="2.2212481573001581E-8"/>
    <n v="2.2884578627313574E-8"/>
    <n v="2.3558773746837102E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Grid Solutions"/>
    <s v="PEF Dist_MajProj_OthT&amp;D_Mthly-362"/>
    <s v="AFUDC Not Eligible"/>
    <s v="Major Projects"/>
    <s v="Other Transmission &amp; Distribution Expansion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.75604799138355894"/>
    <n v="3.0156620984946514"/>
    <n v="6.7861769908604774"/>
    <n v="12.107726927453946"/>
    <n v="0.24215453854907842"/>
    <n v="0.24215453854907842"/>
    <n v="1.2197162881265584"/>
    <n v="3.7639253193420741"/>
    <n v="7.851051018634041"/>
    <n v="13.45317592545879"/>
    <n v="0.26906351850917609"/>
    <n v="0.26906351850917609"/>
    <n v="0.26906351850917609"/>
    <n v="2.5297720283860934"/>
    <n v="8.985093594485333"/>
    <n v="20.005683876693244"/>
    <n v="35.654361925644757"/>
    <n v="0.71308723851289813"/>
    <n v="0.71308723851289813"/>
    <n v="3.4411026839802341"/>
    <n v="10.484468595724678"/>
    <n v="22.197758713701511"/>
    <n v="38.533708530261038"/>
    <n v="0.77067417060521848"/>
    <n v="0.77067417060521848"/>
    <n v="0.77067417060521848"/>
    <n v="3.3167173665223153"/>
    <n v="9.8456349357694783"/>
    <n v="20.369860097791701"/>
    <n v="34.901864884442119"/>
    <n v="0.69803729768884182"/>
    <n v="0.69803729768884182"/>
    <n v="3.1757942325561634"/>
    <n v="9.636212373581019"/>
    <n v="20.091724274770833"/>
    <n v="34.5548013004639"/>
    <n v="0.69109602600927644"/>
    <n v="0.69109602600927644"/>
    <n v="0.69109602600927644"/>
    <n v="3.3539898847629832"/>
    <n v="10.373162451055412"/>
    <n v="21.762212589439528"/>
    <n v="37.534781615635794"/>
    <n v="0.75069563231271985"/>
    <n v="0.75069563231271985"/>
    <n v="3.458513065364357"/>
    <n v="10.522749442528896"/>
    <n v="21.957004066131603"/>
    <n v="37.774918691031843"/>
    <n v="0.755498373820636"/>
    <n v="0.755498373820636"/>
    <n v="0.755498373820636"/>
    <n v="3.8944957315929178"/>
    <n v="12.251798398247036"/>
    <n v="25.843696200916568"/>
    <n v="44.686529818199759"/>
    <n v="0.89373059636399432"/>
    <n v="0.89373059636399432"/>
    <n v="4.1364422081280212"/>
    <n v="12.597782890449142"/>
    <n v="26.294043481138047"/>
    <n v="45.241565672625086"/>
    <n v="0.90483131345250456"/>
    <n v="0.90483131345250456"/>
    <n v="0.90483131345250456"/>
    <n v="1.5453900352642409"/>
    <n v="2.1879483700210951"/>
    <n v="2.83251255985481"/>
    <n v="3.4790888663830031"/>
    <n v="4.1276835707699959"/>
    <n v="4.7783029737878326"/>
    <n v="5.4309533958774878"/>
    <n v="6.0856411772102676"/>
    <n v="6.7423726777494011"/>
    <n v="7.4011542773118224"/>
    <n v="8.0619923756301493"/>
    <n v="8.0619923756301493"/>
  </r>
  <r>
    <s v="DE Florida"/>
    <x v="25"/>
    <s v="Grid Solutions"/>
    <s v="PEF Dist_MajProj_OthT&amp;D_Mthly-364"/>
    <s v="AFUDC Not Eligible"/>
    <s v="Major Projects"/>
    <s v="Other Transmission &amp; Distribution Expansion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.51310115587969729"/>
    <n v="2.0466157256083517"/>
    <n v="4.6055214717821107"/>
    <n v="8.2170559969130714"/>
    <n v="0.16434111993826228"/>
    <n v="0.16434111993826228"/>
    <n v="0.82777527936785544"/>
    <n v="2.5544336523731346"/>
    <n v="5.3282111697164964"/>
    <n v="9.1301613075827426"/>
    <n v="0.18260322615165414"/>
    <n v="0.18260322615165414"/>
    <n v="0.18260322615165414"/>
    <n v="1.7168605256151157"/>
    <n v="6.0978429432514742"/>
    <n v="13.577100446375646"/>
    <n v="24.197265946997696"/>
    <n v="0.48394531893995563"/>
    <n v="0.48394531893995563"/>
    <n v="2.3353461483574609"/>
    <n v="7.115412006327972"/>
    <n v="15.064778669798281"/>
    <n v="26.151369506354143"/>
    <n v="0.52302739012708344"/>
    <n v="0.52302739012708344"/>
    <n v="0.52302739012708344"/>
    <n v="2.2509360480497937"/>
    <n v="6.6818818249260152"/>
    <n v="13.824302710638872"/>
    <n v="23.68666303569136"/>
    <n v="0.47373326071382849"/>
    <n v="0.47373326071382849"/>
    <n v="2.1552999449853316"/>
    <n v="6.5397590838614565"/>
    <n v="13.635548215630971"/>
    <n v="23.451131217792788"/>
    <n v="0.46902262435585484"/>
    <n v="0.46902262435585484"/>
    <n v="0.46902262435585484"/>
    <n v="2.276208546285563"/>
    <n v="7.0397944737921812"/>
    <n v="14.769009312081119"/>
    <n v="25.473110775954297"/>
    <n v="0.50946221551908621"/>
    <n v="0.50946221551908621"/>
    <n v="2.3471297503698842"/>
    <n v="7.1412924443342005"/>
    <n v="14.901179499655385"/>
    <n v="25.636048929100554"/>
    <n v="0.51272097858200993"/>
    <n v="0.51272097858200993"/>
    <n v="0.51272097858200993"/>
    <n v="2.643012008276282"/>
    <n v="8.3147241002358871"/>
    <n v="17.538912402348267"/>
    <n v="30.326666573024369"/>
    <n v="0.60653333146048638"/>
    <n v="0.60653333146048638"/>
    <n v="2.807210846011913"/>
    <n v="8.5495291462068561"/>
    <n v="17.844544065836637"/>
    <n v="30.703345951357242"/>
    <n v="0.61406691902714527"/>
    <n v="0.61406691902714527"/>
    <n v="0.61406691902714527"/>
    <n v="1.0487843252925293"/>
    <n v="1.4848587758435297"/>
    <n v="1.9222945069245816"/>
    <n v="2.3610957680042772"/>
    <n v="2.8012668218166477"/>
    <n v="3.2428119444025727"/>
    <n v="3.6857354251513206"/>
    <n v="4.130041566842217"/>
    <n v="4.575734685686446"/>
    <n v="5.0228191113689773"/>
    <n v="5.4712991870906293"/>
    <n v="5.4712991870906293"/>
  </r>
  <r>
    <s v="DE Florida"/>
    <x v="25"/>
    <s v="Grid Solutions"/>
    <s v="PEF Dist_MajProj_OthT&amp;D_Mthly-365"/>
    <s v="AFUDC Not Eligible"/>
    <s v="Major Projects"/>
    <s v="Other Transmission &amp; Distribution Expansion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.66266230066122478"/>
    <n v="2.6431729294701745"/>
    <n v="5.9479605907404327"/>
    <n v="10.612202231821138"/>
    <n v="0.21224404463642266"/>
    <n v="0.21224404463642266"/>
    <n v="1.0690591217163474"/>
    <n v="3.2990120204775351"/>
    <n v="6.8813032901469668"/>
    <n v="11.791463784793006"/>
    <n v="0.23582927569585976"/>
    <n v="0.23582927569585976"/>
    <n v="0.23582927569585976"/>
    <n v="2.2172991286055486"/>
    <n v="7.8752709627363462"/>
    <n v="17.534617716225306"/>
    <n v="31.250399143338697"/>
    <n v="0.62500798286677295"/>
    <n v="0.62500798286677295"/>
    <n v="3.0160638575402512"/>
    <n v="9.1894458553340321"/>
    <n v="19.455931404335509"/>
    <n v="33.77409402403589"/>
    <n v="0.67548188048071722"/>
    <n v="0.67548188048071722"/>
    <n v="0.67548188048071722"/>
    <n v="2.9070889783701657"/>
    <n v="8.6297062763555505"/>
    <n v="17.854231556248202"/>
    <n v="30.591596619138002"/>
    <n v="0.6118319323827599"/>
    <n v="0.6118319323827599"/>
    <n v="2.7835985931901397"/>
    <n v="8.4461886519962288"/>
    <n v="17.610499307477859"/>
    <n v="30.287461775770051"/>
    <n v="0.60574923551540039"/>
    <n v="0.60574923551540039"/>
    <n v="0.60574923551540039"/>
    <n v="2.9398015395414783"/>
    <n v="9.0921787762901332"/>
    <n v="19.074800496154097"/>
    <n v="32.89962345842897"/>
    <n v="0.65799246916858323"/>
    <n v="0.65799246916858323"/>
    <n v="3.0314233945326805"/>
    <n v="9.2233021796802248"/>
    <n v="19.24554875874167"/>
    <n v="33.110120275948233"/>
    <n v="0.66220240551896836"/>
    <n v="0.66220240551896836"/>
    <n v="0.66220240551896836"/>
    <n v="3.4135025057024628"/>
    <n v="10.738573492703031"/>
    <n v="22.651693169884922"/>
    <n v="39.16718391120282"/>
    <n v="0.78334367822405682"/>
    <n v="0.78334367822405682"/>
    <n v="3.6255348409983972"/>
    <n v="11.041780622493167"/>
    <n v="23.046359711789989"/>
    <n v="39.653595371325835"/>
    <n v="0.79307190742651557"/>
    <n v="0.79307190742651557"/>
    <n v="0.79307190742651557"/>
    <n v="1.3545125785957262"/>
    <n v="1.9177058822649053"/>
    <n v="2.4826572895743495"/>
    <n v="3.0493722887434496"/>
    <n v="3.6178563851240058"/>
    <n v="4.1881151012537101"/>
    <n v="4.7601539769097956"/>
    <n v="5.3339785691628503"/>
    <n v="5.9095944524308033"/>
    <n v="6.4870072185330772"/>
    <n v="7.06622247674491"/>
    <n v="7.06622247674491"/>
  </r>
  <r>
    <s v="DE Florida"/>
    <x v="25"/>
    <s v="Grid Solutions"/>
    <s v="PEF Dist_MajProj_OthT&amp;D_Mthly-366"/>
    <s v="AFUDC Not Eligible"/>
    <s v="Major Projects"/>
    <s v="Other Transmission &amp; Distribution Expansion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.2427467804680383"/>
    <n v="0.96824840979927251"/>
    <n v="2.1788598541252391"/>
    <n v="3.8874671501303499"/>
    <n v="7.7749343002607052E-2"/>
    <n v="7.7749343002607052E-2"/>
    <n v="0.3916182641862741"/>
    <n v="1.2084957087451507"/>
    <n v="2.5207624116242977"/>
    <n v="4.3194548232302328"/>
    <n v="8.6389096464604798E-2"/>
    <n v="8.6389096464604798E-2"/>
    <n v="8.6389096464604798E-2"/>
    <n v="0.81224210924102547"/>
    <n v="2.8848731391692679"/>
    <n v="6.423289801010684"/>
    <n v="11.447661611075715"/>
    <n v="0.22895323222151376"/>
    <n v="0.22895323222151376"/>
    <n v="1.1048459982910726"/>
    <n v="3.3662823333119016"/>
    <n v="7.1271063778591852"/>
    <n v="12.37214276318236"/>
    <n v="0.24744285526364784"/>
    <n v="0.24744285526364784"/>
    <n v="0.24744285526364784"/>
    <n v="1.0649093111666108"/>
    <n v="3.1611703792476393"/>
    <n v="6.5402180342837308"/>
    <n v="11.206056712679786"/>
    <n v="0.22412113425359514"/>
    <n v="0.22412113425359514"/>
    <n v="1.0196627254107264"/>
    <n v="3.0939304865533921"/>
    <n v="6.4509161788046505"/>
    <n v="11.094624024248505"/>
    <n v="0.22189248048496957"/>
    <n v="0.22189248048496957"/>
    <n v="0.22189248048496957"/>
    <n v="1.0769521511965783"/>
    <n v="3.3308479435304572"/>
    <n v="6.9879465622423904"/>
    <n v="12.052628343499398"/>
    <n v="0.24105256686998899"/>
    <n v="0.24105256686998899"/>
    <n v="1.110554206923652"/>
    <n v="3.3789370516620214"/>
    <n v="7.0505679465753248"/>
    <n v="12.129827369004353"/>
    <n v="0.24259654738008685"/>
    <n v="0.24259654738008685"/>
    <n v="0.24259654738008685"/>
    <n v="1.2505245478888927"/>
    <n v="3.9340336694990468"/>
    <n v="8.2983545235288574"/>
    <n v="14.348734049539068"/>
    <n v="0.28697468099078094"/>
    <n v="0.28697468099078094"/>
    <n v="1.3281991036510843"/>
    <n v="4.0451085878548732"/>
    <n v="8.4429340693882171"/>
    <n v="14.526922813292499"/>
    <n v="0.29053845626584973"/>
    <n v="0.29053845626584973"/>
    <n v="0.29053845626584973"/>
    <n v="0.49621981037177931"/>
    <n v="0.70254323379038075"/>
    <n v="0.90951073085016532"/>
    <n v="1.1171243121364967"/>
    <n v="1.3253859945111219"/>
    <n v="1.5342978011317656"/>
    <n v="1.7438617614717828"/>
    <n v="1.9540799113398746"/>
    <n v="2.1649542928998651"/>
    <n v="2.3764869546905398"/>
    <n v="2.5886799516455468"/>
    <n v="2.5886799516455468"/>
  </r>
  <r>
    <s v="DE Florida"/>
    <x v="25"/>
    <s v="Grid Solutions"/>
    <s v="PEF Dist_MajProj_OthT&amp;D_Mthly-367"/>
    <s v="AFUDC Not Eligible"/>
    <s v="Major Projects"/>
    <s v="Other Transmission &amp; Distribution Expansion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.73276158521372248"/>
    <n v="2.9227791951646407"/>
    <n v="6.577161590316404"/>
    <n v="11.734806887668899"/>
    <n v="0.23469613775337805"/>
    <n v="0.23469613775337805"/>
    <n v="1.1821488198957333"/>
    <n v="3.6479957820930724"/>
    <n v="7.6092373177002415"/>
    <n v="13.038815828686081"/>
    <n v="0.2607763165737218"/>
    <n v="0.2607763165737218"/>
    <n v="0.2607763165737218"/>
    <n v="2.4518546214999422"/>
    <n v="8.7083511901674626"/>
    <n v="19.389505425368341"/>
    <n v="34.556201540339657"/>
    <n v="0.6911240308067903"/>
    <n v="0.6911240308067903"/>
    <n v="3.3351161385697532"/>
    <n v="10.16154518745247"/>
    <n v="21.514063986173241"/>
    <n v="37.346863781922146"/>
    <n v="0.74693727563844448"/>
    <n v="0.74693727563844448"/>
    <n v="0.74693727563844448"/>
    <n v="3.2145133403635584"/>
    <n v="9.5421932824293094"/>
    <n v="19.742027072306477"/>
    <n v="33.826102296497154"/>
    <n v="0.67652204592994281"/>
    <n v="0.67652204592994281"/>
    <n v="3.077903372657524"/>
    <n v="9.339181938597978"/>
    <n v="19.472407069166039"/>
    <n v="33.489665703794103"/>
    <n v="0.66979331407588205"/>
    <n v="0.66979331407588205"/>
    <n v="0.66979331407588205"/>
    <n v="3.2506308582586807"/>
    <n v="10.053519286411362"/>
    <n v="21.091638448116889"/>
    <n v="36.378209336099275"/>
    <n v="0.72756418672198464"/>
    <n v="0.72756418672198464"/>
    <n v="3.3519468955348448"/>
    <n v="10.198516421951657"/>
    <n v="21.280453039895331"/>
    <n v="36.610978167754482"/>
    <n v="0.73221956335508764"/>
    <n v="0.73221956335508764"/>
    <n v="0.73221956335508764"/>
    <n v="3.7746172549281254"/>
    <n v="11.874772976436351"/>
    <n v="25.048475379389068"/>
    <n v="43.311562402255348"/>
    <n v="0.86623124804511065"/>
    <n v="0.86623124804511065"/>
    <n v="4.0091765827031045"/>
    <n v="12.210193823857274"/>
    <n v="25.48507260283597"/>
    <n v="43.849651840985977"/>
    <n v="0.87699303681971941"/>
    <n v="0.87699303681971941"/>
    <n v="0.87699303681971941"/>
    <n v="1.4978442181207943"/>
    <n v="2.1206334919290013"/>
    <n v="2.7453669083295771"/>
    <n v="3.372050536294128"/>
    <n v="4.0006904637395868"/>
    <n v="4.6312927975873546"/>
    <n v="5.263863663822625"/>
    <n v="5.8984092075538959"/>
    <n v="6.5349355930726665"/>
    <n v="7.1734490039133192"/>
    <n v="7.8139556429131911"/>
    <n v="7.8139556429131911"/>
  </r>
  <r>
    <s v="DE Florida"/>
    <x v="25"/>
    <s v="Grid Solutions"/>
    <s v="PEF Dist_MajProj_OthT&amp;D_Mthly-368"/>
    <s v="AFUDC Not Eligible"/>
    <s v="Major Projects"/>
    <s v="Other Transmission &amp; Distribution Expansion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.55343225110168226"/>
    <n v="2.207485083953113"/>
    <n v="4.9675275263326695"/>
    <n v="8.8629381276747967"/>
    <n v="0.17725876255349604"/>
    <n v="0.17725876255349604"/>
    <n v="0.89284058516969478"/>
    <n v="2.7552188302889262"/>
    <n v="5.7470225280348242"/>
    <n v="9.8478159081787666"/>
    <n v="0.19695631816357562"/>
    <n v="0.19695631816357562"/>
    <n v="0.19695631816357562"/>
    <n v="1.8518102612529865"/>
    <n v="6.577149375472116"/>
    <n v="14.644296114649705"/>
    <n v="26.099234449381768"/>
    <n v="0.5219846889876365"/>
    <n v="0.5219846889876365"/>
    <n v="2.5189104744292203"/>
    <n v="7.6747020330262226"/>
    <n v="16.248909744280205"/>
    <n v="28.206935668425579"/>
    <n v="0.56413871336851074"/>
    <n v="0.56413871336851074"/>
    <n v="0.56413871336851074"/>
    <n v="2.4278513193393705"/>
    <n v="7.2070384002075789"/>
    <n v="14.910801105177189"/>
    <n v="25.548268994236686"/>
    <n v="0.51096537988473401"/>
    <n v="0.51096537988473401"/>
    <n v="2.3246899894952957"/>
    <n v="7.0537330279746078"/>
    <n v="14.707195157402516"/>
    <n v="25.294205449122664"/>
    <n v="0.50588410898245328"/>
    <n v="0.50588410898245328"/>
    <n v="0.50588410898245328"/>
    <n v="2.4551694789068694"/>
    <n v="7.5933425786586852"/>
    <n v="15.93035806339747"/>
    <n v="27.476201663431169"/>
    <n v="0.54952403326862509"/>
    <n v="0.54952403326862509"/>
    <n v="2.5317032388327849"/>
    <n v="7.7028728579242456"/>
    <n v="16.072987866247203"/>
    <n v="27.652034315654859"/>
    <n v="0.55304068631309633"/>
    <n v="0.55304068631309633"/>
    <n v="0.55304068631309633"/>
    <n v="2.8509145526648432"/>
    <n v="8.9688213887622972"/>
    <n v="18.918686076926122"/>
    <n v="32.712470725024389"/>
    <n v="0.6542494145004909"/>
    <n v="0.6542494145004909"/>
    <n v="3.0280591715452378"/>
    <n v="9.2221389451275932"/>
    <n v="19.248414357550079"/>
    <n v="33.118848258972598"/>
    <n v="0.66237696517945466"/>
    <n v="0.66237696517945466"/>
    <n v="0.66237696517945466"/>
    <n v="1.1312946098475121"/>
    <n v="1.6016760606594005"/>
    <n v="2.0735258871348448"/>
    <n v="2.5468486730581028"/>
    <n v="3.0216490165224941"/>
    <n v="3.4979315299750677"/>
    <n v="3.9757008402614109"/>
    <n v="4.4549615886705958"/>
    <n v="4.9357184309802671"/>
    <n v="5.4179760375018713"/>
    <n v="5.9017390931260252"/>
    <n v="5.9017390931260252"/>
  </r>
  <r>
    <s v="DE Florida"/>
    <x v="25"/>
    <s v="Grid Solutions"/>
    <s v="PEF Dist_MajProj_OthT&amp;D_Mthly-369"/>
    <s v="AFUDC Not Eligible"/>
    <s v="Major Projects"/>
    <s v="Other Transmission &amp; Distribution Expansion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.34121386910028534"/>
    <n v="1.3610058412342501"/>
    <n v="3.0626861440547284"/>
    <n v="5.4643678681904762"/>
    <n v="0.10928735736380979"/>
    <n v="0.10928735736380979"/>
    <n v="0.55047314273620329"/>
    <n v="1.6987063464939254"/>
    <n v="3.5432770473598176"/>
    <n v="6.0715857478996913"/>
    <n v="0.12143171495799354"/>
    <n v="0.12143171495799354"/>
    <n v="0.12143171495799354"/>
    <n v="1.1417176046822923"/>
    <n v="4.0550845773587474"/>
    <n v="9.0288141458742572"/>
    <n v="16.091257329694034"/>
    <n v="0.32182514659388062"/>
    <n v="0.32182514659388062"/>
    <n v="1.5530124729563644"/>
    <n v="4.7317711782567802"/>
    <n v="10.018124804744208"/>
    <n v="17.390742291811296"/>
    <n v="0.34781484583622557"/>
    <n v="0.34781484583622557"/>
    <n v="0.34781484583622557"/>
    <n v="1.496868782305727"/>
    <n v="4.4434293793104205"/>
    <n v="9.1931078594673004"/>
    <n v="15.751532961778661"/>
    <n v="0.31503065923557294"/>
    <n v="0.31503065923557294"/>
    <n v="1.4332644573929167"/>
    <n v="4.3489087057842877"/>
    <n v="9.0675743266898685"/>
    <n v="15.594889757837592"/>
    <n v="0.31189779515675298"/>
    <n v="0.31189779515675298"/>
    <n v="0.31189779515675298"/>
    <n v="1.5136624780249461"/>
    <n v="4.6814084078173757"/>
    <n v="9.8212727292131259"/>
    <n v="16.939411745031716"/>
    <n v="0.33878823490063326"/>
    <n v="0.33878823490063326"/>
    <n v="1.560821778629103"/>
    <n v="4.7488998419766899"/>
    <n v="9.909159767138954"/>
    <n v="17.047758055068467"/>
    <n v="0.3409551611013697"/>
    <n v="0.3409551611013697"/>
    <n v="0.3409551611013697"/>
    <n v="1.7575930555306429"/>
    <n v="5.5292707359758193"/>
    <n v="11.66333985948571"/>
    <n v="20.167175032556386"/>
    <n v="0.40334350065112901"/>
    <n v="0.40334350065112901"/>
    <n v="1.8667907579554381"/>
    <n v="5.6854239246594567"/>
    <n v="11.86659511396098"/>
    <n v="20.41767938992901"/>
    <n v="0.40835358779857955"/>
    <n v="0.40835358779857955"/>
    <n v="0.40835358779857955"/>
    <n v="0.69744002208297751"/>
    <n v="0.987428888816688"/>
    <n v="1.2783230050960153"/>
    <n v="1.5701251968113081"/>
    <n v="1.8628382986744128"/>
    <n v="2.1564651542462103"/>
    <n v="2.4510086159642408"/>
    <n v="2.7464715451704125"/>
    <n v="3.0428568121387993"/>
    <n v="3.3401672961035236"/>
    <n v="3.6384058852867258"/>
    <n v="3.6384058852867258"/>
  </r>
  <r>
    <s v="DE Florida"/>
    <x v="25"/>
    <s v="Grid Solutions"/>
    <s v="PEF Dist_MajProj_OthT&amp;D_Mthly-370"/>
    <s v="AFUDC Not Eligible"/>
    <s v="Major Projects"/>
    <s v="Other Transmission &amp; Distribution Expansion"/>
    <s v="~"/>
    <s v="IK - Distrib Lines OH/UG (Line Ext)"/>
    <s v="~"/>
    <s v="PEF Distribution Meters 370.0"/>
    <n v="0"/>
    <n v="0"/>
    <n v="0"/>
    <n v="0"/>
    <n v="0"/>
    <n v="0"/>
    <n v="0"/>
    <n v="0"/>
    <n v="0"/>
    <n v="0"/>
    <n v="0"/>
    <n v="0"/>
    <n v="0"/>
    <n v="0"/>
    <n v="0.19913478265855064"/>
    <n v="0.7942924568272588"/>
    <n v="1.7874048943433847"/>
    <n v="3.1890430206360225"/>
    <n v="6.3780860412720575E-2"/>
    <n v="6.3780860412720575E-2"/>
    <n v="0.3212599473965857"/>
    <n v="0.99137681595922433"/>
    <n v="2.0678810816967412"/>
    <n v="3.5434195904428663"/>
    <n v="7.086839180885729E-2"/>
    <n v="7.086839180885729E-2"/>
    <n v="7.086839180885729E-2"/>
    <n v="0.66631431971198052"/>
    <n v="2.3665755090894103"/>
    <n v="5.2692786121032125"/>
    <n v="9.3909694805214858"/>
    <n v="0.18781938961043032"/>
    <n v="0.18781938961043032"/>
    <n v="0.90634885997934123"/>
    <n v="2.7614945068226993"/>
    <n v="5.8466471802546787"/>
    <n v="10.149357925228049"/>
    <n v="0.20298715850456084"/>
    <n v="0.20298715850456084"/>
    <n v="0.20298715850456084"/>
    <n v="0.87364109222665776"/>
    <n v="2.5934487320473698"/>
    <n v="5.3656851896164142"/>
    <n v="9.1936358004012924"/>
    <n v="0.18387271600802535"/>
    <n v="0.18387271600802535"/>
    <n v="0.83655380040371841"/>
    <n v="2.5383324855934704"/>
    <n v="5.2924837080847515"/>
    <n v="9.1022926276560803"/>
    <n v="0.18204585255312189"/>
    <n v="0.18204585255312189"/>
    <n v="0.18204585255312189"/>
    <n v="0.88339920339374844"/>
    <n v="2.7320745596157603"/>
    <n v="5.7316534819036971"/>
    <n v="9.8857287113926375"/>
    <n v="0.19771457422785232"/>
    <n v="0.19771457422785232"/>
    <n v="0.91087836827473045"/>
    <n v="2.7714010360092378"/>
    <n v="5.7828642532065988"/>
    <n v="9.9488608764518531"/>
    <n v="0.19897721752903763"/>
    <n v="0.19897721752903763"/>
    <n v="0.19897721752903763"/>
    <n v="1.0258008604108535"/>
    <n v="3.2271795388539442"/>
    <n v="6.807404160076171"/>
    <n v="11.770779026091727"/>
    <n v="0.23541558052183476"/>
    <n v="0.23541558052183476"/>
    <n v="1.0895786389605062"/>
    <n v="3.3183820775938138"/>
    <n v="6.9261170700573995"/>
    <n v="11.91708818561491"/>
    <n v="0.23834176371229887"/>
    <n v="0.23834176371229887"/>
    <n v="0.23834176371229887"/>
    <n v="0.40707148756949585"/>
    <n v="0.57632792994376614"/>
    <n v="0.74611273507650289"/>
    <n v="0.91642755234187834"/>
    <n v="1.0872740362628666"/>
    <n v="1.2586538465273165"/>
    <n v="1.4305686480040747"/>
    <n v="1.6030201107591588"/>
    <n v="1.7760099100719815"/>
    <n v="1.9495397264516252"/>
    <n v="2.1236112456531666"/>
    <n v="2.1236112456531666"/>
  </r>
  <r>
    <s v="DE Florida"/>
    <x v="25"/>
    <s v="Grid Solutions"/>
    <s v="PEF Grid Solutions - H&amp;R_Mthly-364"/>
    <s v="AFUDC Not Eligible"/>
    <s v="Major Projects"/>
    <s v="Other Transmission &amp; Distribution Expansion"/>
    <s v="Grid Solutions - H&amp;R"/>
    <s v="IK - Distrib Lines OH/UG (Line Ext)"/>
    <s v="~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788056928382264E-4"/>
    <n v="2.1908082775513784E-4"/>
    <n v="3.3445660740948416E-4"/>
    <n v="4.5578168855398265E-4"/>
    <n v="5.8270439181265423E-4"/>
    <n v="7.1421813887729245E-4"/>
    <n v="8.4976927888771089E-4"/>
    <n v="9.8949463045490751E-4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1355822986191229E-3"/>
    <n v="1.2126642099609349E-3"/>
    <n v="3.1470752051185741E-3"/>
    <n v="5.0816069721316276E-3"/>
    <n v="7.0162595185403048E-3"/>
    <n v="8.9510328518852822E-3"/>
    <n v="1.088592697970768E-2"/>
    <n v="1.2820941909549119E-2"/>
    <n v="1.4756077648951677E-2"/>
    <n v="1.6691334205457917E-2"/>
    <n v="1.8626711586610847E-2"/>
    <n v="2.0562209799953962E-2"/>
    <n v="2.249782885303124E-2"/>
    <n v="2.249782885303124E-2"/>
    <n v="0.11928482387082415"/>
    <n v="0.21637395594735426"/>
    <n v="0.31376616825481368"/>
    <n v="0.41146240690966696"/>
    <n v="0.50946362098184195"/>
    <n v="0.60777076250394957"/>
    <n v="0.70638478648053249"/>
    <n v="0.80530665089734244"/>
    <n v="0.90453731673064641"/>
    <n v="1.0040777479565621"/>
    <n v="1.1039289115604229"/>
    <n v="1.204091777546171"/>
    <n v="1.204091777546171"/>
  </r>
  <r>
    <s v="DE Florida"/>
    <x v="25"/>
    <s v="Grid Solutions"/>
    <s v="PEF Grid Solutions - H&amp;R_Mthly-365"/>
    <s v="AFUDC Not Eligible"/>
    <s v="Major Projects"/>
    <s v="Other Transmission &amp; Distribution Expansion"/>
    <s v="Grid Solutions - H&amp;R"/>
    <s v="IK - Distrib Lines OH/UG (Line Ext)"/>
    <s v="~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867232556191318E-4"/>
    <n v="2.6130414198240366E-4"/>
    <n v="3.989162252351925E-4"/>
    <n v="5.436242152234462E-4"/>
    <n v="6.9500865361968485E-4"/>
    <n v="8.5186896489268006E-4"/>
    <n v="1.0135447933898572E-3"/>
    <n v="1.180199326689611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3544423819811767E-3"/>
    <n v="1.4463802430524433E-3"/>
    <n v="3.7536090887273638E-3"/>
    <n v="6.0609819825437061E-3"/>
    <n v="8.3684989334948806E-3"/>
    <n v="1.0676159950574859E-2"/>
    <n v="1.2983965042778198E-2"/>
    <n v="1.5291914219099964E-2"/>
    <n v="1.7600007488535852E-2"/>
    <n v="1.9908244860082053E-2"/>
    <n v="2.2216626342735357E-2"/>
    <n v="2.4525151945493123E-2"/>
    <n v="2.6833821677353278E-2"/>
    <n v="2.6833821677353278E-2"/>
    <n v="0.14227451517540177"/>
    <n v="0.25807557642312229"/>
    <n v="0.37423813036970799"/>
    <n v="0.49076330547607216"/>
    <n v="0.60765223372581056"/>
    <n v="0.7249060506361984"/>
    <n v="0.84252589526922084"/>
    <n v="0.96051291024263885"/>
    <n v="1.0788682417410889"/>
    <n v="1.1975930395272176"/>
    <n v="1.3166884569528516"/>
    <n v="1.4361556509702007"/>
    <n v="1.4361556509702007"/>
  </r>
  <r>
    <s v="DE Florida"/>
    <x v="25"/>
    <s v="Grid Solutions"/>
    <s v="PEF Grid Solutions - H&amp;R_Mthly-368"/>
    <s v="AFUDC Not Eligible"/>
    <s v="Major Projects"/>
    <s v="Other Transmission &amp; Distribution Expansion"/>
    <s v="Grid Solutions - H&amp;R"/>
    <s v="IK - Distrib Lines OH/UG (Line Ext)"/>
    <s v="~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36061879902129E-4"/>
    <n v="2.2817878638373493E-4"/>
    <n v="3.4834587562364901E-4"/>
    <n v="4.7470932813169567E-4"/>
    <n v="6.0690286003890412E-4"/>
    <n v="7.4387809199086101E-4"/>
    <n v="8.8505838119023669E-4"/>
    <n v="1.0305862280325815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1827406048847506E-3"/>
    <n v="1.2630235632902628E-3"/>
    <n v="3.2777665134846867E-3"/>
    <n v="5.2926352509316127E-3"/>
    <n v="7.3076297834843706E-3"/>
    <n v="9.3227501189967754E-3"/>
    <n v="1.1337996265323141E-2"/>
    <n v="1.3353368230318255E-2"/>
    <n v="1.5368866021837402E-2"/>
    <n v="1.7384489647736368E-2"/>
    <n v="1.9400239115871423E-2"/>
    <n v="2.1416114434099326E-2"/>
    <n v="2.3432115610277318E-2"/>
    <n v="2.3432115610277318E-2"/>
    <n v="0.12423846770956844"/>
    <n v="0.22535950397401736"/>
    <n v="0.32679620674374193"/>
    <n v="0.42854956142540168"/>
    <n v="0.53062055650177054"/>
    <n v="0.63301018354133942"/>
    <n v="0.73571943720794886"/>
    <n v="0.83874931527045182"/>
    <n v="0.94210081861240613"/>
    <n v="1.045774951241798"/>
    <n v="1.149772720300795"/>
    <n v="1.2540951360755304"/>
    <n v="1.2540951360755304"/>
  </r>
  <r>
    <s v="DE Florida"/>
    <x v="25"/>
    <s v="Grid Solutions"/>
    <s v="PEF Grid Solutions Advanced DMS Dec 21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13.36"/>
    <n v="13.36"/>
    <n v="13.36"/>
    <n v="13.36"/>
    <n v="13.36"/>
    <n v="13.36"/>
    <n v="13.36"/>
    <n v="21.97"/>
    <n v="30.69"/>
    <n v="39.56"/>
    <n v="48.52"/>
    <n v="57.67"/>
    <n v="57.67"/>
    <n v="148.05473952989999"/>
    <n v="240.33912370014829"/>
    <n v="332.91158926392933"/>
    <n v="425.77303551628688"/>
    <n v="518.92436455956704"/>
    <n v="612.36648131218169"/>
    <n v="706.10029351739945"/>
    <n v="800.12671175216394"/>
    <n v="894.44664943593932"/>
    <n v="989.06102283958398"/>
    <n v="1083.9707510942517"/>
    <n v="21.679415021885006"/>
    <n v="21.679415021885006"/>
    <n v="23.583535124006374"/>
    <n v="25.493599260726935"/>
    <n v="27.409625987361171"/>
    <n v="29.331633917147137"/>
    <n v="31.259641721427279"/>
    <n v="33.19366812982981"/>
    <n v="35.133731930450658"/>
    <n v="37.079851970035989"/>
    <n v="39.032047154165291"/>
    <n v="40.990336447435034"/>
    <n v="42.954738873642903"/>
    <n v="0.85909477747286189"/>
    <n v="0.85909477747286189"/>
    <n v="0.89850547031945582"/>
    <n v="0.93803919034358818"/>
    <n v="0.97769632159550823"/>
    <n v="1.0174772493243436"/>
    <n v="1.0573823599818422"/>
    <n v="1.0974120412261268"/>
    <n v="1.1375666819254613"/>
    <n v="1.1778466721620278"/>
    <n v="1.218252403235716"/>
    <n v="1.2587842676679251"/>
    <n v="1.2994426592053763"/>
    <n v="2.5988853184107485E-2"/>
    <n v="2.5988853184107485E-2"/>
    <n v="2.6804559456478725E-2"/>
    <n v="2.7622812094649236E-2"/>
    <n v="2.8443619047532745E-2"/>
    <n v="2.9266988288856863E-2"/>
    <n v="3.0092927817240545E-2"/>
    <n v="3.0921445656271796E-2"/>
    <n v="3.1752549854585616E-2"/>
    <n v="3.2586248485942187E-2"/>
    <n v="3.3422549649305307E-2"/>
    <n v="3.4261461468921062E-2"/>
    <n v="3.5102992094396754E-2"/>
    <n v="3.5947149700780077E-2"/>
    <n v="3.5947149700780077E-2"/>
    <n v="3.6793942488638515E-2"/>
    <n v="3.7643378684139028E-2"/>
    <n v="3.849546653912795E-2"/>
    <n v="3.9350214331211157E-2"/>
    <n v="4.0207630363834471E-2"/>
    <n v="4.1067722966364344E-2"/>
    <n v="4.1930500494168757E-2"/>
    <n v="4.2795971328698397E-2"/>
    <n v="4.3664143877568062E-2"/>
    <n v="4.4535026574638356E-2"/>
    <n v="4.5408627880097613E-2"/>
    <n v="4.6284956280544083E-2"/>
    <n v="4.6284956280544083E-2"/>
    <n v="4.7164020289068374E-2"/>
    <n v="4.8045828445336156E-2"/>
    <n v="4.8930389315671112E-2"/>
    <n v="4.981771149313817E-2"/>
    <n v="5.0707803597626958E-2"/>
    <n v="5.1600674275935565E-2"/>
    <n v="5.2496332201854533E-2"/>
    <n v="5.3394786076251102E-2"/>
    <n v="5.4296044627153761E-2"/>
    <n v="5.5200116609837015E-2"/>
    <n v="5.610701080690645E-2"/>
    <n v="5.701673602838405E-2"/>
    <n v="5.701673602838405E-2"/>
  </r>
  <r>
    <s v="DE Florida"/>
    <x v="25"/>
    <s v="Grid Solutions"/>
    <s v="PEF Grid Solutions Advanced DMS VS"/>
    <s v="AFUDC Not Eligible"/>
    <s v="Major Projects"/>
    <s v="Other Transmission &amp; Distribution Expansion"/>
    <s v="Grid Solutions - Advanced D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5.5812806180500001"/>
    <n v="12.951312992265972"/>
    <n v="23.30024489147133"/>
    <n v="36.70010099218986"/>
    <n v="53.025590734591454"/>
    <n v="71.396372666354992"/>
    <n v="91.540382487175108"/>
    <n v="113.22701420508335"/>
    <n v="136.27400464657703"/>
    <n v="160.87513499104367"/>
    <n v="186.89832526398814"/>
    <n v="3.7379665052797577"/>
    <n v="3.7379665052797577"/>
    <n v="3.7379665052797577"/>
    <n v="5.0644550603904674"/>
    <n v="7.8756749498102092"/>
    <n v="13.763622155894755"/>
    <n v="23.009921875321616"/>
    <n v="34.073296238011473"/>
    <n v="46.689295138361359"/>
    <n v="61.059101777919004"/>
    <n v="77.335780713786647"/>
    <n v="95.858389034120975"/>
    <n v="116.72300629228634"/>
    <n v="2.3344601258457232"/>
    <n v="2.3344601258457232"/>
    <n v="2.3344601258457232"/>
    <n v="3.0472457054745701"/>
    <n v="4.2189269817368906"/>
    <n v="5.8763665238922709"/>
    <n v="8.0139195637220482"/>
    <n v="10.635541412396478"/>
    <n v="13.791345221869411"/>
    <n v="18.35016539259642"/>
    <n v="24.34057620553796"/>
    <n v="30.959157739332007"/>
    <n v="38.513214305082414"/>
    <n v="0.77026428610164999"/>
    <n v="0.77026428610164999"/>
    <n v="0.77026428610164999"/>
    <n v="1.1211804207058007"/>
    <n v="1.7638005808165436"/>
    <n v="2.7152181286008341"/>
    <n v="3.9718399350622113"/>
    <n v="5.5361820096639685"/>
    <n v="7.4401335309207033"/>
    <n v="10.236588119008958"/>
    <n v="13.943728391492535"/>
    <n v="18.050286092563315"/>
    <n v="22.751817493725326"/>
    <n v="0.45503634987450781"/>
    <n v="0.45503634987450781"/>
    <n v="0.45503634987450781"/>
    <n v="0.58893363318266068"/>
    <n v="0.72324889962319816"/>
    <n v="0.85798345400152509"/>
    <n v="0.99313860519621822"/>
    <n v="1.1287156661717412"/>
    <n v="1.2647159539911996"/>
    <n v="1.4011407898291355"/>
    <n v="1.5379914989843615"/>
    <n v="1.6752694108928361"/>
    <n v="1.812975859140578"/>
    <n v="3.6259517182811507E-2"/>
    <n v="3.6259517182811507E-2"/>
    <n v="3.9022243629532383E-2"/>
    <n v="4.1793594396520195E-2"/>
    <n v="4.4573596406056792E-2"/>
    <n v="4.7362276664466497E-2"/>
    <n v="5.0159662262378474E-2"/>
    <n v="5.2965780374989883E-2"/>
    <n v="5.5780658262329891E-2"/>
    <n v="5.8604323269524472E-2"/>
    <n v="6.1436802827062063E-2"/>
    <n v="6.4278124451060029E-2"/>
    <n v="6.712831574353198E-2"/>
    <n v="6.9987404392655897E-2"/>
    <n v="6.9987404392655897E-2"/>
  </r>
  <r>
    <s v="DE Florida"/>
    <x v="25"/>
    <s v="Grid Solutions"/>
    <s v="PEF Grid Solutions Circuit Reliability IK"/>
    <s v="AFUDC Not Eligible"/>
    <s v="Major Projects"/>
    <s v="Other Transmission &amp; Distribution Expansion"/>
    <s v="Grid Solutions - Circuit Reliability"/>
    <s v="IK - Distrib Lines OH/UG (Line Ext)"/>
    <s v="~"/>
    <s v="PEF Distribution U/G Conduct &amp; Devices 367.0"/>
    <n v="167.23000000000002"/>
    <n v="170.56"/>
    <n v="167.48"/>
    <n v="164.76"/>
    <n v="154.41999999999999"/>
    <n v="154.06"/>
    <n v="155.54000000000002"/>
    <n v="105.66"/>
    <n v="90.69"/>
    <n v="91.84"/>
    <n v="93.13000000000001"/>
    <n v="93.44"/>
    <n v="93.44"/>
    <n v="94.841520571549992"/>
    <n v="96.401486250672576"/>
    <n v="97.966321627856715"/>
    <n v="99.536041904692752"/>
    <n v="101.11066233022538"/>
    <n v="102.69019820110178"/>
    <n v="104.27466486172021"/>
    <n v="105.8640777043791"/>
    <n v="107.45845216942652"/>
    <n v="109.05780374541025"/>
    <n v="110.66214796922819"/>
    <n v="112.27150042627929"/>
    <n v="112.27150042627929"/>
    <n v="113.885876750615"/>
    <n v="115.50529262509109"/>
    <n v="117.12976378152005"/>
    <n v="118.75930600082391"/>
    <n v="120.39393511318751"/>
    <n v="122.0336669982123"/>
    <n v="123.67851758507061"/>
    <n v="125.32850285266039"/>
    <n v="126.98363882976045"/>
    <n v="128.64394159518616"/>
    <n v="130.30942727794562"/>
    <n v="131.98011205739635"/>
    <n v="131.98011205739635"/>
    <n v="133.65601216340258"/>
    <n v="135.33714387649272"/>
    <n v="137.02352352801765"/>
    <n v="138.71516750030935"/>
    <n v="140.41209222684003"/>
    <n v="142.11431419238178"/>
    <n v="143.8218499331667"/>
    <n v="145.53471603704756"/>
    <n v="147.25292914365892"/>
    <n v="148.9765059445788"/>
    <n v="150.70546318349082"/>
    <n v="152.43981765634683"/>
    <n v="152.43981765634683"/>
    <n v="154.17958621153011"/>
    <n v="155.92478575001905"/>
    <n v="157.67543322555133"/>
    <n v="159.43154564478854"/>
    <n v="161.19314006748152"/>
    <n v="162.96023360663597"/>
    <n v="164.73284342867879"/>
    <n v="166.51098675362479"/>
    <n v="168.29468085524397"/>
    <n v="170.08394306122935"/>
    <n v="171.87879075336531"/>
    <n v="173.67924136769636"/>
    <n v="173.67924136769636"/>
    <n v="175.48531239469665"/>
    <n v="177.2970213794398"/>
    <n v="179.11438592176935"/>
    <n v="180.93742367646976"/>
    <n v="182.76615235343789"/>
    <n v="184.60058971785506"/>
    <n v="186.44075359035961"/>
    <n v="188.28666184722002"/>
    <n v="190.13833242050862"/>
    <n v="191.99578329827574"/>
    <n v="193.85903252472446"/>
    <n v="195.72809820038592"/>
    <n v="195.72809820038592"/>
    <n v="197.60299848229511"/>
    <n v="199.48375158416732"/>
    <n v="201.37037577657506"/>
    <n v="203.26288938712551"/>
    <n v="205.16131080063863"/>
    <n v="207.06565845932565"/>
    <n v="208.97595086296838"/>
    <n v="210.89220656909879"/>
    <n v="212.81444419317936"/>
    <n v="214.74268240878388"/>
    <n v="216.67693994777892"/>
    <n v="218.61723560050569"/>
    <n v="218.61723560050569"/>
  </r>
  <r>
    <s v="DE Florida"/>
    <x v="25"/>
    <s v="Grid Solutions"/>
    <s v="PEF Grid Solutions Communication Monthly RR"/>
    <s v="AFUDC Not Eligible"/>
    <s v="Major Projects"/>
    <s v="Other Transmission &amp; Distribution Expansion"/>
    <s v="Grid Solutions - Communication"/>
    <s v="RR - Communication"/>
    <s v="~"/>
    <s v="PEF RUSD Communication"/>
    <n v="16.18"/>
    <n v="16.18"/>
    <n v="13.88"/>
    <n v="13.88"/>
    <n v="13.88"/>
    <n v="13.88"/>
    <n v="13.88"/>
    <n v="13.88"/>
    <n v="13.88"/>
    <n v="13.88"/>
    <n v="13.88"/>
    <n v="13.88"/>
    <n v="13.88"/>
    <n v="14.2294709565"/>
    <n v="14.580032846000778"/>
    <n v="0.29160065692001602"/>
    <n v="0.29863378148070352"/>
    <n v="0.30568886113533839"/>
    <n v="6.1137772227067844E-3"/>
    <n v="6.2553192884095919E-3"/>
    <n v="6.3973032017326419E-3"/>
    <n v="1.2794606403465289E-4"/>
    <n v="1.3079460683956796E-4"/>
    <n v="1.3365204185510085E-4"/>
    <n v="2.6730408371020305E-6"/>
    <n v="2.6730408371020305E-6"/>
    <n v="2.7303679367959868E-6"/>
    <n v="2.7878739927772448E-6"/>
    <n v="5.575747985554476E-8"/>
    <n v="5.6911191273765427E-8"/>
    <n v="5.8068504198309011E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Grid Solutions"/>
    <s v="PEF Grid Solutions Communication Monthly RR - 360"/>
    <s v="AFUDC Not Eligible"/>
    <s v="Major Projects"/>
    <s v="Other Transmission &amp; Distribution Expansion"/>
    <s v="Grid Solutions - Communication"/>
    <s v="RR - Communication"/>
    <s v="~"/>
    <s v="PEF Distribution Easements 360.1"/>
    <n v="9.2899999999999991"/>
    <n v="9.2899999999999991"/>
    <n v="9.2899999999999991"/>
    <n v="9.2899999999999991"/>
    <n v="9.2899999999999991"/>
    <n v="9.2899999999999991"/>
    <n v="9.2899999999999991"/>
    <n v="9.2899999999999991"/>
    <n v="9.2899999999999991"/>
    <n v="9.2899999999999991"/>
    <n v="9.2899999999999991"/>
    <n v="9.2899999999999991"/>
    <n v="9.2899999999999991"/>
    <n v="19.32627830845"/>
    <n v="30.00980766515714"/>
    <n v="0.6001961533031448"/>
    <n v="0.81453374949902713"/>
    <n v="1.0295404369388261"/>
    <n v="2.05908087387765E-2"/>
    <n v="2.4904366086092086E-2"/>
    <n v="2.9231388935972068E-2"/>
    <n v="5.8462777871944038E-4"/>
    <n v="6.7143838646543594E-4"/>
    <n v="7.5851998828131391E-4"/>
    <n v="1.5170399765626315E-5"/>
    <n v="1.5170399765626315E-5"/>
    <n v="1.6917468602422688E-5"/>
    <n v="1.8669991211594822E-5"/>
    <n v="3.7339982423189718E-7"/>
    <n v="4.0855969236040727E-7"/>
    <n v="4.4382931799445811E-7"/>
    <n v="0"/>
    <n v="0"/>
    <n v="1.0293984267111988E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Grid Solutions"/>
    <s v="PEF Grid Solutions Communications Quarterly RR "/>
    <s v="AFUDC Not Eligible"/>
    <s v="Major Projects"/>
    <s v="Other Transmission &amp; Distribution Expansion"/>
    <s v="Grid Solutions - Communication"/>
    <s v="RR - Communication"/>
    <s v="~"/>
    <s v="PEF RUSD Communication"/>
    <n v="151.87"/>
    <n v="164.57"/>
    <n v="179.17000000000004"/>
    <n v="195.09000000000006"/>
    <n v="214.44"/>
    <n v="236.66999999999996"/>
    <n v="265.97000000000003"/>
    <n v="292.68999999999994"/>
    <n v="322.32999999999993"/>
    <n v="352.70000000000005"/>
    <n v="382.09"/>
    <n v="413.70999999999992"/>
    <n v="413.70999999999992"/>
    <n v="622.71506225154997"/>
    <n v="847.74723017074712"/>
    <n v="16.954944603414901"/>
    <n v="16.954944603414901"/>
    <n v="26.293692434095824"/>
    <n v="0.52587384868191833"/>
    <n v="0.52587384868191833"/>
    <n v="4.2703073294971521"/>
    <n v="8.5406146589942722E-2"/>
    <n v="8.5406146589942722E-2"/>
    <n v="5.1450583200710405"/>
    <n v="0.10290116640142077"/>
    <n v="0.10290116640142077"/>
    <n v="0.10290116640142077"/>
    <n v="2.513322017219187"/>
    <n v="5.0266440344383767E-2"/>
    <n v="5.0266440344383767E-2"/>
    <n v="0.35320043872786239"/>
    <n v="7.0640087745572622E-3"/>
    <n v="7.0640087745572622E-3"/>
    <n v="3.3578527338774116"/>
    <n v="6.7157054677548178E-2"/>
    <n v="6.7157054677548178E-2"/>
    <n v="3.9056929350392422"/>
    <n v="7.81138587007848E-2"/>
    <n v="7.81138587007848E-2"/>
    <n v="7.81138587007848E-2"/>
    <n v="4.9559481452994572"/>
    <n v="9.9118962905989427E-2"/>
    <n v="9.9118962905989427E-2"/>
    <n v="4.6319578998147461"/>
    <n v="9.2639157996295296E-2"/>
    <n v="9.2639157996295296E-2"/>
    <n v="5.584295467120878"/>
    <n v="0.11168590934241784"/>
    <n v="0.11168590934241784"/>
    <n v="6.7735421104918654"/>
    <n v="0.13547084220983763"/>
    <n v="0.13547084220983763"/>
    <n v="0.13547084220983763"/>
    <n v="4.9487512904244584"/>
    <n v="9.8975025808488937E-2"/>
    <n v="9.8975025808488937E-2"/>
    <n v="5.0198539022267576"/>
    <n v="0.10039707804453535"/>
    <n v="0.10039707804453535"/>
    <n v="6.0739531339501172"/>
    <n v="0.12147906267900233"/>
    <n v="0.12147906267900233"/>
    <n v="7.3681581458708143"/>
    <n v="0.1473631629174168"/>
    <n v="0.1473631629174168"/>
    <n v="0.1473631629174168"/>
    <n v="3.8810309131610321"/>
    <n v="7.7620618263220642E-2"/>
    <n v="7.7620618263220642E-2"/>
    <n v="3.6067006242733202"/>
    <n v="7.2134012485466581E-2"/>
    <n v="7.2134012485466581E-2"/>
    <n v="4.3492732431833669"/>
    <n v="8.6985464863666984E-2"/>
    <n v="8.6985464863666984E-2"/>
    <n v="5.2755583524619718"/>
    <n v="0.10551116704923924"/>
    <n v="0.10551116704923924"/>
    <n v="0.10551116704923924"/>
    <n v="0.70755268266059579"/>
    <n v="1.3114735732099909"/>
    <n v="1.9172797054857873"/>
    <n v="2.5249769645905253"/>
    <n v="3.1345712539980926"/>
    <n v="3.746068495611075"/>
    <n v="4.3594746298182834"/>
    <n v="4.9747956155524626"/>
    <n v="5.5920374303481779"/>
    <n v="6.2112060703998866"/>
    <n v="6.832307550620186"/>
    <n v="6.832307550620186"/>
  </r>
  <r>
    <s v="DE Florida"/>
    <x v="25"/>
    <s v="Grid Solutions"/>
    <s v="PEF Grid Solutions Dist Energy Enablement &amp; Storage VS"/>
    <s v="AFUDC Not Eligible"/>
    <s v="Major Projects"/>
    <s v="Other Transmission &amp; Distribution Expansion"/>
    <s v="GS Distributed Energy Enablement &amp; Storage"/>
    <s v="VS - Intangible Plant - Software"/>
    <s v="~"/>
    <s v="PEF Grid Solutions Ent Sys Intang-5 Year"/>
    <n v="0"/>
    <n v="0"/>
    <n v="0"/>
    <n v="0"/>
    <n v="0"/>
    <n v="0"/>
    <n v="0"/>
    <n v="0"/>
    <n v="0"/>
    <n v="0"/>
    <n v="0"/>
    <n v="0"/>
    <n v="0"/>
    <n v="23.138645282550002"/>
    <n v="47.466047491106465"/>
    <n v="73.034549998371972"/>
    <n v="99.865937956882959"/>
    <n v="127.93424960928431"/>
    <n v="157.21693136960764"/>
    <n v="187.77623467604553"/>
    <n v="219.583579910982"/>
    <n v="252.64907951188528"/>
    <n v="286.98052836480787"/>
    <n v="322.56951142842087"/>
    <n v="6.4513902285684139"/>
    <n v="6.4513902285684139"/>
    <n v="6.684732152928663"/>
    <n v="7.9620835720752634"/>
    <n v="10.189707976449421"/>
    <n v="13.292050534992232"/>
    <n v="17.27454468026847"/>
    <n v="22.152823444032741"/>
    <n v="27.908752669463695"/>
    <n v="34.544432383453248"/>
    <n v="42.082409083226771"/>
    <n v="50.504464755688275"/>
    <n v="59.823504381410835"/>
    <n v="1.1964700876282208"/>
    <n v="1.1964700876282208"/>
    <n v="1.1964700876282208"/>
    <n v="1.5425720398386771"/>
    <n v="2.1235434258321528"/>
    <n v="2.9404712337644692"/>
    <n v="3.9935714525448054"/>
    <n v="5.2832022978350661"/>
    <n v="6.8107735428710896"/>
    <n v="8.5765011613766848"/>
    <n v="10.581170403081565"/>
    <n v="12.825378499334089"/>
    <n v="15.309583294345623"/>
    <n v="0.30619166588691193"/>
    <n v="0.30619166588691193"/>
    <n v="0.30619166588691193"/>
    <n v="0.36987789684382599"/>
    <n v="0.43820029768211366"/>
    <n v="0.51118005625168095"/>
    <n v="0.58882183039940639"/>
    <n v="0.6711329792074191"/>
    <n v="0.75814082228005764"/>
    <n v="0.84985002242112251"/>
    <n v="0.94627604916658592"/>
    <n v="1.0474308051906009"/>
    <n v="1.1533235493417906"/>
    <n v="2.3066470986835785E-2"/>
    <n v="2.3066470986835785E-2"/>
    <n v="2.3207989030949418E-2"/>
    <n v="2.7774014674199474E-2"/>
    <n v="3.679165642750163E-2"/>
    <n v="5.0281526024790586E-2"/>
    <n v="6.8247703398529563E-2"/>
    <n v="9.0696967912374415E-2"/>
    <n v="0.11765605764250049"/>
    <n v="0.14912905204920612"/>
    <n v="0.18513083550395554"/>
    <n v="0.22567272368970331"/>
    <n v="0.27076338663148103"/>
    <n v="5.415267732629625E-3"/>
    <n v="5.415267732629625E-3"/>
    <n v="5.415267732629625E-3"/>
    <n v="6.5405712445868892E-3"/>
    <n v="7.6693875827583248E-3"/>
    <n v="8.8017277130281405E-3"/>
    <n v="9.9376026355124155E-3"/>
    <n v="1.1077023384665962E-2"/>
    <n v="1.222000102938952E-2"/>
    <n v="1.336654667313728E-2"/>
    <n v="1.4516671454024759E-2"/>
    <n v="1.5670386544936989E-2"/>
    <n v="1.6827703153637068E-2"/>
    <n v="1.7988632522875029E-2"/>
    <n v="1.7988632522875029E-2"/>
  </r>
  <r>
    <s v="DE Florida"/>
    <x v="25"/>
    <s v="Grid Solutions"/>
    <s v="PEF Grid Solutions Ent App VS - 303"/>
    <s v="AFUDC Not Eligible"/>
    <s v="Major Projects"/>
    <s v="Other Transmission &amp; Distribution Expansion"/>
    <s v="Grid Solutions - Enterprise Syste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0"/>
    <n v="0.46118440063637051"/>
    <n v="1.7540802300951166"/>
    <n v="3.8318506273156006"/>
    <n v="6.7116779650042666"/>
    <n v="10.463264067604866"/>
    <n v="15.071074970657962"/>
    <n v="20.330602189623882"/>
    <n v="26.209656082113224"/>
    <n v="32.663244320198821"/>
    <n v="39.501089908542546"/>
    <n v="0.79002179817085505"/>
    <n v="0.79002179817085505"/>
    <n v="0.96026716368949283"/>
    <n v="2.8269000600826795"/>
    <n v="7.9886363639937494"/>
    <n v="16.166576504732951"/>
    <n v="27.252755445808695"/>
    <n v="41.245858835539224"/>
    <n v="58.139934068938871"/>
    <n v="77.925231973444426"/>
    <n v="100.57407860946049"/>
    <n v="126.05760803101239"/>
    <n v="154.50269087798537"/>
    <n v="3.0900538175597205"/>
    <n v="3.0900538175597205"/>
    <n v="3.0900538175597205"/>
    <n v="4.2744186046137251"/>
    <n v="6.372864466727588"/>
    <n v="9.4127494281129742"/>
    <n v="13.480829928516098"/>
    <n v="18.619629042935994"/>
    <n v="24.80949205079223"/>
    <n v="32.126072600780233"/>
    <n v="40.781977599160243"/>
    <n v="50.90107427731477"/>
    <n v="62.506071193006605"/>
    <n v="1.2501214238601364"/>
    <n v="1.2501214238601364"/>
    <n v="1.2501214238601364"/>
    <n v="1.9827896708888848"/>
    <n v="3.5230418414199001"/>
    <n v="5.8950749086105745"/>
    <n v="9.1756277950633702"/>
    <n v="13.402311978849184"/>
    <n v="18.557738417721616"/>
    <n v="24.708824827684523"/>
    <n v="32.043633433505633"/>
    <n v="40.671730141530524"/>
    <n v="50.613199086299936"/>
    <n v="1.0122639817260008"/>
    <n v="1.0122639817260008"/>
    <n v="1.0122639817260008"/>
    <n v="1.3259284356089807"/>
    <n v="1.7290918937025317"/>
    <n v="2.2244164079385489"/>
    <n v="2.8203395544987924"/>
    <n v="3.5209979489830268"/>
    <n v="4.3244824458952689"/>
    <n v="5.2381510759687355"/>
    <n v="6.2826783260950751"/>
    <n v="7.4701102165747102"/>
    <n v="8.8026567579253516"/>
    <n v="0.17605313515850796"/>
    <n v="0.17605313515850796"/>
    <n v="0.17605313515850796"/>
    <n v="0.21022689684159335"/>
    <n v="0.24450733773131197"/>
    <n v="0.27889479084494284"/>
    <n v="0.31338959023933488"/>
    <n v="0.34799207101415242"/>
    <n v="0.3827025693151303"/>
    <n v="0.41752142233733941"/>
    <n v="0.45244896832846238"/>
    <n v="0.48748554659207943"/>
    <n v="0.52263149749096471"/>
    <n v="0.55788716245039249"/>
    <n v="0.55788716245039249"/>
  </r>
  <r>
    <s v="DE Florida"/>
    <x v="25"/>
    <s v="Grid Solutions"/>
    <s v="PEF Grid Solutions Maintenance Grid Mod VS"/>
    <s v="AFUDC Not Eligible"/>
    <s v="Maintenance"/>
    <s v="Maintenance"/>
    <s v="Fossil Hydro"/>
    <s v="VS - Intangible Plant - Software"/>
    <s v="~"/>
    <s v="PEF Corporate 2008 Misc Intangible 303"/>
    <n v="0"/>
    <n v="0"/>
    <n v="0"/>
    <n v="0"/>
    <n v="0"/>
    <n v="0"/>
    <n v="0"/>
    <n v="0"/>
    <n v="0"/>
    <n v="0"/>
    <n v="0"/>
    <n v="0"/>
    <n v="0"/>
    <n v="1.9025017815"/>
    <n v="3.9741122366362553"/>
    <n v="6.0521895759819957"/>
    <n v="8.136753987015652"/>
    <n v="10.2278257202343"/>
    <n v="12.325425089350384"/>
    <n v="14.429572471489056"/>
    <n v="16.540288307386131"/>
    <n v="18.657593101586649"/>
    <n v="20.781507422644079"/>
    <n v="22.912051903320126"/>
    <n v="25.049247240785164"/>
    <n v="25.049247240785164"/>
    <n v="27.193114196819305"/>
    <n v="29.343673598014092"/>
    <n v="31.500946335974806"/>
    <n v="33.664953367523431"/>
    <n v="35.835715714902229"/>
    <n v="38.013254465977965"/>
    <n v="40.197590774446773"/>
    <n v="42.388745860039641"/>
    <n v="44.586741008728552"/>
    <n v="46.79159757293327"/>
    <n v="49.003336971728771"/>
    <n v="51.221980691053311"/>
    <n v="51.221980691053311"/>
    <n v="53.447550283917153"/>
    <n v="55.680067370611951"/>
    <n v="57.919553638920767"/>
    <n v="60.16603084432878"/>
    <n v="62.419520810234594"/>
    <n v="64.680045428162273"/>
    <n v="66.947626657973998"/>
    <n v="69.222286528083401"/>
    <n v="71.504047135669524"/>
    <n v="73.792930646891534"/>
    <n v="76.088959297104012"/>
    <n v="78.392155391073004"/>
    <n v="78.392155391073004"/>
    <n v="80.70254130319266"/>
    <n v="83.0201394777026"/>
    <n v="85.344972428905962"/>
    <n v="87.677062741388099"/>
    <n v="90.016433070236005"/>
    <n v="92.36310614125837"/>
    <n v="94.71710475120635"/>
    <n v="97.078451767995048"/>
    <n v="99.447170130925642"/>
    <n v="101.82328285090824"/>
    <n v="104.20681301068544"/>
    <n v="106.5977837650565"/>
    <n v="106.5977837650565"/>
    <n v="108.99621834110236"/>
    <n v="111.40214003841123"/>
    <n v="113.81557222930493"/>
    <n v="116.23653835906599"/>
    <n v="118.66506194616534"/>
    <n v="121.10116658249082"/>
    <n v="123.54487593357638"/>
    <n v="125.99621373883194"/>
    <n v="128.45520381177403"/>
    <n v="130.92187004025712"/>
    <n v="133.39623638670568"/>
    <n v="135.87832688834698"/>
    <n v="135.87832688834698"/>
    <n v="138.36816565744454"/>
    <n v="140.86577688153241"/>
    <n v="143.3711848236502"/>
    <n v="145.88441382257864"/>
    <n v="148.40548829307616"/>
    <n v="150.934432726116"/>
    <n v="153.47127168912414"/>
    <n v="156.01602982621793"/>
    <n v="158.56873185844555"/>
    <n v="161.12940258402611"/>
    <n v="163.69806687859059"/>
    <n v="166.27474969542348"/>
    <n v="166.27474969542348"/>
  </r>
  <r>
    <s v="DE Florida"/>
    <x v="25"/>
    <s v="Grid Solutions"/>
    <s v="PEF Grid Solutions Self Optimizing Monthly IK"/>
    <s v="AFUDC Not Eligible"/>
    <s v="Major Projects"/>
    <s v="Other Transmission &amp; Distribution Expansion"/>
    <s v="Grid Solutions - Sectionalization/Self-Healing"/>
    <s v="IK - Distrib Lines OH/UG (Line Ext)"/>
    <s v="~"/>
    <s v="PEF Distribution U/G Conduct &amp; Devices 367.0"/>
    <n v="721.03000000000009"/>
    <n v="748.23"/>
    <n v="778.63000000000011"/>
    <n v="760.33999999999992"/>
    <n v="785.36"/>
    <n v="811.17"/>
    <n v="831.58"/>
    <n v="839.24999999999989"/>
    <n v="833.55"/>
    <n v="848.95"/>
    <n v="864.38"/>
    <n v="878.88"/>
    <n v="878.88"/>
    <n v="907.05329026690004"/>
    <n v="935.38754411012746"/>
    <n v="963.81024814354976"/>
    <n v="992.32167847947198"/>
    <n v="1020.922112092131"/>
    <n v="1049.6118268203857"/>
    <n v="1078.391101370416"/>
    <n v="1107.2602153184309"/>
    <n v="1136.2194491133839"/>
    <n v="1165.2690840796977"/>
    <n v="1194.4094024199967"/>
    <n v="1223.6406872178491"/>
    <n v="1223.6406872178491"/>
    <n v="1252.9632224405163"/>
    <n v="1282.3772929417123"/>
    <n v="1311.8831844643696"/>
    <n v="1341.4811836434164"/>
    <n v="1371.1715780085606"/>
    <n v="1400.9546559870826"/>
    <n v="1430.8307069066377"/>
    <n v="1460.8000209980669"/>
    <n v="1490.8628893982159"/>
    <n v="1521.0196041527636"/>
    <n v="1551.270458219059"/>
    <n v="1581.6157454689678"/>
    <n v="1581.6157454689678"/>
    <n v="1612.0557606917259"/>
    <n v="1642.5907995968046"/>
    <n v="1673.221158816782"/>
    <n v="1703.9471359102256"/>
    <n v="1734.7690293645824"/>
    <n v="1765.6871385990789"/>
    <n v="1796.7017639676296"/>
    <n v="1827.8132067617544"/>
    <n v="1859.0217692135063"/>
    <n v="1890.3277544984071"/>
    <n v="1921.7314667383921"/>
    <n v="1953.2332110047653"/>
    <n v="1953.2332110047653"/>
    <n v="1984.8332933211625"/>
    <n v="2016.5320206665244"/>
    <n v="2048.3297009780786"/>
    <n v="2080.2266431543308"/>
    <n v="2112.2231570580661"/>
    <n v="2144.3195535193595"/>
    <n v="2176.5161443385941"/>
    <n v="2208.8132422894914"/>
    <n v="2241.2111611221494"/>
    <n v="2273.7102155660896"/>
    <n v="2306.3107213333155"/>
    <n v="2339.0129951213803"/>
    <n v="2339.0129951213803"/>
    <n v="2371.8173546164608"/>
    <n v="2404.7241184964464"/>
    <n v="2437.7336064340334"/>
    <n v="2470.8461390998305"/>
    <n v="2504.0620381654744"/>
    <n v="2537.3816263067542"/>
    <n v="2570.8052272067471"/>
    <n v="2604.3331655589614"/>
    <n v="2637.9657670704919"/>
    <n v="2671.7033584651826"/>
    <n v="2705.5462674868027"/>
    <n v="2739.4948229022284"/>
    <n v="2739.4948229022284"/>
    <n v="2773.5493545046374"/>
    <n v="2807.710193116714"/>
    <n v="2841.9776705938607"/>
    <n v="2876.3521198274234"/>
    <n v="2910.8338747479252"/>
    <n v="2945.4232703283096"/>
    <n v="2980.1206425871956"/>
    <n v="3014.9263285921406"/>
    <n v="3049.8406664629169"/>
    <n v="3084.8639953747943"/>
    <n v="3119.9966555618357"/>
    <n v="3155.2389883202036"/>
    <n v="3155.2389883202036"/>
  </r>
  <r>
    <s v="DE Florida"/>
    <x v="25"/>
    <s v="Grid Solutions"/>
    <s v="PEF Grid Solutions Targeted Undergrounding Qtrly IK"/>
    <s v="AFUDC Not Eligible"/>
    <s v="Major Projects"/>
    <s v="Other Transmission &amp; Distribution Expansion"/>
    <s v="Grid Solutions - Underground"/>
    <s v="IK - Distrib Lines OH/UG (Line Ext)"/>
    <s v="~"/>
    <s v="PEF Distribution U/G Conduct &amp; Devices 367.0"/>
    <n v="579.16000000000008"/>
    <n v="651.91000000000008"/>
    <n v="669.38000000000011"/>
    <n v="744.05"/>
    <n v="822.2"/>
    <n v="801.66"/>
    <n v="886.24"/>
    <n v="957.68"/>
    <n v="1014.5800000000002"/>
    <n v="1086.24"/>
    <n v="1148.05"/>
    <n v="1193.1200000000001"/>
    <n v="1193.1200000000001"/>
    <n v="1253.1098971991501"/>
    <n v="1302.1489913257396"/>
    <n v="1351.3411693212915"/>
    <n v="1400.6869090631267"/>
    <n v="1450.1866899203417"/>
    <n v="1499.8409927584653"/>
    <n v="1549.6502999441295"/>
    <n v="1599.6150953497561"/>
    <n v="1649.7358643582565"/>
    <n v="1700.0130938677478"/>
    <n v="1750.4472722962819"/>
    <n v="1801.038889586591"/>
    <n v="1801.038889586591"/>
    <n v="1851.7884372108467"/>
    <n v="1902.6964081754347"/>
    <n v="1953.7632970257437"/>
    <n v="2004.9895998509701"/>
    <n v="2056.3758142889369"/>
    <n v="2107.9224395309284"/>
    <n v="2159.6299763265388"/>
    <n v="2211.4989269885382"/>
    <n v="2263.5297953977506"/>
    <n v="2315.7230870079497"/>
    <n v="2368.0793088507698"/>
    <n v="2420.5989695406302"/>
    <n v="2420.5989695406302"/>
    <n v="2473.2825792796762"/>
    <n v="2526.1306498627359"/>
    <n v="2579.1436946822928"/>
    <n v="2632.3222287334715"/>
    <n v="2685.6667686190422"/>
    <n v="2739.1778325544374"/>
    <n v="2792.8559403727877"/>
    <n v="2846.7016135299714"/>
    <n v="2900.7153751096794"/>
    <n v="2954.897749828498"/>
    <n v="3009.2492640410051"/>
    <n v="3063.770445744884"/>
    <n v="3063.770445744884"/>
    <n v="3118.4618245860524"/>
    <n v="3173.323931863808"/>
    <n v="3228.3573005359895"/>
    <n v="3283.5624652241536"/>
    <n v="3338.9399622187698"/>
    <n v="3394.4903294844294"/>
    <n v="3450.2141066650711"/>
    <n v="3506.1118350892243"/>
    <n v="3562.1840577752673"/>
    <n v="3618.4313194367028"/>
    <n v="3674.8541664874488"/>
    <n v="3731.4531470471475"/>
    <n v="3731.4531470471475"/>
    <n v="3788.2288109464903"/>
    <n v="3845.1817097325575"/>
    <n v="3902.3123966741782"/>
    <n v="3959.621426767304"/>
    <n v="4017.1093567404005"/>
    <n v="4074.7767450598562"/>
    <n v="4132.6241519354071"/>
    <n v="4190.6521393255789"/>
    <n v="4248.8612709431472"/>
    <n v="4307.2521122606122"/>
    <n v="4365.825230515693"/>
    <n v="4424.5811947168368"/>
    <n v="4424.5811947168368"/>
    <n v="4483.5205756487485"/>
    <n v="4542.6439458779341"/>
    <n v="4601.9518797582632"/>
    <n v="4661.4449534365485"/>
    <n v="4721.1237448581433"/>
    <n v="4780.9888337725542"/>
    <n v="4841.0408017390773"/>
    <n v="4901.2802321324425"/>
    <n v="4961.7077101484838"/>
    <n v="5022.3238228098226"/>
    <n v="5083.1291589715729"/>
    <n v="5144.1243093270596"/>
    <n v="5144.1243093270596"/>
  </r>
  <r>
    <s v="DE Florida"/>
    <x v="25"/>
    <s v="Grid Solutions"/>
    <s v="PEF Grid Solutions Transmission FF "/>
    <s v="AFUDC Not Eligible"/>
    <s v="Major Projects"/>
    <s v="Other Transmission &amp; Distribution Expansion"/>
    <s v="Grid Solutions - Transmission"/>
    <s v="FF - Transmission Stations "/>
    <s v="~"/>
    <s v="PEF Transmission (Excl. ECC) 353.1"/>
    <n v="144.80000000000001"/>
    <n v="145.75000000000006"/>
    <n v="136.44000000000003"/>
    <n v="137.45000000000002"/>
    <n v="138.73000000000002"/>
    <n v="140.22000000000003"/>
    <n v="142.17000000000002"/>
    <n v="145.03"/>
    <n v="147.24"/>
    <n v="149.05000000000001"/>
    <n v="151.36000000000001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  <n v="153.97000000000003"/>
  </r>
  <r>
    <s v="DE Florida"/>
    <x v="25"/>
    <s v="Grid Solutions"/>
    <s v="PEF Grid Solutions Transmission GG"/>
    <s v="AFUDC Not Eligible"/>
    <s v="Major Projects"/>
    <s v="Other Transmission &amp; Distribution Expansion"/>
    <s v="Grid Solutions - Transmission"/>
    <s v="GG - Transmission Lines"/>
    <s v="~"/>
    <s v="PEF Transmission O/H Conduct.&amp; Devices 356.0"/>
    <n v="1.1200000000000001"/>
    <n v="1.1200000000000001"/>
    <n v="1.1200000000000001"/>
    <n v="1.1200000000000001"/>
    <n v="1.1200000000000001"/>
    <n v="1.1200000000000001"/>
    <n v="1.1200000000000001"/>
    <n v="1.1200000000000001"/>
    <n v="1.1200000000000001"/>
    <n v="1.1200000000000001"/>
    <n v="1.1200000000000001"/>
    <n v="1.1200000000000001"/>
    <n v="1.1200000000000001"/>
    <n v="-0.61873897329999994"/>
    <n v="-2.36290571589078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Integrated Grid Strategy"/>
    <s v="PEF IGS Exp Outdoor Lighting IK"/>
    <s v="AFUDC Not Eligible"/>
    <s v="Expansion"/>
    <s v="Other Transmission &amp; Distribution Expansion"/>
    <s v="Customer Solutions"/>
    <s v="IK - Distrib Lines OH/UG (Line Ext)"/>
    <s v="~"/>
    <s v="D DIS 373-ZZ-STREET LIGHT&amp;SIG-50226"/>
    <n v="165.7"/>
    <n v="163.95999999999998"/>
    <n v="169.27999999999997"/>
    <n v="173.09999999999997"/>
    <n v="170.79999999999998"/>
    <n v="171.07"/>
    <n v="173.51"/>
    <n v="169.85999999999999"/>
    <n v="171.03999999999996"/>
    <n v="184.19"/>
    <n v="197.67999999999998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07.74999999999997"/>
    <n v="214.25035874387737"/>
    <n v="228.32534555975738"/>
    <n v="242.44426983973094"/>
    <n v="256.60726874206154"/>
    <n v="270.81447985317561"/>
    <n v="285.06604118899889"/>
    <n v="299.3620911962974"/>
    <n v="313.70276875402215"/>
    <n v="328.08821317465856"/>
    <n v="342.51856420557954"/>
    <n v="356.99396203040317"/>
    <n v="371.51454727035463"/>
    <n v="371.51454727035463"/>
  </r>
  <r>
    <s v="DE Florida"/>
    <x v="25"/>
    <s v="Integrated Grid Strategy"/>
    <s v="PEF IGS Maint Outdoor Lighting IK"/>
    <s v="AFUDC Not Eligible"/>
    <s v="Maintenance"/>
    <s v="Maintenance"/>
    <s v="Customer Solutions"/>
    <s v="IK - Distrib Lines OH/UG (Line Ext)"/>
    <s v="~"/>
    <s v="PEF Distribution Poles Towers &amp; Fixtures 364.0"/>
    <n v="19.769999999999996"/>
    <n v="20.399999999999999"/>
    <n v="21.04"/>
    <n v="21.7"/>
    <n v="22.13"/>
    <n v="19.369999999999997"/>
    <n v="19.369999999999997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90341881099999"/>
    <n v="19.450872129639972"/>
    <n v="19.511591333640904"/>
    <n v="19.57250008295939"/>
    <n v="19.633598969293363"/>
    <n v="19.694888586187837"/>
    <n v="19.756369529040683"/>
    <n v="19.818042395108403"/>
    <n v="19.879907783511943"/>
    <n v="19.941966295242498"/>
    <n v="20.004218533167368"/>
    <n v="20.004218533167368"/>
  </r>
  <r>
    <s v="DE Florida"/>
    <x v="25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3083747916666661"/>
    <n v="25.253191831002567"/>
    <n v="56.873897920678985"/>
    <n v="101.21006300326769"/>
    <n v="158.3013805456431"/>
    <n v="228.18766792458433"/>
    <n v="310.90886681358114"/>
    <n v="406.50504357084708"/>
    <n v="515.01638962854418"/>
    <n v="636.48322188322254"/>
    <n v="770.94598308747868"/>
    <n v="770.94598308747868"/>
    <n v="918.44524224283668"/>
    <n v="0"/>
    <n v="0"/>
    <n v="0"/>
    <n v="0"/>
    <n v="0"/>
    <n v="0"/>
    <n v="0"/>
    <n v="0"/>
    <n v="0"/>
    <n v="0"/>
    <n v="0"/>
    <n v="0"/>
  </r>
  <r>
    <s v="DE Florida"/>
    <x v="25"/>
    <s v="Integrated Grid Strategy"/>
    <s v="PEF Solar Growth Battery BY - 2024 Dixie Count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0727137499999997"/>
    <n v="2.0306690338331963"/>
    <n v="4.573364987436042"/>
    <n v="8.1385411487163708"/>
    <n v="12.729389363464083"/>
    <n v="18.349111441358328"/>
    <n v="25.000919187071474"/>
    <n v="32.688034431470179"/>
    <n v="41.413689062913868"/>
    <n v="51.181125058650892"/>
    <n v="61.993594516312733"/>
    <n v="61.993594516312733"/>
    <n v="73.854359685506466"/>
    <n v="86.259421624505919"/>
    <n v="98.703208073208486"/>
    <n v="111.18583991675438"/>
    <n v="123.707438417647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Integrated Grid Strategy"/>
    <s v="PEF Solar Growth Battery BY - 2024 J Hopkins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1.10558625555"/>
    <n v="4.4257962976463627"/>
    <n v="9.9675434509248362"/>
    <n v="17.737762621139286"/>
    <n v="27.743410362530817"/>
    <n v="39.991464945407216"/>
    <n v="54.48892642393335"/>
    <n v="71.242816704133148"/>
    <n v="90.26017961210394"/>
    <n v="111.548080962443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093399666666667"/>
    <n v="4.0405106929604111"/>
    <n v="9.0998236673086375"/>
    <n v="16.193610080522831"/>
    <n v="25.328220887302894"/>
    <n v="36.51002686793349"/>
    <n v="49.745418690172976"/>
    <n v="65.040806971335527"/>
    <n v="82.402622340567063"/>
    <n v="101.83731550131562"/>
    <n v="123.35135729399661"/>
    <n v="123.35135729399661"/>
    <n v="146.95123875885389"/>
    <n v="184.25088081568356"/>
    <n v="246.90045921279943"/>
    <n v="334.97910808597692"/>
    <n v="448.56620860164901"/>
    <n v="587.74138972805451"/>
    <n v="752.58452900879354"/>
    <n v="943.17575333879779"/>
    <n v="1159.5954397427229"/>
    <n v="1401.9242161557713"/>
    <n v="1670.2429622069517"/>
    <n v="1964.6328100047842"/>
    <n v="1964.6328100047842"/>
    <n v="2285.1751449254584"/>
    <n v="2626.5264040826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Nuclear"/>
    <s v="PEF Nuclear Maintenance"/>
    <s v="AFUDC Not Eligible"/>
    <s v="Maintenance"/>
    <s v="Maintenance"/>
    <s v="Fossil Hydro"/>
    <s v="BB - GO - Nuke Steam Plant"/>
    <s v="~"/>
    <s v="D INT 303-Passport-Nuc Asset -50220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  <n v="2077.63"/>
  </r>
  <r>
    <s v="DE Florida"/>
    <x v="25"/>
    <s v="Nuclear"/>
    <s v="PEF Nuclear New Gen COLA"/>
    <s v="AFUDC Not Eligible"/>
    <s v="Expansion"/>
    <s v="New Generation"/>
    <s v="~"/>
    <s v="PN - Nuclear Clause Related"/>
    <s v="~"/>
    <s v="PEF Model Depr Group Nuclear 0%"/>
    <n v="0"/>
    <n v="0"/>
    <n v="0"/>
    <n v="0"/>
    <n v="0"/>
    <n v="0"/>
    <n v="0"/>
    <n v="0"/>
    <n v="0"/>
    <n v="0"/>
    <n v="0"/>
    <n v="0"/>
    <n v="0"/>
    <n v="9.6459602999999991E-2"/>
    <n v="0.193220321048897"/>
    <n v="0.29028309412850573"/>
    <n v="0.38764886515495384"/>
    <n v="0.48531857998784211"/>
    <n v="0.5832931874394327"/>
    <n v="0.68157363928386672"/>
    <n v="0.78016089026641"/>
    <n v="0.87905589811272788"/>
    <n v="0.9782596235381894"/>
    <n v="1.0777730302571999"/>
    <n v="1.177597084992563"/>
    <n v="1.177597084992563"/>
    <n v="1.2777327574848718"/>
    <n v="1.3781810205019296"/>
    <n v="1.4789428498481998"/>
    <n v="1.5800192243742854"/>
    <n v="1.6814111259864379"/>
    <n v="1.7831195396560959"/>
    <n v="1.8851454534294543"/>
    <n v="1.9874898584370615"/>
    <n v="2.0901537489034485"/>
    <n v="2.1931381221567881"/>
    <n v="2.2964439786385813"/>
    <n v="2.4000723219133779"/>
    <n v="2.4000723219133779"/>
    <n v="2.5040241586785252"/>
    <n v="2.6083004987739473"/>
    <n v="2.7129023551919551"/>
    <n v="2.8178307440870873"/>
    <n v="2.9230866847859818"/>
    <n v="3.0286711997972775"/>
    <n v="3.1345853148215488"/>
    <n v="3.2408300587612677"/>
    <n v="3.3474064637308012"/>
    <n v="3.4543155650664357"/>
    <n v="3.5615584013364368"/>
    <n v="3.6691360143511367"/>
    <n v="3.6691360143511367"/>
    <n v="3.7770494491730564"/>
    <n v="3.8852997541270566"/>
    <n v="3.9938879808105225"/>
    <n v="4.1028151841035791"/>
    <n v="4.21208242217934"/>
    <n v="4.3216907565141849"/>
    <n v="4.4316412518980721"/>
    <n v="4.5419349764448844"/>
    <n v="4.6525730016028035"/>
    <n v="4.763556402164717"/>
    <n v="4.8748862562786623"/>
    <n v="4.9865636454582996"/>
    <n v="4.9865636454582996"/>
    <n v="5.0985896545934173"/>
    <n v="5.210965371960472"/>
    <n v="5.3236918892331602"/>
    <n v="5.4367703014930227"/>
    <n v="5.5502017072400847"/>
    <n v="5.6639872084035252"/>
    <n v="5.7781279103523824"/>
    <n v="5.8926249219062923"/>
    <n v="6.0074793553462591"/>
    <n v="6.1226923264254625"/>
    <n v="6.238264954380095"/>
    <n v="6.3541983619402345"/>
    <n v="6.3541983619402345"/>
    <n v="6.4704936753407525"/>
    <n v="6.5871520243322532"/>
    <n v="6.7041745421920504"/>
    <n v="6.8215623657351747"/>
    <n v="6.9393166353254196"/>
    <n v="7.0574384948864157"/>
    <n v="7.1759290919127476"/>
    <n v="7.2947895774810991"/>
    <n v="7.4140211062614343"/>
    <n v="7.533624836528217"/>
    <n v="7.6536019301716625"/>
    <n v="7.7739535527090213"/>
    <n v="7.7739535527090213"/>
  </r>
  <r>
    <s v="DE Florida"/>
    <x v="25"/>
    <s v="Nuclear"/>
    <s v="PEF Nuclear New Gen COLA 2017-2018"/>
    <s v="AFUDC Not Eligible"/>
    <s v="Expansion"/>
    <s v="New Generation"/>
    <s v="~"/>
    <s v="PN - Nuclear Clause Related"/>
    <s v="~"/>
    <s v="PEF Model Depr Group Nuclear 0%"/>
    <n v="361.46"/>
    <n v="361.46"/>
    <n v="361.46"/>
    <n v="361.46"/>
    <n v="361.46"/>
    <n v="361.46"/>
    <n v="361.46"/>
    <n v="361.46"/>
    <n v="361.46"/>
    <n v="361.46"/>
    <n v="361.46"/>
    <n v="361.46"/>
    <n v="361.46"/>
    <n v="362.58835883819995"/>
    <n v="363.72024004033437"/>
    <n v="364.85565460206107"/>
    <n v="365.99461355336268"/>
    <n v="367.13712795865382"/>
    <n v="368.2832089168885"/>
    <n v="369.4328675616681"/>
    <n v="370.58611506134935"/>
    <n v="371.74296261915293"/>
    <n v="372.90342147327226"/>
    <n v="374.06750289698272"/>
    <n v="375.23521819875111"/>
    <n v="375.23521819875111"/>
    <n v="376.40657872234561"/>
    <n v="377.58159584694579"/>
    <n v="378.76028098725334"/>
    <n v="379.94264559360283"/>
    <n v="381.12870115207301"/>
    <n v="382.3184591845984"/>
    <n v="383.51193124908116"/>
    <n v="384.7091289395035"/>
    <n v="385.91006388604006"/>
    <n v="387.11474775517121"/>
    <n v="388.32319224979608"/>
    <n v="389.53540910934652"/>
    <n v="389.53540910934652"/>
    <n v="390.75141010990092"/>
    <n v="391.97120706429871"/>
    <n v="393.19481182225513"/>
    <n v="394.42223627047633"/>
    <n v="395.65349233277482"/>
    <n v="396.88859197018525"/>
    <n v="398.12754718108079"/>
    <n v="399.37037000128953"/>
    <n v="400.61707250421148"/>
    <n v="401.86766680093569"/>
    <n v="403.1221650403582"/>
    <n v="404.38057940929974"/>
    <n v="404.38057940929974"/>
    <n v="405.64292213262439"/>
    <n v="406.90920547335816"/>
    <n v="408.17944173280819"/>
    <n v="409.45364325068226"/>
    <n v="410.73182240520862"/>
    <n v="412.01399161325628"/>
    <n v="413.30016333045563"/>
    <n v="414.59035005131943"/>
    <n v="415.88456430936412"/>
    <n v="417.18281867723175"/>
    <n v="418.4851257668119"/>
    <n v="419.79149822936438"/>
    <n v="419.79149822936438"/>
    <n v="421.10194875564201"/>
    <n v="422.41649007601404"/>
    <n v="423.73513496058962"/>
    <n v="425.05789621934207"/>
    <n v="426.3847867022331"/>
    <n v="427.71581929933785"/>
    <n v="429.05100694097001"/>
    <n v="430.39036259780744"/>
    <n v="431.73389928101813"/>
    <n v="433.08163004238668"/>
    <n v="434.43356797444108"/>
    <n v="435.78972621057983"/>
    <n v="435.78972621057983"/>
    <n v="437.15011792519959"/>
    <n v="438.51475633382313"/>
    <n v="439.88365469322775"/>
    <n v="441.25682630157394"/>
    <n v="442.63428449853478"/>
    <n v="444.01604266542535"/>
    <n v="445.4021142253327"/>
    <n v="446.79251264324648"/>
    <n v="448.1872514261895"/>
    <n v="449.58634412334908"/>
    <n v="450.98980432620863"/>
    <n v="452.39764566867962"/>
    <n v="452.39764566867962"/>
  </r>
  <r>
    <s v="DE Florida"/>
    <x v="25"/>
    <s v="Other Departments (Jamil)"/>
    <s v="PEF OthJamil_Network Upgrades_Solar"/>
    <s v="AFUDC Not Eligible"/>
    <s v="Expansion"/>
    <s v="Other Transmission &amp; Distribution Expansion"/>
    <s v="Renewable Generation - Solar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3.644252873849521"/>
    <n v="14.358369807650787"/>
    <n v="30.967672864767785"/>
    <n v="51.51242525158716"/>
    <n v="74.224012649342114"/>
    <n v="98.221469062931888"/>
    <n v="123.35822952551217"/>
    <n v="149.53887421194185"/>
    <n v="176.66658300371432"/>
    <n v="205.103691967098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806.83"/>
    <n v="897.8"/>
    <n v="989.85"/>
    <n v="1083.0999999999999"/>
    <n v="1177.3399999999999"/>
    <n v="1272.71"/>
    <n v="1375.45"/>
    <n v="1482.76"/>
    <n v="1599.17"/>
    <n v="1724.98"/>
    <n v="1854.13"/>
    <n v="1993.39"/>
    <n v="1993.39"/>
    <n v="2139.4391571269502"/>
    <n v="2291.6399525664788"/>
    <n v="2444.3158686631068"/>
    <n v="2597.4683885867362"/>
    <n v="2751.0990001372356"/>
    <n v="2905.2091957588941"/>
    <n v="3059.800472554919"/>
    <n v="3214.8743323019794"/>
    <n v="3370.4322814647967"/>
    <n v="3526.475831210777"/>
    <n v="3683.0064974246925"/>
    <n v="3840.0258007234083"/>
    <n v="3840.0258007234083"/>
    <n v="3997.5352664706525"/>
    <n v="4155.536424791836"/>
    <n v="4314.0308105889162"/>
    <n v="4473.0199635553072"/>
    <n v="4632.5054281908388"/>
    <n v="4792.4887538167595"/>
    <n v="4952.9714945907863"/>
    <n v="5113.9552095222052"/>
    <n v="5275.4414624870142"/>
    <n v="5437.4318222431157"/>
    <n v="5599.92786244555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7.4657969028864972"/>
    <n v="23.952216974031344"/>
    <n v="45.096364289927251"/>
    <n v="73.37677801161729"/>
    <n v="109.88176452260289"/>
    <n v="154.57806952527454"/>
    <n v="207.10811625415153"/>
    <n v="267.28381925728536"/>
    <n v="340.61743797190132"/>
    <n v="429.64046313767057"/>
    <n v="531.19276604546053"/>
    <n v="531.19276604546053"/>
    <n v="649.8190230045617"/>
    <n v="783.5929105527365"/>
    <n v="925.89897038681625"/>
    <n v="1076.7638371330609"/>
    <n v="1236.2142285622435"/>
    <n v="1404.2769458492016"/>
    <n v="1580.9788738331954"/>
    <n v="1766.3469812790813"/>
    <n v="1960.4083211393004"/>
    <n v="2163.1900308166832"/>
    <n v="2374.71933242807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3.4971941439365528"/>
    <n v="11.219907804281938"/>
    <n v="21.124434961067244"/>
    <n v="34.371794692666548"/>
    <n v="51.47178103188007"/>
    <n v="72.408816708608782"/>
    <n v="97.015402474411658"/>
    <n v="125.20343369027023"/>
    <n v="159.55501132604485"/>
    <n v="201.2559585035491"/>
    <n v="248.82597998311593"/>
    <n v="248.82597998311593"/>
    <n v="304.39393294927345"/>
    <n v="367.05747205040086"/>
    <n v="433.71772621643822"/>
    <n v="504.38717187290223"/>
    <n v="579.07832439259278"/>
    <n v="657.80373821717365"/>
    <n v="740.57600697913244"/>
    <n v="827.40776362412157"/>
    <n v="918.31168053368083"/>
    <n v="1013.3004696483432"/>
    <n v="1112.38688259112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3.1275527715066503E-2"/>
    <n v="0"/>
    <n v="0"/>
    <n v="3.2370208572555001E-2"/>
    <n v="0"/>
    <n v="0"/>
    <n v="3.2370208572555001E-2"/>
    <n v="0"/>
    <n v="0"/>
    <n v="3.2370208572555001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Other Departments (Savoy)"/>
    <s v="PEF Other Savoy Exp Other OU"/>
    <s v="AFUDC Not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7.1837571194066502E-2"/>
    <n v="0"/>
    <n v="0"/>
    <n v="7.2999798747014996E-2"/>
    <n v="0"/>
    <n v="0"/>
    <n v="7.2999798747014996E-2"/>
    <n v="0"/>
    <n v="0"/>
    <n v="7.2999798747014996E-2"/>
    <n v="0"/>
    <n v="0"/>
    <n v="0"/>
    <n v="7.1837571194066502E-2"/>
    <n v="0"/>
    <n v="0"/>
    <n v="7.2999798747014996E-2"/>
    <n v="0"/>
    <n v="0"/>
    <n v="7.2999798747014996E-2"/>
    <n v="0"/>
    <n v="0"/>
    <n v="7.2999798747014996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Project Management and Construction"/>
    <s v="PEF Citrus CC "/>
    <s v="AFUDC Not Eligible"/>
    <s v="Expansion"/>
    <s v="New Generation"/>
    <s v="New Generation (Fossil)"/>
    <s v="BG - Other Production Plant"/>
    <s v="~"/>
    <s v="PEF Undesig 2018 CC"/>
    <n v="33220.480000000003"/>
    <n v="33220.480000000003"/>
    <n v="33220.480000000003"/>
    <n v="33220.480000000003"/>
    <n v="33220.480000000003"/>
    <n v="33220.480000000003"/>
    <n v="33220.480000000003"/>
    <n v="33220.480000000003"/>
    <n v="33220.480000000003"/>
    <n v="33220.480000000003"/>
    <n v="33220.480000000003"/>
    <n v="33220.480000000003"/>
    <n v="33220.480000000003"/>
    <n v="33324.1833758016"/>
    <n v="33428.21047932034"/>
    <n v="33532.56232112732"/>
    <n v="33637.23991494831"/>
    <n v="33742.244277673606"/>
    <n v="33847.576429367895"/>
    <n v="33953.237393280157"/>
    <n v="34059.22819585364"/>
    <n v="34165.54986673579"/>
    <n v="34272.203438788281"/>
    <n v="34379.189948097046"/>
    <n v="34486.510433982323"/>
    <n v="34486.510433982323"/>
    <n v="34594.165939008773"/>
    <n v="34702.157508995602"/>
    <n v="34810.486193026707"/>
    <n v="34919.153043460894"/>
    <n v="35028.159115942071"/>
    <n v="35137.505469409531"/>
    <n v="35247.19316610822"/>
    <n v="35357.223271599069"/>
    <n v="35467.596854769319"/>
    <n v="35578.314987842947"/>
    <n v="35689.378746391048"/>
    <n v="35800.789209342292"/>
    <n v="35800.789209342292"/>
    <n v="35912.547458993417"/>
    <n v="36024.654581019735"/>
    <n v="36137.111664485667"/>
    <n v="36249.919801855343"/>
    <n v="36363.080089003204"/>
    <n v="36476.593625224639"/>
    <n v="36590.461513246693"/>
    <n v="36704.684859238747"/>
    <n v="36819.264772823284"/>
    <n v="36934.202367086662"/>
    <n v="37049.498758589929"/>
    <n v="37165.155067379659"/>
    <n v="37165.155067379659"/>
    <n v="37281.172416998845"/>
    <n v="37397.551934497817"/>
    <n v="37514.29475044518"/>
    <n v="37631.401998938803"/>
    <n v="37748.87481761683"/>
    <n v="37866.714347668742"/>
    <n v="37984.92173384643"/>
    <n v="38103.498124475329"/>
    <n v="38222.444671465557"/>
    <n v="38341.762530323133"/>
    <n v="38461.452860161167"/>
    <n v="38581.51682371115"/>
    <n v="38581.51682371115"/>
    <n v="38701.955587334225"/>
    <n v="38822.770321032542"/>
    <n v="38943.962198460598"/>
    <n v="39065.532396936665"/>
    <n v="39187.482097454209"/>
    <n v="39309.812484693372"/>
    <n v="39432.524747032461"/>
    <n v="39555.620076559528"/>
    <n v="39679.099669083924"/>
    <n v="39802.964724147911"/>
    <n v="39927.216445038342"/>
    <n v="40051.856038798323"/>
    <n v="40051.856038798323"/>
    <n v="40176.884716238957"/>
    <n v="40302.3036919511"/>
    <n v="40428.11418431715"/>
    <n v="40554.317415522906"/>
    <n v="40680.914611569424"/>
    <n v="40807.907002284919"/>
    <n v="40935.295821336738"/>
    <n v="41063.082306243334"/>
    <n v="41191.267698386262"/>
    <n v="41319.853243022284"/>
    <n v="41448.840189295428"/>
    <n v="41578.229790249148"/>
    <n v="41578.229790249148"/>
  </r>
  <r>
    <s v="DE Florida"/>
    <x v="25"/>
    <s v="Project Management and Construction"/>
    <s v="PEF Transmission Major Projects CC 2018"/>
    <s v="AFUDC Not Eligible"/>
    <s v="Expansion"/>
    <s v="Other Transmission &amp; Distribution Expansion"/>
    <s v="New Generation (Fossil)"/>
    <s v="GG - Transmission Lines"/>
    <s v="~"/>
    <s v="PEF Transmission Major Projects CC 2018"/>
    <n v="294.96999999999997"/>
    <n v="294.96999999999997"/>
    <n v="294.96999999999997"/>
    <n v="294.96999999999997"/>
    <n v="294.96999999999997"/>
    <n v="294.96999999999997"/>
    <n v="130.01"/>
    <n v="112.14999999999999"/>
    <n v="112.14999999999999"/>
    <n v="112.14999999999999"/>
    <n v="112.14999999999999"/>
    <n v="112.14999999999999"/>
    <n v="112.14999999999999"/>
    <n v="112.50174977559999"/>
    <n v="112.85459759792198"/>
    <n v="113.20854689470549"/>
    <n v="113.56360110439029"/>
    <n v="113.91976367614983"/>
    <n v="114.27703806992476"/>
    <n v="114.63542775645649"/>
    <n v="114.994936217321"/>
    <n v="115.35556694496252"/>
    <n v="115.7173234427276"/>
    <n v="116.08020922489906"/>
    <n v="116.44422781673016"/>
    <n v="116.44422781673016"/>
    <n v="116.80938275447882"/>
    <n v="117.17567758544199"/>
    <n v="117.54311586799014"/>
    <n v="117.91170117160176"/>
    <n v="118.28143707689811"/>
    <n v="118.65232717567795"/>
    <n v="119.02437507095246"/>
    <n v="119.39758437698021"/>
    <n v="119.77195871930229"/>
    <n v="120.14750173477758"/>
    <n v="120.52421707161798"/>
    <n v="120.90210838942394"/>
    <n v="120.90210838942394"/>
    <n v="121.28117935921996"/>
    <n v="121.66143366349026"/>
    <n v="122.04287499621456"/>
    <n v="122.425507062904"/>
    <n v="122.80933358063706"/>
    <n v="123.19435827809572"/>
    <n v="123.5805848956017"/>
    <n v="123.96801718515276"/>
    <n v="124.35665891045913"/>
    <n v="124.74651384698015"/>
    <n v="125.13758578196085"/>
    <n v="125.52987851446882"/>
    <n v="125.52987851446882"/>
    <n v="125.92339585543108"/>
    <n v="126.31814162767111"/>
    <n v="126.71411966594596"/>
    <n v="127.11133381698355"/>
    <n v="127.50978793952001"/>
    <n v="127.90948590433717"/>
    <n v="128.31043159430016"/>
    <n v="128.71262890439513"/>
    <n v="129.11608174176712"/>
    <n v="129.52079402575794"/>
    <n v="129.92676968794433"/>
    <n v="130.3340126721761"/>
    <n v="130.3340126721761"/>
    <n v="130.74252693461446"/>
    <n v="131.15231644377045"/>
    <n v="131.56338518054346"/>
    <n v="131.97573713826"/>
    <n v="132.38937632271239"/>
    <n v="132.8043067521977"/>
    <n v="133.22053245755683"/>
    <n v="133.63805748221361"/>
    <n v="134.05688588221412"/>
    <n v="134.47702172626606"/>
    <n v="134.8984690957783"/>
    <n v="135.32123208490052"/>
    <n v="135.32123208490052"/>
    <n v="135.74531480056299"/>
    <n v="136.17072136251647"/>
    <n v="136.59745590337221"/>
    <n v="137.02552256864209"/>
    <n v="137.45492551677893"/>
    <n v="137.8856689192169"/>
    <n v="138.31775696041194"/>
    <n v="138.75119383788254"/>
    <n v="139.18598376225043"/>
    <n v="139.62213095728154"/>
    <n v="140.05963965992697"/>
    <n v="140.49851412036418"/>
    <n v="140.49851412036418"/>
  </r>
  <r>
    <s v="DE Florida"/>
    <x v="25"/>
    <s v="Regulated &amp; Renewable Energy"/>
    <s v="PEF Fossil Hydro ECRC Crystal River BA"/>
    <s v="AFUDC Not Eligible"/>
    <s v="Recoverable"/>
    <s v="Major Nuclear &amp; Fossil Projects"/>
    <s v="Fossil Hydro ECRC"/>
    <s v="BA - Fossil Steam Plants "/>
    <s v="~"/>
    <s v="PEF Fossil Hydro ECRC Crystal River"/>
    <n v="20.3"/>
    <n v="20.3"/>
    <n v="20.3"/>
    <n v="20.330000000000002"/>
    <n v="20.400000000000002"/>
    <n v="20.560000000000002"/>
    <n v="20.77"/>
    <n v="21"/>
    <n v="21.25"/>
    <n v="21.5"/>
    <n v="21.880000000000003"/>
    <n v="22.39"/>
    <n v="22.39"/>
    <n v="22.39"/>
    <n v="22.39"/>
    <n v="22.39"/>
    <n v="22.39"/>
    <n v="22.39"/>
    <n v="22.39"/>
    <n v="22.39"/>
    <n v="22.39"/>
    <n v="22.39"/>
    <n v="5.8445689723592089"/>
    <n v="5.8445689723592089"/>
    <n v="5.8445689723592089"/>
    <n v="5.8445689723592089"/>
    <n v="5.8445689723592089"/>
    <n v="5.8445689723592089"/>
    <n v="5.8445689723592089"/>
    <n v="5.8445689723592089"/>
    <n v="5.8445689723592089"/>
    <n v="5.8445689723592089"/>
    <n v="5.8445689723592089"/>
    <n v="5.8445689723592089"/>
    <n v="5.8445689723592089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  <n v="1.5251533406083713"/>
  </r>
  <r>
    <s v="DE Florida"/>
    <x v="25"/>
    <s v="Regulated &amp; Renewable Energy"/>
    <s v="PEF Fossil Hydro Maint Rotables Bartow CC BG"/>
    <s v="AFUDC Not Eligible"/>
    <s v="Maintenance"/>
    <s v="Maintenance"/>
    <s v="Fossil Hydro"/>
    <s v="BG - Cust - Other Production Plant"/>
    <s v="~"/>
    <s v="PEF Bartow 343.1 CC"/>
    <n v="0"/>
    <n v="0"/>
    <n v="0"/>
    <n v="0"/>
    <n v="0"/>
    <n v="0"/>
    <n v="0"/>
    <n v="0"/>
    <n v="0"/>
    <n v="0"/>
    <n v="0"/>
    <n v="0"/>
    <n v="0"/>
    <n v="0"/>
    <n v="0"/>
    <n v="-1.2337361783224001"/>
    <n v="-3.7050598521829841"/>
    <n v="-6.1840981830165482"/>
    <n v="-8.3181582283868263"/>
    <n v="-8.8198691188817477"/>
    <n v="-10.796217169976238"/>
    <n v="-8.5835696453584891"/>
    <n v="7.4934043479557371"/>
    <n v="0.13145521603224442"/>
    <n v="0"/>
    <n v="0"/>
    <n v="0"/>
    <n v="0.2627443459596"/>
    <n v="1.4852064861685017"/>
    <n v="4.8800051968892291"/>
    <n v="57.951216625283259"/>
    <n v="160.09597642425132"/>
    <n v="263.53536210388251"/>
    <n v="5.009345019017303"/>
    <n v="5.8381120054044473"/>
    <n v="32.20557869500638"/>
    <n v="0.41383937266350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 Rotables Citrus 1&amp;2 BG"/>
    <s v="AFUDC Not Eligible"/>
    <s v="Maintenance"/>
    <s v="Maintenance"/>
    <s v="Fossil Hydro"/>
    <s v="BG - Cust - Other Production Plant"/>
    <s v="~"/>
    <s v="PEF CITRUS CC 343.1"/>
    <n v="0"/>
    <n v="0"/>
    <n v="0.22"/>
    <n v="0.81"/>
    <n v="110.68"/>
    <n v="353.3"/>
    <n v="621.47"/>
    <n v="888.66"/>
    <n v="1157.56"/>
    <n v="365.63"/>
    <n v="355.23"/>
    <n v="374.88"/>
    <n v="374.88"/>
    <n v="445.60485207864997"/>
    <n v="503.13028400113831"/>
    <n v="560.83529133869615"/>
    <n v="618.72043466650939"/>
    <n v="676.78627630969481"/>
    <n v="735.03338034876253"/>
    <n v="793.46231262509582"/>
    <n v="852.07364074644818"/>
    <n v="910.86793409245718"/>
    <n v="969.84576382017553"/>
    <n v="1029.0077028696201"/>
    <n v="1088.354325969337"/>
    <n v="1088.354325969337"/>
    <n v="1147.8862096419857"/>
    <n v="1207.6039322099389"/>
    <n v="1267.5080738009008"/>
    <n v="1327.6743666410969"/>
    <n v="1388.1626641366056"/>
    <n v="1436.6849249855932"/>
    <n v="1497.2900887724913"/>
    <n v="1558.1086216344725"/>
    <n v="1619.1170098859329"/>
    <n v="1680.3829378423704"/>
    <n v="1741.9743009512963"/>
    <n v="1787.688510959927"/>
    <n v="1787.688510959927"/>
    <n v="1849.3920204647504"/>
    <n v="1911.320383951778"/>
    <n v="1973.4420673532522"/>
    <n v="2046.8652596884147"/>
    <n v="2140.350914916316"/>
    <n v="2254.3149172084982"/>
    <n v="2383.66940641368"/>
    <n v="2517.0015852318757"/>
    <n v="94.293420730903563"/>
    <n v="94.293420730903563"/>
    <n v="109.22043908968683"/>
    <n v="146.76215855457724"/>
    <n v="146.76215855457724"/>
    <n v="201.83735797562809"/>
    <n v="261.84912299060164"/>
    <n v="322.04822493206945"/>
    <n v="395.77835465569706"/>
    <n v="493.56356133288756"/>
    <n v="615.90328926719349"/>
    <n v="756.68555052815316"/>
    <n v="902.20045827569538"/>
    <n v="1048.1696155453058"/>
    <n v="1206.506716743801"/>
    <n v="1389.1626191874332"/>
    <n v="373.52823695759105"/>
    <n v="373.52823695759105"/>
    <n v="428.44796988008306"/>
    <n v="489.26271769221302"/>
    <n v="550.26730907814567"/>
    <n v="611.4623366668701"/>
    <n v="672.8483949373674"/>
    <n v="734.42608022438594"/>
    <n v="796.19599072423443"/>
    <n v="858.15872650059293"/>
    <n v="920.31488949034247"/>
    <n v="982.66508350941217"/>
    <n v="1045.2099142586453"/>
    <n v="1107.9499893296836"/>
    <n v="1107.9499893296836"/>
    <n v="1170.8859182108688"/>
    <n v="1234.0183122931646"/>
    <n v="1297.3477848760951"/>
    <n v="1360.8749511737037"/>
    <n v="1424.6004283205286"/>
    <n v="1488.5248353775985"/>
    <n v="1552.648793338446"/>
    <n v="1616.9729251351412"/>
    <n v="1681.4978556443423"/>
    <n v="1746.224211693366"/>
    <n v="1811.1526220662772"/>
    <n v="1876.2837175099974"/>
    <n v="1876.2837175099974"/>
  </r>
  <r>
    <s v="DE Florida"/>
    <x v="25"/>
    <s v="Regulated &amp; Renewable Energy"/>
    <s v="PEF Fossil Hydro Maint Rotables Hines 4 BG"/>
    <s v="AFUDC Not Eligible"/>
    <s v="Maintenance"/>
    <s v="Maintenance"/>
    <s v="Fossil Hydro"/>
    <s v="BG - Other Production Plant"/>
    <s v="~"/>
    <s v="PEF Hines 4 343.1"/>
    <n v="0"/>
    <n v="0"/>
    <n v="22.07"/>
    <n v="61.02"/>
    <n v="61.02"/>
    <n v="61.02"/>
    <n v="61.02"/>
    <n v="61.02"/>
    <n v="61.02"/>
    <n v="61.02"/>
    <n v="61.02"/>
    <n v="61.02"/>
    <n v="61.02"/>
    <n v="61.02"/>
    <n v="61.02"/>
    <n v="61.02"/>
    <n v="61.02"/>
    <n v="61.02"/>
    <n v="61.02"/>
    <n v="61.02"/>
    <n v="61.02"/>
    <n v="61.02"/>
    <n v="61.02"/>
    <n v="61.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 Rotables Osprey BG"/>
    <s v="AFUDC Not Eligible"/>
    <s v="Maintenance"/>
    <s v="Maintenance"/>
    <s v="Fossil Hydro"/>
    <s v="BG - Other Production Plant"/>
    <s v="~"/>
    <s v="PEF Osprey CC 343.1"/>
    <n v="25.33"/>
    <n v="47.69"/>
    <n v="74.58"/>
    <n v="105.25"/>
    <n v="141.84"/>
    <n v="96.05"/>
    <n v="96.05"/>
    <n v="96.05"/>
    <n v="96.05"/>
    <n v="96.05"/>
    <n v="96.05"/>
    <n v="96.05"/>
    <n v="96.05"/>
    <n v="96.664485131150002"/>
    <n v="96.966239754449361"/>
    <n v="97.268936356103637"/>
    <n v="97.5725778766584"/>
    <n v="97.877167265838622"/>
    <n v="98.182707482577371"/>
    <n v="98.489201495044512"/>
    <n v="98.796652280675545"/>
    <n v="99.105062826200566"/>
    <n v="99.414436127673227"/>
    <n v="99.724775190499898"/>
    <n v="100.03608302946883"/>
    <n v="100.03608302946883"/>
    <n v="100.34836266877943"/>
    <n v="100.66161714207168"/>
    <n v="100.97584949245557"/>
    <n v="101.29106277254068"/>
    <n v="101.60726004446585"/>
    <n v="101.92444437992886"/>
    <n v="102.24261886021635"/>
    <n v="102.56178657623373"/>
    <n v="102.88195062853517"/>
    <n v="103.20311412735374"/>
    <n v="103.52528019263168"/>
    <n v="103.84845195405062"/>
    <n v="103.84845195405062"/>
    <n v="104.17263255106202"/>
    <n v="104.4978251329177"/>
    <n v="104.82403285870038"/>
    <n v="105.1512588973544"/>
    <n v="105.4795064277165"/>
    <n v="105.80877863854671"/>
    <n v="106.1390787285593"/>
    <n v="106.47040990645388"/>
    <n v="106.80277539094656"/>
    <n v="107.13617841080122"/>
    <n v="107.47062220486087"/>
    <n v="107.80611002207912"/>
    <n v="107.80611002207912"/>
    <n v="108.14264512155175"/>
    <n v="108.48023077254835"/>
    <n v="108.81887025454409"/>
    <n v="109.1585668572516"/>
    <n v="109.49932388065288"/>
    <n v="109.8411446350314"/>
    <n v="110.18403244100423"/>
    <n v="110.52799062955434"/>
    <n v="110.8730225420629"/>
    <n v="111.21913153034178"/>
    <n v="111.5663209566661"/>
    <n v="111.91459419380691"/>
    <n v="111.91459419380691"/>
    <n v="112.26395462506389"/>
    <n v="112.61440564429832"/>
    <n v="112.96595065596595"/>
    <n v="113.31859307515016"/>
    <n v="113.67233632759506"/>
    <n v="114.02718384973882"/>
    <n v="114.38313908874703"/>
    <n v="114.7402055025462"/>
    <n v="115.09838655985733"/>
    <n v="115.45768574022964"/>
    <n v="115.81810653407433"/>
    <n v="116.17965244269855"/>
    <n v="116.17965244269855"/>
    <n v="116.54232697833935"/>
    <n v="116.90613366419782"/>
    <n v="117.27107603447334"/>
    <n v="117.63715763439788"/>
    <n v="118.00438202027046"/>
    <n v="118.37275275949168"/>
    <n v="118.7422734305984"/>
    <n v="119.1129476232985"/>
    <n v="119.48477893850571"/>
    <n v="119.85777098837468"/>
    <n v="120.23192739633596"/>
    <n v="120.60725179713128"/>
    <n v="120.60725179713128"/>
  </r>
  <r>
    <s v="DE Florida"/>
    <x v="25"/>
    <s v="Regulated &amp; Renewable Energy"/>
    <s v="PEF Fossil Hydro Maintenance Anclote BA-311"/>
    <s v="AFUDC Not Eligible"/>
    <s v="Maintenance"/>
    <s v="Maintenance"/>
    <s v="Fossil Hydro"/>
    <s v="BA - Fossil Steam Plants "/>
    <s v="~"/>
    <s v="PEF Anclote Struct &amp; Improv 311"/>
    <n v="128.65"/>
    <n v="135.92999999999998"/>
    <n v="131.76"/>
    <n v="130.62999999999997"/>
    <n v="136.35999999999996"/>
    <n v="144.63999999999999"/>
    <n v="148.60999999999999"/>
    <n v="155.52999999999997"/>
    <n v="157.67999999999995"/>
    <n v="164.58999999999995"/>
    <n v="164.18999999999994"/>
    <n v="170.95999999999998"/>
    <n v="170.95999999999998"/>
    <n v="174.29987473299997"/>
    <n v="179.71337246386958"/>
    <n v="185.15519290134793"/>
    <n v="190.6467806783055"/>
    <n v="192.79045408278972"/>
    <n v="194.80418679326624"/>
    <n v="160.64836458753865"/>
    <n v="165.43022827931046"/>
    <n v="170.41641815400374"/>
    <n v="168.19111462386522"/>
    <n v="173.22577978858916"/>
    <n v="122.54166846961812"/>
    <n v="122.54166846961812"/>
    <n v="126.19303089026916"/>
    <n v="129.90419701926913"/>
    <n v="133.72632916668508"/>
    <n v="137.74450863068097"/>
    <n v="138.87783676702162"/>
    <n v="117.34133100874668"/>
    <n v="121.05087863872978"/>
    <n v="124.81205625536019"/>
    <n v="128.66645539799489"/>
    <n v="132.60596129552695"/>
    <n v="136.59941393450015"/>
    <n v="122.20532447717615"/>
    <n v="122.20532447717615"/>
    <n v="125.8907817531813"/>
    <n v="129.00448105828647"/>
    <n v="133.39211808598512"/>
    <n v="90.662307972000804"/>
    <n v="88.535040921266628"/>
    <n v="2.6240127997455289"/>
    <n v="2.6240127997455289"/>
    <n v="2.8969135765040903"/>
    <n v="3.692368165578185"/>
    <n v="4.1495635211608652"/>
    <n v="5.6775957566549256"/>
    <n v="4.1939994130783269"/>
    <n v="4.1939994130783269"/>
    <n v="5.6324785553275518"/>
    <n v="7.4093692925732615"/>
    <n v="3.9588955726088444"/>
    <n v="2.3101011997808065"/>
    <n v="2.4894756130269311"/>
    <n v="2.9757089200627189"/>
    <n v="3.7293175758465966"/>
    <n v="4.6495202134296418"/>
    <n v="5.7368368842470172"/>
    <n v="6.9917892631628504"/>
    <n v="8.4149006535380408"/>
    <n v="7.8883512338355288"/>
    <n v="7.8883512338355288"/>
    <n v="9.3754038582220698"/>
    <n v="11.041673700015927"/>
    <n v="12.546345488458417"/>
    <n v="13.000400643242767"/>
    <n v="13.929967404802056"/>
    <n v="13.902155928831114"/>
    <n v="16.840098386868075"/>
    <n v="19.882449609438225"/>
    <n v="23.128055461406838"/>
    <n v="10.864761674284383"/>
    <n v="12.435840147576293"/>
    <n v="11.432889344471469"/>
    <n v="11.432889344471469"/>
    <n v="13.131798825559521"/>
    <n v="14.894086809871794"/>
    <n v="16.661876075716055"/>
    <n v="18.435183796277823"/>
    <n v="20.214027198351637"/>
    <n v="21.998423562508403"/>
    <n v="23.788390223263267"/>
    <n v="25.583944569244011"/>
    <n v="27.38510404335997"/>
    <n v="29.191886142971494"/>
    <n v="31.004308420059914"/>
    <n v="32.82238848139805"/>
    <n v="32.82238848139805"/>
  </r>
  <r>
    <s v="DE Florida"/>
    <x v="25"/>
    <s v="Regulated &amp; Renewable Energy"/>
    <s v="PEF Fossil Hydro Maintenance Anclote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2.2775993668840967E-2"/>
    <n v="0.1028149601268083"/>
    <n v="0.34721529312454991"/>
    <n v="0.34721529312454991"/>
    <n v="0.34721529312454991"/>
    <n v="0.28633660250555726"/>
    <n v="1.6314900693625427"/>
    <n v="3.9290652589683517"/>
    <n v="3.8777593878226169"/>
    <n v="6.6441642952014952"/>
    <n v="4.7001490154289849"/>
    <n v="4.7001490154289849"/>
    <n v="7.0571077988885875"/>
    <n v="9.6637650486492834"/>
    <n v="12.776109047758844"/>
    <n v="16.819942577710016"/>
    <n v="17.936981139427406"/>
    <n v="15.155400531692312"/>
    <n v="20.092202971732291"/>
    <n v="25.244926311367589"/>
    <n v="30.821665193138497"/>
    <n v="36.781659833172128"/>
    <n v="42.968774318576308"/>
    <n v="38.440962934921878"/>
    <n v="38.440962934921878"/>
    <n v="44.50235165422702"/>
    <n v="50.10256029772151"/>
    <n v="59.609545819006051"/>
    <n v="40.514680167460561"/>
    <n v="39.564058612382915"/>
    <n v="1.1726045995855827"/>
    <n v="1.1726045995855827"/>
    <n v="2.3083079938953066"/>
    <n v="6.0441575684990685"/>
    <n v="8.2225545367200894"/>
    <n v="15.624930443575231"/>
    <n v="11.542024462191216"/>
    <n v="11.542024462191216"/>
    <n v="18.560208246936302"/>
    <n v="27.272070532385882"/>
    <n v="14.571723317227415"/>
    <n v="8.5029157502677499"/>
    <n v="9.3780721586259759"/>
    <n v="11.764703393913557"/>
    <n v="15.479826455577903"/>
    <n v="20.028815594583488"/>
    <n v="25.414273865647967"/>
    <n v="31.63881244936681"/>
    <n v="38.705050677579628"/>
    <n v="36.283141874025652"/>
    <n v="36.283141874025652"/>
    <n v="43.672989739753319"/>
    <n v="51.959910625890345"/>
    <n v="59.44693784311314"/>
    <n v="61.707267710416886"/>
    <n v="66.335773811059425"/>
    <n v="66.203333028841655"/>
    <n v="80.856518166537143"/>
    <n v="96.032249123838255"/>
    <n v="112.22539404664928"/>
    <n v="52.719614156672812"/>
    <n v="60.558837284346652"/>
    <n v="55.674765619814416"/>
    <n v="55.674765619814416"/>
    <n v="64.156018692777465"/>
    <n v="72.954498428004072"/>
    <n v="81.780444113465748"/>
    <n v="90.633941488795358"/>
    <n v="99.515076561276601"/>
    <n v="108.42393560667956"/>
    <n v="117.36060517009879"/>
    <n v="126.32517206679405"/>
    <n v="135.31772338303372"/>
    <n v="144.33834647694076"/>
    <n v="153.38712897934136"/>
    <n v="162.46415879461622"/>
    <n v="162.46415879461622"/>
  </r>
  <r>
    <s v="DE Florida"/>
    <x v="25"/>
    <s v="Regulated &amp; Renewable Energy"/>
    <s v="PEF Fossil Hydro Maintenance Anclote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1.6122109716772613E-2"/>
    <n v="7.2778122956615524E-2"/>
    <n v="0.24577821422358265"/>
    <n v="0.24577821422358265"/>
    <n v="0.24577821422358265"/>
    <n v="0.20268490537200876"/>
    <n v="1.1548590275590112"/>
    <n v="2.781209992875401"/>
    <n v="2.7448928558164045"/>
    <n v="4.7031074604681677"/>
    <n v="3.327025780464357"/>
    <n v="3.327025780464357"/>
    <n v="4.9954117423392903"/>
    <n v="6.840548107658682"/>
    <n v="9.0436375605078574"/>
    <n v="11.906086891771407"/>
    <n v="12.696788650461793"/>
    <n v="10.727831844625346"/>
    <n v="14.222374025555165"/>
    <n v="17.869756977519373"/>
    <n v="21.817281613368891"/>
    <n v="26.036095900688132"/>
    <n v="30.415678193090276"/>
    <n v="27.210642532934003"/>
    <n v="27.210642532934003"/>
    <n v="31.501229165048141"/>
    <n v="35.465366906101821"/>
    <n v="42.194937289874133"/>
    <n v="28.678534041778256"/>
    <n v="28.005631466330101"/>
    <n v="0.83003446621725274"/>
    <n v="0.83003446621725274"/>
    <n v="1.6339480745891302"/>
    <n v="4.2783887653030934"/>
    <n v="5.8203784677768082"/>
    <n v="11.060189011005347"/>
    <n v="8.1700825858058845"/>
    <n v="8.1700825858058845"/>
    <n v="13.137940720009075"/>
    <n v="19.304678636384896"/>
    <n v="10.314671028858701"/>
    <n v="6.0188336575416699"/>
    <n v="6.6383174777916594"/>
    <n v="8.3277072319216483"/>
    <n v="10.957478134448573"/>
    <n v="14.177506692367125"/>
    <n v="17.989635495292408"/>
    <n v="22.39571288479625"/>
    <n v="27.397592972362919"/>
    <n v="25.683230881257565"/>
    <n v="25.683230881257565"/>
    <n v="30.914180436433661"/>
    <n v="36.780128560182462"/>
    <n v="42.079866623082275"/>
    <n v="43.679854856786719"/>
    <n v="46.956170924086564"/>
    <n v="46.862421930898499"/>
    <n v="57.234765239718939"/>
    <n v="67.976995497521642"/>
    <n v="79.439407842217676"/>
    <n v="37.317890178540445"/>
    <n v="42.866930046660279"/>
    <n v="39.409711120819118"/>
    <n v="39.409711120819118"/>
    <n v="45.41321520752544"/>
    <n v="51.641269938750192"/>
    <n v="57.888766601587768"/>
    <n v="64.155765887332819"/>
    <n v="70.442328676738214"/>
    <n v="76.748516040606404"/>
    <n v="83.074389240382757"/>
    <n v="89.420009728750657"/>
    <n v="95.785439150228484"/>
    <n v="102.17073934176845"/>
    <n v="108.57597233335734"/>
    <n v="115.00120034861909"/>
    <n v="115.00120034861909"/>
  </r>
  <r>
    <s v="DE Florida"/>
    <x v="25"/>
    <s v="Regulated &amp; Renewable Energy"/>
    <s v="PEF Fossil Hydro Maintenance Anclote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3.9290475950517776E-3"/>
    <n v="1.7736432389961126E-2"/>
    <n v="5.9897514560805276E-2"/>
    <n v="5.9897514560805276E-2"/>
    <n v="5.9897514560805276E-2"/>
    <n v="4.9395436080967581E-2"/>
    <n v="0.28144555300563362"/>
    <n v="0.67779630741953389"/>
    <n v="0.66894561960462806"/>
    <n v="1.146173384343006"/>
    <n v="0.8108146434339959"/>
    <n v="0.8108146434339959"/>
    <n v="1.2174095597496437"/>
    <n v="1.6670795301232229"/>
    <n v="2.2039846541093038"/>
    <n v="2.9015794390683798"/>
    <n v="3.0942778450439707"/>
    <n v="2.6144321462714175"/>
    <n v="3.4660714660004657"/>
    <n v="4.3549589297012528"/>
    <n v="5.3169925871670856"/>
    <n v="6.3451410380064326"/>
    <n v="7.4124695437411452"/>
    <n v="6.6313845695152631"/>
    <n v="6.6313845695152631"/>
    <n v="7.6770243390257793"/>
    <n v="8.6431065966882024"/>
    <n v="10.28313967464873"/>
    <n v="6.9891174192251988"/>
    <n v="6.8251273385378459"/>
    <n v="0.20228399185067225"/>
    <n v="0.20228399185067225"/>
    <n v="0.39820202354396267"/>
    <n v="1.0426662724070053"/>
    <n v="1.4184573541703596"/>
    <n v="2.6954270072096866"/>
    <n v="1.9910926685793586"/>
    <n v="1.9910926685793586"/>
    <n v="3.2017860710597823"/>
    <n v="4.7046530410680933"/>
    <n v="2.5137402873972148"/>
    <n v="1.4668218313288184"/>
    <n v="1.6177932499364271"/>
    <n v="2.0295066180248091"/>
    <n v="2.6703962939481958"/>
    <n v="3.455135300746222"/>
    <n v="4.3841726885595991"/>
    <n v="5.4579589093153915"/>
    <n v="6.6769458211029313"/>
    <n v="6.2591462424461515"/>
    <n v="6.2591462424461515"/>
    <n v="7.533958836494266"/>
    <n v="8.9635240389878579"/>
    <n v="10.255100276039324"/>
    <n v="10.645026399491808"/>
    <n v="11.443482946938991"/>
    <n v="11.420635790032293"/>
    <n v="13.94843174716042"/>
    <n v="16.566370992430524"/>
    <n v="19.359822178245714"/>
    <n v="9.0945758226044244"/>
    <n v="10.446906451481597"/>
    <n v="9.604363198180252"/>
    <n v="9.604363198180252"/>
    <n v="11.067448823171373"/>
    <n v="12.585258553650688"/>
    <n v="14.107806385231347"/>
    <n v="15.635107108701417"/>
    <n v="17.167175561020922"/>
    <n v="18.704026625465978"/>
    <n v="20.245675231773383"/>
    <n v="21.792136356285638"/>
    <n v="23.343425022096451"/>
    <n v="24.899556299196664"/>
    <n v="26.460545304620663"/>
    <n v="28.026407202593223"/>
    <n v="28.026407202593223"/>
  </r>
  <r>
    <s v="DE Florida"/>
    <x v="25"/>
    <s v="Regulated &amp; Renewable Energy"/>
    <s v="PEF Fossil Hydro Maintenance Anclote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1.0048801693045859E-3"/>
    <n v="4.5362110668574389E-3"/>
    <n v="1.5319189477009304E-2"/>
    <n v="1.5319189477009304E-2"/>
    <n v="1.5319189477009304E-2"/>
    <n v="1.2633212749682264E-2"/>
    <n v="7.1981580297094075E-2"/>
    <n v="0.17335093344543429"/>
    <n v="0.17108731091230295"/>
    <n v="0.29314149972668679"/>
    <n v="0.20737126147179036"/>
    <n v="0.20737126147179036"/>
    <n v="0.31136062745967369"/>
    <n v="0.4263667262733572"/>
    <n v="0.56368379837274019"/>
    <n v="0.7420983247069356"/>
    <n v="0.79138222930135771"/>
    <n v="0.66865848636937975"/>
    <n v="0.88647093152111389"/>
    <n v="1.1138098383191108"/>
    <n v="1.3598563728045847"/>
    <n v="1.6228122073561577"/>
    <n v="1.8957886026782853"/>
    <n v="1.696020902706957"/>
    <n v="1.696020902706957"/>
    <n v="1.9634502588543947"/>
    <n v="2.2105320986875441"/>
    <n v="2.6299807060231157"/>
    <n v="1.7875128167332068"/>
    <n v="1.7455712734076618"/>
    <n v="5.1735463344543042E-2"/>
    <n v="5.1735463344543042E-2"/>
    <n v="0.10184255793807789"/>
    <n v="0.26666770702313181"/>
    <n v="0.36277826483751552"/>
    <n v="0.6893699955239293"/>
    <n v="0.50923268942355804"/>
    <n v="0.50923268942355804"/>
    <n v="0.81887391282514332"/>
    <n v="1.2032402925654182"/>
    <n v="0.64290258440707959"/>
    <n v="0.37514756435019436"/>
    <n v="0.4137592131799801"/>
    <n v="0.51905720963411628"/>
    <n v="0.68296874225493287"/>
    <n v="0.88367096077311924"/>
    <n v="1.1212787135691205"/>
    <n v="1.3959072075421259"/>
    <n v="1.7076720092292454"/>
    <n v="1.6008170691030275"/>
    <n v="1.6008170691030275"/>
    <n v="1.9268598519809164"/>
    <n v="2.2924817735751413"/>
    <n v="2.6228119089661814"/>
    <n v="2.7225383646242474"/>
    <n v="2.9267494391015463"/>
    <n v="2.9209061216455066"/>
    <n v="3.567407800992374"/>
    <n v="4.2369642239265186"/>
    <n v="4.9514089857237966"/>
    <n v="2.3260009330039417"/>
    <n v="2.6718689743462907"/>
    <n v="2.45638267814026"/>
    <n v="2.45638267814026"/>
    <n v="2.8305769946438417"/>
    <n v="3.2187673634248508"/>
    <n v="3.6081695344343725"/>
    <n v="3.9987872905190693"/>
    <n v="4.3906244263344032"/>
    <n v="4.7836847483814982"/>
    <n v="5.1779720750441172"/>
    <n v="5.5734902366257595"/>
    <n v="5.9702430753868665"/>
    <n v="6.3682344455821482"/>
    <n v="6.7674682134980282"/>
    <n v="7.167948257490198"/>
    <n v="7.167948257490198"/>
  </r>
  <r>
    <s v="DE Florida"/>
    <x v="25"/>
    <s v="Regulated &amp; Renewable Energy"/>
    <s v="PEF Fossil Hydro Maintenance Anclote Other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1.4047515E-2"/>
    <n v="5.6233911706150053E-2"/>
    <n v="0.12664703042130579"/>
    <n v="0.22537498565676106"/>
    <n v="0.35250616698823622"/>
    <n v="0.5081292399145384"/>
    <n v="0.69233314671890245"/>
    <n v="0.90520710733302046"/>
    <n v="1.1468406202037689"/>
    <n v="1.4173234631626404"/>
    <n v="0"/>
    <n v="0"/>
    <n v="0"/>
    <n v="6.867674E-2"/>
    <n v="0.2749213461189558"/>
    <n v="0.61916325983749498"/>
    <n v="1.1018332632108319"/>
    <n v="1.7233634830535993"/>
    <n v="2.4841873951377433"/>
    <n v="3.3847398284035228"/>
    <n v="4.4254569691836547"/>
    <n v="5.6067763654406466"/>
    <n v="6.9291369310173518"/>
    <n v="0"/>
    <n v="0"/>
    <n v="0"/>
    <n v="7.6090706218783291E-2"/>
    <n v="0.30460035495001514"/>
    <n v="0.68600474783396859"/>
    <n v="1.2207811718066226"/>
    <n v="1.9094084037362657"/>
    <n v="2.7523667150745732"/>
    <n v="3.7501378765222029"/>
    <n v="4.9032051627089555"/>
    <n v="6.2120533568885445"/>
    <n v="7.677168755648025"/>
    <n v="0"/>
    <n v="0"/>
    <n v="0"/>
    <n v="8.5325646637531088E-2"/>
    <n v="0.34156894506146329"/>
    <n v="0.76926344377784872"/>
    <n v="1.3689443568551043"/>
    <n v="2.1411485691233478"/>
    <n v="3.0864146413899647"/>
    <n v="4.2052828156714561"/>
    <n v="5.4982950204416188"/>
    <n v="6.9659948758961088"/>
    <n v="8.6089276992334369"/>
    <n v="0"/>
    <n v="0"/>
    <n v="0"/>
    <n v="0.22450010083749558"/>
    <n v="0.89870121857976371"/>
    <n v="2.0240071714002457"/>
    <n v="3.6018261597294599"/>
    <n v="5.6335707799349626"/>
    <n v="8.120658038044013"/>
    <n v="11.064509363509076"/>
    <n v="14.466550623016296"/>
    <n v="18.328212134337072"/>
    <n v="22.650928680222883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Anclote Other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6.867674E-2"/>
    <n v="0.2749213461189558"/>
    <n v="0.61916325983749498"/>
    <n v="1.1018332632108319"/>
    <n v="1.7233634830535993"/>
    <n v="2.4841873951377433"/>
    <n v="3.3847398284035228"/>
    <n v="4.4254569691836547"/>
    <n v="5.6067763654406466"/>
    <n v="6.9291369310173518"/>
    <n v="0"/>
    <n v="0"/>
    <n v="0"/>
    <n v="0.344944535"/>
    <n v="1.3808549430065735"/>
    <n v="3.1098881914565091"/>
    <n v="5.5342079811271336"/>
    <n v="8.6559847671555783"/>
    <n v="12.477395780123665"/>
    <n v="17.000625047208604"/>
    <n v="22.227863413399724"/>
    <n v="28.161308562781432"/>
    <n v="34.803165039882607"/>
    <n v="0"/>
    <n v="0"/>
    <n v="0"/>
    <n v="0.38123394878121669"/>
    <n v="1.5261258817057586"/>
    <n v="3.4370596869929861"/>
    <n v="6.1164266945745975"/>
    <n v="9.5666256993252006"/>
    <n v="13.790062984365397"/>
    <n v="18.789152344437618"/>
    <n v="24.566315109354928"/>
    <n v="31.123980167523033"/>
    <n v="38.464583989535697"/>
    <n v="0"/>
    <n v="0"/>
    <n v="0"/>
    <n v="0.42753872054829706"/>
    <n v="1.7114895169909623"/>
    <n v="3.8545258252129524"/>
    <n v="6.8593294266838249"/>
    <n v="10.728590474509895"/>
    <n v="15.465007519567726"/>
    <n v="21.071287536719197"/>
    <n v="27.550145951108401"/>
    <n v="34.904306664540648"/>
    <n v="43.136502081943789"/>
    <n v="0"/>
    <n v="0"/>
    <n v="0"/>
    <n v="1.1239312696031039"/>
    <n v="4.4992336209387975"/>
    <n v="10.132935091571794"/>
    <n v="18.032085658280828"/>
    <n v="28.203757305545651"/>
    <n v="40.655044094247799"/>
    <n v="55.393062230585841"/>
    <n v="72.424950135205762"/>
    <n v="91.757868512547105"/>
    <n v="113.39900042040564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Anclote Other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4.8385885000000003E-2"/>
    <n v="0.19369458476562795"/>
    <n v="0.43622866034005325"/>
    <n v="0.77629161726217699"/>
    <n v="1.2141879085150358"/>
    <n v="1.75022293748341"/>
    <n v="2.3847030609206636"/>
    <n v="3.1179355919248479"/>
    <n v="3.9502288029240917"/>
    <n v="4.8818919286713154"/>
    <n v="0"/>
    <n v="0"/>
    <n v="0"/>
    <n v="0.24349026000000001"/>
    <n v="0.97472113623993417"/>
    <n v="2.1952151939693003"/>
    <n v="3.9064997513838584"/>
    <n v="6.1101068944627608"/>
    <n v="8.8075734918519988"/>
    <n v="12.000441209794309"/>
    <n v="15.690256527105687"/>
    <n v="19.878570750198655"/>
    <n v="24.566940028152427"/>
    <n v="0"/>
    <n v="0"/>
    <n v="0"/>
    <n v="0.26976431585622557"/>
    <n v="1.0798993785967812"/>
    <n v="2.4320920473710936"/>
    <n v="4.3280344471461891"/>
    <n v="6.7694239851448419"/>
    <n v="9.7579633673350301"/>
    <n v="13.295360614970871"/>
    <n v="17.383329081185192"/>
    <n v="22.023587467633888"/>
    <n v="27.217859841192261"/>
    <n v="0"/>
    <n v="0"/>
    <n v="0"/>
    <n v="0.30254185094987568"/>
    <n v="1.2111118396193572"/>
    <n v="2.7276017858651196"/>
    <n v="4.8539094151811302"/>
    <n v="7.5919383771340989"/>
    <n v="10.943598263856479"/>
    <n v="14.910804628597196"/>
    <n v="19.495479004330285"/>
    <n v="24.69954892242162"/>
    <n v="30.524947931353914"/>
    <n v="0"/>
    <n v="0"/>
    <n v="0"/>
    <n v="0.79550557164377445"/>
    <n v="3.1845055924529309"/>
    <n v="7.1719744262445957"/>
    <n v="12.762901965158193"/>
    <n v="19.96229367812974"/>
    <n v="28.775170659517464"/>
    <n v="39.20656967787923"/>
    <n v="51.261543224902191"/>
    <n v="64.945159564485238"/>
    <n v="80.262502781974618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Anclote Other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1.248668E-2"/>
    <n v="4.9985699294355597E-2"/>
    <n v="0.11257513815227183"/>
    <n v="0.20033332058378764"/>
    <n v="0.31333881510065442"/>
    <n v="0.45167043547958968"/>
    <n v="0.61540724152791326"/>
    <n v="0.80462853985157379"/>
    <n v="1.0194138846255723"/>
    <n v="1.2598430783667913"/>
    <n v="0"/>
    <n v="0"/>
    <n v="0"/>
    <n v="5.931173E-2"/>
    <n v="0.23743207164818911"/>
    <n v="0.53473190622329114"/>
    <n v="0.95158327277299115"/>
    <n v="1.4883593717281083"/>
    <n v="2.1454345685280507"/>
    <n v="2.9231843972575877"/>
    <n v="3.8219855642949749"/>
    <n v="4.8422159519714674"/>
    <n v="5.9842546222422577"/>
    <n v="0"/>
    <n v="0"/>
    <n v="0"/>
    <n v="6.5815209178112788E-2"/>
    <n v="0.2634662900764862"/>
    <n v="0.59336479078079318"/>
    <n v="1.0559235440940193"/>
    <n v="1.6515566715469263"/>
    <n v="2.3806795874210351"/>
    <n v="3.2437090027841657"/>
    <n v="4.2410629295385789"/>
    <n v="5.373160684481749"/>
    <n v="6.6404228933798182"/>
    <n v="0"/>
    <n v="0"/>
    <n v="0"/>
    <n v="7.3749453771851686E-2"/>
    <n v="0.29522803654476276"/>
    <n v="0.66489690990886197"/>
    <n v="1.1832186750485789"/>
    <n v="1.8506573772365829"/>
    <n v="2.6676785103417497"/>
    <n v="3.6347490213512006"/>
    <n v="4.7523373149064572"/>
    <n v="6.0209132578537599"/>
    <n v="7.4409481838085867"/>
    <n v="0"/>
    <n v="0"/>
    <n v="0"/>
    <n v="0.19393374874375666"/>
    <n v="0.77634039214046757"/>
    <n v="1.7484326143711839"/>
    <n v="3.1114268852167846"/>
    <n v="4.8665434718753691"/>
    <n v="7.0150064508165411"/>
    <n v="9.5580437196726979"/>
    <n v="12.496887009167439"/>
    <n v="15.832771895081212"/>
    <n v="19.566937810254306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Anclote Other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3.12167E-3"/>
    <n v="1.2496424823588899E-2"/>
    <n v="2.8143784538067956E-2"/>
    <n v="5.008333014594691E-2"/>
    <n v="7.8334703775163605E-2"/>
    <n v="0.11291760886989742"/>
    <n v="0.15385181038197832"/>
    <n v="0.20115713496289345"/>
    <n v="0.25485347115639306"/>
    <n v="0.31496076959169783"/>
    <n v="0"/>
    <n v="0"/>
    <n v="0"/>
    <n v="1.560835E-2"/>
    <n v="6.2482124117944501E-2"/>
    <n v="0.14071892269033975"/>
    <n v="0.25041665072973451"/>
    <n v="0.39167351887581803"/>
    <n v="0.56458804434948706"/>
    <n v="0.76925905190989152"/>
    <n v="1.0057856748144671"/>
    <n v="1.2742673557819653"/>
    <n v="1.5748038479584892"/>
    <n v="0"/>
    <n v="0"/>
    <n v="0"/>
    <n v="1.6778976250000001E-2"/>
    <n v="6.7168283426790334E-2"/>
    <n v="0.15127284189211523"/>
    <n v="0.2691978995344646"/>
    <n v="0.42104903279150435"/>
    <n v="0.60693214767569859"/>
    <n v="0.82695348080313336"/>
    <n v="1.0812196004255521"/>
    <n v="1.3698374074656126"/>
    <n v="1.6929141365553757"/>
    <n v="0"/>
    <n v="0"/>
    <n v="0"/>
    <n v="1.886008957813055E-2"/>
    <n v="7.5499233288355561E-2"/>
    <n v="0.17003536487058757"/>
    <n v="0.30258678621495699"/>
    <n v="0.47327216851105558"/>
    <n v="0.68221055340076753"/>
    <n v="0.92952135413469927"/>
    <n v="1.2153243567322192"/>
    <n v="1.5397397211451187"/>
    <n v="1.9028879824249063"/>
    <n v="0"/>
    <n v="0"/>
    <n v="0"/>
    <n v="4.9556511249999997E-2"/>
    <n v="0.19838074407447379"/>
    <n v="0.44678257954182876"/>
    <n v="0.79507286606690708"/>
    <n v="1.2435634224307222"/>
    <n v="1.7925670408096215"/>
    <n v="2.4423974898139056"/>
    <n v="3.1933695175359329"/>
    <n v="4.0457988546077388"/>
    <n v="5.0000022172682019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Bartow CC BG"/>
    <s v="AFUDC Not Eligible"/>
    <s v="Maintenance"/>
    <s v="Maintenance"/>
    <s v="Fossil Hydro"/>
    <s v="BG - Other Production Plant"/>
    <s v="~"/>
    <s v="PEF Bartow 344 CC"/>
    <n v="135.69"/>
    <n v="135.69"/>
    <n v="132.5"/>
    <n v="128.95000000000002"/>
    <n v="126.33"/>
    <n v="75.33"/>
    <n v="73.62"/>
    <n v="73.62"/>
    <n v="73.62"/>
    <n v="73.62"/>
    <n v="73.62"/>
    <n v="77.410000000000011"/>
    <n v="77.410000000000011"/>
    <n v="81.274705501750006"/>
    <n v="85.595983891910649"/>
    <n v="91.404645309825796"/>
    <n v="99.578565405750112"/>
    <n v="107.77800178282028"/>
    <n v="114.96459420733447"/>
    <n v="119.99531871239783"/>
    <n v="128.25848945576277"/>
    <n v="136.54745509134213"/>
    <n v="141.06805775119525"/>
    <n v="126.18675847907252"/>
    <n v="103.97336289842184"/>
    <n v="103.97336289842184"/>
    <n v="110.11216748840224"/>
    <n v="116.27013540050703"/>
    <n v="122.44732645630401"/>
    <n v="128.64380066410413"/>
    <n v="93.693409992431583"/>
    <n v="98.220492833995465"/>
    <n v="102.76170773425338"/>
    <n v="107.31709880882897"/>
    <n v="111.69294259816633"/>
    <n v="95.226938586479704"/>
    <n v="82.178945281853061"/>
    <n v="85.551122648879982"/>
    <n v="85.551122648879982"/>
    <n v="88.933826840828232"/>
    <n v="92.327090718971363"/>
    <n v="95.730947247164977"/>
    <n v="99.145429492166954"/>
    <n v="102.02033358234131"/>
    <n v="105.45444921598423"/>
    <n v="108.89928502537721"/>
    <n v="112.3548744753713"/>
    <n v="115.82125113528376"/>
    <n v="119.29844867922417"/>
    <n v="118.76095217008429"/>
    <n v="86.695495084161536"/>
    <n v="86.695495084161536"/>
    <n v="89.230300995975909"/>
    <n v="91.773019735361018"/>
    <n v="94.323676003553302"/>
    <n v="96.882294578898311"/>
    <n v="98.25156268613641"/>
    <n v="100.82244282750185"/>
    <n v="103.40134840827817"/>
    <n v="105.98830448123883"/>
    <n v="108.58333617736378"/>
    <n v="111.18646870608356"/>
    <n v="110.07460401902271"/>
    <n v="81.455206974076816"/>
    <n v="81.455206974076816"/>
    <n v="83.368215060657093"/>
    <n v="85.287194927190995"/>
    <n v="87.21216521560487"/>
    <n v="89.143144626018966"/>
    <n v="91.080151916929168"/>
    <n v="93.02320590538919"/>
    <n v="94.972325467193372"/>
    <n v="96.927529537060053"/>
    <n v="98.758598826781423"/>
    <n v="100.72562239260652"/>
    <n v="102.17615192451692"/>
    <n v="66.414498750935991"/>
    <n v="66.414498750935991"/>
    <n v="67.699998576158407"/>
    <n v="68.989511307620219"/>
    <n v="70.283049472290458"/>
    <n v="71.580625636243198"/>
    <n v="72.882252404779663"/>
    <n v="74.187942422550663"/>
    <n v="75.497708373679444"/>
    <n v="76.81156298188489"/>
    <n v="78.129519010605122"/>
    <n v="79.451589263121534"/>
    <n v="80.77778658268312"/>
    <n v="82.108123852631266"/>
    <n v="82.108123852631266"/>
  </r>
  <r>
    <s v="DE Florida"/>
    <x v="25"/>
    <s v="Regulated &amp; Renewable Energy"/>
    <s v="PEF Fossil Hydro Maintenance Bartow CC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0"/>
    <n v="1.0512237841162144E-2"/>
    <n v="0.43193285203170156"/>
    <n v="1.2305346560982728"/>
    <n v="2.4163087471937956"/>
    <n v="3.455106033390074"/>
    <n v="5.374023594448726"/>
    <n v="7.820478133735179"/>
    <n v="9.1948479609868539"/>
    <n v="8.2248815033041023"/>
    <n v="6.7770073472596613"/>
    <n v="6.7770073472596613"/>
    <n v="9.3822996123214146"/>
    <n v="12.082212822433553"/>
    <n v="15.583948023622051"/>
    <n v="19.980152216881876"/>
    <n v="14.551875673009846"/>
    <n v="17.10469655270203"/>
    <n v="20.483444573238806"/>
    <n v="24.638509374157618"/>
    <n v="29.438382505204164"/>
    <n v="25.098515427190456"/>
    <n v="21.659517323175528"/>
    <n v="25.932098604253273"/>
    <n v="25.932098604253273"/>
    <n v="30.547092718481821"/>
    <n v="35.35499979478827"/>
    <n v="40.52004279820261"/>
    <n v="46.043336589234421"/>
    <n v="50.424527553834992"/>
    <n v="56.579346303857804"/>
    <n v="63.095505594753007"/>
    <n v="69.974133412446818"/>
    <n v="77.216361264065284"/>
    <n v="84.823324188926307"/>
    <n v="86.842059873546987"/>
    <n v="68.955787386589463"/>
    <n v="68.955787386589463"/>
    <n v="75.327320102753077"/>
    <n v="82.144364136209091"/>
    <n v="89.491804493204683"/>
    <n v="97.371296896031168"/>
    <n v="99.599971029372099"/>
    <n v="108.16116965159755"/>
    <n v="117.2582092724177"/>
    <n v="126.89276261060266"/>
    <n v="137.06650760659849"/>
    <n v="147.78112743882764"/>
    <n v="148.9809164137416"/>
    <n v="125.3967499425742"/>
    <n v="125.3967499425742"/>
    <n v="134.88232403371813"/>
    <n v="144.67444938394573"/>
    <n v="155.29485090026836"/>
    <n v="166.83674838532221"/>
    <n v="178.56611154505094"/>
    <n v="191.17136935847725"/>
    <n v="204.63838291825491"/>
    <n v="218.91736989709648"/>
    <n v="233.05795603028599"/>
    <n v="248.93359662554437"/>
    <n v="261.18581338131457"/>
    <n v="187.65720791165148"/>
    <n v="187.65720791165148"/>
    <n v="200.38498673847823"/>
    <n v="213.15998082567131"/>
    <n v="225.97485422865654"/>
    <n v="238.82973143749768"/>
    <n v="251.72473733087534"/>
    <n v="264.65999717730017"/>
    <n v="277.63563663632982"/>
    <n v="290.65178175978951"/>
    <n v="303.70855899299676"/>
    <n v="316.80609517598958"/>
    <n v="329.94451754475875"/>
    <n v="343.12395373248387"/>
    <n v="343.12395373248387"/>
  </r>
  <r>
    <s v="DE Florida"/>
    <x v="25"/>
    <s v="Regulated &amp; Renewable Energy"/>
    <s v="PEF Fossil Hydro Maintenance Bartow CC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0"/>
    <n v="4.8414516735863014E-3"/>
    <n v="0.19892834056298223"/>
    <n v="0.56672748088377234"/>
    <n v="1.1128403109560223"/>
    <n v="1.5912624067802785"/>
    <n v="2.4750272889905949"/>
    <n v="3.6017513607389287"/>
    <n v="4.234722684334713"/>
    <n v="3.7880008919982915"/>
    <n v="3.1211768663397628"/>
    <n v="3.1211768663397628"/>
    <n v="4.3210542651820028"/>
    <n v="5.5645097051314103"/>
    <n v="7.177247354946207"/>
    <n v="9.2019361481871869"/>
    <n v="6.7019224541369624"/>
    <n v="7.8776339541143399"/>
    <n v="9.4337293836338123"/>
    <n v="11.347360499883735"/>
    <n v="13.557960578994772"/>
    <n v="11.559218061419788"/>
    <n v="9.9753742236264067"/>
    <n v="11.943128007964338"/>
    <n v="11.943128007964338"/>
    <n v="14.068581342974927"/>
    <n v="16.282881926856362"/>
    <n v="18.661663721083148"/>
    <n v="21.205440181715183"/>
    <n v="23.223216749858711"/>
    <n v="26.057846025137447"/>
    <n v="29.058892972227611"/>
    <n v="32.226877092182761"/>
    <n v="35.56231950776732"/>
    <n v="39.065742968519004"/>
    <n v="39.995481461323905"/>
    <n v="31.757882299052003"/>
    <n v="31.757882299052003"/>
    <n v="34.692322913430417"/>
    <n v="37.83194654929985"/>
    <n v="41.215847491959671"/>
    <n v="44.844788294550163"/>
    <n v="45.871215685873445"/>
    <n v="49.814120503480659"/>
    <n v="54.003810206644857"/>
    <n v="58.441055176339731"/>
    <n v="63.126628198414153"/>
    <n v="68.06130447109939"/>
    <n v="68.613873795440469"/>
    <n v="57.752073097897707"/>
    <n v="57.752073097897707"/>
    <n v="62.120706042310879"/>
    <n v="66.630523031917392"/>
    <n v="71.521806847959553"/>
    <n v="76.83749034626959"/>
    <n v="82.239512129266259"/>
    <n v="88.04493167626498"/>
    <n v="94.247237241374194"/>
    <n v="100.82350131976342"/>
    <n v="107.33602394359238"/>
    <n v="114.64763501533525"/>
    <n v="120.29045875437137"/>
    <n v="86.426484409784251"/>
    <n v="86.426484409784251"/>
    <n v="92.288330629717819"/>
    <n v="98.171922087962145"/>
    <n v="104.07388017715394"/>
    <n v="109.99426223185401"/>
    <n v="115.93312576560278"/>
    <n v="121.89052847147894"/>
    <n v="127.86652822265997"/>
    <n v="133.86118307298426"/>
    <n v="139.87455125751515"/>
    <n v="145.90669119310667"/>
    <n v="151.95766147897092"/>
    <n v="158.02752089724743"/>
    <n v="158.02752089724743"/>
  </r>
  <r>
    <s v="DE Florida"/>
    <x v="25"/>
    <s v="Regulated &amp; Renewable Energy"/>
    <s v="PEF Fossil Hydro Maintenance Bartow CC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0"/>
    <n v="5.6617311889170352E-2"/>
    <n v="2.3263245531699348"/>
    <n v="6.6274722344986934"/>
    <n v="13.013870883392896"/>
    <n v="18.608674847198209"/>
    <n v="28.943672559926192"/>
    <n v="42.119904088011978"/>
    <n v="49.522050646747999"/>
    <n v="44.297959041664342"/>
    <n v="36.49992936352546"/>
    <n v="36.49992936352546"/>
    <n v="50.531636689996766"/>
    <n v="65.072958014753837"/>
    <n v="83.932770457606367"/>
    <n v="107.61005665480988"/>
    <n v="78.374185972579113"/>
    <n v="92.123290409388503"/>
    <n v="110.32071262947963"/>
    <n v="132.69925878757584"/>
    <n v="158.55064440071439"/>
    <n v="135.17678132549693"/>
    <n v="116.65486133250783"/>
    <n v="139.66633335375596"/>
    <n v="139.66633335375596"/>
    <n v="164.52198874131292"/>
    <n v="190.41664457052622"/>
    <n v="218.23478133064356"/>
    <n v="247.98240349438254"/>
    <n v="271.57883374508447"/>
    <n v="304.72775531276716"/>
    <n v="339.82280323508172"/>
    <n v="376.87005267628558"/>
    <n v="415.87559776529423"/>
    <n v="456.84555165488257"/>
    <n v="467.71815733572527"/>
    <n v="371.3854077281502"/>
    <n v="371.3854077281502"/>
    <n v="405.70152171209753"/>
    <n v="442.41709260929349"/>
    <n v="481.98929770146708"/>
    <n v="524.42705445788579"/>
    <n v="536.43035691879334"/>
    <n v="582.53968003199509"/>
    <n v="631.5349615346546"/>
    <n v="683.42521043649754"/>
    <n v="738.21946387040487"/>
    <n v="795.9267871802042"/>
    <n v="802.38866929348728"/>
    <n v="675.36791786622189"/>
    <n v="675.36791786622189"/>
    <n v="726.4557863151955"/>
    <n v="779.19469331201094"/>
    <n v="836.39456775226699"/>
    <n v="898.55747707673186"/>
    <n v="961.73004764069344"/>
    <n v="1029.6200514590657"/>
    <n v="1102.1513385638186"/>
    <n v="1179.0557890394218"/>
    <n v="1255.2148317495939"/>
    <n v="1340.7186118894581"/>
    <n v="1406.7071823859044"/>
    <n v="1010.69326384283"/>
    <n v="1010.69326384283"/>
    <n v="1079.2431375723816"/>
    <n v="1148.047305478316"/>
    <n v="1217.0662572910774"/>
    <n v="1286.3006634951441"/>
    <n v="1355.7511966680258"/>
    <n v="1425.4185314867975"/>
    <n v="1495.3033447346529"/>
    <n v="1565.4063153074796"/>
    <n v="1635.7281242204544"/>
    <n v="1706.2694546146586"/>
    <n v="1777.0309917637144"/>
    <n v="1848.0134230804424"/>
    <n v="1848.0134230804424"/>
  </r>
  <r>
    <s v="DE Florida"/>
    <x v="25"/>
    <s v="Regulated &amp; Renewable Energy"/>
    <s v="PEF Fossil Hydro Maintenance Bartow CC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.48"/>
    <n v="1.85"/>
    <n v="1.85"/>
    <n v="3.2732317864000002"/>
    <n v="4.231661209194912"/>
    <n v="5.5832519098619855"/>
    <n v="7.6985344464473107"/>
    <n v="10.017611991122074"/>
    <n v="12.305100823253497"/>
    <n v="14.015888584849082"/>
    <n v="16.937491089810816"/>
    <n v="20.141834882781644"/>
    <n v="21.910461746625735"/>
    <n v="19.599122499175358"/>
    <n v="16.148973954627269"/>
    <n v="16.148973954627269"/>
    <n v="18.938379777989486"/>
    <n v="21.781867769718541"/>
    <n v="25.050473304210222"/>
    <n v="28.79281602780495"/>
    <n v="20.970284638694846"/>
    <n v="23.358668346407146"/>
    <n v="26.183636183762022"/>
    <n v="29.419171106253998"/>
    <n v="32.951386658738315"/>
    <n v="28.093625261355903"/>
    <n v="24.244237265122383"/>
    <n v="27.267232151823031"/>
    <n v="27.267232151823031"/>
    <n v="30.472307798721122"/>
    <n v="33.78103882024142"/>
    <n v="37.279589430346334"/>
    <n v="40.968552183150962"/>
    <n v="43.866737607687291"/>
    <n v="47.89136049172803"/>
    <n v="52.108037742503861"/>
    <n v="56.517368890369788"/>
    <n v="61.119955337216737"/>
    <n v="65.91640036231388"/>
    <n v="67.186803459981391"/>
    <n v="53.348791372719241"/>
    <n v="53.348791372719241"/>
    <n v="57.333689027315323"/>
    <n v="61.554321873864495"/>
    <n v="66.055230634118416"/>
    <n v="70.837290236988636"/>
    <n v="72.186657307094066"/>
    <n v="77.328950314891884"/>
    <n v="82.754396355270018"/>
    <n v="88.463879338555685"/>
    <n v="94.45828593435246"/>
    <n v="100.7385055801538"/>
    <n v="101.44135847465311"/>
    <n v="85.382859554673871"/>
    <n v="85.382859554673871"/>
    <n v="90.91588877634905"/>
    <n v="96.611483159288255"/>
    <n v="102.7433615286995"/>
    <n v="109.36043551923888"/>
    <n v="116.07761400095347"/>
    <n v="123.25607507707834"/>
    <n v="130.88840650069534"/>
    <n v="138.94849632417962"/>
    <n v="146.89984926249718"/>
    <n v="155.80103523336768"/>
    <n v="162.65099111977838"/>
    <n v="116.86174858601277"/>
    <n v="116.86174858601277"/>
    <n v="123.9525794332759"/>
    <n v="131.06947151941318"/>
    <n v="138.20858019406899"/>
    <n v="145.36997481010121"/>
    <n v="152.55372493686446"/>
    <n v="159.75990036088592"/>
    <n v="166.98857108654329"/>
    <n v="174.2398073367448"/>
    <n v="181.5136795536115"/>
    <n v="188.81025839916143"/>
    <n v="196.12961475599613"/>
    <n v="203.47181972798927"/>
    <n v="203.47181972798927"/>
  </r>
  <r>
    <s v="DE Florida"/>
    <x v="25"/>
    <s v="Regulated &amp; Renewable Energy"/>
    <s v="PEF Fossil Hydro Maintenance Bartow CC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0"/>
    <n v="4.5461070425634386E-3"/>
    <n v="0.1867930511281839"/>
    <n v="0.532155222392523"/>
    <n v="1.044953356136296"/>
    <n v="1.4941901152287458"/>
    <n v="2.3240424045547057"/>
    <n v="3.3820325659656563"/>
    <n v="3.9763905366624841"/>
    <n v="3.5569202572653063"/>
    <n v="2.9307747117596925"/>
    <n v="2.9307747117596925"/>
    <n v="4.0574556043624739"/>
    <n v="5.2250561328379534"/>
    <n v="6.7394114299547319"/>
    <n v="8.640587482618697"/>
    <n v="6.2930829266952912"/>
    <n v="7.3970721205212779"/>
    <n v="8.8582405608950943"/>
    <n v="10.655133823697852"/>
    <n v="12.730879956364253"/>
    <n v="10.854067370380543"/>
    <n v="9.3668432667927011"/>
    <n v="11.214557535183431"/>
    <n v="11.214557535183431"/>
    <n v="13.210351157920169"/>
    <n v="15.289572094109488"/>
    <n v="17.523240424352014"/>
    <n v="19.911838282444343"/>
    <n v="21.806523985369804"/>
    <n v="24.468231818641563"/>
    <n v="27.286205377838545"/>
    <n v="30.260932472989399"/>
    <n v="33.392902436904706"/>
    <n v="36.682606129930598"/>
    <n v="37.555627675886718"/>
    <n v="29.820548717513823"/>
    <n v="29.820548717513823"/>
    <n v="32.575979340948599"/>
    <n v="35.524075578264302"/>
    <n v="38.701546184261147"/>
    <n v="42.109107190024616"/>
    <n v="43.072918354006227"/>
    <n v="46.775288970563011"/>
    <n v="50.709388551502379"/>
    <n v="54.875940478180581"/>
    <n v="59.275670390111735"/>
    <n v="63.90930619201707"/>
    <n v="64.428165953962178"/>
    <n v="54.228976501600286"/>
    <n v="54.228976501600286"/>
    <n v="58.331099833150631"/>
    <n v="62.565793812466644"/>
    <n v="67.158681365867551"/>
    <n v="72.150076012751228"/>
    <n v="77.222541506076624"/>
    <n v="82.673793503588414"/>
    <n v="88.497717541692168"/>
    <n v="94.672784924496113"/>
    <n v="100.78799834843413"/>
    <n v="107.65354928219587"/>
    <n v="112.95211999997282"/>
    <n v="81.154022848674003"/>
    <n v="81.154022848674003"/>
    <n v="86.658253142935806"/>
    <n v="92.182902044955469"/>
    <n v="97.724797077713106"/>
    <n v="103.28399207793764"/>
    <n v="108.86054105041853"/>
    <n v="114.45449816853035"/>
    <n v="120.06591777475906"/>
    <n v="125.69485438122994"/>
    <n v="131.34136267023715"/>
    <n v="137.00549749477491"/>
    <n v="142.68731387907039"/>
    <n v="148.38686701911823"/>
    <n v="148.38686701911823"/>
  </r>
  <r>
    <s v="DE Florida"/>
    <x v="25"/>
    <s v="Regulated &amp; Renewable Energy"/>
    <s v="PEF Fossil Hydro Maintenance Bartow CC BG-346"/>
    <s v="AFUDC Not Eligible"/>
    <s v="Maintenance"/>
    <s v="Maintenance"/>
    <s v="Fossil Hydro"/>
    <s v="BG - Other Production Plant"/>
    <s v="~"/>
    <s v="PEF Bartow 346 CC"/>
    <n v="46.98"/>
    <n v="55.849999999999994"/>
    <n v="63.419999999999995"/>
    <n v="69.089999999999989"/>
    <n v="76.77"/>
    <n v="83.98"/>
    <n v="93.59"/>
    <n v="104.71000000000001"/>
    <n v="108.97"/>
    <n v="119.99"/>
    <n v="136.85000000000002"/>
    <n v="168.34999999999994"/>
    <n v="168.34999999999994"/>
    <n v="209.37398820559994"/>
    <n v="233.21312994604807"/>
    <n v="265.28745524601618"/>
    <n v="310.52262102363517"/>
    <n v="355.99173702311816"/>
    <n v="395.96410408267684"/>
    <n v="423.9968755547286"/>
    <n v="470.09431848598228"/>
    <n v="516.46434868751578"/>
    <n v="541.76335104289558"/>
    <n v="484.61262046605032"/>
    <n v="399.30341709529085"/>
    <n v="399.30341709529085"/>
    <n v="433.84081800660306"/>
    <n v="468.50737332585646"/>
    <n v="503.47790789210615"/>
    <n v="538.77561272215792"/>
    <n v="392.39919930930796"/>
    <n v="418.02475171052373"/>
    <n v="443.9321213238693"/>
    <n v="470.1093108844945"/>
    <n v="495.45425439142605"/>
    <n v="422.41336612539908"/>
    <n v="364.53429477434804"/>
    <n v="384.20752725638511"/>
    <n v="384.20752725638511"/>
    <n v="404.02336899047071"/>
    <n v="423.94511327159989"/>
    <n v="444.01346182378245"/>
    <n v="464.22887229717321"/>
    <n v="479.59759779694429"/>
    <n v="500.07228152535026"/>
    <n v="520.69529561929403"/>
    <n v="541.46710311722779"/>
    <n v="562.38816850305693"/>
    <n v="583.45895771065238"/>
    <n v="588.99169727997742"/>
    <n v="467.68105580687831"/>
    <n v="467.68105580687831"/>
    <n v="484.55384237453626"/>
    <n v="501.58431709472637"/>
    <n v="518.7935739391279"/>
    <n v="536.18217100653453"/>
    <n v="541.02386640801967"/>
    <n v="558.64227678941234"/>
    <n v="576.44130463613192"/>
    <n v="594.42151377630148"/>
    <n v="612.58346979812927"/>
    <n v="630.92774005540332"/>
    <n v="632.97267382794826"/>
    <n v="532.77102874072989"/>
    <n v="532.77102874072989"/>
    <n v="548.37244448861838"/>
    <n v="564.09089463848761"/>
    <n v="580.05523774135338"/>
    <n v="596.28860431364012"/>
    <n v="612.61001106793401"/>
    <n v="629.18945017829924"/>
    <n v="646.02356388294891"/>
    <n v="663.10020023490461"/>
    <n v="679.2819339192439"/>
    <n v="696.83445762574399"/>
    <n v="709.91285680824251"/>
    <n v="510.05934374669027"/>
    <n v="510.05934374669027"/>
    <n v="523.04969000426252"/>
    <n v="536.08243426050728"/>
    <n v="549.15586244351437"/>
    <n v="562.27010155507753"/>
    <n v="575.42527899344805"/>
    <n v="588.62152255457261"/>
    <n v="601.85896043333469"/>
    <n v="615.13772122479975"/>
    <n v="628.45793392546466"/>
    <n v="641.81972793451087"/>
    <n v="655.22323305506131"/>
    <n v="668.66857949544146"/>
    <n v="668.66857949544146"/>
  </r>
  <r>
    <s v="DE Florida"/>
    <x v="25"/>
    <s v="Regulated &amp; Renewable Energy"/>
    <s v="PEF Fossil Hydro Maintenance Bartow CT BG"/>
    <s v="AFUDC Not Eligible"/>
    <s v="Maintenance"/>
    <s v="Maintenance"/>
    <s v="Fossil Hydro"/>
    <s v="BG - Other Production Plant"/>
    <s v="~"/>
    <s v="PEF Bartow 341"/>
    <n v="0"/>
    <n v="0"/>
    <n v="0"/>
    <n v="0"/>
    <n v="0"/>
    <n v="0"/>
    <n v="0"/>
    <n v="0.02"/>
    <n v="7.0000000000000007E-2"/>
    <n v="0.3"/>
    <n v="0.75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  <n v="1.58"/>
  </r>
  <r>
    <s v="DE Florida"/>
    <x v="25"/>
    <s v="Regulated &amp; Renewable Energy"/>
    <s v="PEF Fossil Hydro Maintenance Bartow CT BG-341"/>
    <s v="AFUDC Not Eligible"/>
    <s v="Maintenance"/>
    <s v="Maintenance"/>
    <s v="Fossil Hydro"/>
    <s v="BG - Other Production Plant"/>
    <s v="~"/>
    <s v="PEF Bartow 341"/>
    <n v="0.53"/>
    <n v="0.53"/>
    <n v="0.53"/>
    <n v="0.53"/>
    <n v="0"/>
    <n v="0"/>
    <n v="0"/>
    <n v="0"/>
    <n v="0"/>
    <n v="0"/>
    <n v="0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  <n v="0.21"/>
  </r>
  <r>
    <s v="DE Florida"/>
    <x v="25"/>
    <s v="Regulated &amp; Renewable Energy"/>
    <s v="PEF Fossil Hydro Maintenance Bartow Other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1.873002E-2"/>
    <n v="7.4978548941533399E-2"/>
    <n v="0.16886270722840771"/>
    <n v="0.30049998087568142"/>
    <n v="0.47000822265098163"/>
    <n v="0.6775056532193845"/>
    <n v="0.92311086229186978"/>
    <n v="1.2069428097773605"/>
    <n v="1.529120826938358"/>
    <n v="1.8897646175501868"/>
    <n v="0"/>
    <n v="0"/>
    <n v="0"/>
    <n v="9.0528429999999993E-2"/>
    <n v="0.36239631988407811"/>
    <n v="0.81616975160397065"/>
    <n v="1.4524165742324602"/>
    <n v="2.2717064094797443"/>
    <n v="3.2746106572270248"/>
    <n v="4.4617025010773705"/>
    <n v="5.8335569139239087"/>
    <n v="7.3907506635353979"/>
    <n v="9.1338623181592364"/>
    <n v="0"/>
    <n v="0"/>
    <n v="0"/>
    <n v="0.10054378792499113"/>
    <n v="0.40248901622641636"/>
    <n v="0.90646439373865539"/>
    <n v="1.6131005919175954"/>
    <n v="2.5230302509672868"/>
    <n v="3.6368879859857266"/>
    <n v="4.9553103931298237"/>
    <n v="6.4789360557996121"/>
    <n v="8.2084055508417695"/>
    <n v="10.144361454772497"/>
    <n v="0"/>
    <n v="0"/>
    <n v="0"/>
    <n v="0.11277032873439166"/>
    <n v="0.45143334668966695"/>
    <n v="1.0166942162969861"/>
    <n v="1.8092603012719155"/>
    <n v="2.8298411734861117"/>
    <n v="4.0791486198604563"/>
    <n v="5.5578966492797077"/>
    <n v="7.2668014995287393"/>
    <n v="9.2065816442504307"/>
    <n v="11.377957799925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Bartow Other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7.804175E-3"/>
    <n v="3.1241062058972251E-2"/>
    <n v="7.0359461345169877E-2"/>
    <n v="0.12520832536486726"/>
    <n v="0.19583675943790901"/>
    <n v="0.28229402217474353"/>
    <n v="0.38462952595494576"/>
    <n v="0.50289283740723356"/>
    <n v="0.63713367789098263"/>
    <n v="0.78740192397924458"/>
    <n v="0"/>
    <n v="0"/>
    <n v="0"/>
    <n v="4.2142545000000003E-2"/>
    <n v="0.16870173511845016"/>
    <n v="0.3799410912639174"/>
    <n v="0.67612495697028319"/>
    <n v="1.0575185009647086"/>
    <n v="1.5243877197436151"/>
    <n v="2.0769994401567073"/>
    <n v="2.7156213219990613"/>
    <n v="3.4405218606113062"/>
    <n v="4.2519703894879211"/>
    <n v="0"/>
    <n v="0"/>
    <n v="0"/>
    <n v="4.6304771662504442E-2"/>
    <n v="0.18536363486657345"/>
    <n v="0.4174661372771496"/>
    <n v="0.74290273043143462"/>
    <n v="1.1619647725604805"/>
    <n v="1.6749445314195883"/>
    <n v="2.2821351871275426"/>
    <n v="2.9838308350147096"/>
    <n v="3.7803264884800254"/>
    <n v="4.6719180818569033"/>
    <n v="0"/>
    <n v="0"/>
    <n v="0"/>
    <n v="5.1897763729709147E-2"/>
    <n v="0.20775306261093873"/>
    <n v="0.46789041776244517"/>
    <n v="0.83263536335082566"/>
    <n v="1.3023144497529193"/>
    <n v="1.8772552467280801"/>
    <n v="2.5577863466003525"/>
    <n v="3.3442373674505816"/>
    <n v="4.2369389563184869"/>
    <n v="5.23622279241473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Bartow Other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9.8332605000000003E-2"/>
    <n v="0.39363738194305037"/>
    <n v="0.88652921294914055"/>
    <n v="1.5776248995973274"/>
    <n v="2.4675431689176532"/>
    <n v="3.5569046794017685"/>
    <n v="4.8463320270323162"/>
    <n v="6.3364497513311422"/>
    <n v="8.027884341426379"/>
    <n v="9.9212642421384789"/>
    <n v="0"/>
    <n v="0"/>
    <n v="0"/>
    <n v="0.49010218999999999"/>
    <n v="1.9619386973034574"/>
    <n v="4.4185741724766689"/>
    <n v="7.8630828329136637"/>
    <n v="12.298548492700686"/>
    <n v="17.728064592573894"/>
    <n v="24.154734229970593"/>
    <n v="31.581670189174265"/>
    <n v="40.011994971553705"/>
    <n v="49.448840825896553"/>
    <n v="0"/>
    <n v="0"/>
    <n v="0"/>
    <n v="0.54173981449384545"/>
    <n v="2.1686503909020929"/>
    <n v="4.8841192742370874"/>
    <n v="8.6915445843088133"/>
    <n v="13.594335048735921"/>
    <n v="19.595910036059809"/>
    <n v="26.699699588962066"/>
    <n v="34.909144457585626"/>
    <n v="44.227696132959906"/>
    <n v="54.658816880530345"/>
    <n v="0"/>
    <n v="0"/>
    <n v="0"/>
    <n v="0.60755502398100358"/>
    <n v="2.4321166822157254"/>
    <n v="5.4774840678041166"/>
    <n v="9.7474681333610835"/>
    <n v="15.245891728037986"/>
    <n v="21.976589634659689"/>
    <n v="29.943408606977563"/>
    <n v="39.150207407038764"/>
    <n v="49.600856842672158"/>
    <n v="61.299239805091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Bartow Other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9.36501E-3"/>
    <n v="3.7489274470766699E-2"/>
    <n v="8.4431353614203855E-2"/>
    <n v="0.15024999043784071"/>
    <n v="0.23500411132549082"/>
    <n v="0.33875282660969225"/>
    <n v="0.46155543114593489"/>
    <n v="0.60347140488868023"/>
    <n v="0.76456041346917902"/>
    <n v="0.94488230877509338"/>
    <n v="0"/>
    <n v="0"/>
    <n v="0"/>
    <n v="4.8385885000000003E-2"/>
    <n v="0.19369458476562795"/>
    <n v="0.43622866034005325"/>
    <n v="0.77629161726217699"/>
    <n v="1.2141879085150358"/>
    <n v="1.75022293748341"/>
    <n v="2.3847030609206636"/>
    <n v="3.1179355919248479"/>
    <n v="3.9502288029240917"/>
    <n v="4.8818919286713154"/>
    <n v="0"/>
    <n v="0"/>
    <n v="0"/>
    <n v="5.2808250810961362E-2"/>
    <n v="0.21139785317615448"/>
    <n v="0.47609902156728567"/>
    <n v="0.84724300127667118"/>
    <n v="1.3251620716351187"/>
    <n v="1.9101895492398548"/>
    <n v="2.602659791192528"/>
    <n v="3.4029081983473204"/>
    <n v="4.3112712185691988"/>
    <n v="5.3280863500023354"/>
    <n v="0"/>
    <n v="0"/>
    <n v="0"/>
    <n v="5.9181660437477801E-2"/>
    <n v="0.23691138736384906"/>
    <n v="0.53355924872183014"/>
    <n v="0.94949646768413221"/>
    <n v="1.4850954262597078"/>
    <n v="2.1407296689112556"/>
    <n v="2.9167739061840172"/>
    <n v="3.8136040183459015"/>
    <n v="4.8315970590389741"/>
    <n v="5.97113125894234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Bartow Other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7.804175E-3"/>
    <n v="3.1241062058972251E-2"/>
    <n v="7.0359461345169877E-2"/>
    <n v="0.12520832536486726"/>
    <n v="0.19583675943790901"/>
    <n v="0.28229402217474353"/>
    <n v="0.38462952595494576"/>
    <n v="0.50289283740723356"/>
    <n v="0.63713367789098263"/>
    <n v="0.78740192397924458"/>
    <n v="0"/>
    <n v="0"/>
    <n v="0"/>
    <n v="3.9020874999999997E-2"/>
    <n v="0.15620531029486123"/>
    <n v="0.35179730672584941"/>
    <n v="0.62604162682433628"/>
    <n v="0.97918379718954496"/>
    <n v="1.4114701108737175"/>
    <n v="1.9231476297747288"/>
    <n v="2.5144641870361677"/>
    <n v="3.1856683894549129"/>
    <n v="3.9370096198962226"/>
    <n v="0"/>
    <n v="0"/>
    <n v="0"/>
    <n v="4.3443240820326377E-2"/>
    <n v="0.1739085787428771"/>
    <n v="0.39166766803751329"/>
    <n v="0.69699301098908051"/>
    <n v="1.0901579605446321"/>
    <n v="1.5714367229689157"/>
    <n v="2.141104360508149"/>
    <n v="2.7994367940621121"/>
    <n v="3.5467108058645804"/>
    <n v="4.3832040421721246"/>
    <n v="0"/>
    <n v="0"/>
    <n v="0"/>
    <n v="4.8776093749999999E-2"/>
    <n v="0.19525663786857655"/>
    <n v="0.43974663340731179"/>
    <n v="0.78255203353042035"/>
    <n v="1.2239797464869313"/>
    <n v="1.764337638592147"/>
    <n v="2.4039345372184107"/>
    <n v="3.1430802337952093"/>
    <n v="3.9820854868186411"/>
    <n v="4.92126202487027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Bartow Other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0"/>
    <n v="4.682505E-3"/>
    <n v="1.874463723538335E-2"/>
    <n v="4.2215676807101928E-2"/>
    <n v="7.5124995218920354E-2"/>
    <n v="0.11750205566274541"/>
    <n v="0.16937641330484612"/>
    <n v="0.23077771557296745"/>
    <n v="0.30173570244434011"/>
    <n v="0.38228020673458951"/>
    <n v="0.47244115438754669"/>
    <n v="0"/>
    <n v="0"/>
    <n v="0"/>
    <n v="2.185169E-2"/>
    <n v="8.7474973765122283E-2"/>
    <n v="0.19700649176647567"/>
    <n v="0.35058331102162832"/>
    <n v="0.54834292642614524"/>
    <n v="0.79042326208928193"/>
    <n v="1.0769626726738482"/>
    <n v="1.408099944740254"/>
    <n v="1.7839742980947513"/>
    <n v="2.2047253871418846"/>
    <n v="0"/>
    <n v="0"/>
    <n v="0"/>
    <n v="2.484329041874778E-2"/>
    <n v="9.9450714229392612E-2"/>
    <n v="0.22397761863421997"/>
    <n v="0.39857983577821632"/>
    <n v="0.62341368426290011"/>
    <n v="0.89863597066487866"/>
    <n v="1.2244039910591453"/>
    <n v="1.6008755325471316"/>
    <n v="2.0282088747895304"/>
    <n v="2.5065627915439026"/>
    <n v="0"/>
    <n v="0"/>
    <n v="0"/>
    <n v="2.783489083749556E-2"/>
    <n v="0.11142645469366293"/>
    <n v="0.25094874550196433"/>
    <n v="0.44657636053480432"/>
    <n v="0.69848444209965499"/>
    <n v="1.0068486792404754"/>
    <n v="1.3718453094444423"/>
    <n v="1.7936511203540091"/>
    <n v="2.272443451484309"/>
    <n v="2.8084001959459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Citrus CC BA"/>
    <s v="AFUDC Not Eligible"/>
    <s v="Maintenance"/>
    <s v="Maintenance"/>
    <s v="Fossil Hydro"/>
    <s v="BA - Fossil Steam Plants "/>
    <s v="~"/>
    <s v="PEF Citrus CC 342"/>
    <n v="30.279999999999994"/>
    <n v="45.82"/>
    <n v="62.64"/>
    <n v="84.050000000000011"/>
    <n v="96.17"/>
    <n v="114.79999999999998"/>
    <n v="140.16999999999999"/>
    <n v="170.45"/>
    <n v="209.46999999999997"/>
    <n v="259.78999999999996"/>
    <n v="316.18999999999994"/>
    <n v="375.43999999999994"/>
    <n v="375.43999999999994"/>
    <n v="445.04061384484993"/>
    <n v="517.19102527027098"/>
    <n v="589.56666647052646"/>
    <n v="587.42938375429605"/>
    <n v="659.7677643648293"/>
    <n v="732.33196152796302"/>
    <n v="805.12268016845496"/>
    <n v="821.29845980738651"/>
    <n v="807.67866578854591"/>
    <n v="779.64502915056187"/>
    <n v="849.00769195617443"/>
    <n v="741.2563055273813"/>
    <n v="741.2563055273813"/>
    <n v="802.00488757233063"/>
    <n v="862.94310664339218"/>
    <n v="924.07155472478132"/>
    <n v="985.39082564869273"/>
    <n v="1046.9015151010692"/>
    <n v="1108.6042206273885"/>
    <n v="1122.2622781794798"/>
    <n v="1141.6812612041122"/>
    <n v="1203.6798378204489"/>
    <n v="1265.8719535334517"/>
    <n v="1082.9797784168325"/>
    <n v="1136.3525202113399"/>
    <n v="1136.3525202113399"/>
    <n v="1189.8918740927249"/>
    <n v="1243.5983601689409"/>
    <n v="1297.4725001715462"/>
    <n v="1351.5148174607737"/>
    <n v="1405.7258370306133"/>
    <n v="1207.1596546982976"/>
    <n v="1253.8584065119335"/>
    <n v="1275.343368326468"/>
    <n v="1303.1089194663359"/>
    <n v="1350.1071932213204"/>
    <n v="1397.2521800775376"/>
    <n v="917.26377547637298"/>
    <n v="917.26377547637298"/>
    <n v="948.30998457714657"/>
    <n v="979.45310969748368"/>
    <n v="1005.6198772831037"/>
    <n v="1036.9419049762043"/>
    <n v="1068.3617097034937"/>
    <n v="885.91827930596742"/>
    <n v="910.16242918671378"/>
    <n v="936.3737094645212"/>
    <n v="956.87225525369297"/>
    <n v="983.22934819423892"/>
    <n v="973.07907374663898"/>
    <n v="657.13534578776705"/>
    <n v="657.13534578776705"/>
    <n v="674.80593840533629"/>
    <n v="692.53169278176199"/>
    <n v="710.312781113852"/>
    <n v="728.14937613595566"/>
    <n v="746.04165112164196"/>
    <n v="722.45475823601168"/>
    <n v="698.86786535038141"/>
    <n v="715.68109610940257"/>
    <n v="728.75096413813731"/>
    <n v="745.65748007015122"/>
    <n v="731.64674481925567"/>
    <n v="520.3425157263963"/>
    <n v="520.3425157263963"/>
    <n v="532.17722691479867"/>
    <n v="544.04888216607651"/>
    <n v="555.95759680740264"/>
    <n v="567.9034865259631"/>
    <n v="579.88666737008134"/>
    <n v="591.90725575034526"/>
    <n v="603.96536844073819"/>
    <n v="616.06112257977327"/>
    <n v="628.19463567163154"/>
    <n v="640.36602558730328"/>
    <n v="652.57541056573314"/>
    <n v="664.8229092149686"/>
    <n v="664.8229092149686"/>
  </r>
  <r>
    <s v="DE Florida"/>
    <x v="25"/>
    <s v="Regulated &amp; Renewable Energy"/>
    <s v="PEF Fossil Hydro Maintenance Citrus CC BA-341"/>
    <s v="AFUDC Not Eligible"/>
    <s v="Maintenance"/>
    <s v="Maintenance"/>
    <s v="Fossil Hydro"/>
    <s v="BA - Fossil Steam Plants "/>
    <s v="~"/>
    <s v="PEF Citrus CC Struct &amp; Improv 341"/>
    <n v="64.290000000000006"/>
    <n v="65.28"/>
    <n v="58.27"/>
    <n v="59.38000000000001"/>
    <n v="60.110000000000007"/>
    <n v="45.190000000000005"/>
    <n v="45.63000000000001"/>
    <n v="45.63000000000001"/>
    <n v="45.63000000000001"/>
    <n v="45.63000000000001"/>
    <n v="42.88000000000001"/>
    <n v="42.88000000000001"/>
    <n v="42.88000000000001"/>
    <n v="43.508142437400011"/>
    <n v="44.140438298880056"/>
    <n v="44.779093221088047"/>
    <n v="44.616761143253918"/>
    <n v="45.258034668533618"/>
    <n v="46.134220308737738"/>
    <n v="47.671953585845351"/>
    <n v="48.080198159904796"/>
    <n v="47.28287242831081"/>
    <n v="45.64173601973512"/>
    <n v="47.706690074905246"/>
    <n v="41.6520193738003"/>
    <n v="41.6520193738003"/>
    <n v="43.665842503767102"/>
    <n v="46.025823135021874"/>
    <n v="48.807658578715767"/>
    <n v="51.844872904054505"/>
    <n v="55.160991947354269"/>
    <n v="58.813803140862433"/>
    <n v="59.648904817578455"/>
    <n v="60.823934886244082"/>
    <n v="64.844332847884274"/>
    <n v="69.113241503461509"/>
    <n v="59.127815226621067"/>
    <n v="62.874275688312338"/>
    <n v="62.874275688312338"/>
    <n v="66.823830119820386"/>
    <n v="71.142510068198447"/>
    <n v="76.065793542802638"/>
    <n v="81.595567916322665"/>
    <n v="87.733726453202934"/>
    <n v="75.340875255134776"/>
    <n v="81.094314601320164"/>
    <n v="83.865677408589264"/>
    <n v="87.654254337538788"/>
    <n v="94.658235771034597"/>
    <n v="102.27520335584357"/>
    <n v="67.141308137081523"/>
    <n v="67.141308137081523"/>
    <n v="72.443806785729379"/>
    <n v="78.401863934333747"/>
    <n v="83.889782046705093"/>
    <n v="91.145795029722876"/>
    <n v="99.111348556197697"/>
    <n v="82.186168387642169"/>
    <n v="88.760398915283929"/>
    <n v="96.55494134717614"/>
    <n v="103.06816062124236"/>
    <n v="112.12976757217648"/>
    <n v="110.97220660565991"/>
    <n v="74.941247148460462"/>
    <n v="74.941247148460462"/>
    <n v="81.361595586647752"/>
    <n v="88.446886836460749"/>
    <n v="96.157207567034547"/>
    <n v="104.49450891414835"/>
    <n v="113.4607481043834"/>
    <n v="109.87356700231217"/>
    <n v="106.28638590024094"/>
    <n v="115.25761717628312"/>
    <n v="122.59352372362476"/>
    <n v="132.68579052266955"/>
    <n v="130.19265455574541"/>
    <n v="92.592188621531761"/>
    <n v="92.592188621531761"/>
    <n v="99.986504246159029"/>
    <n v="107.70535825385473"/>
    <n v="115.44830797654063"/>
    <n v="123.21542863308736"/>
    <n v="131.00679567717401"/>
    <n v="138.82248479802118"/>
    <n v="146.66257192112622"/>
    <n v="154.52713320900082"/>
    <n v="162.41624506191096"/>
    <n v="170.32998411861897"/>
    <n v="178.26842725712814"/>
    <n v="186.2316515954295"/>
    <n v="186.2316515954295"/>
  </r>
  <r>
    <s v="DE Florida"/>
    <x v="25"/>
    <s v="Regulated &amp; Renewable Energy"/>
    <s v="PEF Fossil Hydro Maintenance Citrus CC BA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1.61"/>
    <n v="4.99"/>
    <n v="4.99"/>
    <n v="8.3855965425000001"/>
    <n v="11.962324260702523"/>
    <n v="15.559071911434875"/>
    <n v="15.502667542992585"/>
    <n v="19.103514817022042"/>
    <n v="23.185889263501391"/>
    <n v="28.611264987408042"/>
    <n v="29.951233840194469"/>
    <n v="29.454545175261085"/>
    <n v="28.432210363465359"/>
    <n v="34.81285730329445"/>
    <n v="30.394600937047837"/>
    <n v="30.394600937047837"/>
    <n v="36.397405807865148"/>
    <n v="43.105208384377363"/>
    <n v="50.670873630078333"/>
    <n v="58.758276494848445"/>
    <n v="67.414938740426805"/>
    <n v="76.757562334012846"/>
    <n v="78.879170246351535"/>
    <n v="81.870799824576309"/>
    <n v="91.965077087512029"/>
    <n v="102.56731048775583"/>
    <n v="87.748466876752659"/>
    <n v="97.014641985591368"/>
    <n v="97.014641985591368"/>
    <n v="106.69621055379358"/>
    <n v="117.1284357041926"/>
    <n v="128.78680514755186"/>
    <n v="141.67514650172637"/>
    <n v="155.79729933313098"/>
    <n v="133.79010978640349"/>
    <n v="146.89597109985897"/>
    <n v="153.17673400448126"/>
    <n v="161.71164233198985"/>
    <n v="177.35211408011418"/>
    <n v="194.23498854835549"/>
    <n v="127.51078256724404"/>
    <n v="127.51078256724404"/>
    <n v="139.20714348834093"/>
    <n v="152.23027954048857"/>
    <n v="164.14548499327327"/>
    <n v="179.7951187770789"/>
    <n v="196.88055312861175"/>
    <n v="163.25938984177392"/>
    <n v="177.30675517378668"/>
    <n v="193.88084817165247"/>
    <n v="207.68561654964995"/>
    <n v="226.822777574556"/>
    <n v="224.48119425264133"/>
    <n v="151.59562176184335"/>
    <n v="151.59562176184335"/>
    <n v="165.12271672122077"/>
    <n v="179.99420442674503"/>
    <n v="196.12949967311167"/>
    <n v="213.53254765040668"/>
    <n v="232.20730586429767"/>
    <n v="224.86582721837024"/>
    <n v="217.52434857244282"/>
    <n v="236.17478975845773"/>
    <n v="251.40389683340427"/>
    <n v="272.32087813867122"/>
    <n v="267.20403048559956"/>
    <n v="190.03380855532558"/>
    <n v="190.03380855532558"/>
    <n v="205.34148039977069"/>
    <n v="221.30562957609078"/>
    <n v="237.31961355797011"/>
    <n v="253.38358791322617"/>
    <n v="269.49770869530778"/>
    <n v="285.66213244481122"/>
    <n v="301.87701619100073"/>
    <n v="318.14251745333422"/>
    <n v="334.45879424299335"/>
    <n v="350.82600506441844"/>
    <n v="367.24430891684841"/>
    <n v="383.71386529586539"/>
    <n v="383.71386529586539"/>
  </r>
  <r>
    <s v="DE Florida"/>
    <x v="25"/>
    <s v="Regulated &amp; Renewable Energy"/>
    <s v="PEF Fossil Hydro Maintenance Citrus CC BA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1.3461597961092137E-2"/>
    <n v="5.388903063051332E-2"/>
    <n v="5.3693673429519376E-2"/>
    <n v="0.1121962530988147"/>
    <n v="1.6008670256894477"/>
    <n v="7.1390573575782321"/>
    <n v="8.7782090772501817"/>
    <n v="8.632637880739594"/>
    <n v="8.3330085308177662"/>
    <n v="17.291953198155113"/>
    <n v="15.097353609934661"/>
    <n v="15.097353609934661"/>
    <n v="24.204248187065801"/>
    <n v="35.426257647546223"/>
    <n v="49.228104604267472"/>
    <n v="64.587654680407979"/>
    <n v="81.649316137462108"/>
    <n v="100.76785105404663"/>
    <n v="105.16274924578342"/>
    <n v="111.33579280581131"/>
    <n v="132.69531449407367"/>
    <n v="155.5702254494505"/>
    <n v="133.09356275350197"/>
    <n v="153.23371209192334"/>
    <n v="153.23371209192334"/>
    <n v="174.61185208263296"/>
    <n v="198.24732750763084"/>
    <n v="225.585859440332"/>
    <n v="256.63900760114484"/>
    <n v="291.4183677961102"/>
    <n v="250.25398763715884"/>
    <n v="283.07410673190913"/>
    <n v="298.93728010038126"/>
    <n v="320.7090239502196"/>
    <n v="361.19095692423139"/>
    <n v="405.42853548708348"/>
    <n v="266.15446692386047"/>
    <n v="266.15446692386047"/>
    <n v="297.04523645770877"/>
    <n v="331.95569830755863"/>
    <n v="364.24649858129902"/>
    <n v="407.11633733256764"/>
    <n v="454.33725027517926"/>
    <n v="376.75037520775641"/>
    <n v="415.81381763921894"/>
    <n v="462.26405216331841"/>
    <n v="501.15373685362471"/>
    <n v="555.37546120718343"/>
    <n v="549.64209557578897"/>
    <n v="371.18180657716209"/>
    <n v="371.18180657716209"/>
    <n v="409.6529255907048"/>
    <n v="452.20359473276352"/>
    <n v="498.58875630120457"/>
    <n v="548.82038031600064"/>
    <n v="602.91047416357662"/>
    <n v="583.84882425121509"/>
    <n v="564.78717433885356"/>
    <n v="618.965779481921"/>
    <n v="663.30480066231041"/>
    <n v="724.36116456633795"/>
    <n v="710.75058226276542"/>
    <n v="505.48129769916653"/>
    <n v="505.48129769916653"/>
    <n v="550.24516281697686"/>
    <n v="596.9995975891303"/>
    <n v="643.89998427767898"/>
    <n v="690.94677849634172"/>
    <n v="738.14043728111301"/>
    <n v="785.48141909470291"/>
    <n v="832.97018383099089"/>
    <n v="880.60719281949321"/>
    <n v="928.3929088298446"/>
    <n v="976.32779607629402"/>
    <n v="1024.412320222214"/>
    <n v="1072.6469483846247"/>
    <n v="1072.6469483846247"/>
  </r>
  <r>
    <s v="DE Florida"/>
    <x v="25"/>
    <s v="Regulated &amp; Renewable Energy"/>
    <s v="PEF Fossil Hydro Maintenance Citrus CC BA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3.2399595880284901E-4"/>
    <n v="1.2970100725451131E-3"/>
    <n v="1.2923081832279598E-3"/>
    <n v="2.7003579145583496E-3"/>
    <n v="3.8529931469000564E-2"/>
    <n v="0.17182400931913117"/>
    <n v="0.21127538311393768"/>
    <n v="0.20777175155965677"/>
    <n v="0.20056022297337886"/>
    <n v="0.4161855800628681"/>
    <n v="0.36336559540510788"/>
    <n v="0.36336559540510788"/>
    <n v="0.58255183531229704"/>
    <n v="0.85264500889776162"/>
    <n v="1.1848301366157112"/>
    <n v="1.5545063197912021"/>
    <n v="1.9651492002668411"/>
    <n v="2.4252972502314831"/>
    <n v="2.5310743843865984"/>
    <n v="2.6796482143838753"/>
    <n v="3.1937327033844189"/>
    <n v="3.7442898310700112"/>
    <n v="3.2033178081415197"/>
    <n v="3.6880542424188212"/>
    <n v="3.6880542424188212"/>
    <n v="4.2025868397917971"/>
    <n v="4.7714491364998164"/>
    <n v="5.4294367629569331"/>
    <n v="6.1768279390312655"/>
    <n v="7.0139017531015471"/>
    <n v="6.0231511688274235"/>
    <n v="6.8130695114090116"/>
    <n v="7.1948661102265872"/>
    <n v="7.7188707467098059"/>
    <n v="8.6931939662698667"/>
    <n v="9.7579082307780638"/>
    <n v="6.405841316360493"/>
    <n v="6.405841316360493"/>
    <n v="7.1493232136586347"/>
    <n v="7.9895513308077817"/>
    <n v="8.7667291857508491"/>
    <n v="9.798524263279706"/>
    <n v="10.935041364598233"/>
    <n v="9.0676715028967703"/>
    <n v="10.007853875099356"/>
    <n v="11.12582219677904"/>
    <n v="12.061822534218022"/>
    <n v="13.366835734101635"/>
    <n v="13.228844479623424"/>
    <n v="8.9336432423922094"/>
    <n v="8.9336432423922094"/>
    <n v="9.859569491452886"/>
    <n v="10.88368295763247"/>
    <n v="12.000085829896021"/>
    <n v="13.209066205313832"/>
    <n v="14.510913080300172"/>
    <n v="14.052135273480475"/>
    <n v="13.593357466660779"/>
    <n v="14.897334991007556"/>
    <n v="15.964492380584673"/>
    <n v="17.434005315581945"/>
    <n v="17.106424302358093"/>
    <n v="12.165980262470935"/>
    <n v="12.165980262470935"/>
    <n v="13.243363279988216"/>
    <n v="14.368655762649791"/>
    <n v="15.497461037095714"/>
    <n v="16.629790069102718"/>
    <n v="17.765653858679066"/>
    <n v="18.905063440171421"/>
    <n v="20.048029882372035"/>
    <n v="21.194564288626271"/>
    <n v="22.344677796940481"/>
    <n v="23.498381580090189"/>
    <n v="24.655686845728642"/>
    <n v="25.816604836495681"/>
    <n v="25.816604836495681"/>
  </r>
  <r>
    <s v="DE Florida"/>
    <x v="25"/>
    <s v="Regulated &amp; Renewable Energy"/>
    <s v="PEF Fossil Hydro Maintenance Citrus CC BA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2.3298919548044084E-3"/>
    <n v="9.3269476091273045E-3"/>
    <n v="9.293135785878353E-3"/>
    <n v="1.9418582267102573E-2"/>
    <n v="0.27707313906163517"/>
    <n v="1.2356060811193095"/>
    <n v="1.5193054172163774"/>
    <n v="1.4941104024356988"/>
    <n v="1.4422514764876904"/>
    <n v="2.992838053526846"/>
    <n v="2.6130035094117687"/>
    <n v="2.6130035094117687"/>
    <n v="4.1891968016075429"/>
    <n v="6.1314676697676145"/>
    <n v="8.5202488738155218"/>
    <n v="11.178632540839839"/>
    <n v="14.1316124084069"/>
    <n v="17.440589605508066"/>
    <n v="18.201245061770205"/>
    <n v="19.269656447159647"/>
    <n v="22.966496739358902"/>
    <n v="26.925615943174126"/>
    <n v="23.035424322721493"/>
    <n v="26.52121940052519"/>
    <n v="26.52121940052519"/>
    <n v="30.221282091224936"/>
    <n v="34.312036852922645"/>
    <n v="39.043704038437305"/>
    <n v="44.418284364854969"/>
    <n v="50.437784794840198"/>
    <n v="43.313181897047521"/>
    <n v="48.99358254426086"/>
    <n v="51.739129421071553"/>
    <n v="55.507312386085097"/>
    <n v="62.513793710275024"/>
    <n v="70.170289394420237"/>
    <n v="46.065173841864265"/>
    <n v="46.065173841864265"/>
    <n v="51.411647137915409"/>
    <n v="57.453836017660635"/>
    <n v="63.042623277298063"/>
    <n v="70.46239741209979"/>
    <n v="78.635242512624899"/>
    <n v="65.206753580607369"/>
    <n v="71.967730256754578"/>
    <n v="80.007190326107803"/>
    <n v="86.738094751358901"/>
    <n v="96.122621150211884"/>
    <n v="95.13030843386629"/>
    <n v="64.242968340579395"/>
    <n v="64.242968340579395"/>
    <n v="70.901429584966337"/>
    <n v="78.265967458295208"/>
    <n v="86.29416832962545"/>
    <n v="94.988103935828036"/>
    <n v="104.34985248105276"/>
    <n v="101.05072194403587"/>
    <n v="97.751591407018992"/>
    <n v="107.1286598922552"/>
    <n v="114.80272347944697"/>
    <n v="125.37017481205825"/>
    <n v="123.01449760825017"/>
    <n v="87.487129013481024"/>
    <n v="87.487129013481024"/>
    <n v="95.234724131803887"/>
    <n v="103.32684135590893"/>
    <n v="111.44421949958894"/>
    <n v="119.58693741909873"/>
    <n v="127.75507421685633"/>
    <n v="135.94870924221138"/>
    <n v="144.16792209221603"/>
    <n v="152.41279261239816"/>
    <n v="160.68340089753701"/>
    <n v="168.97982729244134"/>
    <n v="177.30215239272985"/>
    <n v="185.65045704561419"/>
    <n v="185.65045704561419"/>
  </r>
  <r>
    <s v="DE Florida"/>
    <x v="25"/>
    <s v="Regulated &amp; Renewable Energy"/>
    <s v="PEF Fossil Hydro Maintenance Citrus CC BA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1.1355852716855851E-4"/>
    <n v="4.5459379834620679E-4"/>
    <n v="4.529458159832835E-4"/>
    <n v="9.4645830996861475E-4"/>
    <n v="1.350449643165957E-2"/>
    <n v="6.0223224704942319E-2"/>
    <n v="7.405068082343233E-2"/>
    <n v="7.2822680201092685E-2"/>
    <n v="7.0295085202940283E-2"/>
    <n v="0.14587040429565976"/>
    <n v="0.12735733491984394"/>
    <n v="0.12735733491984394"/>
    <n v="0.20418072083935945"/>
    <n v="0.29884666390845394"/>
    <n v="0.41527544280536577"/>
    <n v="0.54484459868563306"/>
    <n v="0.68877232195530347"/>
    <n v="0.8500512929231645"/>
    <n v="0.88712550708049331"/>
    <n v="0.93919969150125937"/>
    <n v="1.119383042018375"/>
    <n v="1.3123498209039459"/>
    <n v="1.1227425603993901"/>
    <n v="1.2926396040071608"/>
    <n v="1.2926396040071608"/>
    <n v="1.4729800136646849"/>
    <n v="1.672362799550688"/>
    <n v="1.9029837712229078"/>
    <n v="2.1649404439887676"/>
    <n v="2.4583306375663003"/>
    <n v="2.1110784801731959"/>
    <n v="2.3879410775257215"/>
    <n v="2.5217589968306262"/>
    <n v="2.7054202293856298"/>
    <n v="3.0469162365189399"/>
    <n v="3.420094060017838"/>
    <n v="2.2452127359015397"/>
    <n v="2.2452127359015397"/>
    <n v="2.505800048052687"/>
    <n v="2.8002970332777242"/>
    <n v="3.0726957247335211"/>
    <n v="3.4343378266378197"/>
    <n v="3.8326854882757035"/>
    <n v="3.1781802942343496"/>
    <n v="3.5077133041876705"/>
    <n v="3.8995607123406151"/>
    <n v="4.227628750502614"/>
    <n v="4.6850362709214775"/>
    <n v="4.6366707455899263"/>
    <n v="3.1312154540285464"/>
    <n v="3.1312154540285464"/>
    <n v="3.4557531180626957"/>
    <n v="3.8147057505865303"/>
    <n v="4.2060060203414027"/>
    <n v="4.6297549059760268"/>
    <n v="5.0860537013611369"/>
    <n v="4.9252527545450873"/>
    <n v="4.7644518077290385"/>
    <n v="5.2214974862753927"/>
    <n v="5.595537479820341"/>
    <n v="6.1106036797202528"/>
    <n v="5.9957868198777771"/>
    <n v="4.2641654865629111"/>
    <n v="4.2641654865629111"/>
    <n v="4.6417896836428616"/>
    <n v="5.0362062516334438"/>
    <n v="5.4318540579918251"/>
    <n v="5.8287369462378811"/>
    <n v="6.2268587718896882"/>
    <n v="6.6262234025009779"/>
    <n v="7.0268347176987076"/>
    <n v="7.4286966092207507"/>
    <n v="7.8318129809537016"/>
    <n v="8.2361877489707993"/>
    <n v="8.6418248415699743"/>
    <n v="9.0487281993120021"/>
    <n v="9.0487281993120021"/>
  </r>
  <r>
    <s v="DE Florida"/>
    <x v="25"/>
    <s v="Regulated &amp; Renewable Energy"/>
    <s v="PEF Fossil Hydro Maintenance Citrus Other BG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0"/>
    <n v="1.4047515E-2"/>
    <n v="5.6233911706150053E-2"/>
    <n v="0.12664703042130579"/>
    <n v="0.22537498565676106"/>
    <n v="0.35250616698823622"/>
    <n v="0.5081292399145384"/>
    <n v="0.69233314671890245"/>
    <n v="0.90520710733302046"/>
    <n v="1.1468406202037689"/>
    <n v="1.4173234631626404"/>
    <n v="0"/>
    <n v="0"/>
    <n v="0"/>
    <n v="7.0237574999999997E-2"/>
    <n v="0.28116955853075021"/>
    <n v="0.63323515210652892"/>
    <n v="1.1268749282838053"/>
    <n v="1.762530834941181"/>
    <n v="2.5406461995726919"/>
    <n v="3.4616657335945118"/>
    <n v="4.5260355366651019"/>
    <n v="5.7342031010188439"/>
    <n v="7.0866173158132018"/>
    <n v="0"/>
    <n v="0"/>
    <n v="0"/>
    <n v="7.7651541281216707E-2"/>
    <n v="0.31084856761173818"/>
    <n v="0.70007664066587816"/>
    <n v="1.2458228378812626"/>
    <n v="1.9485757571905418"/>
    <n v="2.8088255217678748"/>
    <n v="3.8270637847902291"/>
    <n v="5.0037837342135463"/>
    <n v="6.339480097563813"/>
    <n v="7.834649146743093"/>
    <n v="0"/>
    <n v="0"/>
    <n v="0"/>
    <n v="8.714662085154308E-2"/>
    <n v="0.3488585263980859"/>
    <n v="0.78568065185190239"/>
    <n v="1.3981596335331705"/>
    <n v="2.1868438141802695"/>
    <n v="3.1522832482766558"/>
    <n v="4.295029707394364"/>
    <n v="5.6156366855541924"/>
    <n v="7.1146594046026195"/>
    <n v="8.7926548196055041"/>
    <n v="0"/>
    <n v="0"/>
    <n v="0"/>
    <n v="0.22905253624219582"/>
    <n v="0.9169251713995944"/>
    <n v="2.0650501904103766"/>
    <n v="3.6748643493336459"/>
    <n v="5.7478088893067927"/>
    <n v="8.2853295505464288"/>
    <n v="11.28887658639303"/>
    <n v="14.759904777399413"/>
    <n v="18.699873445463208"/>
    <n v="23.110246468003428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Citrus Other BG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2.809503E-2"/>
    <n v="0.11246782341230011"/>
    <n v="0.25329406084261158"/>
    <n v="0.45074997131352212"/>
    <n v="0.70501233397647245"/>
    <n v="1.0162584798290768"/>
    <n v="1.3846662934378049"/>
    <n v="1.8104142146660409"/>
    <n v="2.2936812404075377"/>
    <n v="2.8346469263252807"/>
    <n v="0"/>
    <n v="0"/>
    <n v="0"/>
    <n v="0.142035985"/>
    <n v="0.56858732947329493"/>
    <n v="1.280542196482092"/>
    <n v="2.2787915216405841"/>
    <n v="3.5642290217699442"/>
    <n v="5.1377512035803328"/>
    <n v="7.0002573723800134"/>
    <n v="9.1526496408116511"/>
    <n v="11.595832937615883"/>
    <n v="14.33071501642225"/>
    <n v="0"/>
    <n v="0"/>
    <n v="0"/>
    <n v="0.15686391744380992"/>
    <n v="0.62794534716040662"/>
    <n v="1.4142251725313266"/>
    <n v="2.5166873389323321"/>
    <n v="3.9363188632919464"/>
    <n v="5.6741098436798287"/>
    <n v="7.7310534689250785"/>
    <n v="10.108146028264567"/>
    <n v="12.806386921021389"/>
    <n v="15.826778666313523"/>
    <n v="0"/>
    <n v="0"/>
    <n v="0"/>
    <n v="0.17598414624843917"/>
    <n v="0.70448594942357601"/>
    <n v="1.5866058533195089"/>
    <n v="2.8234477369527147"/>
    <n v="4.4161189252856801"/>
    <n v="6.3657301999840072"/>
    <n v="8.6733958102071007"/>
    <n v="11.340233483432538"/>
    <n v="14.367364436314231"/>
    <n v="17.755913385574484"/>
    <n v="0"/>
    <n v="0"/>
    <n v="0"/>
    <n v="0.46252743827506215"/>
    <n v="1.8515536111284887"/>
    <n v="4.1699707418650505"/>
    <n v="7.4206800823562427"/>
    <n v="11.60659194122449"/>
    <n v="16.730625712115337"/>
    <n v="22.795709902057887"/>
    <n v="29.804782159913778"/>
    <n v="37.760789304914972"/>
    <n v="46.666687355290627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Citrus Other BG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8.740676E-2"/>
    <n v="0.34989989506048913"/>
    <n v="0.78802596706590267"/>
    <n v="1.4023332440865133"/>
    <n v="2.193371705704581"/>
    <n v="3.1616930483571277"/>
    <n v="4.3078506906953926"/>
    <n v="5.6323997789610161"/>
    <n v="7.1358971923790051"/>
    <n v="8.8189015485675384"/>
    <n v="0"/>
    <n v="0"/>
    <n v="0"/>
    <n v="0.43079045999999999"/>
    <n v="1.7245066256552684"/>
    <n v="3.8838422662533776"/>
    <n v="6.9114995601406726"/>
    <n v="10.810189120972577"/>
    <n v="15.582630024045844"/>
    <n v="21.231549832713007"/>
    <n v="27.759684624879291"/>
    <n v="35.169779019582236"/>
    <n v="43.464586203654292"/>
    <n v="0"/>
    <n v="0"/>
    <n v="0"/>
    <n v="0.47709523179361457"/>
    <n v="1.9098702610466918"/>
    <n v="4.3013084047125663"/>
    <n v="7.6544022926756075"/>
    <n v="11.972153896823116"/>
    <n v="17.257574560207971"/>
    <n v="23.513685026302326"/>
    <n v="30.743515468342601"/>
    <n v="38.950105518766108"/>
    <n v="48.136504298739553"/>
    <n v="0"/>
    <n v="0"/>
    <n v="0"/>
    <n v="0.53497619621254"/>
    <n v="2.141574803992591"/>
    <n v="4.8231410748736705"/>
    <n v="8.5830307031606523"/>
    <n v="13.424609858528648"/>
    <n v="19.351255218723658"/>
    <n v="26.366354002365309"/>
    <n v="34.473304001851972"/>
    <n v="43.675513616368612"/>
    <n v="53.976401884997685"/>
    <n v="0"/>
    <n v="0"/>
    <n v="0"/>
    <n v="1.4065724740126642"/>
    <n v="5.6306807511456078"/>
    <n v="12.681120248389359"/>
    <n v="22.5667138391238"/>
    <n v="35.296311938827955"/>
    <n v="50.878792591057348"/>
    <n v="69.323061553689712"/>
    <n v="90.638052385439991"/>
    <n v="114.83272653264535"/>
    <n v="141.91607341632115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Citrus Other BG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1.560835E-3"/>
    <n v="6.2482124117944496E-3"/>
    <n v="1.4071892269033978E-2"/>
    <n v="2.5041665072973455E-2"/>
    <n v="3.9167351887581803E-2"/>
    <n v="5.645880443494871E-2"/>
    <n v="7.6925905190989158E-2"/>
    <n v="0.10057856748144672"/>
    <n v="0.12742673557819653"/>
    <n v="0.15748038479584892"/>
    <n v="0"/>
    <n v="0"/>
    <n v="0"/>
    <n v="1.0925845E-2"/>
    <n v="4.3737486882561141E-2"/>
    <n v="9.8503245883237833E-2"/>
    <n v="0.17529165551081416"/>
    <n v="0.27417146321307262"/>
    <n v="0.39521163104464097"/>
    <n v="0.53848133633692408"/>
    <n v="0.70404997237012701"/>
    <n v="0.89198714904737564"/>
    <n v="1.1023626935709423"/>
    <n v="0"/>
    <n v="0"/>
    <n v="0"/>
    <n v="1.144612333749556E-2"/>
    <n v="4.5820224369821201E-2"/>
    <n v="0.10319387667710753"/>
    <n v="0.18363887726858308"/>
    <n v="0.28722724728004612"/>
    <n v="0.41403123267351399"/>
    <n v="0.56412330493905616"/>
    <n v="0.73757616179881869"/>
    <n v="0.93446272791324569"/>
    <n v="1.1548561555895063"/>
    <n v="0"/>
    <n v="0"/>
    <n v="0"/>
    <n v="1.2876888754682505E-2"/>
    <n v="5.154775241604885E-2"/>
    <n v="0.11609311126174598"/>
    <n v="0.20659373692715599"/>
    <n v="0.32313065319005191"/>
    <n v="0.46578513675770322"/>
    <n v="0.63463871805643812"/>
    <n v="0.8297731820236709"/>
    <n v="1.0512705689024013"/>
    <n v="1.2992131750381943"/>
    <n v="0"/>
    <n v="0"/>
    <n v="0"/>
    <n v="3.3818091664065277E-2"/>
    <n v="0.13537793557846609"/>
    <n v="0.30489099913894968"/>
    <n v="0.54256940987268865"/>
    <n v="0.84862595749899339"/>
    <n v="1.2232740959964574"/>
    <n v="1.6667279456765554"/>
    <n v="2.1792022952637149"/>
    <n v="2.7609126039818808"/>
    <n v="3.4120750036475931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Citrus Other BG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1.560835E-2"/>
    <n v="6.2482124117944501E-2"/>
    <n v="0.14071892269033975"/>
    <n v="0.25041665072973451"/>
    <n v="0.39167351887581803"/>
    <n v="0.56458804434948706"/>
    <n v="0.76925905190989152"/>
    <n v="1.0057856748144671"/>
    <n v="1.2742673557819653"/>
    <n v="1.5748038479584892"/>
    <n v="0"/>
    <n v="0"/>
    <n v="0"/>
    <n v="7.492008E-2"/>
    <n v="0.2999141957661336"/>
    <n v="0.67545082891363084"/>
    <n v="1.2019999235027257"/>
    <n v="1.8800328906039265"/>
    <n v="2.710022612877538"/>
    <n v="3.6924434491674791"/>
    <n v="4.8277712391094418"/>
    <n v="6.1164833077534322"/>
    <n v="7.5590584702007471"/>
    <n v="0"/>
    <n v="0"/>
    <n v="0"/>
    <n v="8.2594185449964483E-2"/>
    <n v="0.33063457359075149"/>
    <n v="0.74463763286991491"/>
    <n v="1.3251214439790673"/>
    <n v="2.0726057048867736"/>
    <n v="2.9876117358871568"/>
    <n v="4.0706624846642621"/>
    <n v="5.3222825313722311"/>
    <n v="6.7429980937313365"/>
    <n v="8.3333370321399194"/>
    <n v="0"/>
    <n v="0"/>
    <n v="0"/>
    <n v="9.2609543325008883E-2"/>
    <n v="0.3707272697331469"/>
    <n v="0.83493227455429919"/>
    <n v="1.4858054608628692"/>
    <n v="2.3239295451209609"/>
    <n v="3.3498890628391766"/>
    <n v="4.5642703742550852"/>
    <n v="5.9676616700294192"/>
    <n v="7.5606529769600508"/>
    <n v="9.3438361637138065"/>
    <n v="0"/>
    <n v="0"/>
    <n v="0"/>
    <n v="0.24349026000000001"/>
    <n v="0.97472113623993417"/>
    <n v="2.1952151939693003"/>
    <n v="3.9064997513838584"/>
    <n v="6.1101068944627608"/>
    <n v="8.8075734918519988"/>
    <n v="12.000441209794309"/>
    <n v="15.690256527105687"/>
    <n v="19.878570750198655"/>
    <n v="24.566940028152427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Citrus Other BG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2167E-3"/>
    <n v="1.2496424823588899E-2"/>
    <n v="2.8143784538067956E-2"/>
    <n v="5.008333014594691E-2"/>
    <n v="7.8334703775163605E-2"/>
    <n v="0.11291760886989742"/>
    <n v="0.15385181038197832"/>
    <n v="0.20115713496289345"/>
    <n v="0.25485347115639306"/>
    <n v="0.31496076959169783"/>
    <n v="0"/>
    <n v="0"/>
    <n v="0"/>
    <n v="4.0321570843738904E-3"/>
    <n v="1.6141215401301139E-2"/>
    <n v="3.6352388371052369E-2"/>
    <n v="6.4690968121875858E-2"/>
    <n v="0.1011823257356979"/>
    <n v="0.14585191149459004"/>
    <n v="0.19872525512800593"/>
    <n v="0.25982796606078973"/>
    <n v="0.32918573366195886"/>
    <n v="0.40682432749426328"/>
    <n v="0"/>
    <n v="0"/>
    <n v="0"/>
    <n v="4.5524354156261096E-3"/>
    <n v="1.8223952863568336E-2"/>
    <n v="4.1043019108634504E-2"/>
    <n v="7.3038189779478124E-2"/>
    <n v="0.11423810964600201"/>
    <n v="0.16467151289762785"/>
    <n v="0.22436722342243443"/>
    <n v="0.29335415508716722"/>
    <n v="0.37166131201812208"/>
    <n v="0.45931778888290581"/>
    <n v="0"/>
    <n v="0"/>
    <n v="0"/>
    <n v="1.183633208437389E-2"/>
    <n v="4.7382277460273382E-2"/>
    <n v="0.10671184971622225"/>
    <n v="0.18989929348674311"/>
    <n v="0.29701908517360687"/>
    <n v="0.42814593366933357"/>
    <n v="0.58335478108295169"/>
    <n v="0.76272080346802329"/>
    <n v="0.96631941155294143"/>
    <n v="1.1942262514735078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CR 4&amp;5-311"/>
    <s v="AFUDC Not Eligible"/>
    <s v="Maintenance"/>
    <s v="Maintenance"/>
    <s v="Fossil Hydro"/>
    <s v="BA - Fossil Steam Plants "/>
    <s v="~"/>
    <s v="PEF CR4&amp;5 Struct &amp; Improv 311"/>
    <n v="356.22999999999985"/>
    <n v="369.93999999999988"/>
    <n v="386.42999999999989"/>
    <n v="404.73999999999995"/>
    <n v="422.32"/>
    <n v="430.10999999999996"/>
    <n v="416.12999999999994"/>
    <n v="422.71"/>
    <n v="430.62000000000006"/>
    <n v="439.87999999999994"/>
    <n v="438.71999999999991"/>
    <n v="449.35999999999996"/>
    <n v="449.35999999999996"/>
    <n v="470.65481528869998"/>
    <n v="494.50084258785876"/>
    <n v="518.6229931383574"/>
    <n v="543.25951930629014"/>
    <n v="565.74299825706021"/>
    <n v="540.56858223401719"/>
    <n v="566.61035041332741"/>
    <n v="592.87466964281191"/>
    <n v="619.89339728995151"/>
    <n v="647.94097506813978"/>
    <n v="649.29996231179075"/>
    <n v="320.15768801562081"/>
    <n v="320.15768801562081"/>
    <n v="335.70551222344193"/>
    <n v="351.74444039547313"/>
    <n v="334.84070586925543"/>
    <n v="298.12227239768691"/>
    <n v="260.96550161669035"/>
    <n v="274.11240279585331"/>
    <n v="287.58265076996344"/>
    <n v="301.24820584623615"/>
    <n v="315.48572183720518"/>
    <n v="307.88427883095937"/>
    <n v="253.98159339544981"/>
    <n v="265.89040844173422"/>
    <n v="265.89040844173422"/>
    <n v="278.17280533055089"/>
    <n v="290.88565722889581"/>
    <n v="203.12384588085641"/>
    <n v="164.27143118687067"/>
    <n v="171.6579868850595"/>
    <n v="179.60012145509137"/>
    <n v="188.09956923086312"/>
    <n v="190.17275152820449"/>
    <n v="199.36530300330747"/>
    <n v="207.44599124250394"/>
    <n v="217.67014791669405"/>
    <n v="164.54246426433596"/>
    <n v="164.54246426433596"/>
    <n v="172.63285242209369"/>
    <n v="181.24240022577268"/>
    <n v="180.77974329148137"/>
    <n v="183.13254827007106"/>
    <n v="192.3304449515071"/>
    <n v="202.0123421964017"/>
    <n v="212.17975089479376"/>
    <n v="222.83418665322233"/>
    <n v="233.97716980944992"/>
    <n v="245.61022544723181"/>
    <n v="250.97731687820604"/>
    <n v="153.90275596221693"/>
    <n v="153.90275596221693"/>
    <n v="161.38617027758599"/>
    <n v="169.23076766782222"/>
    <n v="177.60743091835917"/>
    <n v="186.5683344516971"/>
    <n v="195.76758198542709"/>
    <n v="205.12338560741154"/>
    <n v="214.64678746047323"/>
    <n v="224.27504820063115"/>
    <n v="234.19283978601129"/>
    <n v="244.45316186624538"/>
    <n v="254.87420254383346"/>
    <n v="180.11089430731613"/>
    <n v="180.11089430731613"/>
    <n v="187.62585970223225"/>
    <n v="195.2259801760402"/>
    <n v="202.84982571792762"/>
    <n v="210.49747038972777"/>
    <n v="218.16898848447056"/>
    <n v="225.86445452710416"/>
    <n v="233.58394327521907"/>
    <n v="241.3275297197743"/>
    <n v="249.09528908582593"/>
    <n v="256.88729683325778"/>
    <n v="264.70362865751451"/>
    <n v="272.54436049033711"/>
    <n v="272.54436049033711"/>
  </r>
  <r>
    <s v="DE Florida"/>
    <x v="25"/>
    <s v="Regulated &amp; Renewable Energy"/>
    <s v="PEF Fossil Hydro Maintenance CR 4&amp;5-312"/>
    <s v="AFUDC Not Eligible"/>
    <s v="Maintenance"/>
    <s v="Maintenance"/>
    <s v="Fossil Hydro"/>
    <s v="BA - Fossil Steam Plants "/>
    <s v="~"/>
    <s v="PEF CR4&amp;5 Boiler 312"/>
    <n v="7.0500000000000007"/>
    <n v="7.1800000000000006"/>
    <n v="7.57"/>
    <n v="8.17"/>
    <n v="9.0100000000000016"/>
    <n v="10.34"/>
    <n v="12.120000000000001"/>
    <n v="14.72"/>
    <n v="17.830000000000002"/>
    <n v="21.41"/>
    <n v="25.16"/>
    <n v="29.43"/>
    <n v="29.43"/>
    <n v="35.282662999499998"/>
    <n v="43.435826974214848"/>
    <n v="52.362201506949049"/>
    <n v="62.944344396261137"/>
    <n v="73.178784007067449"/>
    <n v="60.405913000141354"/>
    <n v="75.969219181688587"/>
    <n v="92.104831513638942"/>
    <n v="110.78386493905356"/>
    <n v="133.02304260098609"/>
    <n v="133.96246572375421"/>
    <n v="66.054390569013847"/>
    <n v="66.054390569013847"/>
    <n v="83.25791992158419"/>
    <n v="102.15601255533868"/>
    <n v="97.246715013774377"/>
    <n v="86.582697846888692"/>
    <n v="75.79137577751456"/>
    <n v="94.34284195423777"/>
    <n v="113.99889387451674"/>
    <n v="134.28451981883617"/>
    <n v="156.59589909867972"/>
    <n v="152.82281296635497"/>
    <n v="126.06743576433196"/>
    <n v="145.60957035810969"/>
    <n v="145.60957035810969"/>
    <n v="166.45996314861043"/>
    <n v="188.82923482409456"/>
    <n v="131.85841047510843"/>
    <n v="106.63725723013863"/>
    <n v="119.99454411966227"/>
    <n v="135.36788807445865"/>
    <n v="152.76358255938675"/>
    <n v="157.05749901888404"/>
    <n v="176.96826997282994"/>
    <n v="195.04446979017965"/>
    <n v="218.69866043850715"/>
    <n v="165.31994333753724"/>
    <n v="165.31994333753724"/>
    <n v="184.50809681758395"/>
    <n v="205.58733921244638"/>
    <n v="205.06253702504074"/>
    <n v="210.86404328650133"/>
    <n v="234.10943841227723"/>
    <n v="259.11541763063042"/>
    <n v="285.88747690410514"/>
    <n v="314.43112935182711"/>
    <n v="344.75190530306054"/>
    <n v="376.85535235093266"/>
    <n v="391.75493441402017"/>
    <n v="240.229534756616"/>
    <n v="240.229534756616"/>
    <n v="261.18228459417679"/>
    <n v="283.45294627671603"/>
    <n v="307.67500992812944"/>
    <n v="334.04184955254209"/>
    <n v="361.27096333890398"/>
    <n v="389.05904993967829"/>
    <n v="417.44698186659582"/>
    <n v="446.20208128309343"/>
    <n v="476.00896523979804"/>
    <n v="507.06406607604788"/>
    <n v="538.69323531561577"/>
    <n v="380.6761115939567"/>
    <n v="380.6761115939567"/>
    <n v="403.5709041428392"/>
    <n v="426.76590839768818"/>
    <n v="450.03331980146936"/>
    <n v="473.3733643854074"/>
    <n v="496.78626888632181"/>
    <n v="520.27226074882958"/>
    <n v="543.83156812755476"/>
    <n v="567.46441988934487"/>
    <n v="591.17104561549422"/>
    <n v="614.95167560397408"/>
    <n v="638.80654087167011"/>
    <n v="662.73587315662633"/>
    <n v="662.73587315662633"/>
  </r>
  <r>
    <s v="DE Florida"/>
    <x v="25"/>
    <s v="Regulated &amp; Renewable Energy"/>
    <s v="PEF Fossil Hydro Maintenance CR 4&amp;5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5.9865267552419903E-3"/>
    <n v="0.1622600891435744"/>
    <n v="0.64616204209140116"/>
    <n v="1.2154851302385246"/>
    <n v="0.28734231966978085"/>
    <n v="1.7675945285471701"/>
    <n v="3.3577139778290066"/>
    <n v="5.4537964067991034"/>
    <n v="8.260144607089309"/>
    <n v="8.3655524140434192"/>
    <n v="4.1248976980034557"/>
    <n v="4.1248976980034557"/>
    <n v="6.7595063595832965"/>
    <n v="9.7320836471315122"/>
    <n v="9.2643902326368988"/>
    <n v="8.2484626872429576"/>
    <n v="7.2204072021544592"/>
    <n v="10.334372456691515"/>
    <n v="13.668396287096435"/>
    <n v="17.127015189325977"/>
    <n v="20.990796899184712"/>
    <n v="20.485035987547739"/>
    <n v="16.898628603693858"/>
    <n v="20.325194738257832"/>
    <n v="20.325194738257832"/>
    <n v="24.013103472072533"/>
    <n v="28.004676059674601"/>
    <n v="19.555510430039796"/>
    <n v="15.815039696603002"/>
    <n v="18.213945384106029"/>
    <n v="21.017103920526566"/>
    <n v="24.225777249855486"/>
    <n v="25.019669904398789"/>
    <n v="28.732657246049033"/>
    <n v="32.123505668669878"/>
    <n v="36.587110313564729"/>
    <n v="27.657137870871694"/>
    <n v="27.657137870871694"/>
    <n v="31.293328774041147"/>
    <n v="35.308863530433968"/>
    <n v="35.218730699849338"/>
    <n v="36.325163744228412"/>
    <n v="40.775695541576205"/>
    <n v="45.579341903853155"/>
    <n v="50.737205138203166"/>
    <n v="56.250390992809287"/>
    <n v="62.120008667635489"/>
    <n v="68.347170825201999"/>
    <n v="71.239677996193024"/>
    <n v="43.6851541559654"/>
    <n v="43.6851541559654"/>
    <n v="47.757620136357311"/>
    <n v="52.094500307649895"/>
    <n v="56.823099215389504"/>
    <n v="61.982275718600448"/>
    <n v="67.314298424897444"/>
    <n v="72.758214897344345"/>
    <n v="78.322237463876277"/>
    <n v="83.959606095765722"/>
    <n v="89.807899248758176"/>
    <n v="95.906590355785625"/>
    <n v="102.12020196097519"/>
    <n v="72.164859049914043"/>
    <n v="72.164859049914043"/>
    <n v="76.664720623632618"/>
    <n v="81.224596944985834"/>
    <n v="85.798707695455121"/>
    <n v="90.387097310230828"/>
    <n v="94.989810363215298"/>
    <n v="99.606891567455875"/>
    <n v="104.23838577557929"/>
    <n v="108.88433798022737"/>
    <n v="113.54479331449414"/>
    <n v="118.21979705236423"/>
    <n v="122.90939460915271"/>
    <n v="127.6136315419463"/>
    <n v="127.6136315419463"/>
  </r>
  <r>
    <s v="DE Florida"/>
    <x v="25"/>
    <s v="Regulated &amp; Renewable Energy"/>
    <s v="PEF Fossil Hydro Maintenance CR 4&amp;5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3.2250199153508398E-3"/>
    <n v="8.7411622857347007E-2"/>
    <n v="0.34809590593808354"/>
    <n v="0.65479766684406926"/>
    <n v="0.15479504917383302"/>
    <n v="0.95222618888961685"/>
    <n v="1.8088442416244936"/>
    <n v="2.9380311398082091"/>
    <n v="4.4498474575787723"/>
    <n v="4.5066320157305926"/>
    <n v="2.2221361014043026"/>
    <n v="2.2221361014043026"/>
    <n v="3.6414340934012257"/>
    <n v="5.2428001849948593"/>
    <n v="4.9908476526349519"/>
    <n v="4.4435542552438765"/>
    <n v="3.8897273788179216"/>
    <n v="5.5672610092821877"/>
    <n v="7.3633430600130438"/>
    <n v="9.2265460983244072"/>
    <n v="11.308015616848101"/>
    <n v="11.035555628089677"/>
    <n v="9.1035112707563837"/>
    <n v="10.949447065757916"/>
    <n v="10.949447065757916"/>
    <n v="12.936171521993634"/>
    <n v="15.08648298699555"/>
    <n v="10.534807643414585"/>
    <n v="8.5197674421602585"/>
    <n v="9.8120883365771565"/>
    <n v="11.32218417526053"/>
    <n v="13.050734779720646"/>
    <n v="13.478414173160214"/>
    <n v="15.478643644510766"/>
    <n v="17.305332590967964"/>
    <n v="19.709926909272856"/>
    <n v="14.899240778588059"/>
    <n v="14.899240778588059"/>
    <n v="16.858097542497564"/>
    <n v="19.021310864151264"/>
    <n v="18.972755220661398"/>
    <n v="19.568803043991988"/>
    <n v="21.966354339239238"/>
    <n v="24.554132560238322"/>
    <n v="27.332731532676551"/>
    <n v="30.302746935969072"/>
    <n v="33.46477630904559"/>
    <n v="36.819419056155155"/>
    <n v="38.377645436275301"/>
    <n v="23.533702063002885"/>
    <n v="23.533702063002885"/>
    <n v="25.72758566737674"/>
    <n v="28.063912297043281"/>
    <n v="30.611262476006235"/>
    <n v="33.390569935229365"/>
    <n v="36.262991698575505"/>
    <n v="39.195691961009572"/>
    <n v="42.193094801548618"/>
    <n v="45.230010034791313"/>
    <n v="48.380552816294312"/>
    <n v="51.665987955317568"/>
    <n v="55.013332129954286"/>
    <n v="38.876042964950145"/>
    <n v="38.876042964950145"/>
    <n v="41.300170288200803"/>
    <n v="43.756628266183831"/>
    <n v="46.220754495342987"/>
    <n v="48.692572913427924"/>
    <n v="51.172107532914048"/>
    <n v="53.659382441235778"/>
    <n v="56.154421801020568"/>
    <n v="58.657249850323623"/>
    <n v="61.167890902863341"/>
    <n v="63.686369348257543"/>
    <n v="66.212709652260372"/>
    <n v="68.74693635700001"/>
    <n v="68.74693635700001"/>
  </r>
  <r>
    <s v="DE Florida"/>
    <x v="25"/>
    <s v="Regulated &amp; Renewable Energy"/>
    <s v="PEF Fossil Hydro Maintenance CR 4&amp;5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6.9932714268635006E-4"/>
    <n v="1.895471099556148E-2"/>
    <n v="7.548260837763357E-2"/>
    <n v="0.14198913290801679"/>
    <n v="3.3566422001134605E-2"/>
    <n v="0.20648480857360701"/>
    <n v="0.39223753907339903"/>
    <n v="0.63709526640305314"/>
    <n v="0.96492399723992039"/>
    <n v="0.97723740423998207"/>
    <n v="0.48185751754844641"/>
    <n v="0.48185751754844641"/>
    <n v="0.78962417803919416"/>
    <n v="1.1368712656923428"/>
    <n v="1.0822367985657493"/>
    <n v="0.96355935226943124"/>
    <n v="0.84346515837303926"/>
    <n v="1.2072287416516285"/>
    <n v="1.5966988725457527"/>
    <n v="2.0007238061049812"/>
    <n v="2.4520785788458355"/>
    <n v="2.3929971869673436"/>
    <n v="1.9740444066989491"/>
    <n v="2.3743250372017979"/>
    <n v="2.3743250372017979"/>
    <n v="2.8051348845057245"/>
    <n v="3.2714179080102253"/>
    <n v="2.2844130346229141"/>
    <n v="1.8474630439971182"/>
    <n v="2.1276957842077482"/>
    <n v="2.4551523138815114"/>
    <n v="2.8299800501052612"/>
    <n v="2.9227202535413328"/>
    <n v="3.3564606697968884"/>
    <n v="3.7525698529393141"/>
    <n v="4.2739954731210963"/>
    <n v="3.2308231244971104"/>
    <n v="3.2308231244971104"/>
    <n v="3.6555926977948285"/>
    <n v="4.1246762588180896"/>
    <n v="4.114147210038821"/>
    <n v="4.2433976364144943"/>
    <n v="4.7632964560429354"/>
    <n v="5.3244452274779785"/>
    <n v="5.926972719456681"/>
    <n v="6.5710081026896017"/>
    <n v="7.2566809511156327"/>
    <n v="7.9841212431607431"/>
    <n v="8.3220161439380398"/>
    <n v="5.1031752018277476"/>
    <n v="5.1031752018277476"/>
    <n v="5.5789097393183615"/>
    <n v="6.0855320317466433"/>
    <n v="6.6379118745695109"/>
    <n v="7.2405884521949293"/>
    <n v="7.8634556245387275"/>
    <n v="8.4993934108145979"/>
    <n v="9.149361110358381"/>
    <n v="9.8078965871234089"/>
    <n v="10.491070667056649"/>
    <n v="11.203494324227297"/>
    <n v="11.929342155298549"/>
    <n v="8.4300586824563748"/>
    <n v="8.4300586824563748"/>
    <n v="8.955713130821227"/>
    <n v="9.4883780774519408"/>
    <n v="10.022705828266602"/>
    <n v="10.558701573991149"/>
    <n v="11.096370521555253"/>
    <n v="11.635717894142898"/>
    <n v="12.176748931243129"/>
    <n v="12.719468888700945"/>
    <n v="13.263883038768359"/>
    <n v="13.809996670155613"/>
    <n v="14.35781508808256"/>
    <n v="14.907343614330198"/>
    <n v="14.907343614330198"/>
  </r>
  <r>
    <s v="DE Florida"/>
    <x v="25"/>
    <s v="Regulated &amp; Renewable Energy"/>
    <s v="PEF Fossil Hydro Maintenance CR Common BA"/>
    <s v="AFUDC Not Eligible"/>
    <s v="Maintenance"/>
    <s v="Maintenance"/>
    <s v="Fossil Hydro"/>
    <s v="BA - Fossil Steam Plants "/>
    <s v="~"/>
    <s v="PEF CR1&amp;2 Turbogenerator 314"/>
    <n v="181.23999999999998"/>
    <n v="182.94"/>
    <n v="186.13"/>
    <n v="188.64999999999998"/>
    <n v="191.35000000000002"/>
    <n v="190.60000000000002"/>
    <n v="192.56"/>
    <n v="194.47000000000003"/>
    <n v="197.29000000000002"/>
    <n v="203.00000000000006"/>
    <n v="209.71"/>
    <n v="217.24000000000004"/>
    <n v="217.24000000000004"/>
    <n v="226.05125695870004"/>
    <n v="235.53711072821031"/>
    <n v="245.05257620285724"/>
    <n v="254.5977458206124"/>
    <n v="264.17271230800822"/>
    <n v="273.77756868103876"/>
    <n v="283.41240824606331"/>
    <n v="293.07732460071281"/>
    <n v="302.77241163479914"/>
    <n v="312.49776353122712"/>
    <n v="322.25347476690968"/>
    <n v="332.03964011368532"/>
    <n v="332.03964011368532"/>
    <n v="341.85635463923899"/>
    <n v="351.70371370802565"/>
    <n v="361.5818129821966"/>
    <n v="371.49074842252872"/>
    <n v="381.43061628935686"/>
    <n v="391.40151314350885"/>
    <n v="401.40353584724357"/>
    <n v="411.43678156519184"/>
    <n v="421.50134776530047"/>
    <n v="431.59733221977899"/>
    <n v="441.72483300604949"/>
    <n v="451.88394850769947"/>
    <n v="451.88394850769947"/>
    <n v="462.0747774154375"/>
    <n v="472.29741872805192"/>
    <n v="482.5519717533727"/>
    <n v="492.83853610923603"/>
    <n v="503.15721172445217"/>
    <n v="513.50809883977604"/>
    <n v="523.89129800888122"/>
    <n v="534.30691009933662"/>
    <n v="544.75503629358639"/>
    <n v="555.23577808993298"/>
    <n v="565.74923730352293"/>
    <n v="576.29551606733617"/>
    <n v="576.29551606733617"/>
    <n v="586.87471683317813"/>
    <n v="597.48694237267478"/>
    <n v="608.13229577827133"/>
    <n v="618.81088046423349"/>
    <n v="629.52280016765224"/>
    <n v="640.26815894945162"/>
    <n v="651.04706119539935"/>
    <n v="661.85961161712123"/>
    <n v="672.70591525311806"/>
    <n v="683.58607746978623"/>
    <n v="694.50020396244133"/>
    <n v="705.44840075634477"/>
    <n v="705.44840075634477"/>
    <n v="716.43077420773386"/>
    <n v="727.44743100485493"/>
    <n v="738.4984781689999"/>
    <n v="749.58402305554569"/>
    <n v="760.70417335499747"/>
    <n v="771.85903709403453"/>
    <n v="783.04872263655989"/>
    <n v="794.27333868475273"/>
    <n v="805.53299428012474"/>
    <n v="816.82779880457917"/>
    <n v="828.1578619814735"/>
    <n v="839.52329387668522"/>
    <n v="839.52329387668522"/>
    <n v="850.92420489968129"/>
    <n v="862.36070580459045"/>
    <n v="873.8329076912795"/>
    <n v="885.34092200643215"/>
    <n v="896.88486054463192"/>
    <n v="908.46483544944829"/>
    <n v="920.08095921452582"/>
    <n v="931.73334468467704"/>
    <n v="943.42210505697881"/>
    <n v="955.14735388187205"/>
    <n v="966.90920506426448"/>
    <n v="978.70777286463749"/>
    <n v="978.70777286463749"/>
  </r>
  <r>
    <s v="DE Florida"/>
    <x v="25"/>
    <s v="Regulated &amp; Renewable Energy"/>
    <s v="PEF Fossil Hydro Maintenance Crystal River Other BA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0"/>
    <n v="2.4831555034188348E-2"/>
    <n v="9.940373605715698E-2"/>
    <n v="0.22387181688883628"/>
    <n v="0.39839155606278209"/>
    <n v="0.62311919833929175"/>
    <n v="0.89821147622324338"/>
    <n v="1.2238256114866737"/>
    <n v="1.6001193166961085"/>
    <n v="2.0272507967446609"/>
    <n v="2.5053787503889131"/>
    <n v="0"/>
    <n v="0"/>
    <n v="0"/>
    <n v="0.12313127324073835"/>
    <n v="0.49290946816469083"/>
    <n v="1.1101045350678682"/>
    <n v="1.9754888277770219"/>
    <n v="3.0898371111526739"/>
    <n v="4.453926568615568"/>
    <n v="6.0685368096966172"/>
    <n v="7.934449877610418"/>
    <n v="10.05245025685241"/>
    <n v="12.423324880819747"/>
    <n v="0"/>
    <n v="0"/>
    <n v="0"/>
    <n v="0.13629244763138532"/>
    <n v="0.54559525057053881"/>
    <n v="1.2287606570533141"/>
    <n v="2.1866435757533149"/>
    <n v="3.4201015840869049"/>
    <n v="4.9299949365441398"/>
    <n v="6.7171865730457112"/>
    <n v="8.7825421273259714"/>
    <n v="11.126929935342131"/>
    <n v="13.751221043709712"/>
    <n v="0"/>
    <n v="0"/>
    <n v="0"/>
    <n v="0.15284624432606303"/>
    <n v="0.61186211283977743"/>
    <n v="1.3780033660718813"/>
    <n v="2.4522287481220886"/>
    <n v="3.835499995972806"/>
    <n v="5.5287818488319278"/>
    <n v="7.5330420575047903"/>
    <n v="9.8492513937953863"/>
    <n v="12.478383659936927"/>
    <n v="15.42141569805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Crystal River Other BA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0"/>
    <n v="9.2064996637952798E-2"/>
    <n v="0.36854738308986601"/>
    <n v="0.83002284958900008"/>
    <n v="1.4770688834835461"/>
    <n v="2.3102647748466252"/>
    <n v="3.3301916221038015"/>
    <n v="4.5374323376781609"/>
    <n v="5.9325716536530129"/>
    <n v="7.5161961274522691"/>
    <n v="9.2888941475385565"/>
    <n v="0"/>
    <n v="0"/>
    <n v="0"/>
    <n v="0.45651914426787199"/>
    <n v="1.8275016791885748"/>
    <n v="4.1158022576948072"/>
    <n v="7.3242844440036894"/>
    <n v="11.455820741434851"/>
    <n v="16.513292620315358"/>
    <n v="22.499590545971753"/>
    <n v="29.417614006809476"/>
    <n v="37.270271542479932"/>
    <n v="46.060480772135513"/>
    <n v="0"/>
    <n v="0"/>
    <n v="0"/>
    <n v="0.50531526171426022"/>
    <n v="2.0228384743500767"/>
    <n v="4.5557294171016025"/>
    <n v="8.1071577329509079"/>
    <n v="12.680302959459471"/>
    <n v="18.278354559655789"/>
    <n v="24.904511953019412"/>
    <n v="32.561984546561696"/>
    <n v="41.253991766003587"/>
    <n v="50.983763087050711"/>
    <n v="0"/>
    <n v="0"/>
    <n v="0"/>
    <n v="0.56668980046903605"/>
    <n v="2.2685282204255746"/>
    <n v="5.1090588192606115"/>
    <n v="9.0918362181881847"/>
    <n v="14.220426134776741"/>
    <n v="20.498405417588287"/>
    <n v="27.929362080925682"/>
    <n v="36.516895339688389"/>
    <n v="46.264615644337049"/>
    <n v="57.176144715967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Crystal River Other BA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1.8501219803944449E-2"/>
    <n v="7.4062633918603182E-2"/>
    <n v="0.16679993204075011"/>
    <n v="0.2968291650122149"/>
    <n v="0.46426674594725859"/>
    <n v="0.66922945136346867"/>
    <n v="0.91183442231618428"/>
    <n v="1.1921991655364628"/>
    <n v="1.5104415545725987"/>
    <n v="1.8666798309352057"/>
    <n v="0"/>
    <n v="0"/>
    <n v="0"/>
    <n v="9.1741284313149651E-2"/>
    <n v="0.36725152326760041"/>
    <n v="0.82710438289598742"/>
    <n v="1.4718753200269898"/>
    <n v="2.3021415878756053"/>
    <n v="3.3184822416508752"/>
    <n v="4.5214781441811152"/>
    <n v="5.9117119715567057"/>
    <n v="7.4897682187904993"/>
    <n v="9.256233205495894"/>
    <n v="0"/>
    <n v="0"/>
    <n v="0"/>
    <n v="0.10154726625330722"/>
    <n v="0.40650606206787382"/>
    <n v="0.91551137111318526"/>
    <n v="1.6292001592681988"/>
    <n v="2.5482113808091462"/>
    <n v="3.6731859846166559"/>
    <n v="5.0047669204022478"/>
    <n v="6.5435991449542676"/>
    <n v="8.2903296284033186"/>
    <n v="10.245607360507254"/>
    <n v="0"/>
    <n v="0"/>
    <n v="0"/>
    <n v="0.11388098561686245"/>
    <n v="0.45587944132382041"/>
    <n v="1.0267074745837301"/>
    <n v="1.8270794158239509"/>
    <n v="2.8577118253757083"/>
    <n v="4.1193235004351161"/>
    <n v="5.6126354820459312"/>
    <n v="7.3383710621041063"/>
    <n v="9.2972557903842059"/>
    <n v="11.490017481587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Crystal River Other BA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9.9668480160420205E-3"/>
    <n v="3.9898505274614318E-2"/>
    <n v="8.9857295321785019E-2"/>
    <n v="0.15990573625716631"/>
    <n v="0.25010654134124638"/>
    <n v="0.36052261960461729"/>
    <n v="0.49121707645910467"/>
    <n v="0.64225321431080507"/>
    <n v="0.81369453317503693"/>
    <n v="1.0056047312932117"/>
    <n v="0"/>
    <n v="0"/>
    <n v="0"/>
    <n v="4.9422224451782952E-2"/>
    <n v="0.1978431776825362"/>
    <n v="0.44557190105392719"/>
    <n v="0.79291840065277075"/>
    <n v="1.240193650302583"/>
    <n v="1.7877095945845356"/>
    <n v="2.4357791518678407"/>
    <n v="3.1847162173495964"/>
    <n v="4.0348356661041205"/>
    <n v="4.9864533561418041"/>
    <n v="0"/>
    <n v="0"/>
    <n v="0"/>
    <n v="5.4704834609739211E-2"/>
    <n v="0.21899010888001302"/>
    <n v="0.49319789678189652"/>
    <n v="0.87767134012851811"/>
    <n v="1.3727546519085101"/>
    <n v="1.9787931196298647"/>
    <n v="2.6961331086742293"/>
    <n v="3.5251220656616726"/>
    <n v="4.4661085218259533"/>
    <n v="5.5194420964003266"/>
    <n v="0"/>
    <n v="0"/>
    <n v="0"/>
    <n v="6.134916983214854E-2"/>
    <n v="0.24558819119158409"/>
    <n v="0.5531006856411238"/>
    <n v="0.98427147228350886"/>
    <n v="1.539486571499729"/>
    <n v="2.2191332086990165"/>
    <n v="3.0235998180805472"/>
    <n v="3.9532760464068826"/>
    <n v="5.0085527567891948"/>
    <n v="6.18982203248430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Crystal River Other BA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2.1612540468960049E-3"/>
    <n v="8.6517629095045935E-3"/>
    <n v="1.9485041092706334E-2"/>
    <n v="3.4674645289206232E-2"/>
    <n v="5.4234174511230235E-2"/>
    <n v="7.8177270222632766E-2"/>
    <n v="0.10651761647141672"/>
    <n v="0.13926894002266713"/>
    <n v="0.17644501049189978"/>
    <n v="0.21805964047882614"/>
    <n v="0"/>
    <n v="0"/>
    <n v="0"/>
    <n v="1.0716927001124751E-2"/>
    <n v="4.2901162714010607E-2"/>
    <n v="9.6619720992243807E-2"/>
    <n v="0.1719398248845469"/>
    <n v="0.26892890728781699"/>
    <n v="0.38765461160220238"/>
    <n v="0.52818479238822436"/>
    <n v="0.69058751602595014"/>
    <n v="0.87493106137622356"/>
    <n v="1.0812839204439602"/>
    <n v="0"/>
    <n v="0"/>
    <n v="0"/>
    <n v="1.186243083196608E-2"/>
    <n v="4.748675392231954E-2"/>
    <n v="0.10694714605726663"/>
    <n v="0.19031801557846176"/>
    <n v="0.2976740031058473"/>
    <n v="0.42908998226274958"/>
    <n v="0.58464106040323882"/>
    <n v="0.76440257934175904"/>
    <n v="0.96845011608503617"/>
    <n v="1.1968594835662709"/>
    <n v="0"/>
    <n v="0"/>
    <n v="0"/>
    <n v="1.3303216962890501E-2"/>
    <n v="5.3254396104858548E-2"/>
    <n v="0.1199367235699997"/>
    <n v="0.21343364518209995"/>
    <n v="0.33382886725527006"/>
    <n v="0.48120635740711037"/>
    <n v="0.65565034537441402"/>
    <n v="0.85724532383141661"/>
    <n v="1.0860760492106001"/>
    <n v="1.3422275425260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Debary 7-10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0"/>
    <n v="4.4313202417537801E-3"/>
    <n v="1.7739140111212651E-2"/>
    <n v="6.0568535632891239E-2"/>
    <n v="0.19236647807512644"/>
    <n v="0.19307744242865507"/>
    <n v="0.51311738952452501"/>
    <n v="0.94226663357085361"/>
    <n v="0.88400385059787612"/>
    <n v="0.47480950660374149"/>
    <n v="0.10230098543477939"/>
    <n v="0"/>
    <n v="0"/>
    <n v="0"/>
    <n v="0"/>
    <n v="0"/>
    <n v="6.4219007429497016E-2"/>
    <n v="0.2663710304702972"/>
    <n v="0.585780639640904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330691041666669E-2"/>
    <n v="0.1174143249049707"/>
    <n v="0.26443430888893016"/>
    <n v="0.47057462282962614"/>
    <n v="0.73601982088747475"/>
    <n v="1.0609550333400779"/>
    <n v="1.4455659683806714"/>
    <n v="1.8900389139221863"/>
    <n v="1.4133821578711836"/>
    <n v="0.44999291722673018"/>
    <n v="0.54776535062922338"/>
    <n v="0.54776535062922338"/>
    <n v="0.70450437938722954"/>
    <n v="0.89259300501080541"/>
    <n v="1.0843280178543315"/>
    <n v="1.2797208007354008"/>
    <n v="1.4787827720050066"/>
    <n v="1.6815253856584655"/>
    <n v="1.8879601314466881"/>
    <n v="2.0980985349877952"/>
    <n v="2.3119521578790847"/>
    <n v="2.5295325978093453"/>
    <n v="2.7508514886715227"/>
    <n v="2.9759205006757381"/>
    <n v="2.9759205006757381"/>
    <n v="3.2047513404626566"/>
    <n v="3.4358261329172128"/>
    <n v="3.6676222646191308"/>
    <n v="3.9001419873514984"/>
    <n v="4.133387559926728"/>
    <n v="4.3673612482084989"/>
    <n v="4.6020653251337684"/>
    <n v="4.8375020707348533"/>
    <n v="5.0736737721615786"/>
    <n v="5.3105827237034964"/>
    <n v="5.5482312268121738"/>
    <n v="5.7866215901235512"/>
    <n v="5.7866215901235512"/>
  </r>
  <r>
    <s v="DE Florida"/>
    <x v="25"/>
    <s v="Regulated &amp; Renewable Energy"/>
    <s v="PEF Fossil Hydro Maintenance Debary 7-10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5.3213794664942922E-3"/>
    <n v="2.1302160708591211E-2"/>
    <n v="7.273411630140629E-2"/>
    <n v="0.23100452475212474"/>
    <n v="0.23185829087731441"/>
    <n v="0.61618032359500963"/>
    <n v="1.131526958625358"/>
    <n v="1.0615617202632324"/>
    <n v="0.57017805554433798"/>
    <n v="0.12284879755820061"/>
    <n v="0"/>
    <n v="0"/>
    <n v="0"/>
    <n v="0"/>
    <n v="0"/>
    <n v="7.711780888097633E-2"/>
    <n v="0.31987336836043634"/>
    <n v="0.703438455718859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221542470833332E-2"/>
    <n v="0.14099611991581829"/>
    <n v="0.31754397562764258"/>
    <n v="0.56508604042587351"/>
    <n v="0.88384393480318968"/>
    <n v="1.2740399710783135"/>
    <n v="1.7358971555556628"/>
    <n v="2.2696391906917466"/>
    <n v="1.697249465764691"/>
    <n v="0.54037065213226732"/>
    <n v="0.65777995253608612"/>
    <n v="0.65777995253608612"/>
    <n v="0.84599885097236327"/>
    <n v="1.0718634316848221"/>
    <n v="1.3021062521162867"/>
    <n v="1.5367409796863409"/>
    <n v="1.7757813244797422"/>
    <n v="2.0192410393796081"/>
    <n v="2.2671339202010188"/>
    <n v="2.5194738058250365"/>
    <n v="2.7762745783331435"/>
    <n v="3.0375501631420994"/>
    <n v="3.303314529139219"/>
    <n v="3.573581688818074"/>
    <n v="3.573581688818074"/>
    <n v="3.8483656984146171"/>
    <n v="4.1258440755270644"/>
    <n v="4.4041886485649924"/>
    <n v="4.6834021215062354"/>
    <n v="4.963487206769555"/>
    <n v="5.2444466252409887"/>
    <n v="5.5262831063002817"/>
    <n v="5.8089993878474031"/>
    <n v="6.0925982163291419"/>
    <n v="6.3770823467657873"/>
    <n v="6.6624545427778923"/>
    <n v="6.9487175766131228"/>
    <n v="6.9487175766131228"/>
  </r>
  <r>
    <s v="DE Florida"/>
    <x v="25"/>
    <s v="Regulated &amp; Renewable Energy"/>
    <s v="PEF Fossil Hydro Maintenance Debary 7-10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5.9212884201036591E-2"/>
    <n v="0.23703672764022304"/>
    <n v="0.80933841180418642"/>
    <n v="2.5704696047685487"/>
    <n v="2.579969764459082"/>
    <n v="6.8564578748272025"/>
    <n v="12.590903391367142"/>
    <n v="11.81237527035649"/>
    <n v="6.3445742573891879"/>
    <n v="1.3669823153661618"/>
    <n v="0"/>
    <n v="0"/>
    <n v="0"/>
    <n v="0"/>
    <n v="0"/>
    <n v="0.85811732011572395"/>
    <n v="3.559344872693333"/>
    <n v="7.82741018250996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9192176641249998"/>
    <n v="1.5689105160705568"/>
    <n v="3.5334169690237589"/>
    <n v="6.2878994956609509"/>
    <n v="9.8348241405920707"/>
    <n v="14.176664646604532"/>
    <n v="19.315902478694397"/>
    <n v="25.255026848172562"/>
    <n v="18.885856836508705"/>
    <n v="6.0128831858096063"/>
    <n v="7.3193353505785224"/>
    <n v="7.3193353505785224"/>
    <n v="9.4137093607016329"/>
    <n v="11.926980915382591"/>
    <n v="14.488973741735984"/>
    <n v="17.099839931493953"/>
    <n v="19.759732051168836"/>
    <n v="22.468803143535279"/>
    <n v="25.227206729116961"/>
    <n v="28.035096807677981"/>
    <n v="30.892627859718875"/>
    <n v="33.799954847977325"/>
    <n v="36.75723321893355"/>
    <n v="39.764618904320365"/>
    <n v="39.764618904320365"/>
    <n v="42.822268322638017"/>
    <n v="45.909900547044515"/>
    <n v="49.007171340336974"/>
    <n v="52.114110790946732"/>
    <n v="55.230749081231274"/>
    <n v="58.357116487767449"/>
    <n v="61.493243381645584"/>
    <n v="64.639160228764538"/>
    <n v="67.794897590127633"/>
    <n v="70.960486122139571"/>
    <n v="74.135956576904235"/>
    <n v="77.321339802523426"/>
    <n v="77.321339802523426"/>
  </r>
  <r>
    <s v="DE Florida"/>
    <x v="25"/>
    <s v="Regulated &amp; Renewable Energy"/>
    <s v="PEF Fossil Hydro Maintenance Debary 7-10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1.528191026275284E-2"/>
    <n v="6.1175435881082457E-2"/>
    <n v="0.20887746219891043"/>
    <n v="0.66339760954456339"/>
    <n v="0.66584945072459512"/>
    <n v="1.7695434934010534"/>
    <n v="3.2495133170779518"/>
    <n v="3.0485875043456936"/>
    <n v="1.6374344159222014"/>
    <n v="0.35279654683380679"/>
    <n v="0"/>
    <n v="0"/>
    <n v="0"/>
    <n v="0"/>
    <n v="0"/>
    <n v="0.22146652806844483"/>
    <n v="0.91861069888125324"/>
    <n v="2.02013094975672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14861147916665"/>
    <n v="0.4049101985026628"/>
    <n v="0.91191725191785578"/>
    <n v="1.6228042369998166"/>
    <n v="2.5382075996148314"/>
    <n v="3.6587657724031546"/>
    <n v="4.9851191809810587"/>
    <n v="6.5179102501622515"/>
    <n v="4.8741314193726186"/>
    <n v="1.5518270158818916"/>
    <n v="1.8890009974138158"/>
    <n v="1.8890009974138158"/>
    <n v="2.4295247478070019"/>
    <n v="3.0781587680594114"/>
    <n v="3.7393662528821556"/>
    <n v="4.4131864524823801"/>
    <n v="5.0996587395934236"/>
    <n v="5.7988226098573064"/>
    <n v="6.5107176822084085"/>
    <n v="7.2353836992583505"/>
    <n v="7.9728605276820703"/>
    <n v="8.7231881586051081"/>
    <n v="9.4864067079921028"/>
    <n v="10.262556417036496"/>
    <n v="10.262556417036496"/>
    <n v="11.051677652551456"/>
    <n v="11.848536585757852"/>
    <n v="12.647883049590272"/>
    <n v="13.449724809298441"/>
    <n v="14.254069654372639"/>
    <n v="15.060925398619361"/>
    <n v="15.870299880237225"/>
    <n v="16.68220096189312"/>
    <n v="17.49663653079859"/>
    <n v="18.313614498786443"/>
    <n v="19.133142802387624"/>
    <n v="19.955229402908309"/>
    <n v="19.955229402908309"/>
  </r>
  <r>
    <s v="DE Florida"/>
    <x v="25"/>
    <s v="Regulated &amp; Renewable Energy"/>
    <s v="PEF Fossil Hydro Maintenance Debary 7-10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5.2481867789775597E-3"/>
    <n v="2.1009161045253487E-2"/>
    <n v="7.173369799262487E-2"/>
    <n v="0.22782718284264569"/>
    <n v="0.22866920587798303"/>
    <n v="0.60770509754454349"/>
    <n v="1.1159634192046322"/>
    <n v="1.0469605147374517"/>
    <n v="0.56233556573297905"/>
    <n v="0.12115907899779738"/>
    <n v="0"/>
    <n v="0"/>
    <n v="0"/>
    <n v="0"/>
    <n v="0"/>
    <n v="7.6057095259078028E-2"/>
    <n v="0.31547368372175488"/>
    <n v="0.693763041401789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736382924999996E-2"/>
    <n v="0.13905396722448549"/>
    <n v="0.31316996244735118"/>
    <n v="0.55730225619902418"/>
    <n v="0.87166941625813299"/>
    <n v="1.2564906926997836"/>
    <n v="1.7119860200254637"/>
    <n v="2.2383760192995967"/>
    <n v="1.6738706832863781"/>
    <n v="0.53292731030851681"/>
    <n v="0.64871935494031219"/>
    <n v="0.64871935494031219"/>
    <n v="0.83434562997407324"/>
    <n v="1.0570996212026524"/>
    <n v="1.2841727154746967"/>
    <n v="1.5155783956046038"/>
    <n v="1.7513301864956687"/>
    <n v="1.9914416552714713"/>
    <n v="2.2359264114076738"/>
    <n v="2.4847981068642309"/>
    <n v="2.7380704362180102"/>
    <n v="2.99575713679583"/>
    <n v="3.2578719888079091"/>
    <n v="3.5244288154817354"/>
    <n v="3.5244288154817354"/>
    <n v="3.7954414831963512"/>
    <n v="4.0691120323212253"/>
    <n v="4.3436368905891865"/>
    <n v="4.6190187248714567"/>
    <n v="4.8952602103643503"/>
    <n v="5.1723640306152632"/>
    <n v="5.4503328775487381"/>
    <n v="5.7291694514926199"/>
    <n v="6.0088764612042853"/>
    <n v="6.2894566238969576"/>
    <n v="6.5709126652661025"/>
    <n v="6.8532473195159085"/>
    <n v="6.8532473195159085"/>
  </r>
  <r>
    <s v="DE Florida"/>
    <x v="25"/>
    <s v="Regulated &amp; Renewable Energy"/>
    <s v="PEF Fossil Hydro Maintenance Debary 7-10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8.6566166223493496E-4"/>
    <n v="3.4653540429326513E-3"/>
    <n v="1.1832107898921255E-2"/>
    <n v="3.7578932707171948E-2"/>
    <n v="3.7717820115548868E-2"/>
    <n v="0.10023785872032934"/>
    <n v="0.18407247858092943"/>
    <n v="0.17269080115676294"/>
    <n v="9.275438567014363E-2"/>
    <n v="1.9984572603286843E-2"/>
    <n v="0"/>
    <n v="0"/>
    <n v="0"/>
    <n v="0"/>
    <n v="0"/>
    <n v="1.2545230244179882E-2"/>
    <n v="5.203577634391205E-2"/>
    <n v="0.114432677972264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295651458333331E-3"/>
    <n v="2.2936146394962127E-2"/>
    <n v="5.1655571204245548E-2"/>
    <n v="9.1923778872040035E-2"/>
    <n v="0.14377682088733151"/>
    <n v="0.20725086127995754"/>
    <n v="0.28238217697192269"/>
    <n v="0.36920715812981064"/>
    <n v="0.27609527296774117"/>
    <n v="8.7903272744290301E-2"/>
    <n v="0.10700249975706115"/>
    <n v="0.10700249975706115"/>
    <n v="0.13762047854548762"/>
    <n v="0.17436276174725854"/>
    <n v="0.21181806231556527"/>
    <n v="0.24998860605533041"/>
    <n v="0.28887662571970496"/>
    <n v="0.32848436103175854"/>
    <n v="0.36881405870623707"/>
    <n v="0.4098679724713884"/>
    <n v="0.45164836309085632"/>
    <n v="0.49415749838564266"/>
    <n v="0.53739765325613797"/>
    <n v="0.58137110970422123"/>
    <n v="0.58137110970422123"/>
    <n v="0.62608015685542806"/>
    <n v="0.67122793093952215"/>
    <n v="0.71651664147554128"/>
    <n v="0.76194672842057942"/>
    <n v="0.80751863310513128"/>
    <n v="0.85323279823737974"/>
    <n v="0.89908966790749656"/>
    <n v="0.94508968759195655"/>
    <n v="0.99123330415786493"/>
    <n v="1.0375209658672986"/>
    <n v="1.0839531223816607"/>
    <n v="1.1305302247660491"/>
    <n v="1.1305302247660491"/>
  </r>
  <r>
    <s v="DE Florida"/>
    <x v="25"/>
    <s v="Regulated &amp; Renewable Energy"/>
    <s v="PEF Fossil Hydro Maintenance Debary BG-341"/>
    <s v="AFUDC Not Eligible"/>
    <s v="Maintenance"/>
    <s v="Maintenance"/>
    <s v="Fossil Hydro"/>
    <s v="BG - Other Production Plant"/>
    <s v="~"/>
    <s v="PEF Debary new 341"/>
    <n v="13.290000000000001"/>
    <n v="13.309999999999999"/>
    <n v="13.3"/>
    <n v="13.339999999999998"/>
    <n v="13.63"/>
    <n v="14.120000000000001"/>
    <n v="16.18"/>
    <n v="14.419999999999998"/>
    <n v="18.579999999999998"/>
    <n v="30.270000000000003"/>
    <n v="49.379999999999995"/>
    <n v="72.63000000000001"/>
    <n v="72.63000000000001"/>
    <n v="96.469069988800015"/>
    <n v="124.54235914661723"/>
    <n v="152.76200954401929"/>
    <n v="150.58551404038272"/>
    <n v="160.33171622162695"/>
    <n v="188.38196713422533"/>
    <n v="216.59204676657063"/>
    <n v="244.89018895820183"/>
    <n v="273.35240717297103"/>
    <n v="301.97921360207738"/>
    <n v="330.6953834740093"/>
    <n v="303.51903586149319"/>
    <n v="303.51903586149319"/>
    <n v="328.31615510353112"/>
    <n v="353.19068276879335"/>
    <n v="378.1428605008324"/>
    <n v="403.1768496782226"/>
    <n v="428.29290568929849"/>
    <n v="453.49912268101355"/>
    <n v="478.79578210619621"/>
    <n v="504.17140935420667"/>
    <n v="529.63996736894467"/>
    <n v="555.21339272583793"/>
    <n v="547.90706240948975"/>
    <n v="557.7000245111019"/>
    <n v="557.7000245111019"/>
    <n v="582.4780833318581"/>
    <n v="607.33377872629433"/>
    <n v="632.26764070097431"/>
    <n v="657.28941945387385"/>
    <n v="682.4100795501804"/>
    <n v="707.62770484738041"/>
    <n v="732.9344094392319"/>
    <n v="758.32348808873769"/>
    <n v="783.79368276448042"/>
    <n v="809.3457858905557"/>
    <n v="834.9803354888121"/>
    <n v="837.68995390692942"/>
    <n v="837.68995390692942"/>
    <n v="862.81837041500626"/>
    <n v="888.02580484867065"/>
    <n v="913.31250387578541"/>
    <n v="938.68822112196119"/>
    <n v="964.1639245907204"/>
    <n v="989.73770158861748"/>
    <n v="1015.4016696692456"/>
    <n v="1041.149127066243"/>
    <n v="1066.9788192296619"/>
    <n v="1092.8915420759358"/>
    <n v="1118.8878371301528"/>
    <n v="1114.5732988996576"/>
    <n v="1114.5732988996576"/>
    <n v="1140.0562889018001"/>
    <n v="1165.6194036909696"/>
    <n v="1191.2628933902849"/>
    <n v="1216.9965150913988"/>
    <n v="1242.8312402746958"/>
    <n v="1268.7651597344463"/>
    <n v="1294.7903945228468"/>
    <n v="1320.9002463830602"/>
    <n v="1347.0934642856193"/>
    <n v="1373.3708476784275"/>
    <n v="1399.7329416290668"/>
    <n v="1388.4775782939157"/>
    <n v="1388.4775782939157"/>
    <n v="1414.3191132831303"/>
    <n v="1440.2416046677006"/>
    <n v="1466.2450175159513"/>
    <n v="1492.3296044379881"/>
    <n v="1518.4956188324818"/>
    <n v="1544.7433148891303"/>
    <n v="1571.072947591128"/>
    <n v="1597.4847727176425"/>
    <n v="1623.9790468462998"/>
    <n v="1650.5560273556762"/>
    <n v="1677.2159724277992"/>
    <n v="1703.9591410506557"/>
    <n v="1703.9591410506557"/>
  </r>
  <r>
    <s v="DE Florida"/>
    <x v="25"/>
    <s v="Regulated &amp; Renewable Energy"/>
    <s v="PEF Fossil Hydro Maintenance Debary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5.4146233560638718E-2"/>
    <n v="0.20522864206155603"/>
    <n v="0.20230462176359246"/>
    <n v="0.26600493481831716"/>
    <n v="0.6057553881927582"/>
    <n v="1.0656435560537632"/>
    <n v="1.526967343011735"/>
    <n v="2.1145318756578284"/>
    <n v="2.8287312359406358"/>
    <n v="3.545160090940457"/>
    <n v="3.5824709133541899"/>
    <n v="3.5824709133541899"/>
    <n v="4.3514287998839176"/>
    <n v="5.1227871191792893"/>
    <n v="5.8965533645992556"/>
    <n v="6.6791926790732523"/>
    <n v="7.4707327613947543"/>
    <n v="8.284116649181108"/>
    <n v="9.1194125315845209"/>
    <n v="9.9573159320851552"/>
    <n v="10.820436682119448"/>
    <n v="11.72804435685139"/>
    <n v="11.573709164007346"/>
    <n v="12.144962446915631"/>
    <n v="12.144962446915631"/>
    <n v="13.098945093036113"/>
    <n v="14.056379744000456"/>
    <n v="15.017751161665569"/>
    <n v="15.998735761132183"/>
    <n v="17.017009753254335"/>
    <n v="18.069023528892249"/>
    <n v="19.141389384781036"/>
    <n v="20.222663875071706"/>
    <n v="21.310378129641212"/>
    <n v="22.405440746334506"/>
    <n v="23.508339883776937"/>
    <n v="23.953326576728173"/>
    <n v="23.953326576728173"/>
    <n v="25.04566306942597"/>
    <n v="26.142357447897936"/>
    <n v="27.243423315984238"/>
    <n v="28.364538445847089"/>
    <n v="29.5233804096383"/>
    <n v="30.716400963765391"/>
    <n v="31.930213774773566"/>
    <n v="33.15337677090001"/>
    <n v="34.383422460397298"/>
    <n v="35.621260823788852"/>
    <n v="36.867381406694733"/>
    <n v="37.101854304246771"/>
    <n v="37.101854304246771"/>
    <n v="38.334547608162673"/>
    <n v="39.572036945499619"/>
    <n v="40.814337287850137"/>
    <n v="42.077127779398481"/>
    <n v="43.378087368601498"/>
    <n v="44.713669192468117"/>
    <n v="46.070488302454727"/>
    <n v="47.43710401603294"/>
    <n v="48.811050235026485"/>
    <n v="50.193238337880203"/>
    <n v="51.584159272499441"/>
    <n v="51.574382957375292"/>
    <n v="51.574382957375292"/>
    <n v="52.948980705459519"/>
    <n v="54.328343479974066"/>
    <n v="55.712012169880936"/>
    <n v="57.100000216827027"/>
    <n v="58.492321104419631"/>
    <n v="59.888988358357402"/>
    <n v="61.290015546561776"/>
    <n v="62.695416279308752"/>
    <n v="64.105204209361119"/>
    <n v="65.519393032101092"/>
    <n v="66.937996485663348"/>
    <n v="68.361028351068484"/>
    <n v="68.361028351068484"/>
  </r>
  <r>
    <s v="DE Florida"/>
    <x v="25"/>
    <s v="Regulated &amp; Renewable Energy"/>
    <s v="PEF Fossil Hydro Maintenance Debary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0.13841756423431104"/>
    <n v="0.52463942322899337"/>
    <n v="0.51716455857451027"/>
    <n v="0.68000584215379356"/>
    <n v="1.5485321848203921"/>
    <n v="2.7241744378352921"/>
    <n v="3.9034866580021612"/>
    <n v="5.405516367017146"/>
    <n v="7.2312709823836592"/>
    <n v="9.0627250011603238"/>
    <n v="9.1581051009100882"/>
    <n v="9.1581051009100882"/>
    <n v="11.123842524419128"/>
    <n v="13.095716331471014"/>
    <n v="15.073745677830159"/>
    <n v="17.074457831930054"/>
    <n v="19.097923602011143"/>
    <n v="21.177230123096027"/>
    <n v="23.312551711581897"/>
    <n v="25.454539069410892"/>
    <n v="27.660991189964061"/>
    <n v="29.981168150676751"/>
    <n v="29.586630985960003"/>
    <n v="31.046963178640883"/>
    <n v="31.046963178640883"/>
    <n v="33.485691516964145"/>
    <n v="35.933244441427405"/>
    <n v="38.390861180524588"/>
    <n v="40.89861638121593"/>
    <n v="43.501696899362202"/>
    <n v="46.191028636567218"/>
    <n v="48.932387729881356"/>
    <n v="51.696520548965026"/>
    <n v="54.477115759374968"/>
    <n v="57.276496069308912"/>
    <n v="60.09590939064249"/>
    <n v="61.233458027077411"/>
    <n v="61.233458027077411"/>
    <n v="64.025869367640027"/>
    <n v="66.82942105711345"/>
    <n v="69.644147871885565"/>
    <n v="72.510127928061763"/>
    <n v="75.472551561477516"/>
    <n v="78.522348164574652"/>
    <n v="81.625297376138832"/>
    <n v="84.75214907849697"/>
    <n v="87.89659546083773"/>
    <n v="91.060962765990382"/>
    <n v="94.246502451496028"/>
    <n v="94.845900880968827"/>
    <n v="94.845900880968827"/>
    <n v="97.99711553350599"/>
    <n v="101.16059060048885"/>
    <n v="104.33636435478027"/>
    <n v="107.56451841987548"/>
    <n v="110.89024664994866"/>
    <n v="114.30448196676348"/>
    <n v="117.77300754944477"/>
    <n v="121.26657683171045"/>
    <n v="124.77888556522643"/>
    <n v="128.31226356642009"/>
    <n v="131.86796587758624"/>
    <n v="131.84297404274042"/>
    <n v="131.84297404274042"/>
    <n v="135.35694832275576"/>
    <n v="138.88310375201499"/>
    <n v="142.4202666748931"/>
    <n v="145.96847145315266"/>
    <n v="149.52775255582236"/>
    <n v="153.09814455953185"/>
    <n v="156.67968214884755"/>
    <n v="160.27240011660967"/>
    <n v="163.87633336427024"/>
    <n v="167.49151690223204"/>
    <n v="171.11798585018877"/>
    <n v="174.75577543746627"/>
    <n v="174.75577543746627"/>
  </r>
  <r>
    <s v="DE Florida"/>
    <x v="25"/>
    <s v="Regulated &amp; Renewable Energy"/>
    <s v="PEF Fossil Hydro Maintenance Debary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4.1313619717688585E-2"/>
    <n v="0.15658961881094394"/>
    <n v="0.15435858897390861"/>
    <n v="0.20296197902306803"/>
    <n v="0.46219184796500601"/>
    <n v="0.81308688960065856"/>
    <n v="1.1650773097609339"/>
    <n v="1.6133895203259965"/>
    <n v="2.1583242061392989"/>
    <n v="2.7049599982132642"/>
    <n v="2.7334281856972353"/>
    <n v="2.7334281856972353"/>
    <n v="3.3201436710398866"/>
    <n v="3.9086906885116677"/>
    <n v="4.49907495555148"/>
    <n v="5.0962293814097537"/>
    <n v="5.7001751002881669"/>
    <n v="6.320787660289545"/>
    <n v="6.9581190897918157"/>
    <n v="7.5974400576976207"/>
    <n v="8.2560018835618081"/>
    <n v="8.9485072687191778"/>
    <n v="8.8307493925582374"/>
    <n v="9.2666161064659303"/>
    <n v="9.2666161064659303"/>
    <n v="9.9945056320588339"/>
    <n v="10.725029040121571"/>
    <n v="11.458556204340509"/>
    <n v="12.207048242034787"/>
    <n v="12.983992116290313"/>
    <n v="13.786679472481037"/>
    <n v="14.604895482257735"/>
    <n v="15.429908787241887"/>
    <n v="16.259835637545667"/>
    <n v="17.095369294054905"/>
    <n v="17.93688222219302"/>
    <n v="18.276407426497965"/>
    <n v="18.276407426497965"/>
    <n v="19.109861048207975"/>
    <n v="19.946639740265592"/>
    <n v="20.786753882411798"/>
    <n v="21.642165627404729"/>
    <n v="22.526362977001593"/>
    <n v="23.436638618490026"/>
    <n v="24.362778768686997"/>
    <n v="25.296053117642849"/>
    <n v="26.234578967171462"/>
    <n v="27.179050633143444"/>
    <n v="28.129841639260302"/>
    <n v="28.308744648510633"/>
    <n v="28.308744648510633"/>
    <n v="29.249290629968218"/>
    <n v="30.193495988780064"/>
    <n v="31.141372148283306"/>
    <n v="32.104882308089998"/>
    <n v="33.097515520079192"/>
    <n v="34.116565524938508"/>
    <n v="35.151819596173269"/>
    <n v="36.194548483820789"/>
    <n v="37.242870552990873"/>
    <n v="38.297481186169293"/>
    <n v="39.358754977002349"/>
    <n v="39.351295640706553"/>
    <n v="39.351295640706553"/>
    <n v="40.400114827096381"/>
    <n v="41.452569732481635"/>
    <n v="42.508310054771385"/>
    <n v="43.567346049953017"/>
    <n v="44.629688006029724"/>
    <n v="45.695346243120461"/>
    <n v="46.764331113560175"/>
    <n v="47.836653002000396"/>
    <n v="48.912322325510104"/>
    <n v="49.991349533676932"/>
    <n v="51.073745108708678"/>
    <n v="52.159519565535135"/>
    <n v="52.159519565535135"/>
  </r>
  <r>
    <s v="DE Florida"/>
    <x v="25"/>
    <s v="Regulated &amp; Renewable Energy"/>
    <s v="PEF Fossil Hydro Maintenance Debary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3.6713893757997086E-2"/>
    <n v="0.13915543270997371"/>
    <n v="0.13717279858186882"/>
    <n v="0.18036484301508326"/>
    <n v="0.4107328894915081"/>
    <n v="0.72256040223069151"/>
    <n v="1.0353613375615676"/>
    <n v="1.4337599039803659"/>
    <n v="1.9180233090441248"/>
    <n v="2.4037984246515691"/>
    <n v="2.4290970554157418"/>
    <n v="2.4290970554157418"/>
    <n v="2.9504895197467991"/>
    <n v="3.4735095992919844"/>
    <n v="3.9981623749288837"/>
    <n v="4.5288315416078717"/>
    <n v="5.0655358805163724"/>
    <n v="5.6170514278944115"/>
    <n v="6.1834244194471326"/>
    <n v="6.7515654405763943"/>
    <n v="7.3368051042289659"/>
    <n v="7.9522091601128153"/>
    <n v="7.8475620683284788"/>
    <n v="8.2349007797850042"/>
    <n v="8.2349007797850042"/>
    <n v="8.8817494193568809"/>
    <n v="9.5309386933691513"/>
    <n v="10.18279729495783"/>
    <n v="10.847954628989463"/>
    <n v="11.538396063321859"/>
    <n v="12.251714782849506"/>
    <n v="12.978833245460816"/>
    <n v="13.711992214224662"/>
    <n v="14.449517669926049"/>
    <n v="15.192025688006515"/>
    <n v="15.939847264783431"/>
    <n v="16.24157082142635"/>
    <n v="16.24157082142635"/>
    <n v="16.982230389113131"/>
    <n v="17.72584482447585"/>
    <n v="18.472423351608413"/>
    <n v="19.232596295533902"/>
    <n v="20.01834994713909"/>
    <n v="20.827278417228825"/>
    <n v="21.65030509249226"/>
    <n v="22.479671667698419"/>
    <n v="23.313705058240924"/>
    <n v="24.153022277087462"/>
    <n v="24.997955261008208"/>
    <n v="25.156939782807211"/>
    <n v="25.156939782807211"/>
    <n v="25.992768390266658"/>
    <n v="26.831848951738436"/>
    <n v="27.674191618721945"/>
    <n v="28.530427646540829"/>
    <n v="29.412544259286509"/>
    <n v="30.318136503881639"/>
    <n v="31.238128706055431"/>
    <n v="32.16476350254834"/>
    <n v="33.096368753665935"/>
    <n v="34.033562420237566"/>
    <n v="34.976677389853968"/>
    <n v="34.970048552145236"/>
    <n v="34.970048552145236"/>
    <n v="35.902095573045187"/>
    <n v="36.837373523644452"/>
    <n v="37.77557110336376"/>
    <n v="38.716697426321751"/>
    <n v="39.660761635088335"/>
    <n v="40.607772900773497"/>
    <n v="41.557740423116414"/>
    <n v="42.510673430574798"/>
    <n v="43.466581180414579"/>
    <n v="44.425472958799801"/>
    <n v="45.387358080882855"/>
    <n v="46.352245890894963"/>
    <n v="46.352245890894963"/>
  </r>
  <r>
    <s v="DE Florida"/>
    <x v="25"/>
    <s v="Regulated &amp; Renewable Energy"/>
    <s v="PEF Fossil Hydro Maintenance Debary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7.3409139978319752E-3"/>
    <n v="2.7824018628710562E-2"/>
    <n v="2.7427592504052665E-2"/>
    <n v="3.6063807601932341E-2"/>
    <n v="8.2125716158379922E-2"/>
    <n v="0.14447538051882614"/>
    <n v="0.20701967995601644"/>
    <n v="0.28667915797863569"/>
    <n v="0.38350724252621871"/>
    <n v="0.48063759240049136"/>
    <n v="0.48569603359789904"/>
    <n v="0.48569603359789904"/>
    <n v="0.58994804415829494"/>
    <n v="0.69452549509249695"/>
    <n v="0.79942940231795667"/>
    <n v="0.90553628217030313"/>
    <n v="1.0128498899330967"/>
    <n v="1.1231249871062896"/>
    <n v="1.2363708184825299"/>
    <n v="1.3499701659732026"/>
    <n v="1.4669883735028204"/>
    <n v="1.5900379273839389"/>
    <n v="1.569113824209927"/>
    <n v="1.6465618929867245"/>
    <n v="1.6465618929867245"/>
    <n v="1.7758987664878483"/>
    <n v="1.9057036479927145"/>
    <n v="2.0360422594337084"/>
    <n v="2.1690399419007123"/>
    <n v="2.3070931602104658"/>
    <n v="2.4497206735876182"/>
    <n v="2.5951074346718404"/>
    <n v="2.7417019901801956"/>
    <n v="2.8891696212956339"/>
    <n v="3.0376335118150668"/>
    <n v="3.1871598441901687"/>
    <n v="3.2474892305264573"/>
    <n v="3.2474892305264573"/>
    <n v="3.3955835248527229"/>
    <n v="3.5442686426320122"/>
    <n v="3.6935464282146002"/>
    <n v="3.8455424066749408"/>
    <n v="4.0026532273886843"/>
    <n v="4.1643978347155235"/>
    <n v="4.3289613670081017"/>
    <n v="4.4947925572761918"/>
    <n v="4.6615568735769957"/>
    <n v="4.829377687165036"/>
    <n v="4.9983213685347812"/>
    <n v="5.0301101978321014"/>
    <n v="5.0301101978321014"/>
    <n v="5.1972334663345325"/>
    <n v="5.3650069604678041"/>
    <n v="5.5334327100161866"/>
    <n v="5.7046364260669957"/>
    <n v="5.8810149445894115"/>
    <n v="6.0620873971191411"/>
    <n v="6.2460391097691446"/>
    <n v="6.431319003895636"/>
    <n v="6.6175927364902147"/>
    <n v="6.8049838683315924"/>
    <n v="6.9935589600300556"/>
    <n v="6.9922335291769251"/>
    <n v="6.9922335291769251"/>
    <n v="7.1785955932898249"/>
    <n v="7.3656036792388182"/>
    <n v="7.5531955427194761"/>
    <n v="7.7413730060926058"/>
    <n v="7.9301378974078238"/>
    <n v="8.1194920504213126"/>
    <n v="8.3094373046136401"/>
    <n v="8.4999755052076225"/>
    <n v="8.6911085031862516"/>
    <n v="8.8828381553106812"/>
    <n v="9.0751663241382587"/>
    <n v="9.2680948780406194"/>
    <n v="9.2680948780406194"/>
  </r>
  <r>
    <s v="DE Florida"/>
    <x v="25"/>
    <s v="Regulated &amp; Renewable Energy"/>
    <s v="PEF Fossil Hydro Maintenance Hines 1 BG"/>
    <s v="AFUDC Not Eligible"/>
    <s v="Maintenance"/>
    <s v="Maintenance"/>
    <s v="Fossil Hydro"/>
    <s v="BG - Other Production Plant"/>
    <s v="~"/>
    <s v="PEF Hines 1 345"/>
    <n v="116.81"/>
    <n v="121.5"/>
    <n v="125.13999999999999"/>
    <n v="132.29999999999998"/>
    <n v="141.13000000000002"/>
    <n v="151.01"/>
    <n v="159.05999999999997"/>
    <n v="169.02000000000004"/>
    <n v="179.87999999999997"/>
    <n v="190.89000000000001"/>
    <n v="202.72"/>
    <n v="227.03000000000006"/>
    <n v="227.03000000000006"/>
    <n v="227.03000000000006"/>
    <n v="227.03000000000006"/>
    <n v="162.04469060664886"/>
    <n v="162.04469060664886"/>
    <n v="162.04469060664886"/>
    <n v="162.04469060664886"/>
    <n v="162.04469060664886"/>
    <n v="162.04469060664886"/>
    <n v="162.04469060664886"/>
    <n v="162.04469060664886"/>
    <n v="162.04469060664886"/>
    <n v="162.04469060664886"/>
    <n v="162.04469060664886"/>
    <n v="162.04469060664886"/>
    <n v="162.04469060664886"/>
    <n v="162.04469060664886"/>
    <n v="162.04469060664886"/>
    <n v="162.04469060664886"/>
    <n v="158.48168885488704"/>
    <n v="158.48168885488704"/>
    <n v="158.48168885488704"/>
    <n v="158.48168885488704"/>
    <n v="158.48168885488704"/>
    <n v="46.498230271722321"/>
    <n v="46.498230271722321"/>
    <n v="46.498230271722321"/>
    <n v="46.498230271722321"/>
    <n v="46.498230271722321"/>
    <n v="46.498230271722321"/>
    <n v="46.498230271722321"/>
    <n v="44.614180218201497"/>
    <n v="43.132498939471631"/>
    <n v="43.132498939471631"/>
    <n v="43.132498939471631"/>
    <n v="43.132498939471631"/>
    <n v="43.132498939471631"/>
    <n v="43.132498939471631"/>
    <n v="38.541349525310793"/>
    <n v="38.541349525310793"/>
    <n v="38.541349525310793"/>
    <n v="38.541349525310793"/>
    <n v="38.541349525310793"/>
    <n v="38.541349525310793"/>
    <n v="35.458041563285931"/>
    <n v="24.820629094300152"/>
    <n v="24.820629094300152"/>
    <n v="24.820629094300152"/>
    <n v="24.820629094300152"/>
    <n v="24.820629094300152"/>
    <n v="24.820629094300152"/>
    <n v="21.345741021098132"/>
    <n v="21.345741021098132"/>
    <n v="21.345741021098132"/>
    <n v="21.345741021098132"/>
    <n v="21.345741021098132"/>
    <n v="21.345741021098132"/>
    <n v="21.345741021098132"/>
    <n v="18.357337278144392"/>
    <n v="18.357337278144392"/>
    <n v="18.357337278144392"/>
    <n v="18.357337278144392"/>
    <n v="18.357337278144392"/>
    <n v="18.357337278144392"/>
    <n v="11.932269230793855"/>
    <n v="11.932269230793855"/>
    <n v="11.932269230793855"/>
    <n v="11.932269230793855"/>
    <n v="11.932269230793855"/>
    <n v="11.932269230793855"/>
    <n v="11.932269230793855"/>
    <n v="11.932269230793855"/>
    <n v="11.932269230793855"/>
    <n v="11.932269230793855"/>
    <n v="11.932269230793855"/>
    <n v="11.932269230793855"/>
    <n v="11.932269230793855"/>
    <n v="11.932269230793855"/>
    <n v="11.932269230793855"/>
  </r>
  <r>
    <s v="DE Florida"/>
    <x v="25"/>
    <s v="Regulated &amp; Renewable Energy"/>
    <s v="PEF Fossil Hydro Maintenance Hines 2 BG-341"/>
    <s v="AFUDC Not Eligible"/>
    <s v="Maintenance"/>
    <s v="Maintenance"/>
    <s v="Fossil Hydro"/>
    <s v="BG - Other Production Plant"/>
    <s v="~"/>
    <s v="PEF Hines 2 341"/>
    <n v="6.91"/>
    <n v="7.09"/>
    <n v="7.9499999999999993"/>
    <n v="10.500000000000002"/>
    <n v="15.759999999999998"/>
    <n v="17.57"/>
    <n v="27.76"/>
    <n v="38.08"/>
    <n v="48.089999999999989"/>
    <n v="56.989999999999995"/>
    <n v="66.06"/>
    <n v="75.66"/>
    <n v="75.66"/>
    <n v="75.66"/>
    <n v="75.66"/>
    <n v="75.66"/>
    <n v="75.66"/>
    <n v="75.66"/>
    <n v="75.66"/>
    <n v="75.66"/>
    <n v="75.66"/>
    <n v="75.66"/>
    <n v="52.070132839555271"/>
    <n v="49.712299233306659"/>
    <n v="49.712299233306659"/>
    <n v="49.712299233306659"/>
    <n v="49.712299233306659"/>
    <n v="49.712299233306659"/>
    <n v="49.712299233306659"/>
    <n v="49.712299233306659"/>
    <n v="46.933178497858655"/>
    <n v="46.933178497858655"/>
    <n v="46.933178497858655"/>
    <n v="46.933178497858655"/>
    <n v="46.933178497858655"/>
    <n v="46.933178497858655"/>
    <n v="42.910060229164415"/>
    <n v="42.910060229164415"/>
    <n v="42.910060229164415"/>
    <n v="42.910060229164415"/>
    <n v="42.910060229164415"/>
    <n v="42.910060229164415"/>
    <n v="42.910060229164415"/>
    <n v="42.910060229164415"/>
    <n v="42.910060229164415"/>
    <n v="42.910060229164415"/>
    <n v="2.6757897136033364"/>
    <n v="0.19671170421526574"/>
    <n v="0.19671170421526574"/>
    <n v="0.19671170421526574"/>
    <n v="0.19671170421526574"/>
    <n v="0.19671170421526574"/>
    <n v="0.19671170421526574"/>
    <n v="0.19671170421526574"/>
    <n v="0.19671170421526574"/>
    <n v="0.19671170421526574"/>
    <n v="0.19671170421526574"/>
    <n v="0.15647785374030387"/>
    <n v="0.15647785374030387"/>
    <n v="0.15647785374030387"/>
    <n v="0.15647785374030387"/>
    <n v="0.15647785374030387"/>
    <n v="0.15647785374030387"/>
    <n v="0.15647785374030387"/>
    <n v="0.15647785374030387"/>
    <n v="0.15647785374030387"/>
    <n v="0.15647785374030387"/>
    <n v="0.15647785374030387"/>
    <n v="0.15647785374030387"/>
    <n v="0.12856282535230032"/>
    <n v="7.7235443294204481E-2"/>
    <n v="7.7235443294204481E-2"/>
    <n v="7.7235443294204481E-2"/>
    <n v="7.7235443294204481E-2"/>
    <n v="7.7235443294204481E-2"/>
    <n v="7.7235443294204481E-2"/>
    <n v="4.8146490188842879E-2"/>
    <n v="4.8146490188842879E-2"/>
    <n v="4.8146490188842879E-2"/>
    <n v="4.8146490188842879E-2"/>
    <n v="4.8146490188842879E-2"/>
    <n v="4.8146490188842879E-2"/>
    <n v="4.8146490188842879E-2"/>
    <n v="4.8146490188842879E-2"/>
    <n v="4.8146490188842879E-2"/>
    <n v="4.8146490188842879E-2"/>
    <n v="4.8146490188842879E-2"/>
    <n v="4.8146490188842879E-2"/>
    <n v="4.8146490188842879E-2"/>
    <n v="4.8146490188842879E-2"/>
    <n v="4.8146490188842879E-2"/>
  </r>
  <r>
    <s v="DE Florida"/>
    <x v="25"/>
    <s v="Regulated &amp; Renewable Energy"/>
    <s v="PEF Fossil Hydro Maintenance Hines 3 BG"/>
    <s v="AFUDC Not Eligible"/>
    <s v="Maintenance"/>
    <s v="Maintenance"/>
    <s v="Fossil Hydro"/>
    <s v="BG - Other Production Plant"/>
    <s v="~"/>
    <s v="PEF Hines 3 346"/>
    <n v="218.39999999999998"/>
    <n v="218.39999999999998"/>
    <n v="218.39999999999998"/>
    <n v="128.49999999999997"/>
    <n v="128.49999999999997"/>
    <n v="128.49999999999997"/>
    <n v="128.49999999999997"/>
    <n v="128.49999999999997"/>
    <n v="128.49999999999997"/>
    <n v="128.49999999999997"/>
    <n v="128.49999999999997"/>
    <n v="128.85"/>
    <n v="128.85"/>
    <n v="128.85"/>
    <n v="128.85"/>
    <n v="128.85"/>
    <n v="28.185281327374469"/>
    <n v="28.185281327374469"/>
    <n v="28.185281327374469"/>
    <n v="28.185281327374469"/>
    <n v="28.185281327374469"/>
    <n v="28.185281327374469"/>
    <n v="28.185281327374469"/>
    <n v="28.185281327374469"/>
    <n v="28.185281327374469"/>
    <n v="28.185281327374469"/>
    <n v="28.185281327374469"/>
    <n v="28.185281327374469"/>
    <n v="28.185281327374469"/>
    <n v="28.185281327374469"/>
    <n v="28.185281327374469"/>
    <n v="28.185281327374469"/>
    <n v="28.185281327374469"/>
    <n v="28.185281327374469"/>
    <n v="28.185281327374469"/>
    <n v="28.185281327374469"/>
    <n v="28.185281327374469"/>
    <n v="20.206821213499278"/>
    <n v="20.206821213499278"/>
    <n v="20.206821213499278"/>
    <n v="20.206821213499278"/>
    <n v="20.206821213499278"/>
    <n v="20.206821213499278"/>
    <n v="20.206821213499278"/>
    <n v="20.206821213499278"/>
    <n v="20.206821213499278"/>
    <n v="20.206821213499278"/>
    <n v="20.206821213499278"/>
    <n v="20.206821213499278"/>
    <n v="20.206821213499278"/>
    <n v="6.4661827883197684"/>
    <n v="6.4661827883197684"/>
    <n v="6.4661827883197684"/>
    <n v="6.4661827883197684"/>
    <n v="6.4661827883197684"/>
    <n v="6.4661827883197684"/>
    <n v="6.4661827883197684"/>
    <n v="-0.51729462306558194"/>
    <n v="-0.51729462306558194"/>
    <n v="-0.51729462306558194"/>
    <n v="-0.51729462306558194"/>
    <n v="-0.51729462306558194"/>
    <n v="-0.51729462306558194"/>
    <n v="-17.396618173695522"/>
    <n v="-17.396618173695522"/>
    <n v="-17.396618173695522"/>
    <n v="-17.396618173695522"/>
    <n v="-17.396618173695522"/>
    <n v="-17.396618173695522"/>
    <n v="-17.396618173695522"/>
    <n v="-11.940112731884939"/>
    <n v="-11.940112731884939"/>
    <n v="-11.191897157388963"/>
    <n v="-2.1446822866124648E-3"/>
    <n v="-2.1446822866124648E-3"/>
    <n v="-2.1446822866124648E-3"/>
    <n v="-2.1446822866124648E-3"/>
    <n v="-2.1446822866124648E-3"/>
    <n v="-2.1446822866124648E-3"/>
    <n v="-2.1446822866124648E-3"/>
    <n v="-2.1446822866124648E-3"/>
    <n v="-2.1446822866124648E-3"/>
    <n v="-2.1446822866124648E-3"/>
    <n v="-2.1446822866124648E-3"/>
    <n v="-2.1446822866124648E-3"/>
    <n v="-2.1446822866124648E-3"/>
    <n v="-2.1446822866124648E-3"/>
    <n v="-2.1446822866124648E-3"/>
    <n v="-2.1446822866124648E-3"/>
    <n v="-2.1446822866124648E-3"/>
    <n v="-2.1446822866124648E-3"/>
  </r>
  <r>
    <s v="DE Florida"/>
    <x v="25"/>
    <s v="Regulated &amp; Renewable Energy"/>
    <s v="PEF Fossil Hydro Maintenance Hines 3 BG-341"/>
    <s v="AFUDC Not Eligible"/>
    <s v="Maintenance"/>
    <s v="Maintenance"/>
    <s v="Fossil Hydro"/>
    <s v="BG - Other Production Plant"/>
    <s v="~"/>
    <s v="PEF Hines 3 341"/>
    <n v="3.09"/>
    <n v="3.09"/>
    <n v="3.09"/>
    <n v="3.09"/>
    <n v="3.09"/>
    <n v="2.98"/>
    <n v="2.98"/>
    <n v="2.98"/>
    <n v="2.98"/>
    <n v="2.98"/>
    <n v="2.98"/>
    <n v="2.98"/>
    <n v="2.98"/>
    <n v="2.98"/>
    <n v="2.98"/>
    <n v="2.98"/>
    <n v="0.65185982425747691"/>
    <n v="0.65185982425747691"/>
    <n v="0.65185982425747691"/>
    <n v="0.65185982425747691"/>
    <n v="0.65185982425747691"/>
    <n v="0.65185982425747691"/>
    <n v="0.65185982425747691"/>
    <n v="0.65185982425747691"/>
    <n v="0.65185982425747691"/>
    <n v="0.65185982425747691"/>
    <n v="0.65185982425747691"/>
    <n v="0.65185982425747691"/>
    <n v="0.65185982425747691"/>
    <n v="0.65185982425747691"/>
    <n v="0.65185982425747691"/>
    <n v="0.65185982425747691"/>
    <n v="0.65185982425747691"/>
    <n v="0.65185982425747691"/>
    <n v="0.65185982425747691"/>
    <n v="0.65185982425747691"/>
    <n v="0.65185982425747691"/>
    <n v="0.4673366489423969"/>
    <n v="0.4673366489423969"/>
    <n v="0.4673366489423969"/>
    <n v="0.4673366489423969"/>
    <n v="0.4673366489423969"/>
    <n v="0.4673366489423969"/>
    <n v="0.4673366489423969"/>
    <n v="0.4673366489423969"/>
    <n v="0.4673366489423969"/>
    <n v="0.4673366489423969"/>
    <n v="0.4673366489423969"/>
    <n v="0.4673366489423969"/>
    <n v="0.4673366489423969"/>
    <n v="0.16238701485137214"/>
    <n v="0.16238701485137214"/>
    <n v="0.16238701485137214"/>
    <n v="0.16238701485137214"/>
    <n v="0.16238701485137214"/>
    <n v="0.16238701485137214"/>
    <n v="0.16238701485137214"/>
    <n v="0.16238701485137214"/>
    <n v="0.16238701485137214"/>
    <n v="5.2059075876219607E-3"/>
    <n v="5.2059075876219607E-3"/>
    <n v="5.2059075876219607E-3"/>
    <n v="5.2059075876219607E-3"/>
    <n v="1.6872946675923787E-3"/>
    <n v="1.6872946675923787E-3"/>
    <n v="1.6872946675923787E-3"/>
    <n v="1.6872946675923787E-3"/>
    <n v="1.6872946675923787E-3"/>
    <n v="1.6872946675923787E-3"/>
    <n v="1.6872946675923787E-3"/>
    <n v="1.2565368597503793E-3"/>
    <n v="1.2565368597503793E-3"/>
    <n v="1.1969992270190668E-3"/>
    <n v="3.0615798226434543E-4"/>
    <n v="3.0615798226434543E-4"/>
    <n v="3.0615798226434543E-4"/>
    <n v="3.0615798226434543E-4"/>
    <n v="3.0615798226434543E-4"/>
    <n v="3.0615798226434543E-4"/>
    <n v="3.0615798226434543E-4"/>
    <n v="3.0615798226434543E-4"/>
    <n v="3.0615798226434543E-4"/>
    <n v="3.0615798226434543E-4"/>
    <n v="3.0615798226434543E-4"/>
    <n v="3.0615798226434543E-4"/>
    <n v="3.0615798226434543E-4"/>
    <n v="3.0615798226434543E-4"/>
    <n v="3.0615798226434543E-4"/>
    <n v="3.0615798226434543E-4"/>
    <n v="3.0615798226434543E-4"/>
    <n v="3.0615798226434543E-4"/>
  </r>
  <r>
    <s v="DE Florida"/>
    <x v="25"/>
    <s v="Regulated &amp; Renewable Energy"/>
    <s v="PEF Fossil Hydro Maintenance Hines 3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.12"/>
    <n v="0.46"/>
    <n v="0.46"/>
    <n v="0.46"/>
    <n v="0.46"/>
    <n v="0.46"/>
    <n v="0.10062265743571797"/>
    <n v="0.10062265743571797"/>
    <n v="0.10062265743571797"/>
    <n v="0.10062265743571797"/>
    <n v="0.10062265743571797"/>
    <n v="0.10062265743571797"/>
    <n v="0.10062265743571797"/>
    <n v="0.10062265743571797"/>
    <n v="0.10062265743571797"/>
    <n v="0.10062265743571797"/>
    <n v="0.10062265743571797"/>
    <n v="0.10062265743571797"/>
    <n v="0.10062265743571797"/>
    <n v="0.10062265743571797"/>
    <n v="0.10062265743571797"/>
    <n v="0.10062265743571797"/>
    <n v="0.10062265743571797"/>
    <n v="0.10062265743571797"/>
    <n v="0.10062265743571797"/>
    <n v="0.10062265743571797"/>
    <n v="0.10062265743571797"/>
    <n v="7.2139214266276064E-2"/>
    <n v="7.2139214266276064E-2"/>
    <n v="7.2139214266276064E-2"/>
    <n v="7.2139214266276064E-2"/>
    <n v="7.2139214266276064E-2"/>
    <n v="7.2139214266276064E-2"/>
    <n v="7.2139214266276064E-2"/>
    <n v="7.2139214266276064E-2"/>
    <n v="7.2139214266276064E-2"/>
    <n v="7.2139214266276064E-2"/>
    <n v="7.2139214266276064E-2"/>
    <n v="7.2139214266276064E-2"/>
    <n v="7.2139214266276064E-2"/>
    <n v="2.5066451956923225E-2"/>
    <n v="2.5066451956923225E-2"/>
    <n v="2.5066451956923225E-2"/>
    <n v="2.5066451956923225E-2"/>
    <n v="2.5066451956923225E-2"/>
    <n v="2.5066451956923225E-2"/>
    <n v="2.5066451956923225E-2"/>
    <n v="2.5066451956923225E-2"/>
    <n v="2.5066451956923225E-2"/>
    <n v="8.03596473257083E-4"/>
    <n v="8.03596473257083E-4"/>
    <n v="8.03596473257083E-4"/>
    <n v="8.03596473257083E-4"/>
    <n v="2.6045488157466312E-4"/>
    <n v="2.6045488157466312E-4"/>
    <n v="2.6045488157466312E-4"/>
    <n v="2.6045488157466312E-4"/>
    <n v="2.6045488157466312E-4"/>
    <n v="2.6045488157466312E-4"/>
    <n v="2.6045488157466312E-4"/>
    <n v="1.9396206559905234E-4"/>
    <n v="1.9396206559905234E-4"/>
    <n v="1.8477169276133291E-4"/>
    <n v="4.7259285852885649E-5"/>
    <n v="4.7259285852885649E-5"/>
    <n v="4.7259285852885649E-5"/>
    <n v="4.7259285852885649E-5"/>
    <n v="4.7259285852885649E-5"/>
    <n v="4.7259285852885649E-5"/>
    <n v="4.7259285852885649E-5"/>
    <n v="4.7259285852885649E-5"/>
    <n v="4.7259285852885649E-5"/>
    <n v="4.7259285852885649E-5"/>
    <n v="4.7259285852885649E-5"/>
    <n v="4.7259285852885649E-5"/>
    <n v="4.7259285852885649E-5"/>
    <n v="4.7259285852885649E-5"/>
    <n v="4.7259285852885649E-5"/>
    <n v="4.7259285852885649E-5"/>
    <n v="4.7259285852885649E-5"/>
    <n v="4.7259285852885649E-5"/>
  </r>
  <r>
    <s v="DE Florida"/>
    <x v="25"/>
    <s v="Regulated &amp; Renewable Energy"/>
    <s v="PEF Fossil Hydro Maintenance Hines 4 BG-341"/>
    <s v="AFUDC Not Eligible"/>
    <s v="Maintenance"/>
    <s v="Maintenance"/>
    <s v="Fossil Hydro"/>
    <s v="BG - Other Production Plant"/>
    <s v="~"/>
    <s v="PEF Hines 4 341"/>
    <n v="54.03"/>
    <n v="56.4"/>
    <n v="58.97"/>
    <n v="61.64"/>
    <n v="64.329999999999984"/>
    <n v="67.150000000000006"/>
    <n v="73.539999999999992"/>
    <n v="79.349999999999994"/>
    <n v="84.92"/>
    <n v="88.939999999999984"/>
    <n v="93.919999999999987"/>
    <n v="91.699999999999989"/>
    <n v="91.699999999999989"/>
    <n v="91.699999999999989"/>
    <n v="91.699999999999989"/>
    <n v="91.699999999999989"/>
    <n v="91.699999999999989"/>
    <n v="88.737157833937914"/>
    <n v="88.737157833937914"/>
    <n v="88.737157833937914"/>
    <n v="88.737157833937914"/>
    <n v="88.737157833937914"/>
    <n v="88.737157833937914"/>
    <n v="36.260787856221619"/>
    <n v="27.200396624002455"/>
    <n v="27.200396624002455"/>
    <n v="27.200396624002455"/>
    <n v="27.200396624002455"/>
    <n v="27.200396624002455"/>
    <n v="27.200396624002455"/>
    <n v="27.200396624002455"/>
    <n v="27.200396624002455"/>
    <n v="27.200396624002455"/>
    <n v="27.200396624002455"/>
    <n v="27.200396624002455"/>
    <n v="27.200396624002455"/>
    <n v="27.200396624002455"/>
    <n v="24.834775645394366"/>
    <n v="24.834775645394366"/>
    <n v="24.834775645394366"/>
    <n v="24.834775645394366"/>
    <n v="24.834775645394366"/>
    <n v="24.834775645394366"/>
    <n v="24.834775645394366"/>
    <n v="24.834775645394366"/>
    <n v="24.834775645394366"/>
    <n v="24.834775645394366"/>
    <n v="24.834775645394366"/>
    <n v="24.834775645394366"/>
    <n v="8.5686517827686188"/>
    <n v="8.5686517827686188"/>
    <n v="8.5686517827686188"/>
    <n v="8.5686517827686188"/>
    <n v="8.5686517827686188"/>
    <n v="8.5686517827686188"/>
    <n v="8.5686517827686188"/>
    <n v="8.5686517827686188"/>
    <n v="8.5686517827686188"/>
    <n v="8.5686517827686188"/>
    <n v="8.5686517827686188"/>
    <n v="8.5686517827686188"/>
    <n v="8.5686517827686188"/>
    <n v="8.5686517827686188"/>
    <n v="2.7204960872858015"/>
    <n v="2.7204960872858015"/>
    <n v="2.7204960872858015"/>
    <n v="2.7204960872858015"/>
    <n v="2.7204960872858015"/>
    <n v="2.7204960872858015"/>
    <n v="2.7204960872858015"/>
    <n v="2.7204960872858015"/>
    <n v="2.7204960872858015"/>
    <n v="2.7204960872858015"/>
    <n v="2.7204960872858015"/>
    <n v="2.7204960872858015"/>
    <n v="2.6876700733664243"/>
    <n v="0.38950482481170789"/>
    <n v="0.38950482481170789"/>
    <n v="0.38950482481170789"/>
    <n v="0.38950482481170789"/>
    <n v="0.38950482481170789"/>
    <n v="0.38950482481170789"/>
    <n v="0.38950482481170789"/>
    <n v="0.38950482481170789"/>
    <n v="0.38950482481170789"/>
    <n v="0.38950482481170789"/>
    <n v="0.38950482481170789"/>
    <n v="0.38950482481170789"/>
    <n v="0.38950482481170789"/>
    <n v="0.38950482481170789"/>
    <n v="0.38950482481170789"/>
  </r>
  <r>
    <s v="DE Florida"/>
    <x v="25"/>
    <s v="Regulated &amp; Renewable Energy"/>
    <s v="PEF Fossil Hydro Maintenance Inter City BG P1-6 341"/>
    <s v="AFUDC Not Eligible"/>
    <s v="Maintenance"/>
    <s v="Maintenance"/>
    <s v="Fossil Hydro"/>
    <s v="BG - Other Production Plant"/>
    <s v="~"/>
    <s v="PEF Inter City old P1-6 341"/>
    <n v="99.34"/>
    <n v="108.54"/>
    <n v="97.81"/>
    <n v="102.41000000000001"/>
    <n v="113.94000000000001"/>
    <n v="123.03999999999999"/>
    <n v="131.30000000000001"/>
    <n v="128.35999999999999"/>
    <n v="136.88999999999999"/>
    <n v="138.07"/>
    <n v="146.71"/>
    <n v="155.07999999999998"/>
    <n v="155.07999999999998"/>
    <n v="164.55771789534998"/>
    <n v="174.15589084238684"/>
    <n v="176.73708383955756"/>
    <n v="186.41235582854387"/>
    <n v="168.22458037067759"/>
    <n v="153.10882219054244"/>
    <n v="161.2807698133507"/>
    <n v="169.50926876775355"/>
    <n v="177.84025095398789"/>
    <n v="186.25882881856057"/>
    <n v="194.70368670509578"/>
    <n v="137.60950931113638"/>
    <n v="137.60950931113638"/>
    <n v="143.52033269435105"/>
    <n v="149.45949532534721"/>
    <n v="155.43697327899255"/>
    <n v="149.21934502932851"/>
    <n v="155.04598667405688"/>
    <n v="160.92831179508519"/>
    <n v="166.85858018654619"/>
    <n v="168.64392334408046"/>
    <n v="174.61979075434456"/>
    <n v="180.64448323358954"/>
    <n v="186.70703785737001"/>
    <n v="141.63928877915379"/>
    <n v="141.63928877915379"/>
    <n v="146.27641105340376"/>
    <n v="150.94634745389203"/>
    <n v="152.09333471577219"/>
    <n v="135.4535731586603"/>
    <n v="139.65552485048499"/>
    <n v="143.90839521353902"/>
    <n v="148.20436438147229"/>
    <n v="152.53379368579559"/>
    <n v="156.90749074730715"/>
    <n v="161.3252584133466"/>
    <n v="165.77602792451236"/>
    <n v="137.3585070517978"/>
    <n v="137.3585070517978"/>
    <n v="141.08460170081003"/>
    <n v="144.83248639602081"/>
    <n v="148.59551050838039"/>
    <n v="152.37914067302759"/>
    <n v="156.18484197890743"/>
    <n v="160.00894535079451"/>
    <n v="163.85013164456365"/>
    <n v="167.70676801098497"/>
    <n v="171.58074930311065"/>
    <n v="175.47207180935763"/>
    <n v="179.37885622912088"/>
    <n v="166.42075034949775"/>
    <n v="166.42075034949775"/>
    <n v="170.06197380912118"/>
    <n v="173.71768561269042"/>
    <n v="177.38814082681031"/>
    <n v="181.07863426477533"/>
    <n v="184.79058515112536"/>
    <n v="188.52044015508332"/>
    <n v="192.26692190898976"/>
    <n v="196.02844921536709"/>
    <n v="199.806857538343"/>
    <n v="203.602143539319"/>
    <n v="207.41248732938277"/>
    <n v="192.86782099771841"/>
    <n v="192.86782099771841"/>
    <n v="196.42721978524554"/>
    <n v="199.99913991734707"/>
    <n v="203.58221040536739"/>
    <n v="207.17646605703806"/>
    <n v="210.78194178874887"/>
    <n v="214.39867262588709"/>
    <n v="218.02669370317767"/>
    <n v="221.66604026502461"/>
    <n v="225.31674766585326"/>
    <n v="228.97885137045384"/>
    <n v="232.65238695432598"/>
    <n v="236.33739010402422"/>
    <n v="236.33739010402422"/>
  </r>
  <r>
    <s v="DE Florida"/>
    <x v="25"/>
    <s v="Regulated &amp; Renewable Energy"/>
    <s v="PEF Fossil Hydro Maintenance Inter City BG P1-6 342"/>
    <s v="AFUDC Not Eligible"/>
    <s v="Maintenance"/>
    <s v="Maintenance"/>
    <s v="Fossil Hydro"/>
    <s v="BG - Other Production Plant"/>
    <s v="~"/>
    <s v="PEF Inter City old P1-6 342"/>
    <n v="0"/>
    <n v="0"/>
    <n v="0"/>
    <n v="0"/>
    <n v="0"/>
    <n v="0"/>
    <n v="0"/>
    <n v="0"/>
    <n v="0"/>
    <n v="0"/>
    <n v="0"/>
    <n v="0"/>
    <n v="0"/>
    <n v="0"/>
    <n v="2.3969940759144398E-4"/>
    <n v="2.3969940759144398E-4"/>
    <n v="4.735406304020371E-2"/>
    <n v="4.2733848560509921E-2"/>
    <n v="3.889401421808597E-2"/>
    <n v="0.31809161053564633"/>
    <n v="0.63539355359666527"/>
    <n v="1.045800666161492"/>
    <n v="1.5313627896658129"/>
    <n v="2.0184406778842137"/>
    <n v="1.5657097367036359"/>
    <n v="1.5657097367036359"/>
    <n v="1.975579225496813"/>
    <n v="2.3985880124051397"/>
    <n v="2.846636936413502"/>
    <n v="2.7327687243722565"/>
    <n v="3.2486264948273016"/>
    <n v="3.8110680214939929"/>
    <n v="4.4107461348172468"/>
    <n v="4.5883151079190228"/>
    <n v="5.2162240908347748"/>
    <n v="5.8822814600219608"/>
    <n v="6.5732738615349566"/>
    <n v="4.9866027836061111"/>
    <n v="4.9866027836061111"/>
    <n v="5.5407494237471946"/>
    <n v="6.1186223540960185"/>
    <n v="6.2492916539216905"/>
    <n v="5.5655883002117212"/>
    <n v="6.1143035630343174"/>
    <n v="6.7100733165035154"/>
    <n v="7.34347415172389"/>
    <n v="8.0029009370860358"/>
    <n v="8.7012729738381456"/>
    <n v="9.438309605854041"/>
    <n v="10.20068994777022"/>
    <n v="8.4520757293209243"/>
    <n v="8.4520757293209243"/>
    <n v="9.117848451678352"/>
    <n v="9.7978841328880044"/>
    <n v="10.484168523859237"/>
    <n v="11.183221471289606"/>
    <n v="11.896762998734483"/>
    <n v="12.620354772754444"/>
    <n v="13.352376998804829"/>
    <n v="14.090833487482113"/>
    <n v="14.83795928064194"/>
    <n v="15.593712043993527"/>
    <n v="16.355799625132274"/>
    <n v="15.174276965529332"/>
    <n v="15.174276965529332"/>
    <n v="15.889931274205132"/>
    <n v="16.611563918603327"/>
    <n v="17.339445254988117"/>
    <n v="18.079890518814857"/>
    <n v="18.834566208328187"/>
    <n v="19.59917431328039"/>
    <n v="20.37214664510887"/>
    <n v="21.151550470106269"/>
    <n v="21.939551101314596"/>
    <n v="22.736108162536446"/>
    <n v="23.539002278929612"/>
    <n v="21.888344990472238"/>
    <n v="21.888344990472238"/>
    <n v="22.643495328781356"/>
    <n v="23.402694331596983"/>
    <n v="24.164263303163732"/>
    <n v="24.928209641741951"/>
    <n v="25.69454076868692"/>
    <n v="26.46326412852094"/>
    <n v="27.234387189005652"/>
    <n v="28.007917441214587"/>
    <n v="28.783862399605937"/>
    <n v="29.562229602095549"/>
    <n v="30.343026610130156"/>
    <n v="31.126261008760835"/>
    <n v="31.126261008760835"/>
  </r>
  <r>
    <s v="DE Florida"/>
    <x v="25"/>
    <s v="Regulated &amp; Renewable Energy"/>
    <s v="PEF Fossil Hydro Maintenance Inter City BG P1-6 343"/>
    <s v="AFUDC Not Eligible"/>
    <s v="Maintenance"/>
    <s v="Maintenance"/>
    <s v="Fossil Hydro"/>
    <s v="BG - Other Production Plant"/>
    <s v="~"/>
    <s v="PEF Inter City old P1-6 343"/>
    <n v="0"/>
    <n v="0"/>
    <n v="0"/>
    <n v="0"/>
    <n v="0"/>
    <n v="0"/>
    <n v="0"/>
    <n v="0"/>
    <n v="0"/>
    <n v="0"/>
    <n v="0"/>
    <n v="0"/>
    <n v="0"/>
    <n v="0"/>
    <n v="1.3314430945176202E-3"/>
    <n v="1.3314430945176202E-3"/>
    <n v="0.26303461016347468"/>
    <n v="0.23737099786676161"/>
    <n v="0.21604211361675962"/>
    <n v="1.766883291566349"/>
    <n v="3.5293802673022907"/>
    <n v="5.8090426221493416"/>
    <n v="8.5061637489610717"/>
    <n v="11.211704397880737"/>
    <n v="8.6969485569453209"/>
    <n v="8.6969485569453209"/>
    <n v="10.973624607131029"/>
    <n v="13.323284683093064"/>
    <n v="15.812033620235942"/>
    <n v="15.179537085802304"/>
    <n v="18.044939520990223"/>
    <n v="21.169097791863834"/>
    <n v="24.500091768613657"/>
    <n v="25.486422879785682"/>
    <n v="28.974229077094787"/>
    <n v="32.673935695762736"/>
    <n v="36.512147356789235"/>
    <n v="27.698766167379087"/>
    <n v="27.698766167379087"/>
    <n v="30.776849358237676"/>
    <n v="33.986723468285611"/>
    <n v="34.712543939293539"/>
    <n v="30.914820289733008"/>
    <n v="33.962734153528658"/>
    <n v="37.272018611715787"/>
    <n v="40.790330052657218"/>
    <n v="44.453206187949441"/>
    <n v="48.332409040726922"/>
    <n v="52.426379668208426"/>
    <n v="56.661125393447804"/>
    <n v="46.948208913913106"/>
    <n v="46.948208913913106"/>
    <n v="50.646334422891776"/>
    <n v="54.423685484665938"/>
    <n v="58.235745858178909"/>
    <n v="62.118730922308771"/>
    <n v="66.082194782792456"/>
    <n v="70.101484110410397"/>
    <n v="74.167601535153622"/>
    <n v="78.269458950366499"/>
    <n v="82.41947120126936"/>
    <n v="86.617403136262581"/>
    <n v="90.850522681782238"/>
    <n v="84.287593711904464"/>
    <n v="84.287593711904464"/>
    <n v="88.262793304271696"/>
    <n v="92.271200378852882"/>
    <n v="96.314316666439325"/>
    <n v="100.42722100482108"/>
    <n v="104.61917018608688"/>
    <n v="108.86629032534897"/>
    <n v="113.15987070507347"/>
    <n v="117.48917569193506"/>
    <n v="121.86623281293606"/>
    <n v="126.29081779297395"/>
    <n v="130.75060281139409"/>
    <n v="121.58180147719256"/>
    <n v="121.58180147719256"/>
    <n v="125.77638716001594"/>
    <n v="129.9934617027551"/>
    <n v="134.22370056058207"/>
    <n v="138.46714482814437"/>
    <n v="142.72383572837339"/>
    <n v="146.9938146128849"/>
    <n v="151.27712296238084"/>
    <n v="155.57380238705215"/>
    <n v="159.88389462698308"/>
    <n v="164.20744155255665"/>
    <n v="168.54448516486136"/>
    <n v="172.8950675960993"/>
    <n v="172.8950675960993"/>
  </r>
  <r>
    <s v="DE Florida"/>
    <x v="25"/>
    <s v="Regulated &amp; Renewable Energy"/>
    <s v="PEF Fossil Hydro Maintenance Inter City BG P1-6 344"/>
    <s v="AFUDC Not Eligible"/>
    <s v="Maintenance"/>
    <s v="Maintenance"/>
    <s v="Fossil Hydro"/>
    <s v="BG - Other Production Plant"/>
    <s v="~"/>
    <s v="PEF Inter City old P1-6 344"/>
    <n v="0"/>
    <n v="0"/>
    <n v="0"/>
    <n v="0"/>
    <n v="0"/>
    <n v="0"/>
    <n v="0"/>
    <n v="0"/>
    <n v="0"/>
    <n v="0"/>
    <n v="0"/>
    <n v="0"/>
    <n v="0"/>
    <n v="0"/>
    <n v="2.11594144757184E-4"/>
    <n v="2.11594144757184E-4"/>
    <n v="4.1801698929719584E-2"/>
    <n v="3.7723214375882656E-2"/>
    <n v="3.4333608736642596E-2"/>
    <n v="0.28079469599877238"/>
    <n v="0.56089231470555112"/>
    <n v="0.92317832474623507"/>
    <n v="1.3518072616374679"/>
    <n v="1.7817742366221259"/>
    <n v="1.3821269564440386"/>
    <n v="1.3821269564440386"/>
    <n v="1.743938380238113"/>
    <n v="2.1173484916356355"/>
    <n v="2.5128627310638598"/>
    <n v="2.4123458078724442"/>
    <n v="2.8677181629924373"/>
    <n v="3.3642122303195001"/>
    <n v="3.8935768157110111"/>
    <n v="4.0503254509138245"/>
    <n v="4.6046107766909676"/>
    <n v="5.1925715097128755"/>
    <n v="5.8025435897484785"/>
    <n v="4.4019130536999738"/>
    <n v="4.4019130536999738"/>
    <n v="4.8910848275016576"/>
    <n v="5.4012009337704647"/>
    <n v="5.5165489816461584"/>
    <n v="4.9130112931323078"/>
    <n v="5.397388530100935"/>
    <n v="5.9233030191028382"/>
    <n v="6.48243626587906"/>
    <n v="7.0645438650622259"/>
    <n v="7.6810303024870707"/>
    <n v="8.3316478295521872"/>
    <n v="9.0046374628949497"/>
    <n v="7.4610519622846541"/>
    <n v="7.4610519622846541"/>
    <n v="8.0487614239200127"/>
    <n v="8.6490614822963838"/>
    <n v="9.254877575990168"/>
    <n v="9.8719650858751837"/>
    <n v="10.501842359104717"/>
    <n v="11.140591466228303"/>
    <n v="11.786782537039734"/>
    <n v="12.438653439567741"/>
    <n v="13.098177152280199"/>
    <n v="13.765316304671519"/>
    <n v="14.438047504057597"/>
    <n v="13.395060876839743"/>
    <n v="13.395060876839743"/>
    <n v="14.026803203229434"/>
    <n v="14.66382289282566"/>
    <n v="15.306358602048471"/>
    <n v="15.95998509163066"/>
    <n v="16.626173459370754"/>
    <n v="17.301129645818783"/>
    <n v="17.983469335839992"/>
    <n v="18.671486412844605"/>
    <n v="19.367092302337834"/>
    <n v="20.070251362316878"/>
    <n v="20.779004444336802"/>
    <n v="19.321890216363144"/>
    <n v="19.321890216363144"/>
    <n v="19.98849757932318"/>
    <n v="20.658678892307844"/>
    <n v="21.330952290191814"/>
    <n v="22.005324303773754"/>
    <n v="22.681801484239333"/>
    <n v="23.360390403224855"/>
    <n v="24.041097652881106"/>
    <n v="24.723929845937395"/>
    <n v="25.408893615765781"/>
    <n v="26.095995616445524"/>
    <n v="26.78524252282773"/>
    <n v="27.476641030600184"/>
    <n v="27.476641030600184"/>
  </r>
  <r>
    <s v="DE Florida"/>
    <x v="25"/>
    <s v="Regulated &amp; Renewable Energy"/>
    <s v="PEF Fossil Hydro Maintenance Inter City BG P1-6 345"/>
    <s v="AFUDC Not Eligible"/>
    <s v="Maintenance"/>
    <s v="Maintenance"/>
    <s v="Fossil Hydro"/>
    <s v="BG - Other Production Plant"/>
    <s v="~"/>
    <s v="PEF Inter City old P1-6 345"/>
    <n v="0"/>
    <n v="0"/>
    <n v="0"/>
    <n v="0"/>
    <n v="0"/>
    <n v="0"/>
    <n v="0"/>
    <n v="0"/>
    <n v="0"/>
    <n v="0"/>
    <n v="0"/>
    <n v="0"/>
    <n v="0"/>
    <n v="0"/>
    <n v="2.6656850533838801E-4"/>
    <n v="2.6656850533838801E-4"/>
    <n v="5.2662215285247491E-2"/>
    <n v="4.7524098005066469E-2"/>
    <n v="4.3253837549723145E-2"/>
    <n v="0.35374807986882384"/>
    <n v="0.70661797451165609"/>
    <n v="1.163029659780062"/>
    <n v="1.7030208546356507"/>
    <n v="2.2446977238044843"/>
    <n v="1.7412179216489112"/>
    <n v="1.7412179216489112"/>
    <n v="2.1970317182254631"/>
    <n v="2.6674576621366501"/>
    <n v="3.1657306165485966"/>
    <n v="3.0390983507687586"/>
    <n v="3.612781182191422"/>
    <n v="4.2382695745504391"/>
    <n v="4.9051685876059485"/>
    <n v="5.1026421493049074"/>
    <n v="5.8009365704145823"/>
    <n v="6.5416556199855025"/>
    <n v="7.3101047935665111"/>
    <n v="5.5455758697902366"/>
    <n v="5.5455758697902366"/>
    <n v="6.1618395605728038"/>
    <n v="6.8044891393367148"/>
    <n v="6.9498058103212053"/>
    <n v="6.1894627501332868"/>
    <n v="6.7996862335233272"/>
    <n v="7.4622387792467348"/>
    <n v="8.1666406616767873"/>
    <n v="8.8999858723320351"/>
    <n v="9.6766419011380922"/>
    <n v="10.496296631828923"/>
    <n v="11.3441359748045"/>
    <n v="9.3995108991348495"/>
    <n v="9.3995108991348495"/>
    <n v="10.139913394398356"/>
    <n v="10.896177654449453"/>
    <n v="11.659391073191324"/>
    <n v="12.436804339337252"/>
    <n v="13.230330282430323"/>
    <n v="14.035033054180264"/>
    <n v="14.849111289222575"/>
    <n v="15.670345035363733"/>
    <n v="16.501219871407681"/>
    <n v="17.341688717602612"/>
    <n v="18.189202482790385"/>
    <n v="16.875237076874065"/>
    <n v="16.875237076874065"/>
    <n v="17.671112633345381"/>
    <n v="18.473636666898649"/>
    <n v="19.283109839375225"/>
    <n v="20.106555292355257"/>
    <n v="20.945826330153047"/>
    <n v="21.796143157193889"/>
    <n v="22.65576179886633"/>
    <n v="23.522532871737329"/>
    <n v="24.398864409547969"/>
    <n v="25.28471151013224"/>
    <n v="26.177606017893012"/>
    <n v="24.341918351280253"/>
    <n v="24.341918351280253"/>
    <n v="25.181717243616042"/>
    <n v="26.026018635382105"/>
    <n v="26.872955657473803"/>
    <n v="27.722536537459252"/>
    <n v="28.574769528590327"/>
    <n v="29.429662909882826"/>
    <n v="30.287224986196904"/>
    <n v="31.147464088317747"/>
    <n v="32.010388573036508"/>
    <n v="32.876006823231485"/>
    <n v="33.744327247949549"/>
    <n v="34.61535828248784"/>
    <n v="34.61535828248784"/>
  </r>
  <r>
    <s v="DE Florida"/>
    <x v="25"/>
    <s v="Regulated &amp; Renewable Energy"/>
    <s v="PEF Fossil Hydro Maintenance Inter City BG P1-6 346"/>
    <s v="AFUDC Not Eligible"/>
    <s v="Maintenance"/>
    <s v="Maintenance"/>
    <s v="Fossil Hydro"/>
    <s v="BG - Other Production Plant"/>
    <s v="~"/>
    <s v="PEF Inter City old P1-6 346"/>
    <n v="0"/>
    <n v="0"/>
    <n v="0"/>
    <n v="0"/>
    <n v="0"/>
    <n v="0"/>
    <n v="0"/>
    <n v="0"/>
    <n v="0"/>
    <n v="0"/>
    <n v="0"/>
    <n v="0"/>
    <n v="0"/>
    <n v="0"/>
    <n v="8.3242890502468003E-5"/>
    <n v="8.3242890502468003E-5"/>
    <n v="1.6445134863334352E-2"/>
    <n v="1.4840625232310984E-2"/>
    <n v="1.35071262765738E-2"/>
    <n v="0.11046696098099854"/>
    <n v="0.22065968597708463"/>
    <n v="0.36318600540336343"/>
    <n v="0.53181218218519877"/>
    <n v="0.7009647542443086"/>
    <n v="0.54374020144937996"/>
    <n v="0.54374020144937996"/>
    <n v="0.68607981471228241"/>
    <n v="0.83298244782270547"/>
    <n v="0.98858102812686477"/>
    <n v="0.94903683733429833"/>
    <n v="1.1281840965299834"/>
    <n v="1.3235089781757381"/>
    <n v="1.5317653940997134"/>
    <n v="1.5934316065158112"/>
    <n v="1.8114920482815324"/>
    <n v="2.0428006744009317"/>
    <n v="2.2827687468928923"/>
    <n v="1.7317490838464735"/>
    <n v="1.7317490838464735"/>
    <n v="1.9241933145230841"/>
    <n v="2.1248772192048935"/>
    <n v="2.1702560973870306"/>
    <n v="1.9328193678559538"/>
    <n v="2.1233773879993656"/>
    <n v="2.3302765074049865"/>
    <n v="2.5502441614773339"/>
    <n v="2.7792501162265313"/>
    <n v="3.0217809909145021"/>
    <n v="3.277739319187805"/>
    <n v="3.5424990195185284"/>
    <n v="2.9352396884252578"/>
    <n v="2.9352396884252578"/>
    <n v="3.1664494622983397"/>
    <n v="3.4026124812958343"/>
    <n v="3.6409455543109481"/>
    <n v="3.8837128958871854"/>
    <n v="4.1315118363805947"/>
    <n v="4.3828010298686984"/>
    <n v="4.6370179535598357"/>
    <n v="4.8934693701297709"/>
    <n v="5.1529314656622622"/>
    <n v="5.4153895382906381"/>
    <n v="5.68004756856058"/>
    <n v="5.2697279838449145"/>
    <n v="5.2697279838449145"/>
    <n v="5.5182606517114063"/>
    <n v="5.7688694780086873"/>
    <n v="6.0216483521506863"/>
    <n v="6.278790431220223"/>
    <n v="6.540874457285522"/>
    <n v="6.8064078159090906"/>
    <n v="7.0748459060419933"/>
    <n v="7.3455175272753994"/>
    <n v="7.6191746502473281"/>
    <n v="7.8958032530984319"/>
    <n v="8.174632590590619"/>
    <n v="7.601391774933874"/>
    <n v="7.601391774933874"/>
    <n v="7.8636406371918524"/>
    <n v="8.1272955210148528"/>
    <n v="8.3917734483790376"/>
    <n v="8.6570769885547367"/>
    <n v="8.9232087188326972"/>
    <n v="9.1901712245491147"/>
    <n v="9.4579670991107516"/>
    <n v="9.7265989440201306"/>
    <n v="9.9960693689008089"/>
    <n v="10.266380991522723"/>
    <n v="10.537536437827628"/>
    <n v="10.8095383419546"/>
    <n v="10.8095383419546"/>
  </r>
  <r>
    <s v="DE Florida"/>
    <x v="25"/>
    <s v="Regulated &amp; Renewable Energy"/>
    <s v="PEF Fossil Hydro Maintenance Inter City BG P11 341"/>
    <s v="AFUDC Not Eligible"/>
    <s v="Maintenance"/>
    <s v="Maintenance"/>
    <s v="Fossil Hydro"/>
    <s v="BG - Other Production Plant"/>
    <s v="~"/>
    <s v="PEF Inter City Siemens P1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7687750265221186E-4"/>
    <n v="3.9105577778893799E-3"/>
    <n v="8.8071493182225978E-3"/>
    <n v="1.5672781406773955E-2"/>
    <n v="2.4513599016438431E-2"/>
    <n v="3.533576802460172E-2"/>
    <n v="4.8145475278397146E-2"/>
    <n v="6.2948923494426781E-2"/>
    <n v="7.9752336474040203E-2"/>
    <n v="9.8561959169154112E-2"/>
    <n v="0"/>
    <n v="0"/>
    <n v="0"/>
    <n v="0"/>
    <n v="0"/>
    <n v="0"/>
    <n v="0"/>
    <n v="0"/>
    <n v="0"/>
    <n v="0"/>
    <n v="0"/>
    <n v="0"/>
    <n v="0"/>
    <n v="0"/>
    <n v="0"/>
    <n v="0"/>
    <n v="8.1554739519880438E-3"/>
    <n v="3.2647340130910391E-2"/>
    <n v="7.3526595362290115E-2"/>
    <n v="0.13084441004232406"/>
    <n v="0.20465208555347283"/>
    <n v="0.2950010977995971"/>
    <n v="4.6824871830207504E-2"/>
    <n v="5.6938579737059375E-2"/>
    <n v="8.339479283103543E-2"/>
    <n v="0.126244541395716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Inter City BG P11 342"/>
    <s v="AFUDC Not Eligible"/>
    <s v="Maintenance"/>
    <s v="Maintenance"/>
    <s v="Fossil Hydro"/>
    <s v="BG - Other Production Plant"/>
    <s v="~"/>
    <s v="PEF Inter City Siemens P1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2959209779214301E-4"/>
    <n v="3.7212686323679035E-3"/>
    <n v="8.3808424168510566E-3"/>
    <n v="1.4914146048614303E-2"/>
    <n v="2.3327027055345419E-2"/>
    <n v="3.3625352857348523E-2"/>
    <n v="4.5815010829642247E-2"/>
    <n v="5.9901903448558044E-2"/>
    <n v="7.5891953254575234E-2"/>
    <n v="9.3791102914954655E-2"/>
    <n v="0"/>
    <n v="0"/>
    <n v="0"/>
    <n v="0"/>
    <n v="0"/>
    <n v="0"/>
    <n v="0"/>
    <n v="0"/>
    <n v="0"/>
    <n v="0"/>
    <n v="0"/>
    <n v="0"/>
    <n v="0"/>
    <n v="0"/>
    <n v="0"/>
    <n v="0"/>
    <n v="7.7607111627964551E-3"/>
    <n v="3.1067057350824635E-2"/>
    <n v="6.9967566906573769E-2"/>
    <n v="0.1245109333415807"/>
    <n v="0.19474597481330297"/>
    <n v="0.28072167555295241"/>
    <n v="4.4558330717324013E-2"/>
    <n v="5.418248822331849E-2"/>
    <n v="7.9358097819090867E-2"/>
    <n v="0.12013371968566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Inter City BG P11 343"/>
    <s v="AFUDC Not Eligible"/>
    <s v="Maintenance"/>
    <s v="Maintenance"/>
    <s v="Fossil Hydro"/>
    <s v="BG - Other Production Plant"/>
    <s v="~"/>
    <s v="PEF Inter City Siemens P1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70047883569917E-2"/>
    <n v="4.6316289011474096E-2"/>
    <n v="0.10431107181087758"/>
    <n v="0.18562699095104229"/>
    <n v="0.29033682692946688"/>
    <n v="0.41851360783452773"/>
    <n v="0.57023061011837628"/>
    <n v="0.74556129818970196"/>
    <n v="0.94457938618301673"/>
    <n v="1.1673588387382174"/>
    <n v="0"/>
    <n v="0"/>
    <n v="0"/>
    <n v="0"/>
    <n v="0"/>
    <n v="0"/>
    <n v="0"/>
    <n v="0"/>
    <n v="0"/>
    <n v="0"/>
    <n v="0"/>
    <n v="0"/>
    <n v="0"/>
    <n v="0"/>
    <n v="0"/>
    <n v="0"/>
    <n v="9.659268831713759E-2"/>
    <n v="0.38667211350480546"/>
    <n v="0.87084227730489028"/>
    <n v="1.5497092372144801"/>
    <n v="2.4238806021200023"/>
    <n v="3.4939660479234007"/>
    <n v="0.55458950354229275"/>
    <n v="0.67437533589590759"/>
    <n v="0.98772030646199716"/>
    <n v="1.49522881325662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Inter City BG P11 344"/>
    <s v="AFUDC Not Eligible"/>
    <s v="Maintenance"/>
    <s v="Maintenance"/>
    <s v="Fossil Hydro"/>
    <s v="BG - Other Production Plant"/>
    <s v="~"/>
    <s v="PEF Inter City Siemens P1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208146109075219E-3"/>
    <n v="7.6892512072132355E-3"/>
    <n v="1.7317320795040302E-2"/>
    <n v="3.0817075260672643E-2"/>
    <n v="4.8200597340879475E-2"/>
    <n v="6.9480010876510193E-2"/>
    <n v="9.4667480940807736E-2"/>
    <n v="0.12377520381083265"/>
    <n v="0.156815417222161"/>
    <n v="0.19380040049830413"/>
    <n v="0"/>
    <n v="0"/>
    <n v="0"/>
    <n v="0"/>
    <n v="0"/>
    <n v="0"/>
    <n v="0"/>
    <n v="0"/>
    <n v="0"/>
    <n v="0"/>
    <n v="0"/>
    <n v="0"/>
    <n v="0"/>
    <n v="0"/>
    <n v="0"/>
    <n v="0"/>
    <n v="1.6035944612629142E-2"/>
    <n v="6.4193809111648695E-2"/>
    <n v="0.14457386753071041"/>
    <n v="0.25727673519199545"/>
    <n v="0.40240328497334421"/>
    <n v="0.58005473291052045"/>
    <n v="9.2070804907619819E-2"/>
    <n v="0.11195718561061394"/>
    <n v="0.16397750599082866"/>
    <n v="0.2482321058698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Inter City BG P11 345"/>
    <s v="AFUDC Not Eligible"/>
    <s v="Maintenance"/>
    <s v="Maintenance"/>
    <s v="Fossil Hydro"/>
    <s v="BG - Other Production Plant"/>
    <s v="~"/>
    <s v="PEF Inter City Siemens P1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942553041807301E-3"/>
    <n v="8.7838670899291916E-3"/>
    <n v="1.9782556209713198E-2"/>
    <n v="3.5204090215723224E-2"/>
    <n v="5.5062271902406118E-2"/>
    <n v="7.9370951019727215E-2"/>
    <n v="0.10814402441974993"/>
    <n v="0.14139542460042565"/>
    <n v="0.17913913142011567"/>
    <n v="0.221389172245435"/>
    <n v="0"/>
    <n v="0"/>
    <n v="0"/>
    <n v="0"/>
    <n v="0"/>
    <n v="0"/>
    <n v="0"/>
    <n v="0"/>
    <n v="0"/>
    <n v="0"/>
    <n v="0"/>
    <n v="0"/>
    <n v="0"/>
    <n v="0"/>
    <n v="0"/>
    <n v="0"/>
    <n v="1.8318767633272639E-2"/>
    <n v="7.3332223390496706E-2"/>
    <n v="0.1651549159787481"/>
    <n v="0.29390178397831668"/>
    <n v="0.45968806018990716"/>
    <n v="0.66262936942295281"/>
    <n v="0.10517769433942548"/>
    <n v="0.12789503316572981"/>
    <n v="0.18732079100372173"/>
    <n v="0.283569591713729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Inter City BG P11 346"/>
    <s v="AFUDC Not Eligible"/>
    <s v="Maintenance"/>
    <s v="Maintenance"/>
    <s v="Fossil Hydro"/>
    <s v="BG - Other Production Plant"/>
    <s v="~"/>
    <s v="PEF Inter City Siemens P1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830206159747601E-4"/>
    <n v="4.7357733785897499E-4"/>
    <n v="1.0665655809595173E-3"/>
    <n v="1.8980090608638513E-3"/>
    <n v="2.968651947603494E-3"/>
    <n v="4.2792409427907813E-3"/>
    <n v="5.8305252875216268E-3"/>
    <n v="7.6232561447202845E-3"/>
    <n v="9.6581872307213296E-3"/>
    <n v="1.1936074823240564E-2"/>
    <n v="0"/>
    <n v="0"/>
    <n v="0"/>
    <n v="0"/>
    <n v="0"/>
    <n v="0"/>
    <n v="0"/>
    <n v="0"/>
    <n v="0"/>
    <n v="0"/>
    <n v="0"/>
    <n v="0"/>
    <n v="0"/>
    <n v="0"/>
    <n v="0"/>
    <n v="0"/>
    <n v="9.8764622913850874E-4"/>
    <n v="3.9536662812632607E-3"/>
    <n v="8.9042359865862571E-3"/>
    <n v="1.5845552195118288E-2"/>
    <n v="2.4783827619601136E-2"/>
    <n v="3.5725296107710455E-2"/>
    <n v="5.6705972412216497E-3"/>
    <n v="6.8953900044154588E-3"/>
    <n v="1.0099296883816476E-2"/>
    <n v="1.5288497761482729E-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Inter City BG P12-14 341"/>
    <s v="AFUDC Not Eligible"/>
    <s v="Maintenance"/>
    <s v="Maintenance"/>
    <s v="Fossil Hydro"/>
    <s v="BG - Other Production Plant"/>
    <s v="~"/>
    <s v="PEF Inter City P12-14 341"/>
    <n v="3.84"/>
    <n v="3.84"/>
    <n v="3.84"/>
    <n v="3.84"/>
    <n v="3.84"/>
    <n v="3.86"/>
    <n v="3.9199999999999995"/>
    <n v="4.43"/>
    <n v="6.56"/>
    <n v="8.17"/>
    <n v="9.1699999999999982"/>
    <n v="10.489999999999998"/>
    <n v="10.489999999999998"/>
    <n v="11.936316536049999"/>
    <n v="13.560416288391091"/>
    <n v="15.189585944206073"/>
    <n v="12.01344089862183"/>
    <n v="13.310422539864588"/>
    <n v="14.611565953673759"/>
    <n v="15.916771107843516"/>
    <n v="17.226050681786891"/>
    <n v="18.539417394497857"/>
    <n v="18.539417394497857"/>
    <n v="18.539417394497857"/>
    <n v="19.853316809035011"/>
    <n v="19.853316809035011"/>
    <n v="21.174884979597422"/>
    <n v="22.500802523595574"/>
    <n v="23.831306892062781"/>
    <n v="25.166412403122152"/>
    <n v="26.50613342066633"/>
    <n v="27.8504843536419"/>
    <n v="29.199479655116967"/>
    <n v="30.553133820916585"/>
    <n v="31.911461391258523"/>
    <n v="33.274476954754931"/>
    <n v="34.642195145773393"/>
    <n v="28.262509491954667"/>
    <n v="28.262509491954667"/>
    <n v="29.382156873499213"/>
    <n v="30.518458778718461"/>
    <n v="31.421409479270416"/>
    <n v="32.054174708919255"/>
    <n v="28.720036239594886"/>
    <n v="29.797961244593544"/>
    <n v="30.905122203941879"/>
    <n v="32.041610246235997"/>
    <n v="33.207516734943411"/>
    <n v="34.402933492345227"/>
    <n v="35.627952639761929"/>
    <n v="3.1055720668007396"/>
    <n v="3.1055720668007396"/>
    <n v="3.2031335853027296"/>
    <n v="3.3246462107492114"/>
    <n v="3.4679606188881706"/>
    <n v="3.6331448676905849"/>
    <n v="3.820267227581958"/>
    <n v="4.0293961821055335"/>
    <n v="4.2606004285875763"/>
    <n v="4.5139488788047348"/>
    <n v="4.7895106596534829"/>
    <n v="5.0873551138216531"/>
    <n v="0"/>
    <n v="0"/>
    <n v="0"/>
    <n v="1.0711230187500018E-2"/>
    <n v="4.7688406504219773E-2"/>
    <n v="0.11582357139449276"/>
    <n v="0.21521396005780152"/>
    <n v="0.34595718562660338"/>
    <n v="0.50815118082869692"/>
    <n v="6.7673864975217324E-3"/>
    <n v="6.7673864975217324E-3"/>
    <n v="2.5075398083443376E-2"/>
    <n v="7.4482791925666647E-2"/>
    <n v="5.342255067407721E-2"/>
    <n v="1.3395867332602687E-3"/>
    <n v="1.3395867332602687E-3"/>
    <n v="7.6181692025328041E-3"/>
    <n v="2.9437436919747373E-2"/>
    <n v="5.132481719041674E-2"/>
    <n v="7.3280522639455642E-2"/>
    <n v="9.5304766555523654E-2"/>
    <n v="0.11739776289309714"/>
    <n v="0.13955972627454774"/>
    <n v="0.1617908719922273"/>
    <n v="0.18409141601055937"/>
    <n v="0.20646157496813716"/>
    <n v="0.22890156617982804"/>
    <n v="0.2514116076388847"/>
    <n v="0.2514116076388847"/>
  </r>
  <r>
    <s v="DE Florida"/>
    <x v="25"/>
    <s v="Regulated &amp; Renewable Energy"/>
    <s v="PEF Fossil Hydro Maintenance Inter City BG P12-14 342"/>
    <s v="AFUDC Not Eligible"/>
    <s v="Maintenance"/>
    <s v="Maintenance"/>
    <s v="Fossil Hydro"/>
    <s v="BG - Other Production Plant"/>
    <s v="~"/>
    <s v="PEF Inter City P12-14 342"/>
    <n v="0"/>
    <n v="0"/>
    <n v="0"/>
    <n v="0"/>
    <n v="0"/>
    <n v="0"/>
    <n v="0"/>
    <n v="0"/>
    <n v="0"/>
    <n v="0"/>
    <n v="0"/>
    <n v="0"/>
    <n v="0"/>
    <n v="0"/>
    <n v="0"/>
    <n v="0"/>
    <n v="0"/>
    <n v="1.6690683887542603E-2"/>
    <n v="3.3857454004823179E-2"/>
    <n v="5.1077813113375767E-2"/>
    <n v="6.8351928500346743E-2"/>
    <n v="8.5679967975097776E-2"/>
    <n v="8.5679967975097776E-2"/>
    <n v="8.5679967975097776E-2"/>
    <n v="8.9680576154107447E-2"/>
    <n v="8.9680576154107447E-2"/>
    <n v="0.10707519662837978"/>
    <n v="0.12536392876552144"/>
    <n v="0.14538937508506047"/>
    <n v="0.16715695542540124"/>
    <n v="0.19067211056928854"/>
    <n v="0.21594029908887413"/>
    <n v="0.24296699337585595"/>
    <n v="0.27175767404906725"/>
    <n v="0.30231783561570996"/>
    <n v="0.33465300100612599"/>
    <n v="0.3687687111965019"/>
    <n v="0.30085648893409189"/>
    <n v="0.30085648893409189"/>
    <n v="0.32999198946141761"/>
    <n v="0.4085848389633383"/>
    <n v="0.52874059814776198"/>
    <n v="0.63997335184519588"/>
    <n v="0.57331971657449587"/>
    <n v="0.84089411765965183"/>
    <n v="1.2063572235731004"/>
    <n v="1.6700140988319361"/>
    <n v="2.232170574185421"/>
    <n v="2.8931340863605359"/>
    <n v="3.6532130783199159"/>
    <n v="0.31676893034559228"/>
    <n v="0.31676893034559228"/>
    <n v="0.34697792026484681"/>
    <n v="0.46598569884449259"/>
    <n v="0.66572196901963032"/>
    <n v="0.94643873850061899"/>
    <n v="1.3083888016827268"/>
    <n v="1.7518257421019015"/>
    <n v="2.2770039348982078"/>
    <n v="2.8841785492869541"/>
    <n v="3.5736055510375326"/>
    <n v="4.3455417049599996"/>
    <n v="0"/>
    <n v="0"/>
    <n v="0"/>
    <n v="4.0178494291666589E-2"/>
    <n v="0.17888683959534493"/>
    <n v="0.43448005201944684"/>
    <n v="0.80732289591143702"/>
    <n v="1.2977815533818984"/>
    <n v="1.9062234054589626"/>
    <n v="2.5386442110250096E-2"/>
    <n v="2.5386442110250096E-2"/>
    <n v="9.4066330010748586E-2"/>
    <n v="0.27941125130458005"/>
    <n v="0.20040686243010508"/>
    <n v="5.0252631291143879E-3"/>
    <n v="5.0252631291143879E-3"/>
    <n v="2.8578495904439678E-2"/>
    <n v="0.11043046118545144"/>
    <n v="0.192537941290922"/>
    <n v="0.27490173385381339"/>
    <n v="0.35752263899703457"/>
    <n v="0.44040145934121422"/>
    <n v="0.52353900001249765"/>
    <n v="0.60693606865036842"/>
    <n v="0.69059347541549398"/>
    <n v="0.77451203299759608"/>
    <n v="0.85869255662334543"/>
    <n v="0.94313586406428163"/>
    <n v="0.94313586406428163"/>
  </r>
  <r>
    <s v="DE Florida"/>
    <x v="25"/>
    <s v="Regulated &amp; Renewable Energy"/>
    <s v="PEF Fossil Hydro Maintenance Inter City BG P12-14 343"/>
    <s v="AFUDC Not Eligible"/>
    <s v="Maintenance"/>
    <s v="Maintenance"/>
    <s v="Fossil Hydro"/>
    <s v="BG - Other Production Plant"/>
    <s v="~"/>
    <s v="PEF Inter City P12-14 343"/>
    <n v="0"/>
    <n v="0"/>
    <n v="0"/>
    <n v="0"/>
    <n v="0"/>
    <n v="0"/>
    <n v="0"/>
    <n v="0"/>
    <n v="0"/>
    <n v="0"/>
    <n v="0"/>
    <n v="0"/>
    <n v="0"/>
    <n v="0"/>
    <n v="0"/>
    <n v="0"/>
    <n v="0"/>
    <n v="0.21785905068101846"/>
    <n v="0.44193232809785288"/>
    <n v="0.66670508834260112"/>
    <n v="0.89217951496982262"/>
    <n v="1.1183577983504134"/>
    <n v="1.1183577983504134"/>
    <n v="1.1183577983504134"/>
    <n v="1.1705766712197436"/>
    <n v="1.1705766712197436"/>
    <n v="1.3976240186510851"/>
    <n v="1.6363419674423221"/>
    <n v="1.8977287838264409"/>
    <n v="2.1818552115103849"/>
    <n v="2.4887922675819936"/>
    <n v="2.8186112013294964"/>
    <n v="3.1713834424239784"/>
    <n v="3.5471805279231301"/>
    <n v="3.9460741761658187"/>
    <n v="4.3681364764905855"/>
    <n v="4.8134397537835758"/>
    <n v="3.9269996072075743"/>
    <n v="3.9269996072075743"/>
    <n v="4.3072975344085691"/>
    <n v="5.3331537642053268"/>
    <n v="6.9015242474370977"/>
    <n v="8.3534249522210917"/>
    <n v="7.4834103829876035"/>
    <n v="10.976011056211989"/>
    <n v="15.746336392462688"/>
    <n v="21.79836834714493"/>
    <n v="29.136098877162453"/>
    <n v="37.763540901973876"/>
    <n v="47.684720475261152"/>
    <n v="4.1347267665327934"/>
    <n v="4.1347267665327934"/>
    <n v="4.5290393591808265"/>
    <n v="6.082428873988059"/>
    <n v="8.6895564824169806"/>
    <n v="12.353711607062307"/>
    <n v="17.078193939010582"/>
    <n v="22.866313469895033"/>
    <n v="29.721390524050459"/>
    <n v="37.64675579076853"/>
    <n v="46.645750356653764"/>
    <n v="56.72172573808048"/>
    <n v="0"/>
    <n v="0"/>
    <n v="0"/>
    <n v="0.52444446208750006"/>
    <n v="2.3349812133932608"/>
    <n v="5.6711912321330633"/>
    <n v="10.537835709618943"/>
    <n v="16.939694342922802"/>
    <n v="24.881562478331869"/>
    <n v="0.33136427958015702"/>
    <n v="0.33136427958015702"/>
    <n v="1.2278282972617673"/>
    <n v="3.64709612022319"/>
    <n v="2.6158684866836621"/>
    <n v="6.5593699224387958E-2"/>
    <n v="6.5593699224387958E-2"/>
    <n v="0.37302902596758641"/>
    <n v="1.441425277453602"/>
    <n v="2.5131567094659939"/>
    <n v="3.5882337333377561"/>
    <n v="4.6666667929026282"/>
    <n v="5.7484663645965517"/>
    <n v="6.8336429575594453"/>
    <n v="7.9222071137372936"/>
    <n v="9.0141694079845571"/>
    <n v="10.109540448166904"/>
    <n v="11.208330875264256"/>
    <n v="12.310551363474165"/>
    <n v="12.310551363474165"/>
  </r>
  <r>
    <s v="DE Florida"/>
    <x v="25"/>
    <s v="Regulated &amp; Renewable Energy"/>
    <s v="PEF Fossil Hydro Maintenance Inter City BG P12-14 344"/>
    <s v="AFUDC Not Eligible"/>
    <s v="Maintenance"/>
    <s v="Maintenance"/>
    <s v="Fossil Hydro"/>
    <s v="BG - Other Production Plant"/>
    <s v="~"/>
    <s v="PEF Inter City P12-14 344"/>
    <n v="0"/>
    <n v="0"/>
    <n v="0"/>
    <n v="0"/>
    <n v="0"/>
    <n v="0"/>
    <n v="0"/>
    <n v="0"/>
    <n v="0"/>
    <n v="0"/>
    <n v="0"/>
    <n v="0"/>
    <n v="0"/>
    <n v="0"/>
    <n v="0"/>
    <n v="0"/>
    <n v="0"/>
    <n v="5.4738194773491795E-2"/>
    <n v="0.11103774562729525"/>
    <n v="0.1675130451000125"/>
    <n v="0.22416464182083473"/>
    <n v="0.28099308613159246"/>
    <n v="0.28099308613159246"/>
    <n v="0.28099308613159246"/>
    <n v="0.29411334358722019"/>
    <n v="0.29411334358722019"/>
    <n v="0.35116014466182099"/>
    <n v="0.41113924369863536"/>
    <n v="0.476814011038946"/>
    <n v="0.54820222139900887"/>
    <n v="0.62532171818342097"/>
    <n v="0.7081904031383085"/>
    <n v="0.79682622333190767"/>
    <n v="0.89124715281388567"/>
    <n v="0.99147121118172754"/>
    <n v="1.0975165112484739"/>
    <n v="1.209401225009699"/>
    <n v="0.98667862869505618"/>
    <n v="0.98667862869505618"/>
    <n v="1.0822304175512489"/>
    <n v="1.3399820841387573"/>
    <n v="1.7340432863641861"/>
    <n v="2.0988408617931946"/>
    <n v="1.8802452391944509"/>
    <n v="2.7577792733338042"/>
    <n v="3.956348270424499"/>
    <n v="5.4769527174595325"/>
    <n v="7.320595614360391"/>
    <n v="9.4882852279994303"/>
    <n v="11.981033125290891"/>
    <n v="1.0388715265628292"/>
    <n v="1.0388715265628292"/>
    <n v="1.1379446115789198"/>
    <n v="1.5282419937438028"/>
    <n v="2.1832969411126686"/>
    <n v="3.1039359394340873"/>
    <n v="4.290988054472396"/>
    <n v="5.7452849400616568"/>
    <n v="7.4676608461847547"/>
    <n v="9.4589526270777196"/>
    <n v="11.719999749359346"/>
    <n v="14.251644300186184"/>
    <n v="0"/>
    <n v="0"/>
    <n v="0"/>
    <n v="0.13176959278750003"/>
    <n v="0.58667620538603615"/>
    <n v="1.4249150579875614"/>
    <n v="2.6476824212285797"/>
    <n v="4.2561792154006177"/>
    <n v="6.2516102927306214"/>
    <n v="8.3256843000539149E-2"/>
    <n v="8.3256843000539149E-2"/>
    <n v="0.30849745502920345"/>
    <n v="0.91634933830825427"/>
    <n v="0.65724874528377986"/>
    <n v="1.6480712517931817E-2"/>
    <n v="1.6480712517931817E-2"/>
    <n v="9.3725214514351562E-2"/>
    <n v="0.36216455443980566"/>
    <n v="0.63144187339952484"/>
    <n v="0.90155978728752106"/>
    <n v="1.1725209201637641"/>
    <n v="1.4443279042796728"/>
    <n v="1.7169833801036867"/>
    <n v="1.990489996346916"/>
    <n v="2.2648504099888735"/>
    <n v="2.5400672863032847"/>
    <n v="2.8161432988839801"/>
    <n v="3.0930811296708685"/>
    <n v="3.0930811296708685"/>
  </r>
  <r>
    <s v="DE Florida"/>
    <x v="25"/>
    <s v="Regulated &amp; Renewable Energy"/>
    <s v="PEF Fossil Hydro Maintenance Inter City BG P12-14 345"/>
    <s v="AFUDC Not Eligible"/>
    <s v="Maintenance"/>
    <s v="Maintenance"/>
    <s v="Fossil Hydro"/>
    <s v="BG - Other Production Plant"/>
    <s v="~"/>
    <s v="PEF Inter City P12-14 345"/>
    <n v="0"/>
    <n v="0"/>
    <n v="0"/>
    <n v="0"/>
    <n v="0"/>
    <n v="0"/>
    <n v="0"/>
    <n v="0"/>
    <n v="0"/>
    <n v="0"/>
    <n v="0"/>
    <n v="0"/>
    <n v="0"/>
    <n v="0"/>
    <n v="0"/>
    <n v="0"/>
    <n v="0"/>
    <n v="2.9342985942659223E-2"/>
    <n v="5.9522953260127277E-2"/>
    <n v="8.9797132476171257E-2"/>
    <n v="0.12016581768924858"/>
    <n v="0.15062930391589502"/>
    <n v="0.15062930391589502"/>
    <n v="0.15062930391589502"/>
    <n v="0.15766255613909388"/>
    <n v="0.15766255613909388"/>
    <n v="0.18824309480925705"/>
    <n v="0.22039552269207996"/>
    <n v="0.25560117356947037"/>
    <n v="0.29386957576532347"/>
    <n v="0.33521029442464301"/>
    <n v="0.37963292596702419"/>
    <n v="0.42714709110745674"/>
    <n v="0.47776242502461069"/>
    <n v="0.53148858731354365"/>
    <n v="0.58833528753849373"/>
    <n v="0.6483122669891197"/>
    <n v="0.5289194729845571"/>
    <n v="0.5289194729845571"/>
    <n v="0.58014101598218981"/>
    <n v="0.71831191964324081"/>
    <n v="0.92955339022662653"/>
    <n v="1.1251077711082025"/>
    <n v="1.00792707475662"/>
    <n v="1.4783404573078653"/>
    <n v="2.1208488350195731"/>
    <n v="2.9359885320435861"/>
    <n v="3.9242972196199633"/>
    <n v="5.0863153924067426"/>
    <n v="6.422585314092621"/>
    <n v="0.55690030567121163"/>
    <n v="0.55690030567121163"/>
    <n v="0.61000971013175842"/>
    <n v="0.81923378550156123"/>
    <n v="1.1703847666323903"/>
    <n v="1.6639057024881527"/>
    <n v="2.3002410250854148"/>
    <n v="3.0798365538108357"/>
    <n v="4.0031394997520788"/>
    <n v="5.0705984700422455"/>
    <n v="6.2826634722178643"/>
    <n v="7.6397859185904915"/>
    <n v="0"/>
    <n v="0"/>
    <n v="0"/>
    <n v="7.0636888620833407E-2"/>
    <n v="0.31449513113602678"/>
    <n v="0.76384253904598376"/>
    <n v="1.4193203854528065"/>
    <n v="2.2815724359536911"/>
    <n v="3.3512445639000026"/>
    <n v="4.4630747831078121E-2"/>
    <n v="4.4630747831078121E-2"/>
    <n v="0.16537329075242135"/>
    <n v="0.49121851361338681"/>
    <n v="0.35232496676415292"/>
    <n v="8.8346558769356043E-3"/>
    <n v="8.8346558769356043E-3"/>
    <n v="5.0242360343746136E-2"/>
    <n v="0.19414201051772975"/>
    <n v="0.33849086791267202"/>
    <n v="0.48329033480527833"/>
    <n v="0.62854181784969931"/>
    <n v="0.77424672809119555"/>
    <n v="0.92040648097984534"/>
    <n v="1.0670224963842951"/>
    <n v="1.2140961986055525"/>
    <n v="1.3616290163908229"/>
    <n v="1.5096223829473889"/>
    <n v="1.6580777359565337"/>
    <n v="1.6580777359565337"/>
  </r>
  <r>
    <s v="DE Florida"/>
    <x v="25"/>
    <s v="Regulated &amp; Renewable Energy"/>
    <s v="PEF Fossil Hydro Maintenance Inter City BG P12-14 346"/>
    <s v="AFUDC Not Eligible"/>
    <s v="Maintenance"/>
    <s v="Maintenance"/>
    <s v="Fossil Hydro"/>
    <s v="BG - Other Production Plant"/>
    <s v="~"/>
    <s v="PEF Inter City P12-14 346"/>
    <n v="0"/>
    <n v="0"/>
    <n v="0"/>
    <n v="0"/>
    <n v="0"/>
    <n v="0"/>
    <n v="0"/>
    <n v="0"/>
    <n v="0"/>
    <n v="0"/>
    <n v="0"/>
    <n v="0"/>
    <n v="0"/>
    <n v="0"/>
    <n v="0"/>
    <n v="0"/>
    <n v="0"/>
    <n v="5.0803361193179296E-4"/>
    <n v="1.030558409995587E-3"/>
    <n v="1.5547143580457528E-3"/>
    <n v="2.0805065479942682E-3"/>
    <n v="2.6079400876483803E-3"/>
    <n v="2.6079400876483803E-3"/>
    <n v="2.6079400876483803E-3"/>
    <n v="2.7297112167884575E-3"/>
    <n v="2.7297112167884575E-3"/>
    <n v="3.2591713591810043E-3"/>
    <n v="3.8158466103503028E-3"/>
    <n v="4.4253842358190172E-3"/>
    <n v="5.0879492054649068E-3"/>
    <n v="5.8037071266727989E-3"/>
    <n v="6.5728241483042332E-3"/>
    <n v="7.3954668398622291E-3"/>
    <n v="8.2718020212686223E-3"/>
    <n v="9.2019969351815542E-3"/>
    <n v="1.018621968940709E-2"/>
    <n v="1.1224638941033498E-2"/>
    <n v="9.1575162393665015E-3"/>
    <n v="9.1575162393665015E-3"/>
    <n v="1.0044347100706195E-2"/>
    <n v="1.243710601285021E-2"/>
    <n v="1.6095496694879807E-2"/>
    <n v="1.9482268716394358E-2"/>
    <n v="1.7453177927654096E-2"/>
    <n v="2.5600312744702532E-2"/>
    <n v="3.6728082644816668E-2"/>
    <n v="5.0845776605753082E-2"/>
    <n v="6.7962706936441311E-2"/>
    <n v="8.8088234846592159E-2"/>
    <n v="0.1112317521850115"/>
    <n v="9.6448694354056841E-3"/>
    <n v="9.6448694354056841E-3"/>
    <n v="1.056468346570005E-2"/>
    <n v="1.4187602188035059E-2"/>
    <n v="2.0267138633724688E-2"/>
    <n v="2.8810961552617396E-2"/>
    <n v="3.9826763633867994E-2"/>
    <n v="5.3322261580668232E-2"/>
    <n v="6.9305196185210721E-2"/>
    <n v="8.7783332403886846E-2"/>
    <n v="0.1087644594327194"/>
    <n v="0.1322563907830307"/>
    <n v="0"/>
    <n v="0"/>
    <n v="0"/>
    <n v="1.2226540833333332E-3"/>
    <n v="5.4446360327125524E-3"/>
    <n v="1.3225511736764155E-2"/>
    <n v="2.4576387488283911E-2"/>
    <n v="3.9508412747927074E-2"/>
    <n v="5.8032773480821427E-2"/>
    <n v="7.7286095651176584E-4"/>
    <n v="7.7286095651176584E-4"/>
    <n v="2.8640000701288769E-3"/>
    <n v="8.5073437604780491E-3"/>
    <n v="6.1018688363273371E-3"/>
    <n v="1.5300621999699351E-4"/>
    <n v="1.5300621999699351E-4"/>
    <n v="8.7015224928294651E-4"/>
    <n v="3.3623719379847661E-3"/>
    <n v="5.8623715141222152E-3"/>
    <n v="8.3701752639365051E-3"/>
    <n v="1.0885807549482478E-2"/>
    <n v="1.340929280886527E-2"/>
    <n v="1.594065555647772E-2"/>
    <n v="1.8479920383238511E-2"/>
    <n v="2.1027111956831056E-2"/>
    <n v="2.3582255021943138E-2"/>
    <n v="2.6145374400507286E-2"/>
    <n v="2.8716494991941916E-2"/>
    <n v="2.8716494991941916E-2"/>
  </r>
  <r>
    <s v="DE Florida"/>
    <x v="25"/>
    <s v="Regulated &amp; Renewable Energy"/>
    <s v="PEF Fossil Hydro Maintenance Inter City BG P7-10 341"/>
    <s v="AFUDC Not Eligible"/>
    <s v="Maintenance"/>
    <s v="Maintenance"/>
    <s v="Fossil Hydro"/>
    <s v="BG - Other Production Plant"/>
    <s v="~"/>
    <s v="PEF Inter City new P7-10 341"/>
    <n v="22.16"/>
    <n v="27.16"/>
    <n v="32.22"/>
    <n v="37.39"/>
    <n v="42.83"/>
    <n v="49.01"/>
    <n v="55.860000000000007"/>
    <n v="62.75"/>
    <n v="69.66"/>
    <n v="48.800000000000004"/>
    <n v="48.800000000000004"/>
    <n v="48.82"/>
    <n v="48.82"/>
    <n v="49.265290617150001"/>
    <n v="49.431036593010838"/>
    <n v="49.625326928257898"/>
    <n v="49.993828406260533"/>
    <n v="7.0047280247916603"/>
    <n v="7.0047280247916603"/>
    <n v="1.4101109155809839"/>
    <n v="2.0287337605877198E-2"/>
    <n v="2.0287337605877198E-2"/>
    <n v="2.1341608608497206E-2"/>
    <n v="2.2399170697277961E-2"/>
    <n v="2.3460034145904401E-2"/>
    <n v="2.3460034145904401E-2"/>
    <n v="2.4524209260132514E-2"/>
    <n v="3.0965245906455503E-2"/>
    <n v="4.8173465825088385E-2"/>
    <n v="8.1581422879409296E-2"/>
    <n v="4.9148371114068883E-2"/>
    <n v="6.8036105481568146E-2"/>
    <n v="0.12187197244984364"/>
    <n v="0.19300944837340001"/>
    <n v="0.27520414164388673"/>
    <n v="0.36840241110619004"/>
    <n v="0.47263860886969056"/>
    <n v="3.9113874439910545E-3"/>
    <n v="3.9113874439910545E-3"/>
    <n v="3.9113874439910545E-3"/>
    <n v="4.9101089360056279E-3"/>
    <n v="5.9119481069401783E-3"/>
    <n v="6.9169146891594601E-3"/>
    <n v="7.9250184454094583E-3"/>
    <n v="8.9362691689122298E-3"/>
    <n v="9.9506766834610381E-3"/>
    <n v="1.0968250843515787E-2"/>
    <n v="1.1989001534298755E-2"/>
    <n v="1.3012938671890619E-2"/>
    <n v="1.404007220332679E-2"/>
    <n v="0"/>
    <n v="0"/>
    <n v="0"/>
    <n v="9.5640164624999999E-3"/>
    <n v="3.8285921553270492E-2"/>
    <n v="8.6225519878505685E-2"/>
    <n v="0.15344280273464483"/>
    <n v="0.23999794869115751"/>
    <n v="0.34595132417514823"/>
    <n v="0.47136348405778605"/>
    <n v="0.61629517224256469"/>
    <n v="0.78080732225539906"/>
    <n v="0.96496105783656405"/>
    <n v="1.4732598805165753E-2"/>
    <n v="1.4732598805165753E-2"/>
    <n v="1.4732598805165753E-2"/>
    <n v="1.799101096540939E-2"/>
    <n v="2.1259594813141294E-2"/>
    <n v="2.4538382101013147E-2"/>
    <n v="2.7827404680797932E-2"/>
    <n v="3.1126694503699353E-2"/>
    <n v="3.4436283620662228E-2"/>
    <n v="3.7756204182683856E-2"/>
    <n v="4.1086488441126327E-2"/>
    <n v="4.4427168748029856E-2"/>
    <n v="4.777827755642703E-2"/>
    <n v="5.1139847420658115E-2"/>
    <n v="5.1139847420658115E-2"/>
    <n v="5.4511910996687278E-2"/>
    <n v="5.7894501042419819E-2"/>
    <n v="6.1287650418020423E-2"/>
    <n v="6.4691392086232355E-2"/>
    <n v="6.81057591126977E-2"/>
    <n v="7.1530784666278546E-2"/>
    <n v="7.4966502019379239E-2"/>
    <n v="7.8412944548269595E-2"/>
    <n v="8.1870145733409103E-2"/>
    <n v="8.5338139159772231E-2"/>
    <n v="8.8816958517174638E-2"/>
    <n v="9.2306637600600455E-2"/>
    <n v="9.2306637600600455E-2"/>
  </r>
  <r>
    <s v="DE Florida"/>
    <x v="25"/>
    <s v="Regulated &amp; Renewable Energy"/>
    <s v="PEF Fossil Hydro Maintenance Inter City BG P7-10 342"/>
    <s v="AFUDC Not Eligible"/>
    <s v="Maintenance"/>
    <s v="Maintenance"/>
    <s v="Fossil Hydro"/>
    <s v="BG - Other Production Plant"/>
    <s v="~"/>
    <s v="PEF Inter City new P7-10 342"/>
    <n v="0"/>
    <n v="0"/>
    <n v="0"/>
    <n v="0"/>
    <n v="0"/>
    <n v="0"/>
    <n v="0"/>
    <n v="0"/>
    <n v="0"/>
    <n v="0"/>
    <n v="0"/>
    <n v="0"/>
    <n v="0"/>
    <n v="0"/>
    <n v="0"/>
    <n v="2.2072373595581275E-2"/>
    <n v="0.18093439905482253"/>
    <n v="2.5351054242316068E-2"/>
    <n v="2.5351054242316068E-2"/>
    <n v="5.1033813421526436E-3"/>
    <n v="7.3422607452923103E-5"/>
    <n v="7.3422607452923103E-5"/>
    <n v="8.5023717136221142E-4"/>
    <n v="1.6294766939912186E-3"/>
    <n v="2.411148745260831E-3"/>
    <n v="2.411148745260831E-3"/>
    <n v="3.19526091872273E-3"/>
    <n v="8.2137030103535749E-3"/>
    <n v="2.1711573351088267E-2"/>
    <n v="4.7967229794679274E-2"/>
    <n v="2.889764762680723E-2"/>
    <n v="4.3739589593066154E-2"/>
    <n v="8.6104512735639932E-2"/>
    <n v="0.14209505754714016"/>
    <n v="0.20679350989275197"/>
    <n v="0.28015762484585871"/>
    <n v="0.36221445577391342"/>
    <n v="2.9975567965856986E-3"/>
    <n v="2.9975567965856986E-3"/>
    <n v="2.9975567965856986E-3"/>
    <n v="3.7838132345019335E-3"/>
    <n v="4.5725241055527182E-3"/>
    <n v="5.3636970716683359E-3"/>
    <n v="6.1573398186970879E-3"/>
    <n v="6.9534600564799568E-3"/>
    <n v="7.7520655189255057E-3"/>
    <n v="8.5531639640850071E-3"/>
    <n v="9.3567631742278098E-3"/>
    <n v="1.0162870955916939E-2"/>
    <n v="1.0971495140084933E-2"/>
    <n v="0"/>
    <n v="0"/>
    <n v="0"/>
    <n v="7.5323295708333328E-3"/>
    <n v="3.0152831730584716E-2"/>
    <n v="6.7908606774979785E-2"/>
    <n v="0.12084690203132437"/>
    <n v="0.18901511231748847"/>
    <n v="0.27246078040232324"/>
    <n v="0.37123159746751511"/>
    <n v="0.48537540357088149"/>
    <n v="0.61494018811111328"/>
    <n v="0.75997409029396745"/>
    <n v="1.1602948412989922E-2"/>
    <n v="1.1602948412989922E-2"/>
    <n v="1.1602948412989922E-2"/>
    <n v="1.4169175098692491E-2"/>
    <n v="1.6743412697253018E-2"/>
    <n v="1.9325686216097843E-2"/>
    <n v="2.1916020740718242E-2"/>
    <n v="2.451444143491411E-2"/>
    <n v="2.7120973541038429E-2"/>
    <n v="2.9735642380242473E-2"/>
    <n v="3.2358473352721795E-2"/>
    <n v="3.4989491937962976E-2"/>
    <n v="3.7628723694991151E-2"/>
    <n v="4.0276194262618283E-2"/>
    <n v="4.0276194262618283E-2"/>
    <n v="4.2931929359692263E-2"/>
    <n v="4.5595954785346726E-2"/>
    <n v="4.8268296419251691E-2"/>
    <n v="5.0948980221864969E-2"/>
    <n v="5.363803223468435E-2"/>
    <n v="5.6335478580500586E-2"/>
    <n v="5.9041345463651168E-2"/>
    <n v="6.1755659170274875E-2"/>
    <n v="6.4478446068567133E-2"/>
    <n v="6.7209732609036191E-2"/>
    <n v="6.9949545324760026E-2"/>
    <n v="7.2697910831644161E-2"/>
    <n v="7.2697910831644161E-2"/>
  </r>
  <r>
    <s v="DE Florida"/>
    <x v="25"/>
    <s v="Regulated &amp; Renewable Energy"/>
    <s v="PEF Fossil Hydro Maintenance Inter City BG P7-10 343"/>
    <s v="AFUDC Not Eligible"/>
    <s v="Maintenance"/>
    <s v="Maintenance"/>
    <s v="Fossil Hydro"/>
    <s v="BG - Other Production Plant"/>
    <s v="~"/>
    <s v="PEF Inter City new P7-10 343"/>
    <n v="0"/>
    <n v="0"/>
    <n v="0"/>
    <n v="0"/>
    <n v="0"/>
    <n v="0"/>
    <n v="0"/>
    <n v="0"/>
    <n v="0"/>
    <n v="0"/>
    <n v="0"/>
    <n v="0"/>
    <n v="0"/>
    <n v="0"/>
    <n v="0"/>
    <n v="0.21742544805779651"/>
    <n v="1.7823068558171951"/>
    <n v="0.24972231932847166"/>
    <n v="0.24972231932847166"/>
    <n v="5.0271212116012376E-2"/>
    <n v="7.2325449068239012E-4"/>
    <n v="7.2325449068239012E-4"/>
    <n v="8.3753202680399916E-3"/>
    <n v="1.6051273269572796E-2"/>
    <n v="2.3751188063311897E-2"/>
    <n v="2.3751188063311897E-2"/>
    <n v="3.1475139450065165E-2"/>
    <n v="8.0909651583521425E-2"/>
    <n v="0.21387136020772682"/>
    <n v="0.47250452630465156"/>
    <n v="0.28465828361715972"/>
    <n v="0.43085986307518798"/>
    <n v="0.84817847886974085"/>
    <n v="1.3997172266135571"/>
    <n v="2.0370338219029178"/>
    <n v="2.7597121281561354"/>
    <n v="3.5680186364469719"/>
    <n v="2.9527641273107363E-2"/>
    <n v="2.9527641273107363E-2"/>
    <n v="2.9527641273107363E-2"/>
    <n v="3.7272714885692879E-2"/>
    <n v="4.5041966062222598E-2"/>
    <n v="5.2835470277072555E-2"/>
    <n v="6.065330324022488E-2"/>
    <n v="6.849554089800329E-2"/>
    <n v="7.636225943381085E-2"/>
    <n v="8.4253535268870083E-2"/>
    <n v="9.2169445062965344E-2"/>
    <n v="0.10011006571518755"/>
    <n v="0.10807547436468116"/>
    <n v="0"/>
    <n v="0"/>
    <n v="0"/>
    <n v="7.4195592420833331E-2"/>
    <n v="0.29701398383832567"/>
    <n v="0.66891912558542088"/>
    <n v="1.1903764172980202"/>
    <n v="1.8618527114361068"/>
    <n v="2.683816317818982"/>
    <n v="3.6567370081746611"/>
    <n v="4.7810860207034693"/>
    <n v="6.0573360646558854"/>
    <n v="7.4859613249246735"/>
    <n v="0.11429234783667486"/>
    <n v="0.11429234783667486"/>
    <n v="0.11429234783667486"/>
    <n v="0.13957041187268437"/>
    <n v="0.16492738568285317"/>
    <n v="0.19036351559745596"/>
    <n v="0.21587904871572927"/>
    <n v="0.24147423290827189"/>
    <n v="0.26714931681945286"/>
    <n v="0.29290454986982684"/>
    <n v="0.31874018225855716"/>
    <n v="0.3446564649658464"/>
    <n v="0.37065364975537451"/>
    <n v="0.39673198917674457"/>
    <n v="0.39673198917674457"/>
    <n v="0.42289173656793611"/>
    <n v="0.44913314605776633"/>
    <n v="0.47545647256835866"/>
    <n v="0.50186197181761927"/>
    <n v="0.52834990032172136"/>
    <n v="0.5549205153975969"/>
    <n v="0.58157407516543635"/>
    <n v="0.60831083855119628"/>
    <n v="0.63513106528911456"/>
    <n v="0.66203501592423386"/>
    <n v="0.68902295181493223"/>
    <n v="0.71609513513546252"/>
    <n v="0.71609513513546252"/>
  </r>
  <r>
    <s v="DE Florida"/>
    <x v="25"/>
    <s v="Regulated &amp; Renewable Energy"/>
    <s v="PEF Fossil Hydro Maintenance Inter City BG P7-10 344"/>
    <s v="AFUDC Not Eligible"/>
    <s v="Maintenance"/>
    <s v="Maintenance"/>
    <s v="Fossil Hydro"/>
    <s v="BG - Other Production Plant"/>
    <s v="~"/>
    <s v="PEF Inter City new P7-10 344"/>
    <n v="0"/>
    <n v="0"/>
    <n v="0"/>
    <n v="0"/>
    <n v="0"/>
    <n v="0"/>
    <n v="0"/>
    <n v="0"/>
    <n v="0"/>
    <n v="0"/>
    <n v="0"/>
    <n v="0"/>
    <n v="0"/>
    <n v="0"/>
    <n v="0"/>
    <n v="4.9549047959178832E-2"/>
    <n v="0.40616960280281567"/>
    <n v="5.690917639776305E-2"/>
    <n v="5.690917639776305E-2"/>
    <n v="1.1456297882114587E-2"/>
    <n v="1.648223414767308E-4"/>
    <n v="1.648223414767308E-4"/>
    <n v="1.9086502952694211E-3"/>
    <n v="3.6579219044706275E-3"/>
    <n v="5.4126541623761293E-3"/>
    <n v="5.4126541623761293E-3"/>
    <n v="7.1728641153291665E-3"/>
    <n v="1.8438486582337359E-2"/>
    <n v="4.8739107490354754E-2"/>
    <n v="0.10767897522545204"/>
    <n v="6.4870727290279706E-2"/>
    <n v="9.8188580085265709E-2"/>
    <n v="0.19329124765693756"/>
    <n v="0.31898131801171659"/>
    <n v="0.46421928728925427"/>
    <n v="0.62891032219552823"/>
    <n v="0.81311515333549966"/>
    <n v="6.7290490907656597E-3"/>
    <n v="6.7290490907656597E-3"/>
    <n v="6.7290490907656597E-3"/>
    <n v="8.494072584130416E-3"/>
    <n v="1.0264605898383704E-2"/>
    <n v="1.2040666233368096E-2"/>
    <n v="1.38222708426184E-2"/>
    <n v="1.5609437033529261E-2"/>
    <n v="1.7402182167523303E-2"/>
    <n v="1.9200523660219779E-2"/>
    <n v="2.1004478981603764E-2"/>
    <n v="2.2814065656195853E-2"/>
    <n v="2.4629301263222415E-2"/>
    <n v="0"/>
    <n v="0"/>
    <n v="0"/>
    <n v="1.6909045833333334E-2"/>
    <n v="6.7688967794439878E-2"/>
    <n v="0.1524454995812014"/>
    <n v="0.27128470495721241"/>
    <n v="0.4243129787821362"/>
    <n v="0.61163704804527774"/>
    <n v="0.83336397290238251"/>
    <n v="1.0896011477156726"/>
    <n v="1.3804563020971288"/>
    <n v="1.7060375019550296"/>
    <n v="2.6047026311322607E-2"/>
    <n v="2.6047026311322607E-2"/>
    <n v="2.6047026311322607E-2"/>
    <n v="3.1807852924020441E-2"/>
    <n v="3.758666293633034E-2"/>
    <n v="4.338351248649136E-2"/>
    <n v="4.9198457887987636E-2"/>
    <n v="5.5031555630095402E-2"/>
    <n v="6.0882862378431768E-2"/>
    <n v="6.6752434975505218E-2"/>
    <n v="7.2640330441267775E-2"/>
    <n v="7.8546605973668943E-2"/>
    <n v="8.4471318949211338E-2"/>
    <n v="9.0414526923508085E-2"/>
    <n v="9.0414526923508085E-2"/>
    <n v="9.6376287631841959E-2"/>
    <n v="0.10235665898972622"/>
    <n v="0.10835569909346725"/>
    <n v="0.11437346622072891"/>
    <n v="0.12041001883109875"/>
    <n v="0.1264654155666558"/>
    <n v="0.13253971525254032"/>
    <n v="0.1386329768975253"/>
    <n v="0.14474525969458957"/>
    <n v="0.15087662302149293"/>
    <n v="0.157027126441353"/>
    <n v="0.16319682970322374"/>
    <n v="0.16319682970322374"/>
  </r>
  <r>
    <s v="DE Florida"/>
    <x v="25"/>
    <s v="Regulated &amp; Renewable Energy"/>
    <s v="PEF Fossil Hydro Maintenance Inter City BG P7-10 345"/>
    <s v="AFUDC Not Eligible"/>
    <s v="Maintenance"/>
    <s v="Maintenance"/>
    <s v="Fossil Hydro"/>
    <s v="BG - Other Production Plant"/>
    <s v="~"/>
    <s v="PEF Inter City new P7-10 345"/>
    <n v="0"/>
    <n v="0"/>
    <n v="0"/>
    <n v="0"/>
    <n v="0"/>
    <n v="0"/>
    <n v="0"/>
    <n v="0"/>
    <n v="0"/>
    <n v="0"/>
    <n v="0"/>
    <n v="0"/>
    <n v="0"/>
    <n v="0"/>
    <n v="0"/>
    <n v="1.9606300460710234E-2"/>
    <n v="0.16071919842173521"/>
    <n v="2.2518664987172726E-2"/>
    <n v="2.2518664987172726E-2"/>
    <n v="4.5331974618198004E-3"/>
    <n v="6.521934290832157E-5"/>
    <n v="6.521934290832157E-5"/>
    <n v="7.5524299062830632E-4"/>
    <n v="1.4474206644686691E-3"/>
    <n v="2.141759088588129E-3"/>
    <n v="2.141759088588129E-3"/>
    <n v="2.8382650081360101E-3"/>
    <n v="7.2960132003325757E-3"/>
    <n v="1.9285811231529976E-2"/>
    <n v="4.2608010214664378E-2"/>
    <n v="2.5669009249296944E-2"/>
    <n v="3.885271023871624E-2"/>
    <n v="7.6484340952618357E-2"/>
    <n v="0.12621924779348931"/>
    <n v="0.18368915652523315"/>
    <n v="0.24885654210684782"/>
    <n v="0.32174543532271915"/>
    <n v="2.6626497122025916E-3"/>
    <n v="2.6626497122025916E-3"/>
    <n v="2.6626497122025916E-3"/>
    <n v="3.361060324645268E-3"/>
    <n v="4.0616511445444887E-3"/>
    <n v="4.7644289777884642E-3"/>
    <n v="5.469400651511142E-3"/>
    <n v="6.1765730141585297E-3"/>
    <n v="6.8859529355552226E-3"/>
    <n v="7.5975473069711426E-3"/>
    <n v="8.3113630411884801E-3"/>
    <n v="9.0274070725688514E-3"/>
    <n v="9.7456863571206628E-3"/>
    <n v="0"/>
    <n v="0"/>
    <n v="0"/>
    <n v="6.6907793666666658E-3"/>
    <n v="2.6784003871892205E-2"/>
    <n v="6.0321511526592306E-2"/>
    <n v="0.10734527094614618"/>
    <n v="0.16789738175810062"/>
    <n v="0.24202007501114675"/>
    <n v="0.32975571358537348"/>
    <n v="0.43114679260380151"/>
    <n v="0.54623593984520236"/>
    <n v="0.67506591615820555"/>
    <n v="1.0306607949649438E-2"/>
    <n v="1.0306607949649438E-2"/>
    <n v="1.0306607949649438E-2"/>
    <n v="1.2586122726243123E-2"/>
    <n v="1.4872753395729459E-2"/>
    <n v="1.7166522171577808E-2"/>
    <n v="1.9467451336600661E-2"/>
    <n v="2.1775563243170089E-2"/>
    <n v="2.4090880313434898E-2"/>
    <n v="2.6413425039538443E-2"/>
    <n v="2.8743219983837123E-2"/>
    <n v="3.1080287779119573E-2"/>
    <n v="3.3424651128826519E-2"/>
    <n v="3.5776332807271348E-2"/>
    <n v="3.5776332807271348E-2"/>
    <n v="3.8135355659861328E-2"/>
    <n v="4.0501742603319554E-2"/>
    <n v="4.2875516625907564E-2"/>
    <n v="4.5256700787648665E-2"/>
    <n v="4.7645318220551951E-2"/>
    <n v="5.0041392128837008E-2"/>
    <n v="5.2444945789159335E-2"/>
    <n v="5.4856002550836482E-2"/>
    <n v="5.7274585836074851E-2"/>
    <n v="5.9700719140197256E-2"/>
    <n v="6.2134426031871137E-2"/>
    <n v="6.4575730153337549E-2"/>
    <n v="6.4575730153337549E-2"/>
  </r>
  <r>
    <s v="DE Florida"/>
    <x v="25"/>
    <s v="Regulated &amp; Renewable Energy"/>
    <s v="PEF Fossil Hydro Maintenance Inter City BG P7-10 346"/>
    <s v="AFUDC Not Eligible"/>
    <s v="Maintenance"/>
    <s v="Maintenance"/>
    <s v="Fossil Hydro"/>
    <s v="BG - Other Production Plant"/>
    <s v="~"/>
    <s v="PEF Inter City new P7-10 346"/>
    <n v="0"/>
    <n v="0"/>
    <n v="0"/>
    <n v="0"/>
    <n v="0"/>
    <n v="0"/>
    <n v="0"/>
    <n v="0"/>
    <n v="0"/>
    <n v="0"/>
    <n v="0"/>
    <n v="0"/>
    <n v="0"/>
    <n v="0"/>
    <n v="0"/>
    <n v="2.999369942274279E-3"/>
    <n v="2.4586807381564834E-2"/>
    <n v="3.4449031849746216E-3"/>
    <n v="3.4449031849746216E-3"/>
    <n v="6.9348810789793573E-4"/>
    <n v="9.9772487505280861E-6"/>
    <n v="9.9772487505280861E-6"/>
    <n v="1.1553699943256995E-4"/>
    <n v="2.2142627282152342E-4"/>
    <n v="3.2764609757853701E-4"/>
    <n v="3.2764609757853701E-4"/>
    <n v="4.3419750557589982E-4"/>
    <n v="1.1161433915269682E-3"/>
    <n v="2.9503415310881773E-3"/>
    <n v="6.5181692688060693E-3"/>
    <n v="3.9268425445476776E-3"/>
    <n v="5.9436838428250927E-3"/>
    <n v="1.1700567058413375E-2"/>
    <n v="1.9309008281644325E-2"/>
    <n v="2.8100749343690379E-2"/>
    <n v="3.8070049667419718E-2"/>
    <n v="4.9220585479896231E-2"/>
    <n v="4.0733189464221831E-4"/>
    <n v="4.0733189464221831E-4"/>
    <n v="4.0733189464221831E-4"/>
    <n v="5.1417468237383284E-4"/>
    <n v="6.2135099803062549E-4"/>
    <n v="7.2886188277671449E-4"/>
    <n v="8.3670838102638885E-4"/>
    <n v="9.4489154045425427E-4"/>
    <n v="1.0534124120054108E-3"/>
    <n v="1.1622720499056625E-3"/>
    <n v="1.2714715116717583E-3"/>
    <n v="1.3810118581216654E-3"/>
    <n v="1.4908941533848749E-3"/>
    <n v="0"/>
    <n v="0"/>
    <n v="0"/>
    <n v="1.0236476208333335E-3"/>
    <n v="4.0977859734018605E-3"/>
    <n v="9.2288160131081178E-3"/>
    <n v="1.6423158677025089E-2"/>
    <n v="2.5687254946272397E-2"/>
    <n v="3.702756590858719E-2"/>
    <n v="5.0450572821090382E-2"/>
    <n v="6.5962777173248804E-2"/>
    <n v="8.3570700750033894E-2"/>
    <n v="0.10328088569527759"/>
    <n v="1.5768469005392888E-3"/>
    <n v="1.5768469005392888E-3"/>
    <n v="1.5768469005392888E-3"/>
    <n v="1.9255984808618459E-3"/>
    <n v="2.2754387485301487E-3"/>
    <n v="2.6263711020668235E-3"/>
    <n v="2.978398950603563E-3"/>
    <n v="3.3315257139142442E-3"/>
    <n v="3.6857548224481498E-3"/>
    <n v="4.0410897173632923E-3"/>
    <n v="4.3975338505598443E-3"/>
    <n v="4.7550906847136721E-3"/>
    <n v="5.1137636933099731E-3"/>
    <n v="5.4735563606770187E-3"/>
    <n v="5.4735563606770187E-3"/>
    <n v="5.8344721820200044E-3"/>
    <n v="6.1965146634550012E-3"/>
    <n v="6.5596873220430197E-3"/>
    <n v="6.9239936858241724E-3"/>
    <n v="7.2894372938519499E-3"/>
    <n v="7.6560216962275997E-3"/>
    <n v="8.0237504541346132E-3"/>
    <n v="8.3926271398733227E-3"/>
    <n v="8.7626553368956011E-3"/>
    <n v="9.1338386398396795E-3"/>
    <n v="9.5061806545650579E-3"/>
    <n v="9.8796849981875445E-3"/>
    <n v="9.8796849981875445E-3"/>
  </r>
  <r>
    <s v="DE Florida"/>
    <x v="25"/>
    <s v="Regulated &amp; Renewable Energy"/>
    <s v="PEF Fossil Hydro Maintenance Osprey BG"/>
    <s v="AFUDC Not Eligible"/>
    <s v="Maintenance"/>
    <s v="Maintenance"/>
    <s v="Fossil Hydro"/>
    <s v="BG - Other Production Plant"/>
    <s v="~"/>
    <s v="PEF Osprey CC 346"/>
    <n v="0.5"/>
    <n v="0.83"/>
    <n v="1.21"/>
    <n v="1.6"/>
    <n v="1.99"/>
    <n v="2.4"/>
    <n v="4.0199999999999996"/>
    <n v="6.71"/>
    <n v="9.2800000000000011"/>
    <n v="12.18"/>
    <n v="15.669999999999998"/>
    <n v="19.490000000000002"/>
    <n v="19.490000000000002"/>
    <n v="23.909332610650004"/>
    <n v="28.847500300280693"/>
    <n v="33.801083319843073"/>
    <n v="38.770129790910126"/>
    <n v="31.192382830392724"/>
    <n v="26.132461280642062"/>
    <n v="29.492232700491023"/>
    <n v="32.862492217988184"/>
    <n v="32.777639685544059"/>
    <n v="36.149690703899623"/>
    <n v="39.532268152757652"/>
    <n v="36.956464781288254"/>
    <n v="36.956464781288254"/>
    <n v="40.128514963769064"/>
    <n v="43.310467240143019"/>
    <n v="46.502352521479558"/>
    <n v="48.590080278902796"/>
    <n v="47.053640602591898"/>
    <n v="44.343410048709082"/>
    <n v="47.271372095263835"/>
    <n v="50.208474273100457"/>
    <n v="53.15474511469256"/>
    <n v="56.110213241582741"/>
    <n v="54.683573956604178"/>
    <n v="57.572888770647545"/>
    <n v="57.572888770647545"/>
    <n v="60.471223072066465"/>
    <n v="63.378605016724094"/>
    <n v="66.295062848376901"/>
    <n v="69.220624898949055"/>
    <n v="72.155319588807615"/>
    <n v="71.773462269371848"/>
    <n v="74.701738758698355"/>
    <n v="77.63915636089331"/>
    <n v="80.585743611494507"/>
    <n v="83.541529135118282"/>
    <n v="86.506541645737585"/>
    <n v="82.474298411511882"/>
    <n v="82.474298411511882"/>
    <n v="85.309930107847066"/>
    <n v="88.15441371057976"/>
    <n v="91.007776852440585"/>
    <n v="93.870047252420463"/>
    <n v="96.741252716039853"/>
    <n v="96.196512428589301"/>
    <n v="99.060462908781133"/>
    <n v="101.93335369726847"/>
    <n v="104.81521270274351"/>
    <n v="107.70606792102016"/>
    <n v="110.60594743530606"/>
    <n v="108.63776956729703"/>
    <n v="108.63776956729703"/>
    <n v="111.49493854948081"/>
    <n v="114.3610266703612"/>
    <n v="117.23606177254591"/>
    <n v="120.12007178555805"/>
    <n v="114.50545885775539"/>
    <n v="117.26324753798883"/>
    <n v="117.00601948297532"/>
    <n v="119.76634871392032"/>
    <n v="106.88917249929005"/>
    <n v="109.36040383489224"/>
    <n v="111.83934953921784"/>
    <n v="114.32603369398025"/>
    <n v="114.32603369398025"/>
    <n v="116.82048045606807"/>
    <n v="119.32271405777969"/>
    <n v="121.83275880705877"/>
    <n v="124.35063908773033"/>
    <n v="126.87637935973765"/>
    <n v="129.41000415937989"/>
    <n v="131.95153809955042"/>
    <n v="134.50100586997596"/>
    <n v="137.0584322374564"/>
    <n v="139.62384204610544"/>
    <n v="142.19726021759183"/>
    <n v="144.77871175138162"/>
    <n v="144.77871175138162"/>
  </r>
  <r>
    <s v="DE Florida"/>
    <x v="25"/>
    <s v="Regulated &amp; Renewable Energy"/>
    <s v="PEF Fossil Hydro Maintenance Osprey BG-341"/>
    <s v="AFUDC Not Eligible"/>
    <s v="Maintenance"/>
    <s v="Maintenance"/>
    <s v="Fossil Hydro"/>
    <s v="BG - Other Production Plant"/>
    <s v="~"/>
    <s v="PEF Osprey CC 341"/>
    <n v="121.87"/>
    <n v="159.32"/>
    <n v="202.01999999999998"/>
    <n v="231.31"/>
    <n v="260.07"/>
    <n v="270.52"/>
    <n v="292.42"/>
    <n v="314.07"/>
    <n v="340.09"/>
    <n v="369.81"/>
    <n v="406.36999999999995"/>
    <n v="427.64"/>
    <n v="427.64"/>
    <n v="484.78796004784999"/>
    <n v="556.16955391369027"/>
    <n v="628.6557939173091"/>
    <n v="703.69789147351958"/>
    <n v="566.15786808452924"/>
    <n v="474.31767707191682"/>
    <n v="527.83138676777787"/>
    <n v="582.24832267278862"/>
    <n v="580.74492955328913"/>
    <n v="635.69877626130472"/>
    <n v="690.85254228784947"/>
    <n v="645.83867410459641"/>
    <n v="645.83867410459641"/>
    <n v="697.7399146593425"/>
    <n v="750.04242901937232"/>
    <n v="802.6330699881994"/>
    <n v="837.23843945203453"/>
    <n v="810.76459233091248"/>
    <n v="764.06557091617958"/>
    <n v="813.12330857189954"/>
    <n v="862.34985301995664"/>
    <n v="911.79026213965108"/>
    <n v="961.44384957057571"/>
    <n v="936.99850376173288"/>
    <n v="985.51255799925718"/>
    <n v="985.51255799925718"/>
    <n v="1034.2194314521321"/>
    <n v="1083.1668453879904"/>
    <n v="1132.4127611098713"/>
    <n v="1182.2797116375782"/>
    <n v="1232.8479062906017"/>
    <n v="1154.4509393875064"/>
    <n v="1202.2003450229386"/>
    <n v="1250.1170890076978"/>
    <n v="1298.2536605298885"/>
    <n v="1346.6091657527604"/>
    <n v="1395.1242014118263"/>
    <n v="1330.3632406083934"/>
    <n v="1330.3632406083934"/>
    <n v="1376.8557035018221"/>
    <n v="1423.5768556501127"/>
    <n v="1470.5802564954417"/>
    <n v="1518.1678535839401"/>
    <n v="1566.4147435341977"/>
    <n v="1443.131609673088"/>
    <n v="1487.949222258243"/>
    <n v="1532.9238538663483"/>
    <n v="1578.1046433100844"/>
    <n v="1623.4907549700624"/>
    <n v="1669.0265797207551"/>
    <n v="1639.7433843535441"/>
    <n v="1639.7433843535441"/>
    <n v="1684.7020686080864"/>
    <n v="1730.0501931031599"/>
    <n v="1775.9590722180576"/>
    <n v="1823.3557075175702"/>
    <n v="1761.6028023150923"/>
    <n v="1561.2441831173528"/>
    <n v="1603.6057545838071"/>
    <n v="1646.1521580389431"/>
    <n v="1643.1924509937855"/>
    <n v="1686.1652372940434"/>
    <n v="1729.2968566867594"/>
    <n v="1545.5966031011308"/>
    <n v="1545.5966031011308"/>
    <n v="1584.4954653816537"/>
    <n v="1623.5261113483239"/>
    <n v="1662.6785981115888"/>
    <n v="1701.953306018208"/>
    <n v="1741.350616602258"/>
    <n v="1780.870912588839"/>
    <n v="1820.5145778977924"/>
    <n v="1860.2819976474309"/>
    <n v="1900.1735581582791"/>
    <n v="1940.1896469568273"/>
    <n v="1980.3306527792954"/>
    <n v="2020.5969655754093"/>
    <n v="2020.5969655754093"/>
  </r>
  <r>
    <s v="DE Florida"/>
    <x v="25"/>
    <s v="Regulated &amp; Renewable Energy"/>
    <s v="PEF Fossil Hydro Maintenance Osprey BG-342"/>
    <s v="AFUDC Not Eligible"/>
    <s v="Maintenance"/>
    <s v="Maintenance"/>
    <s v="Fossil Hydro"/>
    <s v="BG - Other Production Plant"/>
    <s v="~"/>
    <s v="PEF Osprey CC 342"/>
    <n v="0"/>
    <n v="0"/>
    <n v="0"/>
    <n v="0"/>
    <n v="0"/>
    <n v="0"/>
    <n v="0"/>
    <n v="0"/>
    <n v="0"/>
    <n v="0"/>
    <n v="0"/>
    <n v="0"/>
    <n v="0"/>
    <n v="0"/>
    <n v="8.1659880251372496E-2"/>
    <n v="0.33461128064883366"/>
    <n v="1.0401962286702573"/>
    <n v="0.83688651955507742"/>
    <n v="0.70112965359142487"/>
    <n v="1.7163910616104068"/>
    <n v="2.8776096888461922"/>
    <n v="2.8701795624922726"/>
    <n v="4.1305439038789977"/>
    <n v="5.4003456155182192"/>
    <n v="5.0484753815665284"/>
    <n v="5.0484753815665284"/>
    <n v="6.2741927037072784"/>
    <n v="7.5501421264924575"/>
    <n v="8.8542915291443389"/>
    <n v="9.7474938091294128"/>
    <n v="9.4392737743614568"/>
    <n v="8.895583469804448"/>
    <n v="10.250089775061333"/>
    <n v="11.611862723159311"/>
    <n v="12.989562190404882"/>
    <n v="14.382975277840021"/>
    <n v="14.017278617984246"/>
    <n v="15.374048495671284"/>
    <n v="15.374048495671284"/>
    <n v="16.743078706392463"/>
    <n v="18.133547252752948"/>
    <n v="19.556617902116564"/>
    <n v="21.074771849555411"/>
    <n v="22.703487692334988"/>
    <n v="21.259769806195941"/>
    <n v="22.837979592561631"/>
    <n v="24.424661801551345"/>
    <n v="26.029922631610901"/>
    <n v="27.653513601378801"/>
    <n v="29.283837205486265"/>
    <n v="27.924496272600535"/>
    <n v="27.924496272600535"/>
    <n v="29.500491462752041"/>
    <n v="31.097611957253083"/>
    <n v="32.726173039193135"/>
    <n v="34.444664679521175"/>
    <n v="36.26757889668712"/>
    <n v="33.413174721551101"/>
    <n v="35.14231223188952"/>
    <n v="36.880166648252398"/>
    <n v="38.6362005852598"/>
    <n v="40.410183907245489"/>
    <n v="42.191262947433444"/>
    <n v="41.451014103771662"/>
    <n v="41.451014103771662"/>
    <n v="43.222236471343834"/>
    <n v="45.047301453006753"/>
    <n v="46.959368929850932"/>
    <n v="49.138169148884067"/>
    <n v="47.473971269795733"/>
    <n v="42.07444572467908"/>
    <n v="44.266205512564206"/>
    <n v="46.475008043977738"/>
    <n v="46.391448083824734"/>
    <n v="48.674984662849681"/>
    <n v="50.970437750354108"/>
    <n v="45.555935142600511"/>
    <n v="45.555935142600511"/>
    <n v="47.658308786358695"/>
    <n v="49.769253627802783"/>
    <n v="51.886788142430056"/>
    <n v="54.010932901025612"/>
    <n v="56.141708538589732"/>
    <n v="58.279135754538366"/>
    <n v="60.423235312904211"/>
    <n v="62.574028042538416"/>
    <n v="64.731534837312935"/>
    <n v="66.895776656323505"/>
    <n v="69.066774524093219"/>
    <n v="71.244549530776823"/>
    <n v="71.244549530776823"/>
  </r>
  <r>
    <s v="DE Florida"/>
    <x v="25"/>
    <s v="Regulated &amp; Renewable Energy"/>
    <s v="PEF Fossil Hydro Maintenance Osprey BG-343"/>
    <s v="AFUDC Not Eligible"/>
    <s v="Maintenance"/>
    <s v="Maintenance"/>
    <s v="Fossil Hydro"/>
    <s v="BG - Other Production Plant"/>
    <s v="~"/>
    <s v="PEF Osprey CC 343"/>
    <n v="0"/>
    <n v="0"/>
    <n v="0"/>
    <n v="0"/>
    <n v="0"/>
    <n v="0"/>
    <n v="0"/>
    <n v="0"/>
    <n v="0"/>
    <n v="0"/>
    <n v="0"/>
    <n v="0"/>
    <n v="0"/>
    <n v="0"/>
    <n v="1.066185633101483"/>
    <n v="4.3688251685316244"/>
    <n v="13.581238071873528"/>
    <n v="10.926741270489803"/>
    <n v="9.1542427113470168"/>
    <n v="22.409921310680105"/>
    <n v="37.571278557806508"/>
    <n v="37.474267712991505"/>
    <n v="53.930112971683926"/>
    <n v="70.509176493083771"/>
    <n v="65.915011194279714"/>
    <n v="65.915011194279714"/>
    <n v="81.918490443664552"/>
    <n v="98.577821059261723"/>
    <n v="115.60534243505933"/>
    <n v="127.26736588454348"/>
    <n v="123.24311588696756"/>
    <n v="116.14446732428479"/>
    <n v="133.82946953301618"/>
    <n v="151.60934807727736"/>
    <n v="169.5971699328465"/>
    <n v="187.79015540166802"/>
    <n v="183.01546648942372"/>
    <n v="200.73002284882352"/>
    <n v="200.73002284882352"/>
    <n v="218.60465525655698"/>
    <n v="236.75918956486419"/>
    <n v="255.3393803481691"/>
    <n v="275.16098566927474"/>
    <n v="296.42609498460729"/>
    <n v="277.57631908025962"/>
    <n v="298.18198797354927"/>
    <n v="318.89827477363934"/>
    <n v="339.85712659029815"/>
    <n v="361.05529924126233"/>
    <n v="382.34137503746723"/>
    <n v="364.59328151484402"/>
    <n v="364.59328151484402"/>
    <n v="385.1700216842388"/>
    <n v="406.02259139324082"/>
    <n v="427.28567815958507"/>
    <n v="449.72298669658556"/>
    <n v="473.52373956937112"/>
    <n v="436.25551874042844"/>
    <n v="458.8319087577388"/>
    <n v="481.52211249159404"/>
    <n v="504.44968348118164"/>
    <n v="527.61161683078421"/>
    <n v="550.86619598590005"/>
    <n v="541.20120764224748"/>
    <n v="541.20120764224748"/>
    <n v="564.32710258407826"/>
    <n v="588.15599809765467"/>
    <n v="613.12084892128905"/>
    <n v="641.56831946038074"/>
    <n v="619.83986162343501"/>
    <n v="549.34141632385956"/>
    <n v="577.95812764149525"/>
    <n v="606.79735847184293"/>
    <n v="605.70636429607271"/>
    <n v="635.52136678851048"/>
    <n v="665.49195763412763"/>
    <n v="594.7978828118255"/>
    <n v="594.7978828118255"/>
    <n v="622.24753516855947"/>
    <n v="649.80909758696339"/>
    <n v="677.45669810792197"/>
    <n v="705.19060531399884"/>
    <n v="733.01108862618366"/>
    <n v="760.91841830650969"/>
    <n v="788.91286546067886"/>
    <n v="816.99470204069576"/>
    <n v="845.16420084750939"/>
    <n v="873.42163553366333"/>
    <n v="901.76728060595394"/>
    <n v="930.20141142809746"/>
    <n v="930.20141142809746"/>
  </r>
  <r>
    <s v="DE Florida"/>
    <x v="25"/>
    <s v="Regulated &amp; Renewable Energy"/>
    <s v="PEF Fossil Hydro Maintenance Osprey BG-344"/>
    <s v="AFUDC Not Eligible"/>
    <s v="Maintenance"/>
    <s v="Maintenance"/>
    <s v="Fossil Hydro"/>
    <s v="BG - Other Production Plant"/>
    <s v="~"/>
    <s v="PEF Osprey CC 344"/>
    <n v="0"/>
    <n v="0"/>
    <n v="0"/>
    <n v="0"/>
    <n v="0"/>
    <n v="0"/>
    <n v="0"/>
    <n v="0"/>
    <n v="0"/>
    <n v="0"/>
    <n v="0"/>
    <n v="0"/>
    <n v="0"/>
    <n v="0.41760140424999992"/>
    <n v="1.4383001537216917"/>
    <n v="2.851049003570993"/>
    <n v="5.2955070848747319"/>
    <n v="4.2604831390375395"/>
    <n v="3.5693621507890771"/>
    <n v="6.4457647536297094"/>
    <n v="9.6557849421715876"/>
    <n v="9.6308532419327779"/>
    <n v="13.066591163412712"/>
    <n v="16.525565622410827"/>
    <n v="15.448809604234439"/>
    <n v="15.448809604234439"/>
    <n v="18.771955135369609"/>
    <n v="22.21098133355283"/>
    <n v="25.715801841288666"/>
    <n v="28.099593069257271"/>
    <n v="27.211071596726534"/>
    <n v="25.643748076146945"/>
    <n v="29.21842940669347"/>
    <n v="32.81117755067428"/>
    <n v="36.441686174043426"/>
    <n v="40.109476075839638"/>
    <n v="39.089666116762629"/>
    <n v="42.662958630770234"/>
    <n v="42.662958630770234"/>
    <n v="46.265651065216133"/>
    <n v="49.918613703308317"/>
    <n v="53.647232002537727"/>
    <n v="57.593561207305505"/>
    <n v="61.792796580512551"/>
    <n v="57.863384198292671"/>
    <n v="61.917681584427584"/>
    <n v="65.99269643191424"/>
    <n v="70.111409638373615"/>
    <n v="74.273260841315022"/>
    <n v="78.45188778530806"/>
    <n v="74.810190777487378"/>
    <n v="74.810190777487378"/>
    <n v="78.844793213590648"/>
    <n v="82.928835853373855"/>
    <n v="87.085776427873029"/>
    <n v="91.448604426425661"/>
    <n v="96.050273892818041"/>
    <n v="88.490731426429093"/>
    <n v="92.844531538417414"/>
    <n v="97.219469233919668"/>
    <n v="101.63706319815653"/>
    <n v="106.09679431443679"/>
    <n v="110.57398940464631"/>
    <n v="108.6339605437459"/>
    <n v="108.6339605437459"/>
    <n v="113.0825533195633"/>
    <n v="117.65487874895425"/>
    <n v="122.42633332415434"/>
    <n v="127.80555640936566"/>
    <n v="123.47707328522384"/>
    <n v="109.43321738678142"/>
    <n v="114.78187666220775"/>
    <n v="120.17042524067602"/>
    <n v="119.95436425720769"/>
    <n v="125.51331162409991"/>
    <n v="131.10049834011866"/>
    <n v="117.17391615895156"/>
    <n v="117.17391615895156"/>
    <n v="122.2840270198804"/>
    <n v="127.41465599461189"/>
    <n v="132.56130109989493"/>
    <n v="137.7240123328038"/>
    <n v="142.9028398464871"/>
    <n v="148.09783395065503"/>
    <n v="153.30904511206813"/>
    <n v="158.53652395502746"/>
    <n v="163.7803212618665"/>
    <n v="169.04048797344439"/>
    <n v="174.3170751896408"/>
    <n v="179.61013416985239"/>
    <n v="179.61013416985239"/>
  </r>
  <r>
    <s v="DE Florida"/>
    <x v="25"/>
    <s v="Regulated &amp; Renewable Energy"/>
    <s v="PEF Fossil Hydro Maintenance Osprey BG-345"/>
    <s v="AFUDC Not Eligible"/>
    <s v="Maintenance"/>
    <s v="Maintenance"/>
    <s v="Fossil Hydro"/>
    <s v="BG - Other Production Plant"/>
    <s v="~"/>
    <s v="PEF Osprey CC 345"/>
    <n v="0"/>
    <n v="0"/>
    <n v="0"/>
    <n v="0"/>
    <n v="0"/>
    <n v="0"/>
    <n v="0"/>
    <n v="0"/>
    <n v="0"/>
    <n v="0"/>
    <n v="0"/>
    <n v="0"/>
    <n v="0"/>
    <n v="0"/>
    <n v="0.24141674728276877"/>
    <n v="0.98923445307165214"/>
    <n v="3.0752039959935642"/>
    <n v="2.4741454527468312"/>
    <n v="2.0727980481050396"/>
    <n v="5.0742855106285596"/>
    <n v="8.5072763870352581"/>
    <n v="8.4853101910190318"/>
    <n v="12.211412393864942"/>
    <n v="15.965414946579688"/>
    <n v="14.925156657138757"/>
    <n v="14.925156657138757"/>
    <n v="18.548829482625077"/>
    <n v="22.321006938652474"/>
    <n v="26.176553943984892"/>
    <n v="28.817189571122306"/>
    <n v="27.905977382076614"/>
    <n v="26.298628161733802"/>
    <n v="30.303048758268076"/>
    <n v="34.328952233211695"/>
    <n v="38.401940377350435"/>
    <n v="42.521383782781797"/>
    <n v="41.44024947493336"/>
    <n v="45.451362027072321"/>
    <n v="45.451362027072321"/>
    <n v="49.498720649038894"/>
    <n v="53.6094574401681"/>
    <n v="57.816575579320613"/>
    <n v="62.304787020921111"/>
    <n v="67.119850845044908"/>
    <n v="62.851690353884251"/>
    <n v="67.517436661331502"/>
    <n v="72.208230187925437"/>
    <n v="76.953947694549313"/>
    <n v="81.753854601666646"/>
    <n v="86.573665428719778"/>
    <n v="82.554959604704166"/>
    <n v="82.554959604704166"/>
    <n v="87.214155324514337"/>
    <n v="91.93580778184446"/>
    <n v="96.750414728999701"/>
    <n v="101.83090424816373"/>
    <n v="107.22012260488876"/>
    <n v="98.781468166614502"/>
    <n v="103.89345483180578"/>
    <n v="109.03121252022505"/>
    <n v="114.22271785144216"/>
    <n v="119.46729041682289"/>
    <n v="124.73284088646314"/>
    <n v="122.5443939241645"/>
    <n v="122.5443939241645"/>
    <n v="127.78080685470617"/>
    <n v="133.17640003428448"/>
    <n v="138.82920720121123"/>
    <n v="145.27058263843813"/>
    <n v="140.35059885173439"/>
    <n v="124.38760642656706"/>
    <n v="130.86729930885664"/>
    <n v="137.39737726528426"/>
    <n v="137.15034300208305"/>
    <n v="143.90136457526751"/>
    <n v="150.68761602721861"/>
    <n v="134.68032776472222"/>
    <n v="134.68032776472222"/>
    <n v="140.89576179005141"/>
    <n v="147.13653562892878"/>
    <n v="153.39679110427576"/>
    <n v="159.67658903133247"/>
    <n v="165.97599041518413"/>
    <n v="172.2950564513537"/>
    <n v="178.63384852639641"/>
    <n v="184.99242821849603"/>
    <n v="191.37085729806307"/>
    <n v="197.76919772833494"/>
    <n v="204.18751166597778"/>
    <n v="210.62586146169033"/>
    <n v="210.62586146169033"/>
  </r>
  <r>
    <s v="DE Florida"/>
    <x v="25"/>
    <s v="Regulated &amp; Renewable Energy"/>
    <s v="PEF Fossil Hydro Maintenance Osprey BG-346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0"/>
    <n v="5.1702908133078131E-2"/>
    <n v="0.21185894775283476"/>
    <n v="0.65859966835315931"/>
    <n v="0.52987423818369361"/>
    <n v="0.44391985338975615"/>
    <n v="1.0867320538029781"/>
    <n v="1.8219569870452947"/>
    <n v="1.8172526066431764"/>
    <n v="2.6152515941059353"/>
    <n v="3.4192258473378896"/>
    <n v="3.1964394028223388"/>
    <n v="3.1964394028223388"/>
    <n v="3.9725016491627088"/>
    <n v="4.7803683223153115"/>
    <n v="5.6060897971638575"/>
    <n v="6.1716203279969344"/>
    <n v="5.9764709830147149"/>
    <n v="5.6322337666139015"/>
    <n v="6.48983868656717"/>
    <n v="7.3520444774265963"/>
    <n v="8.2243341350983794"/>
    <n v="9.1065728627246898"/>
    <n v="8.8750322242753832"/>
    <n v="9.734070323864092"/>
    <n v="9.734070323864092"/>
    <n v="10.600871046549894"/>
    <n v="11.481245770536974"/>
    <n v="12.382263063615417"/>
    <n v="13.343484107778536"/>
    <n v="14.374709477264592"/>
    <n v="13.460619736445349"/>
    <n v="14.459867895886779"/>
    <n v="15.464480453047104"/>
    <n v="16.480856343516042"/>
    <n v="17.50883823623883"/>
    <n v="18.541082945172416"/>
    <n v="17.680415239278993"/>
    <n v="17.680415239278993"/>
    <n v="18.678262002300769"/>
    <n v="19.68948416295996"/>
    <n v="20.720612744758672"/>
    <n v="21.808680223263821"/>
    <n v="22.962862108704442"/>
    <n v="21.155592600506143"/>
    <n v="22.250399137979585"/>
    <n v="23.350724768731187"/>
    <n v="24.462560674612572"/>
    <n v="25.585761147156585"/>
    <n v="26.713454270855401"/>
    <n v="26.24476473058613"/>
    <n v="26.24476473058613"/>
    <n v="27.366216937116096"/>
    <n v="28.521760337896733"/>
    <n v="29.73239064103911"/>
    <n v="31.111906841012356"/>
    <n v="30.058217412284783"/>
    <n v="26.639499567174536"/>
    <n v="28.027224841509113"/>
    <n v="29.425740926413855"/>
    <n v="29.372834776576141"/>
    <n v="30.818669854996962"/>
    <n v="32.27204998842705"/>
    <n v="28.843845198903168"/>
    <n v="28.843845198903168"/>
    <n v="30.174976321472954"/>
    <n v="31.511534370444796"/>
    <n v="32.852264712581373"/>
    <n v="34.197180372405086"/>
    <n v="35.546294415096597"/>
    <n v="36.899619946621762"/>
    <n v="38.257170113858919"/>
    <n v="39.618958104726637"/>
    <n v="40.984997148311805"/>
    <n v="42.355300514998163"/>
    <n v="43.729881516595206"/>
    <n v="45.108753506467508"/>
    <n v="45.108753506467508"/>
  </r>
  <r>
    <s v="DE Florida"/>
    <x v="25"/>
    <s v="Regulated &amp; Renewable Energy"/>
    <s v="PEF Fossil Hydro Maintenance Other BA"/>
    <s v="AFUDC Not Eligible"/>
    <s v="Maintenance"/>
    <s v="Maintenance"/>
    <s v="Fossil Hydro"/>
    <s v="BA - Fossil Steam Plants "/>
    <s v="~"/>
    <s v="PEF CR1&amp;2 Turbogenerator 314"/>
    <n v="6.3600000000000012"/>
    <n v="6.3600000000000012"/>
    <n v="4.76"/>
    <n v="4.76"/>
    <n v="4.76"/>
    <n v="4.76"/>
    <n v="4.6400000000000006"/>
    <n v="4.64000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Suwannee BG-341"/>
    <s v="AFUDC Not Eligible"/>
    <s v="Maintenance"/>
    <s v="Maintenance"/>
    <s v="Fossil Hydro"/>
    <s v="BG - Other Production Plant"/>
    <s v="~"/>
    <s v="PEF Suwannee 341"/>
    <n v="35.47"/>
    <n v="44.290000000000006"/>
    <n v="54.519999999999996"/>
    <n v="65.94"/>
    <n v="78.680000000000007"/>
    <n v="94.23"/>
    <n v="109.06000000000002"/>
    <n v="124.14000000000003"/>
    <n v="135.61000000000001"/>
    <n v="147.27000000000001"/>
    <n v="160.30999999999997"/>
    <n v="177.42"/>
    <n v="177.42"/>
    <n v="203.26950351055001"/>
    <n v="232.32938062964953"/>
    <n v="253.05957148138296"/>
    <n v="235.35269986099686"/>
    <n v="262.85102605128401"/>
    <n v="285.21284512811116"/>
    <n v="312.95129111623748"/>
    <n v="340.84947915027772"/>
    <n v="296.08934570688444"/>
    <n v="320.4484675524576"/>
    <n v="344.91822182833045"/>
    <n v="357.943177666103"/>
    <n v="357.943177666103"/>
    <n v="381.85885003122365"/>
    <n v="405.85442296018908"/>
    <n v="429.93539109238776"/>
    <n v="454.10459059265236"/>
    <n v="478.36607743430739"/>
    <n v="502.72581254000596"/>
    <n v="527.18086672725974"/>
    <n v="551.72380675018724"/>
    <n v="570.17348586434605"/>
    <n v="594.95058418098427"/>
    <n v="570.56414037597119"/>
    <n v="533.27129432632489"/>
    <n v="533.27129432632489"/>
    <n v="555.61273354430102"/>
    <n v="578.02998677828634"/>
    <n v="600.51887497238317"/>
    <n v="623.07998324985726"/>
    <n v="645.71404317309589"/>
    <n v="668.42207841698996"/>
    <n v="691.20388832262006"/>
    <n v="714.05861596512193"/>
    <n v="736.99121794004395"/>
    <n v="760.00480296756939"/>
    <n v="783.09756460031815"/>
    <n v="767.09837440808928"/>
    <n v="767.09837440808928"/>
    <n v="789.80033458048888"/>
    <n v="812.5851708724997"/>
    <n v="835.46349776725958"/>
    <n v="858.44108582756428"/>
    <n v="636.41790420138682"/>
    <n v="653.51798345261591"/>
    <n v="670.71254263770743"/>
    <n v="687.98539356643585"/>
    <n v="705.41074997337466"/>
    <n v="723.03359486674924"/>
    <n v="740.82182583547092"/>
    <n v="731.91134092324683"/>
    <n v="731.91134092324683"/>
    <n v="749.69763572218858"/>
    <n v="767.55143536990158"/>
    <n v="785.46257226531168"/>
    <n v="803.43157551992806"/>
    <n v="821.45911595756149"/>
    <n v="839.54614720197867"/>
    <n v="857.69243696340402"/>
    <n v="875.89711722494314"/>
    <n v="894.16495037909544"/>
    <n v="912.49890898937213"/>
    <n v="930.89720504688728"/>
    <n v="912.46517478574924"/>
    <n v="912.46517478574924"/>
    <n v="930.56553912303832"/>
    <n v="948.72320852033204"/>
    <n v="966.93756016945326"/>
    <n v="985.20877101368694"/>
    <n v="1003.5370185486768"/>
    <n v="1021.9224808241491"/>
    <n v="1040.3653364456429"/>
    <n v="1058.8657645762448"/>
    <n v="1077.4239449383292"/>
    <n v="1096.0400578153044"/>
    <n v="1114.7142840533643"/>
    <n v="1133.4468050632447"/>
    <n v="1133.4468050632447"/>
  </r>
  <r>
    <s v="DE Florida"/>
    <x v="25"/>
    <s v="Regulated &amp; Renewable Energy"/>
    <s v="PEF Fossil Hydro Maintenance Suwannee BG-342"/>
    <s v="AFUDC Not Eligible"/>
    <s v="Maintenance"/>
    <s v="Maintenance"/>
    <s v="Fossil Hydro"/>
    <s v="BG - Other Production Plant"/>
    <s v="~"/>
    <s v="PEF Suwannee 342"/>
    <n v="0"/>
    <n v="0"/>
    <n v="0"/>
    <n v="0"/>
    <n v="0"/>
    <n v="0"/>
    <n v="0"/>
    <n v="0"/>
    <n v="0"/>
    <n v="0"/>
    <n v="0"/>
    <n v="0"/>
    <n v="0"/>
    <n v="0"/>
    <n v="1.273959514050893E-2"/>
    <n v="1.273959514050893E-2"/>
    <n v="1.1848190897910338E-2"/>
    <n v="0.4717519242814997"/>
    <n v="0.89399053943072748"/>
    <n v="1.4722949435152257"/>
    <n v="2.1525524662471858"/>
    <n v="1.869880666738142"/>
    <n v="2.5295342022219374"/>
    <n v="3.2386038858480375"/>
    <n v="3.8243074779668262"/>
    <n v="3.8243074779668262"/>
    <n v="4.5407934317262635"/>
    <n v="5.2666949002557502"/>
    <n v="6.009222196665724"/>
    <n v="6.7719450966841981"/>
    <n v="7.5601023677812238"/>
    <n v="8.3815397526616557"/>
    <n v="9.2319310838402586"/>
    <n v="10.100782955696813"/>
    <n v="10.786700075834553"/>
    <n v="11.797240514570534"/>
    <n v="11.313683139366276"/>
    <n v="10.574205465054597"/>
    <n v="10.574205465054597"/>
    <n v="11.569999696335852"/>
    <n v="12.57721449100381"/>
    <n v="13.589840191329884"/>
    <n v="14.608388600543595"/>
    <n v="15.633571100215136"/>
    <n v="16.666498080407067"/>
    <n v="17.706602858236394"/>
    <n v="18.752419383773123"/>
    <n v="19.810439646091915"/>
    <n v="20.884624898243089"/>
    <n v="21.972206402713578"/>
    <n v="21.523300001939187"/>
    <n v="21.523300001939187"/>
    <n v="22.606202573350593"/>
    <n v="23.708925190308214"/>
    <n v="24.845707209652979"/>
    <n v="26.024155545587515"/>
    <n v="19.293389848608172"/>
    <n v="20.186383591099045"/>
    <n v="21.138431397496475"/>
    <n v="22.127151525046585"/>
    <n v="23.253925572935685"/>
    <n v="24.580116362774902"/>
    <n v="26.061552854533261"/>
    <n v="25.748088718622363"/>
    <n v="25.748088718622363"/>
    <n v="27.431429775334735"/>
    <n v="29.136429399059399"/>
    <n v="30.84894683306667"/>
    <n v="32.569484879295949"/>
    <n v="34.29873965809071"/>
    <n v="36.037793760956276"/>
    <n v="37.786105518010046"/>
    <n v="39.5422622241"/>
    <n v="41.312558740342055"/>
    <n v="43.100838874349272"/>
    <n v="44.904428305704911"/>
    <n v="44.015307813235317"/>
    <n v="44.015307813235317"/>
    <n v="45.802481853755069"/>
    <n v="47.596332416852697"/>
    <n v="49.395782789437625"/>
    <n v="51.200850452267147"/>
    <n v="53.011552940667691"/>
    <n v="54.827907844705202"/>
    <n v="56.649932809355995"/>
    <n v="58.477645534678196"/>
    <n v="60.311063775983648"/>
    <n v="62.150205344010438"/>
    <n v="63.995088105095888"/>
    <n v="65.845729981350132"/>
    <n v="65.845729981350132"/>
  </r>
  <r>
    <s v="DE Florida"/>
    <x v="25"/>
    <s v="Regulated &amp; Renewable Energy"/>
    <s v="PEF Fossil Hydro Maintenance Suwannee BG-343"/>
    <s v="AFUDC Not Eligible"/>
    <s v="Maintenance"/>
    <s v="Maintenance"/>
    <s v="Fossil Hydro"/>
    <s v="BG - Other Production Plant"/>
    <s v="~"/>
    <s v="PEF Suwannee 343"/>
    <n v="0"/>
    <n v="0"/>
    <n v="0"/>
    <n v="0"/>
    <n v="0"/>
    <n v="0"/>
    <n v="0"/>
    <n v="0"/>
    <n v="0"/>
    <n v="0"/>
    <n v="0"/>
    <n v="0"/>
    <n v="0"/>
    <n v="0"/>
    <n v="5.7445161967900227E-2"/>
    <n v="5.7445161967900227E-2"/>
    <n v="5.3425657381594771E-2"/>
    <n v="2.1272156140070826"/>
    <n v="4.031166671228851"/>
    <n v="6.6388468834319596"/>
    <n v="9.7062523340936284"/>
    <n v="8.4316335469611072"/>
    <n v="11.406131854844604"/>
    <n v="14.603456602858683"/>
    <n v="17.244501105714107"/>
    <n v="17.244501105714107"/>
    <n v="20.475267170685942"/>
    <n v="23.748489511937453"/>
    <n v="27.096680748582514"/>
    <n v="30.535937651564243"/>
    <n v="34.089882780509541"/>
    <n v="37.793894022664269"/>
    <n v="41.628463898461874"/>
    <n v="45.546275724852393"/>
    <n v="48.639201334205318"/>
    <n v="53.195912794659343"/>
    <n v="51.015464245627065"/>
    <n v="47.681024312178479"/>
    <n v="47.681024312178479"/>
    <n v="52.171242429138765"/>
    <n v="56.712957952906564"/>
    <n v="61.279072238840293"/>
    <n v="65.871893101206524"/>
    <n v="70.494628289472161"/>
    <n v="75.152284755293664"/>
    <n v="79.842307222020636"/>
    <n v="84.558085002676549"/>
    <n v="89.328891662062688"/>
    <n v="94.172589213889992"/>
    <n v="99.076692914873377"/>
    <n v="97.052491940156841"/>
    <n v="97.052491940156841"/>
    <n v="101.93549747715217"/>
    <n v="106.90787522056819"/>
    <n v="112.03383303188116"/>
    <n v="117.34767187698731"/>
    <n v="86.997419662024129"/>
    <n v="91.024091593739868"/>
    <n v="95.317049088580617"/>
    <n v="99.775368779403223"/>
    <n v="104.85619881900132"/>
    <n v="110.83623538079176"/>
    <n v="117.51630317538081"/>
    <n v="116.10283611776049"/>
    <n v="116.10283611776049"/>
    <n v="123.69332848298298"/>
    <n v="131.38148328380811"/>
    <n v="139.10353726467508"/>
    <n v="146.86175765138881"/>
    <n v="154.65928337775676"/>
    <n v="162.5009960466621"/>
    <n v="170.38445316964302"/>
    <n v="178.30328460107276"/>
    <n v="186.28587501977202"/>
    <n v="194.34955685651829"/>
    <n v="202.48227111196351"/>
    <n v="198.47306437222289"/>
    <n v="198.47306437222289"/>
    <n v="206.53175863135476"/>
    <n v="214.62055855056755"/>
    <n v="222.73460903382414"/>
    <n v="230.87398890505281"/>
    <n v="239.03877723424409"/>
    <n v="247.22905333821896"/>
    <n v="255.44489678139931"/>
    <n v="263.68638737658097"/>
    <n v="271.95360518570885"/>
    <n v="280.24663052065495"/>
    <n v="288.56554394399842"/>
    <n v="296.91042626980811"/>
    <n v="296.91042626980811"/>
  </r>
  <r>
    <s v="DE Florida"/>
    <x v="25"/>
    <s v="Regulated &amp; Renewable Energy"/>
    <s v="PEF Fossil Hydro Maintenance Suwannee BG-344"/>
    <s v="AFUDC Not Eligible"/>
    <s v="Maintenance"/>
    <s v="Maintenance"/>
    <s v="Fossil Hydro"/>
    <s v="BG - Other Production Plant"/>
    <s v="~"/>
    <s v="PEF Suwannee 344"/>
    <n v="0"/>
    <n v="0"/>
    <n v="0"/>
    <n v="0"/>
    <n v="0"/>
    <n v="0"/>
    <n v="0"/>
    <n v="0"/>
    <n v="0"/>
    <n v="0"/>
    <n v="0"/>
    <n v="0"/>
    <n v="0"/>
    <n v="0"/>
    <n v="1.4479383179107462E-2"/>
    <n v="1.4479383179107462E-2"/>
    <n v="1.3466243950292722E-2"/>
    <n v="0.53617691942447754"/>
    <n v="1.0160787243351415"/>
    <n v="1.6733595066952578"/>
    <n v="2.4465166771917266"/>
    <n v="2.12524168737633"/>
    <n v="2.8749810786503662"/>
    <n v="3.6808851546177799"/>
    <n v="4.3465755981626621"/>
    <n v="4.3465755981626621"/>
    <n v="5.1609087502377546"/>
    <n v="5.9859432507215251"/>
    <n v="6.8298740920933971"/>
    <n v="7.6967585579686899"/>
    <n v="8.592550850246953"/>
    <n v="9.5261681687053645"/>
    <n v="10.492693541020639"/>
    <n v="11.480200525327618"/>
    <n v="12.259790198472244"/>
    <n v="13.408335506942471"/>
    <n v="12.858740920345099"/>
    <n v="12.018276173964917"/>
    <n v="12.018276173964917"/>
    <n v="13.150061453107631"/>
    <n v="14.294826949562866"/>
    <n v="15.445742294228014"/>
    <n v="16.603389184950675"/>
    <n v="17.768576153417118"/>
    <n v="18.942565230564501"/>
    <n v="20.124712344229344"/>
    <n v="21.313351232771307"/>
    <n v="22.515860466417298"/>
    <n v="23.736742268366122"/>
    <n v="24.97284978732997"/>
    <n v="24.462638299705979"/>
    <n v="24.462638299705979"/>
    <n v="25.693427905197332"/>
    <n v="26.946744288888919"/>
    <n v="28.238771411232371"/>
    <n v="29.578155027790224"/>
    <n v="21.9281995511468"/>
    <n v="22.943145350558918"/>
    <n v="24.025209956350341"/>
    <n v="25.148955053882705"/>
    <n v="26.429607462041453"/>
    <n v="27.936910041353883"/>
    <n v="29.620659515579721"/>
    <n v="29.264387021304806"/>
    <n v="29.264387021304806"/>
    <n v="31.177614240257732"/>
    <n v="33.115457837315496"/>
    <n v="35.061845917502367"/>
    <n v="37.017349948110947"/>
    <n v="38.982761115445093"/>
    <n v="40.95930985556334"/>
    <n v="42.946380525213286"/>
    <n v="44.942367492584047"/>
    <n v="46.954425279083196"/>
    <n v="48.986922623487956"/>
    <n v="51.036819985716342"/>
    <n v="50.026276388304211"/>
    <n v="50.026276388304211"/>
    <n v="52.057516585110449"/>
    <n v="54.09634508654041"/>
    <n v="56.141538137738429"/>
    <n v="58.193115606728583"/>
    <n v="60.251097423556359"/>
    <n v="62.315503580482272"/>
    <n v="64.386354132176081"/>
    <n v="66.463669195911592"/>
    <n v="68.547468951762113"/>
    <n v="70.637773642796475"/>
    <n v="72.734603575275699"/>
    <n v="74.837979118850257"/>
    <n v="74.837979118850257"/>
  </r>
  <r>
    <s v="DE Florida"/>
    <x v="25"/>
    <s v="Regulated &amp; Renewable Energy"/>
    <s v="PEF Fossil Hydro Maintenance Suwannee BG-345"/>
    <s v="AFUDC Not Eligible"/>
    <s v="Maintenance"/>
    <s v="Maintenance"/>
    <s v="Fossil Hydro"/>
    <s v="BG - Other Production Plant"/>
    <s v="~"/>
    <s v="PEF Suwannee 345"/>
    <n v="0"/>
    <n v="0"/>
    <n v="0"/>
    <n v="0"/>
    <n v="0"/>
    <n v="0"/>
    <n v="0"/>
    <n v="0"/>
    <n v="0"/>
    <n v="0"/>
    <n v="0"/>
    <n v="0"/>
    <n v="0"/>
    <n v="0"/>
    <n v="1.2765098725523441E-2"/>
    <n v="1.2765098725523441E-2"/>
    <n v="1.1871909967511862E-2"/>
    <n v="0.47269633147607487"/>
    <n v="0.89578023238981053"/>
    <n v="1.4752423526631802"/>
    <n v="2.1568616930487945"/>
    <n v="1.8736240086595426"/>
    <n v="2.5345981143684337"/>
    <n v="3.2450872951416661"/>
    <n v="3.8319634159939158"/>
    <n v="3.8319634159939158"/>
    <n v="4.5498837136419832"/>
    <n v="5.2772383751191745"/>
    <n v="6.0212521479689975"/>
    <n v="6.7855019543065964"/>
    <n v="7.5752370491685479"/>
    <n v="8.3983188817687342"/>
    <n v="9.2504126240028768"/>
    <n v="10.121003863345956"/>
    <n v="10.808294131169584"/>
    <n v="11.820857585841759"/>
    <n v="11.336332169935115"/>
    <n v="10.59537412426743"/>
    <n v="10.59537412426743"/>
    <n v="11.593161850832823"/>
    <n v="12.602393003780646"/>
    <n v="13.61704589455911"/>
    <n v="14.637633350984235"/>
    <n v="15.664868178751558"/>
    <n v="16.699862990830027"/>
    <n v="17.742049969885752"/>
    <n v="18.789960131081578"/>
    <n v="19.850098459901659"/>
    <n v="20.926434139487728"/>
    <n v="22.016192889549899"/>
    <n v="21.566387816374267"/>
    <n v="21.566387816374267"/>
    <n v="22.651458266551664"/>
    <n v="23.756388440319281"/>
    <n v="24.895446200498313"/>
    <n v="26.076253689686091"/>
    <n v="19.332013572737164"/>
    <n v="20.226795012684498"/>
    <n v="21.180748737747361"/>
    <n v="22.171448198828124"/>
    <n v="23.300477952444567"/>
    <n v="24.62932366335318"/>
    <n v="26.113725864860903"/>
    <n v="25.799634200433516"/>
    <n v="25.799634200433516"/>
    <n v="27.486345162647183"/>
    <n v="29.194758050480619"/>
    <n v="30.910703798612897"/>
    <n v="32.634686215550097"/>
    <n v="34.367402815209367"/>
    <n v="36.10993835635206"/>
    <n v="37.861750084718587"/>
    <n v="39.621422467041469"/>
    <n v="41.395262966212719"/>
    <n v="43.187123084821046"/>
    <n v="44.994323148687883"/>
    <n v="44.103422712678658"/>
    <n v="44.103422712678658"/>
    <n v="45.894174523494513"/>
    <n v="47.69161622271811"/>
    <n v="49.494668941770918"/>
    <n v="51.303350196405212"/>
    <n v="53.117677557051664"/>
    <n v="54.937668648990027"/>
    <n v="56.763341152520354"/>
    <n v="58.594712803134783"/>
    <n v="60.431801391689781"/>
    <n v="62.274624764579016"/>
    <n v="64.1232008239067"/>
    <n v="65.9775475276615"/>
    <n v="65.9775475276615"/>
  </r>
  <r>
    <s v="DE Florida"/>
    <x v="25"/>
    <s v="Regulated &amp; Renewable Energy"/>
    <s v="PEF Fossil Hydro Maintenance Suwannee BG-346"/>
    <s v="AFUDC Not Eligible"/>
    <s v="Maintenance"/>
    <s v="Maintenance"/>
    <s v="Fossil Hydro"/>
    <s v="BG - Other Production Plant"/>
    <s v="~"/>
    <s v="PEF Suwannee 346"/>
    <n v="0"/>
    <n v="0"/>
    <n v="0"/>
    <n v="0"/>
    <n v="0"/>
    <n v="0"/>
    <n v="0"/>
    <n v="0"/>
    <n v="0"/>
    <n v="0"/>
    <n v="0"/>
    <n v="0"/>
    <n v="0"/>
    <n v="0"/>
    <n v="4.1504312482309094E-3"/>
    <n v="4.1504312482309094E-3"/>
    <n v="3.8600207616745069E-3"/>
    <n v="0.15369200562152086"/>
    <n v="0.29125307590645078"/>
    <n v="0.47965880177365217"/>
    <n v="0.70127982254010057"/>
    <n v="0.60918820920888361"/>
    <n v="0.82409665931906262"/>
    <n v="1.0551043906979898"/>
    <n v="1.2459206971912118"/>
    <n v="1.2459206971912118"/>
    <n v="1.4793445743712601"/>
    <n v="1.715835931034666"/>
    <n v="1.9577438142675438"/>
    <n v="2.2062312208972896"/>
    <n v="2.4630048883806364"/>
    <n v="2.7306208803388103"/>
    <n v="3.0076697751600752"/>
    <n v="3.2907329274238997"/>
    <n v="3.5141977877838579"/>
    <n v="3.8434216420957021"/>
    <n v="3.6858835399641379"/>
    <n v="3.4449691927669392"/>
    <n v="3.4449691927669392"/>
    <n v="3.769388881833502"/>
    <n v="4.0975292749436223"/>
    <n v="4.4274324863911367"/>
    <n v="4.759265256491835"/>
    <n v="5.0932593461663567"/>
    <n v="5.4297765092665751"/>
    <n v="5.7686321262406528"/>
    <n v="6.1093485728490595"/>
    <n v="6.4540408734721977"/>
    <n v="6.8039995642896622"/>
    <n v="7.1583226186227673"/>
    <n v="7.012073453499732"/>
    <n v="7.012073453499732"/>
    <n v="7.3648721587650199"/>
    <n v="7.7241280344088858"/>
    <n v="8.0944801188729336"/>
    <n v="8.4784066678678833"/>
    <n v="6.285591278905077"/>
    <n v="6.57651960845015"/>
    <n v="6.886687154741872"/>
    <n v="7.2088021723604694"/>
    <n v="7.5758937609451067"/>
    <n v="8.0079533071517552"/>
    <n v="8.4905903328851995"/>
    <n v="8.3884668877886295"/>
    <n v="8.3884668877886295"/>
    <n v="8.9368823787168576"/>
    <n v="9.4923540117224654"/>
    <n v="10.050274871282847"/>
    <n v="10.61080876518451"/>
    <n v="11.17418248239478"/>
    <n v="11.740748720276738"/>
    <n v="12.310331008261095"/>
    <n v="12.882469101297453"/>
    <n v="13.459213801471011"/>
    <n v="14.041817382425752"/>
    <n v="14.629408577618037"/>
    <n v="14.339742113755761"/>
    <n v="14.339742113755761"/>
    <n v="14.921985340639338"/>
    <n v="15.506403711052291"/>
    <n v="16.092646442759612"/>
    <n v="16.680719230815221"/>
    <n v="17.270627788051119"/>
    <n v="17.862377845132883"/>
    <n v="18.455975150615338"/>
    <n v="19.051425470998399"/>
    <n v="19.648734590783089"/>
    <n v="20.247908312527738"/>
    <n v="20.848952456904346"/>
    <n v="21.451872862755131"/>
    <n v="21.451872862755131"/>
  </r>
  <r>
    <s v="DE Florida"/>
    <x v="25"/>
    <s v="Regulated &amp; Renewable Energy"/>
    <s v="PEF Fossil Hydro Maintenance Tiger Bay BG-341"/>
    <s v="AFUDC Not Eligible"/>
    <s v="Maintenance"/>
    <s v="Maintenance"/>
    <s v="Fossil Hydro"/>
    <s v="BG - Other Production Plant"/>
    <s v="~"/>
    <s v="PEF Tiger Bay 341"/>
    <n v="1.68"/>
    <n v="3.95"/>
    <n v="7.4499999999999993"/>
    <n v="11.48"/>
    <n v="15.01"/>
    <n v="18.630000000000003"/>
    <n v="21.330000000000002"/>
    <n v="22.71"/>
    <n v="23.47"/>
    <n v="23.48"/>
    <n v="17.369999999999997"/>
    <n v="17.549999999999997"/>
    <n v="17.549999999999997"/>
    <n v="17.549999999999997"/>
    <n v="17.549999999999997"/>
    <n v="17.549999999999997"/>
    <n v="17.549999999999997"/>
    <n v="14.833560482473944"/>
    <n v="14.833560482473944"/>
    <n v="14.833560482473944"/>
    <n v="14.833560482473944"/>
    <n v="14.833560482473944"/>
    <n v="14.833560482473944"/>
    <n v="14.833560482473944"/>
    <n v="14.833560482473944"/>
    <n v="14.833560482473944"/>
    <n v="14.833560482473944"/>
    <n v="14.833560482473944"/>
    <n v="14.833560482473944"/>
    <n v="14.833560482473944"/>
    <n v="14.833560482473944"/>
    <n v="14.833560482473944"/>
    <n v="14.833560482473944"/>
    <n v="14.833560482473944"/>
    <n v="14.833560482473944"/>
    <n v="14.833560482473944"/>
    <n v="14.833560482473944"/>
    <n v="11.494036667561115"/>
    <n v="11.494036667561115"/>
    <n v="11.494036667561115"/>
    <n v="11.494036667561115"/>
    <n v="11.494036667561115"/>
    <n v="11.494036667561115"/>
    <n v="1.0426538585058136"/>
    <n v="1.0426538585058136"/>
    <n v="1.0426538585058136"/>
    <n v="1.0426538585058136"/>
    <n v="1.0426538585058136"/>
    <n v="1.0426538585058136"/>
    <n v="1.0426538585058136"/>
    <n v="0.16998757749941196"/>
    <n v="0.16998757749941196"/>
    <n v="0.16998757749941196"/>
    <n v="0.16998757749941196"/>
    <n v="0.16998757749941196"/>
    <n v="0.16998757749941196"/>
    <n v="0.16998757749941196"/>
    <n v="0.16998757749941196"/>
    <n v="0.16998757749941196"/>
    <n v="0.16998757749941196"/>
    <n v="0.16998757749941196"/>
    <n v="0.16998757749941196"/>
    <n v="0.16998757749941196"/>
    <n v="0.16998757749941196"/>
    <n v="0.16998757749941196"/>
    <n v="0.16998757749941196"/>
    <n v="0.16998757749941196"/>
    <n v="0.16998757749941196"/>
    <n v="8.1490542824093001E-2"/>
    <n v="8.1490542824093001E-2"/>
    <n v="5.1106752882237816E-2"/>
    <n v="5.1106752882237816E-2"/>
    <n v="5.1106752882237816E-2"/>
    <n v="5.1106752882237816E-2"/>
    <n v="5.1106752882237816E-2"/>
    <n v="5.1106752882237816E-2"/>
    <n v="2.5083366721142697E-2"/>
    <n v="2.5083366721142697E-2"/>
    <n v="2.5083366721142697E-2"/>
    <n v="2.5083366721142697E-2"/>
    <n v="2.5083366721142697E-2"/>
    <n v="2.5083366721142697E-2"/>
    <n v="2.5083366721142697E-2"/>
    <n v="2.5083366721142697E-2"/>
    <n v="2.5083366721142697E-2"/>
    <n v="2.5083366721142697E-2"/>
    <n v="2.5083366721142697E-2"/>
    <n v="2.5083366721142697E-2"/>
    <n v="2.5083366721142697E-2"/>
    <n v="2.5083366721142697E-2"/>
    <n v="2.5083366721142697E-2"/>
  </r>
  <r>
    <s v="DE Florida"/>
    <x v="25"/>
    <s v="Regulated &amp; Renewable Energy"/>
    <s v="PEF Fossil Hydro Maintenance Univ of Florida BG-341"/>
    <s v="AFUDC Not Eligible"/>
    <s v="Maintenance"/>
    <s v="Maintenance"/>
    <s v="Fossil Hydro"/>
    <s v="BG - Other Production Plant"/>
    <s v="~"/>
    <s v="PEF Univ of Florida 341"/>
    <n v="214.91000000000003"/>
    <n v="214.93"/>
    <n v="215"/>
    <n v="215.10000000000002"/>
    <n v="215.21"/>
    <n v="215.39000000000001"/>
    <n v="215.73000000000002"/>
    <n v="216.31"/>
    <n v="217.22"/>
    <n v="219.22000000000003"/>
    <n v="223.08"/>
    <n v="228.43"/>
    <n v="228.43"/>
    <n v="236.32418835445"/>
    <n v="245.98221137531044"/>
    <n v="255.67038355689442"/>
    <n v="262.06141826171199"/>
    <n v="272.06688111875292"/>
    <n v="267.65238572295999"/>
    <n v="277.62067835554956"/>
    <n v="287.63428790460017"/>
    <n v="297.70117313149359"/>
    <n v="307.82150034531509"/>
    <n v="317.97341988099015"/>
    <n v="304.12156823889865"/>
    <n v="304.12156823889865"/>
    <n v="313.63723589552433"/>
    <n v="323.53212230374686"/>
    <n v="333.83096020169273"/>
    <n v="341.43233595850063"/>
    <n v="351.96329359492228"/>
    <n v="356.45172613846688"/>
    <n v="366.97858300200227"/>
    <n v="377.53830123880283"/>
    <n v="204.39334570256807"/>
    <n v="203.04140375268074"/>
    <n v="194.58871822221468"/>
    <n v="200.0488690868759"/>
    <n v="200.0488690868759"/>
    <n v="205.54138620665074"/>
    <n v="211.48742245071728"/>
    <n v="217.91779475407571"/>
    <n v="220.07042461669241"/>
    <n v="226.66778535930621"/>
    <n v="233.40315788015477"/>
    <n v="240.17658597670263"/>
    <n v="246.97115848053662"/>
    <n v="253.80613881301778"/>
    <n v="257.88485963706796"/>
    <n v="264.78772535917483"/>
    <n v="253.74945695753581"/>
    <n v="253.74945695753581"/>
    <n v="260.33640849909835"/>
    <n v="267.30274358750944"/>
    <n v="274.6738225653034"/>
    <n v="282.15122763304834"/>
    <n v="289.79366097165149"/>
    <n v="297.55650117170364"/>
    <n v="305.35757780571686"/>
    <n v="156.70063013826439"/>
    <n v="160.70062711352219"/>
    <n v="164.73002919242867"/>
    <n v="154.0701079542246"/>
    <n v="147.97436341579998"/>
    <n v="147.97436341579998"/>
    <n v="151.62108481950338"/>
    <n v="155.30525405849448"/>
    <n v="159.02874412551873"/>
    <n v="162.76990958887728"/>
    <n v="166.53304551102914"/>
    <n v="170.31494185666452"/>
    <n v="174.10966121097837"/>
    <n v="177.91622642685903"/>
    <n v="181.73582111829381"/>
    <n v="185.56856824106882"/>
    <n v="189.41700107701234"/>
    <n v="181.15339683612521"/>
    <n v="181.15339683612521"/>
    <n v="184.79187933262054"/>
    <n v="188.44171997068031"/>
    <n v="192.10295420676468"/>
    <n v="195.77561760792682"/>
    <n v="199.45974585224846"/>
    <n v="203.15537472918655"/>
    <n v="206.8625401399209"/>
    <n v="210.58127809770298"/>
    <n v="214.31162472820574"/>
    <n v="218.05361626987454"/>
    <n v="221.80728907427923"/>
    <n v="225.57267960646723"/>
    <n v="225.57267960646723"/>
  </r>
  <r>
    <s v="DE Florida"/>
    <x v="25"/>
    <s v="Regulated &amp; Renewable Energy"/>
    <s v="PEF Fossil Hydro Maintenance Univ of Florida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4.0074379550784217E-2"/>
    <n v="0.22613793603585822"/>
    <n v="0.22246867326730876"/>
    <n v="0.47183508546792474"/>
    <n v="0.7318646595869176"/>
    <n v="1.0080326671572717"/>
    <n v="1.3003894870425392"/>
    <n v="1.5936589484417378"/>
    <n v="1.7408180436351195"/>
    <n v="1.7408180436351195"/>
    <n v="2.036051559165434"/>
    <n v="2.5755196626618431"/>
    <n v="3.376378290002565"/>
    <n v="3.9848071975622594"/>
    <n v="4.9127548524122471"/>
    <n v="5.7945493905191148"/>
    <n v="6.786694011395964"/>
    <n v="7.7819357803714659"/>
    <n v="4.2130186128759632"/>
    <n v="4.1851519688870162"/>
    <n v="4.0109226105572091"/>
    <n v="4.5258540593069805"/>
    <n v="4.5258540593069805"/>
    <n v="5.0530589405229129"/>
    <n v="5.8856918727946042"/>
    <n v="7.0451740143685582"/>
    <n v="7.4277660914275909"/>
    <n v="8.689659253374062"/>
    <n v="10.037231744887649"/>
    <n v="11.400866363203827"/>
    <n v="12.768757798798964"/>
    <n v="14.154283665712699"/>
    <n v="14.972689126643774"/>
    <n v="16.3886363169823"/>
    <n v="16.611104662063724"/>
    <n v="16.611104662063724"/>
    <n v="18.007869210493745"/>
    <n v="19.658791776807625"/>
    <n v="21.581496197144983"/>
    <n v="23.568204121869353"/>
    <n v="25.659750518884003"/>
    <n v="27.825040285259259"/>
    <n v="30.006838014833317"/>
    <n v="15.398636769292501"/>
    <n v="16.510777676612889"/>
    <n v="17.638168293666958"/>
    <n v="16.496776613483124"/>
    <n v="16.456124851270793"/>
    <n v="16.456124851270793"/>
    <n v="17.513540234672359"/>
    <n v="18.592398560116582"/>
    <n v="19.693989108266408"/>
    <n v="20.803230924954253"/>
    <n v="21.923099101665073"/>
    <n v="23.051344700526894"/>
    <n v="24.183820323630073"/>
    <n v="25.319831161911626"/>
    <n v="26.460186375797104"/>
    <n v="27.604956800089258"/>
    <n v="28.755890950491207"/>
    <n v="28.001883359336578"/>
    <n v="28.001883359336578"/>
    <n v="29.092223469189761"/>
    <n v="30.185967261004222"/>
    <n v="31.283125360001279"/>
    <n v="32.383708424521231"/>
    <n v="33.487727146176205"/>
    <n v="34.595192249954003"/>
    <n v="35.706114494322314"/>
    <n v="36.820504671333204"/>
    <n v="37.938373606727964"/>
    <n v="39.059732160042273"/>
    <n v="40.18459122471171"/>
    <n v="41.312961728177555"/>
    <n v="41.312961728177555"/>
  </r>
  <r>
    <s v="DE Florida"/>
    <x v="25"/>
    <s v="Regulated &amp; Renewable Energy"/>
    <s v="PEF Fossil Hydro Maintenance Univ of Florida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.19182808342609586"/>
    <n v="1.0824773170778346"/>
    <n v="1.0649132860842767"/>
    <n v="2.2585806980192888"/>
    <n v="3.5032905449712231"/>
    <n v="4.8252518626427738"/>
    <n v="6.224705804632543"/>
    <n v="7.6285283800094028"/>
    <n v="8.332949696224448"/>
    <n v="8.332949696224448"/>
    <n v="9.7461738080428049"/>
    <n v="12.328500309993645"/>
    <n v="16.162051254515212"/>
    <n v="19.074479408026711"/>
    <n v="23.516380247041205"/>
    <n v="27.737355296855291"/>
    <n v="32.486554242359418"/>
    <n v="37.250578619735755"/>
    <n v="20.166882057956904"/>
    <n v="20.033489976336707"/>
    <n v="19.199488695228627"/>
    <n v="21.664363111670056"/>
    <n v="21.664363111670056"/>
    <n v="24.187988007930134"/>
    <n v="28.173629883300364"/>
    <n v="33.723827113861852"/>
    <n v="35.555215018417329"/>
    <n v="41.595631338927937"/>
    <n v="48.04617581177444"/>
    <n v="54.573606189883058"/>
    <n v="61.121413051580106"/>
    <n v="67.753632094869459"/>
    <n v="71.671165896452536"/>
    <n v="78.449005184367962"/>
    <n v="79.513908842525794"/>
    <n v="79.513908842525794"/>
    <n v="86.199924370509137"/>
    <n v="94.102518791642822"/>
    <n v="103.30605214514918"/>
    <n v="112.81595153591454"/>
    <n v="122.82768175906766"/>
    <n v="133.19239984618343"/>
    <n v="143.63613700537951"/>
    <n v="73.709889045850502"/>
    <n v="79.033438757053148"/>
    <n v="84.42998447152641"/>
    <n v="78.966396630126141"/>
    <n v="78.771783909290221"/>
    <n v="78.771783909290221"/>
    <n v="83.833371637286064"/>
    <n v="88.997603837354617"/>
    <n v="94.270652145630521"/>
    <n v="99.580325763746316"/>
    <n v="104.94086611188287"/>
    <n v="110.34150778115846"/>
    <n v="115.76239765234085"/>
    <n v="121.20020975280742"/>
    <n v="126.65881743928782"/>
    <n v="132.13855978847619"/>
    <n v="137.6478067430134"/>
    <n v="134.03853906947953"/>
    <n v="134.03853906947953"/>
    <n v="139.25773730179509"/>
    <n v="144.49322814838666"/>
    <n v="149.74506246968932"/>
    <n v="155.01329128463775"/>
    <n v="160.29796577143094"/>
    <n v="165.59913726802932"/>
    <n v="170.91685727265349"/>
    <n v="176.25117744428448"/>
    <n v="181.60214960316566"/>
    <n v="186.96982573130603"/>
    <n v="192.35425797298535"/>
    <n v="197.75549863526055"/>
    <n v="197.75549863526055"/>
  </r>
  <r>
    <s v="DE Florida"/>
    <x v="25"/>
    <s v="Regulated &amp; Renewable Energy"/>
    <s v="PEF Fossil Hydro Maintenance Univ of Florida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3.6853615918447304E-2"/>
    <n v="0.20796331054095724"/>
    <n v="0.20458894511616962"/>
    <n v="0.43391386745356053"/>
    <n v="0.67304495717822377"/>
    <n v="0.92701744019727794"/>
    <n v="1.1958776464429284"/>
    <n v="1.4655771455286097"/>
    <n v="1.6009091165773539"/>
    <n v="1.6009091165773539"/>
    <n v="1.8724148194621351"/>
    <n v="2.3685260633384182"/>
    <n v="3.1050199676192722"/>
    <n v="3.6645496602616796"/>
    <n v="4.5179184921091622"/>
    <n v="5.3288435167921513"/>
    <n v="6.2412498273380974"/>
    <n v="7.1565043692914854"/>
    <n v="3.8744198052883405"/>
    <n v="3.8487927935662176"/>
    <n v="3.6885661868019817"/>
    <n v="4.1621127781473328"/>
    <n v="4.1621127781473328"/>
    <n v="4.6469463905564954"/>
    <n v="5.41266108672637"/>
    <n v="6.4789564264795256"/>
    <n v="6.8307998329929607"/>
    <n v="7.9912755140636369"/>
    <n v="9.2305445562820054"/>
    <n v="10.484584826249371"/>
    <n v="11.742539796106286"/>
    <n v="13.016711933581124"/>
    <n v="13.769342726454875"/>
    <n v="15.071491252524575"/>
    <n v="15.276080119960859"/>
    <n v="15.276080119960859"/>
    <n v="16.560587713954053"/>
    <n v="18.078823181954679"/>
    <n v="19.846993687753816"/>
    <n v="21.674022911966119"/>
    <n v="23.597463349510015"/>
    <n v="25.588719442698132"/>
    <n v="27.595156589625851"/>
    <n v="14.161031985620806"/>
    <n v="15.183785390869668"/>
    <n v="16.220562708406955"/>
    <n v="15.170906360025057"/>
    <n v="15.133518582210758"/>
    <n v="15.133518582210758"/>
    <n v="16.105944290317531"/>
    <n v="17.098087615928954"/>
    <n v="18.111134083154425"/>
    <n v="19.131216407290403"/>
    <n v="20.16107025474534"/>
    <n v="21.198627676251647"/>
    <n v="22.240075044682136"/>
    <n v="23.284773468119234"/>
    <n v="24.333466989338149"/>
    <n v="25.386220743650448"/>
    <n v="26.444642532716763"/>
    <n v="25.751232324376922"/>
    <n v="25.751232324376922"/>
    <n v="26.75393026151729"/>
    <n v="27.759758290613355"/>
    <n v="28.768726182893008"/>
    <n v="29.780843739972951"/>
    <n v="30.796120794067306"/>
    <n v="31.814567208083115"/>
    <n v="32.836192875716165"/>
    <n v="33.861007721547097"/>
    <n v="34.889021701137814"/>
    <n v="35.920244801128199"/>
    <n v="36.95468703933313"/>
    <n v="37.992358464839796"/>
    <n v="37.992358464839796"/>
  </r>
  <r>
    <s v="DE Florida"/>
    <x v="25"/>
    <s v="Regulated &amp; Renewable Energy"/>
    <s v="PEF Fossil Hydro Maintenance Univ of Florida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3.8226461740825515E-2"/>
    <n v="0.21571021827223325"/>
    <n v="0.21221015328279916"/>
    <n v="0.45007773157815012"/>
    <n v="0.698116769935472"/>
    <n v="0.96155006307105007"/>
    <n v="1.2404256667681981"/>
    <n v="1.5201718280711396"/>
    <n v="1.6605450936159138"/>
    <n v="1.6605450936159138"/>
    <n v="1.9421647421928097"/>
    <n v="2.4567567845366725"/>
    <n v="3.2206860585770754"/>
    <n v="3.8010589705860851"/>
    <n v="4.6862169174648338"/>
    <n v="5.5273499693563757"/>
    <n v="6.473744618916772"/>
    <n v="7.4230936002628614"/>
    <n v="4.018747055444738"/>
    <n v="3.9921654037203798"/>
    <n v="3.8259701444305172"/>
    <n v="4.3171569711619568"/>
    <n v="4.3171569711619568"/>
    <n v="4.8200512753853868"/>
    <n v="5.614292410413543"/>
    <n v="6.7203139508622645"/>
    <n v="7.0852657059549999"/>
    <n v="8.288976772779705"/>
    <n v="9.5744170643439688"/>
    <n v="10.875178952493755"/>
    <n v="12.180001390006924"/>
    <n v="13.501645240284322"/>
    <n v="14.282316689796685"/>
    <n v="15.63297931936911"/>
    <n v="15.84519263706018"/>
    <n v="15.84519263706018"/>
    <n v="17.17755729513658"/>
    <n v="18.752352025875719"/>
    <n v="20.586387414654144"/>
    <n v="22.481473037180347"/>
    <n v="24.47655953369107"/>
    <n v="26.541986684243923"/>
    <n v="28.623160209062352"/>
    <n v="14.688573552159589"/>
    <n v="15.749422952986558"/>
    <n v="16.824818454237864"/>
    <n v="15.736059832336878"/>
    <n v="15.697274827201371"/>
    <n v="15.697274827201371"/>
    <n v="16.70592078743514"/>
    <n v="17.735019290989598"/>
    <n v="18.785800054721477"/>
    <n v="19.843878860907708"/>
    <n v="20.912093353496576"/>
    <n v="21.988298495697492"/>
    <n v="23.068538498978558"/>
    <n v="24.152150655070667"/>
    <n v="25.239906742249019"/>
    <n v="26.331874323594601"/>
    <n v="27.429721134728549"/>
    <n v="26.710479456696053"/>
    <n v="26.710479456696053"/>
    <n v="27.75052686603172"/>
    <n v="28.793820960214656"/>
    <n v="29.840371874272581"/>
    <n v="30.890189774922391"/>
    <n v="31.943284860618125"/>
    <n v="32.999667361650019"/>
    <n v="34.059347540243913"/>
    <n v="35.122335690660918"/>
    <n v="36.188642139297436"/>
    <n v="37.258277244785468"/>
    <n v="38.331251398093251"/>
    <n v="39.40757502262619"/>
    <n v="39.40757502262619"/>
  </r>
  <r>
    <s v="DE Florida"/>
    <x v="25"/>
    <s v="Regulated &amp; Renewable Energy"/>
    <s v="PEF Fossil Hydro Maintenance Univ of Florida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9.5238840974793786E-3"/>
    <n v="5.3742853089451592E-2"/>
    <n v="5.28708337663183E-2"/>
    <n v="0.11213405466268422"/>
    <n v="0.17393143128052757"/>
    <n v="0.23956419029052678"/>
    <n v="0.30904430449083398"/>
    <n v="0.37874131267923683"/>
    <n v="0.41371443471436703"/>
    <n v="0.41371443471436703"/>
    <n v="0.48387821055121771"/>
    <n v="0.61208560264510903"/>
    <n v="0.80241380811598351"/>
    <n v="0.9470100928772065"/>
    <n v="1.167541664728982"/>
    <n v="1.377104709069511"/>
    <n v="1.6128930227773854"/>
    <n v="1.8494173897905124"/>
    <n v="1.0012457190686272"/>
    <n v="0.99462306662805422"/>
    <n v="0.95321655619141754"/>
    <n v="1.075592685055127"/>
    <n v="1.075592685055127"/>
    <n v="1.2008856587857124"/>
    <n v="1.398768407051235"/>
    <n v="1.6743320057972495"/>
    <n v="1.7652591565795939"/>
    <n v="2.0651623255899194"/>
    <n v="2.3854285205622072"/>
    <n v="2.709512115565591"/>
    <n v="3.0346073926049888"/>
    <n v="3.3638937525235111"/>
    <n v="3.5583972937371628"/>
    <n v="3.8949137323197669"/>
    <n v="3.9477885689661263"/>
    <n v="3.9477885689661263"/>
    <n v="4.2797462900724508"/>
    <n v="4.672105211230944"/>
    <n v="5.1290536721856403"/>
    <n v="5.6012127363698312"/>
    <n v="6.09828691499506"/>
    <n v="6.6128863953417767"/>
    <n v="7.1314090698057875"/>
    <n v="3.6596317767601159"/>
    <n v="3.9239415360855672"/>
    <n v="4.1918754418491648"/>
    <n v="3.9206130480431436"/>
    <n v="3.9109506058764176"/>
    <n v="3.9109506058764176"/>
    <n v="4.1622539049071134"/>
    <n v="4.4186496358845835"/>
    <n v="4.6804439489645633"/>
    <n v="4.9440557751537799"/>
    <n v="5.210191571448445"/>
    <n v="5.4783173149569304"/>
    <n v="5.7474481810573925"/>
    <n v="6.0174191849086345"/>
    <n v="6.2884224690550843"/>
    <n v="6.5604748558058699"/>
    <n v="6.8339915437652108"/>
    <n v="6.6547891441434874"/>
    <n v="6.6547891441434874"/>
    <n v="6.9139050658590238"/>
    <n v="7.1738298619778664"/>
    <n v="7.4345660575350099"/>
    <n v="7.6961161854517375"/>
    <n v="7.9584827865562788"/>
    <n v="8.2216684096084904"/>
    <n v="8.4856756113246163"/>
    <n v="8.7505069564021234"/>
    <n v="9.0161650175446173"/>
    <n v="9.2826523754868386"/>
    <n v="9.5499716190197272"/>
    <n v="9.8181253450155754"/>
    <n v="9.8181253450155754"/>
  </r>
  <r>
    <s v="DE Florida"/>
    <x v="25"/>
    <s v="Regulated &amp; Renewable Energy"/>
    <s v="PEF Fossil Hydro Maintenance Univ of Florida Other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053126624999997"/>
    <n v="2.4039997254379144"/>
    <n v="5.4141605505108217"/>
    <n v="9.6347806368265339"/>
    <n v="15.069638638747096"/>
    <n v="21.722525006346515"/>
    <n v="29.597242022233075"/>
    <n v="38.697603838486621"/>
    <n v="49.027436513711109"/>
    <n v="60.590578050202865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Univ of Florida Other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804364083333329"/>
    <n v="1.6734795576256136"/>
    <n v="3.7689218127229336"/>
    <n v="6.7069926287113901"/>
    <n v="10.490322413890659"/>
    <n v="15.121549787827096"/>
    <n v="20.603321606986594"/>
    <n v="26.938292990447476"/>
    <n v="34.129127345693632"/>
    <n v="42.178496394488199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Univ of Florida Other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09904700000001"/>
    <n v="8.0102083119204845"/>
    <n v="18.040165888901555"/>
    <n v="32.103414623551963"/>
    <n v="50.212545119879863"/>
    <n v="72.380187285604237"/>
    <n v="98.61901045484808"/>
    <n v="128.94172351121466"/>
    <n v="163.36107501124792"/>
    <n v="201.88985330827828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Univ of Florida Other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8448568833333335"/>
    <n v="1.5391429907720329"/>
    <n v="3.4663761289387027"/>
    <n v="6.1685968296424605"/>
    <n v="9.6482243483076502"/>
    <n v="13.907685492475698"/>
    <n v="18.94941464538033"/>
    <n v="24.775853789596376"/>
    <n v="31.389452530762412"/>
    <n v="38.792668121377453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Univ of Florida Other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9879334249999998"/>
    <n v="1.5964182712134822"/>
    <n v="3.5953684747381809"/>
    <n v="6.3981454261447173"/>
    <n v="10.007258407277151"/>
    <n v="14.425224533129395"/>
    <n v="19.654568776297729"/>
    <n v="25.697823991509637"/>
    <n v="32.557530940229213"/>
    <n v="40.236238315339399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Maintenance Univ of Florida Other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373161666666668E-2"/>
    <n v="0.3978028568842466"/>
    <n v="0.89591047446182981"/>
    <n v="1.5943193429793097"/>
    <n v="2.493654736842708"/>
    <n v="3.5945438823584013"/>
    <n v="4.8976159638263095"/>
    <n v="6.4035021296521073"/>
    <n v="8.1128354984785123"/>
    <n v="10.026251165335713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Fossil Hydro Recv-Env Anclote BA-311"/>
    <s v="AFUDC Not Eligible"/>
    <s v="Recoverable"/>
    <s v="Environmental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549449921427289E-2"/>
    <n v="6.6249461607045382E-2"/>
    <n v="0.1492035201709967"/>
    <n v="0.26551543377379994"/>
    <n v="0.4152893346307942"/>
    <n v="0.59862968002373129"/>
    <n v="0.81564125331552573"/>
    <n v="1.0664291649681725"/>
    <n v="1.3510988535638426"/>
    <n v="1.6697560868291659"/>
    <n v="2.0225069626627112"/>
    <n v="2.0225069626627112"/>
    <n v="2.4094579101656741"/>
    <n v="2.8650558009322005"/>
    <n v="3.4238550383220847"/>
    <n v="4.0861777828830403"/>
    <n v="4.8523472008416988"/>
    <n v="5.7226874672430048"/>
    <n v="6.6975237690994165"/>
    <n v="7.777182308549933"/>
    <n v="8.9619903060289854"/>
    <n v="10.252276003445218"/>
    <n v="11.648368667370191"/>
    <n v="13.150598592237047"/>
    <n v="13.150598592237047"/>
    <n v="14.759297103549152"/>
    <n v="16.502149699391641"/>
    <n v="18.406928302838459"/>
    <n v="20.474138393449763"/>
    <n v="22.704287028726089"/>
    <n v="25.097882849034164"/>
    <n v="27.655436082548082"/>
    <n v="30.37745855020593"/>
    <n v="33.264463670681856"/>
    <n v="36.316966465373682"/>
    <n v="39.535483563406075"/>
    <n v="42.920533206649353"/>
    <n v="42.920533206649353"/>
    <n v="46.472635254753918"/>
    <n v="50.114068491729718"/>
    <n v="53.766869081598387"/>
    <n v="57.43107250948443"/>
    <n v="61.106714371285207"/>
    <n v="64.793830374016707"/>
    <n v="68.492456336160458"/>
    <n v="72.20262818801146"/>
    <n v="75.92438197202722"/>
    <n v="79.657753843177929"/>
    <n v="83.402780069297663"/>
    <n v="87.159497031436686"/>
    <n v="87.159497031436686"/>
  </r>
  <r>
    <s v="DE Florida"/>
    <x v="25"/>
    <s v="Regulated &amp; Renewable Energy"/>
    <s v="PEF Fossil Hydro Recv-Env Anclote BA-312"/>
    <s v="AFUDC Not Eligible"/>
    <s v="Recoverable"/>
    <s v="Environmental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854610709466245E-2"/>
    <n v="0.33167708759047837"/>
    <n v="0.74698552755182823"/>
    <n v="1.3292996448298846"/>
    <n v="2.0791407760373568"/>
    <n v="2.9970318852278179"/>
    <n v="4.0834975689760382"/>
    <n v="5.3390640614741773"/>
    <n v="6.7642592396438852"/>
    <n v="8.3596126282643635"/>
    <n v="10.125655405116428"/>
    <n v="10.125655405116428"/>
    <n v="12.062920406142641"/>
    <n v="14.34386545620379"/>
    <n v="17.141486736578798"/>
    <n v="20.457397139955546"/>
    <n v="24.293214593940633"/>
    <n v="28.650562076776733"/>
    <n v="33.531067633109011"/>
    <n v="38.936364389800758"/>
    <n v="44.868090571798398"/>
    <n v="51.327889518046028"/>
    <n v="58.317409697449627"/>
    <n v="65.838304724891088"/>
    <n v="65.838304724891088"/>
    <n v="73.8922333772923"/>
    <n v="82.617802748969524"/>
    <n v="92.15405261984715"/>
    <n v="102.50351366691912"/>
    <n v="113.66872446711781"/>
    <n v="125.65223152197507"/>
    <n v="138.45658928236017"/>
    <n v="152.08436017329507"/>
    <n v="166.53811461884698"/>
    <n v="181.82043106709884"/>
    <n v="197.93389601519763"/>
    <n v="214.88110403448087"/>
    <n v="214.88110403448087"/>
    <n v="232.66465779568159"/>
    <n v="250.89544701868201"/>
    <n v="269.18314674947618"/>
    <n v="287.52793464388901"/>
    <n v="305.92998891232816"/>
    <n v="324.3894883215155"/>
    <n v="342.90661219622348"/>
    <n v="361.48154042101743"/>
    <n v="380.11445344200285"/>
    <n v="398.80553226857853"/>
    <n v="417.55495847519478"/>
    <n v="436.36291420311738"/>
    <n v="436.36291420311738"/>
  </r>
  <r>
    <s v="DE Florida"/>
    <x v="25"/>
    <s v="Regulated &amp; Renewable Energy"/>
    <s v="PEF Fossil Hydro Recv-Env Anclote BA-314"/>
    <s v="AFUDC Not Eligible"/>
    <s v="Recoverable"/>
    <s v="Environmental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649082179274871E-2"/>
    <n v="0.23477941179746606"/>
    <n v="0.5287577265402662"/>
    <n v="0.94095190892739933"/>
    <n v="1.4717309898864146"/>
    <n v="2.1214651523376369"/>
    <n v="2.8905257347903079"/>
    <n v="3.7792852349499535"/>
    <n v="4.7881173133370121"/>
    <n v="5.9173967969167593"/>
    <n v="7.1674996827405622"/>
    <n v="7.1674996827405622"/>
    <n v="8.5388031415985051"/>
    <n v="10.153382373121737"/>
    <n v="12.133693655429841"/>
    <n v="14.480878683293792"/>
    <n v="17.19608271547888"/>
    <n v="20.28045458587032"/>
    <n v="23.735146714633608"/>
    <n v="27.561315119409699"/>
    <n v="31.760119426545128"/>
    <n v="36.332722882357217"/>
    <n v="41.280292364434416"/>
    <n v="46.603998392971931"/>
    <n v="46.603998392971931"/>
    <n v="52.305015142142757"/>
    <n v="58.481456389750889"/>
    <n v="65.231742192437082"/>
    <n v="72.557663903533594"/>
    <n v="80.461018468386627"/>
    <n v="88.943608441812756"/>
    <n v="98.007242005609882"/>
    <n v="107.65373298612275"/>
    <n v="117.88490087186338"/>
    <n v="128.70257083118653"/>
    <n v="140.10857373002025"/>
    <n v="152.10474614965182"/>
    <n v="152.10474614965182"/>
    <n v="164.69293040456921"/>
    <n v="177.59769268849399"/>
    <n v="190.54273938169763"/>
    <n v="203.52819623881203"/>
    <n v="216.55418940703359"/>
    <n v="229.6208454273486"/>
    <n v="242.72829123576253"/>
    <n v="255.87665416453322"/>
    <n v="269.06606194340776"/>
    <n v="282.2966427008634"/>
    <n v="295.56852496535214"/>
    <n v="308.88183766654947"/>
    <n v="308.88183766654947"/>
  </r>
  <r>
    <s v="DE Florida"/>
    <x v="25"/>
    <s v="Regulated &amp; Renewable Energy"/>
    <s v="PEF Fossil Hydro Recv-Env Anclote BA-315"/>
    <s v="AFUDC Not Eligible"/>
    <s v="Recoverable"/>
    <s v="Environmental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9310675443061E-2"/>
    <n v="5.7217045380284541E-2"/>
    <n v="0.12886119188648987"/>
    <n v="0.22931520128438043"/>
    <n v="0.35866900845864935"/>
    <n v="0.51701282904102119"/>
    <n v="0.7044371602866516"/>
    <n v="0.92103278195326277"/>
    <n v="1.1668907571830232"/>
    <n v="1.4421024333871801"/>
    <n v="1.7467594431334548"/>
    <n v="1.7467594431334548"/>
    <n v="2.080953705036205"/>
    <n v="2.4744356226066571"/>
    <n v="2.9570484702981652"/>
    <n v="3.5290704854613599"/>
    <n v="4.1907807740120635"/>
    <n v="4.9424593131426606"/>
    <n v="5.7843869540419393"/>
    <n v="6.7168454246234184"/>
    <n v="7.7401173322621908"/>
    <n v="8.8544861665403154"/>
    <n v="10.060236302000776"/>
    <n v="11.357653000910034"/>
    <n v="11.357653000910034"/>
    <n v="12.747022416029209"/>
    <n v="14.252255419415027"/>
    <n v="15.897337524976189"/>
    <n v="17.682705295459481"/>
    <n v="19.608796656416523"/>
    <n v="21.676050900457984"/>
    <n v="23.884908691521105"/>
    <n v="26.235812069150519"/>
    <n v="28.729204452792441"/>
    <n v="31.365530646102272"/>
    <n v="34.145236841265636"/>
    <n v="37.068770623332917"/>
    <n v="37.068770623332917"/>
    <n v="40.13658097456733"/>
    <n v="43.281543148073709"/>
    <n v="46.436322855648257"/>
    <n v="49.600950744392549"/>
    <n v="52.775457557078298"/>
    <n v="55.959874132446004"/>
    <n v="59.15423140550454"/>
    <n v="62.358560407831661"/>
    <n v="65.572892267875474"/>
    <n v="68.797258211256832"/>
    <n v="72.031689561072668"/>
    <n v="75.276217738200287"/>
    <n v="75.276217738200287"/>
  </r>
  <r>
    <s v="DE Florida"/>
    <x v="25"/>
    <s v="Regulated &amp; Renewable Energy"/>
    <s v="PEF Fossil Hydro Recv-Env Anclote BA-316.1"/>
    <s v="AFUDC Not Eligible"/>
    <s v="Recoverable"/>
    <s v="Environmental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555575334259794E-3"/>
    <n v="1.4633641577989288E-2"/>
    <n v="3.2957110645023949E-2"/>
    <n v="5.8648894602593052E-2"/>
    <n v="9.1731994898240937E-2"/>
    <n v="0.1322294847824407"/>
    <n v="0.18016450953273924"/>
    <n v="0.23556028667860202"/>
    <n v="0.29844010622695966"/>
    <n v="0.36882733088845876"/>
    <n v="0.4467453963044189"/>
    <n v="0.4467453963044189"/>
    <n v="0.53221781127449808"/>
    <n v="0.63285344023568868"/>
    <n v="0.75628489998883008"/>
    <n v="0.90258335159503067"/>
    <n v="1.0718201782567485"/>
    <n v="1.2640669860112428"/>
    <n v="1.4793956044261918"/>
    <n v="1.7178780872974797"/>
    <n v="1.979586713349164"/>
    <n v="2.2645939869356271"/>
    <n v="2.572972638745918"/>
    <n v="2.9047956265102974"/>
    <n v="2.9047956265102974"/>
    <n v="3.2601361357089829"/>
    <n v="3.6451095316001716"/>
    <n v="4.0658502695943266"/>
    <n v="4.5224700035302696"/>
    <n v="5.015080735793263"/>
    <n v="5.5437948184030539"/>
    <n v="6.1087249541053197"/>
    <n v="6.7099841974665182"/>
    <n v="7.3476859559721541"/>
    <n v="8.0219439911284791"/>
    <n v="8.7328724195676237"/>
    <n v="9.4805857141561898"/>
    <n v="9.4805857141561898"/>
    <n v="10.265198705107288"/>
    <n v="11.069543789994956"/>
    <n v="11.876399774803765"/>
    <n v="12.685774497734672"/>
    <n v="13.497675821456911"/>
    <n v="14.312111633184374"/>
    <n v="15.129089844752231"/>
    <n v="15.948618392693794"/>
    <n v="16.770705238317611"/>
    <n v="17.595358367784804"/>
    <n v="18.422585792186663"/>
    <n v="19.252395547622452"/>
    <n v="19.252395547622452"/>
  </r>
  <r>
    <s v="DE Florida"/>
    <x v="25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0.32408514585124998"/>
    <n v="1.0441758584809995"/>
    <n v="0.28792084165253673"/>
    <n v="0.28792084165253673"/>
    <n v="0.97244429423379808"/>
    <n v="0.42037520098664272"/>
    <n v="0.69580003645560651"/>
    <n v="1.3461423862579087"/>
    <n v="1.9985148902633183"/>
    <n v="2.6529238859433062"/>
    <n v="3.3093757305528384"/>
    <n v="3.3093757305528384"/>
    <n v="3.967876801192133"/>
    <n v="4.9525186407198607"/>
    <n v="6.3352280870400364"/>
    <n v="2.7460071270766284"/>
    <n v="3.2987768801833606"/>
    <n v="4.6408695234369235"/>
    <n v="6.4135902768851514"/>
    <n v="8.956857609236847"/>
    <n v="11.882092739802975"/>
    <n v="14.816459489119136"/>
    <n v="17.759986363085638"/>
    <n v="20.712701956588791"/>
    <n v="20.712701956588791"/>
    <n v="23.674634953778718"/>
    <n v="26.645814128347983"/>
    <n v="29.626268343811123"/>
    <n v="32.616026553785048"/>
    <n v="35.615117802270305"/>
    <n v="38.623571223933219"/>
    <n v="41.641416044388933"/>
    <n v="44.66868158048532"/>
    <n v="47.705397240587772"/>
    <n v="50.751592524864897"/>
    <n v="53.807297025575096"/>
    <n v="56.872540427354025"/>
    <n v="56.872540427354025"/>
    <n v="59.947352507502984"/>
    <n v="63.03176313627818"/>
    <n v="66.12580227718091"/>
    <n v="69.229499987248616"/>
    <n v="72.342886417346918"/>
    <n v="75.465991812462462"/>
    <n v="78.598846511996769"/>
    <n v="81.741480950060975"/>
    <n v="84.893925655771454"/>
    <n v="88.056211253546408"/>
    <n v="91.22836846340337"/>
    <n v="94.410428101257622"/>
    <n v="94.410428101257622"/>
    <n v="97.602421079221571"/>
    <n v="100.80437840590504"/>
    <n v="104.0163311867165"/>
    <n v="107.23831062416524"/>
    <n v="110.47034801816447"/>
    <n v="113.71247476633543"/>
    <n v="116.96472236431237"/>
    <n v="120.22712240604847"/>
    <n v="123.49970658412286"/>
    <n v="126.78250669004842"/>
    <n v="130.07555461458065"/>
    <n v="133.37888234802745"/>
    <n v="133.37888234802745"/>
    <n v="136.69252198055992"/>
    <n v="140.01650570252409"/>
    <n v="143.3508658047536"/>
    <n v="146.69563467888341"/>
    <n v="150.05084481766454"/>
    <n v="153.41652881527961"/>
    <n v="156.79271936765949"/>
    <n v="160.17944927280104"/>
    <n v="163.57675143108557"/>
    <n v="166.98465884559855"/>
    <n v="170.40320462245018"/>
    <n v="173.83242197109703"/>
    <n v="173.83242197109703"/>
  </r>
  <r>
    <s v="DE Florida"/>
    <x v="25"/>
    <s v="Regulated &amp; Renewable Energy"/>
    <s v="PEF RRE Maint Bartow CT 2&amp;4 BG"/>
    <s v="AFUDC Not Eligible"/>
    <s v="Maintenance"/>
    <s v="Maintenance"/>
    <s v="Fossil Hydro"/>
    <s v="BG - Other Production Plant"/>
    <s v="~"/>
    <s v="PEF Bartow CT 2&amp;4-346"/>
    <n v="6.85"/>
    <n v="11.34"/>
    <n v="17.05"/>
    <n v="22.77"/>
    <n v="29.300000000000004"/>
    <n v="35.159999999999997"/>
    <n v="41.38"/>
    <n v="48.290000000000006"/>
    <n v="56.45"/>
    <n v="66.709999999999994"/>
    <n v="77.27000000000001"/>
    <n v="89.449999999999989"/>
    <n v="89.449999999999989"/>
    <n v="89.449999999999989"/>
    <n v="89.449999999999989"/>
    <n v="89.449999999999989"/>
    <n v="89.449999999999989"/>
    <n v="89.449999999999989"/>
    <n v="89.449999999999989"/>
    <n v="89.449999999999989"/>
    <n v="89.449999999999989"/>
    <n v="89.449999999999989"/>
    <n v="89.449999999999989"/>
    <n v="89.449999999999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RRE Maint Bartow CT 2&amp;4 BG-343"/>
    <s v="AFUDC Not Eligible"/>
    <s v="Maintenance"/>
    <s v="Maintenance"/>
    <s v="Fossil Hydro"/>
    <s v="BG - Other Production Plant"/>
    <s v="~"/>
    <s v="PEF Bartow CT 2&amp;4-343"/>
    <n v="0"/>
    <n v="0"/>
    <n v="0"/>
    <n v="0"/>
    <n v="0"/>
    <n v="0"/>
    <n v="0"/>
    <n v="0"/>
    <n v="0"/>
    <n v="0"/>
    <n v="0.28999999999999998"/>
    <n v="0.87"/>
    <n v="0.87"/>
    <n v="0.87"/>
    <n v="0.87"/>
    <n v="0.87"/>
    <n v="0.87"/>
    <n v="0.87"/>
    <n v="0.87"/>
    <n v="0.87"/>
    <n v="0.87"/>
    <n v="0.87"/>
    <n v="0.87"/>
    <n v="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RRE Maint Maint VS-343"/>
    <s v="AFUDC Not Eligible"/>
    <s v="Maintenance"/>
    <s v="Maintenance"/>
    <s v="Fossil Hydro"/>
    <s v="VS - Other - Intangible Plant - Software"/>
    <s v="~"/>
    <s v="PEF RUSD Communication"/>
    <n v="0"/>
    <n v="0"/>
    <n v="0"/>
    <n v="0"/>
    <n v="0"/>
    <n v="0"/>
    <n v="0"/>
    <n v="0"/>
    <n v="0"/>
    <n v="0"/>
    <n v="0"/>
    <n v="0"/>
    <n v="0"/>
    <n v="0"/>
    <n v="5.5142739715E-2"/>
    <n v="0.22074309629628611"/>
    <n v="0.49714588197270126"/>
    <n v="0.88469698536307906"/>
    <n v="1.3837433748363774"/>
    <n v="1.9946331018823029"/>
    <n v="2.7177153044924558"/>
    <n v="3.5533402105520309"/>
    <n v="4.5018591412421047"/>
    <n v="5.56362451445254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&amp; Renewable Energy"/>
    <s v="PEF Solar Lake Placid Maint - 344"/>
    <s v="AFUDC Not Eligible"/>
    <s v="Maintenance"/>
    <s v="Maintenance"/>
    <s v="Renewable Generation - Solar"/>
    <s v="BY - Solar Energy Production"/>
    <s v="~"/>
    <s v="PEF Solar Growth Lake Placid"/>
    <n v="0"/>
    <n v="0"/>
    <n v="0"/>
    <n v="0"/>
    <n v="0"/>
    <n v="0"/>
    <n v="0"/>
    <n v="0.49"/>
    <n v="1.49"/>
    <n v="2.52"/>
    <n v="0.58000000000000007"/>
    <n v="0.83000000000000007"/>
    <n v="0.83000000000000007"/>
    <n v="1.0083097904"/>
    <n v="1.255072527623398"/>
    <n v="1.5026055766807043"/>
    <n v="1.7509113422312612"/>
    <n v="1.9999922364409644"/>
    <n v="2.2498506790056951"/>
    <n v="2.5004890971748268"/>
    <n v="2.7519099257748048"/>
    <n v="3.0041156072327984"/>
    <n v="3.2571085916004288"/>
    <n v="3.5108913365775702"/>
    <n v="3.7654663075362245"/>
    <n v="3.7654663075362245"/>
    <n v="4.0208359775444711"/>
    <n v="4.2770028273904925"/>
    <n v="4.533969345606673"/>
    <n v="4.7917380284937732"/>
    <n v="5.0503113801451818"/>
    <n v="5.3096919124712398"/>
    <n v="5.5698821452236436"/>
    <n v="5.8308846060199242"/>
    <n v="6.0927018303679983"/>
    <n v="6.355336361690803"/>
    <n v="6.6187907513510025"/>
    <n v="6.8830675586757728"/>
    <n v="6.8830675586757728"/>
    <n v="7.1481693509816644"/>
    <n v="7.4140987035995431"/>
    <n v="7.6808581998996086"/>
    <n v="7.9484504313164894"/>
    <n v="8.2168779973744179"/>
    <n v="8.4861435057124819"/>
    <n v="8.7562495721099598"/>
    <n v="9.0271988205117282"/>
    <n v="9.2989938830537557"/>
    <n v="9.5716374000886688"/>
    <n v="9.8451320202114037"/>
    <n v="10.119480400284937"/>
    <n v="10.119480400284937"/>
    <n v="10.394685205466095"/>
    <n v="10.670749109231442"/>
    <n v="10.947674793403257"/>
    <n v="11.225464948175579"/>
    <n v="11.50412227214035"/>
    <n v="11.783649472313622"/>
    <n v="12.064049264161859"/>
    <n v="12.345324371628315"/>
    <n v="12.627477527159497"/>
    <n v="12.910511471731706"/>
    <n v="13.194428954877667"/>
    <n v="13.479232734713239"/>
    <n v="13.479232734713239"/>
    <n v="13.764925577964211"/>
    <n v="14.051510259993176"/>
    <n v="14.338989564826489"/>
    <n v="14.627366285181321"/>
    <n v="14.916643222492782"/>
    <n v="15.206823186941142"/>
    <n v="15.49790899747912"/>
    <n v="15.78990348185928"/>
    <n v="16.082809476661495"/>
    <n v="16.376629827320507"/>
    <n v="16.671367388153559"/>
    <n v="16.967025022388135"/>
    <n v="16.967025022388135"/>
    <n v="17.263605602189774"/>
    <n v="17.56111200868996"/>
    <n v="17.859547132014129"/>
    <n v="18.158913871309721"/>
    <n v="18.459215134774372"/>
    <n v="18.760453839684143"/>
    <n v="19.062632912421869"/>
    <n v="19.365755288505589"/>
    <n v="19.669823912617058"/>
    <n v="19.974841738630357"/>
    <n v="20.280811729640586"/>
    <n v="20.587736857992653"/>
    <n v="20.587736857992653"/>
  </r>
  <r>
    <s v="DE Florida"/>
    <x v="25"/>
    <s v="Regulated &amp; Renewable Energy"/>
    <s v="PEF Solar Perry Maint - 344"/>
    <s v="AFUDC Not Eligible"/>
    <s v="Maintenance"/>
    <s v="Maintenance"/>
    <s v="Renewable Generation - Solar"/>
    <s v="BY - Solar Energy Production"/>
    <s v="~"/>
    <s v="PEF Perry Solar 344"/>
    <n v="1.33"/>
    <n v="1.33"/>
    <n v="1.33"/>
    <n v="1.33"/>
    <n v="1.33"/>
    <n v="1.4000000000000001"/>
    <n v="1.55"/>
    <n v="1.7200000000000002"/>
    <n v="1.9500000000000002"/>
    <n v="2.2800000000000002"/>
    <n v="2.74"/>
    <n v="3.25"/>
    <n v="3.25"/>
    <n v="3.7778587886500001"/>
    <n v="4.3395966209947652"/>
    <n v="4.9030880134786257"/>
    <n v="5.4683384401376616"/>
    <n v="6.035353392096086"/>
    <n v="6.6041383776195905"/>
    <n v="7.1746989221688544"/>
    <n v="7.7470405684532215"/>
    <n v="8.3211688764845455"/>
    <n v="8.8970894236312006"/>
    <n v="9.4748078046722668"/>
    <n v="10.054329631851878"/>
    <n v="10.054329631851878"/>
    <n v="10.635660534933741"/>
    <n v="11.218806161255827"/>
    <n v="11.803772175785234"/>
    <n v="12.390564261173218"/>
    <n v="12.979188117810395"/>
    <n v="13.56964946388212"/>
    <n v="14.161954035424037"/>
    <n v="14.756107586377798"/>
    <n v="15.352115888646965"/>
    <n v="15.949984732153078"/>
    <n v="16.5497199248919"/>
    <n v="17.151327292989837"/>
    <n v="17.151327292989837"/>
    <n v="17.754812680760544"/>
    <n v="18.360181950761692"/>
    <n v="18.967440983851926"/>
    <n v="19.576595679247987"/>
    <n v="20.187651954582027"/>
    <n v="20.800615745959085"/>
    <n v="21.415493008014774"/>
    <n v="22.032289713973103"/>
    <n v="22.651011855704521"/>
    <n v="23.271665443784119"/>
    <n v="23.894256507550018"/>
    <n v="24.518791095161941"/>
    <n v="24.518791095161941"/>
    <n v="25.145275273659976"/>
    <n v="25.773715129023504"/>
    <n v="26.404116766230324"/>
    <n v="27.036486309315961"/>
    <n v="27.670829901433162"/>
    <n v="28.30715370491157"/>
    <n v="28.945463901317581"/>
    <n v="29.585766691514408"/>
    <n v="30.228068295722309"/>
    <n v="30.872374953579016"/>
    <n v="31.518692924200355"/>
    <n v="32.167028486241044"/>
    <n v="32.167028486241044"/>
    <n v="32.817387937955687"/>
    <n v="33.469777597259963"/>
    <n v="34.124203801792"/>
    <n v="34.780672908973941"/>
    <n v="35.439191296073695"/>
    <n v="36.099765360266908"/>
    <n v="36.762401518699093"/>
    <n v="37.427106208547968"/>
    <n v="38.093885887086003"/>
    <n v="38.762747031743146"/>
    <n v="39.433696140169729"/>
    <n v="40.106739730299616"/>
    <n v="40.106739730299616"/>
    <n v="40.781884340413498"/>
    <n v="41.459136529202439"/>
    <n v="42.138502875831556"/>
    <n v="42.819989980003953"/>
    <n v="43.503604462024832"/>
    <n v="44.189352962865804"/>
    <n v="44.877242144229392"/>
    <n v="45.567278688613769"/>
    <n v="46.259469299377656"/>
    <n v="46.953820700805444"/>
    <n v="47.650339638172525"/>
    <n v="48.349032877810821"/>
    <n v="48.349032877810821"/>
  </r>
  <r>
    <s v="DE Florida"/>
    <x v="25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339.12000000000006"/>
    <n v="323.52000000000004"/>
    <n v="268.7"/>
    <n v="272.39000000000004"/>
    <n v="275.97999999999996"/>
    <n v="276.11"/>
    <n v="141.83999999999997"/>
    <n v="142.67000000000002"/>
    <n v="69.569999999999993"/>
    <n v="76.42"/>
    <n v="86.78"/>
    <n v="103.49000000000001"/>
    <n v="103.49000000000001"/>
    <n v="166.57520469600001"/>
    <n v="234.67189222394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Utility Other"/>
    <s v="PEF Reg Other Facilities Maint SA"/>
    <s v="AFUDC Not Eligible"/>
    <s v="Maintenance"/>
    <s v="Maintenance"/>
    <s v="Regulated Utility Other"/>
    <s v="SA - Gen. Bldg. &amp; Oper. Centers"/>
    <s v="~"/>
    <s v="D GEN 390 5Z-STRUCT &amp; IMPROVE-50220"/>
    <n v="0"/>
    <n v="0"/>
    <n v="0"/>
    <n v="0"/>
    <n v="0"/>
    <n v="0"/>
    <n v="0"/>
    <n v="0"/>
    <n v="0"/>
    <n v="0"/>
    <n v="0"/>
    <n v="0"/>
    <n v="0"/>
    <n v="-8.2068704300000003E-2"/>
    <n v="0.19820471773713677"/>
    <n v="0"/>
    <n v="0"/>
    <n v="2.7094617241082237"/>
    <n v="0"/>
    <n v="0"/>
    <n v="2.1942924147497735"/>
    <n v="0"/>
    <n v="0"/>
    <n v="5.2577819155243732"/>
    <n v="0"/>
    <n v="0"/>
    <n v="0"/>
    <n v="0.28502981401387351"/>
    <n v="0"/>
    <n v="0"/>
    <n v="0.3250052029862745"/>
    <n v="0"/>
    <n v="0"/>
    <n v="0.3183499586297745"/>
    <n v="0"/>
    <n v="0"/>
    <n v="0.35792583533907452"/>
    <n v="0"/>
    <n v="0"/>
    <n v="0"/>
    <n v="1.560835E-3"/>
    <n v="0"/>
    <n v="0"/>
    <n v="3.12167E-2"/>
    <n v="0"/>
    <n v="0"/>
    <n v="2.497336E-2"/>
    <n v="0"/>
    <n v="0"/>
    <n v="6.3994234999999997E-2"/>
    <n v="0"/>
    <n v="0"/>
    <n v="0"/>
    <n v="1.560835E-3"/>
    <n v="0"/>
    <n v="0"/>
    <n v="3.12167E-2"/>
    <n v="0"/>
    <n v="0"/>
    <n v="2.497336E-2"/>
    <n v="0"/>
    <n v="0"/>
    <n v="6.3994234999999997E-2"/>
    <n v="0"/>
    <n v="0"/>
    <n v="0"/>
    <n v="1.560835E-3"/>
    <n v="0"/>
    <n v="0"/>
    <n v="3.12167E-2"/>
    <n v="0"/>
    <n v="0"/>
    <n v="2.497336E-2"/>
    <n v="0"/>
    <n v="0"/>
    <n v="6.3994234999999997E-2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Utility Other"/>
    <s v="PEF Reg Other IT Spend TD"/>
    <s v="AFUDC Not Eligible"/>
    <s v="Maintenance"/>
    <s v="Maintenance"/>
    <s v="Regulated Utility Other"/>
    <s v="TD - PD - Office Equipment"/>
    <s v="~"/>
    <s v="PEF Reg Other IT-Office Equip"/>
    <n v="0"/>
    <n v="0"/>
    <n v="0"/>
    <n v="0"/>
    <n v="0"/>
    <n v="0"/>
    <n v="0"/>
    <n v="0"/>
    <n v="0"/>
    <n v="0"/>
    <n v="0"/>
    <n v="0"/>
    <n v="0"/>
    <n v="0.72344702250000004"/>
    <n v="2.4023375321737777"/>
    <n v="0"/>
    <n v="0"/>
    <n v="1.0405566718694499"/>
    <n v="0"/>
    <n v="0"/>
    <n v="0"/>
    <n v="0"/>
    <n v="0"/>
    <n v="1.8538843778444503"/>
    <n v="0"/>
    <n v="0"/>
    <n v="0"/>
    <n v="0"/>
    <n v="0"/>
    <n v="0"/>
    <n v="0"/>
    <n v="0"/>
    <n v="0"/>
    <n v="0"/>
    <n v="0"/>
    <n v="0"/>
    <n v="3.39528749717"/>
    <n v="0"/>
    <n v="0"/>
    <n v="0"/>
    <n v="0"/>
    <n v="0"/>
    <n v="0"/>
    <n v="0"/>
    <n v="0"/>
    <n v="0"/>
    <n v="0"/>
    <n v="0"/>
    <n v="0"/>
    <n v="3.9578779876538137"/>
    <n v="0"/>
    <n v="0"/>
    <n v="0"/>
    <n v="0"/>
    <n v="0"/>
    <n v="0"/>
    <n v="0"/>
    <n v="0"/>
    <n v="0"/>
    <n v="0"/>
    <n v="0"/>
    <n v="0"/>
    <n v="4.188240584568204"/>
    <n v="0"/>
    <n v="0"/>
    <n v="0"/>
    <n v="0"/>
    <n v="0"/>
    <n v="0"/>
    <n v="0"/>
    <n v="0"/>
    <n v="0"/>
    <n v="0"/>
    <n v="0"/>
    <n v="0"/>
    <n v="4.188240584568204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Utility Other"/>
    <s v="PEF Solar Exp Battery BY - Vision FL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3.0075989754166716"/>
    <n v="12.039784633160277"/>
    <n v="27.115363744739433"/>
    <n v="48.253201790197181"/>
    <n v="75.472223141379629"/>
    <n v="108.79141124577677"/>
    <n v="148.2298088109371"/>
    <n v="193.806517989458"/>
    <n v="245.54070056455356"/>
    <n v="303.45157813620165"/>
    <n v="367.55843230787218"/>
    <n v="367.55843230787218"/>
    <n v="437.88060487383814"/>
    <n v="514.42149944832147"/>
    <n v="597.18453027050441"/>
    <n v="686.18912079644747"/>
    <n v="781.45475511583095"/>
    <n v="883.00097814123365"/>
    <n v="990.84739579800134"/>
    <n v="1105.0136752147091"/>
    <n v="1225.5195449142168"/>
    <n v="1352.3847950053228"/>
    <n v="1485.6292773750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Utility Other"/>
    <s v="PEF Vision FL 2023 - DeBary Hydrogen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.38"/>
    <n v="2.2200000000000002"/>
    <n v="5.26"/>
    <n v="10.64"/>
    <n v="18.399999999999999"/>
    <n v="27.39"/>
    <n v="40.840000000000003"/>
    <n v="62.02"/>
    <n v="62.02"/>
    <n v="83.26753759655"/>
    <n v="111.00478531103902"/>
    <n v="142.92893310460093"/>
    <n v="179.05305109760556"/>
    <n v="219.39025021102543"/>
    <n v="263.95368229380165"/>
    <n v="312.75654025060771"/>
    <n v="365.81205817001182"/>
    <n v="423.13351145303943"/>
    <n v="484.73421694213704"/>
    <n v="550.62753305053877"/>
    <n v="620.82685989203662"/>
    <n v="620.82685989203662"/>
    <n v="695.34563941115584"/>
    <n v="772.147198741236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Utility Other"/>
    <s v="PEF Vision FL 2023 - Hines Floating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.02"/>
    <n v="1.03"/>
    <n v="3.0100000000000002"/>
    <n v="5.07"/>
    <n v="5.07"/>
    <n v="7.1379815082000011"/>
    <n v="9.2706689344347044"/>
    <n v="11.410013907027261"/>
    <n v="13.556037208640412"/>
    <n v="15.708759686813508"/>
    <n v="17.868202254165045"/>
    <n v="20.034385888595803"/>
    <n v="22.207331633492657"/>
    <n v="24.387060597932983"/>
    <n v="26.573593956889731"/>
    <n v="28.766952951437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gulated Utility Other"/>
    <s v="PEF Vision FL 2024 - UCF Research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.01"/>
    <n v="0.04"/>
    <n v="0.09"/>
    <n v="0.16"/>
    <n v="0.16"/>
    <n v="0.23723011580000003"/>
    <n v="0.65667506425225664"/>
    <n v="1.7358416122500828"/>
    <n v="3.4767891929191315"/>
    <n v="5.8815836682556615"/>
    <n v="8.9522973491953497"/>
    <n v="12.691009015744751"/>
    <n v="17.099803937175604"/>
    <n v="22.180773892282176"/>
    <n v="27.936017189701836"/>
    <n v="34.367638688299088"/>
    <n v="41.477749817613201"/>
    <n v="41.477749817613201"/>
    <n v="49.268468598369694"/>
    <n v="57.412713547639179"/>
    <n v="65.582382142039449"/>
    <n v="73.777553745800802"/>
    <n v="81.998307970902474"/>
    <n v="90.244724677846008"/>
    <n v="98.516883976431117"/>
    <n v="106.81486622653384"/>
    <n v="115.13875203888723"/>
    <n v="123.48862227586447"/>
    <n v="131.86455805226439"/>
    <n v="140.26664073609942"/>
    <n v="140.26664073609942"/>
    <n v="148.69495194938608"/>
    <n v="157.14957356893794"/>
    <n v="165.6305877271609"/>
    <n v="174.13807681285115"/>
    <n v="182.672123471995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newable Generation"/>
    <s v="PEF Fossil Hydro Expansion Regulated Solar"/>
    <s v="AFUDC Not Eligible"/>
    <s v="Expansion"/>
    <s v="Regulated Renewables"/>
    <s v="Renewable Generation - Solar"/>
    <s v="BY - Solar Energy Production"/>
    <s v="~"/>
    <s v="PEF Other Solar Growth 341"/>
    <n v="14.44"/>
    <n v="14.44"/>
    <n v="14.44"/>
    <n v="14.44"/>
    <n v="14.44"/>
    <n v="14.44"/>
    <n v="14.44"/>
    <n v="14.44"/>
    <n v="14.44"/>
    <n v="14.44"/>
    <n v="14.44"/>
    <n v="14.44"/>
    <n v="14.44"/>
    <n v="14.485076914799999"/>
    <n v="14.530294544852623"/>
    <n v="14.575653329424453"/>
    <n v="14.621153709153317"/>
    <n v="14.666796126052569"/>
    <n v="14.712581023515384"/>
    <n v="14.75850884631906"/>
    <n v="14.804580040629348"/>
    <n v="14.850795054004779"/>
    <n v="14.897154335401014"/>
    <n v="14.943658335175206"/>
    <n v="14.990307505090373"/>
    <n v="14.990307505090373"/>
    <n v="15.037102298319788"/>
    <n v="15.084043169451384"/>
    <n v="15.131130574492165"/>
    <n v="15.178364970872639"/>
    <n v="15.225746817451263"/>
    <n v="15.273276574518896"/>
    <n v="15.320954703803274"/>
    <n v="15.368781668473495"/>
    <n v="15.416757933144519"/>
    <n v="15.464883963881677"/>
    <n v="15.513160228205207"/>
    <n v="15.561587195094788"/>
    <n v="15.561587195094788"/>
    <n v="15.610165334994099"/>
    <n v="15.658895119815389"/>
    <n v="15.707777022944063"/>
    <n v="15.756811519243277"/>
    <n v="15.805999085058552"/>
    <n v="15.855340198222407"/>
    <n v="15.904835338058993"/>
    <n v="15.954484985388751"/>
    <n v="16.00428962253309"/>
    <n v="16.054249733319065"/>
    <n v="16.104365803084075"/>
    <n v="16.15463831868059"/>
    <n v="16.15463831868059"/>
    <n v="16.205067768480866"/>
    <n v="16.2556546423817"/>
    <n v="16.306399431809183"/>
    <n v="16.357302629723478"/>
    <n v="16.408364730623607"/>
    <n v="16.459586230552251"/>
    <n v="16.51096762710058"/>
    <n v="16.562509419413072"/>
    <n v="16.614212108192373"/>
    <n v="16.666076195704154"/>
    <n v="16.718102185781998"/>
    <n v="16.770290583832288"/>
    <n v="16.770290583832288"/>
    <n v="16.822641896839119"/>
    <n v="16.875156633369226"/>
    <n v="16.927835303576916"/>
    <n v="16.980678419209035"/>
    <n v="17.033686493609927"/>
    <n v="17.086860041726435"/>
    <n v="17.140199580112892"/>
    <n v="17.193705626936143"/>
    <n v="17.24737870198058"/>
    <n v="17.301219326653193"/>
    <n v="17.355228023988627"/>
    <n v="17.409405318654272"/>
    <n v="17.409405318654272"/>
    <n v="17.463751736955356"/>
    <n v="17.518267806840058"/>
    <n v="17.572954057904635"/>
    <n v="17.627811021398575"/>
    <n v="17.682839230229742"/>
    <n v="17.738039218969572"/>
    <n v="17.793411523858254"/>
    <n v="17.848956682809938"/>
    <n v="17.904675235417965"/>
    <n v="17.960567722960114"/>
    <n v="18.016634688403848"/>
    <n v="18.072876676411596"/>
    <n v="18.072876676411596"/>
  </r>
  <r>
    <s v="DE Florida"/>
    <x v="25"/>
    <s v="Renewable Generation"/>
    <s v="PEF Solar - Transmission"/>
    <s v="AFUDC Not Eligible"/>
    <s v="Expansion"/>
    <s v="Regulated Renewables"/>
    <s v="Renewable Generation - Solar"/>
    <s v="BY - Solar Energy Production"/>
    <s v="~"/>
    <s v="PEF Solar Growth Transmission"/>
    <n v="267.78000000000003"/>
    <n v="321.89000000000004"/>
    <n v="387.01"/>
    <n v="467.24"/>
    <n v="500.85000000000008"/>
    <n v="523.38"/>
    <n v="551.46999999999991"/>
    <n v="585.41999999999985"/>
    <n v="624.29"/>
    <n v="681.09"/>
    <n v="750.74999999999989"/>
    <n v="848.18000000000006"/>
    <n v="848.18000000000006"/>
    <n v="954.21203236315012"/>
    <n v="1090.9122780433172"/>
    <n v="1228.0392567794167"/>
    <n v="1365.5943006912273"/>
    <n v="1503.5787460569661"/>
    <n v="1641.9939333262698"/>
    <n v="1780.8412071332164"/>
    <n v="1920.1219163093879"/>
    <n v="2059.8374138969734"/>
    <n v="2199.9890571619135"/>
    <n v="2340.5782076070841"/>
    <n v="2481.6062309855251"/>
    <n v="2481.6062309855251"/>
    <n v="2623.0744973137057"/>
    <n v="2764.984380884835"/>
    <n v="2907.3372602822119"/>
    <n v="3050.1345183926169"/>
    <n v="3193.3775424197474"/>
    <n v="3337.0677238976928"/>
    <n v="3481.2064587044524"/>
    <n v="3625.7951470754965"/>
    <n v="3770.8351936173676"/>
    <n v="3916.3280073213273"/>
    <n v="4062.2750015770421"/>
    <n v="4208.6775941863152"/>
    <n v="4208.6775941863152"/>
    <n v="4355.5372073768585"/>
    <n v="4502.8552678161104"/>
    <n v="4650.6332066250943"/>
    <n v="4798.8724593923198"/>
    <n v="4947.5744661877306"/>
    <n v="5096.7406715766947"/>
    <n v="5246.3725246340355"/>
    <n v="5396.4714789581094"/>
    <n v="5547.0389926849284"/>
    <n v="5698.0765285023235"/>
    <n v="5849.5855536641538"/>
    <n v="6001.5675400045602"/>
    <n v="6001.5675400045602"/>
    <n v="6154.0239639522661"/>
    <n v="6306.9563065449165"/>
    <n v="6460.3660534434684"/>
    <n v="6614.2546949466214"/>
    <n v="6768.6237260052958"/>
    <n v="6923.474646237155"/>
    <n v="7078.8089599411742"/>
    <n v="7234.6281761122536"/>
    <n v="7390.9338084558776"/>
    <n v="7547.7273754028201"/>
    <n v="7705.0104001238942"/>
    <n v="7862.7844105447493"/>
    <n v="7862.7844105447493"/>
    <n v="8021.0509393607144"/>
    <n v="8179.811524051689"/>
    <n v="8339.0677068970763"/>
    <n v="8498.8210349907658"/>
    <n v="8659.0730602561653"/>
    <n v="8819.8253394612748"/>
    <n v="8981.0794342338104"/>
    <n v="9142.8369110763742"/>
    <n v="9305.0993413816741"/>
    <n v="9467.8683014477847"/>
    <n v="9631.1453724934654"/>
    <n v="9794.932140673518"/>
    <n v="9794.932140673518"/>
    <n v="9959.2301970941935"/>
    <n v="10124.041137828657"/>
    <n v="10289.366563932483"/>
    <n v="10455.208081459214"/>
    <n v="10621.567301475963"/>
    <n v="10788.445840079061"/>
    <n v="10955.84531840976"/>
    <n v="11123.76736266998"/>
    <n v="11292.213604138105"/>
    <n v="11461.185679184835"/>
    <n v="11630.685229289076"/>
    <n v="11800.71390105389"/>
    <n v="11800.71390105389"/>
  </r>
  <r>
    <s v="DE Florida"/>
    <x v="25"/>
    <s v="Renewable Generation"/>
    <s v="PEF Solar 2018 - Hamilton"/>
    <s v="AFUDC Not Eligible"/>
    <s v="Expansion"/>
    <s v="Regulated Renewables"/>
    <s v="Renewable Generation - Solar"/>
    <s v="BY - Solar Energy Production"/>
    <s v="~"/>
    <s v="PEF Solar Growth Hamilton"/>
    <n v="0"/>
    <n v="0"/>
    <n v="0.17"/>
    <n v="0.51"/>
    <n v="0.88"/>
    <n v="1.3"/>
    <n v="1.75"/>
    <n v="2.4500000000000002"/>
    <n v="3.57"/>
    <n v="5.27"/>
    <n v="7.62"/>
    <n v="10.69"/>
    <n v="10.69"/>
    <n v="14.287709066650001"/>
    <n v="18.484256546212091"/>
    <n v="18.502933880295586"/>
    <n v="22.06446960899919"/>
    <n v="25.637123276941015"/>
    <n v="29.220929590658443"/>
    <n v="32.815923365031217"/>
    <n v="36.422139523619634"/>
    <n v="40.03961309900383"/>
    <n v="43.668379233124099"/>
    <n v="47.308473177622268"/>
    <n v="50.959930294184154"/>
    <n v="50.959930294184154"/>
    <n v="54.6227860548831"/>
    <n v="58.297076042524552"/>
    <n v="61.982835950991721"/>
    <n v="65.680101585592354"/>
    <n v="69.388908863406556"/>
    <n v="73.109293813635688"/>
    <n v="76.841292577952402"/>
    <n v="80.584941410851712"/>
    <n v="84.340276680003228"/>
    <n v="88.10733486660439"/>
    <n v="91.886152565734918"/>
    <n v="77.329164669297583"/>
    <n v="77.329164669297583"/>
    <n v="80.426166186165787"/>
    <n v="83.532835519759161"/>
    <n v="86.649202849811132"/>
    <n v="89.775298450266305"/>
    <n v="92.91115268957455"/>
    <n v="96.056796030986021"/>
    <n v="99.212259032847072"/>
    <n v="102.37757234889715"/>
    <n v="105.55276672856652"/>
    <n v="108.73787301727509"/>
    <n v="111.93292215673193"/>
    <n v="85.34524563245472"/>
    <n v="85.34524563245472"/>
    <n v="87.788972396260078"/>
    <n v="90.240327668592215"/>
    <n v="92.699335263137328"/>
    <n v="95.166019067920104"/>
    <n v="97.640403045535763"/>
    <n v="100.12251123338282"/>
    <n v="102.61236774389664"/>
    <n v="105.10999676478363"/>
    <n v="107.61542255925625"/>
    <n v="110.1286694662687"/>
    <n v="112.64976190075338"/>
    <n v="79.611415308196797"/>
    <n v="79.611415308196797"/>
    <n v="81.398674124867242"/>
    <n v="83.191512173767933"/>
    <n v="84.989946871420727"/>
    <n v="86.793995688716151"/>
    <n v="88.60367615108305"/>
    <n v="90.419005838658919"/>
    <n v="92.240002386460603"/>
    <n v="94.066683484555654"/>
    <n v="95.899066878234194"/>
    <n v="97.737170368181282"/>
    <n v="99.581011810649827"/>
    <n v="70.375517482696722"/>
    <n v="70.375517482696722"/>
    <n v="71.682657922895572"/>
    <n v="72.993878824192379"/>
    <n v="74.30919292444014"/>
    <n v="75.628613001255218"/>
    <n v="76.952151872141485"/>
    <n v="78.27982239461484"/>
    <n v="79.611637466328077"/>
    <n v="80.947610025196227"/>
    <n v="82.287753049522223"/>
    <n v="83.632079558122967"/>
    <n v="84.980602610455819"/>
    <n v="86.33333530674544"/>
    <n v="86.33333530674544"/>
  </r>
  <r>
    <s v="DE Florida"/>
    <x v="25"/>
    <s v="Renewable Generation"/>
    <s v="PEF Solar 2018 - Hamilton 344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436779966770829E-2"/>
    <n v="0.16187335015000218"/>
    <n v="0.36456256516481905"/>
    <n v="0.64875806895501287"/>
    <n v="1.0147142972570651"/>
    <n v="1.4626864800718626"/>
    <n v="1.9929306441441295"/>
    <n v="2.6057036154495976"/>
    <n v="3.3012630216899423"/>
    <n v="4.0798672947955072"/>
    <n v="3.1107673212943063"/>
    <n v="3.1107673212943063"/>
    <n v="3.7583396428745006"/>
    <n v="4.50223671595651"/>
    <n v="5.356188919106522"/>
    <n v="6.3205398081224162"/>
    <n v="7.3956340112698999"/>
    <n v="8.5818172326303976"/>
    <n v="9.879436255459396"/>
    <n v="11.288838945555263"/>
    <n v="12.810374254638596"/>
    <n v="14.44439222374211"/>
    <n v="16.191243986611109"/>
    <n v="11.442614947647042"/>
    <n v="11.442614947647042"/>
    <n v="12.741335684554414"/>
    <n v="14.151843527916443"/>
    <n v="15.674487440189734"/>
    <n v="17.309617473176527"/>
    <n v="19.057584771425269"/>
    <n v="20.91874157564181"/>
    <n v="22.893441226111246"/>
    <n v="24.982038166130437"/>
    <n v="27.184887945451251"/>
    <n v="29.502347223734553"/>
    <n v="31.934773774014971"/>
    <n v="22.568823003250522"/>
    <n v="22.568823003250522"/>
    <n v="24.353563041365501"/>
    <n v="26.197740913361201"/>
    <n v="28.047675700094572"/>
    <n v="29.903385372753647"/>
    <n v="31.76488795862657"/>
    <n v="33.632201541276736"/>
    <n v="35.505344260718452"/>
    <n v="37.384334313593172"/>
    <n v="39.269189953346249"/>
    <n v="41.159929490404274"/>
    <n v="43.056571292352942"/>
    <n v="44.959133784115501"/>
    <n v="44.959133784115501"/>
  </r>
  <r>
    <s v="DE Florida"/>
    <x v="25"/>
    <s v="Renewable Generation"/>
    <s v="PEF Solar Growth 2019 BY"/>
    <s v="AFUDC Not Eligible"/>
    <s v="Expansion"/>
    <s v="Regulated Renewables"/>
    <s v="Renewable Generation - Solar"/>
    <s v="BY - Solar Energy Production"/>
    <s v="~"/>
    <s v="PEF Other Solar Growth"/>
    <n v="34.81"/>
    <n v="34.81"/>
    <n v="34.81"/>
    <n v="34.81"/>
    <n v="34.81"/>
    <n v="34.81"/>
    <n v="34.81"/>
    <n v="34.81"/>
    <n v="34.81"/>
    <n v="34.81"/>
    <n v="34.81"/>
    <n v="34.81"/>
    <n v="34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newable Generation"/>
    <s v="PEF Solar Growth 2019 DeBary"/>
    <s v="AFUDC Not Eligible"/>
    <s v="Expansion"/>
    <s v="Regulated Renewables"/>
    <s v="Renewable Generation - Solar"/>
    <s v="BY - Solar Energy Production"/>
    <s v="~"/>
    <s v="PEF Solar Growth DeBary"/>
    <n v="109.99"/>
    <n v="109.99"/>
    <n v="109.99"/>
    <n v="109.99"/>
    <n v="109.99"/>
    <n v="109.99"/>
    <n v="109.99"/>
    <n v="109.99"/>
    <n v="109.99"/>
    <n v="109.99"/>
    <n v="109.99"/>
    <n v="109.99"/>
    <n v="109.99"/>
    <n v="110.33335248329999"/>
    <n v="110.67777679974654"/>
    <n v="111.023276295249"/>
    <n v="111.3698543261616"/>
    <n v="111.71751425931595"/>
    <n v="112.06625947205383"/>
    <n v="112.41609335225995"/>
    <n v="112.7670192983949"/>
    <n v="113.11904071952812"/>
    <n v="113.47216103537104"/>
    <n v="113.82638367631033"/>
    <n v="114.18171208344116"/>
    <n v="114.18171208344116"/>
    <n v="114.53814970860067"/>
    <n v="114.89570001440151"/>
    <n v="115.25436647426547"/>
    <n v="115.61415257245719"/>
    <n v="115.97506180411804"/>
    <n v="116.3370976753001"/>
    <n v="116.70026370300016"/>
    <n v="117.0645634151939"/>
    <n v="117.43000035087022"/>
    <n v="117.79657806006551"/>
    <n v="118.16430010389828"/>
    <n v="118.53317005460362"/>
    <n v="118.53317005460362"/>
    <n v="118.90319149556797"/>
    <n v="119.27436802136394"/>
    <n v="119.64670323778519"/>
    <n v="120.02020076188148"/>
    <n v="120.39486422199383"/>
    <n v="120.77069725778971"/>
    <n v="121.14770352029844"/>
    <n v="121.52588667194665"/>
    <n v="121.90525038659386"/>
    <n v="122.28579834956818"/>
    <n v="122.66753425770207"/>
    <n v="123.05046181936831"/>
    <n v="123.05046181936831"/>
    <n v="123.43458475451598"/>
    <n v="123.81990679470661"/>
    <n v="124.20643168315044"/>
    <n v="124.59416317474277"/>
    <n v="124.98310503610047"/>
    <n v="125.37326104559851"/>
    <n v="125.76463499340673"/>
    <n v="126.1572306815266"/>
    <n v="126.5510519238282"/>
    <n v="126.94610254608726"/>
    <n v="127.3423863860223"/>
    <n v="127.73990729333195"/>
    <n v="127.73990729333195"/>
    <n v="128.13866912973234"/>
    <n v="128.53867576899455"/>
    <n v="128.93993109698235"/>
    <n v="129.34243901168986"/>
    <n v="129.7462034232795"/>
    <n v="130.15122825411984"/>
    <n v="130.55751743882388"/>
    <n v="130.96507492428714"/>
    <n v="131.37390466972604"/>
    <n v="131.78401064671638"/>
    <n v="132.1953968392319"/>
    <n v="132.60806724368302"/>
    <n v="132.60806724368302"/>
    <n v="133.02202586895561"/>
    <n v="133.43727673644995"/>
    <n v="133.85382388011982"/>
    <n v="134.27167134651168"/>
    <n v="134.69082319480395"/>
    <n v="135.11128349684648"/>
    <n v="135.53305633720009"/>
    <n v="135.95614581317625"/>
    <n v="136.38055603487686"/>
    <n v="136.80629112523425"/>
    <n v="137.23335522005115"/>
    <n v="137.66175246804093"/>
    <n v="137.66175246804093"/>
  </r>
  <r>
    <s v="DE Florida"/>
    <x v="25"/>
    <s v="Renewable Generation"/>
    <s v="PEF Solar Growth 2019 Lake Placid"/>
    <s v="AFUDC Not Eligible"/>
    <s v="Expansion"/>
    <s v="Regulated Renewables"/>
    <s v="Renewable Generation - Solar"/>
    <s v="BY - Solar Energy Production"/>
    <s v="~"/>
    <s v="PEF Solar Growth Lake Placid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29999999999998"/>
    <n v="19.390341881099999"/>
    <n v="19.450872129639972"/>
    <n v="19.511591333640904"/>
    <n v="19.57250008295939"/>
    <n v="19.633598969293363"/>
    <n v="19.694888586187837"/>
    <n v="19.756369529040683"/>
    <n v="19.818042395108403"/>
    <n v="19.879907783511943"/>
    <n v="19.941966295242498"/>
    <n v="20.004218533167368"/>
    <n v="20.066665102035799"/>
    <n v="20.066665102035799"/>
    <n v="20.129306608484871"/>
    <n v="20.192143661045382"/>
    <n v="20.255176870147757"/>
    <n v="20.318406848127992"/>
    <n v="20.381834209233588"/>
    <n v="20.445459569629527"/>
    <n v="20.509283547404252"/>
    <n v="20.573306762575676"/>
    <n v="20.637529837097205"/>
    <n v="20.701953394863775"/>
    <n v="20.766578061717919"/>
    <n v="20.83140446545584"/>
    <n v="20.83140446545584"/>
    <n v="20.89643323583352"/>
    <n v="20.961665004572826"/>
    <n v="21.027100405367651"/>
    <n v="21.092740073890074"/>
    <n v="21.158584647796534"/>
    <n v="21.22463476673402"/>
    <n v="21.290891072346291"/>
    <n v="21.357354208280103"/>
    <n v="21.424024820191466"/>
    <n v="21.490903555751913"/>
    <n v="21.557991064654797"/>
    <n v="21.625287998621598"/>
    <n v="21.625287998621598"/>
    <n v="21.692795011408254"/>
    <n v="21.760512758811515"/>
    <n v="21.828441898675315"/>
    <n v="21.896583090897153"/>
    <n v="21.964936997434513"/>
    <n v="22.033504282311295"/>
    <n v="22.102285611624257"/>
    <n v="22.171281653549496"/>
    <n v="22.240493078348933"/>
    <n v="22.309920558376824"/>
    <n v="22.379564768086293"/>
    <n v="22.449426384035885"/>
    <n v="22.449426384035885"/>
    <n v="22.51950608489614"/>
    <n v="22.589804551456176"/>
    <n v="22.660322466630319"/>
    <n v="22.731060515464726"/>
    <n v="22.802019385144035"/>
    <n v="22.873199764998059"/>
    <n v="22.944602346508461"/>
    <n v="23.016227823315486"/>
    <n v="23.088076891224695"/>
    <n v="23.160150248213725"/>
    <n v="23.232448594439067"/>
    <n v="23.304972632242869"/>
    <n v="23.304972632242869"/>
  </r>
  <r>
    <s v="DE Florida"/>
    <x v="25"/>
    <s v="Renewable Generation"/>
    <s v="PEF Solar Growth 2019 Trenton"/>
    <s v="AFUDC Not Eligible"/>
    <s v="Expansion"/>
    <s v="Regulated Renewables"/>
    <s v="Renewable Generation - Solar"/>
    <s v="BY - Solar Energy Production"/>
    <s v="~"/>
    <s v="PEF Solar Growth Trenton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00000000000003"/>
    <n v="0.2808740676"/>
    <n v="0.28175086375060487"/>
    <n v="0.28263039696944925"/>
    <n v="0.2835126758007569"/>
    <n v="0.28439770881542387"/>
    <n v="0.28528550461110169"/>
    <n v="0.28617607181228105"/>
    <n v="0.28706941907037531"/>
    <n v="0.28796555506380472"/>
    <n v="0.28886448849808077"/>
    <n v="0.28976622810589059"/>
    <n v="0.29067078264718188"/>
    <n v="0.29067078264718188"/>
    <n v="0.2915781609092481"/>
    <n v="0.29248837170681369"/>
    <n v="0.29340142388211971"/>
    <n v="0.29431732630500979"/>
    <n v="0.29523608787301636"/>
    <n v="0.29615771751144693"/>
    <n v="0.29708222417347091"/>
    <n v="0.29800961684020649"/>
    <n v="0.29893990452080804"/>
    <n v="0.29987309625255354"/>
    <n v="0.30080920110093223"/>
    <n v="0.30174822815973296"/>
    <n v="0.30174822815973296"/>
    <n v="0.30269018655113233"/>
    <n v="0.30363508542578338"/>
    <n v="0.30458293396290448"/>
    <n v="0.30553374137036848"/>
    <n v="0.30648751688479214"/>
    <n v="0.30744426977162587"/>
    <n v="0.30840400932524387"/>
    <n v="0.3093667448690342"/>
    <n v="0.3103324857554895"/>
    <n v="0.31130124136629783"/>
    <n v="0.31227302111243377"/>
    <n v="0.31324783443424981"/>
    <n v="0.31324783443424981"/>
    <n v="0.31422569080156815"/>
    <n v="0.31520659971377268"/>
    <n v="0.3161905706999012"/>
    <n v="0.31717761331873795"/>
    <n v="0.31816773715890667"/>
    <n v="0.31916095183896354"/>
    <n v="0.3201572670074907"/>
    <n v="0.32115669234319"/>
    <n v="0.32215923755497694"/>
    <n v="0.32316491238207518"/>
    <n v="0.32417372659411092"/>
    <n v="0.32518568999120795"/>
    <n v="0.32518568999120795"/>
    <n v="0.32620081240408283"/>
    <n v="0.32721910369414026"/>
    <n v="0.32824057375356913"/>
    <n v="0.32926523250543843"/>
    <n v="0.33029308990379369"/>
    <n v="0.33132415593375364"/>
    <n v="0.33235844061160735"/>
    <n v="0.3333959539849114"/>
    <n v="0.33443670613258747"/>
    <n v="0.33548070716502038"/>
    <n v="0.33652796722415618"/>
    <n v="0.33757849648360083"/>
    <n v="0.33757849648360083"/>
    <n v="0.33863230514871878"/>
    <n v="0.33968940345673238"/>
    <n v="0.34074980167682117"/>
    <n v="0.34181351011022165"/>
    <n v="0.34288053909032745"/>
    <n v="0.34395089898278958"/>
    <n v="0.3450246001856172"/>
    <n v="0.34610165312927865"/>
    <n v="0.3471820682768027"/>
    <n v="0.34826585612388034"/>
    <n v="0.34935302719896655"/>
    <n v="0.35044359206338277"/>
    <n v="0.35044359206338277"/>
  </r>
  <r>
    <s v="DE Florida"/>
    <x v="25"/>
    <s v="Renewable Generation"/>
    <s v="PEF Solar Growth 2020 - Columbia"/>
    <s v="AFUDC Not Eligible"/>
    <s v="Expansion"/>
    <s v="Regulated Renewables"/>
    <s v="Renewable Generation - Solar"/>
    <s v="BY - Solar Energy Production"/>
    <s v="~"/>
    <s v="PEF Solar Growth Columbia"/>
    <n v="10.220000000000001"/>
    <n v="10.220000000000001"/>
    <n v="10.220000000000001"/>
    <n v="10.220000000000001"/>
    <n v="10.220000000000001"/>
    <n v="10.220000000000001"/>
    <n v="10.220000000000001"/>
    <n v="10.220000000000001"/>
    <n v="10.220000000000001"/>
    <n v="10.220000000000001"/>
    <n v="10.220000000000001"/>
    <n v="10.220000000000001"/>
    <n v="10.220000000000001"/>
    <n v="10.2519034674"/>
    <n v="10.283906526897079"/>
    <n v="10.316009489384898"/>
    <n v="10.348212666727626"/>
    <n v="10.380516371762969"/>
    <n v="10.412920918305209"/>
    <n v="10.445426621148256"/>
    <n v="10.478033796068695"/>
    <n v="10.510742759828869"/>
    <n v="10.543553830179944"/>
    <n v="10.576467325865002"/>
    <n v="10.609483566622135"/>
    <n v="10.609483566622135"/>
    <n v="10.642602873187553"/>
    <n v="10.675825567298697"/>
    <n v="10.709151971697366"/>
    <n v="10.742582410132854"/>
    <n v="10.776117207365093"/>
    <n v="10.809756689167809"/>
    <n v="10.843501182331684"/>
    <n v="10.877351014667534"/>
    <n v="10.911306515009491"/>
    <n v="10.9453680132182"/>
    <n v="10.979535840184022"/>
    <n v="11.013810327830249"/>
    <n v="11.013810327830249"/>
    <n v="11.048191809116327"/>
    <n v="11.082680618041092"/>
    <n v="11.117277089646013"/>
    <n v="11.151981560018449"/>
    <n v="11.186794366294912"/>
    <n v="11.221715846664344"/>
    <n v="11.2567463403714"/>
    <n v="11.291886187719747"/>
    <n v="11.327135730075366"/>
    <n v="11.362495309869869"/>
    <n v="11.39796527060383"/>
    <n v="11.433545956850116"/>
    <n v="11.433545956850116"/>
    <n v="11.469237714257236"/>
    <n v="11.505040889552701"/>
    <n v="11.540955830546391"/>
    <n v="11.576982886133933"/>
    <n v="11.613122406300091"/>
    <n v="11.649374742122166"/>
    <n v="11.685740245773406"/>
    <n v="11.722219270526429"/>
    <n v="11.758812170756652"/>
    <n v="11.795519301945738"/>
    <n v="11.832341020685043"/>
    <n v="11.869277684679085"/>
    <n v="11.869277684679085"/>
    <n v="11.906329652749017"/>
    <n v="11.943497284836115"/>
    <n v="11.98078094200527"/>
    <n v="12.018180986448499"/>
    <n v="12.055697781488465"/>
    <n v="12.093331691582005"/>
    <n v="12.131083082323666"/>
    <n v="12.168952320449264"/>
    <n v="12.206939773839441"/>
    <n v="12.245045811523243"/>
    <n v="12.283270803681701"/>
    <n v="12.32161512165143"/>
    <n v="12.32161512165143"/>
    <n v="12.360079137928235"/>
    <n v="12.398663226170731"/>
    <n v="12.437367761203971"/>
    <n v="12.476193119023089"/>
    <n v="12.515139676796949"/>
    <n v="12.554207812871816"/>
    <n v="12.593397906775024"/>
    <n v="12.632710339218667"/>
    <n v="12.672145492103295"/>
    <n v="12.711703748521629"/>
    <n v="12.751385492762276"/>
    <n v="12.791191110313468"/>
    <n v="12.791191110313468"/>
  </r>
  <r>
    <s v="DE Florida"/>
    <x v="25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1079.02"/>
    <n v="1304.07"/>
    <n v="1543.07"/>
    <n v="1795.61"/>
    <n v="2059.1"/>
    <n v="2324.86"/>
    <n v="2601.35"/>
    <n v="2682.52"/>
    <n v="2682.52"/>
    <n v="2682.52"/>
    <n v="2682.52"/>
    <n v="2682.52"/>
    <n v="2682.52"/>
    <n v="2682.52"/>
    <n v="2682.52"/>
    <n v="2682.52"/>
    <n v="2682.52"/>
    <n v="2682.52"/>
    <n v="2682.52"/>
    <n v="2682.52"/>
    <n v="2690.8939422083999"/>
    <n v="2699.2940251009736"/>
    <n v="2707.7203302803105"/>
    <n v="2716.1729396037367"/>
    <n v="2724.6519351841093"/>
    <n v="2724.6519351841093"/>
    <n v="2733.1573993906154"/>
    <n v="2741.6894148495712"/>
    <n v="2750.2480644452248"/>
    <n v="2758.8334313205614"/>
    <n v="2767.4455988781119"/>
    <n v="2776.0846507807619"/>
    <n v="2784.7506709525646"/>
    <n v="2793.4437435795571"/>
    <n v="2802.163953110577"/>
    <n v="2810.9113842580837"/>
    <n v="2819.6861219989805"/>
    <n v="2828.4882515754412"/>
    <n v="2828.4882515754412"/>
    <n v="2837.3178584957368"/>
    <n v="2846.1750285350672"/>
    <n v="2855.0598477363942"/>
    <n v="2863.9724024112775"/>
    <n v="2872.9127791407127"/>
    <n v="2881.8810647759728"/>
    <n v="2890.8773464394521"/>
    <n v="2899.9017115255119"/>
    <n v="2908.9542477013297"/>
    <n v="2918.0350429077516"/>
    <n v="2927.1441853601455"/>
    <n v="2936.2817635492588"/>
    <n v="2936.2817635492588"/>
    <n v="2945.4478662420775"/>
    <n v="2954.6425824826892"/>
    <n v="2963.8660015931482"/>
    <n v="2973.1182131743417"/>
    <n v="2982.3993071068617"/>
    <n v="2991.7093735518779"/>
    <n v="3001.0485029520137"/>
    <n v="3010.4167860322241"/>
    <n v="3019.8143138006772"/>
    <n v="3029.2411775496394"/>
    <n v="3038.697468856361"/>
    <n v="3048.1832795839659"/>
    <n v="3048.1832795839659"/>
    <n v="3057.6987018823447"/>
    <n v="3067.24382818905"/>
    <n v="3076.8187512301929"/>
    <n v="3086.4235640213456"/>
    <n v="3096.0583598684439"/>
    <n v="3105.7232323686944"/>
    <n v="3115.4182754114827"/>
    <n v="3125.1435831792865"/>
    <n v="3134.8992501485895"/>
    <n v="3144.6853710908008"/>
    <n v="3154.502041073174"/>
    <n v="3164.3493554597308"/>
    <n v="3164.3493554597308"/>
    <n v="3174.2274099121887"/>
    <n v="3184.1363003908891"/>
    <n v="3194.0761231557303"/>
    <n v="3204.0469747671018"/>
    <n v="3214.0489520868232"/>
    <n v="3224.0821522790839"/>
    <n v="3234.1466728113887"/>
    <n v="3244.2426114555037"/>
    <n v="3254.3700662884062"/>
    <n v="3264.5291356932366"/>
    <n v="3274.7199183602561"/>
    <n v="3284.9425132878036"/>
    <n v="3284.9425132878036"/>
  </r>
  <r>
    <s v="DE Florida"/>
    <x v="25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1014.12"/>
    <n v="1268.55"/>
    <n v="1529.92"/>
    <n v="1795.35"/>
    <n v="1795.35"/>
    <n v="1795.35"/>
    <n v="1795.35"/>
    <n v="1795.35"/>
    <n v="1795.35"/>
    <n v="1795.35"/>
    <n v="1795.35"/>
    <n v="1795.35"/>
    <n v="1795.35"/>
    <n v="1795.35"/>
    <n v="1795.35"/>
    <n v="1795.35"/>
    <n v="1795.35"/>
    <n v="1795.35"/>
    <n v="1800.9544902344999"/>
    <n v="1806.5764758380301"/>
    <n v="1812.2160114253593"/>
    <n v="1817.8731517817455"/>
    <n v="1823.5479518634679"/>
    <n v="1829.2404667983615"/>
    <n v="1834.950751886352"/>
    <n v="1834.950751886352"/>
    <n v="1840.6788625999932"/>
    <n v="1846.4248545850057"/>
    <n v="1852.1887836608182"/>
    <n v="1857.9707058211086"/>
    <n v="1863.7706772343493"/>
    <n v="1869.5887542443513"/>
    <n v="1875.4249933708134"/>
    <n v="1881.2794513098693"/>
    <n v="1887.1521849346398"/>
    <n v="1893.0432512957848"/>
    <n v="1898.9527076220572"/>
    <n v="1904.8806113208598"/>
    <n v="1904.8806113208598"/>
    <n v="1910.8270199788017"/>
    <n v="1916.7919913622588"/>
    <n v="1922.7755834179347"/>
    <n v="1928.7778542734229"/>
    <n v="1934.7988622377727"/>
    <n v="1940.8386658020545"/>
    <n v="1946.8973236399288"/>
    <n v="1952.9748946082159"/>
    <n v="1959.0714377474676"/>
    <n v="1965.1870122825408"/>
    <n v="1971.3216776231727"/>
    <n v="1977.4754933645586"/>
    <n v="1977.4754933645586"/>
    <n v="1983.64851928793"/>
    <n v="1989.8408153611356"/>
    <n v="1996.0524417392239"/>
    <n v="2002.2834587650279"/>
    <n v="2008.5339269697511"/>
    <n v="2014.8039070735547"/>
    <n v="2021.0934599861489"/>
    <n v="2027.4026468073839"/>
    <n v="2033.731528827843"/>
    <n v="2040.080167529439"/>
    <n v="2046.4486245860105"/>
    <n v="2052.8369618639217"/>
    <n v="2052.8369618639217"/>
    <n v="2059.2452414226636"/>
    <n v="2065.6735255154554"/>
    <n v="2072.1218765898511"/>
    <n v="2078.5903572883453"/>
    <n v="2085.0790304489815"/>
    <n v="2091.5879591059634"/>
    <n v="2098.1172064902657"/>
    <n v="2104.6668360302501"/>
    <n v="2111.2369113522805"/>
    <n v="2117.8274962813416"/>
    <n v="2124.4386548416583"/>
    <n v="2131.0704512573179"/>
    <n v="2131.0704512573179"/>
    <n v="2137.7229499528944"/>
    <n v="2144.3962155540739"/>
    <n v="2151.0903128882828"/>
    <n v="2157.8053069853167"/>
    <n v="2164.5412630779738"/>
    <n v="2171.2982466026865"/>
    <n v="2178.0763232001586"/>
    <n v="2184.8755587160031"/>
    <n v="2191.6960192013798"/>
    <n v="2198.5377709136401"/>
    <n v="2205.4008803169681"/>
    <n v="2212.2854140830273"/>
    <n v="2212.2854140830273"/>
  </r>
  <r>
    <s v="DE Florida"/>
    <x v="25"/>
    <s v="Renewable Generation"/>
    <s v="PEF Solar Growth 2021 Duette"/>
    <s v="AFUDC Eligible"/>
    <s v="Expansion"/>
    <s v="Regulated Renewables"/>
    <s v="Renewable Generation - Solar"/>
    <s v="BY - Solar Energy Production"/>
    <s v="~"/>
    <s v="PEF Solar Growth Duet"/>
    <n v="1877.53"/>
    <n v="1877.53"/>
    <n v="1877.53"/>
    <n v="1877.53"/>
    <n v="1877.53"/>
    <n v="1877.53"/>
    <n v="1877.53"/>
    <n v="1877.53"/>
    <n v="1877.53"/>
    <n v="1877.53"/>
    <n v="187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newable Generation"/>
    <s v="PEF Solar Growth 2021 Santa Fe"/>
    <s v="AFUDC Not Eligible"/>
    <s v="Expansion"/>
    <s v="Regulated Renewables"/>
    <s v="Renewable Generation - Solar"/>
    <s v="BY - Solar Energy Production"/>
    <s v="~"/>
    <s v="PEF Solar Growth Santa Fe"/>
    <n v="0.39"/>
    <n v="0.39"/>
    <n v="0.39"/>
    <n v="0.39"/>
    <n v="0.39"/>
    <n v="0.39"/>
    <n v="0.39"/>
    <n v="0.39"/>
    <n v="0.39"/>
    <n v="0.39"/>
    <n v="0.39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55000000000000004"/>
    <n v="0.867786006"/>
    <n v="1.18656403504135"/>
    <n v="1.5063371838926176"/>
    <n v="1.8271085589894596"/>
    <n v="2.1488812764648002"/>
    <n v="2.4716584621791022"/>
    <n v="2.7954432517507328"/>
    <n v="3.1202387905864253"/>
    <n v="3.446048233911835"/>
    <n v="3.7728747468021906"/>
    <n v="4.1007215042130403"/>
    <n v="4.4295916910110966"/>
    <n v="4.4295916910110966"/>
    <n v="4.7594885020051754"/>
    <n v="5.0904151419772301"/>
    <n v="5.4223748257134865"/>
    <n v="5.7553707780356715"/>
    <n v="6.0894062338323423"/>
    <n v="6.4244844380903094"/>
    <n v="6.7606086459261627"/>
    <n v="7.0977821226178914"/>
    <n v="7.4360081436366041"/>
    <n v="7.7752899946783502"/>
    <n v="8.1156309716960386"/>
    <n v="8.4570343809314537"/>
    <n v="8.4570343809314537"/>
    <n v="8.7995035389473752"/>
    <n v="9.1430417726598012"/>
    <n v="9.48765241937026"/>
    <n v="9.8333388267982365"/>
    <n v="10.180104353113688"/>
    <n v="10.527952366969672"/>
    <n v="10.87688624753507"/>
    <n v="11.226909384527413"/>
    <n v="11.578025178245811"/>
    <n v="11.930237039603986"/>
    <n v="12.283548390163407"/>
    <n v="12.637962662166528"/>
    <n v="12.637962662166528"/>
  </r>
  <r>
    <s v="DE Florida"/>
    <x v="25"/>
    <s v="Renewable Generation"/>
    <s v="PEF Solar Growth 2021 Twin Rivers"/>
    <s v="AFUDC Eligible"/>
    <s v="Expansion"/>
    <s v="Regulated Renewables"/>
    <s v="Renewable Generation - Solar"/>
    <s v="BY - Solar Energy Production"/>
    <s v="~"/>
    <s v="PEF Solar Growth Twin Rivers"/>
    <n v="1520.82"/>
    <n v="1520.82"/>
    <n v="1520.82"/>
    <n v="1520.82"/>
    <n v="1520.82"/>
    <n v="1520.82"/>
    <n v="1520.82"/>
    <n v="1520.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newable Generation"/>
    <s v="PEF Solar Growth 2022 BY - Bay Trail 344"/>
    <s v="AFUDC Not Eligible"/>
    <s v="Expansion"/>
    <s v="Regulated Renewables"/>
    <s v="Renewable Generation - Solar"/>
    <s v="BY - Solar Energy Production"/>
    <s v="~"/>
    <s v="PEF Other Solar Growth 344"/>
    <n v="1078.05"/>
    <n v="1353.34"/>
    <n v="1648.06"/>
    <n v="1943.84"/>
    <n v="2243.5100000000002"/>
    <n v="2495.2199999999998"/>
    <n v="2610.66"/>
    <n v="2729.0099999999998"/>
    <n v="2788.36"/>
    <n v="2788.36"/>
    <n v="2788.36"/>
    <n v="2788.36"/>
    <n v="2788.36"/>
    <n v="2788.36"/>
    <n v="2788.36"/>
    <n v="2788.36"/>
    <n v="2788.36"/>
    <n v="2788.36"/>
    <n v="2797.0643397612002"/>
    <n v="2805.7958515987025"/>
    <n v="2814.5546203347626"/>
    <n v="2823.340731056423"/>
    <n v="2832.1542691163399"/>
    <n v="2840.9953201336125"/>
    <n v="2849.8639699946139"/>
    <n v="2849.8639699946139"/>
    <n v="2858.7603048538272"/>
    <n v="2867.6844111346804"/>
    <n v="2876.6363755303873"/>
    <n v="2885.6162850047895"/>
    <n v="2894.6242267932003"/>
    <n v="2903.6602884032536"/>
    <n v="2912.7245576157534"/>
    <n v="2921.8171224855259"/>
    <n v="2930.9380713422752"/>
    <n v="2940.0874927914424"/>
    <n v="2949.2654757150644"/>
    <n v="2958.47210927264"/>
    <n v="2958.47210927264"/>
    <n v="2967.707482901993"/>
    <n v="2976.9716863201438"/>
    <n v="2986.2648095241789"/>
    <n v="2995.5869427921261"/>
    <n v="3004.9381766838319"/>
    <n v="3014.3186020418407"/>
    <n v="3023.7283099922765"/>
    <n v="3033.1673919457303"/>
    <n v="3042.6359395981453"/>
    <n v="3052.1340449317108"/>
    <n v="3061.6618002157529"/>
    <n v="3071.2192980076325"/>
    <n v="3071.2192980076325"/>
    <n v="3080.806631153644"/>
    <n v="3090.4238927899173"/>
    <n v="3100.0711763433228"/>
    <n v="3109.7485755323783"/>
    <n v="3119.4561843681604"/>
    <n v="3129.1940971552172"/>
    <n v="3138.9624084924835"/>
    <n v="3148.7612132742024"/>
    <n v="3158.5906066908442"/>
    <n v="3168.4506842300329"/>
    <n v="3178.3415416774733"/>
    <n v="3188.2632751178817"/>
    <n v="3188.2632751178817"/>
    <n v="3198.2159809359191"/>
    <n v="3208.1997558171274"/>
    <n v="3218.2146967488693"/>
    <n v="3228.2609010212695"/>
    <n v="3238.3384662281605"/>
    <n v="3248.4474902680308"/>
    <n v="3258.588071344976"/>
    <n v="3268.7603079696514"/>
    <n v="3278.9642989602312"/>
    <n v="3289.2001434433664"/>
    <n v="3299.4679408551492"/>
    <n v="3309.7677909420786"/>
    <n v="3309.7677909420786"/>
    <n v="3320.0997937620286"/>
    <n v="3330.4640496852217"/>
    <n v="3340.8606593952027"/>
    <n v="3351.2897238898167"/>
    <n v="3361.7513444821921"/>
    <n v="3372.2456228017218"/>
    <n v="3382.7726607950531"/>
    <n v="3393.3325607270772"/>
    <n v="3403.925425181922"/>
    <n v="3414.5513570639496"/>
    <n v="3425.2104595987553"/>
    <n v="3435.9028363341708"/>
    <n v="3435.9028363341708"/>
  </r>
  <r>
    <s v="DE Florida"/>
    <x v="25"/>
    <s v="Renewable Generation"/>
    <s v="PEF Solar Growth 2022 BY - Dolphin"/>
    <s v="AFUDC Not Eligible"/>
    <s v="Expansion"/>
    <s v="Regulated Renewables"/>
    <s v="Renewable Generation - Solar"/>
    <s v="BY - Solar Energy Production"/>
    <s v="~"/>
    <s v="PEF Other Solar Growth 344"/>
    <n v="3.2"/>
    <n v="5.16"/>
    <n v="7.87"/>
    <n v="10.63"/>
    <n v="13.43"/>
    <n v="16.260000000000002"/>
    <n v="19.350000000000001"/>
    <n v="22.64"/>
    <n v="26.71"/>
    <n v="31.76"/>
    <n v="37"/>
    <n v="42.34"/>
    <n v="42.34"/>
    <n v="42.34"/>
    <n v="47.744953088100004"/>
    <n v="53.16677865610653"/>
    <n v="58.60552937433394"/>
    <n v="64.061258077515916"/>
    <n v="69.534017765318751"/>
    <n v="75.023861602856215"/>
    <n v="80.530842921206002"/>
    <n v="86.055015217927846"/>
    <n v="91.596432157583195"/>
    <n v="97.155147572256553"/>
    <n v="102.73121546207844"/>
    <n v="102.73121546207844"/>
    <n v="108.32468999574995"/>
    <n v="113.93562551106898"/>
    <n v="119.56407651545811"/>
    <n v="125.21009768649412"/>
    <n v="130.87374387243912"/>
    <n v="136.55507009277341"/>
    <n v="142.25413153872992"/>
    <n v="147.97098357383044"/>
    <n v="153.70568173442337"/>
    <n v="159.45828173022326"/>
    <n v="165.22883944485204"/>
    <n v="171.01741093638185"/>
    <n v="171.01741093638185"/>
    <n v="176.82405243787963"/>
    <n v="182.64882035795338"/>
    <n v="188.4917712813002"/>
    <n v="194.35296196925589"/>
    <n v="200.23244936034646"/>
    <n v="206.13029057084117"/>
    <n v="212.04654289530745"/>
    <n v="217.98126380716744"/>
    <n v="223.93451095925636"/>
    <n v="229.90634218438254"/>
    <n v="235.89681549588926"/>
    <n v="241.90598908821832"/>
    <n v="241.90598908821832"/>
    <n v="247.93392133747534"/>
    <n v="253.98067080199689"/>
    <n v="260.04629622291935"/>
    <n v="266.13085652474956"/>
    <n v="272.23441081593717"/>
    <n v="278.35701838944897"/>
    <n v="284.49873872334479"/>
    <n v="290.65963148135529"/>
    <n v="296.83975651346168"/>
    <n v="303.03917385647708"/>
    <n v="309.25794373462963"/>
    <n v="315.49612656014773"/>
    <n v="315.49612656014773"/>
    <n v="321.75378293384676"/>
    <n v="328.03097364571789"/>
    <n v="334.32775967551851"/>
    <n v="340.64420219336478"/>
    <n v="346.98036256032572"/>
    <n v="353.33630232901942"/>
    <n v="359.71208324421087"/>
    <n v="366.10776724341184"/>
    <n v="372.5234164574826"/>
    <n v="378.95909321123543"/>
    <n v="385.41486002404014"/>
    <n v="391.89077961043137"/>
    <n v="391.89077961043137"/>
    <n v="398.38691488071788"/>
    <n v="404.9033289415936"/>
    <n v="411.44008509675069"/>
    <n v="417.99724684749469"/>
    <n v="424.57487789336113"/>
    <n v="431.17304213273451"/>
    <n v="437.79180366346901"/>
    <n v="444.43122678351114"/>
    <n v="451.09137599152444"/>
    <n v="457.77231598751592"/>
    <n v="464.47411167346468"/>
    <n v="471.19682815395237"/>
    <n v="471.19682815395237"/>
  </r>
  <r>
    <s v="DE Florida"/>
    <x v="25"/>
    <s v="Renewable Generation"/>
    <s v="PEF Solar Growth 2022 BY - Fort Green 344"/>
    <s v="AFUDC Not Eligible"/>
    <s v="Expansion"/>
    <s v="Regulated Renewables"/>
    <s v="Renewable Generation - Solar"/>
    <s v="BY - Solar Energy Production"/>
    <s v="~"/>
    <s v="PEF Other Solar Growth 344"/>
    <n v="742.08"/>
    <n v="898.66"/>
    <n v="1112.3699999999999"/>
    <n v="1379.48"/>
    <n v="1671.01"/>
    <n v="1721.86"/>
    <n v="1721.86"/>
    <n v="1721.86"/>
    <n v="1721.86"/>
    <n v="1721.86"/>
    <n v="1721.86"/>
    <n v="1721.8999999999999"/>
    <n v="1721.8999999999999"/>
    <n v="1721.8999999999999"/>
    <n v="1721.8999999999999"/>
    <n v="1721.8999999999999"/>
    <n v="1721.8999999999999"/>
    <n v="1721.8999999999999"/>
    <n v="1727.4454594547999"/>
    <n v="1733.0082300040162"/>
    <n v="1738.5883656871729"/>
    <n v="1744.1859207124876"/>
    <n v="1749.8009494573982"/>
    <n v="1755.4335064690908"/>
    <n v="1761.0836464650301"/>
    <n v="1761.0836464650301"/>
    <n v="1766.7514243334906"/>
    <n v="1772.4368951340898"/>
    <n v="1778.140114098323"/>
    <n v="1783.8611366301004"/>
    <n v="1789.6000183062845"/>
    <n v="1795.3568148772306"/>
    <n v="1801.1315822673284"/>
    <n v="1806.9243765755448"/>
    <n v="1812.7352540759694"/>
    <n v="1818.5642712183608"/>
    <n v="1824.411484628695"/>
    <n v="1830.2769511097158"/>
    <n v="1830.2769511097158"/>
    <n v="1836.1607276414866"/>
    <n v="1842.0628713819431"/>
    <n v="1847.9834396674498"/>
    <n v="1853.9224900133565"/>
    <n v="1859.8800801145564"/>
    <n v="1865.8562678460476"/>
    <n v="1871.8511112634944"/>
    <n v="1877.8646686037923"/>
    <n v="1883.8969982856327"/>
    <n v="1889.948158910071"/>
    <n v="1896.0182092610958"/>
    <n v="1902.1072083061999"/>
    <n v="1902.1072083061999"/>
    <n v="1908.2152151969531"/>
    <n v="1914.3422892695769"/>
    <n v="1920.4884900455211"/>
    <n v="1926.6538772320414"/>
    <n v="1932.8385107227803"/>
    <n v="1939.0424505983483"/>
    <n v="1945.2657571269076"/>
    <n v="1951.5084907647579"/>
    <n v="1957.7707121569235"/>
    <n v="1964.0524821377423"/>
    <n v="1970.3538617314573"/>
    <n v="1976.6749121528085"/>
    <n v="1976.6749121528085"/>
    <n v="1983.0156948076285"/>
    <n v="1989.3762712934385"/>
    <n v="1995.7567034000472"/>
    <n v="2002.1570531101499"/>
    <n v="2008.5773825999322"/>
    <n v="2015.017754239673"/>
    <n v="2021.4782305943504"/>
    <n v="2027.9588744242499"/>
    <n v="2034.4597486855739"/>
    <n v="2040.9809165310533"/>
    <n v="2047.5224413105607"/>
    <n v="2054.0843865717266"/>
    <n v="2054.0843865717266"/>
    <n v="2060.6668160605559"/>
    <n v="2067.2697937220478"/>
    <n v="2073.8933837008162"/>
    <n v="2080.5376503417137"/>
    <n v="2087.2026581904561"/>
    <n v="2093.8884719942494"/>
    <n v="2100.5951567024194"/>
    <n v="2107.3227774670427"/>
    <n v="2114.0713996435784"/>
    <n v="2120.8410887915038"/>
    <n v="2127.6319106749515"/>
    <n v="2134.4439312633481"/>
    <n v="2134.4439312633481"/>
  </r>
  <r>
    <s v="DE Florida"/>
    <x v="25"/>
    <s v="Renewable Generation"/>
    <s v="PEF Solar Growth 2022 BY - Hardeetown 344"/>
    <s v="AFUDC Not Eligible"/>
    <s v="Expansion"/>
    <s v="Regulated Renewables"/>
    <s v="Renewable Generation - Solar"/>
    <s v="BY - Solar Energy Production"/>
    <s v="~"/>
    <s v="PEF Other Solar Growth 344"/>
    <n v="106.82"/>
    <n v="156.88"/>
    <n v="208.51"/>
    <n v="268.47000000000003"/>
    <n v="341.15"/>
    <n v="429.55"/>
    <n v="537.61"/>
    <n v="655.56"/>
    <n v="798.35"/>
    <n v="993.9"/>
    <n v="1239.54"/>
    <n v="1518.62"/>
    <n v="1518.62"/>
    <n v="1810.38643390785"/>
    <n v="2117.9977253439401"/>
    <n v="2429.76924986947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newable Generation"/>
    <s v="PEF Solar Growth 2023 BY - Bay Ranch 344"/>
    <s v="AFUDC Not Eligible"/>
    <s v="Expansion"/>
    <s v="Regulated Renewables"/>
    <s v="Renewable Generation - Solar"/>
    <s v="BY - Solar Energy Production"/>
    <s v="~"/>
    <s v="PEF Other Solar Growth 344"/>
    <n v="117.78"/>
    <n v="143.94"/>
    <n v="173.08"/>
    <n v="202.78"/>
    <n v="253.35"/>
    <n v="348.29"/>
    <n v="469.95"/>
    <n v="610.59"/>
    <n v="787.69"/>
    <n v="1009.08"/>
    <n v="1276.3"/>
    <n v="1565.83"/>
    <n v="1565.83"/>
    <n v="1866.798633208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newable Generation"/>
    <s v="PEF Solar Growth 2023 BY - Hildreth 344"/>
    <s v="AFUDC Not Eligible"/>
    <s v="Expansion"/>
    <s v="Regulated Renewables"/>
    <s v="Renewable Generation - Solar"/>
    <s v="BY - Solar Energy Production"/>
    <s v="~"/>
    <s v="PEF Other Solar Growth 344"/>
    <n v="79.14"/>
    <n v="100.46"/>
    <n v="122.36"/>
    <n v="149.71"/>
    <n v="194.6"/>
    <n v="281.19"/>
    <n v="401.76"/>
    <n v="564.54999999999995"/>
    <n v="803.74"/>
    <n v="1087.4100000000001"/>
    <n v="1385.21"/>
    <n v="1698.01"/>
    <n v="1698.01"/>
    <n v="2022.3465963697499"/>
    <n v="2352.55349815783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newable Generation"/>
    <s v="PEF Solar Growth 2023 BY- High Springs 344"/>
    <s v="AFUDC Not Eligible"/>
    <s v="Expansion"/>
    <s v="Regulated Renewables"/>
    <s v="Renewable Generation - Solar"/>
    <s v="BY - Solar Energy Production"/>
    <s v="~"/>
    <s v="PEF Other Solar Growth 344"/>
    <n v="173.95"/>
    <n v="226.84"/>
    <n v="282.56"/>
    <n v="339.63"/>
    <n v="397.47"/>
    <n v="462.28"/>
    <n v="549.30999999999995"/>
    <n v="662.69"/>
    <n v="794.27"/>
    <n v="952.78"/>
    <n v="1157.68"/>
    <n v="1403.54"/>
    <n v="1403.54"/>
    <n v="1657.1104758136998"/>
    <n v="1925.4556923559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newable Generation"/>
    <s v="PEF Solar Growth 2024 BY - Falmouth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.01"/>
    <n v="7.0000000000000007E-2"/>
    <n v="0.22"/>
    <n v="8.2200000000000006"/>
    <n v="25.17"/>
    <n v="25.17"/>
    <n v="43.137520885800001"/>
    <n v="71.484461915823587"/>
    <n v="120.21074774125236"/>
    <n v="189.37999595135381"/>
    <n v="279.05602272851525"/>
    <n v="389.30284346818615"/>
    <n v="520.18467340075551"/>
    <n v="671.76592821537042"/>
    <n v="844.1112246857025"/>
    <n v="1037.2853812976671"/>
    <n v="1251.3534188791025"/>
    <n v="1486.380561231415"/>
    <n v="1486.380561231415"/>
    <n v="1742.4322357631943"/>
    <n v="2013.591393570809"/>
    <n v="2293.9225146765771"/>
    <n v="2583.4542309231674"/>
    <n v="2882.2152635324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newable Generation"/>
    <s v="PEF Solar Growth 2024 BY - Mule Creek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.03"/>
    <n v="3.64"/>
    <n v="18"/>
    <n v="43.66"/>
    <n v="78.239999999999995"/>
    <n v="78.239999999999995"/>
    <n v="127.17306692595"/>
    <n v="202.01739356898071"/>
    <n v="299.88042883116316"/>
    <n v="420.83402952463257"/>
    <n v="564.95027677477879"/>
    <n v="732.30147672047826"/>
    <n v="922.96016121651223"/>
    <n v="1136.9990885381769"/>
    <n v="1374.4912440880939"/>
    <n v="1635.5098411052263"/>
    <n v="1920.1283213761094"/>
    <n v="2228.4203559482994"/>
    <n v="2228.4203559482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newable Generation"/>
    <s v="PEF Solar Growth 2024 BY - Spring Ridge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.01"/>
    <n v="0.02"/>
    <n v="0.06"/>
    <n v="1.4600000000000002"/>
    <n v="12.120000000000001"/>
    <n v="12.120000000000001"/>
    <n v="22.892180794250002"/>
    <n v="46.501377811969988"/>
    <n v="89.435613841744271"/>
    <n v="151.75521527810562"/>
    <n v="233.52069683468284"/>
    <n v="334.79276213207078"/>
    <n v="455.63230428753559"/>
    <n v="596.10040650656083"/>
    <n v="756.2583426762402"/>
    <n v="936.16757796052229"/>
    <n v="1135.8897693973142"/>
    <n v="1355.4867664974488"/>
    <n v="1355.4867664974488"/>
    <n v="1595.0206118455208"/>
    <n v="1849.6103772576007"/>
    <n v="2114.3598979026747"/>
    <n v="2389.3008891838604"/>
    <n v="2674.46516550929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newable Generation"/>
    <s v="PEF Solar Growth 2024 BY - Winquepin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.03"/>
    <n v="0.3"/>
    <n v="0.9"/>
    <n v="17.32"/>
    <n v="50.4"/>
    <n v="50.4"/>
    <n v="84.307095681150003"/>
    <n v="131.90453142292498"/>
    <n v="206.509399331932"/>
    <n v="308.20600769894452"/>
    <n v="437.07892799739807"/>
    <n v="593.21299570495967"/>
    <n v="776.69331112766201"/>
    <n v="987.60524022660991"/>
    <n v="1226.0344154472682"/>
    <n v="1492.0667365513375"/>
    <n v="1785.7883714512277"/>
    <n v="2107.285757047136"/>
    <n v="2107.285757047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newable Generation"/>
    <s v="PEF Solar Growth 2024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2.8641322250000001"/>
    <n v="11.465469775642816"/>
    <n v="25.821922313677348"/>
    <n v="45.951455408906284"/>
    <n v="71.872090713712595"/>
    <n v="103.60190613813087"/>
    <n v="141.1590360254651"/>
    <n v="184.56167132845471"/>
    <n v="233.8280597859906"/>
    <n v="288.97650610038272"/>
    <n v="350.02537211518109"/>
    <n v="350.02537211518109"/>
    <n v="416.99307699355188"/>
    <n v="507.15013672179367"/>
    <n v="637.820980137844"/>
    <n v="809.13207790482761"/>
    <n v="1021.2102954855441"/>
    <n v="1274.1828943749024"/>
    <n v="1568.1775333362023"/>
    <n v="1903.3222696412752"/>
    <n v="2279.7455603144963"/>
    <n v="2697.5762633806798"/>
    <n v="3156.9436391168706"/>
    <n v="3657.9773513080427"/>
    <n v="3657.9773513080427"/>
    <n v="4200.8074685067168"/>
    <n v="4771.95645541859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newable Generation"/>
    <s v="PEF Solar Growth 2025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2.8641322250000001"/>
    <n v="11.465469775642816"/>
    <n v="25.821922313677348"/>
    <n v="45.951455408906284"/>
    <n v="71.872090713712595"/>
    <n v="103.60190613813087"/>
    <n v="141.1590360254651"/>
    <n v="184.56167132845471"/>
    <n v="233.8280597859906"/>
    <n v="288.97650610038272"/>
    <n v="350.02537211518109"/>
    <n v="350.02537211518109"/>
    <n v="416.99307699355188"/>
    <n v="501.93291566471032"/>
    <n v="616.93580946705333"/>
    <n v="762.09560533789238"/>
    <n v="937.50644317370757"/>
    <n v="1143.2627567446696"/>
    <n v="1379.4592746120168"/>
    <n v="1646.1910210482949"/>
    <n v="1943.5533169604707"/>
    <n v="2271.6417808159267"/>
    <n v="2630.5523295713465"/>
    <n v="3020.3811796044993"/>
    <n v="3020.3811796044993"/>
    <n v="3441.2248476489353"/>
    <n v="3919.9981585624291"/>
    <n v="4483.6999564040689"/>
    <n v="5132.5953598836441"/>
    <n v="5866.9503153240657"/>
    <n v="6687.0315992449032"/>
    <n v="7593.1068209539844"/>
    <n v="8585.444425147085"/>
    <n v="9664.313694515733"/>
    <n v="10829.984752363158"/>
    <n v="12082.728565228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newable Generation"/>
    <s v="PEF Solar Growth 2026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797640845833331"/>
    <n v="11.928358178483254"/>
    <n v="26.864414999274945"/>
    <n v="47.806625429729067"/>
    <n v="74.773738699384282"/>
    <n v="107.78456256668666"/>
    <n v="146.85796350169755"/>
    <n v="192.01286686937192"/>
    <n v="243.26825711340871"/>
    <n v="300.64317794067523"/>
    <n v="364.15673250620728"/>
    <n v="364.15673250620728"/>
    <n v="433.82808359878658"/>
    <n v="533.51469657334769"/>
    <n v="687.1485119186998"/>
    <n v="894.89793499806763"/>
    <n v="1156.9318968806463"/>
    <n v="1473.4198559826816"/>
    <n v="1844.5317997136735"/>
    <n v="2270.4382461277191"/>
    <n v="2751.3102455800085"/>
    <n v="3287.3193823884949"/>
    <n v="3878.6377765007492"/>
    <n v="4525.438085166018"/>
    <n v="4525.438085166018"/>
    <n v="5227.8935046125052"/>
    <n v="5989.1575358144655"/>
    <n v="6812.3935239355415"/>
    <n v="7697.7949249744888"/>
    <n v="8645.55579883585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newable Generation"/>
    <s v="PEF Solar Growth 2027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676676133333331"/>
    <n v="11.879934532291848"/>
    <n v="26.755357834189937"/>
    <n v="47.612552525413527"/>
    <n v="74.470191722255535"/>
    <n v="107.34700683231583"/>
    <n v="146.2617877364674"/>
    <n v="191.23338297139071"/>
    <n v="242.28069991267768"/>
    <n v="299.42270495850744"/>
    <n v="362.67842371389526"/>
    <n v="362.67842371389526"/>
    <n v="432.06694117551689"/>
    <n v="531.34861275419291"/>
    <n v="684.35796584941932"/>
    <n v="891.26272055275581"/>
    <n v="1152.2311205225406"/>
    <n v="1467.4319346182922"/>
    <n v="1837.0344585402154"/>
    <n v="2261.2085164738232"/>
    <n v="2740.1244627396941"/>
    <n v="3273.9531834483778"/>
    <n v="3862.8660981604698"/>
    <n v="4507.0351615518648"/>
    <n v="4507.0351615518648"/>
    <n v="5206.6328650842097"/>
    <n v="5964.799906293907"/>
    <n v="6784.6867869386379"/>
    <n v="7666.4861759895703"/>
    <n v="8610.3913438668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newable Generation"/>
    <s v="PEF Solar Growth 2028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559613508333333"/>
    <n v="11.83307293920339"/>
    <n v="26.649818642172178"/>
    <n v="47.42474003736622"/>
    <n v="74.176436583098663"/>
    <n v="106.92356579905369"/>
    <n v="145.68484344753494"/>
    <n v="190.47904371527983"/>
    <n v="241.32499939584119"/>
    <n v="298.24160207253851"/>
    <n v="361.2478023019803"/>
    <n v="361.2478023019803"/>
    <n v="430.36260979815899"/>
    <n v="529.2527844237876"/>
    <n v="681.65896585583982"/>
    <n v="887.74821340728295"/>
    <n v="1147.6881078951301"/>
    <n v="1461.646753268403"/>
    <n v="1829.7927782411784"/>
    <n v="2252.2953379307305"/>
    <n v="2729.3241155007886"/>
    <n v="3261.0493238099239"/>
    <n v="3847.6417070650814"/>
    <n v="4489.2725424802757"/>
    <n v="4489.2725424802757"/>
    <n v="5186.1136419404602"/>
    <n v="5911.7337015130961"/>
    <n v="6639.6189074570984"/>
    <n v="7369.7763308119402"/>
    <n v="8102.2130646905462"/>
    <n v="0"/>
    <n v="0"/>
    <n v="0"/>
    <n v="0"/>
    <n v="0"/>
    <n v="0"/>
    <n v="0"/>
    <n v="0"/>
  </r>
  <r>
    <s v="DE Florida"/>
    <x v="25"/>
    <s v="Renewable Generation"/>
    <s v="PEF Solar Growth Battery BY"/>
    <s v="AFUDC Not Eligible"/>
    <s v="Expansion"/>
    <s v="Regulated Renewables"/>
    <s v="Renewable Generation - Battery"/>
    <s v="BY - Solar Energy Production"/>
    <s v="~"/>
    <s v="PEF Solar Growth Battery"/>
    <n v="998.87"/>
    <n v="1079.06"/>
    <n v="1144.9700000000003"/>
    <n v="1211.75"/>
    <n v="1278.98"/>
    <n v="899.41000000000008"/>
    <n v="899.41000000000008"/>
    <n v="899.41000000000008"/>
    <n v="899.42"/>
    <n v="899.42"/>
    <n v="899.42"/>
    <n v="899.42"/>
    <n v="899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Renewable Generation"/>
    <s v="PEF Solar Growth Battery BY - Jennings"/>
    <s v="AFUDC Not Eligible"/>
    <s v="Expansion"/>
    <s v="Regulated Renewables"/>
    <s v="Renewable Generation - Battery"/>
    <s v="BY - Solar Energy Production"/>
    <s v="~"/>
    <s v="PEF Solar Growth Battery"/>
    <n v="335.47"/>
    <n v="358.23"/>
    <n v="381.65"/>
    <n v="405.74"/>
    <n v="426.75"/>
    <n v="381.51"/>
    <n v="381.51"/>
    <n v="381.51"/>
    <n v="381.51"/>
    <n v="381.55"/>
    <n v="381.62"/>
    <n v="371.58"/>
    <n v="371.58"/>
    <n v="371.58"/>
    <n v="371.58"/>
    <n v="371.58"/>
    <n v="371.58"/>
    <n v="371.58"/>
    <n v="371.58"/>
    <n v="371.58"/>
    <n v="373.04381349639999"/>
    <n v="374.5121965354773"/>
    <n v="375.98516338183623"/>
    <n v="377.46272834461041"/>
    <n v="378.94490577760195"/>
    <n v="378.94490577760195"/>
    <n v="380.43171007942072"/>
    <n v="381.92315569362432"/>
    <n v="383.41925710885846"/>
    <n v="384.92002885899745"/>
    <n v="386.42548552328572"/>
    <n v="387.93564172647922"/>
    <n v="389.45051213898751"/>
    <n v="390.97011147701642"/>
    <n v="392.49445450271088"/>
    <n v="394.02355602429833"/>
    <n v="395.55743089623269"/>
    <n v="397.09609401933852"/>
    <n v="397.09609401933852"/>
    <n v="398.63956034095588"/>
    <n v="400.18784485508542"/>
    <n v="401.74096260253418"/>
    <n v="403.29892867106162"/>
    <n v="404.86175819552619"/>
    <n v="406.42946635803241"/>
    <n v="408.00206838807827"/>
    <n v="409.57957956270326"/>
    <n v="411.16201520663674"/>
    <n v="412.74939069244687"/>
    <n v="414.34172144068975"/>
    <n v="415.93902292005953"/>
    <n v="415.93902292005953"/>
    <n v="417.54131064753841"/>
    <n v="419.1486001885475"/>
    <n v="420.76090715709807"/>
    <n v="422.37824721594319"/>
    <n v="424.00063607672979"/>
    <n v="425.62808950015142"/>
    <n v="427.26062329610136"/>
    <n v="428.89825332382611"/>
    <n v="430.5409954920795"/>
    <n v="432.18886575927723"/>
    <n v="433.84188013365201"/>
    <n v="435.50005467340884"/>
    <n v="435.50005467340884"/>
    <n v="437.16340548688117"/>
    <n v="438.83194873268741"/>
    <n v="440.50570061988776"/>
    <n v="442.18467740814185"/>
    <n v="443.86889540786655"/>
    <n v="445.55837098039444"/>
    <n v="447.2531205381328"/>
    <n v="448.95316054472306"/>
    <n v="450.65850751520071"/>
    <n v="452.36917801615567"/>
    <n v="454.08518866589338"/>
    <n v="455.80655613459606"/>
    <n v="455.80655613459606"/>
    <n v="457.53329714448478"/>
    <n v="459.26542846998183"/>
    <n v="461.00296693787374"/>
    <n v="462.74592942747466"/>
    <n v="464.49433287079052"/>
    <n v="466.24819425268328"/>
    <n v="468.00753061103603"/>
    <n v="469.7723590369186"/>
    <n v="471.54269667475336"/>
    <n v="473.31856072248206"/>
    <n v="475.09996843173263"/>
    <n v="476.88693710798691"/>
    <n v="476.88693710798691"/>
  </r>
  <r>
    <s v="DE Florida"/>
    <x v="25"/>
    <s v="Renewable Generation"/>
    <s v="PEF Solar Growth Battery BY - Micanopy"/>
    <s v="AFUDC Not Eligible"/>
    <s v="Expansion"/>
    <s v="Regulated Renewables"/>
    <s v="Renewable Generation - Battery"/>
    <s v="BY - Solar Energy Production"/>
    <s v="~"/>
    <s v="PEF Solar Growth Battery"/>
    <n v="496.8"/>
    <n v="525.9"/>
    <n v="555.29999999999995"/>
    <n v="585.03"/>
    <n v="614.99"/>
    <n v="639.54"/>
    <n v="675.18"/>
    <n v="681.88"/>
    <n v="683.91000000000008"/>
    <n v="686.02"/>
    <n v="688.2"/>
    <n v="690.38"/>
    <n v="690.38"/>
    <n v="690.37999999999988"/>
    <n v="690.37999999999988"/>
    <n v="690.37999999999988"/>
    <n v="690.37999999999988"/>
    <n v="690.37999999999988"/>
    <n v="690.37999999999988"/>
    <n v="690.37999999999988"/>
    <n v="694.60477452789985"/>
    <n v="698.84273740770038"/>
    <n v="703.09392980908387"/>
    <n v="707.35839303025102"/>
    <n v="711.63616849832181"/>
    <n v="711.63616849832181"/>
    <n v="715.92729776973795"/>
    <n v="720.23182253066682"/>
    <n v="724.54978459740607"/>
    <n v="728.8812259167903"/>
    <n v="733.22618856659801"/>
    <n v="737.5847147559607"/>
    <n v="741.95684682577291"/>
    <n v="746.34262724910354"/>
    <n v="750.7420986316082"/>
    <n v="755.15530371194359"/>
    <n v="759.58228536218201"/>
    <n v="764.02308658822858"/>
    <n v="764.02308658822858"/>
    <n v="768.4777505302385"/>
    <n v="772.94632046303627"/>
    <n v="777.42883979653607"/>
    <n v="781.92535207616368"/>
    <n v="786.43590098327923"/>
    <n v="790.96053033560167"/>
    <n v="795.49928408763446"/>
    <n v="800.05220633109229"/>
    <n v="804.61934129532983"/>
    <n v="809.20073334777123"/>
    <n v="813.796426994341"/>
    <n v="818.40646687989647"/>
    <n v="818.40646687989647"/>
    <n v="823.03089778866149"/>
    <n v="827.66976464466143"/>
    <n v="832.3231125121597"/>
    <n v="836.99098659609558"/>
    <n v="841.67343224252306"/>
    <n v="846.37049493905158"/>
    <n v="851.08222031528794"/>
    <n v="855.80865414327957"/>
    <n v="860.54984233795903"/>
    <n v="865.30583095759016"/>
    <n v="870.07666620421548"/>
    <n v="874.86239442410522"/>
    <n v="874.86239442410522"/>
    <n v="879.6630621082071"/>
    <n v="884.47871589259842"/>
    <n v="889.30940255893881"/>
    <n v="894.15516903492494"/>
    <n v="899.0160623947462"/>
    <n v="903.89212985954202"/>
    <n v="908.78341879786069"/>
    <n v="913.68997672611943"/>
    <n v="918.61185130906608"/>
    <n v="923.54909036024208"/>
    <n v="928.5017418424469"/>
    <n v="933.46985386820427"/>
    <n v="933.46985386820427"/>
    <n v="938.45347470022898"/>
    <n v="943.45265275189649"/>
    <n v="948.46743658771254"/>
    <n v="953.49787492378528"/>
    <n v="958.54401662829866"/>
    <n v="963.60591072198667"/>
    <n v="968.68360637861019"/>
    <n v="973.77715292543417"/>
    <n v="978.8865998437069"/>
    <n v="984.01199676914098"/>
    <n v="989.15339349239525"/>
    <n v="994.31083995955862"/>
    <n v="994.31083995955862"/>
  </r>
  <r>
    <s v="DE Florida"/>
    <x v="25"/>
    <s v="Renewable Generation"/>
    <s v="PEF Solar Growth Battery BY - Trenton"/>
    <s v="AFUDC Not Eligible"/>
    <s v="Expansion"/>
    <s v="Regulated Renewables"/>
    <s v="Renewable Generation - Battery"/>
    <s v="BY - Solar Energy Production"/>
    <s v="~"/>
    <s v="PEF Solar Growth Battery"/>
    <n v="558.45000000000005"/>
    <n v="599.20000000000005"/>
    <n v="640.16999999999996"/>
    <n v="681.42"/>
    <n v="494.59"/>
    <n v="494.62"/>
    <n v="494.64"/>
    <n v="494.67"/>
    <n v="494.34"/>
    <n v="494.4"/>
    <n v="494.5"/>
    <n v="494.61"/>
    <n v="494.61"/>
    <n v="494.61"/>
    <n v="494.61"/>
    <n v="494.61"/>
    <n v="494.61"/>
    <n v="494.61"/>
    <n v="494.61"/>
    <n v="494.61"/>
    <n v="496.25683700849999"/>
    <n v="497.90881489868428"/>
    <n v="499.56594971868907"/>
    <n v="501.2282575667474"/>
    <n v="502.89575459134579"/>
    <n v="502.89575459134579"/>
    <n v="504.56845699138097"/>
    <n v="506.24638101631723"/>
    <n v="507.92954296634446"/>
    <n v="509.6179591925362"/>
    <n v="511.31164609700875"/>
    <n v="513.01062013308035"/>
    <n v="514.71489780543118"/>
    <n v="516.42449567026347"/>
    <n v="518.13943033546241"/>
    <n v="519.85971846075768"/>
    <n v="521.58537675788511"/>
    <n v="523.31642199074895"/>
    <n v="523.31642199074895"/>
    <n v="525.05287097558482"/>
    <n v="526.79474058112316"/>
    <n v="528.542047728753"/>
    <n v="530.29480939268637"/>
    <n v="532.05304260012326"/>
    <n v="533.8167644314168"/>
    <n v="535.58599202023947"/>
    <n v="537.36074255374933"/>
    <n v="539.14103327275711"/>
    <n v="540.92688147189369"/>
    <n v="542.71830449977801"/>
    <n v="544.51531975918579"/>
    <n v="544.51531975918579"/>
    <n v="546.31794470721843"/>
    <n v="548.12619685547259"/>
    <n v="549.94009377021041"/>
    <n v="551.75965307253011"/>
    <n v="553.58489243853705"/>
    <n v="555.41582959951563"/>
    <n v="557.25248234210153"/>
    <n v="559.0948685084544"/>
    <n v="560.94300599643122"/>
    <n v="562.79691275976006"/>
    <n v="564.65660680821486"/>
    <n v="566.52210620778988"/>
    <n v="566.52210620778988"/>
    <n v="568.39342908087553"/>
    <n v="570.27059360643443"/>
    <n v="572.15361802017787"/>
    <n v="574.0425206147429"/>
    <n v="575.9373197398703"/>
    <n v="577.83803380258269"/>
    <n v="579.74468126736315"/>
    <n v="581.65728065633505"/>
    <n v="583.5758505494415"/>
    <n v="585.50040958462614"/>
    <n v="587.43097645801413"/>
    <n v="589.3675699240938"/>
    <n v="589.3675699240938"/>
    <n v="591.3102087958988"/>
    <n v="593.25891194519068"/>
    <n v="595.21369830264257"/>
    <n v="597.17458685802296"/>
    <n v="599.14159666038006"/>
    <n v="601.11474681822688"/>
    <n v="603.09405649972689"/>
    <n v="605.07954493288037"/>
    <n v="607.07123140571105"/>
    <n v="609.06913526645326"/>
    <n v="611.07327592374054"/>
    <n v="613.08367284679343"/>
    <n v="613.08367284679343"/>
  </r>
  <r>
    <s v="DE Florida"/>
    <x v="25"/>
    <s v="Transmission"/>
    <s v="PEF Transmission Expansion EE 2023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.01"/>
    <n v="0.03"/>
    <n v="0.06"/>
    <n v="0.09"/>
    <n v="0.15"/>
    <n v="1.02"/>
    <n v="4.6399999999999997"/>
    <n v="4.63999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FF  Tallahassee"/>
    <s v="AFUDC Not Eligible"/>
    <s v="Expansion"/>
    <s v="Other Transmission &amp; Distribution Expansion"/>
    <s v="Transmission Expansion"/>
    <s v="FF - Transmission Stations "/>
    <s v="~"/>
    <s v="PEF Transmission (Excl. ECC) 353.1"/>
    <n v="4.7"/>
    <n v="4.7"/>
    <n v="4.7"/>
    <n v="4.7"/>
    <n v="4.7"/>
    <n v="4.7"/>
    <n v="4.7"/>
    <n v="4.7"/>
    <n v="4.7"/>
    <n v="4.7"/>
    <n v="4.7"/>
    <n v="4.7"/>
    <n v="4.7"/>
    <n v="5.2838147233999999"/>
    <n v="5.8694519237075964"/>
    <n v="6.4569172900942764"/>
    <n v="7.0462165294912449"/>
    <n v="7.6373553666448615"/>
    <n v="8.2303395441722564"/>
    <n v="8.8251748226171127"/>
    <n v="9.4218669805056319"/>
    <n v="10.020421814402667"/>
    <n v="10.620845138968033"/>
    <n v="11.223142787012995"/>
    <n v="11.82732060955693"/>
    <n v="11.82732060955693"/>
    <n v="12.433384475884164"/>
    <n v="13.041340273600998"/>
    <n v="13.651193908692889"/>
    <n v="14.262951305581838"/>
    <n v="14.876618407183933"/>
    <n v="15.492201174967088"/>
    <n v="16.109705589008946"/>
    <n v="16.729137648054987"/>
    <n v="17.350503369576792"/>
    <n v="17.9738087898305"/>
    <n v="18.599059963915451"/>
    <n v="19.226262965833008"/>
    <n v="19.226262965833008"/>
    <n v="19.855423888545559"/>
    <n v="20.51987018342323"/>
    <n v="21.253033339141265"/>
    <n v="22.055127867062641"/>
    <n v="22.926368948184027"/>
    <n v="23.866972435226149"/>
    <n v="24.877154854730698"/>
    <n v="25.957133409163774"/>
    <n v="27.107125979025898"/>
    <n v="28.327351124968619"/>
    <n v="29.618028089917704"/>
    <n v="30.979376801202996"/>
    <n v="30.979376801202996"/>
    <n v="32.411617872694876"/>
    <n v="34.059230826160665"/>
    <n v="36.067146200756397"/>
    <n v="38.436488741741044"/>
    <n v="41.168386705457102"/>
    <n v="44.263971870291051"/>
    <n v="47.724379547668008"/>
    <n v="51.550748593080698"/>
    <n v="55.744221417152879"/>
    <n v="60.305943996737277"/>
    <n v="65.237065886048185"/>
    <n v="70.538740227828796"/>
    <n v="70.538740227828796"/>
    <n v="76.212123764553411"/>
    <n v="84.110950195396484"/>
    <n v="96.094739964409186"/>
    <n v="112.17624497909537"/>
    <n v="132.368256954206"/>
    <n v="156.68360753600425"/>
    <n v="185.13516842691843"/>
    <n v="217.73585151058421"/>
    <n v="254.49860897727703"/>
    <n v="295.43643344973617"/>
    <n v="340.56235810938148"/>
    <n v="389.88945682292433"/>
    <n v="389.88945682292433"/>
    <n v="443.43084426937355"/>
    <n v="499.16952316310534"/>
    <n v="555.08219981857928"/>
    <n v="611.16941739938841"/>
    <n v="667.43172076470296"/>
    <n v="723.86965647456395"/>
    <n v="780.48377279519229"/>
    <n v="0"/>
    <n v="0"/>
    <n v="0"/>
    <n v="0"/>
    <n v="0"/>
    <n v="0"/>
  </r>
  <r>
    <s v="DE Florida"/>
    <x v="25"/>
    <s v="Transmission"/>
    <s v="PEF Transmission Expansion FF - Moss Park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0148147653773011"/>
    <n v="1.206867031831784"/>
    <n v="2.7180418551276926"/>
    <n v="4.8368970206097002"/>
    <n v="7.565329505771599"/>
    <n v="10.905242209844912"/>
    <n v="14.858543972284609"/>
    <n v="19.427149591312521"/>
    <n v="24.612979842518644"/>
    <n v="30.417961497520508"/>
    <n v="36.844027342680803"/>
    <n v="36.844027342680803"/>
    <n v="43.893116197883423"/>
    <n v="51.646279102239809"/>
    <n v="60.18482010945867"/>
    <n v="69.51119091080237"/>
    <n v="79.627850850904338"/>
    <n v="90.537266951660357"/>
    <n v="102.24191393619446"/>
    <n v="114.74427425289961"/>
    <n v="128.04683809955344"/>
    <n v="142.15210344750929"/>
    <n v="157.06257606596273"/>
    <n v="172.78076954629384"/>
    <n v="172.78076954629384"/>
    <n v="189.30920532648554"/>
    <n v="206.26982507220859"/>
    <n v="223.28339027577329"/>
    <n v="240.35006621542698"/>
    <n v="257.4700186853612"/>
    <n v="274.64341399732223"/>
    <n v="291.87041898222679"/>
    <n v="309.15120099178256"/>
    <n v="326.48592790011412"/>
    <n v="343.87476810539357"/>
    <n v="361.31789053147668"/>
    <n v="378.81546462954361"/>
    <n v="378.81546462954361"/>
  </r>
  <r>
    <s v="DE Florida"/>
    <x v="25"/>
    <s v="Transmission"/>
    <s v="PEF Transmission Expansion FF - New County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461044593889251"/>
    <n v="0.47272114973110269"/>
    <n v="0.92602581206653034"/>
    <n v="1.5517579508145536"/>
    <n v="2.5099159460052003"/>
    <n v="3.815882016381118"/>
    <n v="5.5048215427869298"/>
    <n v="7.7229463797506384"/>
    <n v="10.381524187755824"/>
    <n v="13.255282652647795"/>
    <n v="16.236126319151399"/>
    <n v="16.236126319151399"/>
    <n v="19.307868177830187"/>
    <n v="22.489049417747626"/>
    <n v="25.768137604319826"/>
    <n v="29.106907979657411"/>
    <n v="32.53018521432282"/>
    <n v="36.107312860765383"/>
    <n v="39.844985370727294"/>
    <n v="43.758467559471782"/>
    <n v="47.911130803636567"/>
    <n v="52.264566354823629"/>
    <n v="56.721215051568613"/>
    <n v="61.234280040088322"/>
    <n v="61.234280040088322"/>
    <n v="65.796780240430977"/>
    <n v="71.451989365480244"/>
    <n v="78.724734128059509"/>
    <n v="86.919374746163129"/>
    <n v="96.486846669224519"/>
    <n v="108.68767583498047"/>
    <n v="123.64308987003676"/>
    <n v="141.63016998027166"/>
    <n v="163.80083110303246"/>
    <n v="189.45607792044146"/>
    <n v="216.82124169242937"/>
    <n v="245.04478310911233"/>
    <n v="245.04478310911233"/>
    <n v="273.99922557816893"/>
    <n v="303.84165729763589"/>
    <n v="334.48688673936186"/>
    <n v="365.62662408489814"/>
    <n v="397.46115229337579"/>
    <n v="430.54985502244892"/>
    <n v="464.94677255236303"/>
    <n v="500.77507601346281"/>
    <n v="538.54597636675442"/>
    <n v="577.94970044909439"/>
    <n v="618.19935302171257"/>
    <n v="658.91750059970104"/>
    <n v="658.91750059970104"/>
    <n v="700.04787393863774"/>
    <n v="741.45178472467194"/>
    <n v="782.98494485688957"/>
    <n v="824.64775780909713"/>
    <n v="0"/>
    <n v="0"/>
    <n v="0"/>
    <n v="0"/>
    <n v="0"/>
    <n v="0"/>
    <n v="0"/>
    <n v="0"/>
    <n v="0"/>
  </r>
  <r>
    <s v="DE Florida"/>
    <x v="25"/>
    <s v="Transmission"/>
    <s v="PEF Transmission Expansion FF American Cement-Bushnell East "/>
    <s v="AFUDC Not Eligible"/>
    <s v="Expansion"/>
    <s v="Other Transmission &amp; Distribution Expansion"/>
    <s v="Transmission Expansion"/>
    <s v="FF - Transmission Stations "/>
    <s v="~"/>
    <s v="PEF Transmission (Excl. ECC) 353.1"/>
    <n v="156.06"/>
    <n v="156.06"/>
    <n v="156.06"/>
    <n v="2.94"/>
    <n v="2.94"/>
    <n v="2.94"/>
    <n v="2.94"/>
    <n v="2.94"/>
    <n v="2.94"/>
    <n v="2.94"/>
    <n v="2.94"/>
    <n v="2.94"/>
    <n v="2.94"/>
    <n v="2.9414253545219999"/>
    <n v="2.9428507980337288"/>
    <n v="2.9442763305407427"/>
    <n v="2.9457019520485979"/>
    <n v="2.9471276625628509"/>
    <n v="2.948553462089059"/>
    <n v="2.9499793506327787"/>
    <n v="2.9514053281995682"/>
    <n v="2.9528313947949858"/>
    <n v="2.9542575504245896"/>
    <n v="2.9556837950939383"/>
    <n v="2.957110128808591"/>
    <n v="2.957110128808591"/>
    <n v="2.9585365515741073"/>
    <n v="2.9599630633960463"/>
    <n v="2.9613896642799684"/>
    <n v="2.9628163542314345"/>
    <n v="2.9642431332560046"/>
    <n v="2.9656700013592405"/>
    <n v="2.9670969585467035"/>
    <n v="2.9685240048239554"/>
    <n v="2.9699511401965584"/>
    <n v="2.9713783646700747"/>
    <n v="2.9728056782500674"/>
    <n v="2.9742330809420996"/>
    <n v="2.9742330809420996"/>
    <n v="3.045607671423884"/>
    <n v="3.1172050698235378"/>
    <n v="3.1890259716738538"/>
    <n v="3.2610710746788492"/>
    <n v="3.333341078720542"/>
    <n v="3.4058366858657516"/>
    <n v="3.4785586003729181"/>
    <n v="3.5515075286989441"/>
    <n v="3.6246841795060578"/>
    <n v="3.6980892636686966"/>
    <n v="3.7717234942804132"/>
    <n v="3.8455875866608036"/>
    <n v="3.8455875866608036"/>
    <n v="3.9196822583624549"/>
    <n v="3.9940082291779171"/>
    <n v="4.0685662211466953"/>
    <n v="4.1433569585622623"/>
    <n v="4.2183811679790972"/>
    <n v="4.293639578219743"/>
    <n v="4.3691329203818841"/>
    <n v="4.4448619278454524"/>
    <n v="4.5208273362797495"/>
    <n v="4.5970298836505936"/>
    <n v="4.673470310227489"/>
    <n v="4.750149358590817"/>
    <n v="4.750149358590817"/>
    <n v="4.8270677736390493"/>
    <n v="4.9042263025959851"/>
    <n v="4.9816256950180096"/>
    <n v="5.0592667028013762"/>
    <n v="5.1371500801895102"/>
    <n v="5.2152765837803354"/>
    <n v="5.293646972533625"/>
    <n v="5.3722620077783745"/>
    <n v="5.4511224532201963"/>
    <n v="5.5302290749487399"/>
    <n v="5.6095826414451349"/>
    <n v="5.6891839235894546"/>
    <n v="5.6891839235894546"/>
    <n v="5.7690336946682059"/>
    <n v="5.8491327303818412"/>
    <n v="5.9294818088522927"/>
    <n v="6.0100817106305326"/>
    <n v="6.0909332187041567"/>
    <n v="6.1720371185049885"/>
    <n v="6.2533941979167116"/>
    <n v="6.3350052472825222"/>
    <n v="6.4168710594128067"/>
    <n v="6.4989924295928443"/>
    <n v="6.5813701555905313"/>
    <n v="6.6640050376641335"/>
    <n v="6.6640050376641335"/>
  </r>
  <r>
    <s v="DE Florida"/>
    <x v="25"/>
    <s v="Transmission"/>
    <s v="PEF Transmission Expansion FF Bartow Plant-Northeast"/>
    <s v="AFUDC Not Eligible"/>
    <s v="Expansion"/>
    <s v="Other Transmission &amp; Distribution Expansion"/>
    <s v="Transmission Expansion"/>
    <s v="FF - Transmission Stations "/>
    <s v="~"/>
    <s v="PEF Transmission (Excl. ECC) 353.1"/>
    <n v="18.239999999999998"/>
    <n v="18.25"/>
    <n v="18.38"/>
    <n v="18.670000000000002"/>
    <n v="19.04"/>
    <n v="19.430000000000003"/>
    <n v="19.830000000000002"/>
    <n v="20.38"/>
    <n v="20.39"/>
    <n v="20.39"/>
    <n v="20.39"/>
    <n v="20.39"/>
    <n v="20.39"/>
    <n v="20.391125986369001"/>
    <n v="20.392399073694158"/>
    <n v="20.393672240502486"/>
    <n v="20.394945486798946"/>
    <n v="20.458611776276722"/>
    <n v="20.522476810900372"/>
    <n v="20.586541211086654"/>
    <n v="20.650805599189066"/>
    <n v="20.715270599503889"/>
    <n v="20.779936838276242"/>
    <n v="20.844804943706183"/>
    <n v="20.909875545954801"/>
    <n v="20.909875545954801"/>
    <n v="20.97514927715034"/>
    <n v="21.040626771394344"/>
    <n v="21.106308664767802"/>
    <n v="21.172195595337346"/>
    <n v="21.238288203161442"/>
    <n v="21.304587130296603"/>
    <n v="21.371093020803638"/>
    <n v="21.437806520753892"/>
    <n v="21.504728278235532"/>
    <n v="21.571858943359853"/>
    <n v="21.63919916826757"/>
    <n v="21.706749607135176"/>
    <n v="21.706749607135176"/>
    <n v="21.774510916181281"/>
    <n v="21.842483753672997"/>
    <n v="21.910668779932326"/>
    <n v="21.979066657342578"/>
    <n v="22.047678050354804"/>
    <n v="22.116503625494254"/>
    <n v="22.18554405136685"/>
    <n v="22.254799998665682"/>
    <n v="22.324272140177516"/>
    <n v="22.393961150789345"/>
    <n v="22.463867707494931"/>
    <n v="22.533992489401385"/>
    <n v="22.533992489401385"/>
    <n v="22.604336177735775"/>
    <n v="22.674899455851726"/>
    <n v="22.745683009236075"/>
    <n v="22.816687525515515"/>
    <n v="22.887913694463293"/>
    <n v="22.959362208005889"/>
    <n v="23.031033760229754"/>
    <n v="23.102929047388049"/>
    <n v="23.175048767907409"/>
    <n v="23.247393622394721"/>
    <n v="23.319964313643943"/>
    <n v="23.392761546642916"/>
    <n v="23.392761546642916"/>
    <n v="23.465786028580226"/>
    <n v="23.539038468852063"/>
    <n v="23.612519579069126"/>
    <n v="23.68623007306352"/>
    <n v="23.7601706668957"/>
    <n v="23.834342078861429"/>
    <n v="23.90874502949875"/>
    <n v="23.983380241594986"/>
    <n v="24.058248440193765"/>
    <n v="24.133350352602065"/>
    <n v="24.208686708397273"/>
    <n v="24.284258239434276"/>
    <n v="24.284258239434276"/>
    <n v="24.360065679852571"/>
    <n v="24.436109766083398"/>
    <n v="24.512391236856889"/>
    <n v="24.588910833209248"/>
    <n v="24.665669298489952"/>
    <n v="24.742667378368971"/>
    <n v="24.819905820844003"/>
    <n v="24.897385376247758"/>
    <n v="24.975106797255229"/>
    <n v="25.053070838891017"/>
    <n v="25.131278258536657"/>
    <n v="25.209729815937983"/>
    <n v="25.209729815937983"/>
  </r>
  <r>
    <s v="DE Florida"/>
    <x v="25"/>
    <s v="Transmission"/>
    <s v="PEF Transmission Expansion FF Bayboro_TGIP"/>
    <s v="AFUDC Not Eligible"/>
    <s v="Expansion"/>
    <s v="Other Transmission &amp; Distribution Expansion"/>
    <s v="Transmission Expansion"/>
    <s v="FF - Transmission Stations "/>
    <s v="~"/>
    <s v="PEF Transmission (Excl. ECC) 353.1"/>
    <n v="92.2"/>
    <n v="97.82"/>
    <n v="106.3"/>
    <n v="115.25"/>
    <n v="122.19"/>
    <n v="112.77000000000001"/>
    <n v="114.75"/>
    <n v="115.57000000000001"/>
    <n v="116.41"/>
    <n v="117.26"/>
    <n v="118.14"/>
    <n v="119.03"/>
    <n v="119.03"/>
    <n v="122.54887129080001"/>
    <n v="127.08477914414236"/>
    <n v="131.63484660495325"/>
    <n v="136.19911787485455"/>
    <n v="140.77763729345094"/>
    <n v="145.37044933876078"/>
    <n v="149.97759862764812"/>
    <n v="154.59912991625609"/>
    <n v="159.23508810044177"/>
    <n v="163.88551821621229"/>
    <n v="168.5504654401623"/>
    <n v="173.2299750899129"/>
    <n v="173.2299750899129"/>
    <n v="177.92409262455183"/>
    <n v="182.6328636450751"/>
    <n v="187.35633389483002"/>
    <n v="192.09454925995948"/>
    <n v="196.84755576984782"/>
    <n v="201.61539959756789"/>
    <n v="206.39812706032961"/>
    <n v="211.19578461993004"/>
    <n v="216.00841888320454"/>
    <n v="220.83607660247966"/>
    <n v="225.67880467602734"/>
    <n v="230.53665014852035"/>
    <n v="230.53665014852035"/>
    <n v="235.40966021148949"/>
    <n v="240.29788220378188"/>
    <n v="245.20136361202097"/>
    <n v="250.12015207106771"/>
    <n v="255.05429536448341"/>
    <n v="260.00384142499388"/>
    <n v="264.96883833495502"/>
    <n v="269.94933432682012"/>
    <n v="274.94537778360814"/>
    <n v="279.9570172393739"/>
    <n v="284.98430137967955"/>
    <n v="290.02727904206745"/>
    <n v="290.02727904206745"/>
    <n v="295.08599921653467"/>
    <n v="300.16051104600893"/>
    <n v="305.25086382682593"/>
    <n v="310.35710700920822"/>
    <n v="315.47929019774568"/>
    <n v="320.6174631518773"/>
    <n v="325.7716757863746"/>
    <n v="330.94197817182663"/>
    <n v="336.12842053512628"/>
    <n v="341.3310532599582"/>
    <n v="346.54992688728822"/>
    <n v="351.78509211585447"/>
    <n v="351.78509211585447"/>
    <n v="357.03659980265979"/>
    <n v="362.30450096346578"/>
    <n v="367.58884677328842"/>
    <n v="372.88968856689519"/>
    <n v="378.20707783930379"/>
    <n v="383.54106624628241"/>
    <n v="388.89170560485144"/>
    <n v="394.25904789378694"/>
    <n v="399.64314525412556"/>
    <n v="405.04404998967101"/>
    <n v="410.46181456750224"/>
    <n v="415.8964916184832"/>
    <n v="415.8964916184832"/>
    <n v="421.34813393777387"/>
    <n v="426.81679448534339"/>
    <n v="432.30252638648443"/>
    <n v="437.80538293232934"/>
    <n v="443.32541758036768"/>
    <n v="448.8626839549658"/>
    <n v="454.41723584788753"/>
    <n v="459.9891272188168"/>
    <n v="465.57841219588198"/>
    <n v="471.18514507618153"/>
    <n v="476.8093803263115"/>
    <n v="482.45117258289474"/>
    <n v="482.45117258289474"/>
  </r>
  <r>
    <s v="DE Florida"/>
    <x v="25"/>
    <s v="Transmission"/>
    <s v="PEF Transmission Expansion FF Brookridge Bank &amp; Spar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37.888208257199999"/>
    <n v="96.757735065040407"/>
    <n v="165.40023597589962"/>
    <n v="239.28102934587335"/>
    <n v="316.85314910518053"/>
    <n v="396.27585045010221"/>
    <n v="476.61689144931978"/>
    <n v="557.78308028850779"/>
    <n v="639.77897313334313"/>
    <n v="722.66595449757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FF Fort White"/>
    <s v="AFUDC Not Eligible"/>
    <s v="Expansion"/>
    <s v="Other Transmission &amp; Distribution Expansion"/>
    <s v="Transmission Expansion"/>
    <s v="FF - Transmission Stations "/>
    <s v="~"/>
    <s v="PEF Transmission (Excl. ECC) 353.1"/>
    <n v="48.93"/>
    <n v="48.93"/>
    <n v="48.93"/>
    <n v="48.93"/>
    <n v="48.93"/>
    <n v="48.93"/>
    <n v="40.980000000000004"/>
    <n v="40.980000000000004"/>
    <n v="40.980000000000004"/>
    <n v="40.980000000000004"/>
    <n v="40.980000000000004"/>
    <n v="40.980000000000004"/>
    <n v="40.980000000000004"/>
    <n v="40.982558520732006"/>
    <n v="40.985117201201156"/>
    <n v="40.987676041417423"/>
    <n v="40.99023504139079"/>
    <n v="40.992794201131225"/>
    <n v="40.995353520648699"/>
    <n v="40.997912999953193"/>
    <n v="41.000472639054685"/>
    <n v="41.003032437963149"/>
    <n v="41.005592396688563"/>
    <n v="41.008152515240901"/>
    <n v="41.010712793630148"/>
    <n v="41.010712793630148"/>
    <n v="41.013273231866279"/>
    <n v="41.015833829959277"/>
    <n v="41.018394587919111"/>
    <n v="41.020955505755772"/>
    <n v="41.023516583479243"/>
    <n v="41.026077821099506"/>
    <n v="41.028639218626545"/>
    <n v="41.031200776070335"/>
    <n v="41.033762493440868"/>
    <n v="41.036324370748126"/>
    <n v="41.038886408002099"/>
    <n v="41.041448605212764"/>
    <n v="41.041448605212764"/>
    <n v="41.044010962390111"/>
    <n v="41.046573479544129"/>
    <n v="41.049136156684803"/>
    <n v="41.051698993822129"/>
    <n v="41.05426199096609"/>
    <n v="41.056825148126677"/>
    <n v="41.05938846531388"/>
    <n v="41.061951942537689"/>
    <n v="41.064515579808095"/>
    <n v="41.067079377135094"/>
    <n v="41.069643334528678"/>
    <n v="41.072207451998842"/>
    <n v="41.072207451998842"/>
    <n v="41.200421329835521"/>
    <n v="41.329035449088231"/>
    <n v="41.458051059178587"/>
    <n v="41.587469413428494"/>
    <n v="41.717291769072311"/>
    <n v="41.847519387269074"/>
    <n v="41.978153533114728"/>
    <n v="42.109195475654445"/>
    <n v="42.240646487894935"/>
    <n v="42.372507846816802"/>
    <n v="42.504780833386974"/>
    <n v="42.637466732571134"/>
    <n v="42.637466732571134"/>
    <n v="42.770566833346201"/>
    <n v="42.904082428712854"/>
    <n v="43.038014815708095"/>
    <n v="43.172365295417848"/>
    <n v="43.307135172989597"/>
    <n v="43.442325757645065"/>
    <n v="43.577938362692933"/>
    <n v="43.713974305541598"/>
    <n v="43.850434907711978"/>
    <n v="43.987321494850335"/>
    <n v="44.124635396741162"/>
    <n v="44.262377947320104"/>
    <n v="44.262377947320104"/>
    <n v="44.400550484686917"/>
    <n v="44.539154351118448"/>
    <n v="44.678190893081705"/>
    <n v="44.817661461246914"/>
    <n v="44.957567410500644"/>
    <n v="45.09791009995898"/>
    <n v="45.238690892980721"/>
    <n v="45.379911157180615"/>
    <n v="45.521572264442653"/>
    <n v="45.663675590933394"/>
    <n v="45.806222517115344"/>
    <n v="45.949214427760346"/>
    <n v="45.949214427760346"/>
  </r>
  <r>
    <s v="DE Florida"/>
    <x v="25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2230.42"/>
    <n v="576.08000000000004"/>
    <n v="576.21"/>
    <n v="576.33000000000004"/>
    <n v="576.46"/>
    <n v="576.58000000000004"/>
    <n v="576.71"/>
    <n v="370.57"/>
    <n v="370.73"/>
    <n v="370.86999999999995"/>
    <n v="371.08"/>
    <n v="371.28999999999996"/>
    <n v="371.28999999999996"/>
    <n v="371.93073150817594"/>
    <n v="372.57686979446248"/>
    <n v="373.22304842135912"/>
    <n v="373.86926739138443"/>
    <n v="374.51552670705718"/>
    <n v="375.16182637089628"/>
    <n v="375.8081663854208"/>
    <n v="376.45454675315"/>
    <n v="377.10096747660327"/>
    <n v="377.7474285583001"/>
    <n v="378.39393000076029"/>
    <n v="379.04047180650355"/>
    <n v="379.04047180650355"/>
    <n v="379.68705397805002"/>
    <n v="380.33367651791986"/>
    <n v="380.98033942863333"/>
    <n v="381.62704271271099"/>
    <n v="382.2737863726735"/>
    <n v="382.92057041104164"/>
    <n v="383.56739483033635"/>
    <n v="384.21425963307877"/>
    <n v="384.86116482179011"/>
    <n v="385.50811039899185"/>
    <n v="386.15509636720566"/>
    <n v="386.80212272895318"/>
    <n v="386.80212272895318"/>
    <n v="387.44918948675638"/>
    <n v="388.09629664313729"/>
    <n v="388.74344420061811"/>
    <n v="389.39063216172127"/>
    <n v="390.0378605289693"/>
    <n v="390.68512930488487"/>
    <n v="391.33243849199079"/>
    <n v="391.97978809281011"/>
    <n v="392.62717810986601"/>
    <n v="393.27460854568182"/>
    <n v="393.92207940278098"/>
    <n v="394.56959068368712"/>
    <n v="394.56959068368712"/>
    <n v="395.2171423909241"/>
    <n v="395.86473452701586"/>
    <n v="396.51236709448648"/>
    <n v="397.16004009586021"/>
    <n v="397.80775353366153"/>
    <n v="398.45550741041495"/>
    <n v="399.10330172864536"/>
    <n v="399.75113649087751"/>
    <n v="400.3990116996365"/>
    <n v="401.04692735744754"/>
    <n v="401.69488346683602"/>
    <n v="402.34288003032742"/>
    <n v="402.34288003032742"/>
    <n v="402.99091705044754"/>
    <n v="403.63899452972214"/>
    <n v="404.28711247067719"/>
    <n v="404.93527087583891"/>
    <n v="405.5834697477336"/>
    <n v="406.23170908888773"/>
    <n v="406.87998890182797"/>
    <n v="407.52830918908109"/>
    <n v="408.17666995317404"/>
    <n v="408.82507119663393"/>
    <n v="409.473512921988"/>
    <n v="410.1219951317637"/>
    <n v="410.1219951317637"/>
    <n v="442.54812996800666"/>
    <n v="475.07548849658389"/>
    <n v="507.70438670445901"/>
    <n v="540.43514156500271"/>
    <n v="573.26807104107195"/>
    <n v="606.20349408809875"/>
    <n v="639.24173065718878"/>
    <n v="672.38310169822944"/>
    <n v="705.62792916300771"/>
    <n v="738.97653600833803"/>
    <n v="772.42924619919916"/>
    <n v="805.98638471188178"/>
    <n v="805.98638471188178"/>
  </r>
  <r>
    <s v="DE Florida"/>
    <x v="25"/>
    <s v="Transmission"/>
    <s v="PEF Transmission Expansion FF Stations"/>
    <s v="AFUDC Not Eligible"/>
    <s v="Expansion"/>
    <s v="Other Transmission &amp; Distribution Expansion"/>
    <s v="Transmission Expansion"/>
    <s v="FF - Transmission Stations "/>
    <s v="~"/>
    <s v="PEF Transmission (Excl. ECC) 353.1"/>
    <n v="4530.5599999999995"/>
    <n v="4562.07"/>
    <n v="4596.7999999999993"/>
    <n v="4614.32"/>
    <n v="4636.79"/>
    <n v="4314.1499999999996"/>
    <n v="4032.9099999999989"/>
    <n v="3470.170000000001"/>
    <n v="3487.76"/>
    <n v="3515.3500000000008"/>
    <n v="3543.0900000000006"/>
    <n v="3581.6100000000006"/>
    <n v="3581.6100000000006"/>
    <n v="3613.3943600811508"/>
    <n v="3669.2870799347429"/>
    <n v="0"/>
    <n v="0"/>
    <n v="6.1989318214157771"/>
    <n v="0"/>
    <n v="0"/>
    <n v="3.9599401866682111"/>
    <n v="0"/>
    <n v="0"/>
    <n v="11.12571186420916"/>
    <n v="0"/>
    <n v="0"/>
    <n v="0"/>
    <n v="3.0329806926247493"/>
    <n v="0"/>
    <n v="0"/>
    <n v="1.2952707004072248"/>
    <n v="0"/>
    <n v="0"/>
    <n v="6.4577637066783478"/>
    <n v="0"/>
    <n v="0"/>
    <n v="3.6704674795858705"/>
    <n v="0"/>
    <n v="0"/>
    <n v="0"/>
    <n v="3.7765119418218758"/>
    <n v="0"/>
    <n v="0"/>
    <n v="1.6435385399325599"/>
    <n v="0"/>
    <n v="0"/>
    <n v="8.1941045453794104"/>
    <n v="0"/>
    <n v="0"/>
    <n v="4.6573698921560682"/>
    <n v="0"/>
    <n v="0"/>
    <n v="0"/>
    <n v="1.7509127482109488"/>
    <n v="0"/>
    <n v="0"/>
    <n v="0.72800098813894498"/>
    <n v="0"/>
    <n v="0"/>
    <n v="3.6295566310205345"/>
    <n v="0"/>
    <n v="0"/>
    <n v="2.0629695022285968"/>
    <n v="0"/>
    <n v="0"/>
    <n v="0"/>
    <n v="0.70109369188149706"/>
    <n v="0"/>
    <n v="0"/>
    <n v="0.28922491418306834"/>
    <n v="0"/>
    <n v="0"/>
    <n v="1.4419735992571847"/>
    <n v="0"/>
    <n v="0"/>
    <n v="0.81958979035132218"/>
    <n v="0"/>
    <n v="0"/>
    <n v="0"/>
    <n v="2.1119198727936887E-2"/>
    <n v="4.2304324624966819E-2"/>
    <n v="6.3555583493955722E-2"/>
    <n v="8.4873181780218188E-2"/>
    <n v="0.10625732657352294"/>
    <n v="0.12770822561010459"/>
    <n v="0.14922608727468178"/>
    <n v="0.17081112060248144"/>
    <n v="0.19246353528126947"/>
    <n v="0.21418354165338785"/>
    <n v="0.23597135071779787"/>
    <n v="0.23597135071779787"/>
  </r>
  <r>
    <s v="DE Florida"/>
    <x v="25"/>
    <s v="Transmission"/>
    <s v="PEF Transmission Expansion FF Stations - Keystone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2.7656390320862734"/>
    <n v="8.962927316773289"/>
    <n v="16.119947542770692"/>
    <n v="24.442305332984631"/>
    <n v="33.963653796421347"/>
    <n v="48.729189884453675"/>
    <n v="68.6984876666077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911.96"/>
    <n v="943.95"/>
    <n v="976.21"/>
    <n v="1009.23"/>
    <n v="1042.75"/>
    <n v="1076.96"/>
    <n v="1112.57"/>
    <n v="1148.7"/>
    <n v="1185.58"/>
    <n v="1223.01"/>
    <n v="1262.05"/>
    <n v="1302.73"/>
    <n v="1302.73"/>
    <n v="1346.3515922460001"/>
    <n v="1391.1747033645679"/>
    <n v="1436.6566522022786"/>
    <n v="1482.8347540863747"/>
    <n v="1529.7302779239897"/>
    <n v="1577.3132760815308"/>
    <n v="1625.5815601802035"/>
    <n v="1674.5347714963934"/>
    <n v="1724.2951769931844"/>
    <n v="1774.9590464266576"/>
    <n v="1826.4943421500052"/>
    <n v="1878.7716865550406"/>
    <n v="1878.7716865550406"/>
    <n v="1931.6924965342391"/>
    <n v="1996.9490253616757"/>
    <n v="2087.2398855669157"/>
    <n v="2202.6757016002275"/>
    <n v="2340.3674546147963"/>
    <n v="2498.8747351076399"/>
    <n v="2681.9814395090066"/>
    <n v="2889.1072339258308"/>
    <n v="3122.7562965749416"/>
    <n v="3380.6772975739327"/>
    <n v="3654.8066571498675"/>
    <n v="3944.2074635645736"/>
    <n v="3944.2074635645736"/>
    <n v="4247.5460955871522"/>
    <n v="4561.5769733691759"/>
    <n v="4883.2084526876051"/>
    <n v="5212.4729186858949"/>
    <n v="5548.6030054286512"/>
    <n v="5891.2175819406139"/>
    <n v="6241.3284224260169"/>
    <n v="6598.7837260826936"/>
    <n v="6964.2540889349611"/>
    <n v="7337.1422102023353"/>
    <n v="7715.3011455204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4885.87"/>
    <n v="4969.83"/>
    <n v="5038.8900000000003"/>
    <n v="5047.83"/>
    <n v="5051.0899999999992"/>
    <n v="5054.38"/>
    <n v="5057.7699999999995"/>
    <n v="5064.8999999999996"/>
    <n v="3541.4700000000003"/>
    <n v="3543.73"/>
    <n v="3543.73"/>
    <n v="3542.34"/>
    <n v="3542.34"/>
    <n v="3553.1589121941502"/>
    <n v="3564.2407124315791"/>
    <n v="3575.3571063923555"/>
    <n v="3586.5082020666673"/>
    <n v="3597.6941077818128"/>
    <n v="3608.9149322032522"/>
    <n v="3620.170784335663"/>
    <n v="3631.4617735240004"/>
    <n v="3642.7880094545571"/>
    <n v="3654.1496021560311"/>
    <n v="3665.5466620005936"/>
    <n v="3676.9792997049612"/>
    <n v="3676.9792997049612"/>
    <n v="3688.4476263314714"/>
    <n v="3699.9517532891614"/>
    <n v="3711.4917923348517"/>
    <n v="3723.0678555742297"/>
    <n v="3734.6800554629403"/>
    <n v="3746.3285048076773"/>
    <n v="3758.0133167672802"/>
    <n v="3769.7346048538329"/>
    <n v="3781.492482933767"/>
    <n v="3793.2870652289666"/>
    <n v="3805.1184663178801"/>
    <n v="3816.9868011366307"/>
    <n v="3816.9868011366307"/>
    <n v="3828.892184980135"/>
    <n v="3840.8347335032217"/>
    <n v="3852.8145627217568"/>
    <n v="3864.8317890137682"/>
    <n v="3876.8865291205789"/>
    <n v="3888.9789001479389"/>
    <n v="3901.1090195671636"/>
    <n v="3913.2770052162759"/>
    <n v="3925.4829753011495"/>
    <n v="3937.7270483966577"/>
    <n v="3950.0093434478263"/>
    <n v="3962.3299797709869"/>
    <n v="3962.3299797709869"/>
    <n v="3974.6890770549385"/>
    <n v="3987.0867553621088"/>
    <n v="3999.5231351297198"/>
    <n v="4011.99833717096"/>
    <n v="4024.5124826761567"/>
    <n v="4037.0656932139523"/>
    <n v="4049.6580907324874"/>
    <n v="4062.2897975605842"/>
    <n v="4074.9609364089351"/>
    <n v="4087.6716303712947"/>
    <n v="4100.4220029256758"/>
    <n v="4113.2121779355484"/>
    <n v="4113.2121779355484"/>
    <n v="4126.0422796510447"/>
    <n v="4138.9124327101626"/>
    <n v="4151.822762139981"/>
    <n v="4164.7733933578702"/>
    <n v="4177.7644521727134"/>
    <n v="4190.7960647861273"/>
    <n v="4203.8683577936881"/>
    <n v="4216.9814581861619"/>
    <n v="4230.1354933507382"/>
    <n v="4243.3305910722665"/>
    <n v="4256.5668795344991"/>
    <n v="4269.8444873213357"/>
    <n v="4269.8444873213357"/>
    <n v="4283.1635434180716"/>
    <n v="4296.5241772126537"/>
    <n v="4309.9265184969336"/>
    <n v="4323.3706974679299"/>
    <n v="4336.8568447290945"/>
    <n v="4350.3850912915796"/>
    <n v="4363.9555685755122"/>
    <n v="4377.5684084112672"/>
    <n v="4391.2237430407522"/>
    <n v="4404.9217051186906"/>
    <n v="4418.6624277139081"/>
    <n v="4432.44604431063"/>
    <n v="4432.44604431063"/>
  </r>
  <r>
    <s v="DE Florida"/>
    <x v="25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1329.46"/>
    <n v="1441.76"/>
    <n v="1564.7"/>
    <n v="1693.71"/>
    <n v="1835.98"/>
    <n v="1997.09"/>
    <n v="2177.59"/>
    <n v="2371.8199999999997"/>
    <n v="2575"/>
    <n v="2791.43"/>
    <n v="3025.0499999999997"/>
    <n v="3274.12"/>
    <n v="3274.12"/>
    <n v="3544.3769881982998"/>
    <n v="3845.5896879804886"/>
    <n v="4174.3147953222142"/>
    <n v="4518.2089960762924"/>
    <n v="0"/>
    <n v="0"/>
    <n v="0"/>
    <n v="0"/>
    <n v="0"/>
    <n v="0"/>
    <n v="0"/>
    <n v="0.39745425392369849"/>
    <n v="0.39745425392369849"/>
    <n v="1.3573122761115974"/>
    <n v="2.4838754516112758"/>
    <n v="3.6139553855790161"/>
    <n v="4.7475630561742257"/>
    <n v="5.8847094758265026"/>
    <n v="7.0254056913426153"/>
    <n v="8.1696627840138181"/>
    <n v="9.317491869723499"/>
    <n v="10.468904099055168"/>
    <n v="11.623910657400774"/>
    <n v="12.782522765069372"/>
    <n v="13.944751677396114"/>
    <n v="13.944751677396114"/>
    <n v="15.1106086848516"/>
    <n v="16.280105113151549"/>
    <n v="17.453252323366829"/>
    <n v="18.630061712033822"/>
    <n v="19.810544711265134"/>
    <n v="20.994712788860657"/>
    <n v="22.182577448418968"/>
    <n v="23.374150229449082"/>
    <n v="24.569442707482555"/>
    <n v="25.76846649418593"/>
    <n v="26.971233237473545"/>
    <n v="28.177754621620679"/>
    <n v="28.177754621620679"/>
    <n v="29.388042367377061"/>
    <n v="30.602108232080738"/>
    <n v="31.819964009772285"/>
    <n v="33.041621531309382"/>
    <n v="34.26709266448173"/>
    <n v="35.496389314126368"/>
    <n v="36.729523422243304"/>
    <n v="37.966506968111524"/>
    <n v="39.207351968405376"/>
    <n v="40.452070477311295"/>
    <n v="41.700674586644915"/>
    <n v="42.953176425968515"/>
    <n v="42.953176425968515"/>
    <n v="44.209588162708876"/>
    <n v="45.469922002275467"/>
    <n v="46.734190188179021"/>
    <n v="48.002405002150461"/>
    <n v="49.274578764260234"/>
    <n v="50.550723833037971"/>
    <n v="51.830852605592561"/>
    <n v="53.114977517732569"/>
    <n v="54.403111044087055"/>
    <n v="55.695265698226763"/>
    <n v="56.991454032785654"/>
    <n v="58.291688639582887"/>
    <n v="58.291688639582887"/>
    <n v="59.595982149745126"/>
    <n v="60.904347233829228"/>
    <n v="62.216796601945362"/>
    <n v="63.533343003880468"/>
    <n v="64.853999229222097"/>
    <n v="66.178778107482685"/>
    <n v="67.507692508224181"/>
    <n v="68.840755341183041"/>
    <n v="70.177979556395655"/>
    <n v="71.519378144324179"/>
    <n v="72.864964135982675"/>
    <n v="74.214750603063763"/>
    <n v="74.214750603063763"/>
  </r>
  <r>
    <s v="DE Florida"/>
    <x v="25"/>
    <s v="Transmission"/>
    <s v="PEF Transmission Expansion FF Sumter County Industrial Park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700534415212519"/>
    <n v="0.98879244578117997"/>
    <n v="2.2269058502560277"/>
    <n v="3.9628949245064726"/>
    <n v="6.1983138720745838"/>
    <n v="8.9347217482130006"/>
    <n v="12.173682475030372"/>
    <n v="15.916764856684077"/>
    <n v="20.165542594620369"/>
    <n v="24.921594302862097"/>
    <n v="30.186503523344143"/>
    <n v="30.186503523344143"/>
    <n v="35.961858741296737"/>
    <n v="42.127355184383873"/>
    <n v="48.562312528470891"/>
    <n v="55.267571941568605"/>
    <n v="62.243977217536788"/>
    <n v="69.492374784281182"/>
    <n v="77.013613711976134"/>
    <n v="84.808545721312896"/>
    <n v="92.878025191773617"/>
    <n v="101.22290916993128"/>
    <n v="109.84405737777543"/>
    <n v="118.74233222106393"/>
    <n v="118.74233222106393"/>
    <n v="127.91859879770087"/>
    <n v="138.28969696287066"/>
    <n v="150.77532864322848"/>
    <n v="165.38209471461263"/>
    <n v="182.1166166586176"/>
    <n v="200.98553662691825"/>
    <n v="221.99551750579511"/>
    <n v="245.15324298086085"/>
    <n v="270.46541760198909"/>
    <n v="297.9387668484456"/>
    <n v="327.58003719422305"/>
    <n v="359.39599617357953"/>
    <n v="359.39599617357953"/>
    <n v="393.39343244678184"/>
    <n v="428.53807668146453"/>
    <n v="463.79243089771529"/>
    <n v="499.15683757389229"/>
    <n v="534.63164025745812"/>
    <n v="570.21718356831718"/>
    <n v="605.9138132021634"/>
    <n v="641.72187593383876"/>
    <n v="677.64171962070168"/>
    <n v="713.67369320600653"/>
    <n v="0"/>
    <n v="0"/>
    <n v="0"/>
  </r>
  <r>
    <s v="DE Florida"/>
    <x v="25"/>
    <s v="Transmission"/>
    <s v="PEF Transmission Expansion FF Voltage"/>
    <s v="AFUDC Not Eligible"/>
    <s v="Expansion"/>
    <s v="Other Transmission &amp; Distribution Expansion"/>
    <s v="Voltage Control"/>
    <s v="FF - Transmission Stations "/>
    <s v="~"/>
    <s v="PEF Transmission (Excl. ECC) 353.1"/>
    <n v="11.46"/>
    <n v="12.17"/>
    <n v="11.28"/>
    <n v="12.09"/>
    <n v="13.04"/>
    <n v="14.120000000000001"/>
    <n v="15.32"/>
    <n v="16.62"/>
    <n v="12.879999999999999"/>
    <n v="12.879999999999999"/>
    <n v="12.879999999999999"/>
    <n v="12.879999999999999"/>
    <n v="12.879999999999999"/>
    <n v="12.879999999999999"/>
    <n v="12.92020710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- Disston to Largo 355"/>
    <s v="AFUDC Not Eligible"/>
    <s v="Expansion"/>
    <s v="Other Transmission &amp; Distribution Expansion"/>
    <s v="Transmission Expansion"/>
    <s v="GG - Transmission Lines"/>
    <s v="~"/>
    <s v="PEF Transmission Poles &amp; Fixtures 355.0"/>
    <n v="6.36"/>
    <n v="6.36"/>
    <n v="6.36"/>
    <n v="6.36"/>
    <n v="6.36"/>
    <n v="6.36"/>
    <n v="6.36"/>
    <n v="6.36"/>
    <n v="6.36"/>
    <n v="6.36"/>
    <n v="6.36"/>
    <n v="6.36"/>
    <n v="6.36"/>
    <n v="7.6224345647000007"/>
    <n v="8.8888100335075872"/>
    <n v="10.159138708624887"/>
    <n v="11.433432930657441"/>
    <n v="12.711705078734086"/>
    <n v="13.993967570627218"/>
    <n v="15.280232862873419"/>
    <n v="16.570513450894467"/>
    <n v="17.864821869118721"/>
    <n v="19.163170691102891"/>
    <n v="20.465572529654185"/>
    <n v="21.772040036952831"/>
    <n v="21.772040036952831"/>
    <n v="23.082585904674985"/>
    <n v="24.397222864116031"/>
    <n v="25.715963686314257"/>
    <n v="27.038821182174914"/>
    <n v="28.365808202594675"/>
    <n v="29.696937638586469"/>
    <n v="31.032222421404715"/>
    <n v="32.371675522670941"/>
    <n v="38.064696020159587"/>
    <n v="51.650588045280557"/>
    <n v="69.123400997498308"/>
    <n v="87.276463388657447"/>
    <n v="87.276463388657447"/>
    <n v="106.66169065544264"/>
    <n v="126.97602065191091"/>
    <n v="147.35376528289927"/>
    <n v="167.79512250796984"/>
    <n v="188.30029090464919"/>
    <n v="208.8694696703574"/>
    <n v="229.50285862434316"/>
    <n v="250.20065820962492"/>
    <n v="272.95412023970789"/>
    <n v="299.38365396024079"/>
    <n v="327.65562196078071"/>
    <n v="356.30227937609186"/>
    <n v="356.30227937609186"/>
    <n v="385.57647818821545"/>
    <n v="415.33968156549361"/>
    <n v="445.19579584185851"/>
    <n v="475.1451110544765"/>
    <n v="505.1879181459143"/>
    <n v="535.32450896696514"/>
    <n v="565.55517627948439"/>
    <n v="595.88021375923313"/>
    <n v="649.3842419233041"/>
    <n v="744.8523106304699"/>
    <n v="861.02310142106739"/>
    <n v="980.87746296835837"/>
    <n v="980.87746296835837"/>
    <n v="1107.3449096539011"/>
    <n v="1238.8171710414404"/>
    <n v="1370.6998454431853"/>
    <n v="1502.99421403313"/>
    <n v="1635.7015619846707"/>
    <n v="1768.82317848309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- Disston to Largo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373776137231618"/>
    <n v="7.7700386474801384"/>
    <n v="15.321474410535076"/>
    <n v="23.189581533459915"/>
    <n v="23.189581533459915"/>
    <n v="31.632886919873034"/>
    <n v="40.50942134713965"/>
    <n v="49.413665385631838"/>
    <n v="58.345705535611664"/>
    <n v="67.305628567366483"/>
    <n v="76.293521522051833"/>
    <n v="85.309471712537032"/>
    <n v="94.353566724253369"/>
    <n v="104.358559889733"/>
    <n v="116.08349118967598"/>
    <n v="128.66942571963304"/>
    <n v="141.42882315428199"/>
    <n v="141.42882315428199"/>
    <n v="154.4801202324762"/>
    <n v="167.75841588809075"/>
    <n v="181.07816200090457"/>
    <n v="194.4394879655664"/>
    <n v="207.84252358065231"/>
    <n v="221.28739904992679"/>
    <n v="234.77424498360742"/>
    <n v="248.30319239963384"/>
    <n v="272.68773538270659"/>
    <n v="316.72732535384307"/>
    <n v="370.46254221043552"/>
    <n v="425.92111900898306"/>
    <n v="425.92111900898306"/>
    <n v="484.47531794967233"/>
    <n v="545.37177220035267"/>
    <n v="606.45832508537364"/>
    <n v="667.73557002993925"/>
    <n v="729.20410231173094"/>
    <n v="790.864519066690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40th Street to 16th Stree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35.479999999999997"/>
    <n v="35.479999999999997"/>
    <n v="35.479999999999997"/>
    <n v="35.479999999999997"/>
    <n v="35.479999999999997"/>
    <n v="35.479999999999997"/>
    <n v="35.479999999999997"/>
    <n v="35.479999999999997"/>
    <n v="35.479999999999997"/>
    <n v="35.479999999999997"/>
    <n v="35.479999999999997"/>
    <n v="35.479999999999997"/>
    <n v="35.479999999999997"/>
    <n v="54.212860719699989"/>
    <n v="76.092095874730873"/>
    <n v="101.23070898856457"/>
    <n v="133.86850216856271"/>
    <n v="174.02769135341725"/>
    <n v="217.34163077732424"/>
    <n v="263.60028148051111"/>
    <n v="312.60284802758957"/>
    <n v="363.92445845904865"/>
    <n v="417.10480805262944"/>
    <n v="472.33143565156354"/>
    <n v="530.03435637299867"/>
    <n v="530.03435637299867"/>
    <n v="590.05190267003718"/>
    <n v="651.66227846955962"/>
    <n v="0"/>
    <n v="0"/>
    <n v="0"/>
    <n v="0"/>
    <n v="0"/>
    <n v="0"/>
    <n v="0"/>
    <n v="5.0559752399582096E-2"/>
    <n v="0.20450784861757065"/>
    <n v="0.46234049226915885"/>
    <n v="0.46234049226915885"/>
    <n v="0.81873541272968242"/>
    <n v="1.2232670771782597"/>
    <n v="1.6290615559877961"/>
    <n v="2.036122791247998"/>
    <n v="2.4444547373544747"/>
    <n v="2.8540613610471537"/>
    <n v="3.2649466414488151"/>
    <n v="3.6771145701037478"/>
    <n v="4.090569151016525"/>
    <n v="4.5053144006909003"/>
    <n v="4.9213543481688262"/>
    <n v="5.3386930350695954"/>
    <n v="5.3386930350695954"/>
    <n v="5.7573345156291023"/>
    <n v="6.1772828567392279"/>
    <n v="6.5985421379873461"/>
    <n v="7.0211164516959581"/>
    <n v="7.445009902962445"/>
    <n v="7.8702266096989471"/>
    <n v="8.2967707026723669"/>
    <n v="8.7246463255444997"/>
    <n v="9.1538576349122831"/>
    <n v="9.5844088003481804"/>
    <n v="10.016304004440684"/>
    <n v="10.449547442834948"/>
    <n v="10.449547442834948"/>
    <n v="10.884143324273545"/>
    <n v="11.320095870637351"/>
    <n v="11.757409316986564"/>
    <n v="12.196087911601843"/>
    <n v="12.636135916025575"/>
    <n v="13.077557605103276"/>
    <n v="13.520357267025121"/>
    <n v="13.964539203367597"/>
    <n v="14.410107729135294"/>
    <n v="14.857067172802825"/>
    <n v="15.305421876356871"/>
    <n v="15.755176195338359"/>
    <n v="15.755176195338359"/>
    <n v="16.206334498884782"/>
    <n v="16.658901169772637"/>
    <n v="17.112880604460003"/>
    <n v="17.56827721312925"/>
    <n v="18.02509541972988"/>
    <n v="18.48333966202151"/>
    <n v="18.943014391616973"/>
    <n v="19.404124074025574"/>
    <n v="19.86667318869646"/>
    <n v="20.330666229062139"/>
    <n v="20.796107702582137"/>
    <n v="21.263002130786777"/>
    <n v="21.263002130786777"/>
  </r>
  <r>
    <s v="DE Florida"/>
    <x v="25"/>
    <s v="Transmission"/>
    <s v="PEF Transmission Expansion GG 40th Street to 16th Stree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.75271011777188934"/>
    <n v="3.002562823273772"/>
    <n v="8.735510911864603"/>
    <n v="17.961868141415941"/>
    <n v="28.636078840913001"/>
    <n v="40.659661308754465"/>
    <n v="53.938463484612477"/>
    <n v="68.273369122569761"/>
    <n v="83.448663957429105"/>
    <n v="99.552102001459716"/>
    <n v="116.78501983714634"/>
    <n v="116.78501983714634"/>
    <n v="135.07159256162768"/>
    <n v="154.07361465209453"/>
    <n v="0"/>
    <n v="0"/>
    <n v="0"/>
    <n v="0"/>
    <n v="0"/>
    <n v="0"/>
    <n v="0"/>
    <n v="2.3683643194517899E-2"/>
    <n v="9.5797362274603559E-2"/>
    <n v="0.21657359329495107"/>
    <n v="0.21657359329495107"/>
    <n v="0.38351923151361045"/>
    <n v="0.57301350604972812"/>
    <n v="0.76309931917783691"/>
    <n v="0.95377851748621334"/>
    <n v="1.1450529533275731"/>
    <n v="1.3369244848370658"/>
    <n v="1.5293949759503258"/>
    <n v="1.7224662964215791"/>
    <n v="1.916140321841808"/>
    <n v="2.1104189336569705"/>
    <n v="2.3053040191862779"/>
    <n v="2.5007974716405297"/>
    <n v="2.5007974716405297"/>
    <n v="2.6969011901405042"/>
    <n v="2.8936170797354088"/>
    <n v="3.0909470514213853"/>
    <n v="3.2888930221600745"/>
    <n v="3.4874569148972396"/>
    <n v="3.6866406585814455"/>
    <n v="3.8864461881827981"/>
    <n v="4.0868754447117412"/>
    <n v="4.287930375237913"/>
    <n v="4.4896129329090604"/>
    <n v="4.6919250769700129"/>
    <n v="4.8948687727817166"/>
    <n v="4.8948687727817166"/>
    <n v="5.0984459918403244"/>
    <n v="5.3026587117963508"/>
    <n v="5.5075089164738831"/>
    <n v="5.712998595889851"/>
    <n v="5.9191297462733612"/>
    <n v="6.125904370085089"/>
    <n v="6.3333244760367311"/>
    <n v="6.5413920791105191"/>
    <n v="6.7501092005787946"/>
    <n v="6.9594778680236438"/>
    <n v="7.1695001153565956"/>
    <n v="7.3801779828383793"/>
    <n v="7.3801779828383793"/>
    <n v="7.5915135170987451"/>
    <n v="7.8035087711563449"/>
    <n v="8.0161658044386783"/>
    <n v="8.2294866828020989"/>
    <n v="8.4434734785518799"/>
    <n v="8.658128270462349"/>
    <n v="8.8734531437970823"/>
    <n v="9.089450190329158"/>
    <n v="9.3061215083614819"/>
    <n v="9.523469202747167"/>
    <n v="9.7414953849099852"/>
    <n v="9.9602021728648751"/>
    <n v="9.9602021728648751"/>
  </r>
  <r>
    <s v="DE Florida"/>
    <x v="25"/>
    <s v="Transmission"/>
    <s v="PEF Transmission Expansion GG Archer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741033725026634"/>
    <n v="2.2313814001285497"/>
    <n v="5.025398722755221"/>
    <n v="8.9429587199379483"/>
    <n v="13.987568721137615"/>
    <n v="20.162747004540257"/>
    <n v="27.472022831235385"/>
    <n v="35.918936479500964"/>
    <n v="45.507039279195453"/>
    <n v="56.239893646257201"/>
    <n v="68.121073117311511"/>
    <n v="68.121073117311511"/>
    <n v="81.154162384385756"/>
    <n v="95.278517850864986"/>
    <n v="110.433306610838"/>
    <n v="126.62174533700411"/>
    <n v="143.84706074345328"/>
    <n v="162.11248961701205"/>
    <n v="181.42127884868728"/>
    <n v="201.77668546520809"/>
    <n v="223.18197666066624"/>
    <n v="245.64042982825526"/>
    <n v="269.15533259210872"/>
    <n v="293.72998283923772"/>
    <n v="293.72998283923772"/>
    <n v="319.36768875156844"/>
    <n v="348.18677341719831"/>
    <n v="382.31217262985916"/>
    <n v="421.7604509524831"/>
    <n v="466.54822465710129"/>
    <n v="516.69216188626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Archer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110704490871528"/>
    <n v="0.26192213493759542"/>
    <n v="0.261924679379686"/>
    <n v="0.26192468732259444"/>
    <n v="0.26192468734738961"/>
    <n v="0.2619246873474671"/>
    <n v="0.26192468734746721"/>
    <n v="0.26192468734746721"/>
    <n v="0.26192468734746721"/>
    <n v="0.26192468734746721"/>
    <n v="0.26192468734746721"/>
    <n v="0.26192468734746721"/>
    <n v="0.2619246873474671"/>
    <n v="0.2318330665561919"/>
    <n v="0.23173913044631628"/>
    <n v="0.23173883720878036"/>
    <n v="0.23173883629338932"/>
    <n v="0.23173883629053199"/>
    <n v="0.23173883629052289"/>
    <n v="0.231738836290523"/>
    <n v="0.23173883629052289"/>
    <n v="0.231738836290523"/>
    <n v="0.23173883629052289"/>
    <n v="0.231738836290523"/>
    <n v="0.231738836290523"/>
    <n v="0.23173883629052289"/>
    <n v="1.2224678535283806"/>
    <n v="1.2255605825796214"/>
    <n v="1.2255702370591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Archer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2.59"/>
    <n v="3.13"/>
    <n v="3.74"/>
    <n v="4.5"/>
    <n v="5.43"/>
    <n v="6.39"/>
    <n v="7.4"/>
    <n v="8.4600000000000009"/>
    <n v="9.6300000000000008"/>
    <n v="10.94"/>
    <n v="12.33"/>
    <n v="13.82"/>
    <n v="13.82"/>
    <n v="15.317543140750001"/>
    <n v="16.92368715753345"/>
    <n v="18.688377601756255"/>
    <n v="20.585940630771123"/>
    <n v="22.595509681930892"/>
    <n v="24.722952026841668"/>
    <n v="27.025977466374599"/>
    <n v="29.574991809374314"/>
    <n v="32.396472360977377"/>
    <n v="35.488973552106337"/>
    <n v="38.851376325132392"/>
    <n v="42.483031665505678"/>
    <n v="42.483031665505678"/>
    <n v="46.493393062503905"/>
    <n v="51.575363723135922"/>
    <n v="67.924259046785437"/>
    <n v="96.418638377502973"/>
    <n v="128.00512018306864"/>
    <n v="162.57509673448257"/>
    <n v="200.35985051665963"/>
    <n v="241.4971794397004"/>
    <n v="285.94082467451119"/>
    <n v="333.35705679908591"/>
    <n v="383.63134503062503"/>
    <n v="436.784163602528"/>
    <n v="436.784163602528"/>
    <n v="493.9380094832174"/>
    <n v="553.90459531807846"/>
    <n v="615.95595525550596"/>
    <n v="0"/>
    <n v="0"/>
    <n v="0"/>
    <n v="0"/>
    <n v="0"/>
    <n v="0"/>
    <n v="0"/>
    <n v="0.23321666030599925"/>
    <n v="0.9261786146643658"/>
    <n v="0.9261786146643658"/>
    <n v="2.2681232938962474"/>
    <n v="4.0352759996100094"/>
    <n v="5.8079451729106175"/>
    <n v="7.586148034389443"/>
    <n v="9.3699018583948614"/>
    <n v="11.159223973200062"/>
    <n v="12.954131761171386"/>
    <n v="14.754642658937186"/>
    <n v="16.560774157557216"/>
    <n v="18.372543802692544"/>
    <n v="20.189969194776001"/>
    <n v="22.013067989183163"/>
    <n v="22.013067989183163"/>
    <n v="23.841857896403862"/>
    <n v="25.676356682214234"/>
    <n v="27.516582167849307"/>
    <n v="29.362552230176121"/>
    <n v="31.2142848018674"/>
    <n v="33.071797871575754"/>
    <n v="34.935109484108423"/>
    <n v="36.804237740602588"/>
    <n v="38.679200798701203"/>
    <n v="40.560016872729392"/>
    <n v="42.446704233871387"/>
    <n v="44.339281210348041"/>
    <n v="44.339281210348041"/>
    <n v="46.23776618759485"/>
    <n v="48.142177608440583"/>
    <n v="50.05253397328643"/>
    <n v="51.968853840285725"/>
    <n v="53.891155825524237"/>
    <n v="55.819458603201006"/>
    <n v="57.753780905809769"/>
    <n v="59.694141524320912"/>
    <n v="61.640559308364047"/>
    <n v="63.593053166411096"/>
    <n v="65.551642065959996"/>
    <n v="67.516345033718949"/>
    <n v="67.516345033718949"/>
  </r>
  <r>
    <s v="DE Florida"/>
    <x v="25"/>
    <s v="Transmission"/>
    <s v="PEF Transmission Expansion GG Archer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3.8073106571567095E-2"/>
    <n v="0.1481841421966209"/>
    <n v="0.31829977941549781"/>
    <n v="0.53863853735107869"/>
    <n v="0.8119418107257661"/>
    <n v="1.1652355051954353"/>
    <n v="1.6314926800241905"/>
    <n v="2.2231089970226297"/>
    <n v="2.9394002179954746"/>
    <n v="3.7798350299683894"/>
    <n v="4.7441022794655243"/>
    <n v="4.7441022794655243"/>
    <n v="5.8834659724090725"/>
    <n v="7.5224947325449332"/>
    <n v="14.436960522975527"/>
    <n v="27.038398600540813"/>
    <n v="41.085937239861195"/>
    <n v="56.528694183718599"/>
    <n v="73.475001510844251"/>
    <n v="91.98940041175895"/>
    <n v="112.05021458013042"/>
    <n v="133.50110818724525"/>
    <n v="156.28842433281238"/>
    <n v="180.42174632868094"/>
    <n v="180.42174632868094"/>
    <n v="206.42687663019964"/>
    <n v="233.74717978545269"/>
    <n v="262.04164815987002"/>
    <n v="0"/>
    <n v="0"/>
    <n v="0"/>
    <n v="0"/>
    <n v="0"/>
    <n v="0"/>
    <n v="0"/>
    <n v="0.10924539594363253"/>
    <n v="0.43384871964454141"/>
    <n v="0.43384871964454141"/>
    <n v="1.0624542301804747"/>
    <n v="1.8902394183195215"/>
    <n v="2.7206086786468262"/>
    <n v="3.553570077783017"/>
    <n v="4.3891317075300496"/>
    <n v="5.227301684949814"/>
    <n v="6.0680881524429902"/>
    <n v="6.9114992778281463"/>
    <n v="7.7575432544210834"/>
    <n v="8.6062283011144309"/>
    <n v="9.4575626624574909"/>
    <n v="10.311554608736325"/>
    <n v="10.311554608736325"/>
    <n v="11.168212436054098"/>
    <n v="12.027544466411674"/>
    <n v="12.889559047788456"/>
    <n v="13.754264554223486"/>
    <n v="14.621669385896787"/>
    <n v="15.491781969210979"/>
    <n v="16.364610756873127"/>
    <n v="17.240164227976855"/>
    <n v="18.118450888084723"/>
    <n v="18.99947926931085"/>
    <n v="19.883257930403801"/>
    <n v="20.769795456829723"/>
    <n v="20.769795456829723"/>
    <n v="21.659100460855765"/>
    <n v="22.551181581633724"/>
    <n v="23.44604748528398"/>
    <n v="24.343706864979687"/>
    <n v="25.244168441031206"/>
    <n v="26.14744096097084"/>
    <n v="27.053533199637794"/>
    <n v="27.962453959263428"/>
    <n v="28.874212069556762"/>
    <n v="29.788816387790256"/>
    <n v="30.706275798885848"/>
    <n v="31.626599215501276"/>
    <n v="31.626599215501276"/>
  </r>
  <r>
    <s v="DE Florida"/>
    <x v="25"/>
    <s v="Transmission"/>
    <s v="PEF Transmission Expansion GG Baker Tap to Miccosuke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7.3161271654186497E-3"/>
    <n v="2.2802812877823021E-2"/>
    <n v="4.0576158031998232E-2"/>
    <n v="6.1605888995979879E-2"/>
    <n v="8.6677450019455149E-2"/>
    <n v="0.11440070081317003"/>
    <n v="0.14397546618703494"/>
    <n v="0.17631403401564266"/>
    <n v="0.20853918073417713"/>
    <n v="0.23708791311485944"/>
    <n v="0.2606877279606386"/>
    <n v="0.2606877279606386"/>
    <n v="0.27864155213834702"/>
    <n v="0.19964621655727924"/>
    <n v="-6.8489880193928571E-2"/>
    <n v="-0.52610824589816785"/>
    <n v="-1.1718655964513887"/>
    <n v="-2.0053104182648664"/>
    <n v="-3.0248638173411102"/>
    <n v="-4.2290711805014745"/>
    <n v="-5.585655364253979"/>
    <n v="-6.3342320755056534"/>
    <n v="-6.382722706973456"/>
    <n v="-6.382722706973456"/>
    <n v="-6.382722706973456"/>
    <n v="-6.3388761646492551"/>
    <n v="-6.266943365117565"/>
    <n v="-6.1947911946015326"/>
    <n v="0"/>
    <n v="0"/>
    <n v="0"/>
    <n v="0"/>
    <n v="0"/>
    <n v="0"/>
    <n v="0"/>
    <n v="8.8562400302622782E-7"/>
    <n v="3.1016211956382796E-6"/>
    <n v="3.1016211956382796E-6"/>
    <n v="6.5329619015900395E-6"/>
    <n v="1.0741455461588727E-5"/>
    <n v="1.4963086549678854E-5"/>
    <n v="1.9197896176887741E-5"/>
    <n v="2.3445925482265595E-5"/>
    <n v="2.770721573328517E-5"/>
    <n v="3.1981808326242642E-5"/>
    <n v="3.6269744786659776E-5"/>
    <n v="4.0571066769687301E-5"/>
    <n v="4.4885816060509581E-5"/>
    <n v="4.921403457475054E-5"/>
    <n v="5.3555764358880854E-5"/>
    <n v="5.3555764358880854E-5"/>
    <n v="5.7911047590626394E-5"/>
    <n v="6.2279926579377981E-5"/>
    <n v="6.6662443766602383E-5"/>
    <n v="7.1058641726254624E-5"/>
    <n v="7.5468563165191567E-5"/>
    <n v="7.98922509235868E-5"/>
    <n v="8.4329747975346779E-5"/>
    <n v="8.8781097428528328E-5"/>
    <n v="9.3246342525757386E-5"/>
    <n v="9.7725526644649118E-5"/>
    <n v="1.0221869329822927E-4"/>
    <n v="1.067258861353569E-4"/>
    <n v="1.067258861353569E-4"/>
    <n v="1.1124714894114841E-4"/>
    <n v="1.1578252563740288E-4"/>
    <n v="1.2033206028302874E-4"/>
    <n v="1.248957970744718E-4"/>
    <n v="1.2947378034614462E-4"/>
    <n v="1.3406605457085712E-4"/>
    <n v="1.3867266436024868E-4"/>
    <n v="1.4329365446522148E-4"/>
    <n v="1.4792906977637528E-4"/>
    <n v="1.5257895532444344E-4"/>
    <n v="1.5724335628073045E-4"/>
    <n v="1.6192231795755067E-4"/>
    <n v="1.6192231795755067E-4"/>
  </r>
  <r>
    <s v="DE Florida"/>
    <x v="25"/>
    <s v="Transmission"/>
    <s v="PEF Transmission Expansion GG Baker Tap to Miccosuke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3.4270845312313501E-3"/>
    <n v="1.0681493844384059E-2"/>
    <n v="1.9007040252874356E-2"/>
    <n v="2.8857971497382645E-2"/>
    <n v="4.0602212270493682E-2"/>
    <n v="5.3588580850809461E-2"/>
    <n v="6.7442252149286563E-2"/>
    <n v="8.2590568063127784E-2"/>
    <n v="9.7685754264614566E-2"/>
    <n v="0.11105880217861994"/>
    <n v="0.12211363468347097"/>
    <n v="0.12211363468347097"/>
    <n v="0.13052372266098783"/>
    <n v="9.3520033893938453E-2"/>
    <n v="-3.2082631104057596E-2"/>
    <n v="-0.24644424440751186"/>
    <n v="-0.54893557308075336"/>
    <n v="-0.93934511516371877"/>
    <n v="-1.4169332712655129"/>
    <n v="-1.9810186587077392"/>
    <n v="-2.616481734503699"/>
    <n v="-2.9671366109931032"/>
    <n v="-2.9898510183913833"/>
    <n v="-2.9898510183913833"/>
    <n v="-2.9898510183913833"/>
    <n v="-2.9693120360104435"/>
    <n v="-2.9356166423972145"/>
    <n v="-2.9018184891011582"/>
    <n v="0"/>
    <n v="0"/>
    <n v="0"/>
    <n v="0"/>
    <n v="0"/>
    <n v="0"/>
    <n v="0"/>
    <n v="4.1485177234268227E-7"/>
    <n v="1.4528886364296784E-6"/>
    <n v="1.4528886364296784E-6"/>
    <n v="3.0602273812147157E-6"/>
    <n v="5.0316068902302494E-6"/>
    <n v="7.0091403955176918E-6"/>
    <n v="8.9928471078225846E-6"/>
    <n v="1.0982746297860078E-5"/>
    <n v="1.2978857296502136E-5"/>
    <n v="1.4981199494965324E-5"/>
    <n v="1.6989792344999189E-5"/>
    <n v="1.9004655359075218E-5"/>
    <n v="2.10258081105764E-5"/>
    <n v="2.3053270233987359E-5"/>
    <n v="2.5087061425085107E-5"/>
    <n v="2.5087061425085107E-5"/>
    <n v="2.7127201441130371E-5"/>
    <n v="2.917371010105952E-5"/>
    <n v="3.1226607285677111E-5"/>
    <n v="3.3285912937849006E-5"/>
    <n v="3.5351647062696116E-5"/>
    <n v="3.7423829727788738E-5"/>
    <n v="3.9502481063341501E-5"/>
    <n v="4.1587621262408922E-5"/>
    <n v="4.3679270581081561E-5"/>
    <n v="4.5777449338682824E-5"/>
    <n v="4.788217791796633E-5"/>
    <n v="4.9993476765313922E-5"/>
    <n v="4.9993476765313922E-5"/>
    <n v="5.2111366390934319E-5"/>
    <n v="5.4235867369062321E-5"/>
    <n v="5.6367000338158718E-5"/>
    <n v="5.8504786001110756E-5"/>
    <n v="6.0649245125433259E-5"/>
    <n v="6.2800398543470383E-5"/>
    <n v="6.4958267152598001E-5"/>
    <n v="6.7122871915426671E-5"/>
    <n v="6.9294233860005313E-5"/>
    <n v="7.1472374080025497E-5"/>
    <n v="7.365731373502631E-5"/>
    <n v="7.5849074050599947E-5"/>
    <n v="7.5849074050599947E-5"/>
  </r>
  <r>
    <s v="DE Florida"/>
    <x v="25"/>
    <s v="Transmission"/>
    <s v="PEF Transmission Expansion GG Bithlo to Lockwood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57.55"/>
    <n v="57.55"/>
    <n v="57.55"/>
    <n v="57.55"/>
    <n v="57.55"/>
    <n v="57.55"/>
    <n v="57.55"/>
    <n v="57.55"/>
    <n v="57.55"/>
    <n v="57.55"/>
    <n v="57.55"/>
    <n v="57.55"/>
    <n v="57.55"/>
    <n v="71.549659798899995"/>
    <n v="85.593021915804428"/>
    <n v="99.680222774928339"/>
    <n v="113.81139922635815"/>
    <n v="127.98668854738109"/>
    <n v="142.20622844381879"/>
    <n v="156.47015705136499"/>
    <n v="170.77861293692752"/>
    <n v="185.13173509997432"/>
    <n v="199.52966297388386"/>
    <n v="213.97253642729953"/>
    <n v="228.46049576548853"/>
    <n v="228.46049576548853"/>
    <n v="242.99368173170478"/>
    <n v="257.57223550855622"/>
    <n v="272.19629871937622"/>
    <n v="286.86601342959955"/>
    <n v="301.58152214814231"/>
    <n v="316.34296782878653"/>
    <n v="331.15049387156864"/>
    <n v="346.00424412417271"/>
    <n v="360.90436288332785"/>
    <n v="375.85099489620984"/>
    <n v="390.84428536184748"/>
    <n v="405.88437993253302"/>
    <n v="405.88437993253302"/>
    <n v="420.97142471523699"/>
    <n v="436.10556627302782"/>
    <n v="451.28695162649535"/>
    <n v="466.51572825517923"/>
    <n v="481.79204409900154"/>
    <n v="497.1160475597041"/>
    <n v="512.48788750228982"/>
    <n v="527.90771325646915"/>
    <n v="543.37567461811045"/>
    <n v="558.89192185069555"/>
    <n v="574.4566056867792"/>
    <n v="590.06987732945345"/>
    <n v="590.06987732945345"/>
    <n v="605.73188845381651"/>
    <n v="621.44279120844612"/>
    <n v="637.20273821687783"/>
    <n v="653.01188257908734"/>
    <n v="668.870377872978"/>
    <n v="684.7783781558727"/>
    <n v="700.7360379660106"/>
    <n v="716.74351232404797"/>
    <n v="732.80095673456458"/>
    <n v="748.90852718757412"/>
    <n v="765.06638016003978"/>
    <n v="781.274672617394"/>
    <n v="781.274672617394"/>
    <n v="797.53356201506358"/>
    <n v="813.84320629999911"/>
    <n v="830.20376391220964"/>
    <n v="846.61539378630141"/>
    <n v="863.07825535302231"/>
    <n v="879.59250854081017"/>
    <n v="896.15831377734673"/>
    <n v="912.77583199111609"/>
    <n v="929.44522461296776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Bithlo to Lockwoo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979339331865553"/>
    <n v="1.6318447738080197"/>
    <n v="3.1809434165240682"/>
    <n v="4.8852383184050403"/>
    <n v="4.8852383184050403"/>
    <n v="6.7349452152086258"/>
    <n v="8.6624543513759189"/>
    <n v="10.59598053498831"/>
    <n v="12.535542549282299"/>
    <n v="14.48115923612945"/>
    <n v="16.432849496219429"/>
    <n v="18.390632289243623"/>
    <n v="20.354526634079317"/>
    <n v="23.551118143013923"/>
    <n v="28.750694310426656"/>
    <n v="34.957360966209066"/>
    <n v="41.59342912574445"/>
    <n v="41.59342912574445"/>
    <n v="48.632236853997611"/>
    <n v="55.889434739156606"/>
    <n v="63.169287201237765"/>
    <n v="70.471864960354225"/>
    <n v="77.797238957383982"/>
    <n v="85.145480354659057"/>
    <n v="92.516660536656758"/>
    <n v="99.910851110693201"/>
    <n v="107.77637034676061"/>
    <n v="116.39478342602705"/>
    <n v="125.40220795637521"/>
    <n v="134.58759405001413"/>
    <n v="134.58759405001413"/>
    <n v="143.94126382545909"/>
    <n v="153.39591301337484"/>
    <n v="162.88007649602102"/>
    <n v="172.39384640728608"/>
    <n v="181.93731516867004"/>
    <n v="191.51057549018233"/>
    <n v="201.11372037124249"/>
    <n v="210.74684310158352"/>
    <n v="236.53515241742434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Bithlo to Lockwoo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069617102591945"/>
    <n v="0.76440305850918999"/>
    <n v="1.4900454476816121"/>
    <n v="2.2883862313820966"/>
    <n v="2.2883862313820966"/>
    <n v="3.1548421786366396"/>
    <n v="4.0577429340512738"/>
    <n v="4.9634622476670636"/>
    <n v="5.8720089180925887"/>
    <n v="6.7833917714027807"/>
    <n v="7.6976196612246657"/>
    <n v="8.6147014688233714"/>
    <n v="9.534646103188404"/>
    <n v="11.032021567726053"/>
    <n v="13.467652694605144"/>
    <n v="16.375033991513497"/>
    <n v="19.483559311472067"/>
    <n v="19.483559311472067"/>
    <n v="22.78073943674778"/>
    <n v="26.180219797049869"/>
    <n v="29.5903122132083"/>
    <n v="33.011049812559484"/>
    <n v="36.44246582585243"/>
    <n v="39.884593587571594"/>
    <n v="43.337466536260685"/>
    <n v="46.801118214847513"/>
    <n v="50.485553804136067"/>
    <n v="54.522666538770423"/>
    <n v="58.742003433309435"/>
    <n v="63.044702646041927"/>
    <n v="63.044702646041927"/>
    <n v="67.426230778739338"/>
    <n v="71.855060574547153"/>
    <n v="76.297715715463653"/>
    <n v="80.754239359653894"/>
    <n v="85.224674800008501"/>
    <n v="89.709065464564191"/>
    <n v="94.207454916925712"/>
    <n v="98.719886856688987"/>
    <n v="110.79987315882295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Bronson to Newb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8350050110949206"/>
    <n v="0.73457483244726673"/>
    <n v="1.6543704382119326"/>
    <n v="2.9440383445442304"/>
    <n v="4.6047331707086725"/>
    <n v="6.6376131403100906"/>
    <n v="9.0438400925451994"/>
    <n v="11.824579493489276"/>
    <n v="14.981000447418081"/>
    <n v="18.514275708165123"/>
    <n v="22.425581690514363"/>
    <n v="22.425581690514363"/>
    <n v="26.716098481628507"/>
    <n v="31.203509351403461"/>
    <n v="35.704928437068268"/>
    <n v="40.220399467650225"/>
    <n v="44.749966308684215"/>
    <n v="49.293672962638851"/>
    <n v="53.851563569343938"/>
    <n v="58.42368240641926"/>
    <n v="63.010073889704714"/>
    <n v="67.610782573691793"/>
    <n v="72.225853151956414"/>
    <n v="76.855330457593098"/>
    <n v="76.855330457593098"/>
  </r>
  <r>
    <s v="DE Florida"/>
    <x v="25"/>
    <s v="Transmission"/>
    <s v="PEF Transmission Expansion GG Bronson to Newb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956916085063201E-2"/>
    <n v="0.34409599346648811"/>
    <n v="0.77495472803172871"/>
    <n v="1.379072293553026"/>
    <n v="2.1569895469252103"/>
    <n v="3.1092490334198555"/>
    <n v="4.2363949919558328"/>
    <n v="5.5389733603863194"/>
    <n v="7.0175317808023108"/>
    <n v="8.672619604852688"/>
    <n v="10.504787899080895"/>
    <n v="10.504787899080895"/>
    <n v="12.514589450278272"/>
    <n v="14.61662185476904"/>
    <n v="16.725216110755934"/>
    <n v="18.840392702173915"/>
    <n v="20.962172176902026"/>
    <n v="23.090575146963012"/>
    <n v="25.22562228872355"/>
    <n v="27.367334343095106"/>
    <n v="29.515732115735432"/>
    <n v="31.670836477250678"/>
    <n v="33.832668363398135"/>
    <n v="36.001248775289618"/>
    <n v="36.001248775289618"/>
  </r>
  <r>
    <s v="DE Florida"/>
    <x v="25"/>
    <s v="Transmission"/>
    <s v="PEF Transmission Expansion GG Brookridge-Twin County Ranc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775227355873706"/>
    <n v="0.47137667797474841"/>
    <n v="1.0616095282027671"/>
    <n v="1.8891894377298315"/>
    <n v="2.9548573257505435"/>
    <n v="4.2593564243647268"/>
    <n v="5.8034322857975553"/>
    <n v="7.5878327896422171"/>
    <n v="9.6133081501251887"/>
    <n v="11.880610923394194"/>
    <n v="14.390496014828903"/>
    <n v="14.390496014828903"/>
    <n v="17.143720686374465"/>
    <n v="20.445663606211184"/>
    <n v="24.602656733946457"/>
    <n v="29.617369254162774"/>
    <n v="35.492478683756062"/>
    <n v="42.23067089794641"/>
    <n v="49.834640156370021"/>
    <n v="58.30708912925256"/>
    <n v="67.650728923664261"/>
    <n v="77.868279109856971"/>
    <n v="88.962467747683405"/>
    <n v="100.93603141309887"/>
    <n v="100.93603141309887"/>
    <n v="113.79171522474574"/>
    <n v="128.27457178294244"/>
    <n v="145.13197949635824"/>
    <n v="164.37135093009783"/>
    <n v="186.00012178884805"/>
    <n v="210.02575098911197"/>
    <n v="236.45572073166855"/>
    <n v="265.29753657425846"/>
    <n v="296.55872750449674"/>
    <n v="330.24684601301328"/>
    <n v="366.36946816682138"/>
    <n v="404.93419368291541"/>
    <n v="404.93419368291541"/>
    <n v="445.94864600209837"/>
    <n v="488.25580213484608"/>
    <n v="530.69502724767869"/>
    <n v="573.26673361636927"/>
    <n v="615.97133480367984"/>
    <n v="658.80924566337876"/>
    <n v="701.78088234427105"/>
    <n v="0"/>
    <n v="0"/>
    <n v="0"/>
    <n v="0"/>
    <n v="0"/>
    <n v="0"/>
  </r>
  <r>
    <s v="DE Florida"/>
    <x v="25"/>
    <s v="Transmission"/>
    <s v="PEF Transmission Expansion GG Brookridge-Twin County Ranc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158553987132312E-2"/>
    <n v="0.22080640275175423"/>
    <n v="0.49728845741069383"/>
    <n v="0.88495070577946522"/>
    <n v="1.3841402157333667"/>
    <n v="1.9952051385790703"/>
    <n v="2.7184947124367387"/>
    <n v="3.5543592656326957"/>
    <n v="4.5031502201026923"/>
    <n v="5.5652200948057944"/>
    <n v="6.7409225091489251"/>
    <n v="6.7409225091489251"/>
    <n v="8.0306121864221041"/>
    <n v="9.5773372839667612"/>
    <n v="11.524592508265659"/>
    <n v="13.873628182199582"/>
    <n v="16.625698531744742"/>
    <n v="19.782061698156955"/>
    <n v="23.343979750193853"/>
    <n v="27.312718696375239"/>
    <n v="31.689548497281741"/>
    <n v="36.475743077891828"/>
    <n v="41.672580339957356"/>
    <n v="47.281342174417745"/>
    <n v="47.281342174417745"/>
    <n v="53.3033144738529"/>
    <n v="60.087501319762936"/>
    <n v="67.983996269219062"/>
    <n v="76.996271581058892"/>
    <n v="87.127810353366257"/>
    <n v="98.382106557307793"/>
    <n v="110.76266507107511"/>
    <n v="124.27300171393291"/>
    <n v="138.91664328037345"/>
    <n v="154.69712757437753"/>
    <n v="171.6180034437825"/>
    <n v="189.68283081475752"/>
    <n v="189.68283081475752"/>
    <n v="208.89518072638651"/>
    <n v="228.71307030986156"/>
    <n v="248.59282480471268"/>
    <n v="268.53463733277772"/>
    <n v="288.53870161875727"/>
    <n v="308.60521199209643"/>
    <n v="328.73436338887268"/>
    <n v="0"/>
    <n v="0"/>
    <n v="0"/>
    <n v="0"/>
    <n v="0"/>
    <n v="0"/>
  </r>
  <r>
    <s v="DE Florida"/>
    <x v="25"/>
    <s v="Transmission"/>
    <s v="PEF Transmission Expansion GG Burnham Tap to Jasper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204647788071922"/>
    <n v="1.2891912343514829"/>
    <n v="2.9034480533556168"/>
    <n v="5.1668370052053696"/>
    <n v="8.0813844662058827"/>
    <n v="11.649123138340414"/>
    <n v="15.872092069017027"/>
    <n v="20.752336670876904"/>
    <n v="26.291908741664507"/>
    <n v="32.492866484159762"/>
    <n v="39.357274526172475"/>
    <n v="39.357274526172475"/>
    <n v="46.887203940599136"/>
    <n v="54.932922075549655"/>
    <n v="63.344228863206524"/>
    <n v="72.12226555069924"/>
    <n v="81.268176947754213"/>
    <n v="90.783111437816046"/>
    <n v="100.66822098920349"/>
    <n v="110.92466116630023"/>
    <n v="121.55359114078061"/>
    <n v="132.55617370287047"/>
    <n v="143.93357527264294"/>
    <n v="155.68696591134974"/>
    <n v="155.68696591134974"/>
    <n v="167.8175193327877"/>
    <n v="180.15617662681274"/>
    <n v="192.53335113715283"/>
    <n v="204.94916310184661"/>
    <n v="217.40373313427622"/>
    <n v="229.89718222433896"/>
    <n v="242.42963173962269"/>
    <n v="255.00120342658479"/>
    <n v="267.61201941173493"/>
    <n v="280.26220220282141"/>
    <n v="0"/>
    <n v="0"/>
    <n v="0"/>
  </r>
  <r>
    <s v="DE Florida"/>
    <x v="25"/>
    <s v="Transmission"/>
    <s v="PEF Transmission Expansion GG Burnham Tap to Jasper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085583912474179"/>
    <n v="0.60389427864628764"/>
    <n v="1.3600586329228181"/>
    <n v="2.4202951610286467"/>
    <n v="3.7855530759466514"/>
    <n v="5.4567845537894009"/>
    <n v="7.4349447430490709"/>
    <n v="9.7209917738762321"/>
    <n v="12.315886767387598"/>
    <n v="15.220593845002842"/>
    <n v="18.436080137810549"/>
    <n v="18.436080137810549"/>
    <n v="21.963315795963407"/>
    <n v="25.732161735830086"/>
    <n v="29.672259922706054"/>
    <n v="33.784144949593234"/>
    <n v="38.068353078316477"/>
    <n v="42.5254222447331"/>
    <n v="47.155892063958632"/>
    <n v="51.960303835608933"/>
    <n v="56.939200549058626"/>
    <n v="62.093126888715972"/>
    <n v="67.422629239314219"/>
    <n v="72.928255691219448"/>
    <n v="72.928255691219448"/>
    <n v="78.610556045754976"/>
    <n v="84.390338243690337"/>
    <n v="90.188163014319528"/>
    <n v="96.004086680600452"/>
    <n v="101.83816574131269"/>
    <n v="107.69045687160639"/>
    <n v="113.56101692355278"/>
    <n v="119.44990292669655"/>
    <n v="125.35717208860974"/>
    <n v="131.28288179544762"/>
    <n v="0"/>
    <n v="0"/>
    <n v="0"/>
  </r>
  <r>
    <s v="DE Florida"/>
    <x v="25"/>
    <s v="Transmission"/>
    <s v="PEF Transmission Expansion GG Capacit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2443.62"/>
    <n v="2446.6499999999996"/>
    <n v="495.42000000000007"/>
    <n v="495.86"/>
    <n v="496.18999999999994"/>
    <n v="496.56999999999994"/>
    <n v="445.76"/>
    <n v="446.13"/>
    <n v="446.85"/>
    <n v="447.66999999999996"/>
    <n v="448.45999999999992"/>
    <n v="449.48"/>
    <n v="449.48"/>
    <n v="481.02745654485"/>
    <n v="512.6916712162224"/>
    <n v="10.253833424324455"/>
    <n v="10.889094622332166"/>
    <n v="11.526338896163864"/>
    <n v="0.23052677792327714"/>
    <n v="0.24331144872655691"/>
    <n v="0.2561360290531432"/>
    <n v="5.1227205810628895E-3"/>
    <n v="5.3800128697479776E-3"/>
    <n v="5.6381083400518853E-3"/>
    <n v="1.1276216680103802E-4"/>
    <n v="1.1276216680103802E-4"/>
    <n v="1.1794018998485182E-4"/>
    <n v="1.2313437724829784E-4"/>
    <n v="2.4626875449659656E-6"/>
    <n v="2.5668955810059795E-6"/>
    <n v="2.6714289201458585E-6"/>
    <n v="5.3428578402917373E-8"/>
    <n v="5.5525771557490815E-8"/>
    <n v="5.7629511457019095E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Citrus CC to Powerlin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20750536857502E-2"/>
    <n v="0.1109695371827584"/>
    <n v="0.2499197001421832"/>
    <n v="0.44474512073052858"/>
    <n v="0.69562022306327698"/>
    <n v="1.0027199757504395"/>
    <n v="1.3662198935962879"/>
    <n v="1.7862960393043932"/>
    <n v="2.2631250251879864"/>
    <n v="2.7968840148856575"/>
    <n v="3.3877507250824133"/>
    <n v="3.3877507250824133"/>
    <n v="4.0359034272361036"/>
    <n v="4.7138001987723834"/>
    <n v="5.3938131403234655"/>
    <n v="6.075948857873799"/>
    <n v="6.7602139780295385"/>
    <n v="7.4466151480829144"/>
    <n v="8.1351590360768107"/>
    <n v="8.8258523308695409"/>
    <n v="9.518701742199827"/>
    <n v="10.213714000751979"/>
    <n v="10.910895858221286"/>
    <n v="11.6102540873796"/>
    <n v="11.6102540873796"/>
  </r>
  <r>
    <s v="DE Florida"/>
    <x v="25"/>
    <s v="Transmission"/>
    <s v="PEF Transmission Expansion GG Citrus CC to Powerline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985197388043363E-2"/>
    <n v="5.1981325053303787E-2"/>
    <n v="0.11706958053649974"/>
    <n v="0.20833141485027667"/>
    <n v="0.32584853327046259"/>
    <n v="0.46970289612979399"/>
    <n v="0.63997671961411928"/>
    <n v="0.83675247656108753"/>
    <n v="1.0601128972613312"/>
    <n v="1.3101409702621489"/>
    <n v="1.5869199431736978"/>
    <n v="1.5869199431736978"/>
    <n v="1.8905333234777022"/>
    <n v="2.2080796819506436"/>
    <n v="2.5266173153644393"/>
    <n v="2.8461493181523339"/>
    <n v="3.1666787944073711"/>
    <n v="3.4882088579125496"/>
    <n v="3.8107426321710705"/>
    <n v="4.1342832504366802"/>
    <n v="4.4588338557441114"/>
    <n v="4.784397600939613"/>
    <n v="5.1109776487115788"/>
    <n v="5.4385771716212732"/>
    <n v="5.4385771716212732"/>
  </r>
  <r>
    <s v="DE Florida"/>
    <x v="25"/>
    <s v="Transmission"/>
    <s v="PEF Transmission Expansion GG Crawfordville to Carrabell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.24"/>
    <n v="0.24"/>
    <n v="0.24"/>
    <n v="0.24"/>
    <n v="0.24"/>
    <n v="0.24"/>
    <n v="0.24"/>
    <n v="0.24"/>
    <n v="0.24"/>
    <n v="0.24"/>
    <n v="0.24"/>
    <n v="0.24"/>
    <n v="0.24"/>
    <n v="0.2963773602"/>
    <n v="0.35293071191401554"/>
    <n v="0.40966060452947617"/>
    <n v="0.46656758914881769"/>
    <n v="0.52365221859483591"/>
    <n v="0.58091504741605682"/>
    <n v="0.6383566318921241"/>
    <n v="0.69597753003920282"/>
    <n v="0.75377830161540027"/>
    <n v="0.81175950812620401"/>
    <n v="0.86992171282993636"/>
    <n v="0.92826548074322623"/>
    <n v="0.92826548074322623"/>
    <n v="0.98679137864649791"/>
    <n v="1.0454999750894773"/>
    <n v="1.104391840396715"/>
    <n v="1.1634675466731261"/>
    <n v="1.2227276678095493"/>
    <n v="1.2821727794883204"/>
    <n v="1.3418034591888657"/>
    <n v="1.4016202861933118"/>
    <n v="1.4616238415921128"/>
    <n v="1.5218147082896956"/>
    <n v="1.5821934710101222"/>
    <n v="1.6427607163027704"/>
    <n v="1.6427607163027704"/>
    <n v="1.7035170325480313"/>
    <n v="1.7644630099630256"/>
    <n v="1.8255992406073369"/>
    <n v="1.8869263183887637"/>
    <n v="1.9484448390690883"/>
    <n v="2.0101554002698649"/>
    <n v="2.0720586014782252"/>
    <n v="2.1341550440527017"/>
    <n v="2.1964453312290697"/>
    <n v="2.2589300681262077"/>
    <n v="2.3216098617519751"/>
    <n v="2.3844853210091106"/>
    <n v="2.3844853210091106"/>
    <n v="2.4475570567011449"/>
    <n v="2.510825681538337"/>
    <n v="2.5742918101436247"/>
    <n v="2.6379560590585958"/>
    <n v="2.7018190467494771"/>
    <n v="2.7658813936131437"/>
    <n v="2.830143721983144"/>
    <n v="2.8946066561357471"/>
    <n v="2.9592708222960065"/>
    <n v="3.0241368486438431"/>
    <n v="3.089205365320149"/>
    <n v="3.1544770044329078"/>
    <n v="3.1544770044329078"/>
    <n v="3.2199524000633359"/>
    <n v="3.2856321882720416"/>
    <n v="3.3515170071052047"/>
    <n v="3.417607496600775"/>
    <n v="3.4839042987946889"/>
    <n v="3.5504080577271071"/>
    <n v="3.617119419448672"/>
    <n v="3.6840390320267824"/>
    <n v="3.7511675455518896"/>
    <n v="3.8185056121438126"/>
    <n v="3.8860538859580736"/>
    <n v="3.9538130231922524"/>
    <n v="3.9538130231922524"/>
    <n v="4.0217836820923605"/>
    <n v="4.0899665229592381"/>
    <n v="4.1583622081549647"/>
    <n v="4.2269714021092959"/>
    <n v="4.2957947713261184"/>
    <n v="4.3648329843899241"/>
    <n v="4.4340867119723049"/>
    <n v="4.503556626838467"/>
    <n v="4.5732434038537697"/>
    <n v="4.643147719990278"/>
    <n v="4.7132702543333398"/>
    <n v="4.7836116880881843"/>
    <n v="4.7836116880881843"/>
  </r>
  <r>
    <s v="DE Florida"/>
    <x v="25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117.55"/>
    <n v="137.63"/>
    <n v="172.49"/>
    <n v="223.59"/>
    <n v="276.08999999999997"/>
    <n v="332.84"/>
    <n v="395.39"/>
    <n v="460.43"/>
    <n v="531.35"/>
    <n v="614.64"/>
    <n v="711.37"/>
    <n v="814.62"/>
    <n v="814.62"/>
    <n v="947.2310701527"/>
    <n v="1090.4285752088074"/>
    <n v="1240.7467244649119"/>
    <n v="1400.5864605666561"/>
    <n v="1574.1392333532674"/>
    <n v="1764.5737873224625"/>
    <n v="1970.1134241089394"/>
    <n v="2188.9992274206356"/>
    <n v="2420.3125681682877"/>
    <n v="2663.877247230861"/>
    <n v="2920.5292479410382"/>
    <n v="3188.3007806460782"/>
    <n v="3188.3007806460782"/>
    <n v="3466.3267205037719"/>
    <n v="3752.3886528560847"/>
    <n v="4044.7562607693048"/>
    <n v="4343.4082330036354"/>
    <n v="4648.4750375575913"/>
    <n v="4959.5120265837622"/>
    <n v="5274.317087909465"/>
    <n v="5590.8205553615926"/>
    <n v="5908.71268971497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.6762728290107853"/>
    <n v="6.4838982544092936"/>
    <n v="15.546909586770864"/>
    <n v="30.828063249575305"/>
    <n v="53.811049053913742"/>
    <n v="83.662967036074392"/>
    <n v="119.55924485902685"/>
    <n v="161.0689228815267"/>
    <n v="208.10881500670496"/>
    <n v="261.06986850376444"/>
    <n v="319.02966064616544"/>
    <n v="319.02966064616544"/>
    <n v="381.58228660088776"/>
    <n v="447.687919589746"/>
    <n v="516.53536980415754"/>
    <n v="588.11399283089497"/>
    <n v="662.48423995500093"/>
    <n v="739.43715957496829"/>
    <n v="817.94055113913453"/>
    <n v="897.02425352924672"/>
    <n v="976.542503971029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Disston to 40th Stree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9.67"/>
    <n v="9.67"/>
    <n v="9.67"/>
    <n v="9.67"/>
    <n v="9.67"/>
    <n v="9.67"/>
    <n v="9.67"/>
    <n v="9.67"/>
    <n v="9.67"/>
    <n v="9.67"/>
    <n v="9.67"/>
    <n v="9.73"/>
    <n v="9.73"/>
    <n v="15.439893422050002"/>
    <n v="21.407402328148812"/>
    <n v="27.393539827774525"/>
    <n v="33.398364073248693"/>
    <n v="39.421933398425232"/>
    <n v="45.464306319257091"/>
    <n v="51.525541534364727"/>
    <n v="57.605697925606307"/>
    <n v="63.704834558649736"/>
    <n v="69.823010683546443"/>
    <n v="75.960285735306954"/>
    <n v="82.11671933447829"/>
    <n v="82.11671933447829"/>
    <n v="88.292371287723157"/>
    <n v="94.487301588400896"/>
    <n v="100.70157041715036"/>
    <n v="106.93523814247447"/>
    <n v="113.1883653213267"/>
    <n v="119.46101269969932"/>
    <n v="125.7532412132136"/>
    <n v="132.06511198771165"/>
    <n v="138.39668633985033"/>
    <n v="144.74802577769685"/>
    <n v="151.11919200132633"/>
    <n v="157.51024690342112"/>
    <n v="157.51024690342112"/>
    <n v="163.92125256987211"/>
    <n v="170.3522712803819"/>
    <n v="176.80336550906972"/>
    <n v="183.27459792507841"/>
    <n v="189.7660313931832"/>
    <n v="196.27772897440235"/>
    <n v="202.80975392660989"/>
    <n v="209.36216970514997"/>
    <n v="215.93503996345345"/>
    <n v="222.52842855365617"/>
    <n v="229.14239952721925"/>
    <n v="235.77701713555138"/>
    <n v="235.77701713555138"/>
    <n v="242.43234583063293"/>
    <n v="249.10845026564203"/>
    <n v="255.80539529558277"/>
    <n v="262.52324597791511"/>
    <n v="269.26206757318698"/>
    <n v="276.021925545668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Disston to 40th Stree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.56582695077372513"/>
    <n v="2.1779667438197636"/>
    <n v="4.860348168645662"/>
    <n v="8.6072768159892856"/>
    <n v="13.322582807689006"/>
    <n v="18.974481172282591"/>
    <n v="25.532221935374498"/>
    <n v="33.117373304475215"/>
    <n v="41.910020734619991"/>
    <n v="52.199064897836941"/>
    <n v="64.160350161626539"/>
    <n v="64.160350161626539"/>
    <n v="77.747557236309348"/>
    <n v="92.796077190380984"/>
    <n v="109.00938647898315"/>
    <n v="127.9959661302656"/>
    <n v="152.51610173056872"/>
    <n v="183.63673187815112"/>
    <n v="221.2265917618538"/>
    <n v="268.64458620950535"/>
    <n v="329.84874044629606"/>
    <n v="404.77139850724382"/>
    <n v="493.24872964592203"/>
    <n v="602.683570862632"/>
    <n v="602.683570862632"/>
    <n v="733.36099025379553"/>
    <n v="872.04223320205892"/>
    <n v="1012.1644661774892"/>
    <n v="1155.1794787793308"/>
    <n v="1303.5777920050491"/>
    <n v="1458.3228258954844"/>
    <n v="1619.2974330264976"/>
    <n v="1789.5319964339014"/>
    <n v="1972.5972055119637"/>
    <n v="2168.4332885250096"/>
    <n v="2376.8937446719997"/>
    <n v="2604.6558966861339"/>
    <n v="2604.6558966861339"/>
    <n v="2851.9780803139784"/>
    <n v="3106.5717186766278"/>
    <n v="3362.2484979073051"/>
    <n v="3619.4258317466242"/>
    <n v="3878.8182946050961"/>
    <n v="4140.70360344609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Disston to 40th Stree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.26504962892337491"/>
    <n v="1.0202223073105792"/>
    <n v="2.2767269688663232"/>
    <n v="4.0318961884002675"/>
    <n v="6.2406812270966121"/>
    <n v="8.888193089512697"/>
    <n v="11.960027602620359"/>
    <n v="15.513130813696907"/>
    <n v="19.631859932957088"/>
    <n v="24.451544350088081"/>
    <n v="30.054554627839742"/>
    <n v="30.054554627839742"/>
    <n v="36.419193477801294"/>
    <n v="43.468353338812825"/>
    <n v="51.063134048158041"/>
    <n v="59.95699441344307"/>
    <n v="71.4429316476526"/>
    <n v="86.020730497988552"/>
    <n v="103.62890274894472"/>
    <n v="125.84085609520147"/>
    <n v="154.51064346896979"/>
    <n v="189.60657286903194"/>
    <n v="231.05190125851556"/>
    <n v="282.31433055092447"/>
    <n v="282.31433055092447"/>
    <n v="343.52739484722576"/>
    <n v="408.48968045735205"/>
    <n v="474.12696726963145"/>
    <n v="541.11931531660275"/>
    <n v="610.63335631367204"/>
    <n v="683.12038393635748"/>
    <n v="758.52552295954877"/>
    <n v="838.2682920152929"/>
    <n v="924.02130478460549"/>
    <n v="1015.7565624661938"/>
    <n v="1113.4054398683816"/>
    <n v="1220.0957871407882"/>
    <n v="1220.0957871407882"/>
    <n v="1335.9486161823188"/>
    <n v="1455.2076039028552"/>
    <n v="1574.9739659800741"/>
    <n v="1695.4432310237494"/>
    <n v="1816.9501262540762"/>
    <n v="1939.62474228972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Eustis to Eustis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1.09"/>
    <n v="11.09"/>
    <n v="11.09"/>
    <n v="11.09"/>
    <n v="11.09"/>
    <n v="11.09"/>
    <n v="11.09"/>
    <n v="11.09"/>
    <n v="11.09"/>
    <n v="11.09"/>
    <n v="11.16"/>
    <n v="11.27"/>
    <n v="11.27"/>
    <n v="17.5564502627"/>
    <n v="24.336604063789295"/>
    <n v="32.038812722169055"/>
    <n v="40.952977969616768"/>
    <n v="51.263302996386955"/>
    <n v="62.707274117131725"/>
    <n v="75.06751194254548"/>
    <n v="88.307156020732521"/>
    <n v="102.39015481814737"/>
    <n v="116.97749553206319"/>
    <n v="131.81170450574831"/>
    <n v="146.8902399944329"/>
    <n v="146.8902399944329"/>
    <n v="162.2057938075987"/>
    <n v="177.75237605056961"/>
    <n v="193.49724189816368"/>
    <n v="214.23416347626033"/>
    <n v="240.71804714985112"/>
    <n v="268.91494452449302"/>
    <n v="298.80253639301503"/>
    <n v="330.21187629929699"/>
    <n v="363.08258217908718"/>
    <n v="397.42628618723734"/>
    <n v="433.43131009217973"/>
    <n v="471.27653464157282"/>
    <n v="471.27653464157282"/>
    <n v="510.72604405976654"/>
    <n v="550.98356663912364"/>
    <n v="591.42668630361834"/>
    <n v="633.97405867068642"/>
    <n v="678.92810735641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Eustis to Eustis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.21566760909056756"/>
    <n v="0.85401101049224404"/>
    <n v="2.0507996709866827"/>
    <n v="3.8922907283206269"/>
    <n v="6.2554861883236903"/>
    <n v="9.0385301694937077"/>
    <n v="12.224126965263434"/>
    <n v="15.795359698518501"/>
    <n v="19.593395622601211"/>
    <n v="23.497597181878596"/>
    <n v="27.506744173487398"/>
    <n v="27.506744173487398"/>
    <n v="31.617383561863775"/>
    <n v="35.826679746542375"/>
    <n v="40.119264254664486"/>
    <n v="46.74064797302276"/>
    <n v="56.044420729103912"/>
    <n v="66.14093485829116"/>
    <n v="77.01970517273358"/>
    <n v="88.601561966699236"/>
    <n v="100.85819012556226"/>
    <n v="113.79500797262621"/>
    <n v="127.50020023628474"/>
    <n v="142.05752910352876"/>
    <n v="142.05752910352876"/>
    <n v="157.35645403564155"/>
    <n v="173.02394755149933"/>
    <n v="188.76842105515371"/>
    <n v="205.48859697022974"/>
    <n v="223.326108036766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Fort Meade to Dry Prairi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473381087342369"/>
    <n v="0.97969922168908397"/>
    <n v="2.2064265737255728"/>
    <n v="3.9264509854819405"/>
    <n v="6.1413123675906025"/>
    <n v="8.8525554377768003"/>
    <n v="12.061729735864754"/>
    <n v="15.770389638830666"/>
    <n v="19.980094375902716"/>
    <n v="24.692408043708191"/>
    <n v="29.908899621467892"/>
    <n v="29.908899621467892"/>
    <n v="35.631142986237982"/>
    <n v="41.884724681794658"/>
    <n v="48.695311124660215"/>
    <n v="56.064641099844188"/>
    <n v="63.994458820269102"/>
    <n v="72.486513943714655"/>
    <n v="81.542561589814724"/>
    <n v="91.164362357107507"/>
    <n v="101.35368234013885"/>
    <n v="112.11229314661892"/>
    <n v="123.44197191463257"/>
    <n v="135.3445013299033"/>
    <n v="135.3445013299033"/>
    <n v="147.82166964311108"/>
    <n v="161.16124504579264"/>
    <n v="175.65189404681516"/>
    <n v="191.29720991809836"/>
    <n v="208.10079714857113"/>
    <n v="226.06627147918729"/>
    <n v="245.19725993805076"/>
    <n v="265.49740087565027"/>
    <n v="286.97034400020414"/>
    <n v="309.6197504131153"/>
    <n v="333.44929264453708"/>
    <n v="358.46265468905005"/>
    <n v="358.46265468905005"/>
    <n v="384.6635320414502"/>
    <n v="411.50091580965181"/>
    <n v="438.42207703364113"/>
    <n v="465.42727723898855"/>
    <n v="492.51677876766098"/>
    <n v="519.69084478057039"/>
    <n v="546.9497392601304"/>
    <n v="574.29372701282034"/>
    <n v="601.72307367175824"/>
    <n v="629.23804569928097"/>
    <n v="656.83891038953288"/>
    <n v="684.52593587106242"/>
    <n v="684.52593587106242"/>
  </r>
  <r>
    <s v="DE Florida"/>
    <x v="25"/>
    <s v="Transmission"/>
    <s v="PEF Transmission Expansion GG Fort Meade to Dry Prairie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464036074687545"/>
    <n v="0.45891931236243449"/>
    <n v="1.0335537107466342"/>
    <n v="1.8392626495869888"/>
    <n v="2.8767674673442043"/>
    <n v="4.1467917542596187"/>
    <n v="5.6500613593845195"/>
    <n v="7.387304397631401"/>
    <n v="9.3592512568472372"/>
    <n v="11.566634604908833"/>
    <n v="14.010189396840323"/>
    <n v="14.010189396840323"/>
    <n v="16.690652881952893"/>
    <n v="19.620010533762848"/>
    <n v="22.810285240479608"/>
    <n v="26.262291499045961"/>
    <n v="29.976846348995373"/>
    <n v="33.954769380389102"/>
    <n v="38.196882741778126"/>
    <n v="42.704011148189871"/>
    <n v="47.476981889139935"/>
    <n v="52.516624836668782"/>
    <n v="57.823772453403521"/>
    <n v="63.39925980064487"/>
    <n v="63.39925980064487"/>
    <n v="69.243924546479363"/>
    <n v="75.492565594137844"/>
    <n v="82.2804026445434"/>
    <n v="89.609118889681938"/>
    <n v="97.480402775909269"/>
    <n v="105.89594802035356"/>
    <n v="114.8574536273689"/>
    <n v="124.36662390504033"/>
    <n v="134.42516848174029"/>
    <n v="145.03480232273685"/>
    <n v="156.19724574685367"/>
    <n v="167.91422444318209"/>
    <n v="167.91422444318209"/>
    <n v="180.18746948784531"/>
    <n v="192.758872457091"/>
    <n v="205.36951919784372"/>
    <n v="218.01953221620764"/>
    <n v="230.70903440071061"/>
    <n v="243.43814902349786"/>
    <n v="256.20699974152961"/>
    <n v="269.01571059778234"/>
    <n v="281.86440602245369"/>
    <n v="294.7532108341714"/>
    <n v="307.68225024120568"/>
    <n v="320.65164984268574"/>
    <n v="320.65164984268574"/>
  </r>
  <r>
    <s v="DE Florida"/>
    <x v="25"/>
    <s v="Transmission"/>
    <s v="PEF Transmission Expansion GG Ft White-Perr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40.67"/>
    <n v="40.840000000000003"/>
    <n v="41.01"/>
    <n v="41.19"/>
    <n v="41.36"/>
    <n v="41.54"/>
    <n v="41.71"/>
    <n v="41.88"/>
    <n v="42.06"/>
    <n v="42.23"/>
    <n v="42.41"/>
    <n v="42.6"/>
    <n v="42.6"/>
    <n v="197.57301272255"/>
    <n v="355.45291834547561"/>
    <n v="513.82567293338707"/>
    <n v="672.69281499811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Ft White-P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5.6378005034061527"/>
    <n v="20.078943058774556"/>
    <n v="39.68194759640437"/>
    <n v="0"/>
    <n v="0"/>
    <n v="0"/>
    <n v="0"/>
    <n v="0"/>
    <n v="0"/>
    <n v="0"/>
    <n v="4.8804155690297998E-3"/>
    <n v="4.8804155690297998E-3"/>
    <n v="1.4656481753958773E-2"/>
    <n v="2.4463065591415253E-2"/>
    <n v="3.4300262347439603E-2"/>
    <n v="4.4168167585461333E-2"/>
    <n v="5.406687716722744E-2"/>
    <n v="6.3996487253733664E-2"/>
    <n v="7.3957094306158627E-2"/>
    <n v="8.3948795086800934E-2"/>
    <n v="9.3971686660019149E-2"/>
    <n v="0.10402586639317474"/>
    <n v="0.11411143195757792"/>
    <n v="0.12422848132943654"/>
    <n v="0.12422848132943654"/>
    <n v="0.1343771127908078"/>
    <n v="0.14455742493055307"/>
    <n v="0.15476951664529562"/>
    <n v="0.16501348714038133"/>
    <n v="0.17528943593084245"/>
    <n v="0.18559746284236428"/>
    <n v="0.19593766801225501"/>
    <n v="0.20631015189041843"/>
    <n v="0.21671501524032979"/>
    <n v="0.22715235914001466"/>
    <n v="0.23762228498303087"/>
    <n v="0.24812489447945343"/>
    <n v="0.24812489447945343"/>
    <n v="0.25866028965686272"/>
    <n v="0.26922857286133545"/>
    <n v="0.27982984675843908"/>
    <n v="0.29046421433422909"/>
    <n v="0.30113177889624942"/>
    <n v="0.31183264407453609"/>
    <n v="0.32256691382262387"/>
    <n v="0.33333469241855612"/>
    <n v="0.34413608446589794"/>
    <n v="0.35497119489475221"/>
    <n v="0.3658401289627789"/>
    <n v="0.37674299225621771"/>
    <n v="0.37674299225621771"/>
    <n v="0.3876798906909138"/>
    <n v="0.39865093051334649"/>
    <n v="0.40965621830166171"/>
    <n v="0.42069586096670708"/>
    <n v="0.43176996575307064"/>
    <n v="0.44287864024012263"/>
    <n v="0.45402199234306062"/>
    <n v="0.46520013031395779"/>
    <n v="0.47641316274281459"/>
    <n v="0.48766119855861356"/>
    <n v="0.49894434703037766"/>
    <n v="0.51026271776823162"/>
    <n v="0.51026271776823162"/>
    <n v="0.52161642072446679"/>
    <n v="0.53300556619460937"/>
    <n v="0.54443026481849166"/>
    <n v="0.55589062758132723"/>
    <n v="0.56738676581478864"/>
    <n v="0.57891879119808931"/>
    <n v="0.59048681575906825"/>
    <n v="0.6020909518752785"/>
    <n v="0.6137313122750786"/>
    <n v="0.62540801003872792"/>
    <n v="0.63712115859948515"/>
    <n v="0.64887087174471003"/>
    <n v="0.64887087174471003"/>
  </r>
  <r>
    <s v="DE Florida"/>
    <x v="25"/>
    <s v="Transmission"/>
    <s v="PEF Transmission Expansion GG Ft White-P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2.6409080184824707"/>
    <n v="9.4055548248885241"/>
    <n v="18.58816634838913"/>
    <n v="0"/>
    <n v="0"/>
    <n v="0"/>
    <n v="0"/>
    <n v="0"/>
    <n v="0"/>
    <n v="0"/>
    <n v="2.2861271167702001E-3"/>
    <n v="2.2861271167702001E-3"/>
    <n v="6.8655178847472085E-3"/>
    <n v="1.1459203999502888E-2"/>
    <n v="1.6067230086392416E-2"/>
    <n v="2.0689640910076607E-2"/>
    <n v="2.5326481374956765E-2"/>
    <n v="2.9977796525610927E-2"/>
    <n v="3.4643631547231435E-2"/>
    <n v="3.9324031766063881E-2"/>
    <n v="4.4019042649847448E-2"/>
    <n v="4.8728709808256596E-2"/>
    <n v="5.3453078993344137E-2"/>
    <n v="5.8192196099985688E-2"/>
    <n v="5.8192196099985688E-2"/>
    <n v="6.2946107166325524E-2"/>
    <n v="6.7714858374223821E-2"/>
    <n v="7.2498496049705291E-2"/>
    <n v="7.7297066663409172E-2"/>
    <n v="8.2110616831040734E-2"/>
    <n v="8.693919331382409E-2"/>
    <n v="9.178284301895645E-2"/>
    <n v="9.6641613000063839E-2"/>
    <n v="0.10151555045765814"/>
    <n v="0.10640470273959571"/>
    <n v="0.11130911734153723"/>
    <n v="0.11622884190740919"/>
    <n v="0.11622884190740919"/>
    <n v="0.12116392422986669"/>
    <n v="0.12611441225075773"/>
    <n v="0.13108035406158897"/>
    <n v="0.13606179790399281"/>
    <n v="0.14105879217019618"/>
    <n v="0.14607138540349052"/>
    <n v="0.15109962629870344"/>
    <n v="0.15614356370267171"/>
    <n v="0.16120324661471583"/>
    <n v="0.16627872418711598"/>
    <n v="0.17137004572558956"/>
    <n v="0.17647726068977015"/>
    <n v="0.17647726068977015"/>
    <n v="0.18160041869368798"/>
    <n v="0.1867395695062519"/>
    <n v="0.19189476305173286"/>
    <n v="0.19706604941024897"/>
    <n v="0.20225347881825187"/>
    <n v="0.20745710166901485"/>
    <n v="0.21267696851312237"/>
    <n v="0.21791313005896112"/>
    <n v="0.22316563717321269"/>
    <n v="0.2284345408813476"/>
    <n v="0.23371989236812107"/>
    <n v="0.23902174297807027"/>
    <n v="0.23902174297807027"/>
    <n v="0.24434014421601302"/>
    <n v="0.24967514774754823"/>
    <n v="0.25502680539955774"/>
    <n v="0.26039516916070976"/>
    <n v="0.26578029118196406"/>
    <n v="0.27118222377707846"/>
    <n v="0.27660101942311704"/>
    <n v="0.28203673076096003"/>
    <n v="0.28748941059581501"/>
    <n v="0.29295911189773005"/>
    <n v="0.29844588780210823"/>
    <n v="0.30394979161022384"/>
    <n v="0.30394979161022384"/>
  </r>
  <r>
    <s v="DE Florida"/>
    <x v="25"/>
    <s v="Transmission"/>
    <s v="PEF Transmission Expansion GG Ginnie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542039609958691E-3"/>
    <n v="1.132615196446074E-2"/>
    <n v="0.10875799996694116"/>
    <n v="0.49284134240756738"/>
    <n v="1.2511614642749551"/>
    <n v="1.2511614642749551"/>
    <n v="2.3594103451264292"/>
    <n v="3.6498173136185779"/>
    <n v="4.9442525068320595"/>
    <n v="6.24272849955514"/>
    <n v="7.5452579058304234"/>
    <n v="8.8518533790773937"/>
    <n v="10.162527612215335"/>
    <n v="11.491266569527856"/>
    <n v="12.881516908088299"/>
    <n v="14.938747790806303"/>
    <n v="19.160306641724976"/>
    <n v="26.206246731638622"/>
    <n v="26.206246731638622"/>
    <n v="35.893396397562327"/>
    <n v="46.957453294670074"/>
    <n v="58.056048526271809"/>
    <n v="69.189289909650185"/>
    <n v="80.357285598657811"/>
    <n v="91.560144084767941"/>
    <n v="102.7979741981284"/>
    <n v="114.0803117181882"/>
    <n v="125.43656748558529"/>
    <n v="137.27530379502457"/>
    <n v="150.60676140196577"/>
    <n v="165.87632671785963"/>
    <n v="165.87632671785963"/>
    <n v="182.96053079297488"/>
    <n v="201.00655354662996"/>
    <n v="219.10891002813446"/>
    <n v="237.26777609279657"/>
    <n v="255.48332814488674"/>
    <n v="273.75574313935135"/>
    <n v="292.08519858353174"/>
    <n v="310.54569746585196"/>
    <n v="329.36689311865638"/>
    <n v="351.74777882809218"/>
    <n v="385.59941832834249"/>
    <n v="434.4091904124727"/>
    <n v="434.4091904124727"/>
    <n v="497.20945477552652"/>
    <n v="567.32062199563404"/>
    <n v="637.65065314311755"/>
    <n v="708.2002314389332"/>
    <n v="778.97004223682757"/>
    <n v="849.96077302999538"/>
    <n v="921.17311345775829"/>
    <n v="0"/>
    <n v="0"/>
    <n v="0"/>
    <n v="0"/>
    <n v="0"/>
    <n v="0"/>
  </r>
  <r>
    <s v="DE Florida"/>
    <x v="25"/>
    <s v="Transmission"/>
    <s v="PEF Transmission Expansion GG Ginnie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856250155313097E-4"/>
    <n v="5.3054955604449009E-3"/>
    <n v="5.0945377370711059E-2"/>
    <n v="0.23086106935097497"/>
    <n v="0.58608003979986867"/>
    <n v="0.58608003979986867"/>
    <n v="1.1052157123279454"/>
    <n v="1.7096794758360148"/>
    <n v="2.3160301757407145"/>
    <n v="2.9242737024347853"/>
    <n v="3.5344159646988316"/>
    <n v="4.1464628897587197"/>
    <n v="4.7604204233431595"/>
    <n v="5.3828399936554856"/>
    <n v="6.0340732653159579"/>
    <n v="6.9977394203630112"/>
    <n v="8.9752390876802739"/>
    <n v="12.27576021643571"/>
    <n v="12.27576021643571"/>
    <n v="16.813499927786165"/>
    <n v="21.996222615271286"/>
    <n v="27.195124052688247"/>
    <n v="32.410254744755349"/>
    <n v="37.641665353849959"/>
    <n v="42.889406700500658"/>
    <n v="48.153529763880954"/>
    <n v="53.438501377535978"/>
    <n v="58.758098425699949"/>
    <n v="64.303703246127441"/>
    <n v="70.548541684621185"/>
    <n v="77.701245555061917"/>
    <n v="77.701245555061917"/>
    <n v="85.703978447810471"/>
    <n v="94.15725489188678"/>
    <n v="102.63691967544027"/>
    <n v="111.14305517415863"/>
    <n v="119.67574402087928"/>
    <n v="128.23506910639207"/>
    <n v="136.82111358024457"/>
    <n v="145.4685425721097"/>
    <n v="154.28493231255698"/>
    <n v="164.7687833276965"/>
    <n v="180.6258655605597"/>
    <n v="203.48976760877929"/>
    <n v="203.48976760877929"/>
    <n v="232.90721890366055"/>
    <n v="265.74930751337314"/>
    <n v="298.69391828583599"/>
    <n v="331.74137126140891"/>
    <n v="364.89198747951212"/>
    <n v="398.14608898174487"/>
    <n v="431.50399881501409"/>
    <n v="0"/>
    <n v="0"/>
    <n v="0"/>
    <n v="0"/>
    <n v="0"/>
    <n v="0"/>
  </r>
  <r>
    <s v="DE Florida"/>
    <x v="25"/>
    <s v="Transmission"/>
    <s v="PEF Transmission Expansion GG Ginnie-Bell-Dempse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9.079999999999998"/>
    <n v="19.079999999999998"/>
    <n v="19.079999999999998"/>
    <n v="19.079999999999998"/>
    <n v="19.079999999999998"/>
    <n v="19.079999999999998"/>
    <n v="19.079999999999998"/>
    <n v="19.079999999999998"/>
    <n v="19.079999999999998"/>
    <n v="19.079999999999998"/>
    <n v="19.079999999999998"/>
    <n v="19.079999999999998"/>
    <n v="19.079999999999998"/>
    <n v="21.257396041699998"/>
    <n v="23.441589195301493"/>
    <n v="25.63260067914479"/>
    <n v="27.830451777806857"/>
    <n v="30.035163842308084"/>
    <n v="32.246758290319704"/>
    <n v="34.465256606371845"/>
    <n v="36.690680342062258"/>
    <n v="38.923051116265661"/>
    <n v="41.162390615343774"/>
    <n v="43.408720593355973"/>
    <n v="45.662062872270631"/>
    <n v="45.662062872270631"/>
    <n v="47.922439342177114"/>
    <n v="50.189871961498405"/>
    <n v="52.464382757204454"/>
    <n v="54.745993825026133"/>
    <n v="57.034727329669906"/>
    <n v="59.33060550503312"/>
    <n v="61.633650654420016"/>
    <n v="63.943885150758398"/>
    <n v="66.26133143681696"/>
    <n v="68.586012025423329"/>
    <n v="70.917949499682734"/>
    <n v="73.257166513197404"/>
    <n v="73.257166513197404"/>
    <n v="75.603685790286661"/>
    <n v="77.957530126207629"/>
    <n v="80.31872238737671"/>
    <n v="82.68728551159171"/>
    <n v="85.063242508254675"/>
    <n v="87.446616458595415"/>
    <n v="89.837430515895718"/>
    <n v="92.235707905714278"/>
    <n v="94.641471926112303"/>
    <n v="97.054745947879894"/>
    <n v="99.475553414763013"/>
    <n v="101.90391784369127"/>
    <n v="101.90391784369127"/>
    <n v="104.33986282500639"/>
    <n v="106.78341202269132"/>
    <n v="109.2345891746002"/>
    <n v="111.69341809268887"/>
    <n v="114.15992266324628"/>
    <n v="116.63412684712645"/>
    <n v="119.11605467998132"/>
    <n v="121.60573027249417"/>
    <n v="124.10317781061391"/>
    <n v="126.60842155578997"/>
    <n v="129.12148584520804"/>
    <n v="131.64239509202645"/>
    <n v="131.64239509202645"/>
    <n v="134.17117378561338"/>
    <n v="136.70784649178472"/>
    <n v="139.25243785304272"/>
    <n v="141.80497258881542"/>
    <n v="144.36547549569676"/>
    <n v="146.93397144768741"/>
    <n v="149.51048539643651"/>
    <n v="152.095042371484"/>
    <n v="154.68766748050379"/>
    <n v="157.28838590954766"/>
    <n v="159.89722292328992"/>
    <n v="162.51420386527286"/>
    <n v="162.51420386527286"/>
    <n v="165.13935415815297"/>
    <n v="167.77269930394786"/>
    <n v="170.41426488428402"/>
    <n v="173.06407656064533"/>
    <n v="175.72216007462239"/>
    <n v="178.38854124816254"/>
    <n v="181.06324598382068"/>
    <n v="183.746300265011"/>
    <n v="186.43773015625928"/>
    <n v="189.13756180345618"/>
    <n v="191.84582143411117"/>
    <n v="194.5625353576074"/>
    <n v="194.5625353576074"/>
  </r>
  <r>
    <s v="DE Florida"/>
    <x v="25"/>
    <s v="Transmission"/>
    <s v="PEF Transmission Expansion GG Haines City East-Green Islan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394051702433414"/>
    <n v="0.86841209873154379"/>
    <n v="0.86841209873154379"/>
    <n v="1.8092988968474253"/>
    <n v="2.8115723091958236"/>
    <n v="3.8169744883873471"/>
    <n v="4.8255152013995879"/>
    <n v="5.8372042456994171"/>
    <n v="6.8520514493381661"/>
    <n v="7.8700666710470983"/>
    <n v="8.8912598003331826"/>
    <n v="9.9156407575751651"/>
    <n v="10.943219494119941"/>
    <n v="14.616759701429078"/>
    <n v="23.735287767296299"/>
    <n v="23.735287767296299"/>
    <n v="36.395059200784956"/>
    <n v="49.816362025829186"/>
    <n v="63.279561729263271"/>
    <n v="76.784789099315574"/>
    <n v="90.332175332492156"/>
    <n v="103.92185203485126"/>
    <n v="117.55395122328181"/>
    <n v="131.22860532678592"/>
    <n v="144.94594718776531"/>
    <n v="158.70611006331185"/>
    <n v="177.58969951769956"/>
    <n v="206.97772337293068"/>
    <n v="206.97772337293068"/>
    <n v="243.21050804697654"/>
    <n v="280.94440644938845"/>
    <n v="318.79609763042623"/>
    <n v="356.76594930027312"/>
    <n v="0"/>
    <n v="0"/>
    <n v="0"/>
    <n v="0"/>
    <n v="0"/>
    <n v="0"/>
    <n v="0"/>
    <n v="19.014541641679369"/>
    <n v="19.014541641679369"/>
    <n v="62.022319583118247"/>
    <n v="110.08369114859714"/>
    <n v="158.29509445585083"/>
    <n v="206.65699785446668"/>
    <n v="255.16987115606489"/>
    <n v="303.83418563886249"/>
    <n v="352.65041405225162"/>
    <n v="401.61903062139197"/>
    <n v="450.74051105181769"/>
    <n v="500.0153325340587"/>
    <n v="549.44397374827611"/>
    <n v="599.02691486891274"/>
    <n v="599.02691486891274"/>
  </r>
  <r>
    <s v="DE Florida"/>
    <x v="25"/>
    <s v="Transmission"/>
    <s v="PEF Transmission Expansion GG Haines City East-Green Islan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21589563988634"/>
    <n v="0.40678922099172177"/>
    <n v="0.40678922099172177"/>
    <n v="0.84752767708418331"/>
    <n v="1.3170213900638295"/>
    <n v="1.7879807074824727"/>
    <n v="2.2604102044735224"/>
    <n v="2.734314470452444"/>
    <n v="3.2096981091613439"/>
    <n v="3.6865657387136923"/>
    <n v="4.1649219916391855"/>
    <n v="4.644771514928749"/>
    <n v="5.1261189700796796"/>
    <n v="6.8469109320937989"/>
    <n v="11.118291920363465"/>
    <n v="11.118291920363465"/>
    <n v="17.048493223275194"/>
    <n v="23.335417747781978"/>
    <n v="29.64196797596918"/>
    <n v="35.96820517280721"/>
    <n v="42.31419079451549"/>
    <n v="48.679986489159489"/>
    <n v="55.065654097249585"/>
    <n v="61.471255652341831"/>
    <n v="67.896853381640554"/>
    <n v="74.342509706602897"/>
    <n v="83.18812649948056"/>
    <n v="96.954322695983848"/>
    <n v="96.954322695983848"/>
    <n v="113.92680186047818"/>
    <n v="131.60244589919978"/>
    <n v="149.33326746564774"/>
    <n v="167.11943880585505"/>
    <n v="0"/>
    <n v="0"/>
    <n v="0"/>
    <n v="0"/>
    <n v="0"/>
    <n v="0"/>
    <n v="0"/>
    <n v="8.9069585663666953"/>
    <n v="8.9069585663666953"/>
    <n v="29.053039569772068"/>
    <n v="51.566369275187455"/>
    <n v="74.149978166544344"/>
    <n v="96.804085632269107"/>
    <n v="119.52891174564641"/>
    <n v="142.32467726695705"/>
    <n v="165.19160364562262"/>
    <n v="188.12991302235667"/>
    <n v="211.13982823132278"/>
    <n v="234.22157280229928"/>
    <n v="257.37537096285064"/>
    <n v="280.60144764050585"/>
    <n v="280.60144764050585"/>
  </r>
  <r>
    <s v="DE Florida"/>
    <x v="25"/>
    <s v="Transmission"/>
    <s v="PEF Transmission Expansion GG Hancock Roa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0.42"/>
    <n v="10.42"/>
    <n v="10.42"/>
    <n v="10.42"/>
    <n v="10.42"/>
    <n v="10.42"/>
    <n v="10.42"/>
    <n v="10.42"/>
    <n v="10.42"/>
    <n v="10.42"/>
    <n v="10.42"/>
    <n v="10.42"/>
    <n v="10.42"/>
    <n v="10.420651180362"/>
    <n v="10.421301777045404"/>
    <n v="10.421952414347771"/>
    <n v="10.422603092271636"/>
    <n v="10.423253810819537"/>
    <n v="10.42390456999401"/>
    <n v="10.42455536979759"/>
    <n v="10.425206210232814"/>
    <n v="10.42585709130222"/>
    <n v="10.426508013008343"/>
    <n v="10.427158975353723"/>
    <n v="10.427809978340894"/>
    <n v="10.427809978340894"/>
    <n v="10.428461021972398"/>
    <n v="10.429112106250766"/>
    <n v="10.429763231178541"/>
    <n v="10.430414396758257"/>
    <n v="10.431065602992456"/>
    <n v="10.431716849883674"/>
    <n v="10.43236813743445"/>
    <n v="10.433019465647321"/>
    <n v="10.433670834524827"/>
    <n v="10.434322244069506"/>
    <n v="10.434973694283899"/>
    <n v="10.435625185170544"/>
    <n v="10.435625185170544"/>
    <n v="10.43627671673198"/>
    <n v="10.436928288970748"/>
    <n v="10.437579901889386"/>
    <n v="10.438231555490432"/>
    <n v="10.438883249776429"/>
    <n v="10.439534984749915"/>
    <n v="10.440186760413432"/>
    <n v="10.44083857676952"/>
    <n v="10.44149043382072"/>
    <n v="10.442142331569571"/>
    <n v="10.442794270018615"/>
    <n v="10.443446249170393"/>
    <n v="10.443446249170393"/>
    <n v="10.476047242023041"/>
    <n v="10.508750004417047"/>
    <n v="10.541554854043335"/>
    <n v="10.574462109584557"/>
    <n v="10.607472090718185"/>
    <n v="10.640585118119617"/>
    <n v="10.673801513465298"/>
    <n v="10.707121599435837"/>
    <n v="10.740545699719148"/>
    <n v="10.774074139013591"/>
    <n v="10.807707243031125"/>
    <n v="10.841445338500478"/>
    <n v="10.841445338500478"/>
    <n v="10.875288753170315"/>
    <n v="10.909237815812425"/>
    <n v="10.943292856224913"/>
    <n v="10.977454205235404"/>
    <n v="11.011722194704261"/>
    <n v="11.046097157527804"/>
    <n v="11.080579427641544"/>
    <n v="11.11516934002343"/>
    <n v="11.149867230697101"/>
    <n v="11.184673436735151"/>
    <n v="11.219588296262405"/>
    <n v="11.254612148459199"/>
    <n v="11.254612148459199"/>
    <n v="11.28974533356468"/>
    <n v="11.324988192880109"/>
    <n v="11.360341068772177"/>
    <n v="11.395804304676332"/>
    <n v="11.431378245100111"/>
    <n v="11.467063235626494"/>
    <n v="11.502859622917253"/>
    <n v="11.538767754716325"/>
    <n v="11.574787979853191"/>
    <n v="11.61092064824626"/>
    <n v="11.647166110906271"/>
    <n v="11.683524719939705"/>
    <n v="11.683524719939705"/>
  </r>
  <r>
    <s v="DE Florida"/>
    <x v="25"/>
    <s v="Transmission"/>
    <s v="PEF Transmission Expansion GG Idylwild - Wacahoota "/>
    <s v="AFUDC Not Eligible"/>
    <s v="Expansion"/>
    <s v="Other Transmission &amp; Distribution Expansion"/>
    <s v="Voltage Control"/>
    <s v="GG - Transmission Lines"/>
    <s v="~"/>
    <s v="PEF Transmission O/H Conduct.&amp; Devices 356.0"/>
    <n v="55.27"/>
    <n v="55.27"/>
    <n v="55.27"/>
    <n v="55.27"/>
    <n v="55.27"/>
    <n v="55.27"/>
    <n v="40.85"/>
    <n v="40.85"/>
    <n v="40.85"/>
    <n v="40.85"/>
    <n v="40.85"/>
    <n v="40.85"/>
    <n v="40.85"/>
    <n v="40.85"/>
    <n v="40.852550404390001"/>
    <n v="40.855100968010419"/>
    <n v="40.982637111049229"/>
    <n v="41.110571379839676"/>
    <n v="41.238905017198981"/>
    <n v="41.367639269824018"/>
    <n v="41.496775388303448"/>
    <n v="41.626314627129851"/>
    <n v="41.756258244711923"/>
    <n v="41.886607503386692"/>
    <n v="42.017363669431788"/>
    <n v="42.017363669431788"/>
    <n v="42.148528013077744"/>
    <n v="42.280101808520328"/>
    <n v="42.412086333932933"/>
    <n v="42.544482871478984"/>
    <n v="42.677292707324391"/>
    <n v="42.810517131650066"/>
    <n v="42.944157438664426"/>
    <n v="43.078214926615985"/>
    <n v="43.212690897805956"/>
    <n v="43.34758665860091"/>
    <n v="43.482903519445465"/>
    <n v="43.618642794875015"/>
    <n v="43.618642794875015"/>
    <n v="43.754805803528491"/>
    <n v="43.891393868161195"/>
    <n v="44.028408315657614"/>
    <n v="44.165850477044351"/>
    <n v="44.303721687503028"/>
    <n v="44.442023286383254"/>
    <n v="44.580756617215656"/>
    <n v="44.719923027724917"/>
    <n v="44.859523869842874"/>
    <n v="44.999560499721646"/>
    <n v="45.140034277746814"/>
    <n v="45.280946568550625"/>
    <n v="45.280946568550625"/>
    <n v="45.422298741025273"/>
    <n v="45.564092168336167"/>
    <n v="45.706328227935295"/>
    <n v="45.849008301574592"/>
    <n v="45.992133775319367"/>
    <n v="46.135706039561768"/>
    <n v="46.279726489034289"/>
    <n v="46.424196522823316"/>
    <n v="46.569117544382721"/>
    <n v="46.714490961547497"/>
    <n v="46.860318186547431"/>
    <n v="47.006600636020828"/>
    <n v="47.006600636020828"/>
    <n v="47.153339731028275"/>
    <n v="47.300536897066436"/>
    <n v="47.448193564081905"/>
    <n v="47.596311166485094"/>
    <n v="47.744891143164175"/>
    <n v="47.893934937499054"/>
    <n v="48.043443997375398"/>
    <n v="48.193419775198684"/>
    <n v="48.343863727908328"/>
    <n v="48.494777316991829"/>
    <n v="48.646162008498962"/>
    <n v="48.798019273056035"/>
    <n v="48.798019273056035"/>
    <n v="48.950350585880159"/>
    <n v="49.103157426793587"/>
    <n v="49.256441280238086"/>
    <n v="49.410203635289363"/>
    <n v="49.56444598567154"/>
    <n v="49.71916982977163"/>
    <n v="49.874376670654136"/>
    <n v="50.030068016075617"/>
    <n v="50.186245378499358"/>
    <n v="50.342910275110057"/>
    <n v="50.50006422782856"/>
    <n v="50.657708763326646"/>
    <n v="50.657708763326646"/>
  </r>
  <r>
    <s v="DE Florida"/>
    <x v="25"/>
    <s v="Transmission"/>
    <s v="PEF Transmission Expansion GG Lake Talquin-Brickyar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51.94"/>
    <n v="52.86"/>
    <n v="52.86"/>
    <n v="52.86"/>
    <n v="52.86"/>
    <n v="52.86"/>
    <n v="52.86"/>
    <n v="22.49"/>
    <n v="22.49"/>
    <n v="22.49"/>
    <n v="22.49"/>
    <n v="22.49"/>
    <n v="22.49"/>
    <n v="73.275840504350015"/>
    <n v="131.36648508257724"/>
    <n v="189.63846948326497"/>
    <n v="248.09235978949678"/>
    <n v="306.72872385148088"/>
    <n v="365.548131292066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Lake Talquin-Brickyard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1.8453096778569"/>
    <n v="7.2155515234493395"/>
    <n v="16.363024531089319"/>
    <n v="29.812280446852125"/>
    <n v="46.6576020326384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Lake Talquin-Brickyard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.86439616334265956"/>
    <n v="3.3799720058448459"/>
    <n v="7.6649116379111506"/>
    <n v="13.96493019463411"/>
    <n v="21.855763654055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Lines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2629.9399999999996"/>
    <n v="2637.8999999999996"/>
    <n v="2640.9999999999991"/>
    <n v="2649.2699999999995"/>
    <n v="2655.0499999999993"/>
    <n v="2666.8699999999994"/>
    <n v="899.58000000000015"/>
    <n v="896.85000000000014"/>
    <n v="914.6400000000001"/>
    <n v="935.33000000000015"/>
    <n v="950.09000000000015"/>
    <n v="962.66000000000008"/>
    <n v="962.66000000000008"/>
    <n v="999.33559554570013"/>
    <n v="1040.7221519725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91.68"/>
    <n v="198.23"/>
    <n v="204.79000000000002"/>
    <n v="205.14000000000001"/>
    <n v="200.49"/>
    <n v="200.86999999999998"/>
    <n v="201.35999999999999"/>
    <n v="201.79999999999998"/>
    <n v="202.26000000000002"/>
    <n v="202.76000000000002"/>
    <n v="203.35"/>
    <n v="203.92999999999998"/>
    <n v="203.92999999999998"/>
    <n v="217.25548833734999"/>
    <n v="230.70987195342803"/>
    <n v="244.2062557152089"/>
    <n v="257.7447707332874"/>
    <n v="271.32554852754237"/>
    <n v="284.94872102841435"/>
    <n v="298.61442057818715"/>
    <n v="312.32277993227348"/>
    <n v="326.07393226050465"/>
    <n v="339.86801114842427"/>
    <n v="353.70515059858599"/>
    <n v="367.58548503185506"/>
    <n v="367.58548503185506"/>
    <n v="381.50914928871447"/>
    <n v="395.47627863057454"/>
    <n v="409.48700874108727"/>
    <n v="423.54147572746405"/>
    <n v="437.63981612179822"/>
    <n v="451.78216688239115"/>
    <n v="465.96866539508289"/>
    <n v="480.19944947458674"/>
    <n v="494.47465736582808"/>
    <n v="508.79442774528729"/>
    <n v="523.15889972234697"/>
    <n v="537.56821284064324"/>
    <n v="537.56821284064324"/>
    <n v="552.02250707942153"/>
    <n v="566.52192285489616"/>
    <n v="581.06660102161459"/>
    <n v="595.65668287382573"/>
    <n v="610.29231014685251"/>
    <n v="624.97362501846862"/>
    <n v="639.70077011028002"/>
    <n v="654.47388848911021"/>
    <n v="669.29312366838997"/>
    <n v="684.15861960955192"/>
    <n v="699.07052072342844"/>
    <n v="714.02897187165513"/>
    <n v="714.02897187165513"/>
    <n v="729.03411836807777"/>
    <n v="744.08610598016389"/>
    <n v="759.18508093041896"/>
    <n v="774.33118989780701"/>
    <n v="789.52458001917535"/>
    <n v="804.76539889068385"/>
    <n v="820.0537945692389"/>
    <n v="835.38991557393183"/>
    <n v="850.77391088748152"/>
    <n v="866.20592995768163"/>
    <n v="881.68612269885261"/>
    <n v="897.21463949329791"/>
    <n v="897.21463949329791"/>
    <n v="912.79163119276495"/>
    <n v="928.41724911991048"/>
    <n v="944.09164506977061"/>
    <n v="959.81497131123558"/>
    <n v="975.58738058852873"/>
    <n v="991.40902612269053"/>
    <n v="1007.280061613067"/>
    <n v="1023.200641238802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Lines - Deland W - Dona Vist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661941999435873"/>
    <n v="0.82712267762224878"/>
    <n v="1.8628017816430953"/>
    <n v="3.3149527740413083"/>
    <n v="5.1848757426166783"/>
    <n v="7.4738748336140777"/>
    <n v="10.183258264392588"/>
    <n v="13.314338336134176"/>
    <n v="16.868431446592034"/>
    <n v="20.846858102878731"/>
    <n v="25.250942934294276"/>
    <n v="25.250942934294276"/>
    <n v="30.082014705194226"/>
    <n v="35.743295038767371"/>
    <n v="42.63926428304697"/>
    <n v="50.773776729364911"/>
    <n v="60.150698700878692"/>
    <n v="70.773908590130844"/>
    <n v="82.647296896725521"/>
    <n v="95.774766265122793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Lines - Deland W - Dona Vist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786483081057917E-2"/>
    <n v="0.38744806778487134"/>
    <n v="0.87258996819992296"/>
    <n v="1.5528192876933589"/>
    <n v="2.4287450248086939"/>
    <n v="3.5009780791819258"/>
    <n v="4.7701312574761188"/>
    <n v="6.2368192793345134"/>
    <n v="7.9016587833522181"/>
    <n v="9.7652683330665457"/>
    <n v="11.828268422966046"/>
    <n v="11.828268422966046"/>
    <n v="14.091281484518298"/>
    <n v="16.743188131228774"/>
    <n v="19.973458599547705"/>
    <n v="23.783898350466092"/>
    <n v="28.17631848102835"/>
    <n v="33.152535741926201"/>
    <n v="38.714372555147492"/>
    <n v="44.863657031680134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Lines - Fort Meade -WLW "/>
    <s v="AFUDC Eligible"/>
    <s v="Expansion"/>
    <s v="Other Transmission &amp; Distribution Expansion"/>
    <s v="Transmission Expansion"/>
    <s v="GG - Transmission Lines"/>
    <s v="~"/>
    <s v="PEF Transmission O/H Conduct.&amp; Devices 356.0"/>
    <n v="11.17"/>
    <n v="11.17"/>
    <n v="11.17"/>
    <n v="11.17"/>
    <n v="11.17"/>
    <n v="11.17"/>
    <n v="11.17"/>
    <n v="11.17"/>
    <n v="11.17"/>
    <n v="11.17"/>
    <n v="11.17"/>
    <n v="11.17"/>
    <n v="11.17"/>
    <n v="11.170697381078"/>
    <n v="11.171394805695872"/>
    <n v="11.172092273856334"/>
    <n v="11.172789785562104"/>
    <n v="11.173487340815901"/>
    <n v="11.174184939620446"/>
    <n v="11.174882581978455"/>
    <n v="11.175580267892649"/>
    <n v="11.176277997365746"/>
    <n v="11.176975770400466"/>
    <n v="11.17767358699953"/>
    <n v="11.178371447165656"/>
    <n v="11.178371447165656"/>
    <n v="11.179069350901566"/>
    <n v="11.179767298209979"/>
    <n v="11.180465289093615"/>
    <n v="11.181163323555195"/>
    <n v="11.181861401597439"/>
    <n v="11.18255952322307"/>
    <n v="11.183257688434807"/>
    <n v="11.183955897235371"/>
    <n v="11.184654149627487"/>
    <n v="11.185352445613873"/>
    <n v="11.186050785197251"/>
    <n v="11.186749168380343"/>
    <n v="11.186749168380343"/>
    <n v="11.221670507656802"/>
    <n v="11.256700859830438"/>
    <n v="11.291840565203545"/>
    <n v="11.327089965140724"/>
    <n v="11.362449402072205"/>
    <n v="11.397919219497171"/>
    <n v="11.433499761987099"/>
    <n v="11.469191375189101"/>
    <n v="11.504994405829288"/>
    <n v="11.540909201716133"/>
    <n v="11.576936111743853"/>
    <n v="11.6130754858958"/>
    <n v="11.6130754858958"/>
    <n v="11.649327675247857"/>
    <n v="11.685693031971848"/>
    <n v="11.722171909338963"/>
    <n v="11.758764661723189"/>
    <n v="11.795471644604751"/>
    <n v="11.832293214573564"/>
    <n v="11.869229729332702"/>
    <n v="11.906281547701868"/>
    <n v="11.943449029620883"/>
    <n v="11.98073253615318"/>
    <n v="12.018132429489313"/>
    <n v="12.055649072950477"/>
    <n v="12.055649072950477"/>
    <n v="12.093282830992035"/>
    <n v="12.131034069207058"/>
    <n v="12.168903154329879"/>
    <n v="12.206890454239655"/>
    <n v="12.244996337963942"/>
    <n v="12.283221175682273"/>
    <n v="12.321565338729766"/>
    <n v="12.360029199600719"/>
    <n v="12.398613131952237"/>
    <n v="12.437317510607858"/>
    <n v="12.476142711561197"/>
    <n v="12.515089111979597"/>
    <n v="12.515089111979597"/>
    <n v="12.55415709020779"/>
    <n v="12.593347025771578"/>
    <n v="12.632659299381519"/>
    <n v="12.672094292936618"/>
    <n v="12.71165238952805"/>
    <n v="12.751333973442868"/>
    <n v="12.791139430167746"/>
    <n v="12.831069146392718"/>
    <n v="12.871123510014938"/>
    <n v="12.911302910142446"/>
    <n v="12.95160773709795"/>
    <n v="12.992038382422617"/>
    <n v="12.992038382422617"/>
  </r>
  <r>
    <s v="DE Florida"/>
    <x v="25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6534.2999999999993"/>
    <n v="6577.3899999999994"/>
    <n v="6631.46"/>
    <n v="6635.72"/>
    <n v="6640.2800000000007"/>
    <n v="6643.94"/>
    <n v="6644.5499999999993"/>
    <n v="6648"/>
    <n v="6634.89"/>
    <n v="6640.3200000000006"/>
    <n v="6645.77"/>
    <n v="6647.85"/>
    <n v="6647.85"/>
    <n v="6648.3698254830724"/>
    <n v="6648.8920846091805"/>
    <n v="6649.4143763417023"/>
    <n v="6649.9367006826724"/>
    <n v="6650.459057634127"/>
    <n v="6650.9814471981026"/>
    <n v="6677.1025561246779"/>
    <n v="6703.3052065333559"/>
    <n v="6729.5896529697347"/>
    <n v="6755.9561507740209"/>
    <n v="6782.4049560835074"/>
    <n v="6808.936325835065"/>
    <n v="6808.936325835065"/>
    <n v="6835.5505177676341"/>
    <n v="6862.2477904247335"/>
    <n v="6889.028403156969"/>
    <n v="6915.8926161245518"/>
    <n v="6942.8406902998295"/>
    <n v="6969.8728874698181"/>
    <n v="6996.9894702387464"/>
    <n v="7024.1907020306062"/>
    <n v="7051.4768470917143"/>
    <n v="7078.8481704932747"/>
    <n v="7106.3049381339588"/>
    <n v="7133.8474167424838"/>
    <n v="7133.8474167424838"/>
    <n v="7161.4758738802066"/>
    <n v="7189.190577943722"/>
    <n v="7216.9917981674716"/>
    <n v="7244.8798046263573"/>
    <n v="7272.8548682383653"/>
    <n v="7300.917260767199"/>
    <n v="7329.0672548249186"/>
    <n v="7357.3051238745875"/>
    <n v="7385.6311422329327"/>
    <n v="7414.0455850730068"/>
    <n v="7442.548728426862"/>
    <n v="7471.1408491882303"/>
    <n v="7471.1408491882303"/>
    <n v="7499.8222251152156"/>
    <n v="7528.5931348329914"/>
    <n v="7557.4538578365054"/>
    <n v="7586.4046744931975"/>
    <n v="7615.4458660457231"/>
    <n v="7644.577714614682"/>
    <n v="7673.8005032013634"/>
    <n v="7703.1145156904922"/>
    <n v="7732.5200368529877"/>
    <n v="7762.0173523487301"/>
    <n v="7791.6067487293367"/>
    <n v="7821.2885134409426"/>
    <n v="7821.2885134409426"/>
    <n v="7851.0629348269958"/>
    <n v="7880.930302131057"/>
    <n v="7910.8909054996102"/>
    <n v="7940.9450359848815"/>
    <n v="7971.0929855476643"/>
    <n v="8001.335047060159"/>
    <n v="8031.6715143088149"/>
    <n v="8062.1026819971876"/>
    <n v="8092.6288457487981"/>
    <n v="8123.2503021100065"/>
    <n v="8153.9673485528938"/>
    <n v="8184.7802834781505"/>
    <n v="8184.7802834781505"/>
    <n v="8215.6894062179763"/>
    <n v="8246.6950170389846"/>
    <n v="8277.7974171451242"/>
    <n v="8308.9969086806032"/>
    <n v="8340.2937947328246"/>
    <n v="8371.6883793353281"/>
    <n v="8403.1809674707474"/>
    <n v="8434.7718650737716"/>
    <n v="8466.4613790341173"/>
    <n v="8498.2498171995067"/>
    <n v="8530.137488378663"/>
    <n v="8562.1247023443102"/>
    <n v="8562.1247023443102"/>
  </r>
  <r>
    <s v="DE Florida"/>
    <x v="25"/>
    <s v="Transmission"/>
    <s v="PEF Transmission Expansion GG Lines - Storm Rebuild"/>
    <s v="AFUDC Not Eligible"/>
    <s v="Expansion"/>
    <s v="Other Transmission &amp; Distribution Expansion"/>
    <s v="Transmission Expansion"/>
    <s v="GG - Transmission Lines"/>
    <s v="~"/>
    <s v="PEF Model Depr Group Transmission"/>
    <n v="236.33"/>
    <n v="236.33"/>
    <n v="236.33"/>
    <n v="236.33"/>
    <n v="236.33"/>
    <n v="236.33"/>
    <n v="235.46"/>
    <n v="235.46"/>
    <n v="235.46"/>
    <n v="235.46"/>
    <n v="235.46"/>
    <n v="235.46"/>
    <n v="235.46"/>
    <n v="236.1950284182"/>
    <n v="236.93235135256225"/>
    <n v="237.671975965809"/>
    <n v="238.41390944302219"/>
    <n v="239.15815899171318"/>
    <n v="239.90473184189284"/>
    <n v="240.65363524614173"/>
    <n v="241.40487647968055"/>
    <n v="242.15846284044088"/>
    <n v="242.91440164913598"/>
    <n v="243.67270024933205"/>
    <n v="244.4333660075194"/>
    <n v="244.4333660075194"/>
    <n v="245.1964063131841"/>
    <n v="245.96182857887979"/>
    <n v="246.72964024029963"/>
    <n v="247.49984875634857"/>
    <n v="248.27246160921581"/>
    <n v="249.04748630444746"/>
    <n v="249.82493037101946"/>
    <n v="250.60480136141075"/>
    <n v="251.38710685167663"/>
    <n v="252.1718544415223"/>
    <n v="252.95905175437676"/>
    <n v="253.74870643746684"/>
    <n v="253.74870643746684"/>
    <n v="254.54082616189149"/>
    <n v="255.33541862269627"/>
    <n v="256.13249153894816"/>
    <n v="256.93205265381056"/>
    <n v="257.73410973461836"/>
    <n v="258.53867057295361"/>
    <n v="259.34574298472108"/>
    <n v="260.15533481022419"/>
    <n v="260.96745391424122"/>
    <n v="261.78210818610171"/>
    <n v="262.59930553976301"/>
    <n v="263.4190539138873"/>
    <n v="263.4190539138873"/>
    <n v="264.24136127191866"/>
    <n v="265.06623560216036"/>
    <n v="265.89368491785257"/>
    <n v="266.72371725725009"/>
    <n v="267.55634068370051"/>
    <n v="268.39156328572261"/>
    <n v="269.22939317708477"/>
    <n v="270.0698384968839"/>
    <n v="270.91290740962449"/>
    <n v="271.75860810529792"/>
    <n v="272.60694879946197"/>
    <n v="273.45793773332082"/>
    <n v="273.45793773332082"/>
    <n v="274.31158317380482"/>
    <n v="275.16789341365097"/>
    <n v="276.02687677148356"/>
    <n v="276.88854159189481"/>
    <n v="277.75289624552596"/>
    <n v="278.61994912914872"/>
    <n v="279.48970866574672"/>
    <n v="280.36218330459729"/>
    <n v="281.23738152135377"/>
    <n v="282.11531181812751"/>
    <n v="282.99598272357082"/>
    <n v="283.87940279295952"/>
    <n v="283.87940279295952"/>
    <n v="284.7655806082762"/>
    <n v="285.65452477829365"/>
    <n v="286.54624393865828"/>
    <n v="287.44074675197425"/>
    <n v="288.33804190788749"/>
    <n v="289.23813812317007"/>
    <n v="290.14104414180503"/>
    <n v="291.04676873507117"/>
    <n v="291.95532070162835"/>
    <n v="292.86670886760299"/>
    <n v="293.78094208667375"/>
    <n v="294.69802924015744"/>
    <n v="294.69802924015744"/>
  </r>
  <r>
    <s v="DE Florida"/>
    <x v="25"/>
    <s v="Transmission"/>
    <s v="PEF Transmission Expansion GG Lin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3.13"/>
    <n v="3.13"/>
    <n v="6.2662013738500004"/>
    <n v="20.094433471225777"/>
    <n v="0"/>
    <n v="0"/>
    <n v="4.7893154077972779"/>
    <n v="0"/>
    <n v="0"/>
    <n v="8.9451976314705224"/>
    <n v="0"/>
    <n v="0"/>
    <n v="11.060207178715437"/>
    <n v="0"/>
    <n v="0"/>
    <n v="0"/>
    <n v="5.1204925397698338"/>
    <n v="0"/>
    <n v="0"/>
    <n v="3.7014736153736982"/>
    <n v="0"/>
    <n v="0"/>
    <n v="2.935648097679183"/>
    <n v="0"/>
    <n v="0"/>
    <n v="3.3542713082881686"/>
    <n v="0"/>
    <n v="0"/>
    <n v="0"/>
    <n v="7.9003500575632071"/>
    <n v="0"/>
    <n v="0"/>
    <n v="5.7109617997023303"/>
    <n v="0"/>
    <n v="0"/>
    <n v="4.5293782653431158"/>
    <n v="0"/>
    <n v="0"/>
    <n v="5.1752672848749466"/>
    <n v="0"/>
    <n v="0"/>
    <n v="0"/>
    <n v="11.347930325154737"/>
    <n v="0"/>
    <n v="0"/>
    <n v="8.2031297500039724"/>
    <n v="0"/>
    <n v="0"/>
    <n v="6.5059229777012542"/>
    <n v="0"/>
    <n v="0"/>
    <n v="7.433667133090041"/>
    <n v="0"/>
    <n v="0"/>
    <n v="0"/>
    <n v="5.9313797549465193"/>
    <n v="0"/>
    <n v="0"/>
    <n v="4.2876433263357745"/>
    <n v="0"/>
    <n v="0"/>
    <n v="3.4005407798141736"/>
    <n v="0"/>
    <n v="0"/>
    <n v="3.8854576539374701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Lin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3.5428829600864171"/>
    <n v="0"/>
    <n v="0"/>
    <n v="2.2434531792765515"/>
    <n v="0"/>
    <n v="0"/>
    <n v="4.1901880241396423"/>
    <n v="0"/>
    <n v="0"/>
    <n v="5.1809193685906374"/>
    <n v="0"/>
    <n v="0"/>
    <n v="0"/>
    <n v="2.3985860795691289"/>
    <n v="0"/>
    <n v="0"/>
    <n v="1.733876774308678"/>
    <n v="0"/>
    <n v="0"/>
    <n v="1.3751420604400286"/>
    <n v="0"/>
    <n v="0"/>
    <n v="1.5712372207693477"/>
    <n v="0"/>
    <n v="0"/>
    <n v="0"/>
    <n v="3.7007513485501655"/>
    <n v="0"/>
    <n v="0"/>
    <n v="2.6751788753378025"/>
    <n v="0"/>
    <n v="0"/>
    <n v="2.1216911404470689"/>
    <n v="0"/>
    <n v="0"/>
    <n v="2.4242441466594831"/>
    <n v="0"/>
    <n v="0"/>
    <n v="0"/>
    <n v="5.3156971714014105"/>
    <n v="0"/>
    <n v="0"/>
    <n v="3.8425820708535499"/>
    <n v="0"/>
    <n v="0"/>
    <n v="3.0475615710524231"/>
    <n v="0"/>
    <n v="0"/>
    <n v="3.4821436350304302"/>
    <n v="0"/>
    <n v="0"/>
    <n v="0"/>
    <n v="2.77842898946834"/>
    <n v="0"/>
    <n v="0"/>
    <n v="2.0084555375934099"/>
    <n v="0"/>
    <n v="0"/>
    <n v="1.5929111729232326"/>
    <n v="0"/>
    <n v="0"/>
    <n v="1.8200601932541163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1489.5500000000002"/>
    <n v="1679"/>
    <n v="1871.88"/>
    <n v="2075.17"/>
    <n v="2294.3500000000004"/>
    <n v="2523.5"/>
    <n v="2768.9"/>
    <n v="3026.76"/>
    <n v="3292.3900000000003"/>
    <n v="3564.6499999999996"/>
    <n v="3907.2300000000005"/>
    <n v="4260.72"/>
    <n v="4260.72"/>
    <n v="4630.5241257368507"/>
    <n v="5030.7601444002321"/>
    <n v="5440.6805767363267"/>
    <n v="5860.318711048727"/>
    <n v="6292.8283231117675"/>
    <n v="6738.1016273132154"/>
    <n v="7192.9577339643738"/>
    <n v="7657.3204244022909"/>
    <n v="8131.3819673369362"/>
    <n v="8615.1029862457144"/>
    <n v="9109.4405732099276"/>
    <n v="9614.8193824711961"/>
    <n v="9614.8193824711961"/>
    <n v="10130.4607631355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2.0216822062802202"/>
    <n v="8.0008763758814023"/>
    <n v="17.951368429518652"/>
    <n v="33.348664788860177"/>
    <n v="54.140456991103754"/>
    <n v="78.83490049938861"/>
    <n v="107.39446234675593"/>
    <n v="139.90737106660856"/>
    <n v="176.3533401680489"/>
    <n v="217.17885198558668"/>
    <n v="262.58097387925278"/>
    <n v="262.58097387925278"/>
    <n v="312.193104666810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Martin West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4.32"/>
    <n v="5.81"/>
    <n v="7.5"/>
    <n v="9.52"/>
    <n v="12.01"/>
    <n v="14.84"/>
    <n v="17.920000000000002"/>
    <n v="21.42"/>
    <n v="25.37"/>
    <n v="29.51"/>
    <n v="33.78"/>
    <n v="38.229999999999997"/>
    <n v="38.229999999999997"/>
    <n v="42.714872072299997"/>
    <n v="47.60180412344517"/>
    <n v="53.028750766296881"/>
    <n v="59.076290304061338"/>
    <n v="66.058983194578758"/>
    <n v="92.27151731589187"/>
    <n v="139.8317195077442"/>
    <n v="192.53310315924938"/>
    <n v="249.49048034177198"/>
    <n v="309.97480739326198"/>
    <n v="373.92990349856063"/>
    <n v="441.32277364794572"/>
    <n v="441.32277364794572"/>
    <n v="512.15368546845809"/>
    <n v="586.51914738341338"/>
    <n v="664.32862503420438"/>
    <n v="745.63077139666939"/>
    <n v="830.54982101069299"/>
    <n v="919.09252038994134"/>
    <n v="1011.25825756762"/>
    <n v="1109.0702296785435"/>
    <n v="1212.0512623098246"/>
    <n v="1317.6230564746518"/>
    <n v="1425.8170480368753"/>
    <n v="1536.6526987184791"/>
    <n v="1536.6526987184791"/>
    <n v="0"/>
    <n v="0"/>
    <n v="0"/>
    <n v="0"/>
    <n v="0"/>
    <n v="0"/>
    <n v="0"/>
    <n v="0.38538181683121775"/>
    <n v="1.2762271897236208"/>
    <n v="2.4051285079170963"/>
    <n v="3.7752496118579906"/>
    <n v="5.3885125907892339"/>
    <n v="5.3885125907892339"/>
    <n v="7.2465525614333011"/>
    <n v="9.2325682404555014"/>
    <n v="11.224783605042436"/>
    <n v="13.223218008566541"/>
    <n v="15.227890864815095"/>
    <n v="17.238821648178813"/>
    <n v="19.256029893841035"/>
    <n v="21.279535197967494"/>
    <n v="23.309357217896682"/>
    <n v="25.345515672330826"/>
    <n v="27.388030341527422"/>
    <n v="29.436921067491408"/>
    <n v="29.436921067491408"/>
    <n v="31.492207754167914"/>
    <n v="33.553910367635616"/>
    <n v="35.622048936300708"/>
    <n v="37.696643551091441"/>
    <n v="39.777714365653324"/>
    <n v="41.865281596544904"/>
    <n v="43.959365523434144"/>
    <n v="46.059986489295433"/>
    <n v="48.167164900607226"/>
    <n v="50.280921227550252"/>
    <n v="52.401276004206409"/>
    <n v="54.528249828758213"/>
    <n v="54.528249828758213"/>
    <n v="56.661863363688902"/>
    <n v="58.802137335983183"/>
    <n v="60.949092537328553"/>
    <n v="63.102749824317307"/>
    <n v="65.26313011864913"/>
    <n v="67.43025440733436"/>
    <n v="69.604143742897861"/>
    <n v="71.784819243583499"/>
    <n v="73.972302093559364"/>
    <n v="76.166613543123518"/>
    <n v="78.367774908910434"/>
    <n v="80.575807574098079"/>
    <n v="80.575807574098079"/>
  </r>
  <r>
    <s v="DE Florida"/>
    <x v="25"/>
    <s v="Transmission"/>
    <s v="PEF Transmission Expansion GG Martin West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.12868293733229327"/>
    <n v="0.50357989399654368"/>
    <n v="1.1624150126960511"/>
    <n v="2.2525163459302586"/>
    <n v="12.343621053610956"/>
    <n v="32.427758929637619"/>
    <n v="54.913323885489056"/>
    <n v="79.385647034287956"/>
    <n v="105.50320189089084"/>
    <n v="133.23965022647775"/>
    <n v="162.57951464363845"/>
    <n v="162.57951464363845"/>
    <n v="193.52289885397923"/>
    <n v="226.1149884604153"/>
    <n v="260.31335277568934"/>
    <n v="296.14076039796254"/>
    <n v="333.65538443709647"/>
    <n v="372.86036316158504"/>
    <n v="413.75538784723437"/>
    <n v="457.28816013183894"/>
    <n v="503.23513558746282"/>
    <n v="550.38854249354972"/>
    <n v="598.76308397538946"/>
    <n v="648.36785405585942"/>
    <n v="648.36785405585942"/>
    <n v="0"/>
    <n v="0"/>
    <n v="0"/>
    <n v="0"/>
    <n v="0"/>
    <n v="0"/>
    <n v="0"/>
    <n v="0.18052393475647352"/>
    <n v="0.59782154702178414"/>
    <n v="1.1266314156028687"/>
    <n v="1.7684355744239335"/>
    <n v="2.52413438540641"/>
    <n v="2.52413438540641"/>
    <n v="3.3944937842837337"/>
    <n v="4.3248006882603596"/>
    <n v="5.2580117033899221"/>
    <n v="6.1941358953490839"/>
    <n v="7.133182358114559"/>
    <n v="8.0751602140514542"/>
    <n v="9.0200786140018927"/>
    <n v="9.9679467373739037"/>
    <n v="10.918773792230603"/>
    <n v="11.872569015379636"/>
    <n v="12.829341672462917"/>
    <n v="13.789101058046635"/>
    <n v="13.789101058046635"/>
    <n v="14.751856495711548"/>
    <n v="15.717617338143556"/>
    <n v="16.68639296722456"/>
    <n v="17.658192794123597"/>
    <n v="18.63302625938827"/>
    <n v="19.610902833036455"/>
    <n v="20.5918320146483"/>
    <n v="21.575823333458509"/>
    <n v="22.562886348448906"/>
    <n v="23.553030648441307"/>
    <n v="24.546265852190668"/>
    <n v="25.542601608478517"/>
    <n v="25.542601608478517"/>
    <n v="26.542047596206697"/>
    <n v="27.544613524491389"/>
    <n v="28.550309132757427"/>
    <n v="29.559144190832921"/>
    <n v="30.571128499044157"/>
    <n v="31.586271888310808"/>
    <n v="32.604584220241435"/>
    <n v="33.626075387229278"/>
    <n v="34.65075531254837"/>
    <n v="35.678633950449935"/>
    <n v="36.709721286259075"/>
    <n v="37.744027336471795"/>
    <n v="37.744027336471795"/>
  </r>
  <r>
    <s v="DE Florida"/>
    <x v="25"/>
    <s v="Transmission"/>
    <s v="PEF Transmission Expansion GG New Cust 355"/>
    <s v="AFUDC Not Eligible"/>
    <s v="Expansion"/>
    <s v="Customer Adds"/>
    <s v="Transmission - Customer Additions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.16871075999690596"/>
    <n v="0"/>
    <n v="0"/>
    <n v="0.60226748176485323"/>
    <n v="0"/>
    <n v="0"/>
    <n v="0.23413972370724009"/>
    <n v="0"/>
    <n v="0"/>
    <n v="0.34700798810600036"/>
    <n v="0"/>
    <n v="0"/>
    <n v="0"/>
    <n v="0.19637604235699146"/>
    <n v="0"/>
    <n v="0"/>
    <n v="0.19853309658242874"/>
    <n v="0"/>
    <n v="0"/>
    <n v="0.19629737500871514"/>
    <n v="0"/>
    <n v="0"/>
    <n v="0.19843540281158589"/>
    <n v="0"/>
    <n v="0"/>
    <n v="0"/>
    <n v="9.5150545038799342E-2"/>
    <n v="0"/>
    <n v="0"/>
    <n v="0.34693281104778162"/>
    <n v="0"/>
    <n v="0"/>
    <n v="0.19885126022575142"/>
    <n v="0"/>
    <n v="0"/>
    <n v="0.29514507798072792"/>
    <n v="0"/>
    <n v="0"/>
    <n v="0"/>
    <n v="9.8005043285836077E-2"/>
    <n v="0"/>
    <n v="0"/>
    <n v="0.35734072936891781"/>
    <n v="0"/>
    <n v="0"/>
    <n v="0.2048167601974436"/>
    <n v="0"/>
    <n v="0"/>
    <n v="0.30399937416341366"/>
    <n v="0"/>
    <n v="0"/>
    <n v="0"/>
    <n v="0.13766891611325333"/>
    <n v="0"/>
    <n v="0"/>
    <n v="0.15255355132714435"/>
    <n v="0"/>
    <n v="0"/>
    <n v="0.18669547539276246"/>
    <n v="0"/>
    <n v="0"/>
    <n v="0.18844137757484769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New Cust 356"/>
    <s v="AFUDC Not Eligible"/>
    <s v="Expansion"/>
    <s v="Customer Adds"/>
    <s v="Transmission - Customer Additions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7.9028975681370045E-2"/>
    <n v="0"/>
    <n v="0"/>
    <n v="0.28211942244197974"/>
    <n v="0"/>
    <n v="0"/>
    <n v="0.1096777854076499"/>
    <n v="0"/>
    <n v="0"/>
    <n v="0.16254852893658461"/>
    <n v="0"/>
    <n v="0"/>
    <n v="0"/>
    <n v="9.1988190178972515E-2"/>
    <n v="0"/>
    <n v="0"/>
    <n v="9.2998616460785263E-2"/>
    <n v="0"/>
    <n v="0"/>
    <n v="9.195134012889887E-2"/>
    <n v="0"/>
    <n v="0"/>
    <n v="9.2952853886778125E-2"/>
    <n v="0"/>
    <n v="0"/>
    <n v="0"/>
    <n v="7.4759357436265883E-2"/>
    <n v="0"/>
    <n v="0"/>
    <n v="8.2842269655523035E-2"/>
    <n v="0"/>
    <n v="0"/>
    <n v="0.10138260814909905"/>
    <n v="0"/>
    <n v="0"/>
    <n v="0.10233069816799517"/>
    <n v="0"/>
    <n v="0"/>
    <n v="0"/>
    <n v="7.7002123947814458E-2"/>
    <n v="0"/>
    <n v="0"/>
    <n v="8.5327521997110869E-2"/>
    <n v="0"/>
    <n v="0"/>
    <n v="0.10442406712102902"/>
    <n v="0"/>
    <n v="0"/>
    <n v="0.10540059966026281"/>
    <n v="0"/>
    <n v="0"/>
    <n v="0"/>
    <n v="6.4488082584622269E-2"/>
    <n v="0"/>
    <n v="0"/>
    <n v="7.1460474116532988E-2"/>
    <n v="0"/>
    <n v="0"/>
    <n v="8.7453533994554064E-2"/>
    <n v="0"/>
    <n v="0"/>
    <n v="8.8271364825809578E-2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New Port Riche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405687005900027"/>
    <n v="0.45658352814555814"/>
    <n v="1.0282931815428655"/>
    <n v="1.8299012639318946"/>
    <n v="2.8621254423414753"/>
    <n v="4.1256856241200728"/>
    <n v="5.6213039639293232"/>
    <n v="7.3497048707594068"/>
    <n v="9.3116150149663142"/>
    <n v="11.507763335331088"/>
    <n v="13.938881046141097"/>
    <n v="13.938881046141097"/>
    <n v="16.605701644293411"/>
    <n v="19.614812240966348"/>
    <n v="23.073132677125578"/>
    <n v="26.98206523765073"/>
    <n v="31.343016584892073"/>
    <n v="36.157397772335536"/>
    <n v="41.426624258310383"/>
    <n v="47.152115919739678"/>
    <n v="53.335297065933688"/>
    <n v="59.977596452426312"/>
    <n v="67.08044729485475"/>
    <n v="74.64528728288245"/>
    <n v="74.64528728288245"/>
    <n v="82.673558594165556"/>
    <n v="90.94679971375794"/>
    <n v="99.245867161956127"/>
    <n v="107.57084156003532"/>
    <n v="115.92180378094378"/>
    <n v="124.29883495008838"/>
    <n v="132.70201644612274"/>
    <n v="141.13142990173785"/>
    <n v="149.58715720445494"/>
    <n v="158.06928049742112"/>
    <n v="166.57788218020724"/>
    <n v="175.11304490960848"/>
    <n v="175.11304490960848"/>
  </r>
  <r>
    <s v="DE Florida"/>
    <x v="25"/>
    <s v="Transmission"/>
    <s v="PEF Transmission Expansion GG New Port Riche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427520629693172E-2"/>
    <n v="0.21387686560709679"/>
    <n v="0.48168212175062231"/>
    <n v="0.8571784187874798"/>
    <n v="1.3407019326092946"/>
    <n v="1.932589888537888"/>
    <n v="2.6331805646012514"/>
    <n v="3.4428132948197478"/>
    <n v="4.3618284725025713"/>
    <n v="5.390567553554499"/>
    <n v="6.5293730597929605"/>
    <n v="6.5293730597929605"/>
    <n v="7.7785885822754679"/>
    <n v="9.1881425915833468"/>
    <n v="10.808119418506685"/>
    <n v="12.639175933642546"/>
    <n v="14.681971058121235"/>
    <n v="16.937165770007375"/>
    <n v="19.405423110720992"/>
    <n v="22.087408191478616"/>
    <n v="24.983788199754514"/>
    <n v="28.095232405762069"/>
    <n v="31.422412168955411"/>
    <n v="34.966000944551347"/>
    <n v="34.966000944551347"/>
    <n v="38.726674290071614"/>
    <n v="42.602098544330005"/>
    <n v="46.489620594220185"/>
    <n v="50.389278205067846"/>
    <n v="54.301109260089561"/>
    <n v="58.225151760760809"/>
    <n v="62.161443827185124"/>
    <n v="66.110023698464431"/>
    <n v="70.070929733070514"/>
    <n v="74.044200409217652"/>
    <n v="78.029874325236392"/>
    <n v="82.027990199948562"/>
    <n v="82.027990199948562"/>
  </r>
  <r>
    <s v="DE Florida"/>
    <x v="25"/>
    <s v="Transmission"/>
    <s v="PEF Transmission Expansion GG New Source to Alachu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5.6273205335505465E-3"/>
    <n v="2.3182745042634154E-2"/>
    <n v="5.4289087748382397E-2"/>
    <n v="9.8707586304221009E-2"/>
    <n v="0.32069392135189601"/>
    <n v="0.88492745256930094"/>
    <n v="1.6407855441509174"/>
    <n v="2.4557425735493044"/>
    <n v="3.4364987130565532"/>
    <n v="4.7915173973980529"/>
    <n v="6.6298470502735514"/>
    <n v="6.6298470502735514"/>
    <n v="9.3893125414766807"/>
    <n v="13.93331365549113"/>
    <n v="20.370518368618001"/>
    <n v="27.988265921085645"/>
    <n v="36.303948336910793"/>
    <n v="45.348269709785384"/>
    <n v="55.186170160341604"/>
    <n v="66.000382025550493"/>
    <n v="78.26842664005504"/>
    <n v="91.672905297860751"/>
    <n v="106.0380334017259"/>
    <n v="121.86250143887746"/>
    <n v="121.86250143887746"/>
    <n v="138.93791304760796"/>
    <n v="160.39554918789594"/>
    <n v="188.59062909239475"/>
    <n v="220.9932803523464"/>
    <n v="255.89031120120282"/>
    <n v="293.39077248140154"/>
    <n v="333.7252520668826"/>
    <n v="377.54249682902628"/>
    <n v="426.53774590046135"/>
    <n v="479.58429628411955"/>
    <n v="536.05817098525029"/>
    <n v="597.72975948829981"/>
    <n v="597.72975948829981"/>
    <n v="663.85931434493489"/>
    <n v="738.96441418503946"/>
    <n v="826.65744785731238"/>
    <n v="922.25351655843826"/>
    <n v="0"/>
    <n v="0"/>
    <n v="0"/>
    <n v="0"/>
    <n v="0"/>
    <n v="0"/>
    <n v="0"/>
    <n v="4.9874978025926708"/>
    <n v="4.9874978025926708"/>
    <n v="17.890039311003939"/>
    <n v="33.74483487712628"/>
    <n v="49.649123882923519"/>
    <n v="65.603060830581484"/>
    <n v="81.606800704590853"/>
    <n v="97.660498973252714"/>
    <n v="113.76431159018891"/>
    <n v="129.918394995857"/>
    <n v="146.12290611907008"/>
    <n v="162.37800237852116"/>
    <n v="178.68384168431248"/>
    <n v="195.04058243948953"/>
    <n v="195.04058243948953"/>
    <n v="211.44838354157977"/>
    <n v="227.90740438413638"/>
    <n v="244.41780485828656"/>
    <n v="260.97974535428489"/>
    <n v="277.59338676307135"/>
    <n v="294.25889047783437"/>
    <n v="310.97641839557866"/>
    <n v="327.74613291869792"/>
    <n v="344.56819695655258"/>
    <n v="361.44277392705231"/>
    <n v="378.37002775824351"/>
    <n v="395.35012288990197"/>
    <n v="395.35012288990197"/>
  </r>
  <r>
    <s v="DE Florida"/>
    <x v="25"/>
    <s v="Transmission"/>
    <s v="PEF Transmission Expansion GG New Source to Alachu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2.6359988989759536E-3"/>
    <n v="1.0859465005286777E-2"/>
    <n v="2.5430571206657832E-2"/>
    <n v="4.6237474348085908E-2"/>
    <n v="0.15022226271843586"/>
    <n v="0.41452548806109685"/>
    <n v="0.76859117266393917"/>
    <n v="1.150340500678749"/>
    <n v="1.609754903766579"/>
    <n v="2.2444846545814663"/>
    <n v="3.1056111733293132"/>
    <n v="3.1056111733293132"/>
    <n v="4.3982242301483998"/>
    <n v="6.526765133776312"/>
    <n v="9.5421370919076942"/>
    <n v="13.110509293430717"/>
    <n v="17.005814272356155"/>
    <n v="21.242434709870096"/>
    <n v="25.850790427531528"/>
    <n v="30.916478511234374"/>
    <n v="36.663183697764403"/>
    <n v="42.942227298116862"/>
    <n v="49.671266747651345"/>
    <n v="57.083903023497669"/>
    <n v="57.083903023497669"/>
    <n v="65.082517271933838"/>
    <n v="75.133891616650232"/>
    <n v="88.341278532267154"/>
    <n v="103.51961296974818"/>
    <n v="119.86638659792028"/>
    <n v="137.43268196999577"/>
    <n v="156.3265130827248"/>
    <n v="176.851771642378"/>
    <n v="199.80255644970222"/>
    <n v="224.65108739300172"/>
    <n v="251.1050756891261"/>
    <n v="279.99382272653111"/>
    <n v="279.99382272653111"/>
    <n v="310.97080950959514"/>
    <n v="346.15219988990845"/>
    <n v="387.23014077310239"/>
    <n v="432.01009072267533"/>
    <n v="0"/>
    <n v="0"/>
    <n v="0"/>
    <n v="0"/>
    <n v="0"/>
    <n v="0"/>
    <n v="0"/>
    <n v="2.3362875169266699"/>
    <n v="2.3362875169266699"/>
    <n v="8.3802093101472721"/>
    <n v="15.807051873426413"/>
    <n v="23.257078588330067"/>
    <n v="30.730361828128835"/>
    <n v="38.226974192018787"/>
    <n v="45.746988505826721"/>
    <n v="53.290477822717641"/>
    <n v="60.857515423904417"/>
    <n v="68.448174819359693"/>
    <n v="76.062529748529982"/>
    <n v="83.700654181052016"/>
    <n v="91.36262231747132"/>
    <n v="91.36262231747132"/>
    <n v="99.048508589963035"/>
    <n v="106.758387663055"/>
    <n v="114.49233443435307"/>
    <n v="122.25042403526869"/>
    <n v="130.03273183174881"/>
    <n v="137.83933342500796"/>
    <n v="145.67030465226276"/>
    <n v="153.52572158746852"/>
    <n v="161.4056605420584"/>
    <n v="169.31019806568466"/>
    <n v="177.23941094696229"/>
    <n v="185.19337621421502"/>
    <n v="185.19337621421502"/>
  </r>
  <r>
    <s v="DE Florida"/>
    <x v="25"/>
    <s v="Transmission"/>
    <s v="PEF Transmission Expansion GG Powerline to Holder 355"/>
    <s v="AFUDC Not Eligible"/>
    <s v="Expansion"/>
    <s v="Other Transmission &amp; Distribution Expansion"/>
    <s v="Transmission Expansion"/>
    <s v="GG - Transmission Lines"/>
    <s v="~"/>
    <s v="PEF Transmission Poles &amp; Fixtures 355.0"/>
    <n v="77.81"/>
    <n v="92.91"/>
    <n v="112.61"/>
    <n v="138.72999999999999"/>
    <n v="169.29"/>
    <n v="211.86"/>
    <n v="271.47000000000003"/>
    <n v="341.89"/>
    <n v="423.26"/>
    <n v="515.04"/>
    <n v="611.23"/>
    <n v="712.89"/>
    <n v="712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Rio Pinar to Econ to Winter Park Eas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727.31999999999994"/>
    <n v="728.41000000000008"/>
    <n v="728.97"/>
    <n v="729.8900000000001"/>
    <n v="730.9"/>
    <n v="732.05000000000007"/>
    <n v="732.46"/>
    <n v="732.88"/>
    <n v="733.30000000000007"/>
    <n v="733.73"/>
    <n v="734.18000000000006"/>
    <n v="734.71"/>
    <n v="734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GG Silver Springs to Martin Wes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2.05"/>
    <n v="15.03"/>
    <n v="18.53"/>
    <n v="22.96"/>
    <n v="28.060000000000002"/>
    <n v="32.909999999999997"/>
    <n v="37.699999999999996"/>
    <n v="42.91"/>
    <n v="48.41"/>
    <n v="54.68"/>
    <n v="67.289999999999992"/>
    <n v="69.319999999999993"/>
    <n v="69.319999999999993"/>
    <n v="71.317775149899987"/>
    <n v="73.150867420994643"/>
    <n v="75.167964331978311"/>
    <n v="77.254873201314084"/>
    <n v="79.375301699575814"/>
    <n v="81.519091377806873"/>
    <n v="83.66744261951392"/>
    <n v="85.809397328455148"/>
    <n v="88.607744255636533"/>
    <n v="93.235599172935068"/>
    <n v="100.31064402262751"/>
    <n v="0"/>
    <n v="0"/>
    <n v="0"/>
    <n v="0"/>
    <n v="0"/>
    <n v="0"/>
    <n v="0"/>
    <n v="0"/>
    <n v="0"/>
    <n v="1.7552672014072501E-3"/>
    <n v="6.5184266162611245E-3"/>
    <n v="1.2543600690040325E-2"/>
    <n v="1.8587583368970421E-2"/>
    <n v="2.4650433367309852E-2"/>
    <n v="2.4650433367309852E-2"/>
    <n v="3.0732209582603597E-2"/>
    <n v="3.6832971096255343E-2"/>
    <n v="4.2952777174101404E-2"/>
    <n v="4.9091687266986497E-2"/>
    <n v="5.5249761011341249E-2"/>
    <n v="6.1427058229761536E-2"/>
    <n v="6.7623638931589652E-2"/>
    <n v="7.3839563313497239E-2"/>
    <n v="8.0074891760070099E-2"/>
    <n v="8.6329684844394766E-2"/>
    <n v="9.2604003328646989E-2"/>
    <n v="9.8897908164681941E-2"/>
    <n v="9.8897908164681941E-2"/>
    <n v="0.1052114604946264"/>
    <n v="0.11154472165147268"/>
    <n v="0.11789775315967445"/>
    <n v="0.12427061673574442"/>
    <n v="0.13066337428885391"/>
    <n v="0.13707608792143422"/>
    <n v="0.14350881992977993"/>
    <n v="0.14996163280465413"/>
    <n v="0.15643458923189546"/>
    <n v="0.16292775209302701"/>
    <n v="0.16944118446586726"/>
    <n v="0.17597494962514285"/>
    <n v="0.17597494962514285"/>
    <n v="0.18252911104310318"/>
    <n v="0.18910373239013711"/>
    <n v="0.19569887753539145"/>
    <n v="0.20231461054739136"/>
    <n v="0.20895099569466286"/>
    <n v="0.21560809744635703"/>
    <n v="0.22228598047287643"/>
    <n v="0.22898470964650319"/>
    <n v="0.23570435004202941"/>
    <n v="0.24244496693738912"/>
    <n v="0.24920662581429256"/>
    <n v="0.25598939235886231"/>
    <n v="0.25598939235886231"/>
    <n v="0.26279333246227121"/>
    <n v="0.26961851222138272"/>
    <n v="0.27646499793939289"/>
    <n v="0.28333285612647435"/>
    <n v="0.29022215350042269"/>
    <n v="0.29713295698730435"/>
    <n v="0.30406533372210692"/>
    <n v="0.31101935104939121"/>
    <n v="0.3179950765239456"/>
    <n v="0.32499257791144209"/>
    <n v="0.33201192318909489"/>
    <n v="0.33905318054632061"/>
    <n v="0.33905318054632061"/>
  </r>
  <r>
    <s v="DE Florida"/>
    <x v="25"/>
    <s v="Transmission"/>
    <s v="PEF Transmission Expansion GG Silver Springs to Martin Wes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6.3678624220481053E-2"/>
    <n v="0.21106860699017899"/>
    <n v="0.38867106259264639"/>
    <n v="0.57947784812222103"/>
    <n v="0.77872265819037612"/>
    <n v="0.97759139149613417"/>
    <n v="1.1709431161017083"/>
    <n v="1.6692392900784787"/>
    <n v="3.0219932113362908"/>
    <n v="5.5185369613054744"/>
    <n v="0"/>
    <n v="0"/>
    <n v="0"/>
    <n v="0"/>
    <n v="0"/>
    <n v="0"/>
    <n v="0"/>
    <n v="0"/>
    <n v="0"/>
    <n v="8.2221767584274991E-4"/>
    <n v="3.0534186352236402E-3"/>
    <n v="5.8757835831466428E-3"/>
    <n v="8.706959023056628E-3"/>
    <n v="1.1546972458402117E-2"/>
    <n v="1.1546972458402117E-2"/>
    <n v="1.4395851478488321E-2"/>
    <n v="1.725362375874516E-2"/>
    <n v="2.0120317060996106E-2"/>
    <n v="2.2995959233727891E-2"/>
    <n v="2.5880578212361026E-2"/>
    <n v="2.8774202019521189E-2"/>
    <n v="3.1676858765311455E-2"/>
    <n v="3.4588576647585349E-2"/>
    <n v="3.7509383952220803E-2"/>
    <n v="4.0439309053394913E-2"/>
    <n v="4.3378380413859607E-2"/>
    <n v="4.6326626585218127E-2"/>
    <n v="4.6326626585218127E-2"/>
    <n v="4.9284076208202389E-2"/>
    <n v="5.2250758012951232E-2"/>
    <n v="5.5226700819289508E-2"/>
    <n v="5.8211933537008043E-2"/>
    <n v="6.1206485166144499E-2"/>
    <n v="6.4210384797265083E-2"/>
    <n v="6.7223661611747143E-2"/>
    <n v="7.0246344882062675E-2"/>
    <n v="7.3278463972062641E-2"/>
    <n v="7.6320048337262289E-2"/>
    <n v="7.9371127525127261E-2"/>
    <n v="8.2431731175360609E-2"/>
    <n v="8.2431731175360609E-2"/>
    <n v="8.5501889020190777E-2"/>
    <n v="8.8581630884660423E-2"/>
    <n v="9.1670986686916131E-2"/>
    <n v="9.4769986438499057E-2"/>
    <n v="9.7878660244636512E-2"/>
    <n v="0.10099703830453437"/>
    <n v="0.10412515091167046"/>
    <n v="0.10726302845408887"/>
    <n v="0.11041070141469514"/>
    <n v="0.11356820037155234"/>
    <n v="0.11673555599817818"/>
    <n v="0.119912799063843"/>
    <n v="0.119912799063843"/>
    <n v="0.12309996043386862"/>
    <n v="0.12629707106992819"/>
    <n v="0.12950416203034704"/>
    <n v="0.1327212644704043"/>
    <n v="0.1359484096426356"/>
    <n v="0.1391856288971367"/>
    <n v="0.14243295368186801"/>
    <n v="0.14569041554296006"/>
    <n v="0.14895804612502003"/>
    <n v="0.1522358771714391"/>
    <n v="0.15552394052470087"/>
    <n v="0.15882226812669059"/>
    <n v="0.15882226812669059"/>
  </r>
  <r>
    <s v="DE Florida"/>
    <x v="25"/>
    <s v="Transmission"/>
    <s v="PEF Transmission Expansion GG Tarpon Spring to Odess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412866831327007"/>
    <n v="0.9772767623930938"/>
    <n v="2.2009708395103038"/>
    <n v="3.9167422223437685"/>
    <n v="6.126127013856423"/>
    <n v="8.8306661122177381"/>
    <n v="12.031905225772777"/>
    <n v="15.731394888057967"/>
    <n v="19.930690472863763"/>
    <n v="24.631352209344318"/>
    <n v="29.834945197174331"/>
    <n v="29.834945197174331"/>
    <n v="35.543039421753207"/>
    <n v="41.916958035169586"/>
    <n v="49.118527787156303"/>
    <n v="57.150332331443096"/>
    <n v="66.014963387074047"/>
    <n v="75.715020763584818"/>
    <n v="86.253112386258522"/>
    <n v="97.631854321460366"/>
    <n v="109.85387080205146"/>
    <n v="122.92179425288191"/>
    <n v="136.8382653163635"/>
    <n v="151.60593287812225"/>
    <n v="151.60593287812225"/>
    <n v="167.22745409273088"/>
    <n v="185.40294295527738"/>
    <n v="207.83782065570472"/>
    <n v="234.54538360036645"/>
    <n v="265.53896970260899"/>
    <n v="300.83195851234262"/>
    <n v="340.4377713460172"/>
    <n v="384.36987141700359"/>
    <n v="432.64176396638192"/>
    <n v="485.26699639413812"/>
    <n v="542.25915839077038"/>
    <n v="603.63188206930602"/>
    <n v="603.63188206930602"/>
    <n v="669.39884209773049"/>
    <n v="737.4724303520486"/>
    <n v="805.75852188461249"/>
    <n v="874.25778006053088"/>
    <n v="942.97087031571925"/>
    <n v="0"/>
    <n v="0"/>
    <n v="0"/>
    <n v="0"/>
    <n v="0"/>
    <n v="0"/>
    <n v="0"/>
    <n v="0"/>
  </r>
  <r>
    <s v="DE Florida"/>
    <x v="25"/>
    <s v="Transmission"/>
    <s v="PEF Transmission Expansion GG Tarpon Spring to Odess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435689455496789"/>
    <n v="0.45778456270689699"/>
    <n v="1.0309980878176017"/>
    <n v="1.8347147855031745"/>
    <n v="2.8696542106023473"/>
    <n v="4.1365381641666055"/>
    <n v="5.6360907004721224"/>
    <n v="7.3690381340535831"/>
    <n v="9.3361090467599688"/>
    <n v="11.538034294832357"/>
    <n v="13.975547016003832"/>
    <n v="13.975547016003832"/>
    <n v="16.649382636621542"/>
    <n v="19.63510956419838"/>
    <n v="23.008532105877915"/>
    <n v="26.770860519427824"/>
    <n v="30.923308840641148"/>
    <n v="35.467094895130046"/>
    <n v="40.403440310156348"/>
    <n v="45.733570526499065"/>
    <n v="51.458714810358927"/>
    <n v="57.580106265300074"/>
    <n v="64.098981844229058"/>
    <n v="71.01658236141121"/>
    <n v="71.01658236141121"/>
    <n v="78.334152504524511"/>
    <n v="86.848074600196071"/>
    <n v="97.357217017870568"/>
    <n v="109.86780817697057"/>
    <n v="124.38609593998872"/>
    <n v="140.91834767318258"/>
    <n v="159.47085030745893"/>
    <n v="180.04991039944815"/>
    <n v="202.66185419276925"/>
    <n v="227.3130276794862"/>
    <n v="254.00979666175593"/>
    <n v="282.75854681366906"/>
    <n v="282.75854681366906"/>
    <n v="313.56568374328344"/>
    <n v="345.45331172144415"/>
    <n v="377.44048235123546"/>
    <n v="409.52750637196669"/>
    <n v="441.71469549297274"/>
    <n v="0"/>
    <n v="0"/>
    <n v="0"/>
    <n v="0"/>
    <n v="0"/>
    <n v="0"/>
    <n v="0"/>
    <n v="0"/>
  </r>
  <r>
    <s v="DE Florida"/>
    <x v="25"/>
    <s v="Transmission"/>
    <s v="PEF Transmission Expansion GG W Lake Wales-Lake Wal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3443377011227737"/>
    <n v="1.3387790723162558"/>
    <n v="3.0151271493443201"/>
    <n v="5.3655757720985555"/>
    <n v="8.3922292600295378"/>
    <n v="12.097198501578745"/>
    <n v="16.482600974684775"/>
    <n v="21.550560767353581"/>
    <n v="27.303208598292922"/>
    <n v="33.742681837611229"/>
    <n v="40.871124527581074"/>
    <n v="40.871124527581074"/>
    <n v="48.690687403467471"/>
    <n v="56.86909414430891"/>
    <n v="65.073031172121034"/>
    <n v="73.302578184034772"/>
    <n v="81.557815125969185"/>
    <n v="89.838822193408134"/>
    <n v="98.145679832179283"/>
    <n v="106.47846873923567"/>
    <n v="114.83726986343953"/>
    <n v="123.2221644063488"/>
    <n v="131.63323382300581"/>
    <n v="140.07055982272874"/>
    <n v="140.07055982272874"/>
  </r>
  <r>
    <s v="DE Florida"/>
    <x v="25"/>
    <s v="Transmission"/>
    <s v="PEF Transmission Expansion GG W Lake Wales-Lake Wal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665840332719058"/>
    <n v="0.6271226491466767"/>
    <n v="1.4123723357427913"/>
    <n v="2.5133901193824437"/>
    <n v="3.9311617238611314"/>
    <n v="5.6666759500787531"/>
    <n v="7.7209246856453131"/>
    <n v="10.094902914516609"/>
    <n v="12.789608726660008"/>
    <n v="15.806043327750382"/>
    <n v="19.145211048896321"/>
    <n v="19.145211048896321"/>
    <n v="22.808119356396713"/>
    <n v="26.639120458200569"/>
    <n v="30.482080681213894"/>
    <n v="34.337037357866592"/>
    <n v="38.204027937128096"/>
    <n v="42.083089984871165"/>
    <n v="45.974261184236809"/>
    <n v="49.87757933600038"/>
    <n v="53.793082358938769"/>
    <n v="57.720808290198768"/>
    <n v="61.660795285666609"/>
    <n v="65.61308162033859"/>
    <n v="65.61308162033859"/>
  </r>
  <r>
    <s v="DE Florida"/>
    <x v="25"/>
    <s v="Transmission"/>
    <s v="PEF Transmission Expansion GG Waukeena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481614141428923E-2"/>
    <n v="0.6371264432882352"/>
    <n v="2.2269350559220022"/>
    <n v="4.6938015286993435"/>
    <n v="7.5592480005499123"/>
    <n v="10.489329836096681"/>
    <n v="13.486430312939298"/>
    <n v="16.548204088402141"/>
    <n v="19.676879144839539"/>
    <n v="22.87157182379374"/>
    <n v="22.87157182379374"/>
    <n v="26.128646597101945"/>
    <n v="29.422835095644352"/>
    <n v="32.736338610573725"/>
    <n v="36.160784680386314"/>
    <n v="39.782085369786039"/>
    <n v="43.577153270211646"/>
    <n v="47.456885073920667"/>
    <n v="51.359102690037901"/>
    <n v="55.284282705167229"/>
    <n v="59.232020912334605"/>
    <n v="63.202765172054761"/>
    <n v="67.196383779241245"/>
    <n v="67.196383779241245"/>
    <n v="71.212232485695822"/>
    <n v="75.245637160823875"/>
    <n v="79.298391406517098"/>
    <n v="83.439077733537701"/>
    <n v="87.73200166528494"/>
    <n v="92.159901682212904"/>
    <n v="96.656114928705321"/>
    <n v="101.17412742502748"/>
    <n v="105.71431133574677"/>
    <n v="110.27637975354833"/>
    <n v="114.86068344359744"/>
    <n v="119.46713951607155"/>
    <n v="119.46713951607155"/>
    <n v="124.09528158099106"/>
    <n v="128.74162763344211"/>
    <n v="133.79685720815215"/>
    <n v="143.26065506963246"/>
    <n v="160.88312780233269"/>
    <n v="185.65476732381936"/>
    <n v="213.68338716246035"/>
    <n v="242.25252282961836"/>
    <n v="271.38160735492954"/>
    <n v="301.05160841616345"/>
    <n v="331.28069606382525"/>
    <n v="362.06172849943044"/>
    <n v="362.06172849943044"/>
    <n v="393.36517867483843"/>
    <n v="424.98554490024253"/>
    <n v="456.70461947428146"/>
    <n v="488.52271053184597"/>
    <n v="0"/>
    <n v="0"/>
    <n v="0"/>
    <n v="0"/>
    <n v="0"/>
    <n v="0"/>
    <n v="0"/>
    <n v="0"/>
    <n v="0"/>
  </r>
  <r>
    <s v="DE Florida"/>
    <x v="25"/>
    <s v="Transmission"/>
    <s v="PEF Transmission Expansion GG Waukeena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710183423077575E-2"/>
    <n v="0.29844836330241853"/>
    <n v="1.0431604740662537"/>
    <n v="2.1987117293026293"/>
    <n v="3.5409693277172125"/>
    <n v="4.9135039907706917"/>
    <n v="6.3174321142843404"/>
    <n v="7.7516550722471109"/>
    <n v="9.2172165157177872"/>
    <n v="10.713702513642001"/>
    <n v="10.713702513642001"/>
    <n v="12.239410079993421"/>
    <n v="13.782502783422242"/>
    <n v="15.334643196436147"/>
    <n v="16.938752295217668"/>
    <n v="18.63507376352679"/>
    <n v="20.412792794710004"/>
    <n v="22.230170834920248"/>
    <n v="24.058081876831256"/>
    <n v="25.896749167325023"/>
    <n v="27.745983364221338"/>
    <n v="29.605994258275274"/>
    <n v="31.4767201550337"/>
    <n v="31.4767201550337"/>
    <n v="33.357859270098324"/>
    <n v="35.24722210617152"/>
    <n v="37.145648838001385"/>
    <n v="39.085265487516175"/>
    <n v="41.096194612666494"/>
    <n v="43.170350420889726"/>
    <n v="45.276506111977952"/>
    <n v="47.392873199095085"/>
    <n v="49.519626014835843"/>
    <n v="51.6566301635564"/>
    <n v="53.804049953755616"/>
    <n v="55.961846557454948"/>
    <n v="55.961846557454948"/>
    <n v="58.129801504164668"/>
    <n v="60.306283722566853"/>
    <n v="62.674298750955259"/>
    <n v="67.107414048770551"/>
    <n v="75.362287472752001"/>
    <n v="86.966036382229603"/>
    <n v="100.09544861207759"/>
    <n v="113.47805401269933"/>
    <n v="127.12295557448239"/>
    <n v="141.02123800992086"/>
    <n v="155.18141269362735"/>
    <n v="169.60013420164213"/>
    <n v="169.60013420164213"/>
    <n v="184.26357121479214"/>
    <n v="199.07546082698585"/>
    <n v="213.93358827062525"/>
    <n v="228.83809788496166"/>
    <n v="0"/>
    <n v="0"/>
    <n v="0"/>
    <n v="0"/>
    <n v="0"/>
    <n v="0"/>
    <n v="0"/>
    <n v="0"/>
    <n v="0"/>
  </r>
  <r>
    <s v="DE Florida"/>
    <x v="25"/>
    <s v="Transmission"/>
    <s v="PEF Transmission Expansion HB Capacity"/>
    <s v="AFUDC Not Eligible"/>
    <s v="Expansion"/>
    <s v="Other Transmission &amp; Distribution Expansion"/>
    <s v="Transmission Expansion"/>
    <s v="HB - Distribution Substation"/>
    <s v="~"/>
    <s v="PEF Distribution Station Equip 362.0"/>
    <n v="746.68000000000006"/>
    <n v="746.68000000000006"/>
    <n v="746.31999999999994"/>
    <n v="635.90999999999985"/>
    <n v="635.94000000000005"/>
    <n v="636"/>
    <n v="632.92999999999984"/>
    <n v="633.21999999999991"/>
    <n v="619.18999999999994"/>
    <n v="619.69999999999993"/>
    <n v="620.38999999999987"/>
    <n v="621.25"/>
    <n v="621.25"/>
    <n v="643.94026421210003"/>
    <n v="667.59603061088853"/>
    <n v="0"/>
    <n v="0"/>
    <n v="1.149912144309551"/>
    <n v="0"/>
    <n v="0"/>
    <n v="0.53535999410436275"/>
    <n v="0"/>
    <n v="0"/>
    <n v="0.57365003433764072"/>
    <n v="0"/>
    <n v="0"/>
    <n v="0"/>
    <n v="1.0787996128920603"/>
    <n v="0"/>
    <n v="0"/>
    <n v="0.33559306391691524"/>
    <n v="0"/>
    <n v="0"/>
    <n v="0.23100402725726923"/>
    <n v="0"/>
    <n v="0"/>
    <n v="0.36377061760461776"/>
    <n v="0"/>
    <n v="0"/>
    <n v="0"/>
    <n v="0.96168454975870532"/>
    <n v="0"/>
    <n v="0"/>
    <n v="0.29916090135580575"/>
    <n v="0"/>
    <n v="0"/>
    <n v="0.20592610647106549"/>
    <n v="0"/>
    <n v="0"/>
    <n v="0.32427948474018004"/>
    <n v="0"/>
    <n v="0"/>
    <n v="0"/>
    <n v="2.753600273433408"/>
    <n v="0"/>
    <n v="0"/>
    <n v="0.85659017812090477"/>
    <n v="0"/>
    <n v="0"/>
    <n v="0.58963012687276484"/>
    <n v="0"/>
    <n v="0"/>
    <n v="0.92851245044276687"/>
    <n v="0"/>
    <n v="0"/>
    <n v="0"/>
    <n v="0.13976294421376803"/>
    <n v="0"/>
    <n v="0"/>
    <n v="4.3477467094197281E-2"/>
    <n v="0"/>
    <n v="0"/>
    <n v="2.992752554680778E-2"/>
    <n v="0"/>
    <n v="0"/>
    <n v="4.7127985519558317E-2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HB Central Plaza-Bayboro South"/>
    <s v="AFUDC Not Eligible"/>
    <s v="Expansion"/>
    <s v="Customer Adds"/>
    <s v="Transmission Expan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298202095332441E-2"/>
    <n v="0.34546220288986473"/>
    <n v="0.77803163236142225"/>
    <n v="1.384547805034543"/>
    <n v="2.1655537252390769"/>
    <n v="3.1215940923852008"/>
    <n v="4.2532153062548987"/>
    <n v="5.5609654723099622"/>
    <n v="7.0453944070165599"/>
    <n v="8.7070536431864287"/>
    <n v="10.546496435334737"/>
    <n v="10.546496435334737"/>
    <n v="12.564277765054674"/>
    <n v="14.674656144313492"/>
    <n v="16.791622428447489"/>
    <n v="18.91519718272168"/>
    <n v="21.045401036599046"/>
    <n v="23.182254683940943"/>
    <n v="25.325778883208141"/>
    <n v="27.475994457662463"/>
    <n v="29.632922295569092"/>
    <n v="31.79658335039948"/>
    <n v="33.966998641034898"/>
    <n v="36.144189251970637"/>
    <n v="36.144189251970637"/>
  </r>
  <r>
    <s v="DE Florida"/>
    <x v="25"/>
    <s v="Transmission"/>
    <s v="PEF Transmission Expansion HB Cust Adds"/>
    <s v="AFUDC Not Eligible"/>
    <s v="Expansion"/>
    <s v="Customer Adds"/>
    <s v="Transmission Expansion"/>
    <s v="HB - Distribution Substation"/>
    <s v="~"/>
    <s v="PEF Distribution Station Equip 362.0"/>
    <n v="355.17999999999989"/>
    <n v="357.56999999999994"/>
    <n v="359.67999999999989"/>
    <n v="361.92999999999989"/>
    <n v="364.21999999999991"/>
    <n v="366.7399999999999"/>
    <n v="354.36999999999989"/>
    <n v="347.67999999999989"/>
    <n v="350.32999999999987"/>
    <n v="353.07999999999993"/>
    <n v="356.21999999999991"/>
    <n v="359.75999999999988"/>
    <n v="359.75999999999988"/>
    <n v="388.66046768504987"/>
    <n v="414.94139330690376"/>
    <n v="0"/>
    <n v="0"/>
    <n v="1.54271370565E-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HB Voltage"/>
    <s v="AFUDC Not Eligible"/>
    <s v="Expansion"/>
    <s v="Other Transmission &amp; Distribution Expansion"/>
    <s v="Voltage Control"/>
    <s v="HB - Distribution Substation"/>
    <s v="~"/>
    <s v="PEF Distribution Station Equip 362.0"/>
    <n v="48.870000000000005"/>
    <n v="55.269999999999996"/>
    <n v="62.59"/>
    <n v="70.59"/>
    <n v="79.209999999999994"/>
    <n v="88.48"/>
    <n v="98.45"/>
    <n v="108.87"/>
    <n v="119.58"/>
    <n v="130.64000000000001"/>
    <n v="142.22"/>
    <n v="153.86000000000001"/>
    <n v="153.86000000000001"/>
    <n v="0"/>
    <n v="0"/>
    <n v="0"/>
    <n v="0"/>
    <n v="0"/>
    <n v="0"/>
    <n v="0"/>
    <n v="4.9729763935000004E-3"/>
    <n v="1.5007234907768298E-2"/>
    <n v="2.5145598801862831E-2"/>
    <n v="3.5315611322374645E-2"/>
    <n v="4.5517371265871361E-2"/>
    <n v="4.5517371265871361E-2"/>
    <n v="5.5750977737330891E-2"/>
    <n v="6.6016530151104189E-2"/>
    <n v="7.6314128231880982E-2"/>
    <n v="8.6643872015658596E-2"/>
    <n v="9.700586185071372E-2"/>
    <n v="0.10740019839857724"/>
    <n v="0.11782698263501212"/>
    <n v="0.12828631585099437"/>
    <n v="0.13877829965369695"/>
    <n v="0.1493030359674769"/>
    <n v="0.1598606270348655"/>
    <n v="0.17045117541756144"/>
    <n v="0.17045117541756144"/>
    <n v="0.18107478399742719"/>
    <n v="0.19173155597748842"/>
    <n v="0.20242159488293668"/>
    <n v="0.21314500456213489"/>
    <n v="0.22390188918762638"/>
    <n v="0.23469235325714671"/>
    <n v="0.24551650159463895"/>
    <n v="0.25637443935127191"/>
    <n v="0.26726627200646158"/>
    <n v="0.27819210536889599"/>
    <n v="0.28915204557756291"/>
    <n v="0.30014619910278101"/>
    <n v="0.30014619910278101"/>
    <n v="0.3111746727472342"/>
    <n v="0.32223757364700906"/>
    <n v="0.33333500927263571"/>
    <n v="0.34446708743013182"/>
    <n v="0.35563391626204982"/>
    <n v="0.36683560424852757"/>
    <n v="0.37807226020834206"/>
    <n v="0.38934399329996661"/>
    <n v="0.40065091302263134"/>
    <n v="0.41199312921738668"/>
    <n v="0.42337075206817071"/>
    <n v="0.43478389210287938"/>
    <n v="0.43478389210287938"/>
    <n v="0.44623266019444019"/>
    <n v="0.45771716756188935"/>
    <n v="0.46923752577145228"/>
    <n v="0.48079384673762726"/>
    <n v="0.49238624272427273"/>
    <n v="0.50401482634569783"/>
    <n v="0.51567971056775641"/>
    <n v="0.52738100870894444"/>
    <n v="0.53911883444150088"/>
    <n v="0.55089330179251184"/>
    <n v="0.56270452514501845"/>
    <n v="0.57455261923912793"/>
    <n v="0.57455261923912793"/>
    <n v="0.58643769917312816"/>
    <n v="0.59835988040460597"/>
    <n v="0.61031927875156866"/>
    <n v="0.6223160103935691"/>
    <n v="0.63435019187283437"/>
    <n v="0.646421940095398"/>
    <n v="0.65853137233223558"/>
    <n v="0.67067860622040398"/>
    <n v="0.68286375976418401"/>
    <n v="0.69508695133622711"/>
    <n v="0.70734829967870483"/>
    <n v="0.71964792390446286"/>
    <n v="0.71964792390446286"/>
  </r>
  <r>
    <s v="DE Florida"/>
    <x v="25"/>
    <s v="Transmission"/>
    <s v="PEF Transmission Expansion SB DEC 2024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741847072714448"/>
    <n v="0.98868938145844276"/>
    <n v="2.225342092768833"/>
    <n v="3.9621936280394285"/>
    <n v="6.2018845730353203"/>
    <n v="8.945579027873567"/>
    <n v="12.193696368658536"/>
    <n v="15.945061748286353"/>
    <n v="20.201748495807184"/>
    <n v="24.9680742284848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SB DEC 2025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013916666666664"/>
    <n v="1.0413687352990748"/>
    <n v="2.3453153781723293"/>
    <n v="4.1736108454955749"/>
    <n v="6.5278919812636325"/>
    <n v="9.4098007391581167"/>
    <n v="12.820984198498191"/>
    <n v="16.763094580241116"/>
    <n v="21.237789263032752"/>
    <n v="26.24673079930815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SB DEC 2026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027833333333329"/>
    <n v="2.0827374705981496"/>
    <n v="4.6906307563446585"/>
    <n v="8.3472216909911499"/>
    <n v="13.055783962527265"/>
    <n v="18.819601478316233"/>
    <n v="25.641968396996383"/>
    <n v="33.526189160482232"/>
    <n v="42.475578526065505"/>
    <n v="52.4934615986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SB MAR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4.2918301222356001E-2"/>
    <n v="0.1678191077626508"/>
    <n v="0"/>
    <n v="0"/>
    <n v="0"/>
    <n v="0"/>
    <n v="0"/>
    <n v="0"/>
    <n v="0"/>
    <n v="0.121325716466315"/>
    <n v="0.49924794565686492"/>
    <n v="0.49924794565686492"/>
    <n v="1.1518268496734265"/>
    <n v="2.0305373526985369"/>
    <n v="3.0231384588203243"/>
    <n v="4.0554481624361589"/>
    <n v="6.1268545222600528"/>
    <n v="10.724932165809212"/>
    <n v="17.037975803710172"/>
    <n v="23.578490342980068"/>
    <n v="30.144301474131868"/>
    <n v="36.735417146785053"/>
    <n v="43.35197429156289"/>
    <n v="49.994074679502866"/>
    <n v="49.994074679502866"/>
    <n v="56.661814187214759"/>
    <n v="63.352871741543659"/>
    <n v="70.064822473999953"/>
    <n v="76.797727646533559"/>
    <n v="83.551705755898297"/>
    <n v="90.326901436959858"/>
    <n v="97.123337384751039"/>
    <n v="103.9410005997764"/>
    <n v="110.77994656873135"/>
    <n v="117.64024172557765"/>
    <n v="124.52195271851252"/>
    <n v="131.42514640189637"/>
    <n v="131.42514640189637"/>
    <n v="138.34988983709033"/>
    <n v="145.29625016751265"/>
    <n v="152.26429474258765"/>
    <n v="159.25409125337131"/>
    <n v="166.26570760222882"/>
    <n v="173.29921190349404"/>
    <n v="180.35467248413138"/>
    <n v="187.43215788439949"/>
    <n v="194.53173685851706"/>
    <n v="201.65347837533076"/>
    <n v="208.79745161898526"/>
    <n v="215.96372598959528"/>
    <n v="215.96372598959528"/>
    <n v="223.15237110391979"/>
    <n v="230.36345679603835"/>
    <n v="237.59705311802941"/>
    <n v="244.85323034065095"/>
    <n v="252.13205895402302"/>
    <n v="259.43360966831261"/>
    <n v="266.75795341442046"/>
    <n v="274.10516134467025"/>
    <n v="281.47530483349965"/>
    <n v="288.86845547815381"/>
    <n v="296.28468509938085"/>
    <n v="303.7240657421296"/>
    <n v="303.7240657421296"/>
    <n v="311.18666967624938"/>
    <n v="318.67256939719221"/>
    <n v="326.18183762671691"/>
    <n v="333.71454731359569"/>
    <n v="341.27077163432267"/>
    <n v="348.85058399382496"/>
    <n v="356.45405802617552"/>
    <n v="364.08126759530865"/>
    <n v="371.73228679573748"/>
    <n v="379.4071899532737"/>
    <n v="387.10605162574973"/>
    <n v="394.82894660374285"/>
    <n v="394.82894660374285"/>
  </r>
  <r>
    <s v="DE Florida"/>
    <x v="25"/>
    <s v="Transmission"/>
    <s v="PEF Transmission Expansion SB MAY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7.9392808776000013E-3"/>
    <n v="2.8414204809851866"/>
    <n v="13.114791180311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SB NOV 2024B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1.01871017945E-5"/>
    <n v="4.9098365913558849E-5"/>
    <n v="1.2791506538998025E-4"/>
    <n v="2.4593093935365616E-4"/>
    <n v="4.025155639711083E-4"/>
    <n v="6.0021940216569E-4"/>
    <n v="8.3710333251184863E-4"/>
    <n v="1.1144794868483509E-3"/>
    <n v="1.4323181850360608E-3"/>
    <n v="1.7896027383137423E-3"/>
    <n v="6.2164542118738533E-3"/>
    <n v="6.2164542118738533E-3"/>
    <n v="1.6880142314922932E-2"/>
    <n v="2.9770828822332656E-2"/>
    <n v="4.2739475874202966E-2"/>
    <n v="8.5632159036391181E-2"/>
    <n v="0.2060891701795573"/>
    <n v="0.4219519198035207"/>
    <n v="0.72382085893502479"/>
    <n v="1.08679633750594"/>
    <n v="1.4732205609665532"/>
    <n v="1.9279487125051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Expansion SB NOV 2026A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1.9379514660199999E-2"/>
    <n v="7.5777897792579318E-2"/>
    <n v="0.16935886184803148"/>
    <n v="0.3015985121511966"/>
    <n v="0.47278814323702362"/>
    <n v="0.81774756280672234"/>
    <n v="1.6773137805973093"/>
    <n v="3.2976170775834239"/>
    <n v="5.460240422478928"/>
    <n v="7.9119512413549922"/>
    <n v="10.641866370163466"/>
    <n v="10.641866370163466"/>
    <n v="13.542113893305739"/>
    <n v="19.290576684004471"/>
    <n v="32.297444167742086"/>
    <n v="53.20889775936979"/>
    <n v="77.613819668649199"/>
    <n v="102.09492569050514"/>
    <n v="126.65245364659633"/>
    <n v="151.28664210098222"/>
    <n v="175.99773036244051"/>
    <n v="200.785958486791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Maintenance FF"/>
    <s v="AFUDC Not Eligible"/>
    <s v="Maintenance"/>
    <s v="Maintenance"/>
    <s v="Transmission"/>
    <s v="FF - Transmission Stations "/>
    <s v="~"/>
    <s v="PEF Transmission (Excl. ECC) 353.1"/>
    <n v="2256.3699999999985"/>
    <n v="2269.3299999999995"/>
    <n v="2273.15"/>
    <n v="2306.9899999999984"/>
    <n v="2332.7999999999988"/>
    <n v="2368.119999999999"/>
    <n v="2369.9199999999992"/>
    <n v="2408.31"/>
    <n v="2436.7799999999993"/>
    <n v="2463.91"/>
    <n v="2494.5499999999997"/>
    <n v="2524.7100000000009"/>
    <n v="2524.7100000000009"/>
    <n v="2564.3284562881008"/>
    <n v="2610.8928003560127"/>
    <n v="0"/>
    <n v="0"/>
    <n v="3.2518457365281148"/>
    <n v="0"/>
    <n v="0"/>
    <n v="3.45961251501492"/>
    <n v="0"/>
    <n v="0"/>
    <n v="8.3970960024446839"/>
    <n v="0"/>
    <n v="0"/>
    <n v="0"/>
    <n v="5.6606434349132249"/>
    <n v="0"/>
    <n v="0"/>
    <n v="3.7193992318454749"/>
    <n v="0"/>
    <n v="0"/>
    <n v="3.9426228798907785"/>
    <n v="0"/>
    <n v="0"/>
    <n v="2.932628149132924"/>
    <n v="0"/>
    <n v="0"/>
    <n v="0"/>
    <n v="5.2096786638983099"/>
    <n v="0"/>
    <n v="0"/>
    <n v="3.4230869765006098"/>
    <n v="0"/>
    <n v="0"/>
    <n v="3.6285271335906297"/>
    <n v="0"/>
    <n v="0"/>
    <n v="2.6989953480296522"/>
    <n v="0"/>
    <n v="0"/>
    <n v="0"/>
    <n v="4.8778075361184703"/>
    <n v="0"/>
    <n v="0"/>
    <n v="3.2050267450218271"/>
    <n v="0"/>
    <n v="0"/>
    <n v="3.3973797884867398"/>
    <n v="0"/>
    <n v="0"/>
    <n v="2.5270617821016357"/>
    <n v="0"/>
    <n v="0"/>
    <n v="0"/>
    <n v="4.0222351032758601"/>
    <n v="0"/>
    <n v="0"/>
    <n v="2.6428617745387939"/>
    <n v="0"/>
    <n v="0"/>
    <n v="2.8014758973629563"/>
    <n v="0"/>
    <n v="0"/>
    <n v="2.083812559813385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Maintenance FF SPP"/>
    <s v="AFUDC Not Eligible"/>
    <s v="Recoverable"/>
    <s v="Florida SPP"/>
    <s v="Transmission"/>
    <s v="FF - Transmission Stations "/>
    <s v="DEF - SPP"/>
    <s v="PEF Transmission (Excl. ECC) 353.1 SPP"/>
    <n v="0"/>
    <n v="0.13"/>
    <n v="0.6"/>
    <n v="1.29"/>
    <n v="2.11"/>
    <n v="3.07"/>
    <n v="4.07"/>
    <n v="5.08"/>
    <n v="6.1"/>
    <n v="6.54"/>
    <n v="6.68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1"/>
    <n v="7.5002188557541531"/>
    <n v="9.7383632788495937"/>
    <n v="11.98349445024628"/>
    <n v="14.235634180266779"/>
    <n v="16.49480434731829"/>
    <n v="18.761026898105182"/>
    <n v="21.034323847842188"/>
    <n v="23.31471728046828"/>
    <n v="25.602229348861197"/>
    <n v="27.896882275052654"/>
    <n v="30.198698350444218"/>
    <n v="32.507699936023847"/>
    <n v="32.507699936023847"/>
  </r>
  <r>
    <s v="DE Florida"/>
    <x v="25"/>
    <s v="Transmission"/>
    <s v="PEF Transmission Maintenance FF_PS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1.3006958333333329"/>
    <n v="5.2068436764953727"/>
    <n v="11.726576890861642"/>
    <n v="20.868054227477867"/>
    <n v="32.639459906318152"/>
    <n v="47.049003695790567"/>
    <n v="64.104920992490932"/>
    <n v="83.815472901205553"/>
    <n v="106.18894631516372"/>
    <n v="131.23365399654071"/>
    <n v="0"/>
    <n v="0"/>
    <n v="0"/>
    <n v="2.6013916667186945"/>
    <n v="10.413687353199023"/>
    <n v="23.453153782192352"/>
    <n v="41.736108455790472"/>
    <n v="65.278919813941911"/>
    <n v="94.098007393463135"/>
    <n v="128.2098419875461"/>
    <n v="167.63094580576376"/>
    <n v="212.37789263457503"/>
    <n v="262.4673079983308"/>
    <n v="0"/>
    <n v="0"/>
    <n v="0"/>
    <n v="5.2027833333333335"/>
    <n v="20.827374705981498"/>
    <n v="46.906307563446589"/>
    <n v="83.472216909911509"/>
    <n v="130.55783962527266"/>
    <n v="188.19601478316235"/>
    <n v="256.41968396996384"/>
    <n v="335.26189160482238"/>
    <n v="424.75578526065505"/>
    <n v="524.93461598616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Maintenance FF_PS 2027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175993852083334E-2"/>
    <n v="4.073574150306157E-2"/>
    <n v="9.17428743056561E-2"/>
    <n v="0.16326122224867318"/>
    <n v="0.2553548145770802"/>
    <n v="0.36808788041401769"/>
    <n v="0.50152484938475306"/>
    <n v="0.65573035224258192"/>
    <n v="0.83076922149668364"/>
    <n v="1.0267064920419364"/>
    <n v="1.2436074017906988"/>
    <n v="1.2436074017906988"/>
    <n v="1.4815373923065636"/>
    <n v="1.7922354511310052"/>
    <n v="2.2276020778507375"/>
    <n v="2.788026446594102"/>
    <n v="3.4738989463626417"/>
    <n v="4.2856111848235336"/>
    <n v="5.2235559921138623"/>
    <n v="6.2881274246567642"/>
    <n v="7.4797207689894929"/>
    <n v="8.7987325456034249"/>
    <n v="10.245560512796059"/>
    <n v="11.820603670535039"/>
    <n v="11.820603670535039"/>
    <n v="13.524262264334238"/>
    <n v="16.400538916503944"/>
    <n v="21.496695281020425"/>
    <n v="28.819661089785328"/>
    <n v="38.376387707036479"/>
    <n v="50.173848196876904"/>
    <n v="64.219037391014652"/>
    <n v="80.518971956714054"/>
    <n v="99.080690464959162"/>
    <n v="119.9112534588299"/>
    <n v="143.01774352209173"/>
    <n v="168.40726534799936"/>
    <n v="168.40726534799936"/>
    <n v="196.08694580831525"/>
    <n v="224.95848355963869"/>
    <n v="253.9201487242143"/>
    <n v="282.97222265008423"/>
    <n v="312.11498756356633"/>
    <n v="341.34872657199588"/>
    <n v="370.67372366647589"/>
    <n v="400.0902637246358"/>
    <n v="429.59863251339908"/>
    <n v="459.19911669175917"/>
    <n v="488.89200381356432"/>
    <n v="518.677582330311"/>
    <n v="518.677582330311"/>
  </r>
  <r>
    <s v="DE Florida"/>
    <x v="25"/>
    <s v="Transmission"/>
    <s v="PEF Transmission Maintenance FF_PS NOV 2024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5.6190059999999993E-4"/>
    <n v="6.423170636994599E-2"/>
    <n v="0.24852340223416988"/>
    <n v="0.71386134791977218"/>
    <n v="1.652627950955083"/>
    <n v="3.118888060278735"/>
    <n v="5.1497453206215482"/>
    <n v="7.76257858551309"/>
    <n v="10.971841138057339"/>
    <n v="14.718022926335484"/>
    <n v="18.820494246983028"/>
    <n v="23.15811151434918"/>
    <n v="23.15811151434918"/>
    <n v="27.724739838205085"/>
    <n v="32.525001629394417"/>
    <n v="37.526340070960799"/>
    <n v="42.859719182683463"/>
    <n v="49.128917518905219"/>
    <n v="56.589085274122411"/>
    <n v="75.78231274924633"/>
    <n v="112.05873137115547"/>
    <n v="154.38610802216968"/>
    <n v="197.0742239582535"/>
    <n v="0"/>
    <n v="0"/>
    <n v="0"/>
    <n v="0"/>
    <n v="0"/>
    <n v="0"/>
    <n v="0"/>
    <n v="0"/>
    <n v="3.1621534206223251E-5"/>
    <n v="8.1259151226800079E-4"/>
    <n v="2.6852337500976975E-3"/>
    <n v="4.943646454665317E-3"/>
    <n v="7.2237366090374209E-3"/>
    <n v="9.5196198491352916E-3"/>
    <n v="1.1825303588773678E-2"/>
    <n v="1.1825303588773678E-2"/>
    <n v="1.4138721514592296E-2"/>
    <n v="1.645963079061977E-2"/>
    <n v="1.8787785179506942E-2"/>
    <n v="2.1123207298105271E-2"/>
    <n v="2.3465919833868566E-2"/>
    <n v="2.5815945545073375E-2"/>
    <n v="2.8173307261040084E-2"/>
    <n v="3.0538027882354671E-2"/>
    <n v="3.2910130381091196E-2"/>
    <n v="3.5289637801034952E-2"/>
    <n v="3.7676573257906326E-2"/>
    <n v="4.007095993958535E-2"/>
    <n v="4.007095993958535E-2"/>
    <n v="4.2472821106336975E-2"/>
    <n v="4.4882180091037012E-2"/>
    <n v="4.7299060299398815E-2"/>
    <n v="4.972348521020066E-2"/>
    <n v="5.2155478375513806E-2"/>
    <n v="5.4595063420931317E-2"/>
    <n v="5.7042264045797555E-2"/>
    <n v="5.949710402343842E-2"/>
    <n v="6.1959607201392285E-2"/>
    <n v="6.442979750164167E-2"/>
    <n v="6.6907698920845637E-2"/>
    <n v="6.9393335530572892E-2"/>
    <n v="6.9393335530572892E-2"/>
    <n v="7.1886731477535631E-2"/>
    <n v="7.4387910983824135E-2"/>
    <n v="7.6896898347142029E-2"/>
    <n v="7.9413717941042364E-2"/>
    <n v="8.1938394215164398E-2"/>
    <n v="8.4470951695471072E-2"/>
    <n v="8.7011414984487293E-2"/>
    <n v="8.9559808761538934E-2"/>
    <n v="9.2116157782992591E-2"/>
    <n v="9.4680486882496043E-2"/>
    <n v="9.7252820971219539E-2"/>
    <n v="9.983318503809778E-2"/>
    <n v="9.983318503809778E-2"/>
  </r>
  <r>
    <s v="DE Florida"/>
    <x v="25"/>
    <s v="Transmission"/>
    <s v="PEF Transmission Maintenance FF_PS NOV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71278993491799E-2"/>
    <n v="0.36993049028269614"/>
    <n v="0.36993049028269614"/>
    <n v="0.82409923646363492"/>
    <n v="1.3579164675757474"/>
    <n v="1.9201564907118005"/>
    <n v="2.6943783446496505"/>
    <n v="4.1897357551066827"/>
    <n v="6.7397907325413531"/>
    <n v="10.015483141753011"/>
    <n v="13.501150529849323"/>
    <n v="17.010673376976943"/>
    <n v="20.543553500375182"/>
    <n v="24.100318061689709"/>
    <n v="27.680796617544715"/>
    <n v="27.680796617544715"/>
    <n v="31.338859438777412"/>
    <n v="35.234054856139998"/>
    <n v="39.597868114255867"/>
    <n v="47.561726518971888"/>
    <n v="67.811633204930189"/>
    <n v="106.03803389734483"/>
    <n v="156.62718153655581"/>
    <n v="210.78193312091878"/>
    <n v="265.32707771283134"/>
    <n v="320.25406467561066"/>
    <n v="375.57183536815364"/>
    <n v="0"/>
    <n v="0"/>
    <n v="0"/>
    <n v="0"/>
    <n v="0"/>
    <n v="0"/>
    <n v="0"/>
    <n v="0"/>
    <n v="0"/>
    <n v="1.5653153426653907E-5"/>
    <n v="6.2474033273815776E-5"/>
    <n v="1.3918643568643224E-4"/>
    <n v="2.4697318126828049E-4"/>
    <n v="3.8534363731641634E-4"/>
    <n v="3.8534363731641634E-4"/>
    <n v="6.8342274521456707E-4"/>
    <n v="1.1280170450026733E-3"/>
    <n v="1.5739992214785989E-3"/>
    <n v="2.021373607135364E-3"/>
    <n v="2.4701445479906026E-3"/>
    <n v="2.9203164036287806E-3"/>
    <n v="3.3718935472435486E-3"/>
    <n v="3.8248803656802245E-3"/>
    <n v="4.2792812594784095E-3"/>
    <n v="4.7351006429147378E-3"/>
    <n v="5.1923429440457573E-3"/>
    <n v="5.6510126047509485E-3"/>
    <n v="5.6510126047509485E-3"/>
    <n v="6.1111140807758738E-3"/>
    <n v="6.5726518417754615E-3"/>
    <n v="7.0356303713574285E-3"/>
    <n v="7.5000541671258357E-3"/>
    <n v="7.9659277407247795E-3"/>
    <n v="8.43325561788222E-3"/>
    <n v="8.9020423384539461E-3"/>
    <n v="9.3722924564676804E-3"/>
    <n v="9.8440105401673139E-3"/>
    <n v="1.031720117205729E-2"/>
    <n v="1.0791868948947118E-2"/>
    <n v="1.1268018481996031E-2"/>
    <n v="1.1268018481996031E-2"/>
  </r>
  <r>
    <s v="DE Florida"/>
    <x v="25"/>
    <s v="Transmission"/>
    <s v="PEF Transmission Maintenance FF_STIP"/>
    <s v="AFUDC Not Eligible"/>
    <s v="Maintenance"/>
    <s v="Maintenance"/>
    <s v="Transmission"/>
    <s v="FF - Transmission Stations "/>
    <s v="~"/>
    <s v="PEF Transmission (Excl. ECC) 353.1"/>
    <n v="17.489999999999998"/>
    <n v="21.18"/>
    <n v="25.289999999999996"/>
    <n v="29.790000000000003"/>
    <n v="34.660000000000004"/>
    <n v="40.1"/>
    <n v="46.55"/>
    <n v="53.940000000000005"/>
    <n v="61.68"/>
    <n v="69.350000000000009"/>
    <n v="77.280000000000015"/>
    <n v="85.420000000000059"/>
    <n v="85.420000000000059"/>
    <n v="94.225138485500054"/>
    <n v="105.78928822781972"/>
    <n v="0"/>
    <n v="0"/>
    <n v="4.5472942416239244"/>
    <n v="0"/>
    <n v="0"/>
    <n v="6.5712119032530991E-2"/>
    <n v="0"/>
    <n v="0"/>
    <n v="0.12796567587782701"/>
    <n v="0"/>
    <n v="0"/>
    <n v="0"/>
    <n v="2.4339740722134304"/>
    <n v="0"/>
    <n v="0"/>
    <n v="2.4607098334453306"/>
    <n v="0"/>
    <n v="0"/>
    <n v="2.4329993853851555"/>
    <n v="0"/>
    <n v="0"/>
    <n v="2.4594989688690303"/>
    <n v="0"/>
    <n v="0"/>
    <n v="0"/>
    <n v="1.9204914874741048"/>
    <n v="0"/>
    <n v="0"/>
    <n v="2.1281332415423755"/>
    <n v="0"/>
    <n v="0"/>
    <n v="2.6044155889683398"/>
    <n v="0"/>
    <n v="0"/>
    <n v="2.62877105259308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Maintenance GG"/>
    <s v="AFUDC Not Eligible"/>
    <s v="Maintenance"/>
    <s v="Maintenance"/>
    <s v="Transmission"/>
    <s v="GG - Transmission Lines"/>
    <s v="~"/>
    <s v="PEF Transmission O/H Conduct.&amp; Devices 356.0"/>
    <n v="1122.4099999999994"/>
    <n v="1130.3199999999995"/>
    <n v="1119.7399999999996"/>
    <n v="1121.7599999999995"/>
    <n v="1123.4599999999994"/>
    <n v="1125.1599999999996"/>
    <n v="1116.3099999999997"/>
    <n v="986.81"/>
    <n v="902.84"/>
    <n v="906.3900000000001"/>
    <n v="910.08000000000015"/>
    <n v="910.33000000000015"/>
    <n v="910.33000000000015"/>
    <n v="922.54990208180016"/>
    <n v="935.43890260573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Maintenance GG 355"/>
    <s v="AFUDC Not Eligible"/>
    <s v="Maintenance"/>
    <s v="Maintenance"/>
    <s v="Transmission"/>
    <s v="GG - Transmission Lines"/>
    <s v="~"/>
    <s v="PEF Transmission Poles &amp; Fixtures 355.0"/>
    <n v="0.05"/>
    <n v="0.05"/>
    <n v="0.05"/>
    <n v="0.05"/>
    <n v="0.05"/>
    <n v="0.05"/>
    <n v="0.05"/>
    <n v="0.05"/>
    <n v="0.09"/>
    <n v="1.19"/>
    <n v="4.3"/>
    <n v="11.39"/>
    <n v="11.39"/>
    <n v="32.901381144950001"/>
    <n v="46.403883682850434"/>
    <n v="0"/>
    <n v="0"/>
    <n v="0.42272050382289905"/>
    <n v="0"/>
    <n v="0"/>
    <n v="0.49406396311005907"/>
    <n v="0"/>
    <n v="0"/>
    <n v="0.6659779495352286"/>
    <n v="0"/>
    <n v="0"/>
    <n v="0"/>
    <n v="0.48377930616791986"/>
    <n v="0"/>
    <n v="0"/>
    <n v="0.46595658182795324"/>
    <n v="0"/>
    <n v="0"/>
    <n v="0.91673679171377098"/>
    <n v="0"/>
    <n v="0"/>
    <n v="0.70147252909028091"/>
    <n v="0"/>
    <n v="0"/>
    <n v="0"/>
    <n v="1.0291432211696685"/>
    <n v="0"/>
    <n v="0"/>
    <n v="0.99122895798519539"/>
    <n v="0"/>
    <n v="0"/>
    <n v="1.95017323552402"/>
    <n v="0"/>
    <n v="0"/>
    <n v="1.4922417907214671"/>
    <n v="0"/>
    <n v="0"/>
    <n v="0"/>
    <n v="1.0245105118314599"/>
    <n v="0"/>
    <n v="0"/>
    <n v="0.98676692048108428"/>
    <n v="0"/>
    <n v="0"/>
    <n v="1.9413944906676255"/>
    <n v="0"/>
    <n v="0"/>
    <n v="1.4855244336650961"/>
    <n v="0"/>
    <n v="0"/>
    <n v="0"/>
    <n v="1.0245105118314599"/>
    <n v="0"/>
    <n v="0"/>
    <n v="0.98676692048108428"/>
    <n v="0"/>
    <n v="0"/>
    <n v="1.9413944906676255"/>
    <n v="0"/>
    <n v="0"/>
    <n v="1.4855244336650961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Maintenance GG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.13378193895288468"/>
    <n v="0"/>
    <n v="0"/>
    <n v="0.19801445039574861"/>
    <n v="0"/>
    <n v="0"/>
    <n v="0.2314337800765181"/>
    <n v="0"/>
    <n v="0"/>
    <n v="0.31196323920960051"/>
    <n v="0"/>
    <n v="0"/>
    <n v="0"/>
    <n v="0.22661615076000943"/>
    <n v="0"/>
    <n v="0"/>
    <n v="0.21826747371970204"/>
    <n v="0"/>
    <n v="0"/>
    <n v="0.42942589802744929"/>
    <n v="0"/>
    <n v="0"/>
    <n v="0.32858992184992597"/>
    <n v="0"/>
    <n v="0"/>
    <n v="0"/>
    <n v="0.48208030477698127"/>
    <n v="0"/>
    <n v="0"/>
    <n v="0.46432017268322667"/>
    <n v="0"/>
    <n v="0"/>
    <n v="0.91351727185339548"/>
    <n v="0"/>
    <n v="0"/>
    <n v="0.69900900328949778"/>
    <n v="0"/>
    <n v="0"/>
    <n v="0"/>
    <n v="0.47991021038801129"/>
    <n v="0"/>
    <n v="0"/>
    <n v="0.46223002589348888"/>
    <n v="0"/>
    <n v="0"/>
    <n v="0.90940505509981284"/>
    <n v="0"/>
    <n v="0"/>
    <n v="0.69586239991066912"/>
    <n v="0"/>
    <n v="0"/>
    <n v="0"/>
    <n v="0.47991021038801129"/>
    <n v="0"/>
    <n v="0"/>
    <n v="0.46223002589348888"/>
    <n v="0"/>
    <n v="0"/>
    <n v="0.90940505509981284"/>
    <n v="0"/>
    <n v="0"/>
    <n v="0.69586239991066912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Maintenance GG CFK Anchor_Guy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7244092911172444"/>
    <n v="1.6026989538097376"/>
    <n v="3.7576089143306302"/>
    <n v="3.7576089143306302"/>
    <n v="6.4468223231135973"/>
    <n v="9.29436265121657"/>
    <n v="12.267780635984758"/>
    <n v="15.364552679212913"/>
    <n v="18.589515235229225"/>
    <n v="22.255651436090474"/>
    <n v="26.826774426764146"/>
    <n v="32.511974588244655"/>
    <n v="39.357811282514632"/>
    <n v="46.970713255075097"/>
    <n v="54.920138361867046"/>
    <n v="63.141153918127522"/>
    <n v="63.141153918127522"/>
    <n v="71.617754510888545"/>
    <n v="80.764616835117209"/>
    <n v="90.983017634446782"/>
    <n v="102.25030009071295"/>
    <n v="114.60942376316217"/>
    <n v="130.85055921170968"/>
    <n v="155.10856711370963"/>
    <n v="189.24738488245742"/>
    <n v="233.68194116259147"/>
    <n v="284.90327986641478"/>
    <n v="339.07283886057604"/>
    <n v="395.61156333961054"/>
    <n v="395.611563339610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Maintenance GG CFK Anchor_Guy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446205049433203"/>
    <n v="0.75075031757020028"/>
    <n v="1.7601721639816024"/>
    <n v="1.7601721639816024"/>
    <n v="3.0198771234555624"/>
    <n v="4.3537469687783936"/>
    <n v="5.7465815313937423"/>
    <n v="7.1971986852700729"/>
    <n v="8.70786396481369"/>
    <n v="10.425187677111397"/>
    <n v="12.566433248366756"/>
    <n v="15.229544630910489"/>
    <n v="18.436331569929756"/>
    <n v="22.002433962362634"/>
    <n v="25.726173476410551"/>
    <n v="29.577133773689688"/>
    <n v="29.577133773689688"/>
    <n v="33.547817458110778"/>
    <n v="37.832471028491021"/>
    <n v="42.61906406077609"/>
    <n v="47.896983449247323"/>
    <n v="53.686352687883598"/>
    <n v="61.2941679714176"/>
    <n v="72.657317047391146"/>
    <n v="88.648921846554956"/>
    <n v="109.46334688820365"/>
    <n v="133.4568961488786"/>
    <n v="158.8314766468778"/>
    <n v="185.31584244542699"/>
    <n v="185.315842445426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Maintenance GG_SPP"/>
    <s v="AFUDC Not Eligible"/>
    <s v="Recoverable"/>
    <s v="Florida SPP"/>
    <s v="Transmission"/>
    <s v="GG - Transmission Lines"/>
    <s v="DEF - SPP"/>
    <s v="PEF Transmission Poles &amp; Fixtures 355.0 SPP"/>
    <n v="222.86000000000004"/>
    <n v="241.17000000000004"/>
    <n v="245.37000000000003"/>
    <n v="276.48"/>
    <n v="314.34999999999985"/>
    <n v="360.32999999999987"/>
    <n v="411.41"/>
    <n v="440.68999999999983"/>
    <n v="484.01999999999992"/>
    <n v="538.58999999999992"/>
    <n v="479.82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  <n v="460.90999999999991"/>
  </r>
  <r>
    <s v="DE Florida"/>
    <x v="25"/>
    <s v="Transmission"/>
    <s v="PEF Transmission Maintenance GG_SPP 354"/>
    <s v="AFUDC Not Eligible"/>
    <s v="Recoverable"/>
    <s v="Florida SPP"/>
    <s v="Transmission"/>
    <s v="GG - Transmission Lines"/>
    <s v="DEF - SPP"/>
    <s v="PEF Transmission Towers &amp; Fixtures 354 SPP"/>
    <n v="165.76"/>
    <n v="174.21"/>
    <n v="182.04"/>
    <n v="189.86999999999998"/>
    <n v="191.79"/>
    <n v="194.45000000000002"/>
    <n v="199.36999999999998"/>
    <n v="162.86999999999998"/>
    <n v="166.96"/>
    <n v="171.1"/>
    <n v="99.61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  <n v="95.39"/>
  </r>
  <r>
    <s v="DE Florida"/>
    <x v="25"/>
    <s v="Transmission"/>
    <s v="PEF Transmission Maintenance HB"/>
    <s v="AFUDC Not Eligible"/>
    <s v="Maintenance"/>
    <s v="Maintenance"/>
    <s v="Transmission"/>
    <s v="HB - Distribution Substation"/>
    <s v="~"/>
    <s v="PEF Distribution Station Equip 362.0"/>
    <n v="3161.8700000000003"/>
    <n v="3232.2699999999995"/>
    <n v="3251.03"/>
    <n v="3312.4400000000005"/>
    <n v="3397.2099999999996"/>
    <n v="3427.4200000000005"/>
    <n v="3188.5599999999986"/>
    <n v="3276.1299999999992"/>
    <n v="3356.7400000000002"/>
    <n v="3450.7699999999995"/>
    <n v="3516.1200000000003"/>
    <n v="3594.1300000000015"/>
    <n v="3594.1300000000015"/>
    <n v="3726.7294575403016"/>
    <n v="3867.14132052782"/>
    <n v="0"/>
    <n v="0"/>
    <n v="4.0616500562005191"/>
    <n v="0"/>
    <n v="0"/>
    <n v="3.4942923329829614"/>
    <n v="0"/>
    <n v="0"/>
    <n v="4.621514981479482"/>
    <n v="0"/>
    <n v="0"/>
    <n v="0"/>
    <n v="5.2772758825003363"/>
    <n v="0"/>
    <n v="0"/>
    <n v="9.0910633046540301"/>
    <n v="0"/>
    <n v="0"/>
    <n v="14.554375368310927"/>
    <n v="0"/>
    <n v="0"/>
    <n v="7.6896044763027946"/>
    <n v="0"/>
    <n v="0"/>
    <n v="0"/>
    <n v="4.0571997261660293"/>
    <n v="0"/>
    <n v="0"/>
    <n v="6.9892611967682221"/>
    <n v="0"/>
    <n v="0"/>
    <n v="11.189486597553286"/>
    <n v="0"/>
    <n v="0"/>
    <n v="5.9118116752310579"/>
    <n v="0"/>
    <n v="0"/>
    <n v="0"/>
    <n v="2.3533897597760149"/>
    <n v="0"/>
    <n v="0"/>
    <n v="4.0541400076494742"/>
    <n v="0"/>
    <n v="0"/>
    <n v="6.4904921998299594"/>
    <n v="0"/>
    <n v="0"/>
    <n v="3.4291624759031443"/>
    <n v="0"/>
    <n v="0"/>
    <n v="0"/>
    <n v="2.8691954699117201"/>
    <n v="0"/>
    <n v="0"/>
    <n v="4.9427087442765227"/>
    <n v="0"/>
    <n v="0"/>
    <n v="7.9130499909296281"/>
    <n v="0"/>
    <n v="0"/>
    <n v="4.180751361129821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Maintenance HB - PS"/>
    <s v="AFUDC Not Eligible"/>
    <s v="Maintenance"/>
    <s v="Maintenance"/>
    <s v="Physical Security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959031179981514E-2"/>
    <n v="0.24802954036878966"/>
    <n v="0.55859896264398023"/>
    <n v="0.99405594252756768"/>
    <n v="1.5547903377615113"/>
    <n v="2.2411932230949878"/>
    <n v="3.0536568940834865"/>
    <n v="3.9925748708997628"/>
    <n v="5.0583419021566902"/>
    <n v="6.2513539687420447"/>
    <n v="7.572008287665259"/>
    <n v="7.572008287665259"/>
    <n v="9.0207033159161902"/>
    <n v="11.649196307777187"/>
    <n v="16.512527756598573"/>
    <n v="23.617674090546288"/>
    <n v="32.97163351589279"/>
    <n v="44.581426085001098"/>
    <n v="58.454093764521105"/>
    <n v="74.596700503798729"/>
    <n v="93.016332303498643"/>
    <n v="113.72009728444121"/>
    <n v="136.715125756654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Maintenance HB - STIP"/>
    <s v="AFUDC Not Eligible"/>
    <s v="Maintenance"/>
    <s v="Maintenance"/>
    <s v="Transmission"/>
    <s v="HB - Distribution Substation"/>
    <s v="~"/>
    <s v="PEF Distribution Station Equip 362.0"/>
    <n v="17.82"/>
    <n v="18.579999999999998"/>
    <n v="19.450000000000003"/>
    <n v="20.529999999999994"/>
    <n v="21.949999999999992"/>
    <n v="23.67"/>
    <n v="26.14"/>
    <n v="29.039999999999996"/>
    <n v="31.950000000000003"/>
    <n v="34.96"/>
    <n v="38.209999999999994"/>
    <n v="41.510000000000005"/>
    <n v="41.510000000000005"/>
    <n v="44.711256976650006"/>
    <n v="49.840934093381108"/>
    <n v="0"/>
    <n v="0"/>
    <n v="3.0752754880729807"/>
    <n v="0"/>
    <n v="0"/>
    <n v="0.11913571558940549"/>
    <n v="0"/>
    <n v="0"/>
    <n v="0.1639995723537345"/>
    <n v="0"/>
    <n v="0"/>
    <n v="0"/>
    <n v="2.4339779899092804"/>
    <n v="0"/>
    <n v="0"/>
    <n v="2.4607098334453306"/>
    <n v="0"/>
    <n v="0"/>
    <n v="2.4329993853851555"/>
    <n v="0"/>
    <n v="0"/>
    <n v="2.4594989688690303"/>
    <n v="0"/>
    <n v="0"/>
    <n v="0"/>
    <n v="1.920494407492171"/>
    <n v="0"/>
    <n v="0"/>
    <n v="2.1281330180883851"/>
    <n v="0"/>
    <n v="0"/>
    <n v="2.6044153155047032"/>
    <n v="0"/>
    <n v="0"/>
    <n v="2.6287707765721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Maintenance HB SPP"/>
    <s v="AFUDC Not Eligible"/>
    <s v="Recoverable"/>
    <s v="Florida SPP"/>
    <s v="Transmission"/>
    <s v="HB - Distribution Substation"/>
    <s v="DEF - SPP"/>
    <s v="PEF Distribution Station Equip 362.0 SPP"/>
    <n v="7.0000000000000007E-2"/>
    <n v="0.37"/>
    <n v="0.79"/>
    <n v="1.47"/>
    <n v="2.12"/>
    <n v="3.0100000000000002"/>
    <n v="3.99"/>
    <n v="5.0599999999999996"/>
    <n v="6.21"/>
    <n v="7.82"/>
    <n v="10.28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  <n v="12.490000000000002"/>
  </r>
  <r>
    <s v="DE Florida"/>
    <x v="25"/>
    <s v="Transmission"/>
    <s v="PEF Transmission Maintenance SA 2024-2025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054475220745544"/>
    <n v="2.0838115165994955"/>
    <n v="4.6930487716928955"/>
    <n v="8.3515248919011142"/>
    <n v="13.062541148964865"/>
    <n v="18.829386784556966"/>
    <n v="25.655303963199387"/>
    <n v="33.543542753996121"/>
    <n v="42.497410524519729"/>
    <n v="52.5202259345706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Maintenance SA System Control Center"/>
    <s v="AFUDC Not Eligible"/>
    <s v="Maintenance"/>
    <s v="Maintenance"/>
    <s v="Transmission"/>
    <s v="SA - Gen. Bldg. &amp; Oper. Centers"/>
    <s v="~"/>
    <s v="PEF Transmission Energy Control Center 353.2"/>
    <n v="435.89"/>
    <n v="435.89"/>
    <n v="435.89"/>
    <n v="435.89"/>
    <n v="435.89"/>
    <n v="435.89"/>
    <n v="435.89"/>
    <n v="435.89"/>
    <n v="435.89"/>
    <n v="435.89"/>
    <n v="435.89"/>
    <n v="435.89"/>
    <n v="435.89"/>
    <n v="437.2521094878"/>
    <n v="438.6184710319248"/>
    <n v="439.98909790589101"/>
    <n v="441.36400342465089"/>
    <n v="442.74320094472154"/>
    <n v="444.12670386431466"/>
    <n v="445.5145256234668"/>
    <n v="446.90667970416979"/>
    <n v="448.30317963050192"/>
    <n v="449.70403896875905"/>
    <n v="451.10927132758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5"/>
    <s v="Transmission"/>
    <s v="PEF Transmission Maintenance TB"/>
    <s v="AFUDC Not Eligible"/>
    <s v="Maintenance"/>
    <s v="Maintenance"/>
    <s v="Transmission"/>
    <s v="TB - Equipment &amp; Tools"/>
    <s v="~"/>
    <s v="PEF Distribution General Plant Stores Equip 393.0"/>
    <n v="7.01"/>
    <n v="7.01"/>
    <n v="7.01"/>
    <n v="7.01"/>
    <n v="7.01"/>
    <n v="7.01"/>
    <n v="7.01"/>
    <n v="7.01"/>
    <n v="7.01"/>
    <n v="7.01"/>
    <n v="7.01"/>
    <n v="7.01"/>
    <n v="7.01"/>
    <n v="7.01"/>
    <n v="7.01"/>
    <n v="7.0099999999999989"/>
    <n v="7.0099999999999989"/>
    <n v="7.01"/>
    <n v="7.0099999999999989"/>
    <n v="7.0099999999999989"/>
    <n v="7.01"/>
    <n v="7.0100000000000007"/>
    <n v="7.0100000000000016"/>
    <n v="7.0100000000000016"/>
    <n v="7.0100000000000016"/>
    <n v="7.0100000000000016"/>
    <n v="7.0100000000000025"/>
    <n v="7.0100000000000025"/>
    <n v="7.0100000000000025"/>
    <n v="7.0100000000000025"/>
    <n v="7.0100000000000016"/>
    <n v="7.0100000000000016"/>
    <n v="7.0100000000000007"/>
    <n v="7.0100000000000007"/>
    <n v="7.01"/>
    <n v="7.01"/>
    <n v="7.0099999999999989"/>
    <n v="7.01"/>
    <n v="7.01"/>
    <n v="7.01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16"/>
    <n v="7.0100000000000016"/>
    <n v="7.0100000000000007"/>
    <n v="7.0100000000000016"/>
    <n v="7.0100000000000016"/>
    <n v="7.0100000000000016"/>
    <n v="7.0100000000000016"/>
    <n v="7.0100000000000016"/>
    <n v="7.0100000000000016"/>
    <n v="7.0100000000000016"/>
    <n v="7.0100000000000016"/>
    <n v="7.0100000000000016"/>
    <n v="7.0100000000000016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16"/>
    <n v="7.0100000000000016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07"/>
    <n v="7.0100000000000007"/>
  </r>
  <r>
    <s v="DE Florida"/>
    <x v="26"/>
    <s v="Customer Connect"/>
    <s v="PEF Customer Connect 5 year VS"/>
    <s v="AFUDC Not Eligible"/>
    <s v="Major Projects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87.151889999999995"/>
    <n v="174.30377999999999"/>
    <n v="261.45567"/>
    <n v="345.55790999999999"/>
    <n v="429.66014999999999"/>
    <n v="513.76238999999998"/>
    <n v="597.86463000000003"/>
    <n v="681.96686999999997"/>
    <n v="766.06910999999991"/>
    <n v="850.17134999999985"/>
    <n v="934.27358999999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Connect"/>
    <s v="PEF Customer Connect Dec 2024 5 year VS"/>
    <s v="AFUDC Not Eligible"/>
    <s v="Maintenance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6.08333333333333"/>
    <n v="252.16666666666666"/>
    <n v="378.25"/>
    <n v="504.33333333333331"/>
    <n v="630.41666666666663"/>
    <n v="756.5"/>
    <n v="882.58333333333337"/>
    <n v="1008.6666666666667"/>
    <n v="1134.75"/>
    <n v="1260.8333333333333"/>
    <n v="1386.91666666666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6153.06"/>
    <n v="7192.2800000000007"/>
    <n v="7488.0300000000007"/>
    <n v="749.79"/>
    <n v="310.39999999999998"/>
    <n v="210.56"/>
    <n v="895.05"/>
    <n v="947.02"/>
    <n v="1243.96"/>
    <n v="1496.68"/>
    <n v="1946.56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74.0148974021558"/>
    <n v="2788.7274137701561"/>
    <n v="2803.5179607709706"/>
    <n v="2818.3869522549212"/>
    <n v="2833.3348042672669"/>
    <n v="2848.3619350598392"/>
    <n v="2863.4687651027502"/>
    <n v="2878.6557170961532"/>
    <n v="2893.923215982074"/>
    <n v="2909.2716889562985"/>
    <n v="2924.7015654803263"/>
    <n v="2940.2132772933892"/>
    <n v="2940.2132772933892"/>
  </r>
  <r>
    <s v="DE Florida"/>
    <x v="26"/>
    <s v="Customer Delivery"/>
    <s v="PEF Customer Fleet Electrification Clusters"/>
    <s v="AFUDC Not Eligible"/>
    <s v="Expansion"/>
    <s v="Other Transmission &amp; Distribution Expansion"/>
    <s v="Electrification"/>
    <s v="HB - Distribution Substation"/>
    <s v="~"/>
    <s v="PEF Distribution Install - EV Charging Station 370.7"/>
    <n v="0.12"/>
    <n v="0.65"/>
    <n v="3"/>
    <n v="4.68"/>
    <n v="6.28"/>
    <n v="8.75"/>
    <n v="174.69"/>
    <n v="2029.22"/>
    <n v="2042.28"/>
    <n v="2057.8000000000002"/>
    <n v="2071.38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  <n v="512.22"/>
  </r>
  <r>
    <s v="DE Florida"/>
    <x v="26"/>
    <s v="Customer Delivery"/>
    <s v="PEF Dist Maint_Cust Adds_Mthly_IK-362"/>
    <s v="AFUDC Not Eligible"/>
    <s v="Maintenance"/>
    <s v="Customer Adds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0766666666667106E-2"/>
    <n v="0.18153333333333421"/>
    <n v="0.27230000000000132"/>
    <n v="0.36306666666666843"/>
    <n v="0.45383333333333553"/>
    <n v="0.54460000000000264"/>
    <n v="0.63536666666666974"/>
    <n v="0.72613333333333685"/>
    <n v="0.81690000000000396"/>
    <n v="0.90766666666667106"/>
    <n v="0.99843333333333817"/>
    <n v="1.0892000000000053"/>
    <n v="1.0892000000000053"/>
    <n v="1.1822333333333388"/>
    <n v="1.2752666666666723"/>
    <n v="1.3683000000000058"/>
    <n v="1.4613333333333394"/>
    <n v="1.5543666666666729"/>
    <n v="1.6474000000000064"/>
    <n v="1.7404333333333399"/>
    <n v="1.8334666666666735"/>
    <n v="1.926500000000007"/>
    <n v="2.0195333333333405"/>
    <n v="2.112566666666674"/>
    <n v="2.2056000000000076"/>
    <n v="2.2056000000000076"/>
    <n v="2.3009500000000074"/>
    <n v="2.3963000000000072"/>
    <n v="2.491650000000007"/>
    <n v="2.5870000000000068"/>
    <n v="2.6823500000000067"/>
    <n v="2.7777000000000065"/>
    <n v="2.8730500000000063"/>
    <n v="2.9684000000000061"/>
    <n v="3.063750000000006"/>
    <n v="3.1591000000000058"/>
    <n v="3.2544500000000056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  <n v="3.3498000000000063"/>
  </r>
  <r>
    <s v="DE Florida"/>
    <x v="26"/>
    <s v="Customer Delivery"/>
    <s v="PEF Dist Maint_Cust Adds_Mthly_IK-364"/>
    <s v="AFUDC Not Eligible"/>
    <s v="Maintenance"/>
    <s v="Customer Adds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599999999999877E-2"/>
    <n v="0.12319999999999975"/>
    <n v="0.18479999999999963"/>
    <n v="0.24639999999999951"/>
    <n v="0.30799999999999939"/>
    <n v="0.36959999999999926"/>
    <n v="0.43119999999999914"/>
    <n v="0.49279999999999902"/>
    <n v="0.55439999999999889"/>
    <n v="0.61599999999999877"/>
    <n v="0.67759999999999865"/>
    <n v="0.73919999999999897"/>
    <n v="0.73919999999999897"/>
    <n v="0.80233333333333245"/>
    <n v="0.86546666666666594"/>
    <n v="0.92859999999999943"/>
    <n v="0.99173333333333247"/>
    <n v="1.0548666666666655"/>
    <n v="1.1179999999999986"/>
    <n v="1.1811333333333316"/>
    <n v="1.2442666666666646"/>
    <n v="1.3073999999999977"/>
    <n v="1.3705333333333307"/>
    <n v="1.4336666666666638"/>
    <n v="1.4967999999999972"/>
    <n v="1.4967999999999972"/>
    <n v="1.5615166666666638"/>
    <n v="1.6262333333333303"/>
    <n v="1.6909499999999968"/>
    <n v="1.7556666666666634"/>
    <n v="1.8203833333333299"/>
    <n v="1.8850999999999964"/>
    <n v="1.949816666666663"/>
    <n v="2.0145333333333295"/>
    <n v="2.079249999999996"/>
    <n v="2.1439666666666626"/>
    <n v="2.2086833333333291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  <n v="2.2733999999999965"/>
  </r>
  <r>
    <s v="DE Florida"/>
    <x v="26"/>
    <s v="Customer Delivery"/>
    <s v="PEF Dist Maint_Cust Adds_Mthly_IK-365"/>
    <s v="AFUDC Not Eligible"/>
    <s v="Maintenance"/>
    <s v="Customer Adds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550000000000232E-2"/>
    <n v="0.15910000000000091"/>
    <n v="0.23865000000000114"/>
    <n v="0.31820000000000137"/>
    <n v="0.3977500000000016"/>
    <n v="0.47730000000000183"/>
    <n v="0.55685000000000207"/>
    <n v="0.6364000000000023"/>
    <n v="0.71595000000000253"/>
    <n v="0.79550000000000276"/>
    <n v="0.87505000000000299"/>
    <n v="0.95460000000000367"/>
    <n v="0.95460000000000367"/>
    <n v="1.0361333333333369"/>
    <n v="1.1176666666666697"/>
    <n v="1.1992000000000025"/>
    <n v="1.2807333333333353"/>
    <n v="1.3622666666666681"/>
    <n v="1.4438000000000009"/>
    <n v="1.5253333333333337"/>
    <n v="1.6068666666666664"/>
    <n v="1.6883999999999992"/>
    <n v="1.769933333333332"/>
    <n v="1.8514666666666648"/>
    <n v="1.9329999999999985"/>
    <n v="1.9329999999999985"/>
    <n v="2.0165833333333323"/>
    <n v="2.1001666666666656"/>
    <n v="2.183749999999999"/>
    <n v="2.2673333333333323"/>
    <n v="2.3509166666666657"/>
    <n v="2.434499999999999"/>
    <n v="2.5180833333333323"/>
    <n v="2.6016666666666657"/>
    <n v="2.685249999999999"/>
    <n v="2.7688333333333324"/>
    <n v="2.8524166666666657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  <n v="2.9359999999999991"/>
  </r>
  <r>
    <s v="DE Florida"/>
    <x v="26"/>
    <s v="Customer Delivery"/>
    <s v="PEF Dist Maint_Cust Adds_Mthly_IK-366"/>
    <s v="AFUDC Not Eligible"/>
    <s v="Maintenance"/>
    <s v="Customer Adds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133333333333455E-2"/>
    <n v="5.8266666666666911E-2"/>
    <n v="8.7400000000000366E-2"/>
    <n v="0.11653333333333382"/>
    <n v="0.14566666666666728"/>
    <n v="0.17480000000000073"/>
    <n v="0.20393333333333419"/>
    <n v="0.23306666666666764"/>
    <n v="0.2622000000000011"/>
    <n v="0.29133333333333455"/>
    <n v="0.32046666666666801"/>
    <n v="0.34960000000000147"/>
    <n v="0.34960000000000147"/>
    <n v="0.37946666666666817"/>
    <n v="0.40933333333333488"/>
    <n v="0.43920000000000159"/>
    <n v="0.4690666666666683"/>
    <n v="0.49893333333333501"/>
    <n v="0.52880000000000171"/>
    <n v="0.55866666666666864"/>
    <n v="0.58853333333333557"/>
    <n v="0.6184000000000025"/>
    <n v="0.64826666666666943"/>
    <n v="0.67813333333333636"/>
    <n v="0.70800000000000307"/>
    <n v="0.70800000000000307"/>
    <n v="0.73861666666666981"/>
    <n v="0.76923333333333677"/>
    <n v="0.79985000000000372"/>
    <n v="0.83046666666667068"/>
    <n v="0.86108333333333764"/>
    <n v="0.8917000000000046"/>
    <n v="0.92231666666667156"/>
    <n v="0.95293333333333852"/>
    <n v="0.98355000000000548"/>
    <n v="1.0141666666666724"/>
    <n v="1.0447833333333394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  <n v="1.0754000000000061"/>
  </r>
  <r>
    <s v="DE Florida"/>
    <x v="26"/>
    <s v="Customer Delivery"/>
    <s v="PEF Dist Maint_Cust Adds_Mthly_IK-367"/>
    <s v="AFUDC Not Eligible"/>
    <s v="Maintenance"/>
    <s v="Customer Adds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966666666666526E-2"/>
    <n v="0.17593333333333305"/>
    <n v="0.26389999999999958"/>
    <n v="0.35186666666666611"/>
    <n v="0.43983333333333263"/>
    <n v="0.52779999999999916"/>
    <n v="0.61576666666666569"/>
    <n v="0.70373333333333221"/>
    <n v="0.79169999999999874"/>
    <n v="0.87966666666666526"/>
    <n v="0.96763333333333179"/>
    <n v="1.0555999999999983"/>
    <n v="1.0555999999999983"/>
    <n v="1.145766666666665"/>
    <n v="1.2359333333333318"/>
    <n v="1.3260999999999985"/>
    <n v="1.4162666666666652"/>
    <n v="1.506433333333332"/>
    <n v="1.5965999999999987"/>
    <n v="1.6867666666666654"/>
    <n v="1.7769333333333321"/>
    <n v="1.8670999999999989"/>
    <n v="1.9572666666666656"/>
    <n v="2.0474333333333323"/>
    <n v="2.1375999999999991"/>
    <n v="2.1375999999999991"/>
    <n v="2.2300166666666659"/>
    <n v="2.3224333333333327"/>
    <n v="2.4148499999999995"/>
    <n v="2.5072666666666663"/>
    <n v="2.5996833333333331"/>
    <n v="2.6920999999999999"/>
    <n v="2.7845166666666668"/>
    <n v="2.8769333333333336"/>
    <n v="2.9693500000000004"/>
    <n v="3.0617666666666672"/>
    <n v="3.154183333333334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  <n v="3.2466000000000008"/>
  </r>
  <r>
    <s v="DE Florida"/>
    <x v="26"/>
    <s v="Customer Delivery"/>
    <s v="PEF Dist Maint_Cust Adds_Mthly_IK-368"/>
    <s v="AFUDC Not Eligible"/>
    <s v="Maintenance"/>
    <s v="Customer Adds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433333333333344E-2"/>
    <n v="0.13286666666666669"/>
    <n v="0.19930000000000003"/>
    <n v="0.26573333333333338"/>
    <n v="0.33216666666666672"/>
    <n v="0.39860000000000007"/>
    <n v="0.46503333333333341"/>
    <n v="0.53146666666666675"/>
    <n v="0.5979000000000001"/>
    <n v="0.66433333333333344"/>
    <n v="0.73076666666666679"/>
    <n v="0.79720000000000013"/>
    <n v="0.79720000000000013"/>
    <n v="0.86529999999999996"/>
    <n v="0.93340000000000023"/>
    <n v="1.0015000000000005"/>
    <n v="1.0696000000000008"/>
    <n v="1.137700000000001"/>
    <n v="1.2058000000000013"/>
    <n v="1.2739000000000016"/>
    <n v="1.3420000000000019"/>
    <n v="1.4101000000000021"/>
    <n v="1.4782000000000024"/>
    <n v="1.5463000000000027"/>
    <n v="1.6144000000000021"/>
    <n v="1.6144000000000021"/>
    <n v="1.6842000000000015"/>
    <n v="1.7540000000000013"/>
    <n v="1.8238000000000012"/>
    <n v="1.8936000000000011"/>
    <n v="1.9634000000000009"/>
    <n v="2.0332000000000008"/>
    <n v="2.1030000000000006"/>
    <n v="2.1728000000000005"/>
    <n v="2.2426000000000004"/>
    <n v="2.3124000000000002"/>
    <n v="2.3822000000000001"/>
    <n v="2.452"/>
    <n v="2.452"/>
    <n v="2.452"/>
    <n v="2.452"/>
    <n v="2.452"/>
    <n v="2.452"/>
    <n v="2.452"/>
    <n v="2.452"/>
    <n v="2.452"/>
    <n v="2.452"/>
    <n v="2.452"/>
    <n v="2.452"/>
    <n v="2.452"/>
    <n v="2.452"/>
    <n v="2.452"/>
  </r>
  <r>
    <s v="DE Florida"/>
    <x v="26"/>
    <s v="Customer Delivery"/>
    <s v="PEF Dist Maint_Cust Adds_Mthly_IK-369"/>
    <s v="AFUDC Not Eligible"/>
    <s v="Maintenance"/>
    <s v="Customer Adds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966666666666818E-2"/>
    <n v="8.1933333333333636E-2"/>
    <n v="0.12290000000000045"/>
    <n v="0.16386666666666727"/>
    <n v="0.20483333333333409"/>
    <n v="0.24580000000000091"/>
    <n v="0.28676666666666772"/>
    <n v="0.32773333333333454"/>
    <n v="0.36870000000000136"/>
    <n v="0.40966666666666818"/>
    <n v="0.450633333333335"/>
    <n v="0.49160000000000181"/>
    <n v="0.49160000000000181"/>
    <n v="0.5335833333333353"/>
    <n v="0.57556666666666878"/>
    <n v="0.61755000000000226"/>
    <n v="0.65953333333333575"/>
    <n v="0.70151666666666923"/>
    <n v="0.74350000000000271"/>
    <n v="0.7854833333333362"/>
    <n v="0.82746666666666968"/>
    <n v="0.86945000000000316"/>
    <n v="0.91143333333333665"/>
    <n v="0.95341666666667013"/>
    <n v="0.99540000000000362"/>
    <n v="0.99540000000000362"/>
    <n v="1.0384333333333369"/>
    <n v="1.0814666666666701"/>
    <n v="1.1245000000000034"/>
    <n v="1.1675333333333366"/>
    <n v="1.2105666666666699"/>
    <n v="1.2536000000000032"/>
    <n v="1.2966333333333364"/>
    <n v="1.3396666666666697"/>
    <n v="1.3827000000000029"/>
    <n v="1.4257333333333362"/>
    <n v="1.4687666666666694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  <n v="1.5118000000000027"/>
  </r>
  <r>
    <s v="DE Florida"/>
    <x v="26"/>
    <s v="Customer Delivery"/>
    <s v="PEF Dist Maint_Cust Adds_Mthly_IK-370"/>
    <s v="AFUDC Not Eligible"/>
    <s v="Maintenance"/>
    <s v="Customer Adds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00000000000032E-2"/>
    <n v="4.7800000000000065E-2"/>
    <n v="7.1700000000000097E-2"/>
    <n v="9.5600000000000129E-2"/>
    <n v="0.11950000000000016"/>
    <n v="0.14340000000000019"/>
    <n v="0.16730000000000023"/>
    <n v="0.19120000000000026"/>
    <n v="0.21510000000000029"/>
    <n v="0.23900000000000032"/>
    <n v="0.26290000000000036"/>
    <n v="0.28680000000000039"/>
    <n v="0.28680000000000039"/>
    <n v="0.31130000000000035"/>
    <n v="0.33580000000000032"/>
    <n v="0.36030000000000029"/>
    <n v="0.38480000000000025"/>
    <n v="0.40930000000000022"/>
    <n v="0.43380000000000019"/>
    <n v="0.45830000000000015"/>
    <n v="0.48280000000000012"/>
    <n v="0.50730000000000008"/>
    <n v="0.53180000000000005"/>
    <n v="0.55630000000000002"/>
    <n v="0.58079999999999998"/>
    <n v="0.58079999999999998"/>
    <n v="0.60591666666666666"/>
    <n v="0.63103333333333333"/>
    <n v="0.65615000000000001"/>
    <n v="0.68126666666666669"/>
    <n v="0.70638333333333336"/>
    <n v="0.73150000000000004"/>
    <n v="0.75661666666666672"/>
    <n v="0.78173333333333361"/>
    <n v="0.80685000000000007"/>
    <n v="0.83196666666666652"/>
    <n v="0.85708333333333298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  <n v="0.88219999999999943"/>
  </r>
  <r>
    <s v="DE Florida"/>
    <x v="26"/>
    <s v="Customer Delivery"/>
    <s v="PEF Dist Maint_OthT&amp;D_IK-362"/>
    <s v="AFUDC Not Eligible"/>
    <s v="Maintenance"/>
    <s v="Maintenance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3.66169593600128"/>
    <n v="7.3231336014745523"/>
    <n v="10.913938661411834"/>
    <n v="14.490055407045105"/>
    <n v="18.063903687878394"/>
    <n v="23.536076921585902"/>
    <n v="27.076401619859183"/>
    <n v="30.663184363860466"/>
    <n v="34.246507703765758"/>
    <n v="37.845559544983047"/>
    <n v="41.496351544184336"/>
    <n v="47.050825489962563"/>
    <n v="47.050825489962563"/>
    <n v="51.251105362848335"/>
    <n v="55.452493599510063"/>
    <n v="59.610126220779847"/>
    <n v="63.762957557409607"/>
    <n v="67.936973751024652"/>
    <n v="73.952048879833626"/>
    <n v="78.080801686127387"/>
    <n v="82.25073371379716"/>
    <n v="86.397503062458924"/>
    <n v="90.553293588272709"/>
    <n v="94.772006229119768"/>
    <n v="100.78049426108043"/>
    <n v="100.78049426108043"/>
    <n v="102.52523545460807"/>
    <n v="104.27043704791757"/>
    <n v="105.99746313222937"/>
    <n v="107.72249482584657"/>
    <n v="109.45632643132194"/>
    <n v="111.95490978219425"/>
    <n v="113.66993956997939"/>
    <n v="115.40207466646454"/>
    <n v="117.12458828975248"/>
    <n v="118.85084919176174"/>
    <n v="120.60324711544686"/>
    <n v="123.0990942610805"/>
    <n v="123.0990942610805"/>
    <n v="124.88745671777843"/>
    <n v="126.67629108497408"/>
    <n v="128.44649552697308"/>
    <n v="130.21465571538567"/>
    <n v="131.99183582723899"/>
    <n v="134.55288767619322"/>
    <n v="136.31079589545888"/>
    <n v="138.08623708293942"/>
    <n v="139.8518162453197"/>
    <n v="141.62123637425987"/>
    <n v="143.41744699136439"/>
    <n v="145.97569426108049"/>
    <n v="145.97569426108049"/>
    <n v="147.80875678923184"/>
    <n v="149.6423030232711"/>
    <n v="151.45675367763505"/>
    <n v="153.26910898234922"/>
    <n v="155.09070966324768"/>
    <n v="157.71577493421015"/>
    <n v="159.51762202208459"/>
    <n v="161.33744031424237"/>
    <n v="163.14715008024808"/>
    <n v="164.9607968176694"/>
    <n v="166.80190367078541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  <n v="169.42409426108057"/>
  </r>
  <r>
    <s v="DE Florida"/>
    <x v="26"/>
    <s v="Customer Delivery"/>
    <s v="PEF Dist Maint_OthT&amp;D_IK-364"/>
    <s v="AFUDC Not Eligible"/>
    <s v="Maintenance"/>
    <s v="Maintenance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2.4850544392083265"/>
    <n v="4.9699335999846426"/>
    <n v="7.4068770847769656"/>
    <n v="9.8338521665932745"/>
    <n v="12.259287727209582"/>
    <n v="15.973044583108475"/>
    <n v="18.375728957084803"/>
    <n v="20.809942648293131"/>
    <n v="23.241808572877446"/>
    <n v="25.68434883598978"/>
    <n v="28.162003185998103"/>
    <n v="31.931614420156649"/>
    <n v="31.931614420156649"/>
    <n v="34.782185392314091"/>
    <n v="37.633508569015532"/>
    <n v="40.455136465668971"/>
    <n v="43.27350591216242"/>
    <n v="46.106252719260169"/>
    <n v="50.188456542918402"/>
    <n v="52.990484802227854"/>
    <n v="55.820459840481305"/>
    <n v="58.634715245182747"/>
    <n v="61.455092981372189"/>
    <n v="64.318173575477942"/>
    <n v="68.39590698582208"/>
    <n v="68.39590698582208"/>
    <n v="69.579997648991565"/>
    <n v="70.76440076829212"/>
    <n v="71.936468848686985"/>
    <n v="73.107183410629375"/>
    <n v="74.283870143978447"/>
    <n v="75.979565315212909"/>
    <n v="77.143491957346029"/>
    <n v="78.319027333426305"/>
    <n v="79.488032975113299"/>
    <n v="80.659581754867219"/>
    <n v="81.84886875473326"/>
    <n v="83.542706985822122"/>
    <n v="83.542706985822122"/>
    <n v="84.756394443258486"/>
    <n v="85.970402166785178"/>
    <n v="87.171766532440301"/>
    <n v="88.371743547936973"/>
    <n v="89.577842011524893"/>
    <n v="91.315921725331478"/>
    <n v="92.508941154394222"/>
    <n v="93.713859482102649"/>
    <n v="94.912084862235361"/>
    <n v="96.112916947133485"/>
    <n v="97.33193062566879"/>
    <n v="99.068106985822183"/>
    <n v="99.068106985822183"/>
    <n v="100.3121417130464"/>
    <n v="101.55650471435459"/>
    <n v="102.78790822088956"/>
    <n v="104.01788968770143"/>
    <n v="105.25414566444562"/>
    <n v="107.03568465078939"/>
    <n v="108.25853456236564"/>
    <n v="109.49358089489053"/>
    <n v="110.72176692811786"/>
    <n v="111.95262484464753"/>
    <n v="113.20211897080625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  <n v="114.98170698582219"/>
  </r>
  <r>
    <s v="DE Florida"/>
    <x v="26"/>
    <s v="Customer Delivery"/>
    <s v="PEF Dist Maint_OthT&amp;D_IK-365"/>
    <s v="AFUDC Not Eligible"/>
    <s v="Maintenance"/>
    <s v="Maintenance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3.2094098270561631"/>
    <n v="6.4185932846963283"/>
    <n v="9.5658685494445024"/>
    <n v="12.700269774104669"/>
    <n v="15.832682730664828"/>
    <n v="20.628942949582267"/>
    <n v="23.731973096322434"/>
    <n v="26.875722874378596"/>
    <n v="30.016440547722766"/>
    <n v="33.17094396613092"/>
    <n v="36.370796691087094"/>
    <n v="41.239191985857389"/>
    <n v="41.239191985857389"/>
    <n v="44.920660828720116"/>
    <n v="48.603101132254835"/>
    <n v="52.247190435465569"/>
    <n v="55.887071500096283"/>
    <n v="59.545520706206162"/>
    <n v="64.817624552699272"/>
    <n v="68.436401223838004"/>
    <n v="72.091270732848727"/>
    <n v="75.725838575383449"/>
    <n v="79.36831331546216"/>
    <n v="83.065938143876025"/>
    <n v="88.332268519899117"/>
    <n v="88.332268519899117"/>
    <n v="89.861498768513627"/>
    <n v="91.391132548193667"/>
    <n v="92.904835863088223"/>
    <n v="94.416791135012815"/>
    <n v="95.936459351097042"/>
    <n v="98.126416952266055"/>
    <n v="99.629605756706013"/>
    <n v="101.147787017089"/>
    <n v="102.65753525147134"/>
    <n v="104.17056789960623"/>
    <n v="105.70650911681929"/>
    <n v="107.89406851989918"/>
    <n v="107.89406851989918"/>
    <n v="109.46152600708555"/>
    <n v="111.02939711268588"/>
    <n v="112.58093952852548"/>
    <n v="114.13069020434183"/>
    <n v="115.68834663017996"/>
    <n v="117.93304813388299"/>
    <n v="119.47381320069285"/>
    <n v="121.0299455003576"/>
    <n v="122.57743396776993"/>
    <n v="124.12828895172356"/>
    <n v="125.7026251662864"/>
    <n v="127.94486851989923"/>
    <n v="127.94486851989923"/>
    <n v="129.55152260953705"/>
    <n v="131.15860066073157"/>
    <n v="132.74894169902655"/>
    <n v="134.33744619217788"/>
    <n v="135.93405413037192"/>
    <n v="138.23488772900066"/>
    <n v="139.81418191464689"/>
    <n v="141.40922761362896"/>
    <n v="142.99541332849532"/>
    <n v="144.58504974464904"/>
    <n v="146.19875457445761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  <n v="148.49706851989927"/>
  </r>
  <r>
    <s v="DE Florida"/>
    <x v="26"/>
    <s v="Customer Delivery"/>
    <s v="PEF Dist Maint_OthT&amp;D_IK-366"/>
    <s v="AFUDC Not Eligible"/>
    <s v="Maintenance"/>
    <s v="Maintenance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1.1756725891045576"/>
    <n v="2.3512622544531183"/>
    <n v="3.5041736800796812"/>
    <n v="4.6523690809982412"/>
    <n v="5.7998361385668034"/>
    <n v="7.5568045450498431"/>
    <n v="8.6935080772484028"/>
    <n v="9.845128044852963"/>
    <n v="10.995637290365529"/>
    <n v="12.151196536802082"/>
    <n v="13.323368163556637"/>
    <n v="15.106761126566624"/>
    <n v="15.106761126566624"/>
    <n v="16.455358606922147"/>
    <n v="17.804311953229671"/>
    <n v="19.139216542203187"/>
    <n v="20.47257956714671"/>
    <n v="21.812744482825295"/>
    <n v="23.744024161407211"/>
    <n v="25.069656214528734"/>
    <n v="26.408509813802254"/>
    <n v="27.739926496609769"/>
    <n v="29.074239638021297"/>
    <n v="30.428755386963871"/>
    <n v="32.357920124998657"/>
    <n v="32.357920124998657"/>
    <n v="32.918101607734954"/>
    <n v="33.478430910350454"/>
    <n v="34.032924629088185"/>
    <n v="34.586778011745928"/>
    <n v="35.143456769130282"/>
    <n v="35.945673241936746"/>
    <n v="36.496315327434786"/>
    <n v="37.052449389178804"/>
    <n v="37.605494298708322"/>
    <n v="38.15974234149229"/>
    <n v="38.722382159291961"/>
    <n v="39.523720124998668"/>
    <n v="39.523720124998668"/>
    <n v="40.097910444570431"/>
    <n v="40.672252280652998"/>
    <n v="41.240612598468843"/>
    <n v="41.808316566887697"/>
    <n v="42.378916566087966"/>
    <n v="43.201194608261879"/>
    <n v="43.765606972443194"/>
    <n v="44.335648654431218"/>
    <n v="44.90252393168808"/>
    <n v="45.470632429765587"/>
    <n v="46.047342561646673"/>
    <n v="46.868720124998703"/>
    <n v="46.868720124998703"/>
    <n v="47.457263247936289"/>
    <n v="48.045961674781658"/>
    <n v="48.628529065765562"/>
    <n v="49.210423700851841"/>
    <n v="49.795286757630599"/>
    <n v="50.638118951710368"/>
    <n v="51.216639703658252"/>
    <n v="51.800930487195046"/>
    <n v="52.381975716661259"/>
    <n v="52.964284993270596"/>
    <n v="53.555410915247435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  <n v="54.397320124998693"/>
  </r>
  <r>
    <s v="DE Florida"/>
    <x v="26"/>
    <s v="Customer Delivery"/>
    <s v="PEF Dist Maint_OthT&amp;D_IK-367"/>
    <s v="AFUDC Not Eligible"/>
    <s v="Maintenance"/>
    <s v="Maintenance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3.5489150810715273"/>
    <n v="7.0975798463910564"/>
    <n v="10.57778750238657"/>
    <n v="14.04375924664609"/>
    <n v="17.507532395205601"/>
    <n v="22.811161766613282"/>
    <n v="26.242443864632804"/>
    <n v="29.718753092704333"/>
    <n v="33.191709466911846"/>
    <n v="36.679909901927374"/>
    <n v="40.218256889298885"/>
    <n v="45.601652096908083"/>
    <n v="45.601652096908083"/>
    <n v="49.672562638399938"/>
    <n v="53.744547405875778"/>
    <n v="57.774124238323623"/>
    <n v="61.799047666511456"/>
    <n v="65.844503454501819"/>
    <n v="71.674313250702482"/>
    <n v="75.675899771366318"/>
    <n v="79.717397186414161"/>
    <n v="83.73644533689"/>
    <n v="87.764236810733848"/>
    <n v="91.853012387812214"/>
    <n v="97.676437970862992"/>
    <n v="97.676437970862992"/>
    <n v="99.36744214285288"/>
    <n v="101.05889253457717"/>
    <n v="102.7327272124883"/>
    <n v="104.40462892578688"/>
    <n v="106.08505951873853"/>
    <n v="108.50668794481298"/>
    <n v="110.16889580520514"/>
    <n v="111.84768214066406"/>
    <n v="113.51714333874588"/>
    <n v="115.19023640152766"/>
    <n v="116.88866148080638"/>
    <n v="119.30763797086294"/>
    <n v="119.30763797086294"/>
    <n v="121.04091880936451"/>
    <n v="122.77465702350607"/>
    <n v="124.4903391147151"/>
    <n v="126.2040399154105"/>
    <n v="127.92648282562962"/>
    <n v="130.40865419954542"/>
    <n v="132.11241879205625"/>
    <n v="133.83317633682628"/>
    <n v="135.54437560716988"/>
    <n v="137.25929754218618"/>
    <n v="139.00018481751448"/>
    <n v="141.47963797086294"/>
    <n v="141.47963797086294"/>
    <n v="143.25624301478945"/>
    <n v="145.0333168666846"/>
    <n v="146.79188327399078"/>
    <n v="148.54841886745433"/>
    <n v="150.31391508376061"/>
    <n v="152.858129549664"/>
    <n v="154.60448057454167"/>
    <n v="156.36824929886217"/>
    <n v="158.12222083499478"/>
    <n v="159.880008085631"/>
    <n v="161.66440969300675"/>
    <n v="164.205837970863"/>
    <n v="164.205837970863"/>
    <n v="164.205837970863"/>
    <n v="164.205837970863"/>
    <n v="164.205837970863"/>
    <n v="164.205837970863"/>
    <n v="164.205837970863"/>
    <n v="164.205837970863"/>
    <n v="164.205837970863"/>
    <n v="164.205837970863"/>
    <n v="164.205837970863"/>
    <n v="164.205837970863"/>
    <n v="164.205837970863"/>
    <n v="164.205837970863"/>
    <n v="164.205837970863"/>
  </r>
  <r>
    <s v="DE Florida"/>
    <x v="26"/>
    <s v="Customer Delivery"/>
    <s v="PEF Dist Maint_OthT&amp;D_IK-368"/>
    <s v="AFUDC Not Eligible"/>
    <s v="Maintenance"/>
    <s v="Maintenance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2.6803862291897644"/>
    <n v="5.3605834026035382"/>
    <n v="7.9890770303053102"/>
    <n v="10.606818712439065"/>
    <n v="13.222899862972838"/>
    <n v="17.228567738112673"/>
    <n v="19.820109399126437"/>
    <n v="22.445658664316198"/>
    <n v="25.068675622273958"/>
    <n v="27.703205949735718"/>
    <n v="30.375610423325469"/>
    <n v="34.441522977199554"/>
    <n v="34.441522977199554"/>
    <n v="37.516156296513486"/>
    <n v="40.591600945619405"/>
    <n v="43.635016187861339"/>
    <n v="46.674916857223252"/>
    <n v="49.730324985402945"/>
    <n v="54.133400725331256"/>
    <n v="57.155675747381167"/>
    <n v="60.208094238423087"/>
    <n v="63.243557491529003"/>
    <n v="66.285624307418914"/>
    <n v="69.373750537742609"/>
    <n v="73.772004478157498"/>
    <n v="73.772004478157498"/>
    <n v="75.049169476294537"/>
    <n v="76.326671490883541"/>
    <n v="77.590868882413616"/>
    <n v="78.853606363443959"/>
    <n v="80.122785452807776"/>
    <n v="81.951769151077727"/>
    <n v="83.20718515423458"/>
    <n v="84.475122384972366"/>
    <n v="85.736016617674949"/>
    <n v="86.999653889424735"/>
    <n v="88.282423677426124"/>
    <n v="90.109404478157529"/>
    <n v="90.109404478157529"/>
    <n v="91.418495866054201"/>
    <n v="92.727932695092363"/>
    <n v="94.023732313988518"/>
    <n v="95.318035527748975"/>
    <n v="96.618941376255819"/>
    <n v="98.493645750006351"/>
    <n v="99.780444464626299"/>
    <n v="101.08007741070102"/>
    <n v="102.37249129887304"/>
    <n v="103.66771679619394"/>
    <n v="104.98255308169827"/>
    <n v="106.85520447815759"/>
    <n v="106.85520447815759"/>
    <n v="108.19701963429354"/>
    <n v="109.53918886667159"/>
    <n v="110.86737999528613"/>
    <n v="112.19403731265621"/>
    <n v="113.52746231290543"/>
    <n v="115.449029260202"/>
    <n v="116.76799448611148"/>
    <n v="118.10011476478708"/>
    <n v="119.42483552850408"/>
    <n v="120.75243818404618"/>
    <n v="122.10014184479816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  <n v="124.01960447815762"/>
  </r>
  <r>
    <s v="DE Florida"/>
    <x v="26"/>
    <s v="Customer Delivery"/>
    <s v="PEF Dist Maint_OthT&amp;D_IK-369"/>
    <s v="AFUDC Not Eligible"/>
    <s v="Maintenance"/>
    <s v="Maintenance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1.6525689533350345"/>
    <n v="3.3050213459660824"/>
    <n v="4.9255963645491221"/>
    <n v="6.5395423640601678"/>
    <n v="8.1524645771712159"/>
    <n v="10.622124470114599"/>
    <n v="12.219917073145638"/>
    <n v="13.838676770480674"/>
    <n v="15.45587519568771"/>
    <n v="17.08017208931075"/>
    <n v="18.727819960245796"/>
    <n v="21.234623188950124"/>
    <n v="21.234623188950124"/>
    <n v="23.130261776797809"/>
    <n v="25.026400583013498"/>
    <n v="26.902791935373173"/>
    <n v="28.777016408212859"/>
    <n v="30.660801870699586"/>
    <n v="33.375480146444858"/>
    <n v="35.238837678836546"/>
    <n v="37.120779906396209"/>
    <n v="38.992268528611888"/>
    <n v="40.867828520363574"/>
    <n v="42.771786045826289"/>
    <n v="45.483491482773815"/>
    <n v="45.483491482773815"/>
    <n v="46.270910055091626"/>
    <n v="47.058536410283089"/>
    <n v="47.837959982506383"/>
    <n v="48.616483466923398"/>
    <n v="49.398978436657323"/>
    <n v="50.526613264252049"/>
    <n v="51.300622791848454"/>
    <n v="52.082352110669817"/>
    <n v="52.859739165597453"/>
    <n v="53.638817403648275"/>
    <n v="54.429691532326906"/>
    <n v="55.556091482773859"/>
    <n v="55.556091482773859"/>
    <n v="56.363194345335856"/>
    <n v="57.170510185033528"/>
    <n v="57.969418184419411"/>
    <n v="58.767403595145929"/>
    <n v="59.569459772400677"/>
    <n v="60.72528378934927"/>
    <n v="61.518642401065094"/>
    <n v="62.319913787276057"/>
    <n v="63.116734359470406"/>
    <n v="63.915288391844413"/>
    <n v="64.725933194523918"/>
    <n v="65.880491482773863"/>
    <n v="65.880491482773863"/>
    <n v="66.707778953368177"/>
    <n v="67.535284727383328"/>
    <n v="68.354172391777837"/>
    <n v="69.17211439475318"/>
    <n v="69.994228968909653"/>
    <n v="71.178958662964135"/>
    <n v="71.992158156616256"/>
    <n v="72.813468313110889"/>
    <n v="73.630216346435503"/>
    <n v="74.448741191556877"/>
    <n v="75.279659181650885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  <n v="76.463091482773848"/>
  </r>
  <r>
    <s v="DE Florida"/>
    <x v="26"/>
    <s v="Customer Delivery"/>
    <s v="PEF Dist Maint_OthT&amp;D_IK-370"/>
    <s v="AFUDC Not Eligible"/>
    <s v="Maintenance"/>
    <s v="Maintenance"/>
    <s v="~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.96445071303335794"/>
    <n v="1.9288334004307188"/>
    <n v="2.8746122310460791"/>
    <n v="3.8165223201134424"/>
    <n v="4.7578349203308008"/>
    <n v="6.1991455778330504"/>
    <n v="7.1316284325804133"/>
    <n v="8.0763478291137716"/>
    <n v="9.0201560563951304"/>
    <n v="9.9681069991204936"/>
    <n v="10.929685734303852"/>
    <n v="12.392673500399226"/>
    <n v="12.392673500399226"/>
    <n v="13.498981339484345"/>
    <n v="14.605581109481463"/>
    <n v="15.700656128324582"/>
    <n v="16.794466541237711"/>
    <n v="17.89385681407969"/>
    <n v="19.47816190066321"/>
    <n v="20.565630291694333"/>
    <n v="21.663944839837455"/>
    <n v="22.756158591334575"/>
    <n v="23.850748422355686"/>
    <n v="24.961911251181661"/>
    <n v="26.54448136840584"/>
    <n v="26.54448136840584"/>
    <n v="27.004021242232632"/>
    <n v="27.463682378776475"/>
    <n v="27.91855634623041"/>
    <n v="28.37290501970288"/>
    <n v="28.82957146408603"/>
    <n v="29.487662579298416"/>
    <n v="29.939376893840681"/>
    <n v="30.395596502022432"/>
    <n v="30.849281951788331"/>
    <n v="31.303954381168836"/>
    <n v="31.76551092819826"/>
    <n v="32.422881368405839"/>
    <n v="32.422881368405839"/>
    <n v="32.893912865559571"/>
    <n v="33.365068657823294"/>
    <n v="33.83131756920033"/>
    <n v="34.297028050672537"/>
    <n v="34.765114263097139"/>
    <n v="35.439662133515228"/>
    <n v="35.902672379161089"/>
    <n v="36.370300581439224"/>
    <n v="36.835331254099941"/>
    <n v="37.301373587580557"/>
    <n v="37.774472188487437"/>
    <n v="38.448281368405858"/>
    <n v="38.448281368405858"/>
    <n v="38.931085917006172"/>
    <n v="39.414017867372266"/>
    <n v="39.891920293331083"/>
    <n v="40.369270831764908"/>
    <n v="40.849056480625528"/>
    <n v="41.540464129698776"/>
    <n v="42.015046942094884"/>
    <n v="42.494363133215714"/>
    <n v="42.97101687156642"/>
    <n v="43.448707556381301"/>
    <n v="43.933630874321821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  <n v="44.624281368405853"/>
  </r>
  <r>
    <s v="DE Florida"/>
    <x v="26"/>
    <s v="Customer Delivery"/>
    <s v="PEF Distribution Expansion Field Ops HB Capacity-360"/>
    <s v="AFUDC Not Eligible"/>
    <s v="Expansion"/>
    <s v="Other Transmission &amp; Distribution Expansion"/>
    <s v="Distribution Expansion"/>
    <s v="HB - Distribution Substation"/>
    <s v="~"/>
    <s v="PEF Distribution Easements 360.1"/>
    <n v="0"/>
    <n v="0"/>
    <n v="0"/>
    <n v="4.29"/>
    <n v="9.61"/>
    <n v="25.42"/>
    <n v="73.48"/>
    <n v="166.84"/>
    <n v="362.32000000000005"/>
    <n v="201.14"/>
    <n v="222.77"/>
    <n v="241.04000000000002"/>
    <n v="241.04000000000002"/>
    <n v="208.55494278400002"/>
    <n v="180.3661561854519"/>
    <n v="155.91633329788306"/>
    <n v="134.71900885376931"/>
    <n v="116.34977561473838"/>
    <n v="100.43854821018581"/>
    <n v="86.662688209466538"/>
    <n v="74.997647720945352"/>
    <n v="64.902754344292489"/>
    <n v="56.166661881838557"/>
    <n v="48.606471925889821"/>
    <n v="42.06390470654366"/>
    <n v="42.06390470654366"/>
    <n v="36.401985354109705"/>
    <n v="31.197080240039149"/>
    <n v="26.440196240658338"/>
    <n v="22.121890849947174"/>
    <n v="18.232212054935474"/>
    <n v="14.760632966546058"/>
    <n v="11.695950642613747"/>
    <n v="10.188820969162117"/>
    <n v="8.8758986690147594"/>
    <n v="7.7321583548343193"/>
    <n v="6.7357993881728886"/>
    <n v="5.8678303412323798"/>
    <n v="5.8678303412323798"/>
    <n v="5.1117070045084825"/>
    <n v="4.4831030143602586"/>
    <n v="3.9558820302860664"/>
    <n v="3.5101336387016353"/>
    <n v="3.1305007512216818"/>
    <n v="2.8050019268122055"/>
    <n v="2.524192061918265"/>
    <n v="2.1900597102980206"/>
    <n v="1.9001571263264512"/>
    <n v="1.6486295272003662"/>
    <n v="1.4303971394257993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  <n v="1.2410526092857275"/>
  </r>
  <r>
    <s v="DE Florida"/>
    <x v="26"/>
    <s v="Customer Delivery"/>
    <s v="PEF Distribution Expansion Field Ops HB Capacity-362"/>
    <s v="AFUDC Not Eligible"/>
    <s v="Expansion"/>
    <s v="Other Transmission &amp; Distribution Expansion"/>
    <s v="Distribution Expansion"/>
    <s v="HB - Distribution Substation"/>
    <s v="~"/>
    <s v="PEF Distribution Station Equip 362.0"/>
    <n v="2769.3700000000003"/>
    <n v="2706.8300000000004"/>
    <n v="2909.33"/>
    <n v="3562.7500000000005"/>
    <n v="3688.55"/>
    <n v="3983.25"/>
    <n v="4151.41"/>
    <n v="4856.07"/>
    <n v="3770.55"/>
    <n v="4171.55"/>
    <n v="5287.76"/>
    <n v="5782.14"/>
    <n v="5782.14"/>
    <n v="5002.8786793440004"/>
    <n v="4326.6775901350347"/>
    <n v="3740.1678867201358"/>
    <n v="3231.680093983296"/>
    <n v="2791.0334034724669"/>
    <n v="2409.3500960340352"/>
    <n v="2078.8906239772855"/>
    <n v="1799.0661250961957"/>
    <n v="1556.9067872730975"/>
    <n v="1347.3427743671343"/>
    <n v="1165.9866643775499"/>
    <n v="1009.0415945896714"/>
    <n v="1009.0415945896714"/>
    <n v="873.22177064143671"/>
    <n v="748.36494166586442"/>
    <n v="634.25537790806595"/>
    <n v="530.66656969429789"/>
    <n v="437.3597851448913"/>
    <n v="354.0825020792592"/>
    <n v="280.5659809520522"/>
    <n v="244.41250115595361"/>
    <n v="212.91772622824845"/>
    <n v="185.48133965242997"/>
    <n v="161.58038115802353"/>
    <n v="140.75927866434367"/>
    <n v="140.75927866434367"/>
    <n v="122.62116469900714"/>
    <n v="107.54202316401026"/>
    <n v="94.894887664280958"/>
    <n v="84.202141211758544"/>
    <n v="75.09539335242674"/>
    <n v="67.287229675978807"/>
    <n v="60.551078198224701"/>
    <n v="52.5358108749693"/>
    <n v="45.581540517827861"/>
    <n v="39.547820836401954"/>
    <n v="34.312796696645755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  <n v="29.770743172317363"/>
  </r>
  <r>
    <s v="DE Florida"/>
    <x v="26"/>
    <s v="Customer Delivery"/>
    <s v="PEF Distribution Expansion Field Ops IK Capacity-362"/>
    <s v="AFUDC Not Eligible"/>
    <s v="Expansion"/>
    <s v="Other Transmission &amp; Distribution Expansion"/>
    <s v="Distribution Expansion"/>
    <s v="IK - Other - Distrib Lines OH/UG (Line Ext)"/>
    <s v="~"/>
    <s v="PEF Distribution Station Equip 362.0"/>
    <n v="2041.47"/>
    <n v="1515.64"/>
    <n v="2015.84"/>
    <n v="3268.48"/>
    <n v="3601.93"/>
    <n v="4854.97"/>
    <n v="4225.7"/>
    <n v="4126.8999999999996"/>
    <n v="4076.59"/>
    <n v="4126.3100000000004"/>
    <n v="5092.28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  <n v="2016.85"/>
  </r>
  <r>
    <s v="DE Florida"/>
    <x v="26"/>
    <s v="Customer Delivery"/>
    <s v="PEF Distribution Expansion Field Ops IK New Cust-360"/>
    <s v="AFUDC Not Eligible"/>
    <s v="Expansion"/>
    <s v="Other Transmission &amp; Distribution Expansion"/>
    <s v="Distribution - Customer Additions"/>
    <s v="IK - Other - Distrib Lines OH/UG (Line Ext)"/>
    <s v="~"/>
    <s v="PEF Distribution Easements 360.1"/>
    <n v="0"/>
    <n v="0"/>
    <n v="0"/>
    <n v="0"/>
    <n v="0"/>
    <n v="0"/>
    <n v="0"/>
    <n v="0"/>
    <n v="6.12"/>
    <n v="19.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ribution Expansion Field Ops IK New Cust-362"/>
    <s v="AFUDC Not Eligible"/>
    <s v="Expansion"/>
    <s v="Other Transmission &amp; Distribution Expansion"/>
    <s v="Distribution - Customer Additions"/>
    <s v="IK - Other - Distrib Lines OH/UG (Line Ext)"/>
    <s v="~"/>
    <s v="PEF Distribution Station Equip 362.0"/>
    <n v="4142"/>
    <n v="4341.84"/>
    <n v="4599.68"/>
    <n v="4796.4900000000007"/>
    <n v="5003.37"/>
    <n v="14980.96"/>
    <n v="11612.55"/>
    <n v="5754.57"/>
    <n v="6225.64"/>
    <n v="7706.8499999999995"/>
    <n v="6497.41"/>
    <n v="6694.6"/>
    <n v="6694.6"/>
    <n v="6726.2459796666808"/>
    <n v="6758.0656317815474"/>
    <n v="6789.6881903781341"/>
    <n v="6821.1080743826351"/>
    <n v="6852.5057454021917"/>
    <n v="6899.2554963316707"/>
    <n v="6930.4826211328655"/>
    <n v="6961.9713712579014"/>
    <n v="6993.508708123155"/>
    <n v="7025.0422286464309"/>
    <n v="7056.8044859908077"/>
    <n v="7103.9317954405633"/>
    <n v="7103.9317954405633"/>
    <n v="7136.6104112105295"/>
    <n v="7168.6426966926128"/>
    <n v="7200.626140386853"/>
    <n v="7232.4608810435066"/>
    <n v="7265.1337375878002"/>
    <n v="7311.5703345674829"/>
    <n v="7343.2755821201608"/>
    <n v="7375.1969489314288"/>
    <n v="7407.0765393521669"/>
    <n v="7438.9152040451499"/>
    <n v="7471.7327254274933"/>
    <n v="7518.1742840935349"/>
    <n v="7518.1742840935349"/>
    <n v="7575.1862771029073"/>
    <n v="7631.0706648883006"/>
    <n v="7686.8698419754601"/>
    <n v="7742.4095877391201"/>
    <n v="7799.4115330483019"/>
    <n v="7880.4260705373026"/>
    <n v="7935.7398991449036"/>
    <n v="7991.4307752304876"/>
    <n v="8047.0487671002393"/>
    <n v="8102.5953588433395"/>
    <n v="8159.849690324374"/>
    <n v="8240.8728840935346"/>
    <n v="8240.8728840935346"/>
    <n v="8299.3101717918798"/>
    <n v="8356.5916642372322"/>
    <n v="8413.7858157245719"/>
    <n v="8470.7140501286976"/>
    <n v="8529.141038935255"/>
    <n v="8612.1809325628092"/>
    <n v="8668.877601902328"/>
    <n v="8725.9607448728129"/>
    <n v="8782.9691815286351"/>
    <n v="8839.9044330610704"/>
    <n v="8898.5901176710358"/>
    <n v="8981.638884093536"/>
    <n v="8981.638884093536"/>
    <n v="9041.5371079360029"/>
    <n v="9100.2506415659955"/>
    <n v="9158.874650708116"/>
    <n v="9217.2260948219609"/>
    <n v="9277.1137622996466"/>
    <n v="9362.229658883236"/>
    <n v="9420.3437487902011"/>
    <n v="9478.853974195039"/>
    <n v="9537.2876256222953"/>
    <n v="9595.6462622931322"/>
    <n v="9655.7990929868065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  <n v="9740.9240840935418"/>
  </r>
  <r>
    <s v="DE Florida"/>
    <x v="26"/>
    <s v="Customer Delivery"/>
    <s v="PEF Distribution Expansion Field Ops IK New Cust-364 "/>
    <s v="AFUDC Not Eligible"/>
    <s v="Expansion"/>
    <s v="Other Transmission &amp; Distribution Expansion"/>
    <s v="Distribution - Customer Additions"/>
    <s v="IK - Other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21.476928622221976"/>
    <n v="43.071722161650314"/>
    <n v="64.532755790071405"/>
    <n v="85.856241843930775"/>
    <n v="107.1646527856542"/>
    <n v="138.89193929706585"/>
    <n v="160.08460697543887"/>
    <n v="181.45482985877197"/>
    <n v="202.8580267237171"/>
    <n v="224.258633581808"/>
    <n v="245.81447546285631"/>
    <n v="277.79799665166092"/>
    <n v="277.79799665166092"/>
    <n v="299.97573631265095"/>
    <n v="321.71483607038977"/>
    <n v="343.42078875534548"/>
    <n v="365.02582231699489"/>
    <n v="387.19965340950239"/>
    <n v="418.71441418783911"/>
    <n v="440.23156568104037"/>
    <n v="461.89538913508954"/>
    <n v="483.53086053409243"/>
    <n v="505.13855719067601"/>
    <n v="527.41056683330794"/>
    <n v="558.92869492038017"/>
    <n v="558.92869492038017"/>
    <n v="597.62057779964834"/>
    <n v="635.54719767095457"/>
    <n v="673.41598826490804"/>
    <n v="711.10871263394688"/>
    <n v="749.79377651920277"/>
    <n v="804.7752783152755"/>
    <n v="842.3146812569928"/>
    <n v="880.10997205822878"/>
    <n v="917.85579909940566"/>
    <n v="955.55316957570631"/>
    <n v="994.40951840797379"/>
    <n v="1049.39689492038"/>
    <n v="1049.39689492038"/>
    <n v="1089.0560665904618"/>
    <n v="1127.9308438411711"/>
    <n v="1166.7463460949705"/>
    <n v="1205.3813805059158"/>
    <n v="1245.0335627085947"/>
    <n v="1301.3895902819577"/>
    <n v="1339.8674702627136"/>
    <n v="1378.6076352447083"/>
    <n v="1417.2970998832295"/>
    <n v="1455.9368965531239"/>
    <n v="1495.7646457898295"/>
    <n v="1552.12669492038"/>
    <n v="1552.12669492038"/>
    <n v="1592.777358103812"/>
    <n v="1632.6240167656631"/>
    <n v="1672.4099185374157"/>
    <n v="1712.0108407146283"/>
    <n v="1752.6543396918182"/>
    <n v="1810.4192853215122"/>
    <n v="1849.8591241593515"/>
    <n v="1889.5678052042877"/>
    <n v="1929.2245183815389"/>
    <n v="1968.8303218756421"/>
    <n v="2009.6537771168134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  <n v="2067.4248949203798"/>
  </r>
  <r>
    <s v="DE Florida"/>
    <x v="26"/>
    <s v="Customer Delivery"/>
    <s v="PEF Distribution Expansion Field Ops IK New Cust-365 "/>
    <s v="AFUDC Not Eligible"/>
    <s v="Expansion"/>
    <s v="Other Transmission &amp; Distribution Expansion"/>
    <s v="Distribution - Customer Additions"/>
    <s v="IK - Other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27.737125065599002"/>
    <n v="55.626470870341336"/>
    <n v="83.343067794382705"/>
    <n v="110.88202412813325"/>
    <n v="138.40151118496578"/>
    <n v="179.37681679959451"/>
    <n v="206.74682320081183"/>
    <n v="234.34613943550926"/>
    <n v="261.98804106348985"/>
    <n v="289.62659773720338"/>
    <n v="317.46563807047846"/>
    <n v="358.7718668547102"/>
    <n v="358.7718668547102"/>
    <n v="387.4140786657922"/>
    <n v="415.48979374592864"/>
    <n v="443.52269988818057"/>
    <n v="471.42527052511446"/>
    <n v="500.06243447973907"/>
    <n v="540.76326635831174"/>
    <n v="568.55233864702041"/>
    <n v="596.53083553145302"/>
    <n v="624.47271617012143"/>
    <n v="652.37872615346032"/>
    <n v="681.14268620502526"/>
    <n v="721.84786691136469"/>
    <n v="721.84786691136469"/>
    <n v="771.81784354954152"/>
    <n v="820.79949468416908"/>
    <n v="869.70646018906609"/>
    <n v="918.38603884971963"/>
    <n v="968.34720886112791"/>
    <n v="1039.3549798929625"/>
    <n v="1087.836546268577"/>
    <n v="1136.6485879121437"/>
    <n v="1185.3967478639797"/>
    <n v="1234.0823269013022"/>
    <n v="1284.2647088094632"/>
    <n v="1355.2800669113658"/>
    <n v="1355.2800669113658"/>
    <n v="1406.4992925788274"/>
    <n v="1456.7054846127985"/>
    <n v="1506.8351238768737"/>
    <n v="1556.7316916273585"/>
    <n v="1607.9418905024495"/>
    <n v="1680.7248552606193"/>
    <n v="1730.4184604204711"/>
    <n v="1780.4508027274173"/>
    <n v="1830.4176663008343"/>
    <n v="1880.3203844373588"/>
    <n v="1931.7573255049097"/>
    <n v="2004.5480669113663"/>
    <n v="2004.5480669113663"/>
    <n v="2057.0477653138319"/>
    <n v="2108.5091043983512"/>
    <n v="2159.8919769055437"/>
    <n v="2211.0359511472866"/>
    <n v="2263.5263970889664"/>
    <n v="2338.1289247306254"/>
    <n v="2389.0648623482998"/>
    <n v="2440.3480054894558"/>
    <n v="2491.5640329388511"/>
    <n v="2542.7143113253342"/>
    <n v="2595.4371679792839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  <n v="2670.0476669113664"/>
  </r>
  <r>
    <s v="DE Florida"/>
    <x v="26"/>
    <s v="Customer Delivery"/>
    <s v="PEF Distribution Expansion Field Ops IK New Cust-366 "/>
    <s v="AFUDC Not Eligible"/>
    <s v="Expansion"/>
    <s v="Other Transmission &amp; Distribution Expansion"/>
    <s v="Distribution - Customer Additions"/>
    <s v="IK - Other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10.160677319948661"/>
    <n v="20.377116216058482"/>
    <n v="30.530273657077714"/>
    <n v="40.618357709539168"/>
    <n v="50.699309766887609"/>
    <n v="65.70940390793055"/>
    <n v="75.735598137865679"/>
    <n v="85.845793258980905"/>
    <n v="95.971588282345124"/>
    <n v="106.09615798041415"/>
    <n v="116.29416895143095"/>
    <n v="131.42548703100658"/>
    <n v="131.42548703100658"/>
    <n v="141.9177161734915"/>
    <n v="152.20242595438674"/>
    <n v="162.47145394406448"/>
    <n v="172.69273736721851"/>
    <n v="183.18311737643899"/>
    <n v="198.09266616325817"/>
    <n v="208.27237281557035"/>
    <n v="218.52146957911668"/>
    <n v="228.75715306147396"/>
    <n v="238.97969638769763"/>
    <n v="249.51652440562077"/>
    <n v="264.42766625717013"/>
    <n v="264.42766625717013"/>
    <n v="282.7326930654242"/>
    <n v="300.67567598142773"/>
    <n v="318.59130002023369"/>
    <n v="336.42362759664877"/>
    <n v="354.72542835698493"/>
    <n v="380.7370305184927"/>
    <n v="398.49682213572078"/>
    <n v="416.3776736182183"/>
    <n v="434.23512392748398"/>
    <n v="452.06964956487832"/>
    <n v="470.45248477775567"/>
    <n v="496.46686625717007"/>
    <n v="496.46686625717007"/>
    <n v="515.22952031654722"/>
    <n v="533.6210793550996"/>
    <n v="551.9845955421614"/>
    <n v="570.26273284807849"/>
    <n v="589.02208020806108"/>
    <n v="615.68397467010323"/>
    <n v="633.88776261158921"/>
    <n v="652.21563692543191"/>
    <n v="670.51952503469079"/>
    <n v="688.79991535330169"/>
    <n v="707.64232303413735"/>
    <n v="734.30706625717016"/>
    <n v="734.30706625717016"/>
    <n v="753.53878626932692"/>
    <n v="772.3901338930242"/>
    <n v="791.21273759453959"/>
    <n v="809.94782794469597"/>
    <n v="829.17615859004377"/>
    <n v="856.50459984707391"/>
    <n v="875.1634821002682"/>
    <n v="893.94955288249105"/>
    <n v="912.71103780552539"/>
    <n v="931.44843749364486"/>
    <n v="950.76190496610195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  <n v="978.09326625716994"/>
  </r>
  <r>
    <s v="DE Florida"/>
    <x v="26"/>
    <s v="Customer Delivery"/>
    <s v="PEF Distribution Expansion Field Ops IK New Cust-367 "/>
    <s v="AFUDC Not Eligible"/>
    <s v="Expansion"/>
    <s v="Other Transmission &amp; Distribution Expansion"/>
    <s v="Distribution - Customer Additions"/>
    <s v="IK - Other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30.671278133762826"/>
    <n v="61.51087957489608"/>
    <n v="92.159458011491779"/>
    <n v="122.61160426775973"/>
    <n v="153.04222170278172"/>
    <n v="198.35207238665498"/>
    <n v="228.61739645572266"/>
    <n v="259.13628774435028"/>
    <n v="289.70226929336832"/>
    <n v="320.26455204438798"/>
    <n v="351.04852648368274"/>
    <n v="396.72430682146842"/>
    <n v="396.72430682146842"/>
    <n v="428.3964156916627"/>
    <n v="459.44210135629373"/>
    <n v="490.44044956841799"/>
    <n v="521.29467482169684"/>
    <n v="552.96120185134259"/>
    <n v="597.96754378010564"/>
    <n v="628.69626433893973"/>
    <n v="659.63444764660198"/>
    <n v="690.53214128363697"/>
    <n v="721.39016971226079"/>
    <n v="753.19690587844616"/>
    <n v="798.20805667278819"/>
    <n v="798.20805667278819"/>
    <n v="853.46407374647106"/>
    <n v="907.62721596664142"/>
    <n v="961.70777198787391"/>
    <n v="1015.5368872001818"/>
    <n v="1070.7831660439952"/>
    <n v="1149.3024464693058"/>
    <n v="1202.9126027999209"/>
    <n v="1256.8881935028721"/>
    <n v="1310.7931448322138"/>
    <n v="1364.628895167009"/>
    <n v="1420.1197866595812"/>
    <n v="1498.6474566727893"/>
    <n v="1498.6474566727893"/>
    <n v="1555.2848753570597"/>
    <n v="1610.8020972930663"/>
    <n v="1666.2346683733922"/>
    <n v="1721.4095126191842"/>
    <n v="1778.0369496176295"/>
    <n v="1858.5192137356848"/>
    <n v="1913.4696251230516"/>
    <n v="1968.7946067498906"/>
    <n v="2024.0471830172673"/>
    <n v="2079.2288282637514"/>
    <n v="2136.1069932324135"/>
    <n v="2216.5978566727886"/>
    <n v="2216.5978566727886"/>
    <n v="2274.6511982044144"/>
    <n v="2331.5563383186677"/>
    <n v="2388.3747113247105"/>
    <n v="2444.9289143827814"/>
    <n v="2502.97202468866"/>
    <n v="2585.46632747689"/>
    <n v="2641.7904869050817"/>
    <n v="2698.4985807452736"/>
    <n v="2755.1324591081489"/>
    <n v="2811.693633190413"/>
    <n v="2869.9937396098985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  <n v="2952.4968566727898"/>
  </r>
  <r>
    <s v="DE Florida"/>
    <x v="26"/>
    <s v="Customer Delivery"/>
    <s v="PEF Distribution Expansion Field Ops IK New Cust-368 "/>
    <s v="AFUDC Not Eligible"/>
    <s v="Expansion"/>
    <s v="Other Transmission &amp; Distribution Expansion"/>
    <s v="Distribution - Customer Additions"/>
    <s v="IK - Other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23.165071483357451"/>
    <n v="46.457272375230104"/>
    <n v="69.605199476627376"/>
    <n v="92.604767403715869"/>
    <n v="115.58807527535623"/>
    <n v="149.8092096348264"/>
    <n v="172.6676765193597"/>
    <n v="195.71765491317296"/>
    <n v="218.8031991299481"/>
    <n v="241.88594975854403"/>
    <n v="265.13613728963082"/>
    <n v="299.63364704349442"/>
    <n v="299.63364704349442"/>
    <n v="323.55461514945296"/>
    <n v="347.00246510649004"/>
    <n v="370.41456254397531"/>
    <n v="393.71780835064533"/>
    <n v="417.63456066439767"/>
    <n v="451.62646421133741"/>
    <n v="474.83492018872039"/>
    <n v="498.20157692736734"/>
    <n v="521.53765306515629"/>
    <n v="544.84377129299969"/>
    <n v="568.86641924815285"/>
    <n v="602.86195478311743"/>
    <n v="602.86195478311743"/>
    <n v="644.59511428709516"/>
    <n v="685.5028592390488"/>
    <n v="726.34822939101446"/>
    <n v="767.00369408217443"/>
    <n v="808.72949860253289"/>
    <n v="868.03268091039718"/>
    <n v="908.52277273506343"/>
    <n v="949.28886583084181"/>
    <n v="990.00160719404516"/>
    <n v="1030.6620831878606"/>
    <n v="1072.572636070985"/>
    <n v="1131.8821547831167"/>
    <n v="1131.8821547831167"/>
    <n v="1174.6586507535849"/>
    <n v="1216.5890966603074"/>
    <n v="1258.4556083858647"/>
    <n v="1300.1274669800637"/>
    <n v="1342.8964240910041"/>
    <n v="1403.6821965841332"/>
    <n v="1445.1845479605399"/>
    <n v="1486.9698006892982"/>
    <n v="1528.7003678826056"/>
    <n v="1570.3773630629248"/>
    <n v="1613.3356872788086"/>
    <n v="1674.1279547831168"/>
    <n v="1674.1279547831168"/>
    <n v="1717.9738517222122"/>
    <n v="1760.9525475720479"/>
    <n v="1803.8657109032733"/>
    <n v="1846.5793548268712"/>
    <n v="1890.4175244369649"/>
    <n v="1952.722924999392"/>
    <n v="1995.2628240700483"/>
    <n v="2038.0926969512684"/>
    <n v="2080.8665171732641"/>
    <n v="2123.5854260962628"/>
    <n v="2167.6176969383214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  <n v="2229.9297547831179"/>
  </r>
  <r>
    <s v="DE Florida"/>
    <x v="26"/>
    <s v="Customer Delivery"/>
    <s v="PEF Distribution Expansion Field Ops IK New Cust-369 "/>
    <s v="AFUDC Not Eligible"/>
    <s v="Expansion"/>
    <s v="Other Transmission &amp; Distribution Expansion"/>
    <s v="Distribution - Customer Additions"/>
    <s v="IK - Other - Distrib Lines OH/UG (Line Ext)"/>
    <s v="~"/>
    <s v="PEF Distribution U/G Services 369.2"/>
    <n v="0"/>
    <n v="0"/>
    <n v="0"/>
    <n v="0"/>
    <n v="0"/>
    <n v="0"/>
    <n v="0"/>
    <n v="0"/>
    <n v="0"/>
    <n v="0"/>
    <n v="0"/>
    <n v="0"/>
    <n v="0"/>
    <n v="14.282224523573746"/>
    <n v="28.642829584728361"/>
    <n v="42.914483887845449"/>
    <n v="57.094668624847372"/>
    <n v="71.264828365257358"/>
    <n v="92.363572857562303"/>
    <n v="106.45676296682348"/>
    <n v="120.66802784120466"/>
    <n v="134.90122051620881"/>
    <n v="149.13269082857619"/>
    <n v="163.46739291541166"/>
    <n v="184.73653426741771"/>
    <n v="184.73653426741771"/>
    <n v="199.48480031770794"/>
    <n v="213.94136946415176"/>
    <n v="228.3758957038043"/>
    <n v="242.74331041167602"/>
    <n v="257.4889772517339"/>
    <n v="278.44639146864392"/>
    <n v="292.75536432688011"/>
    <n v="307.1618744965723"/>
    <n v="321.54953046122398"/>
    <n v="335.91871613553349"/>
    <n v="350.729672017658"/>
    <n v="371.68932550538057"/>
    <n v="371.68932550538057"/>
    <n v="397.41954177245998"/>
    <n v="422.6408558814951"/>
    <n v="447.82371335047765"/>
    <n v="472.88948626044498"/>
    <n v="498.61516787638834"/>
    <n v="535.17802878228122"/>
    <n v="560.14184249073696"/>
    <n v="585.27582238071636"/>
    <n v="610.37690872432358"/>
    <n v="635.44577130932726"/>
    <n v="661.28535792037405"/>
    <n v="697.85212550538085"/>
    <n v="697.85212550538085"/>
    <n v="724.22560743913732"/>
    <n v="750.07746445797216"/>
    <n v="775.88990340541818"/>
    <n v="801.58233063318607"/>
    <n v="827.95116454771983"/>
    <n v="865.42811155580921"/>
    <n v="891.01603056137105"/>
    <n v="916.77836997084864"/>
    <n v="942.50699348217881"/>
    <n v="968.20258762809112"/>
    <n v="994.68817420802588"/>
    <n v="1032.169125505382"/>
    <n v="1032.169125505382"/>
    <n v="1059.201934616468"/>
    <n v="1085.7000783849919"/>
    <n v="1112.1578186450959"/>
    <n v="1138.4925469374475"/>
    <n v="1165.5205918305699"/>
    <n v="1203.9344484870637"/>
    <n v="1230.1620558907689"/>
    <n v="1256.5684441432065"/>
    <n v="1282.9402736126619"/>
    <n v="1309.2782479949258"/>
    <n v="1336.4259643263858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  <n v="1374.8439255053829"/>
  </r>
  <r>
    <s v="DE Florida"/>
    <x v="26"/>
    <s v="Customer Delivery"/>
    <s v="PEF Distribution Expansion Field Ops IK New Cust-370 "/>
    <s v="AFUDC Not Eligible"/>
    <s v="Expansion"/>
    <s v="Other Transmission &amp; Distribution Expansion"/>
    <s v="Distribution - Customer Additions"/>
    <s v="IK - Other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8.3352053768558676"/>
    <n v="16.716154179548937"/>
    <n v="25.045190702369553"/>
    <n v="33.320844951438346"/>
    <n v="41.590648542904148"/>
    <n v="53.904022292693412"/>
    <n v="62.12890587311"/>
    <n v="70.422698706106587"/>
    <n v="78.729288755766049"/>
    <n v="87.034873622634279"/>
    <n v="95.400705269700495"/>
    <n v="107.81352380967871"/>
    <n v="107.81352380967871"/>
    <n v="116.42071425671139"/>
    <n v="124.85766836574641"/>
    <n v="133.28175808135978"/>
    <n v="141.66668104114842"/>
    <n v="150.27235457104626"/>
    <n v="162.50324699102305"/>
    <n v="170.85406288167042"/>
    <n v="179.26180222437182"/>
    <n v="187.65853812212885"/>
    <n v="196.04449463022439"/>
    <n v="204.68827129829816"/>
    <n v="216.92047057226569"/>
    <n v="216.92047057226569"/>
    <n v="231.93681331622645"/>
    <n v="246.6561570319235"/>
    <n v="261.35305717070628"/>
    <n v="275.98162590294567"/>
    <n v="290.99532219127707"/>
    <n v="312.33367571942517"/>
    <n v="326.90274031458648"/>
    <n v="341.57111514012706"/>
    <n v="356.22029305098738"/>
    <n v="370.85066494021669"/>
    <n v="385.93083701829539"/>
    <n v="407.2714705722658"/>
    <n v="407.2714705722658"/>
    <n v="422.6632080864232"/>
    <n v="437.75052186952064"/>
    <n v="452.81483100690411"/>
    <n v="467.80910051536989"/>
    <n v="483.19812541493911"/>
    <n v="505.06991817364155"/>
    <n v="520.0031959962804"/>
    <n v="535.0382667138025"/>
    <n v="550.05366061141694"/>
    <n v="565.04977835414059"/>
    <n v="580.5069408771169"/>
    <n v="602.38107057226603"/>
    <n v="602.38107057226603"/>
    <n v="618.15760625521978"/>
    <n v="633.62210752026647"/>
    <n v="649.06302901638549"/>
    <n v="664.43215987133567"/>
    <n v="680.20591512350256"/>
    <n v="702.6245094238825"/>
    <n v="717.9311237821131"/>
    <n v="733.34207588888728"/>
    <n v="748.7328592492081"/>
    <n v="764.10388454484064"/>
    <n v="779.94748088194308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  <n v="802.36847057226623"/>
  </r>
  <r>
    <s v="DE Florida"/>
    <x v="26"/>
    <s v="Customer Delivery"/>
    <s v="PEF Distribution Maintenance HW-362"/>
    <s v="AFUDC Not Eligible"/>
    <s v="Maintenance"/>
    <s v="Maintenance"/>
    <s v="Distribution Operations"/>
    <s v="HW - Distribution Highway Jobs"/>
    <s v="~"/>
    <s v="PEF Distribution Station Equip 362.0"/>
    <n v="17858.630000000005"/>
    <n v="24205.510000000009"/>
    <n v="20163.990000000009"/>
    <n v="22555.710000000003"/>
    <n v="24302.25"/>
    <n v="24357.130000000005"/>
    <n v="22279.170000000002"/>
    <n v="23580.000000000007"/>
    <n v="25442.38"/>
    <n v="24805.02"/>
    <n v="27048.100000000006"/>
    <n v="32971.750000000007"/>
    <n v="32971.750000000007"/>
    <n v="33207.480934539337"/>
    <n v="33425.906201789068"/>
    <n v="673.1604365113817"/>
    <n v="916.34393924091773"/>
    <n v="1159.8180926840537"/>
    <n v="28.237684082321266"/>
    <n v="276.02699656456127"/>
    <n v="520.79520099649721"/>
    <n v="15.041457708714574"/>
    <n v="241.39841921764258"/>
    <n v="477.22520228087456"/>
    <n v="14.166536402823226"/>
    <n v="14.166536402823226"/>
    <n v="351.93172364807123"/>
    <n v="664.0915535237192"/>
    <n v="19.656837344846167"/>
    <n v="354.42124893812615"/>
    <n v="691.48125242900619"/>
    <n v="20.776951960554698"/>
    <n v="362.9847750447787"/>
    <n v="700.19579536765877"/>
    <n v="20.352236192348983"/>
    <n v="330.38032516559696"/>
    <n v="653.942792503389"/>
    <n v="19.35657010183877"/>
    <n v="19.35657010183877"/>
    <n v="352.35622645087068"/>
    <n v="696.8269572279728"/>
    <n v="21.07990395785464"/>
    <n v="376.26605133018194"/>
    <n v="722.27785960397955"/>
    <n v="21.279526980550372"/>
    <n v="358.93326085798464"/>
    <n v="693.53007105144707"/>
    <n v="20.553228256817192"/>
    <n v="368.48040137555495"/>
    <n v="708.76626463078765"/>
    <n v="20.791405777918953"/>
    <n v="20.791405777918953"/>
    <n v="405.08596030019316"/>
    <n v="857.59712704754929"/>
    <n v="27.712253026089229"/>
    <n v="543.94189391255509"/>
    <n v="1005.6157368124332"/>
    <n v="28.832828698569983"/>
    <n v="440.80494971319843"/>
    <n v="834.59982343227659"/>
    <n v="24.512555360415035"/>
    <n v="497.57903324365077"/>
    <n v="925.20394611499341"/>
    <n v="25.928861532185692"/>
    <n v="25.928861532185692"/>
    <n v="485.89245630247831"/>
    <n v="961.70074198825478"/>
    <n v="29.100955227340137"/>
    <n v="519.71016170276164"/>
    <n v="997.64709686815411"/>
    <n v="29.392523181740899"/>
    <n v="495.78467182435287"/>
    <n v="957.95437284634522"/>
    <n v="28.389622694103991"/>
    <n v="508.97220052782365"/>
    <n v="979.00003968070951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  <n v="28.718617330322331"/>
  </r>
  <r>
    <s v="DE Florida"/>
    <x v="26"/>
    <s v="Customer Delivery"/>
    <s v="PEF Distribution Maintenance HW-364 "/>
    <s v="AFUDC Not Eligible"/>
    <s v="Maintenance"/>
    <s v="Maintenance"/>
    <s v="Distribution Operations"/>
    <s v="HW - Distribution Highway Jobs"/>
    <s v="~"/>
    <s v="PEF Distribution Poles Towers &amp; Fixtures 364.0"/>
    <n v="18.34"/>
    <n v="18.34"/>
    <n v="19.45"/>
    <n v="42.78"/>
    <n v="70.25"/>
    <n v="81.290000000000006"/>
    <n v="82.53"/>
    <n v="84.28"/>
    <n v="85.9"/>
    <n v="97.17"/>
    <n v="101.7"/>
    <n v="104.22"/>
    <n v="104.22"/>
    <n v="264.201663025632"/>
    <n v="412.43862466886401"/>
    <n v="11.399334262381444"/>
    <n v="176.43877324436545"/>
    <n v="341.67546586474941"/>
    <n v="10.254863903455032"/>
    <n v="178.42009163801504"/>
    <n v="344.535007685599"/>
    <n v="10.029888368412117"/>
    <n v="163.64979069644411"/>
    <n v="323.69650248745211"/>
    <n v="9.6107284699864977"/>
    <n v="9.6107284699864977"/>
    <n v="238.83917688409849"/>
    <n v="450.69023839581052"/>
    <n v="13.340280236933154"/>
    <n v="240.53221579325316"/>
    <n v="469.28208268397316"/>
    <n v="14.100529477513192"/>
    <n v="246.34402668496918"/>
    <n v="475.1963829836892"/>
    <n v="13.812292357746742"/>
    <n v="224.21662200385873"/>
    <n v="443.80622197950674"/>
    <n v="13.136571495300814"/>
    <n v="13.136571495300814"/>
    <n v="239.13083446206505"/>
    <n v="472.91008147124967"/>
    <n v="14.306132956991632"/>
    <n v="255.35752763855032"/>
    <n v="490.1826456160685"/>
    <n v="14.441609546918698"/>
    <n v="243.59441877872536"/>
    <n v="470.67260960858152"/>
    <n v="13.948698093005191"/>
    <n v="250.07370169560264"/>
    <n v="481.01283751191835"/>
    <n v="14.110340161729027"/>
    <n v="14.110340161729027"/>
    <n v="274.91650904369584"/>
    <n v="582.01871069315052"/>
    <n v="18.807257239975002"/>
    <n v="369.15277558925732"/>
    <n v="682.4733387427309"/>
    <n v="19.567749535905136"/>
    <n v="299.15763522026134"/>
    <n v="566.41131116085501"/>
    <n v="16.635743540535714"/>
    <n v="337.68805685417959"/>
    <n v="627.9008999247817"/>
    <n v="17.596936933147163"/>
    <n v="17.596936933147163"/>
    <n v="329.75681941273126"/>
    <n v="652.66989390650724"/>
    <n v="19.74971686258516"/>
    <n v="352.7076160920949"/>
    <n v="677.06532441983609"/>
    <n v="19.947592997599713"/>
    <n v="336.47029167419043"/>
    <n v="650.12737496726982"/>
    <n v="19.266962395702194"/>
    <n v="345.42016826676513"/>
    <n v="664.41027248440946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  <n v="19.490238603093417"/>
  </r>
  <r>
    <s v="DE Florida"/>
    <x v="26"/>
    <s v="Customer Delivery"/>
    <s v="PEF Distribution Maintenance HW-365 "/>
    <s v="AFUDC Not Eligible"/>
    <s v="Maintenance"/>
    <s v="Maintenance"/>
    <s v="Distribution Operations"/>
    <s v="HW - Distribution Highway Jobs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206.613872663016"/>
    <n v="398.05964299483196"/>
    <n v="12.030095231874839"/>
    <n v="225.17600824026684"/>
    <n v="438.57667130785887"/>
    <n v="13.190160582737235"/>
    <n v="230.37298199101724"/>
    <n v="444.90785719220924"/>
    <n v="12.952370744270297"/>
    <n v="211.35012669848629"/>
    <n v="418.0480088477903"/>
    <n v="12.412087394358537"/>
    <n v="12.412087394358537"/>
    <n v="308.45712502961453"/>
    <n v="582.05953307367054"/>
    <n v="17.228767604537893"/>
    <n v="310.6436800096979"/>
    <n v="606.07063692205793"/>
    <n v="18.21061830131805"/>
    <n v="318.14954537164607"/>
    <n v="613.70886578800605"/>
    <n v="17.838364474952527"/>
    <n v="289.57234042620854"/>
    <n v="573.16895262183255"/>
    <n v="16.965681308883973"/>
    <n v="16.965681308883973"/>
    <n v="308.83381786967288"/>
    <n v="610.75614233677504"/>
    <n v="18.476152061267499"/>
    <n v="329.79034410087883"/>
    <n v="633.06339493865562"/>
    <n v="18.651118006555407"/>
    <n v="314.59846879392143"/>
    <n v="607.86648162331039"/>
    <n v="18.01453039740727"/>
    <n v="322.96636365272781"/>
    <n v="621.22072792205313"/>
    <n v="18.223288658652223"/>
    <n v="18.223288658652223"/>
    <n v="355.05046964922724"/>
    <n v="751.66826937772612"/>
    <n v="24.289285278264742"/>
    <n v="476.75516760053654"/>
    <n v="881.40388617101598"/>
    <n v="25.271449455213769"/>
    <n v="386.3575136087"/>
    <n v="731.51155142280732"/>
    <n v="21.484808524512573"/>
    <n v="436.11896425599804"/>
    <n v="810.92441551421018"/>
    <n v="22.726175100341607"/>
    <n v="22.726175100341607"/>
    <n v="425.87589232015461"/>
    <n v="842.91319267619951"/>
    <n v="25.506457476461264"/>
    <n v="455.51649545518404"/>
    <n v="874.4195183282377"/>
    <n v="25.762011480524734"/>
    <n v="434.54623913817409"/>
    <n v="839.62956832563441"/>
    <n v="24.882987460825234"/>
    <n v="446.10486796897868"/>
    <n v="858.07571217146119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  <n v="25.171345270152187"/>
  </r>
  <r>
    <s v="DE Florida"/>
    <x v="26"/>
    <s v="Customer Delivery"/>
    <s v="PEF Distribution Maintenance HW-366 "/>
    <s v="AFUDC Not Eligible"/>
    <s v="Maintenance"/>
    <s v="Maintenance"/>
    <s v="Distribution Operations"/>
    <s v="HW - Distribution Highway Jobs"/>
    <s v="~"/>
    <s v="PEF Distribution U/G Conduit 366.0"/>
    <n v="0"/>
    <n v="0"/>
    <n v="0"/>
    <n v="0"/>
    <n v="0"/>
    <n v="0"/>
    <n v="0"/>
    <n v="0"/>
    <n v="0"/>
    <n v="0"/>
    <n v="0"/>
    <n v="0"/>
    <n v="0"/>
    <n v="75.686895631355995"/>
    <n v="145.817404543512"/>
    <n v="4.4068704124975113"/>
    <n v="82.486586281469513"/>
    <n v="160.65962231764149"/>
    <n v="4.8318261233828252"/>
    <n v="84.390344266362831"/>
    <n v="162.97886545013483"/>
    <n v="4.7447188325979823"/>
    <n v="77.421882543153984"/>
    <n v="153.139552570918"/>
    <n v="4.5468019696639033"/>
    <n v="4.5468019696639033"/>
    <n v="112.9941660158599"/>
    <n v="213.22033493285591"/>
    <n v="6.3112506374068289"/>
    <n v="113.79514591346683"/>
    <n v="222.01609432472682"/>
    <n v="6.6709226684033638"/>
    <n v="116.54469821095137"/>
    <n v="224.81413408621137"/>
    <n v="6.5345584633219005"/>
    <n v="106.07628241551789"/>
    <n v="209.96353312140189"/>
    <n v="6.2148767359617523"/>
    <n v="6.2148767359617523"/>
    <n v="113.13215632262408"/>
    <n v="223.73249097676683"/>
    <n v="6.7681931261749355"/>
    <n v="120.80896133679676"/>
    <n v="231.9040947405401"/>
    <n v="6.8322867374575367"/>
    <n v="115.24386608940429"/>
    <n v="222.67394904049155"/>
    <n v="6.5990916508314399"/>
    <n v="118.30919745689509"/>
    <n v="227.56588312420558"/>
    <n v="6.6755640799446496"/>
    <n v="6.6755640799446496"/>
    <n v="130.06226297318329"/>
    <n v="275.35149078098442"/>
    <n v="8.8976629503219442"/>
    <n v="174.64518788989585"/>
    <n v="322.8763058446778"/>
    <n v="9.2574498155285028"/>
    <n v="141.53067474121386"/>
    <n v="267.96767192864229"/>
    <n v="7.8703256441382905"/>
    <n v="159.75931385950614"/>
    <n v="297.05823142885606"/>
    <n v="8.3250636598099845"/>
    <n v="8.3250636598099845"/>
    <n v="156.00706670126627"/>
    <n v="308.77637603951825"/>
    <n v="9.3435380696587913"/>
    <n v="166.86502704544108"/>
    <n v="320.31778877535442"/>
    <n v="9.4371527383373746"/>
    <n v="159.18319241947179"/>
    <n v="307.57351714959663"/>
    <n v="9.1151482263510388"/>
    <n v="163.41735502764089"/>
    <n v="314.33071765150635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  <n v="9.2207796011359733"/>
  </r>
  <r>
    <s v="DE Florida"/>
    <x v="26"/>
    <s v="Customer Delivery"/>
    <s v="PEF Distribution Maintenance HW-367 "/>
    <s v="AFUDC Not Eligible"/>
    <s v="Maintenance"/>
    <s v="Maintenance"/>
    <s v="Distribution Operations"/>
    <s v="HW - Distribution Highway Jobs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228.47038183495201"/>
    <n v="440.168113863504"/>
    <n v="13.302690742455866"/>
    <n v="248.99610040527986"/>
    <n v="484.97120869050389"/>
    <n v="14.585472824070052"/>
    <n v="254.74283251923006"/>
    <n v="491.97213480365406"/>
    <n v="14.322528547914885"/>
    <n v="233.70765730926689"/>
    <n v="462.27093551735493"/>
    <n v="13.725091688218868"/>
    <n v="13.725091688218868"/>
    <n v="341.08705396645087"/>
    <n v="643.63230821828279"/>
    <n v="19.051301165892141"/>
    <n v="343.50491219041214"/>
    <n v="670.18341049333208"/>
    <n v="20.13701627643627"/>
    <n v="351.8047804574523"/>
    <n v="678.6296442483723"/>
    <n v="19.72538383010999"/>
    <n v="320.20455516034201"/>
    <n v="633.80124370946999"/>
    <n v="18.760384463887362"/>
    <n v="18.760384463887362"/>
    <n v="341.50359500453931"/>
    <n v="675.36456893827381"/>
    <n v="20.430639346096541"/>
    <n v="364.67699322928871"/>
    <n v="700.03157921184152"/>
    <n v="20.624113945903673"/>
    <n v="347.87805563892493"/>
    <n v="672.16922741512531"/>
    <n v="19.920185345858954"/>
    <n v="357.13114261176491"/>
    <n v="686.93614365200301"/>
    <n v="20.151026958975763"/>
    <n v="20.151026958975763"/>
    <n v="392.60924412244583"/>
    <n v="831.18299030211779"/>
    <n v="26.858710939870662"/>
    <n v="527.18839146457094"/>
    <n v="974.64260181958605"/>
    <n v="27.944772691872004"/>
    <n v="427.22808261259092"/>
    <n v="808.89400753274322"/>
    <n v="23.757564504161564"/>
    <n v="482.25351475572694"/>
    <n v="896.70750789320414"/>
    <n v="25.130248205993212"/>
    <n v="25.130248205993212"/>
    <n v="470.92688636344047"/>
    <n v="932.08019627290855"/>
    <n v="28.204640878149121"/>
    <n v="503.70300071043448"/>
    <n v="966.91939733506308"/>
    <n v="28.48722849017804"/>
    <n v="480.51441997201516"/>
    <n v="928.44921593501169"/>
    <n v="27.515217507399484"/>
    <n v="493.29577055813701"/>
    <n v="948.84667266683527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  <n v="27.834079053107644"/>
  </r>
  <r>
    <s v="DE Florida"/>
    <x v="26"/>
    <s v="Customer Delivery"/>
    <s v="PEF Distribution Maintenance HW-368 "/>
    <s v="AFUDC Not Eligible"/>
    <s v="Maintenance"/>
    <s v="Maintenance"/>
    <s v="Distribution Operations"/>
    <s v="HW - Distribution Highway Jobs"/>
    <s v="~"/>
    <s v="PEF Distribution Line Transformers 368.0"/>
    <n v="0"/>
    <n v="0"/>
    <n v="0"/>
    <n v="0"/>
    <n v="0"/>
    <n v="0"/>
    <n v="0"/>
    <n v="0"/>
    <n v="0"/>
    <n v="0"/>
    <n v="0"/>
    <n v="0"/>
    <n v="0"/>
    <n v="172.55664090537601"/>
    <n v="332.44541612755199"/>
    <n v="10.047112501345907"/>
    <n v="188.0590838050579"/>
    <n v="366.28381339996986"/>
    <n v="11.015958288879347"/>
    <n v="192.39941353095935"/>
    <n v="371.57139721547139"/>
    <n v="10.817364577632247"/>
    <n v="176.51219372620824"/>
    <n v="349.1389964003522"/>
    <n v="10.366138922761024"/>
    <n v="10.366138922761024"/>
    <n v="257.61254398077699"/>
    <n v="486.11565399559299"/>
    <n v="14.388860856537121"/>
    <n v="259.43867781029712"/>
    <n v="506.16888358325713"/>
    <n v="15.208868031869997"/>
    <n v="265.70731261807799"/>
    <n v="512.548063735038"/>
    <n v="14.897974726334155"/>
    <n v="241.84063596035014"/>
    <n v="478.69055383801413"/>
    <n v="14.169140433793359"/>
    <n v="14.169140433793359"/>
    <n v="257.92714459445176"/>
    <n v="510.08205294060383"/>
    <n v="15.43063249072884"/>
    <n v="275.4292983699649"/>
    <n v="528.71228588283316"/>
    <n v="15.576757895584819"/>
    <n v="262.74157833338461"/>
    <n v="507.66870992716014"/>
    <n v="15.045102309922527"/>
    <n v="269.73014986381611"/>
    <n v="518.82170683599918"/>
    <n v="15.219449868764514"/>
    <n v="15.219449868764514"/>
    <n v="296.52566695979419"/>
    <n v="627.76690629348559"/>
    <n v="20.285556935693648"/>
    <n v="398.16915096308549"/>
    <n v="736.11753130766169"/>
    <n v="21.105825918639994"/>
    <n v="322.67220916770543"/>
    <n v="610.93272426520161"/>
    <n v="17.943356569922685"/>
    <n v="364.23122289511934"/>
    <n v="677.2555558140657"/>
    <n v="18.980102281604104"/>
    <n v="18.980102281604104"/>
    <n v="355.67656941023859"/>
    <n v="703.97145761968386"/>
    <n v="21.302096353967499"/>
    <n v="380.43135884169232"/>
    <n v="730.28443288951701"/>
    <n v="21.515526071646946"/>
    <n v="362.91773818133152"/>
    <n v="701.22909003019959"/>
    <n v="20.781396121128637"/>
    <n v="372.57109852354188"/>
    <n v="716.63466071462506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  <n v="21.022222423423955"/>
  </r>
  <r>
    <s v="DE Florida"/>
    <x v="26"/>
    <s v="Customer Delivery"/>
    <s v="PEF Distribution Maintenance HW-369 "/>
    <s v="AFUDC Not Eligible"/>
    <s v="Maintenance"/>
    <s v="Maintenance"/>
    <s v="Distribution Operations"/>
    <s v="HW - Distribution Highway Jobs"/>
    <s v="~"/>
    <s v="PEF Distribution O/H Services 369.1"/>
    <n v="0"/>
    <n v="0"/>
    <n v="0"/>
    <n v="0"/>
    <n v="0"/>
    <n v="0"/>
    <n v="0"/>
    <n v="0"/>
    <n v="0"/>
    <n v="0"/>
    <n v="0"/>
    <n v="0"/>
    <n v="0"/>
    <n v="106.388304919104"/>
    <n v="204.96634678540801"/>
    <n v="6.1944603391756914"/>
    <n v="115.94620204522369"/>
    <n v="225.82911803607169"/>
    <n v="6.791793832241467"/>
    <n v="118.62219480856147"/>
    <n v="229.08913211780947"/>
    <n v="6.6693525967357346"/>
    <n v="108.82706680863973"/>
    <n v="215.25862935961572"/>
    <n v="6.3911533208000151"/>
    <n v="6.3911533208000151"/>
    <n v="158.82878651446401"/>
    <n v="299.71040321532803"/>
    <n v="8.8713277461356483"/>
    <n v="159.95467353717564"/>
    <n v="312.07404852501566"/>
    <n v="9.3768960797995078"/>
    <n v="163.81954612543151"/>
    <n v="316.0070768892715"/>
    <n v="9.1852175004465266"/>
    <n v="149.10475299811051"/>
    <n v="295.13252191516654"/>
    <n v="8.7358610193311961"/>
    <n v="8.7358610193311961"/>
    <n v="159.02275080259437"/>
    <n v="314.48667925661306"/>
    <n v="9.5136230393966912"/>
    <n v="169.81355237847413"/>
    <n v="325.97298828866371"/>
    <n v="9.6037153942702957"/>
    <n v="161.99104829577149"/>
    <n v="312.99875348892579"/>
    <n v="9.2759277399522944"/>
    <n v="166.29979164536047"/>
    <n v="319.87503729738381"/>
    <n v="9.3834202198398202"/>
    <n v="9.3834202198398202"/>
    <n v="182.82033602032431"/>
    <n v="387.04425801553248"/>
    <n v="12.506884727269721"/>
    <n v="245.48774721032333"/>
    <n v="453.84689900171622"/>
    <n v="13.012614476154113"/>
    <n v="198.94076053948768"/>
    <n v="376.66528864471093"/>
    <n v="11.062821343862083"/>
    <n v="224.56361110826904"/>
    <n v="417.55605696807061"/>
    <n v="11.702017948056664"/>
    <n v="11.702017948056664"/>
    <n v="219.28931347097426"/>
    <n v="434.02751522416628"/>
    <n v="13.133623315979889"/>
    <n v="234.55166484976451"/>
    <n v="450.25055260857391"/>
    <n v="13.265211562970308"/>
    <n v="223.75379346518267"/>
    <n v="432.33673219907052"/>
    <n v="12.812590089718356"/>
    <n v="229.7054893152665"/>
    <n v="441.83490359849168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  <n v="12.961069464065872"/>
  </r>
  <r>
    <s v="DE Florida"/>
    <x v="26"/>
    <s v="Customer Delivery"/>
    <s v="PEF Distribution Maintenance HW-370 "/>
    <s v="AFUDC Not Eligible"/>
    <s v="Maintenance"/>
    <s v="Maintenance"/>
    <s v="Distribution Operations"/>
    <s v="HW - Distribution Highway Jobs"/>
    <s v="~"/>
    <s v="PEF Smart Grid - AMI Meters"/>
    <n v="0"/>
    <n v="0"/>
    <n v="0"/>
    <n v="0"/>
    <n v="0"/>
    <n v="0"/>
    <n v="0"/>
    <n v="0"/>
    <n v="0"/>
    <n v="0"/>
    <n v="0"/>
    <n v="0"/>
    <n v="0"/>
    <n v="62.088953281236002"/>
    <n v="119.619782827272"/>
    <n v="3.6151300548871177"/>
    <n v="67.667008393419124"/>
    <n v="131.79544095515112"/>
    <n v="3.963738028033049"/>
    <n v="69.228736346413044"/>
    <n v="133.69800780374504"/>
    <n v="3.8922804730245844"/>
    <n v="63.512231649460581"/>
    <n v="125.62643038494458"/>
    <n v="3.7299214443740425"/>
    <n v="3.7299214443740425"/>
    <n v="92.693582373650045"/>
    <n v="174.91307185772604"/>
    <n v="5.1773684559706226"/>
    <n v="93.350657855830619"/>
    <n v="182.12858108689062"/>
    <n v="5.4724216450706535"/>
    <n v="95.606224327658651"/>
    <n v="184.42392374271867"/>
    <n v="5.3605566955585005"/>
    <n v="87.018568910834503"/>
    <n v="172.2413885520385"/>
    <n v="5.0983091338193276"/>
    <n v="5.0983091338193276"/>
    <n v="92.806781278671707"/>
    <n v="183.53660912994388"/>
    <n v="5.552216447828016"/>
    <n v="99.104367986358653"/>
    <n v="190.24009881715301"/>
    <n v="5.6047949715388654"/>
    <n v="94.539100301131882"/>
    <n v="182.66824532298114"/>
    <n v="5.4134958210298691"/>
    <n v="97.053712830553408"/>
    <n v="186.68129228764974"/>
    <n v="5.4762291784876425"/>
    <n v="5.4762291784876425"/>
    <n v="106.69521721073568"/>
    <n v="225.88171577665395"/>
    <n v="7.2991047476103859"/>
    <n v="143.26835340827617"/>
    <n v="264.86820078934585"/>
    <n v="7.5942521397535643"/>
    <n v="116.10320886550535"/>
    <n v="219.82447720271176"/>
    <n v="6.456339332598759"/>
    <n v="131.05688232714067"/>
    <n v="243.68861345334051"/>
    <n v="6.8293789080063334"/>
    <n v="6.8293789080063334"/>
    <n v="127.97876561269223"/>
    <n v="253.30147083380314"/>
    <n v="7.6648737386998391"/>
    <n v="136.88597982613501"/>
    <n v="262.76934806905189"/>
    <n v="7.7416695531077835"/>
    <n v="130.58426712901161"/>
    <n v="252.31471812321445"/>
    <n v="7.4775165192927489"/>
    <n v="134.05771814283327"/>
    <n v="257.8579168866897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  <n v="7.5641701128817544"/>
  </r>
  <r>
    <s v="DE Florida"/>
    <x v="26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48403.420000000013"/>
    <n v="48673.229999999974"/>
    <n v="52202.799999999974"/>
    <n v="54017.809999999969"/>
    <n v="57131.459999999992"/>
    <n v="64176.879999999983"/>
    <n v="64001.549999999988"/>
    <n v="59548.729999999989"/>
    <n v="62596.659999999967"/>
    <n v="74279.839999999997"/>
    <n v="75797.630000000034"/>
    <n v="76577.919999999969"/>
    <n v="76577.919999999969"/>
    <n v="76605.216355472046"/>
    <n v="76639.147155677274"/>
    <n v="76681.248828525815"/>
    <n v="76726.920539695522"/>
    <n v="76777.61409439829"/>
    <n v="76841.797814338745"/>
    <n v="76884.915273337727"/>
    <n v="76925.292014074439"/>
    <n v="76952.967289997512"/>
    <n v="76982.769642821557"/>
    <n v="77006.50329519785"/>
    <n v="77029.997795817137"/>
    <n v="77029.997795817137"/>
    <n v="77059.603599970913"/>
    <n v="77095.804021387899"/>
    <n v="77138.349901837908"/>
    <n v="77184.175687541196"/>
    <n v="77237.487381373459"/>
    <n v="77298.822722433688"/>
    <n v="77340.403066467727"/>
    <n v="77378.566737976245"/>
    <n v="77407.218011379737"/>
    <n v="77438.499211748465"/>
    <n v="77463.308607322891"/>
    <n v="77487.40627205612"/>
    <n v="77487.40627205612"/>
    <n v="77518.021479064802"/>
    <n v="77556.356142509743"/>
    <n v="77597.386919602955"/>
    <n v="77642.178025897752"/>
    <n v="77689.480052900792"/>
    <n v="77740.773315457816"/>
    <n v="77783.995637066604"/>
    <n v="77823.624626911536"/>
    <n v="77857.925861081341"/>
    <n v="77890.403494905622"/>
    <n v="77917.375290525393"/>
    <n v="77944.070348546506"/>
    <n v="77944.070348546506"/>
    <n v="77976.864981685867"/>
    <n v="78017.928601600041"/>
    <n v="78061.880265288404"/>
    <n v="78109.859947360397"/>
    <n v="78160.529296807319"/>
    <n v="78215.474008682097"/>
    <n v="78261.773227896585"/>
    <n v="78304.223314328454"/>
    <n v="78340.966374419717"/>
    <n v="78375.756016253596"/>
    <n v="78404.647871932044"/>
    <n v="78433.243289638049"/>
    <n v="78433.243289638049"/>
    <n v="78468.678940130514"/>
    <n v="78513.049495429936"/>
    <n v="78560.540674440999"/>
    <n v="78612.384256206889"/>
    <n v="78667.134109637234"/>
    <n v="78726.50362897689"/>
    <n v="78776.531416852638"/>
    <n v="78822.400093589546"/>
    <n v="78862.102145748038"/>
    <n v="78899.693466972603"/>
    <n v="78930.912041534772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  <n v="78961.81030522543"/>
  </r>
  <r>
    <s v="DE Florida"/>
    <x v="26"/>
    <s v="Customer Delivery"/>
    <s v="PEF Distribution Maintenance IK-364 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18.525003311488831"/>
    <n v="41.552553154403086"/>
    <n v="70.125364998689065"/>
    <n v="101.12102672817127"/>
    <n v="135.52482359038208"/>
    <n v="179.08388500636647"/>
    <n v="208.34607246418955"/>
    <n v="235.74823817161951"/>
    <n v="254.5304004513273"/>
    <n v="274.75612931539956"/>
    <n v="290.8632608815318"/>
    <n v="306.80808920190384"/>
    <n v="306.80808920190384"/>
    <n v="326.90042792269787"/>
    <n v="351.46828377851057"/>
    <n v="380.3425625089792"/>
    <n v="411.44278879279909"/>
    <n v="447.62341758751541"/>
    <n v="489.24939206657587"/>
    <n v="517.46839777637774"/>
    <n v="543.36863716170569"/>
    <n v="562.81317199057571"/>
    <n v="584.04253870991192"/>
    <n v="600.87973646851174"/>
    <n v="617.23390944368646"/>
    <n v="617.23390944368646"/>
    <n v="638.01129167692466"/>
    <n v="664.02757681758953"/>
    <n v="691.87361224537267"/>
    <n v="722.27164077652105"/>
    <n v="754.37373615579804"/>
    <n v="789.18453204017669"/>
    <n v="818.51788578229639"/>
    <n v="845.41258126129969"/>
    <n v="868.69153061532256"/>
    <n v="890.73287143679454"/>
    <n v="909.0376082608808"/>
    <n v="927.15453375107916"/>
    <n v="927.15453375107916"/>
    <n v="949.41101000950516"/>
    <n v="977.2793346167964"/>
    <n v="1007.1076652232528"/>
    <n v="1039.6696594490779"/>
    <n v="1074.0570291202982"/>
    <n v="1111.3459254519144"/>
    <n v="1142.7674531406667"/>
    <n v="1171.5767200967546"/>
    <n v="1196.5128442823161"/>
    <n v="1220.1232574320634"/>
    <n v="1239.7310663450785"/>
    <n v="1259.1376940261671"/>
    <n v="1259.1376940261671"/>
    <n v="1283.1865288015415"/>
    <n v="1313.2991452896752"/>
    <n v="1345.5296109775368"/>
    <n v="1380.7138876797887"/>
    <n v="1417.8705409604181"/>
    <n v="1458.1623866426653"/>
    <n v="1492.1143527581717"/>
    <n v="1523.2436875631054"/>
    <n v="1550.18796766898"/>
    <n v="1575.6997745796371"/>
    <n v="1596.8866395344025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  <n v="1617.8561216242156"/>
  </r>
  <r>
    <s v="DE Florida"/>
    <x v="26"/>
    <s v="Customer Delivery"/>
    <s v="PEF Distribution Maintenance IK-365 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23.924758643549467"/>
    <n v="53.664487316221766"/>
    <n v="90.565837110752909"/>
    <n v="130.59626050155816"/>
    <n v="175.02823832688046"/>
    <n v="231.28410039577784"/>
    <n v="269.07576825888373"/>
    <n v="304.46524645963677"/>
    <n v="328.72212198026364"/>
    <n v="354.84334168135297"/>
    <n v="375.64545592014622"/>
    <n v="396.23795799765708"/>
    <n v="396.23795799765708"/>
    <n v="422.18690636741621"/>
    <n v="453.91591671395167"/>
    <n v="491.20660638441495"/>
    <n v="531.37207329899866"/>
    <n v="578.09880240833172"/>
    <n v="631.85811224318786"/>
    <n v="668.30252682254968"/>
    <n v="701.75229013351372"/>
    <n v="726.86460967778567"/>
    <n v="754.28201232950482"/>
    <n v="776.02699589765257"/>
    <n v="797.14816034048204"/>
    <n v="797.14816034048204"/>
    <n v="823.98183193646582"/>
    <n v="857.5814665668222"/>
    <n v="893.54419572737561"/>
    <n v="932.80278497666495"/>
    <n v="974.26215051562212"/>
    <n v="1019.2197613575654"/>
    <n v="1057.103339389145"/>
    <n v="1091.8374275459803"/>
    <n v="1121.9018348448985"/>
    <n v="1150.3678896394415"/>
    <n v="1174.008177481029"/>
    <n v="1197.4059098553785"/>
    <n v="1197.4059098553785"/>
    <n v="1226.1498087786515"/>
    <n v="1262.1413240738759"/>
    <n v="1300.6641571605983"/>
    <n v="1342.7174750308509"/>
    <n v="1387.1282373900799"/>
    <n v="1435.2862770847328"/>
    <n v="1475.8666998530673"/>
    <n v="1513.0734278105479"/>
    <n v="1545.2780510763985"/>
    <n v="1575.7705388014535"/>
    <n v="1601.0937243299441"/>
    <n v="1626.1570873722228"/>
    <n v="1626.1570873722228"/>
    <n v="1657.2157899260087"/>
    <n v="1696.1057738839372"/>
    <n v="1737.7309277144395"/>
    <n v="1783.1708833244438"/>
    <n v="1831.1581331399293"/>
    <n v="1883.194436024316"/>
    <n v="1927.0428813459803"/>
    <n v="1967.245941470693"/>
    <n v="2002.0440674152885"/>
    <n v="2034.9921761219559"/>
    <n v="2062.3546883943222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  <n v="2089.4364540190481"/>
  </r>
  <r>
    <s v="DE Florida"/>
    <x v="26"/>
    <s v="Customer Delivery"/>
    <s v="PEF Distribution Maintenance IK-366 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8.7641293738928994"/>
    <n v="19.658401433855715"/>
    <n v="33.176122071666327"/>
    <n v="47.84008649094028"/>
    <n v="64.116430499286594"/>
    <n v="84.724105609297453"/>
    <n v="98.567968000642736"/>
    <n v="111.53185909133038"/>
    <n v="120.41764968326635"/>
    <n v="129.98638775394062"/>
    <n v="137.60662849097469"/>
    <n v="145.15008399781317"/>
    <n v="145.15008399781317"/>
    <n v="154.65571554951759"/>
    <n v="166.27870225235722"/>
    <n v="179.93904606534488"/>
    <n v="194.65247969478457"/>
    <n v="211.76943812410025"/>
    <n v="231.46257498970056"/>
    <n v="244.81291089436115"/>
    <n v="257.06624467093513"/>
    <n v="266.26540193908494"/>
    <n v="276.30895838685575"/>
    <n v="284.27459148116526"/>
    <n v="292.01170684613601"/>
    <n v="292.01170684613601"/>
    <n v="301.8414306459689"/>
    <n v="314.14966535810345"/>
    <n v="327.3235500228227"/>
    <n v="341.70477577909833"/>
    <n v="356.89219099011473"/>
    <n v="373.36108514408591"/>
    <n v="387.23861611363054"/>
    <n v="399.96242440052345"/>
    <n v="410.9756328948198"/>
    <n v="421.40333211221451"/>
    <n v="430.06325400177565"/>
    <n v="438.63432285307272"/>
    <n v="438.63432285307272"/>
    <n v="449.16380206859606"/>
    <n v="462.34823168435059"/>
    <n v="476.4599348806521"/>
    <n v="491.86492700230542"/>
    <n v="508.13349935065958"/>
    <n v="525.77477617878765"/>
    <n v="540.64021664101949"/>
    <n v="554.26980355793978"/>
    <n v="566.06701701971474"/>
    <n v="577.23704014662621"/>
    <n v="586.51344194600733"/>
    <n v="595.69466544422653"/>
    <n v="595.69466544422653"/>
    <n v="607.07210466616948"/>
    <n v="621.31830275050424"/>
    <n v="636.56644961016241"/>
    <n v="653.21203653721807"/>
    <n v="670.79074953266218"/>
    <n v="689.85271364325104"/>
    <n v="705.91529773735408"/>
    <n v="720.64250253005014"/>
    <n v="733.38976917090633"/>
    <n v="745.45933658567219"/>
    <n v="755.48278556263426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  <n v="765.40339128931055"/>
  </r>
  <r>
    <s v="DE Florida"/>
    <x v="26"/>
    <s v="Customer Delivery"/>
    <s v="PEF Distribution Maintenance IK-367 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26.455623100951925"/>
    <n v="59.341348913735374"/>
    <n v="100.14628310870194"/>
    <n v="144.41129783996666"/>
    <n v="193.5434824730396"/>
    <n v="255.75033296994752"/>
    <n v="297.53976692991091"/>
    <n v="336.67289721421207"/>
    <n v="363.49576995209145"/>
    <n v="392.38020526218361"/>
    <n v="415.3828571260442"/>
    <n v="438.1537231475113"/>
    <n v="438.1537231475113"/>
    <n v="466.8476635196746"/>
    <n v="501.9331058265484"/>
    <n v="543.16856595363834"/>
    <n v="587.58290969676636"/>
    <n v="639.25259433076735"/>
    <n v="698.69879649931909"/>
    <n v="738.99845889555354"/>
    <n v="775.98668285866188"/>
    <n v="803.75549218928609"/>
    <n v="834.07322628924885"/>
    <n v="858.11848827856534"/>
    <n v="881.47394085711744"/>
    <n v="881.47394085711744"/>
    <n v="911.14619430530274"/>
    <n v="948.3001436242464"/>
    <n v="988.06716583450975"/>
    <n v="1031.4786984701504"/>
    <n v="1077.3238150309803"/>
    <n v="1127.0372364148316"/>
    <n v="1168.9283031984542"/>
    <n v="1207.3367134450598"/>
    <n v="1240.5814637935914"/>
    <n v="1272.0587809960587"/>
    <n v="1298.1998407431199"/>
    <n v="1324.0726864564303"/>
    <n v="1324.0726864564303"/>
    <n v="1355.8572393413976"/>
    <n v="1395.6560928081733"/>
    <n v="1438.2540378118101"/>
    <n v="1484.755937550719"/>
    <n v="1533.864662453926"/>
    <n v="1587.1170678981885"/>
    <n v="1631.9902633201955"/>
    <n v="1673.1328799011214"/>
    <n v="1708.7442475192106"/>
    <n v="1742.4623624930459"/>
    <n v="1770.4643441238131"/>
    <n v="1798.1790181218989"/>
    <n v="1798.1790181218989"/>
    <n v="1832.5232445782469"/>
    <n v="1875.5271792603808"/>
    <n v="1921.5556219153627"/>
    <n v="1971.8024125832549"/>
    <n v="2024.8659612561682"/>
    <n v="2082.4068893460521"/>
    <n v="2130.8938128831223"/>
    <n v="2175.3497266087588"/>
    <n v="2213.8289488373139"/>
    <n v="2250.2624510021433"/>
    <n v="2280.519488180993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  <n v="2310.4660801174277"/>
  </r>
  <r>
    <s v="DE Florida"/>
    <x v="26"/>
    <s v="Customer Delivery"/>
    <s v="PEF Distribution Maintenance IK-368 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19.981117108898388"/>
    <n v="44.818692703657689"/>
    <n v="75.637402422167042"/>
    <n v="109.06940437492744"/>
    <n v="146.17742981146057"/>
    <n v="193.16034758328715"/>
    <n v="224.72261964478207"/>
    <n v="254.27866737288355"/>
    <n v="274.53715681868175"/>
    <n v="296.35268096464642"/>
    <n v="313.72587527396831"/>
    <n v="330.92400887716417"/>
    <n v="330.92400887716417"/>
    <n v="352.59565806509477"/>
    <n v="379.09461176110244"/>
    <n v="410.2384844529181"/>
    <n v="443.78327000795525"/>
    <n v="482.80779102234328"/>
    <n v="527.70567615914615"/>
    <n v="558.1427696539979"/>
    <n v="586.07883571590196"/>
    <n v="607.05176192870067"/>
    <n v="629.94981249497141"/>
    <n v="648.11045811232566"/>
    <n v="665.75011193271064"/>
    <n v="665.75011193271064"/>
    <n v="688.16065084803745"/>
    <n v="716.2218841656977"/>
    <n v="746.25669093714919"/>
    <n v="779.04408415633588"/>
    <n v="813.66948834271739"/>
    <n v="851.21650399093323"/>
    <n v="882.85553619313168"/>
    <n v="911.86422520323572"/>
    <n v="936.97296096936498"/>
    <n v="960.74680892964261"/>
    <n v="980.49034602811116"/>
    <n v="1000.0313093297661"/>
    <n v="1000.0313093297661"/>
    <n v="1024.0372029360162"/>
    <n v="1054.0960508748849"/>
    <n v="1086.2689664198401"/>
    <n v="1121.3904187070841"/>
    <n v="1158.4807257323744"/>
    <n v="1198.7006270158206"/>
    <n v="1232.591969108056"/>
    <n v="1263.6657199296881"/>
    <n v="1290.5618888110578"/>
    <n v="1316.0281422957194"/>
    <n v="1337.1771763634692"/>
    <n v="1358.1092158273507"/>
    <n v="1358.1092158273507"/>
    <n v="1384.0483520261168"/>
    <n v="1416.527899067903"/>
    <n v="1451.2917638054655"/>
    <n v="1489.2416168423924"/>
    <n v="1529.3188804245558"/>
    <n v="1572.7777707455816"/>
    <n v="1609.3984503548836"/>
    <n v="1642.974632437061"/>
    <n v="1672.0368035556248"/>
    <n v="1699.5539053326215"/>
    <n v="1722.4061133842679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  <n v="1745.023851708215"/>
  </r>
  <r>
    <s v="DE Florida"/>
    <x v="26"/>
    <s v="Customer Delivery"/>
    <s v="PEF Distribution Maintenance IK-369 "/>
    <s v="AFUDC Not Eligible"/>
    <s v="Maintenance"/>
    <s v="Maintenance"/>
    <s v="Distribution Operations"/>
    <s v="IK - Distrib Lines OH/UG (Line Ext)"/>
    <s v="~"/>
    <s v="PEF Distribution O/H Services 369.1"/>
    <n v="1947.5"/>
    <n v="1994.28"/>
    <n v="2048.1999999999998"/>
    <n v="2254.0300000000002"/>
    <n v="2475.86"/>
    <n v="98.54"/>
    <n v="98.54"/>
    <n v="98.54"/>
    <n v="98.54"/>
    <n v="98.54"/>
    <n v="0"/>
    <n v="0"/>
    <n v="0"/>
    <n v="12.319184984433605"/>
    <n v="27.632577456390436"/>
    <n v="46.633586455772161"/>
    <n v="67.245798186045477"/>
    <n v="90.124430410073273"/>
    <n v="119.09134211901892"/>
    <n v="138.55078805166966"/>
    <n v="156.77331371861953"/>
    <n v="169.26351021903645"/>
    <n v="182.71368300075903"/>
    <n v="193.42497573282208"/>
    <n v="204.02833630020609"/>
    <n v="204.02833630020609"/>
    <n v="217.38980422058432"/>
    <n v="233.72750499556639"/>
    <n v="252.92899041458065"/>
    <n v="273.61073789964098"/>
    <n v="297.6709689009931"/>
    <n v="325.35237176729265"/>
    <n v="344.11809858366746"/>
    <n v="361.3418385616834"/>
    <n v="374.27251487333365"/>
    <n v="388.39010995930516"/>
    <n v="399.58689898654609"/>
    <n v="410.46247502618189"/>
    <n v="410.46247502618189"/>
    <n v="424.27949901909039"/>
    <n v="441.58040978636961"/>
    <n v="460.09811020185089"/>
    <n v="480.31289399112381"/>
    <n v="501.66088754964471"/>
    <n v="524.81017539290588"/>
    <n v="544.31694712659214"/>
    <n v="562.20200350876144"/>
    <n v="577.68257743975846"/>
    <n v="592.34013783632065"/>
    <n v="604.51284491958711"/>
    <n v="616.56065688000615"/>
    <n v="616.56065688000615"/>
    <n v="631.36128301318297"/>
    <n v="649.89380580256068"/>
    <n v="669.72973869493887"/>
    <n v="691.38356642090889"/>
    <n v="714.25127451168919"/>
    <n v="739.04850688193437"/>
    <n v="759.94392080346302"/>
    <n v="779.1021731897323"/>
    <n v="795.68477355268215"/>
    <n v="811.3857719417216"/>
    <n v="824.42502602860509"/>
    <n v="837.33049396874253"/>
    <n v="837.33049396874253"/>
    <n v="853.32304410632776"/>
    <n v="873.34802799675242"/>
    <n v="894.78138821088874"/>
    <n v="918.17904196297854"/>
    <n v="942.88833229183092"/>
    <n v="969.68253534689984"/>
    <n v="992.26069871504092"/>
    <n v="1012.9618034574361"/>
    <n v="1030.8798337711369"/>
    <n v="1047.8452649419169"/>
    <n v="1061.934596221879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  <n v="1075.8793672185984"/>
  </r>
  <r>
    <s v="DE Florida"/>
    <x v="26"/>
    <s v="Customer Delivery"/>
    <s v="PEF Distribution Maintenance IK-370 "/>
    <s v="AFUDC Not Eligible"/>
    <s v="Maintenance"/>
    <s v="Maintenance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7.1895618747099093"/>
    <n v="16.12656402444361"/>
    <n v="27.215684778421405"/>
    <n v="39.245114630856961"/>
    <n v="52.59724321657302"/>
    <n v="69.502533973540949"/>
    <n v="80.859201704169891"/>
    <n v="91.493994181234712"/>
    <n v="98.783359563806869"/>
    <n v="106.63297376814944"/>
    <n v="112.88415856264731"/>
    <n v="119.07235339659081"/>
    <n v="119.07235339659081"/>
    <n v="126.870198828078"/>
    <n v="136.40499441404017"/>
    <n v="147.6111145981904"/>
    <n v="159.68112599982578"/>
    <n v="173.72284383445628"/>
    <n v="189.87790270706103"/>
    <n v="200.82971114574502"/>
    <n v="210.88160536133904"/>
    <n v="218.42803781948675"/>
    <n v="226.66716431372691"/>
    <n v="233.20168811632749"/>
    <n v="239.54874978955309"/>
    <n v="239.54874978955309"/>
    <n v="247.61246090736552"/>
    <n v="257.70939253128068"/>
    <n v="268.51645104064403"/>
    <n v="280.31393918783112"/>
    <n v="292.77277642291085"/>
    <n v="306.28286150685915"/>
    <n v="317.66714890350045"/>
    <n v="328.10499196331017"/>
    <n v="337.13956237308639"/>
    <n v="345.69381637093926"/>
    <n v="352.7978927257019"/>
    <n v="359.82907941976902"/>
    <n v="359.82907941976902"/>
    <n v="368.46682757464947"/>
    <n v="379.28253652431329"/>
    <n v="390.85892465815084"/>
    <n v="403.49624883640513"/>
    <n v="416.84200202212435"/>
    <n v="431.31383897178534"/>
    <n v="443.5085475889814"/>
    <n v="454.68943667510507"/>
    <n v="464.36715736065872"/>
    <n v="473.53036901429959"/>
    <n v="481.1401682158027"/>
    <n v="488.67188889334307"/>
    <n v="488.67188889334307"/>
    <n v="498.00525217134037"/>
    <n v="509.69197177999934"/>
    <n v="522.20062958789754"/>
    <n v="535.85566274035443"/>
    <n v="550.2761761041794"/>
    <n v="565.9134590081519"/>
    <n v="579.09023188376614"/>
    <n v="591.17154031515702"/>
    <n v="601.62862719030807"/>
    <n v="611.52977059286127"/>
    <n v="619.75240213371183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  <n v="627.89066728974728"/>
  </r>
  <r>
    <s v="DE Florida"/>
    <x v="26"/>
    <s v="Customer Delivery"/>
    <s v="PEF Distribution Maintenance IK_Annual-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15.937601235680001"/>
    <n v="61.347388680447999"/>
    <n v="85.308147693471994"/>
    <n v="121.58074474710399"/>
    <n v="194.91185769612798"/>
    <n v="259.58699520022401"/>
    <n v="299.62792210310403"/>
    <n v="315.29931456339204"/>
    <n v="326.83023946380803"/>
    <n v="354.978033339104"/>
    <n v="370.88081302598403"/>
    <n v="0"/>
    <n v="0"/>
    <n v="22.433475886671999"/>
    <n v="67.344436406223991"/>
    <n v="94.043353820751989"/>
    <n v="129.625479696784"/>
    <n v="196.60977141903999"/>
    <n v="258.535919428912"/>
    <n v="307.20729749452801"/>
    <n v="338.43386861382402"/>
    <n v="351.75478967488004"/>
    <n v="387.33767131532807"/>
    <n v="400.85102546118407"/>
    <n v="0"/>
    <n v="0"/>
    <n v="27.842801034235464"/>
    <n v="77.431066717269289"/>
    <n v="107.69003044048755"/>
    <n v="150.02980788859051"/>
    <n v="199.6180735156301"/>
    <n v="256.45482734027115"/>
    <n v="289.12995382713103"/>
    <n v="312.14042935274784"/>
    <n v="327.90241668076328"/>
    <n v="365.4098686015829"/>
    <n v="390.83650687217676"/>
    <n v="0"/>
    <n v="0"/>
    <n v="28.538871047250854"/>
    <n v="79.366843349491504"/>
    <n v="110.38228115183544"/>
    <n v="153.78055301661479"/>
    <n v="204.60852526146135"/>
    <n v="262.86619790550657"/>
    <n v="296.35820253946889"/>
    <n v="319.94393994261418"/>
    <n v="336.09997694656096"/>
    <n v="374.54511514810343"/>
    <n v="400.60741936373591"/>
    <n v="0"/>
    <n v="0"/>
    <n v="29.395037220568948"/>
    <n v="81.747848766502088"/>
    <n v="113.69374974845299"/>
    <n v="158.39396983289276"/>
    <n v="210.74678131971001"/>
    <n v="270.75218422861008"/>
    <n v="305.248949050764"/>
    <n v="329.54225861063208"/>
    <n v="346.18297674841745"/>
    <n v="385.78146915245105"/>
    <n v="412.62564253281698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ribution Maintenance IK_Annual-364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10.81624673192"/>
    <n v="41.634150742911999"/>
    <n v="57.895410987567999"/>
    <n v="82.512249716176001"/>
    <n v="132.27930054483198"/>
    <n v="176.17186846145597"/>
    <n v="203.34613003017597"/>
    <n v="213.98171094204798"/>
    <n v="221.80731323475197"/>
    <n v="240.91015556417597"/>
    <n v="251.70277022889596"/>
    <n v="0"/>
    <n v="0"/>
    <n v="15.224750993368"/>
    <n v="45.704120050455998"/>
    <n v="63.823664764887994"/>
    <n v="87.971906839095993"/>
    <n v="133.43161032376"/>
    <n v="175.458543117928"/>
    <n v="208.48996523443199"/>
    <n v="229.68225714985599"/>
    <n v="238.72266208671999"/>
    <n v="262.871417069632"/>
    <n v="272.04241905769601"/>
    <n v="0"/>
    <n v="0"/>
    <n v="18.89585523195576"/>
    <n v="52.549534270864783"/>
    <n v="73.085147669814333"/>
    <n v="101.81955209373858"/>
    <n v="135.47323109464654"/>
    <n v="174.04618468520519"/>
    <n v="196.22155630181669"/>
    <n v="211.83789511111556"/>
    <n v="222.5349593307636"/>
    <n v="247.98984731936386"/>
    <n v="265.24594433365758"/>
    <n v="0"/>
    <n v="0"/>
    <n v="19.368251604040292"/>
    <n v="53.863272603401683"/>
    <n v="74.912276327854386"/>
    <n v="104.36504084912505"/>
    <n v="138.86006180953535"/>
    <n v="178.39733922206898"/>
    <n v="201.12709511886897"/>
    <n v="217.13384239119839"/>
    <n v="228.09833321140439"/>
    <n v="254.18959338798041"/>
    <n v="271.87709281967335"/>
    <n v="0"/>
    <n v="0"/>
    <n v="19.949299180597833"/>
    <n v="55.47917086058542"/>
    <n v="77.159644727675712"/>
    <n v="107.49599222782683"/>
    <n v="143.0258638676948"/>
    <n v="183.74925966065277"/>
    <n v="207.16090826772842"/>
    <n v="223.64785798172869"/>
    <n v="234.94128354263887"/>
    <n v="261.81528156281917"/>
    <n v="280.03340600343154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ribution Maintenance IK_Annual-365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13.969017340460001"/>
    <n v="53.769869354656002"/>
    <n v="74.771038426084004"/>
    <n v="106.563309404188"/>
    <n v="170.836694917616"/>
    <n v="227.523275534828"/>
    <n v="262.61841902368803"/>
    <n v="276.35410921882402"/>
    <n v="286.46075497457605"/>
    <n v="311.13178387818806"/>
    <n v="325.07028076504804"/>
    <n v="0"/>
    <n v="0"/>
    <n v="19.662533215233999"/>
    <n v="59.026172510578"/>
    <n v="82.427287572994004"/>
    <n v="113.614373133898"/>
    <n v="172.32488538538001"/>
    <n v="226.60202675601403"/>
    <n v="269.26160357241605"/>
    <n v="296.63112468152804"/>
    <n v="308.30666948536003"/>
    <n v="339.49441746001605"/>
    <n v="351.33862635944803"/>
    <n v="0"/>
    <n v="0"/>
    <n v="24.403708230789967"/>
    <n v="67.866920352001117"/>
    <n v="94.388351193657599"/>
    <n v="131.4983953350357"/>
    <n v="174.96160740716897"/>
    <n v="224.77798742641664"/>
    <n v="253.41714094437674"/>
    <n v="273.58540383891881"/>
    <n v="287.40049878634636"/>
    <n v="320.27509757511723"/>
    <n v="342.56108312960362"/>
    <n v="0"/>
    <n v="0"/>
    <n v="25.013800925305254"/>
    <n v="69.563593329502396"/>
    <n v="96.748059929969173"/>
    <n v="134.78585515776737"/>
    <n v="179.33564751165969"/>
    <n v="230.39743700841433"/>
    <n v="259.75256935111565"/>
    <n v="280.4250388087201"/>
    <n v="294.58551112346214"/>
    <n v="328.28197486679124"/>
    <n v="351.12511004986197"/>
    <n v="0"/>
    <n v="0"/>
    <n v="25.764214989789501"/>
    <n v="71.650501231520252"/>
    <n v="99.650501869913086"/>
    <n v="138.82943101039206"/>
    <n v="184.71571720030883"/>
    <n v="237.30936045693466"/>
    <n v="267.545146813016"/>
    <n v="288.83779038469976"/>
    <n v="303.42307688967435"/>
    <n v="338.13043459477626"/>
    <n v="361.6588638668772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ribution Maintenance IK_Annual-366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5.1171373146099999"/>
    <n v="19.697005034096001"/>
    <n v="27.390163635494002"/>
    <n v="39.036324004058002"/>
    <n v="62.580982252456003"/>
    <n v="83.346438393298001"/>
    <n v="96.202508647308008"/>
    <n v="101.234173447084"/>
    <n v="104.93644489981601"/>
    <n v="113.97394836305801"/>
    <n v="119.07990541006801"/>
    <n v="0"/>
    <n v="0"/>
    <n v="7.2027888550189996"/>
    <n v="21.622496595923"/>
    <n v="30.194804595179001"/>
    <n v="41.619273143542998"/>
    <n v="63.126136917829996"/>
    <n v="83.008966086748998"/>
    <n v="98.636043284256004"/>
    <n v="108.66205974174801"/>
    <n v="112.93905106676002"/>
    <n v="124.36376227085601"/>
    <n v="128.70253871046802"/>
    <n v="0"/>
    <n v="0"/>
    <n v="8.9395784226665107"/>
    <n v="24.861043700977557"/>
    <n v="34.576387313846155"/>
    <n v="48.170556967616299"/>
    <n v="64.092022227949116"/>
    <n v="82.340783100837371"/>
    <n v="92.83189192787907"/>
    <n v="100.21993992819222"/>
    <n v="105.28069231594993"/>
    <n v="117.32333154137396"/>
    <n v="125.48714474986743"/>
    <n v="0"/>
    <n v="0"/>
    <n v="9.1630678791104323"/>
    <n v="25.48256978203662"/>
    <n v="35.440796980746427"/>
    <n v="49.374820869591488"/>
    <n v="65.694322754089981"/>
    <n v="84.399302640384519"/>
    <n v="95.152689183263988"/>
    <n v="102.72543838017776"/>
    <n v="107.91270957529552"/>
    <n v="120.25641477580135"/>
    <n v="128.62432331074217"/>
    <n v="0"/>
    <n v="0"/>
    <n v="9.4379599289368983"/>
    <n v="26.247046912911049"/>
    <n v="36.50402094220275"/>
    <n v="50.856065568171005"/>
    <n v="67.665152533164644"/>
    <n v="86.931281843510533"/>
    <n v="98.007269998464423"/>
    <n v="105.80720168240387"/>
    <n v="111.15009102099107"/>
    <n v="123.864107395635"/>
    <n v="132.48305319890977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ribution Maintenance IK_Annual-367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15.44672041862"/>
    <n v="59.457878720031999"/>
    <n v="82.680642297747994"/>
    <n v="117.83603721943599"/>
    <n v="188.90853947115198"/>
    <n v="251.59167178751599"/>
    <n v="290.399331360936"/>
    <n v="305.588042279528"/>
    <n v="316.76381274027199"/>
    <n v="344.04464979743597"/>
    <n v="359.45762117685598"/>
    <n v="0"/>
    <n v="0"/>
    <n v="21.742521030298001"/>
    <n v="65.270216360266005"/>
    <n v="91.146802597018009"/>
    <n v="125.63299297030601"/>
    <n v="190.55415716386"/>
    <n v="250.57296932795799"/>
    <n v="297.74526070675199"/>
    <n v="328.010048147416"/>
    <n v="340.92068258391998"/>
    <n v="375.40760544395198"/>
    <n v="388.504745993656"/>
    <n v="0"/>
    <n v="0"/>
    <n v="26.985238047257994"/>
    <n v="75.046176749580212"/>
    <n v="104.37315926582806"/>
    <n v="145.40886439837237"/>
    <n v="193.46980304642506"/>
    <n v="248.55597522807597"/>
    <n v="280.22470228567289"/>
    <n v="302.52645126832249"/>
    <n v="317.80296671737392"/>
    <n v="354.15518276721991"/>
    <n v="378.79867627312882"/>
    <n v="0"/>
    <n v="0"/>
    <n v="27.659868985994436"/>
    <n v="76.922331133710031"/>
    <n v="106.98248819933912"/>
    <n v="149.04408594127224"/>
    <n v="198.30654803336157"/>
    <n v="254.76987449414921"/>
    <n v="287.23031971358114"/>
    <n v="310.0896124105119"/>
    <n v="325.74804073874446"/>
    <n v="363.00906217307175"/>
    <n v="388.26864300526336"/>
    <n v="0"/>
    <n v="0"/>
    <n v="28.489665096184297"/>
    <n v="79.230001180658178"/>
    <n v="110.19196300239025"/>
    <n v="153.51540873833591"/>
    <n v="204.25574476551469"/>
    <n v="262.41297110302503"/>
    <n v="295.84722972669812"/>
    <n v="319.39230123809864"/>
    <n v="335.52048243916772"/>
    <n v="373.89933457123124"/>
    <n v="399.91670286547452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ribution Maintenance IK_Annual-368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11.66643206456"/>
    <n v="44.906704076415998"/>
    <n v="62.446141982223999"/>
    <n v="88.997928733167996"/>
    <n v="142.67680015097599"/>
    <n v="190.019438908208"/>
    <n v="219.32966863516799"/>
    <n v="230.80123407286399"/>
    <n v="239.24194920953599"/>
    <n v="259.84632499716798"/>
    <n v="271.48726745212798"/>
    <n v="0"/>
    <n v="0"/>
    <n v="16.421456311623999"/>
    <n v="49.296583635208002"/>
    <n v="68.840372038984"/>
    <n v="94.886729210727992"/>
    <n v="143.91968449768001"/>
    <n v="189.250044323704"/>
    <n v="224.87782276377601"/>
    <n v="247.73588434940802"/>
    <n v="257.48688880096"/>
    <n v="283.53379919737603"/>
    <n v="293.42566597052803"/>
    <n v="0"/>
    <n v="0"/>
    <n v="20.381118961978423"/>
    <n v="56.680065348923975"/>
    <n v="78.829831766131619"/>
    <n v="109.82283566442547"/>
    <n v="146.12178201038296"/>
    <n v="187.72667081766673"/>
    <n v="211.64508474475423"/>
    <n v="228.48890870063548"/>
    <n v="240.02679019519036"/>
    <n v="267.48249907372428"/>
    <n v="286.09497052582276"/>
    <n v="0"/>
    <n v="0"/>
    <n v="20.890646926628552"/>
    <n v="58.097066956507462"/>
    <n v="80.800577523930315"/>
    <n v="112.56840650538821"/>
    <n v="149.77482649325435"/>
    <n v="192.41983750153292"/>
    <n v="216.93621176576696"/>
    <n v="234.20113131277725"/>
    <n v="246.02745983937498"/>
    <n v="274.16956142721028"/>
    <n v="293.24734465702755"/>
    <n v="0"/>
    <n v="0"/>
    <n v="21.517366365098908"/>
    <n v="59.839979050500382"/>
    <n v="83.22459496827905"/>
    <n v="115.94545886582199"/>
    <n v="154.26807150795031"/>
    <n v="198.19243290908835"/>
    <n v="223.44429843724419"/>
    <n v="241.22716559601301"/>
    <n v="253.408283995772"/>
    <n v="282.39464867256038"/>
    <n v="302.04476542728202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ribution Maintenance IK_Annual-369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7.1928378142399998"/>
    <n v="27.686840107264"/>
    <n v="38.500628891296003"/>
    <n v="54.870903429472008"/>
    <n v="87.966147461504008"/>
    <n v="117.15484203363201"/>
    <n v="135.22581073747202"/>
    <n v="142.29850521785602"/>
    <n v="147.50255515174402"/>
    <n v="160.20600488547203"/>
    <n v="167.38312730131202"/>
    <n v="0"/>
    <n v="0"/>
    <n v="10.124506898896"/>
    <n v="30.393382391632002"/>
    <n v="42.442936144336002"/>
    <n v="58.501592445712006"/>
    <n v="88.732437058720009"/>
    <n v="116.680478455216"/>
    <n v="138.646477192704"/>
    <n v="152.739417418432"/>
    <n v="158.75131489984"/>
    <n v="174.81031228710401"/>
    <n v="180.90905721491202"/>
    <n v="0"/>
    <n v="0"/>
    <n v="12.565802668287501"/>
    <n v="34.945604200088567"/>
    <n v="48.601851164081253"/>
    <n v="67.710319732954162"/>
    <n v="90.09012123948429"/>
    <n v="115.74125569209536"/>
    <n v="130.4879469854877"/>
    <n v="140.87286100339944"/>
    <n v="147.98644207523029"/>
    <n v="164.9140219853038"/>
    <n v="176.38938032419156"/>
    <n v="0"/>
    <n v="0"/>
    <n v="12.879947729199612"/>
    <n v="35.81924428897463"/>
    <n v="49.816897420769166"/>
    <n v="69.403077695051479"/>
    <n v="92.342374228923774"/>
    <n v="118.63478703102038"/>
    <n v="133.75014559994665"/>
    <n v="144.39468246351689"/>
    <n v="151.6861030588629"/>
    <n v="169.03687245888165"/>
    <n v="180.79911475094943"/>
    <n v="0"/>
    <n v="0"/>
    <n v="13.266346179985851"/>
    <n v="36.893821670233429"/>
    <n v="51.311404416533058"/>
    <n v="71.485170127800131"/>
    <n v="95.112645591367922"/>
    <n v="122.19383081612976"/>
    <n v="137.76265016431609"/>
    <n v="148.72652314942167"/>
    <n v="156.23668637333327"/>
    <n v="174.10797888082683"/>
    <n v="186.22308845892587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ribution Maintenance IK_Annual-370"/>
    <s v="AFUDC Not Eligible"/>
    <s v="Maintenance"/>
    <s v="Maintenance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4.1977900799099999"/>
    <n v="16.158232084175999"/>
    <n v="22.469234286113998"/>
    <n v="32.023040146397996"/>
    <n v="51.337654305335995"/>
    <n v="68.372379080837987"/>
    <n v="78.91872186214799"/>
    <n v="83.046395458403993"/>
    <n v="86.083515125495992"/>
    <n v="93.497336575397995"/>
    <n v="97.685955039707991"/>
    <n v="0"/>
    <n v="0"/>
    <n v="5.9087325088889999"/>
    <n v="17.737788949713"/>
    <n v="24.769992165849001"/>
    <n v="34.141935459933002"/>
    <n v="51.78486623373"/>
    <n v="68.095537203519001"/>
    <n v="80.915046551136001"/>
    <n v="89.139784297787998"/>
    <n v="92.648369401560004"/>
    <n v="102.02051175573601"/>
    <n v="105.57978163210801"/>
    <n v="0"/>
    <n v="0"/>
    <n v="7.3334896669871821"/>
    <n v="20.394497197917456"/>
    <n v="28.364377725566541"/>
    <n v="39.516212630266381"/>
    <n v="52.577220146448411"/>
    <n v="67.547400279028778"/>
    <n v="76.153671687004106"/>
    <n v="82.214379598254908"/>
    <n v="86.365914893107416"/>
    <n v="96.244968037154806"/>
    <n v="102.94206682381575"/>
    <n v="0"/>
    <n v="0"/>
    <n v="7.5168269052798147"/>
    <n v="20.904359618459893"/>
    <n v="29.073487155624669"/>
    <n v="40.504117927799015"/>
    <n v="53.891650625862141"/>
    <n v="69.236085254853094"/>
    <n v="78.057513444058785"/>
    <n v="84.269739050295783"/>
    <n v="88.525062725605011"/>
    <n v="98.651092193697579"/>
    <n v="105.5156184469365"/>
    <n v="0"/>
    <n v="0"/>
    <n v="7.7423317234743614"/>
    <n v="21.531490437705322"/>
    <n v="29.9456918129789"/>
    <n v="41.719241525100855"/>
    <n v="55.508400223761356"/>
    <n v="71.313167914150625"/>
    <n v="80.39923896198404"/>
    <n v="86.797831345528891"/>
    <n v="91.180814737345031"/>
    <n v="101.61062510434733"/>
    <n v="108.68108715526186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ribution Maintenance TB"/>
    <s v="AFUDC Not Eligible"/>
    <s v="Maintenance"/>
    <s v="Maintenance"/>
    <s v="Operations Support"/>
    <s v="TB - Equipment &amp; Tools"/>
    <s v="~"/>
    <s v="PEF Distribution Gen. Plant Tool Shop/Gar. Eq. -New- 394.1"/>
    <n v="5891.76"/>
    <n v="6045.54"/>
    <n v="6228.8500000000013"/>
    <n v="6263.43"/>
    <n v="6405.1500000000005"/>
    <n v="6710.15"/>
    <n v="6404.7199999999993"/>
    <n v="6524.72"/>
    <n v="6451.05"/>
    <n v="6515.18"/>
    <n v="6492.4400000000005"/>
    <n v="6450.62"/>
    <n v="6450.62"/>
    <n v="6458.3245831999993"/>
    <n v="6466.0291663999997"/>
    <n v="6473.7337496"/>
    <n v="6481.4383328000004"/>
    <n v="6489.1429160000007"/>
    <n v="6496.847499200001"/>
    <n v="6504.5520824000014"/>
    <n v="6512.2566656000017"/>
    <n v="6519.9612488000021"/>
    <n v="6527.6658320000024"/>
    <n v="6535.3704152000028"/>
    <n v="6543.0749984000031"/>
    <n v="6543.0749984000031"/>
    <n v="6551.0971967200039"/>
    <n v="6559.1193950400047"/>
    <n v="6567.1415933600056"/>
    <n v="6575.1637916800064"/>
    <n v="6583.1859900000072"/>
    <n v="6591.208188320008"/>
    <n v="6599.2303866400089"/>
    <n v="6607.2525849600097"/>
    <n v="6615.2747832800105"/>
    <n v="6623.2969816000113"/>
    <n v="6631.3191799200122"/>
    <n v="6639.341378240013"/>
    <n v="6639.341378240013"/>
    <n v="6647.5610047677219"/>
    <n v="6655.7806312954308"/>
    <n v="6664.0002578231397"/>
    <n v="6672.2198843508486"/>
    <n v="6680.4395108785575"/>
    <n v="6688.6591374062664"/>
    <n v="6696.8787639339753"/>
    <n v="6705.0983904616842"/>
    <n v="6713.3180169893931"/>
    <n v="6721.537643517102"/>
    <n v="6729.7572700448109"/>
    <n v="6737.976918240015"/>
    <n v="6737.976918240015"/>
    <n v="6746.3989104434841"/>
    <n v="6754.8209026469531"/>
    <n v="6763.2428948504221"/>
    <n v="6771.6648870538911"/>
    <n v="6780.0868792573601"/>
    <n v="6788.5088714608291"/>
    <n v="6796.9308636642982"/>
    <n v="6805.3528558677672"/>
    <n v="6813.7748480712362"/>
    <n v="6822.1968402747052"/>
    <n v="6830.6188324781742"/>
    <n v="6839.0408468400165"/>
    <n v="6839.0408468400165"/>
    <n v="6847.6702657415835"/>
    <n v="6856.2996846431506"/>
    <n v="6864.9291035447177"/>
    <n v="6873.5585224462848"/>
    <n v="6882.1879413478518"/>
    <n v="6890.8173602494189"/>
    <n v="6899.446779150986"/>
    <n v="6908.0761980525531"/>
    <n v="6916.7056169541202"/>
    <n v="6925.3350358556872"/>
    <n v="6933.9644547572543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  <n v="6942.5938736400158"/>
  </r>
  <r>
    <s v="DE Florida"/>
    <x v="26"/>
    <s v="Customer Delivery"/>
    <s v="PEF Distribution Poles Towers &amp; Fixtures SPP - 364"/>
    <s v="AFUDC Not Eligible"/>
    <s v="Recoverable"/>
    <s v="Florida SPP"/>
    <s v="Distribution Operations"/>
    <s v="TB - Equipment &amp; Tools"/>
    <s v="DEF - SPP"/>
    <s v="PEF Distribution Poles Towers &amp; Fixtures 364.0 SPP"/>
    <n v="25546.47"/>
    <n v="19234.919999999998"/>
    <n v="21487.069999999996"/>
    <n v="25277.31"/>
    <n v="27867.260000000006"/>
    <n v="29587.470000000005"/>
    <n v="30983.759999999998"/>
    <n v="35817.69"/>
    <n v="40842.399999999994"/>
    <n v="38194.959999999999"/>
    <n v="39334.769999999997"/>
    <n v="40961.919999999998"/>
    <n v="40961.919999999998"/>
    <n v="9645.82499341312"/>
    <n v="1467.1791559139529"/>
    <n v="110.958802579588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ribution Smart Grid - Infrastructure"/>
    <s v="AFUDC Not Eligible"/>
    <s v="Expansion"/>
    <s v="Other Transmission &amp; Distribution Expansion"/>
    <s v="Distribution Expansion"/>
    <s v="SG - Smart Grid - General"/>
    <s v="~"/>
    <s v="PEF Distribution Gen. Plant Commun Equip-New 397.0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  <n v="34.169999999999995"/>
  </r>
  <r>
    <s v="DE Florida"/>
    <x v="26"/>
    <s v="Customer Delivery"/>
    <s v="PEF Distribution_IK_SPP_Annual-368"/>
    <s v="AFUDC Not Eligible"/>
    <s v="Recoverable"/>
    <s v="Maintenance"/>
    <s v="Distribution Operations"/>
    <s v="IK - Distrib Lines OH/UG (Line Ext)"/>
    <s v="DEF - SPP"/>
    <s v="PEF Distribution Line Transformations 368.0 SPP"/>
    <n v="0"/>
    <n v="0"/>
    <n v="0"/>
    <n v="0"/>
    <n v="0"/>
    <n v="93.69"/>
    <n v="491.40999999999997"/>
    <n v="2256.4299999999994"/>
    <n v="3884.03"/>
    <n v="1531.8599999999997"/>
    <n v="2776.9700000000003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  <n v="2233.5299999999997"/>
  </r>
  <r>
    <s v="DE Florida"/>
    <x v="26"/>
    <s v="Customer Delivery"/>
    <s v="PEF Distribution_IK_SPP_Mthly-364"/>
    <s v="AFUDC Not Eligible"/>
    <s v="Recoverable"/>
    <s v="Florida SPP"/>
    <s v="Distribution Operations"/>
    <s v="IK - Distrib Lines OH/UG (Line Ext)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-12.770308611030714"/>
    <n v="-18.998357998390077"/>
    <n v="-1.5430490198779125"/>
    <n v="34.78366672157722"/>
    <n v="80.580901973276468"/>
    <n v="128.24841090055406"/>
    <n v="179.49392529227134"/>
    <n v="233.35106268912523"/>
    <n v="285.75721283940038"/>
    <n v="336.40090405879528"/>
    <n v="362.85942573493503"/>
    <n v="393.43185884665741"/>
    <n v="393.43185884665741"/>
    <n v="392.01786621697102"/>
    <n v="390.6467997236885"/>
    <n v="420.40802273958093"/>
    <n v="451.71299873666999"/>
    <n v="483.73332446358654"/>
    <n v="515.997859520887"/>
    <n v="549.84415187950799"/>
    <n v="583.61992721113575"/>
    <n v="615.92382099597376"/>
    <n v="647.08526004540795"/>
    <n v="655.83733104572866"/>
    <n v="663.58424142527224"/>
    <n v="663.58424142527224"/>
    <n v="666.7133305886216"/>
    <n v="669.65195369279445"/>
    <n v="703.70725907989186"/>
    <n v="737.84582005035304"/>
    <n v="772.19375895837038"/>
    <n v="806.75292165093924"/>
    <n v="841.31872707755451"/>
    <n v="875.93264704237663"/>
    <n v="910.18390731662498"/>
    <n v="943.83757769066551"/>
    <n v="954.89793694063621"/>
    <n v="966.76683555703278"/>
    <n v="966.76683555703278"/>
    <n v="969.78275673032419"/>
    <n v="972.61510032219303"/>
    <n v="1005.4387468270174"/>
    <n v="1038.3426378578213"/>
    <n v="1071.4483343732666"/>
    <n v="1104.7576154626483"/>
    <n v="1138.0732990420888"/>
    <n v="1171.4353570285673"/>
    <n v="1204.4478714314653"/>
    <n v="1236.8844086285712"/>
    <n v="1247.5447541492117"/>
    <n v="1258.9843970312772"/>
    <n v="1258.9843970312772"/>
    <n v="1261.865274838432"/>
    <n v="1264.5707950848866"/>
    <n v="1295.9247030063054"/>
    <n v="1327.3552623588319"/>
    <n v="1358.9785909876957"/>
    <n v="1390.7963883202267"/>
    <n v="1422.6203014596572"/>
    <n v="1454.4885125075475"/>
    <n v="1486.0228314227493"/>
    <n v="1517.0069635610919"/>
    <n v="1527.1899726857957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  <n v="1538.1173846785391"/>
  </r>
  <r>
    <s v="DE Florida"/>
    <x v="26"/>
    <s v="Customer Delivery"/>
    <s v="PEF Distribution_IK_SPP_Mthly-365"/>
    <s v="AFUDC Not Eligible"/>
    <s v="Recoverable"/>
    <s v="Florida SPP"/>
    <s v="Distribution Operations"/>
    <s v="IK - Distrib Lines OH/UG (Line Ext)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-15.231522395859884"/>
    <n v="-22.659899940639434"/>
    <n v="-1.8404399157494709"/>
    <n v="41.487501580204025"/>
    <n v="96.111210031712289"/>
    <n v="152.9656488628566"/>
    <n v="214.08767996792949"/>
    <n v="278.32467058603424"/>
    <n v="340.83102607107048"/>
    <n v="401.23524499111454"/>
    <n v="432.79310140214602"/>
    <n v="469.25774088900152"/>
    <n v="469.25774088900152"/>
    <n v="467.57123032276149"/>
    <n v="465.93591902099649"/>
    <n v="501.43300438533834"/>
    <n v="538.77136930078336"/>
    <n v="576.96295286290501"/>
    <n v="615.4458120706131"/>
    <n v="655.81527969897184"/>
    <n v="696.10063959676177"/>
    <n v="734.63044311554495"/>
    <n v="771.79760729501527"/>
    <n v="782.23645959780106"/>
    <n v="791.47642728682104"/>
    <n v="791.47642728682104"/>
    <n v="795.20858389492605"/>
    <n v="798.71356603651157"/>
    <n v="839.33232964676358"/>
    <n v="880.05039463814933"/>
    <n v="921.01819084921294"/>
    <n v="962.23791987591312"/>
    <n v="1003.4655718867384"/>
    <n v="1044.7506115213548"/>
    <n v="1085.6030962845662"/>
    <n v="1125.7428180108147"/>
    <n v="1138.9348335488467"/>
    <n v="1153.0912177519408"/>
    <n v="1153.0912177519408"/>
    <n v="1156.688395572331"/>
    <n v="1160.0666150160689"/>
    <n v="1199.2163428793538"/>
    <n v="1238.4617807471366"/>
    <n v="1277.9479179474536"/>
    <n v="1317.6768764523933"/>
    <n v="1357.4134713953924"/>
    <n v="1397.2053784565962"/>
    <n v="1436.5803746126835"/>
    <n v="1475.2683858276278"/>
    <n v="1487.9832932344063"/>
    <n v="1501.6276915074682"/>
    <n v="1501.6276915074682"/>
    <n v="1505.0637991361837"/>
    <n v="1508.2907526485467"/>
    <n v="1545.6874801082342"/>
    <n v="1583.1756319825658"/>
    <n v="1620.8937054382159"/>
    <n v="1658.8437274321059"/>
    <n v="1696.8010439286261"/>
    <n v="1734.8111958424688"/>
    <n v="1772.4231047966655"/>
    <n v="1809.3787898122807"/>
    <n v="1821.5243640708538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  <n v="1834.557809507912"/>
  </r>
  <r>
    <s v="DE Florida"/>
    <x v="26"/>
    <s v="Customer Delivery"/>
    <s v="PEF Distribution_IK_SPP_Mthly-368"/>
    <s v="AFUDC Not Eligible"/>
    <s v="Recoverable"/>
    <s v="Florida SPP"/>
    <s v="Distribution Operations"/>
    <s v="IK - Distrib Lines OH/UG (Line Ext)"/>
    <s v="DEF - SPP"/>
    <s v="PEF Distribution Line Transformations 368.0 SPP"/>
    <n v="0"/>
    <n v="0"/>
    <n v="0"/>
    <n v="0"/>
    <n v="0"/>
    <n v="6.8"/>
    <n v="17.100000000000001"/>
    <n v="20.010000000000002"/>
    <n v="28.21"/>
    <n v="30.57"/>
    <n v="35.61"/>
    <n v="39.049999999999997"/>
    <n v="39.049999999999997"/>
    <n v="25.74936776089055"/>
    <n v="19.262680791029481"/>
    <n v="37.442871451627525"/>
    <n v="75.278158072219412"/>
    <n v="122.97725464101177"/>
    <n v="172.62429335459001"/>
    <n v="225.9979244537999"/>
    <n v="282.09163368084137"/>
    <n v="336.67409926153005"/>
    <n v="389.42091475809093"/>
    <n v="416.97820230091997"/>
    <n v="448.8202432303417"/>
    <n v="448.8202432303417"/>
    <n v="447.34753050826816"/>
    <n v="445.91952655331568"/>
    <n v="476.91666956508152"/>
    <n v="509.52167432054762"/>
    <n v="542.87173575150928"/>
    <n v="576.4761480045006"/>
    <n v="611.72800455952074"/>
    <n v="646.9064156661027"/>
    <n v="680.55182113048158"/>
    <n v="713.00732815557694"/>
    <n v="722.12285396247034"/>
    <n v="730.19147697590677"/>
    <n v="730.19147697590677"/>
    <n v="733.45051052574149"/>
    <n v="736.51116836796393"/>
    <n v="771.98071781589897"/>
    <n v="807.53698027366795"/>
    <n v="843.31131568732553"/>
    <n v="879.30564655794819"/>
    <n v="915.30689602116786"/>
    <n v="951.35825811655104"/>
    <n v="987.03190003936879"/>
    <n v="1022.083135430398"/>
    <n v="1033.6028077654285"/>
    <n v="1045.9645963790258"/>
    <n v="1045.9645963790258"/>
    <n v="1049.1057623140011"/>
    <n v="1052.0557270828795"/>
    <n v="1086.2424694870599"/>
    <n v="1120.512788800911"/>
    <n v="1154.9932941499483"/>
    <n v="1189.6858385052435"/>
    <n v="1224.3850512323277"/>
    <n v="1259.1325641964781"/>
    <n v="1293.5160177789523"/>
    <n v="1327.2995750530683"/>
    <n v="1338.4026219433686"/>
    <n v="1350.3173287492532"/>
    <n v="1350.3173287492532"/>
    <n v="1353.3178432556667"/>
    <n v="1356.1357179766014"/>
    <n v="1388.7916866946537"/>
    <n v="1421.5274900139525"/>
    <n v="1454.4640679057115"/>
    <n v="1487.6031903708463"/>
    <n v="1520.7486826192724"/>
    <n v="1553.9403123736377"/>
    <n v="1586.7841841685288"/>
    <n v="1619.0550211053978"/>
    <n v="1629.6609088392458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  <n v="1641.0421129015483"/>
  </r>
  <r>
    <s v="DE Florida"/>
    <x v="26"/>
    <s v="Customer Delivery"/>
    <s v="PEF Distribution_IK_SubOpt_2023-364"/>
    <s v="AFUDC Not Eligible"/>
    <s v="Maintenance"/>
    <s v="Maintenance"/>
    <s v="Distribution Operations"/>
    <s v="IKSO-Distrib Line OH/UG SubOp"/>
    <s v="~"/>
    <s v="PEF Distribution Poles Towers &amp; Fixtures 364.0"/>
    <n v="6656.3100000000013"/>
    <n v="8921.4600000000009"/>
    <n v="14780.030000000004"/>
    <n v="19782.73"/>
    <n v="26713.750000000004"/>
    <n v="37426.549999999996"/>
    <n v="50276.87999999999"/>
    <n v="56818.479999999989"/>
    <n v="75269.260000000024"/>
    <n v="85294.919999999984"/>
    <n v="91746.949999999983"/>
    <n v="112687.78000000003"/>
    <n v="112687.78000000003"/>
    <n v="113930.67643567863"/>
    <n v="115171.11503888486"/>
    <n v="116418.91425859099"/>
    <n v="117709.74479526441"/>
    <n v="119000.13066106364"/>
    <n v="120321.19306714532"/>
    <n v="121623.53540708285"/>
    <n v="122917.57213274788"/>
    <n v="124163.35640760251"/>
    <n v="125387.08071272598"/>
    <n v="126650.95856067189"/>
    <n v="0"/>
    <n v="0"/>
    <n v="0"/>
    <n v="0"/>
    <n v="0"/>
    <n v="0"/>
    <n v="0"/>
    <n v="35.181632228147997"/>
    <n v="69.911293297005997"/>
    <n v="104.29551091079401"/>
    <n v="137.30164516522302"/>
    <n v="169.74997496596302"/>
    <n v="203.20277127819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  <n v="235.91999465542202"/>
  </r>
  <r>
    <s v="DE Florida"/>
    <x v="26"/>
    <s v="Customer Delivery"/>
    <s v="PEF Distribution_IK_SubOpt_2023-365"/>
    <s v="AFUDC Not Eligible"/>
    <s v="Maintenance"/>
    <s v="Maintenance"/>
    <s v="Distribution Operations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1482.43910718185"/>
    <n v="2961.9466853389499"/>
    <n v="4450.2334871217399"/>
    <n v="5989.8450053287497"/>
    <n v="7528.9261515153594"/>
    <n v="9104.5961088710301"/>
    <n v="10657.938093159541"/>
    <n v="12201.373727205751"/>
    <n v="13687.257245045541"/>
    <n v="15146.829188651191"/>
    <n v="16654.293442881579"/>
    <n v="0"/>
    <n v="0"/>
    <n v="0"/>
    <n v="0"/>
    <n v="0"/>
    <n v="0"/>
    <n v="0"/>
    <n v="41.962166735975998"/>
    <n v="83.385254186971991"/>
    <n v="124.396321076628"/>
    <n v="163.76370744212599"/>
    <n v="202.46578404200599"/>
    <n v="242.36591737110399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  <n v="281.38871124236397"/>
  </r>
  <r>
    <s v="DE Florida"/>
    <x v="26"/>
    <s v="Customer Delivery"/>
    <s v="PEF Distribution_IK_SubOpt_2023-368"/>
    <s v="AFUDC Not Eligible"/>
    <s v="Maintenance"/>
    <s v="Maintenance"/>
    <s v="Distribution Operations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1294.5112687395499"/>
    <n v="2586.4626364762198"/>
    <n v="3886.0802913873099"/>
    <n v="5230.5162619068697"/>
    <n v="6574.4890953210297"/>
    <n v="7950.4124001836799"/>
    <n v="9306.8382345576392"/>
    <n v="10654.613540246399"/>
    <n v="11952.132573951989"/>
    <n v="13226.675534522868"/>
    <n v="14543.039528746558"/>
    <n v="0"/>
    <n v="0"/>
    <n v="0"/>
    <n v="0"/>
    <n v="0"/>
    <n v="0"/>
    <n v="0"/>
    <n v="36.642650235875998"/>
    <n v="72.814559916022006"/>
    <n v="108.62668061257801"/>
    <n v="143.00348909265102"/>
    <n v="176.79932869203103"/>
    <n v="211.64134815070403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  <n v="245.71724790221404"/>
  </r>
  <r>
    <s v="DE Florida"/>
    <x v="26"/>
    <s v="Customer Delivery"/>
    <s v="PEF Distribution_IK_SubOpt_2025-364"/>
    <s v="AFUDC Not Eligible"/>
    <s v="Maintenance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144.140526172818"/>
    <n v="316.75220992583701"/>
    <n v="712.80247833982594"/>
    <n v="1107.3744349417821"/>
    <n v="1539.4594106439172"/>
    <n v="1978.7145196060972"/>
    <n v="2395.7554277846771"/>
    <n v="2764.7350592159059"/>
    <n v="3008.4802860719878"/>
    <n v="3162.4648806077107"/>
    <n v="3313.6583927110996"/>
    <n v="3413.2493265240996"/>
    <n v="3413.2493265240996"/>
    <n v="4280.6587413293892"/>
    <n v="5180.0830463879693"/>
    <n v="6343.3597014274992"/>
    <n v="7522.7502112491593"/>
    <n v="8730.4233341561485"/>
    <n v="9939.9254621290893"/>
    <n v="11104.455854915199"/>
    <n v="12219.188493252588"/>
    <n v="13246.402523831419"/>
    <n v="14178.725734506477"/>
    <n v="15131.391178453981"/>
    <n v="15997.693610258189"/>
    <n v="15997.693610258189"/>
    <n v="16664.142259836128"/>
    <n v="17456.514240547916"/>
    <n v="18461.966447747258"/>
    <n v="19428.69211702151"/>
    <n v="20431.961721334777"/>
    <n v="21448.080050456418"/>
    <n v="22389.110697698601"/>
    <n v="23248.213641966086"/>
    <n v="23994.205024441195"/>
    <n v="24726.662998888074"/>
    <n v="25439.225574732292"/>
    <n v="0"/>
    <n v="0"/>
    <n v="0"/>
    <n v="0"/>
    <n v="0"/>
    <n v="0"/>
    <n v="0"/>
    <n v="0"/>
    <n v="0"/>
    <n v="0"/>
    <n v="0"/>
    <n v="0"/>
    <n v="0"/>
    <n v="0"/>
    <n v="0"/>
    <n v="1.208047875562994"/>
    <n v="2.6443525159290999"/>
    <n v="4.4669001400506509"/>
    <n v="6.2192495397509475"/>
    <n v="8.0378408368825767"/>
    <n v="9.8797225626440515"/>
    <n v="11.585495505481479"/>
    <n v="13.142761001284505"/>
    <n v="14.494993173047597"/>
    <n v="15.822693815145223"/>
    <n v="17.114330772470371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  <n v="18.304048000000002"/>
  </r>
  <r>
    <s v="DE Florida"/>
    <x v="26"/>
    <s v="Customer Delivery"/>
    <s v="PEF Distribution_IK_SubOpt_2025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171.92064181251601"/>
    <n v="377.79967002959404"/>
    <n v="850.18046496381203"/>
    <n v="1320.7980339526839"/>
    <n v="1836.1584833185539"/>
    <n v="2360.0709613517138"/>
    <n v="2857.4879092416736"/>
    <n v="3297.5807598487718"/>
    <n v="3588.3028555180558"/>
    <n v="3771.9648069811819"/>
    <n v="3952.2977523981999"/>
    <n v="4071.0827861041998"/>
    <n v="4071.0827861041998"/>
    <n v="5105.6674880411801"/>
    <n v="6178.4372904911397"/>
    <n v="7565.9115453036502"/>
    <n v="8972.6052682960799"/>
    <n v="10413.03249513278"/>
    <n v="11855.64123006555"/>
    <n v="13244.610854735371"/>
    <n v="14574.185234133362"/>
    <n v="15799.373597912472"/>
    <n v="16911.382891980033"/>
    <n v="18047.654965523681"/>
    <n v="19080.91933630138"/>
    <n v="19080.91933630138"/>
    <n v="19875.812227375969"/>
    <n v="20820.897576342282"/>
    <n v="22020.129973803309"/>
    <n v="23173.172091319906"/>
    <n v="24369.801234172672"/>
    <n v="25581.755428724497"/>
    <n v="26704.150338294574"/>
    <n v="27728.827668696467"/>
    <n v="28618.593515034223"/>
    <n v="29492.217667873967"/>
    <n v="30342.111994080606"/>
    <n v="0"/>
    <n v="0"/>
    <n v="0"/>
    <n v="0"/>
    <n v="0"/>
    <n v="0"/>
    <n v="0"/>
    <n v="0"/>
    <n v="0"/>
    <n v="0"/>
    <n v="0"/>
    <n v="0"/>
    <n v="0"/>
    <n v="0"/>
    <n v="0"/>
    <n v="1.4408742053433838"/>
    <n v="3.1539969624642907"/>
    <n v="5.3278030778740657"/>
    <n v="7.4178817079121355"/>
    <n v="9.5869689958457762"/>
    <n v="11.783835462504843"/>
    <n v="13.818360983574689"/>
    <n v="15.67575730797793"/>
    <n v="17.288604360931753"/>
    <n v="18.872191937479386"/>
    <n v="20.412765297298165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  <n v="21.831776000000001"/>
  </r>
  <r>
    <s v="DE Florida"/>
    <x v="26"/>
    <s v="Customer Delivery"/>
    <s v="PEF Distribution_IK_SubOpt_2025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150.12637421466599"/>
    <n v="329.906252344569"/>
    <n v="742.40364209636198"/>
    <n v="1153.361328905534"/>
    <n v="1603.3898703375289"/>
    <n v="2060.8863053421887"/>
    <n v="2495.2460312736489"/>
    <n v="2879.5485983353219"/>
    <n v="3133.416043609956"/>
    <n v="3293.7952893111069"/>
    <n v="3451.2675448906998"/>
    <n v="3554.9942773716998"/>
    <n v="3554.9942773716998"/>
    <n v="4458.4253516294302"/>
    <n v="5395.2008261208903"/>
    <n v="6606.7858748688504"/>
    <n v="7835.1539523547599"/>
    <n v="9092.9791594110593"/>
    <n v="10352.709326205349"/>
    <n v="11565.60017774942"/>
    <n v="12726.62528051403"/>
    <n v="13796.49731475609"/>
    <n v="14767.537916113473"/>
    <n v="15759.765520222321"/>
    <n v="16662.043640840417"/>
    <n v="16662.043640840417"/>
    <n v="17356.16847871869"/>
    <n v="18181.445974590541"/>
    <n v="19228.652463430433"/>
    <n v="20235.524183978923"/>
    <n v="21280.457431098817"/>
    <n v="22338.772983112278"/>
    <n v="23318.882622270725"/>
    <n v="24213.662276019091"/>
    <n v="24990.633086518978"/>
    <n v="25753.508475474406"/>
    <n v="26495.66225243716"/>
    <n v="0"/>
    <n v="0"/>
    <n v="0"/>
    <n v="0"/>
    <n v="0"/>
    <n v="0"/>
    <n v="0"/>
    <n v="0"/>
    <n v="0"/>
    <n v="0"/>
    <n v="0"/>
    <n v="0"/>
    <n v="0"/>
    <n v="0"/>
    <n v="0"/>
    <n v="1.2582155223893099"/>
    <n v="2.7541668252681122"/>
    <n v="4.6524009576652343"/>
    <n v="6.4775216833856231"/>
    <n v="8.3716351909870834"/>
    <n v="10.290006328950691"/>
    <n v="12.066616377082703"/>
    <n v="13.688551781246641"/>
    <n v="15.096939265553599"/>
    <n v="16.479776478188867"/>
    <n v="17.825052358286598"/>
    <n v="19.064176"/>
    <n v="19.064176"/>
    <n v="19.064176"/>
    <n v="19.064176"/>
    <n v="19.064176"/>
    <n v="19.064176"/>
    <n v="19.064176"/>
    <n v="19.064176"/>
    <n v="19.064176"/>
    <n v="19.064176"/>
    <n v="19.064176"/>
    <n v="19.064176"/>
    <n v="19.064176"/>
    <n v="19.064176"/>
    <n v="19.064176"/>
  </r>
  <r>
    <s v="DE Florida"/>
    <x v="26"/>
    <s v="Customer Delivery"/>
    <s v="PEF Distribution_IK_SubOpt_Annual-364"/>
    <s v="AFUDC Not Eligible"/>
    <s v="Maintenance"/>
    <s v="Maintenance"/>
    <s v="~"/>
    <s v="IKSO-Distrib Line OH/UG SubOp"/>
    <s v="~"/>
    <s v="PEF Distribution Poles Towers &amp; Fixtures 364.0"/>
    <n v="0"/>
    <n v="6.1199999999999992"/>
    <n v="11.799999999999999"/>
    <n v="16.079999999999998"/>
    <n v="52.32"/>
    <n v="231.16"/>
    <n v="291.46000000000004"/>
    <n v="383.82"/>
    <n v="395.32"/>
    <n v="485.72999999999996"/>
    <n v="569.09"/>
    <n v="746.43"/>
    <n v="746.43"/>
    <n v="1518.4124429307699"/>
    <n v="2292.753882473"/>
    <n v="3069.050965492409"/>
    <n v="3873.6915078083898"/>
    <n v="4678.0517353784708"/>
    <n v="5503.6349297178494"/>
    <n v="6317.0131830106993"/>
    <n v="7123.6777387208804"/>
    <n v="7894.5920885996866"/>
    <n v="8658.5035909529161"/>
    <n v="9455.6886287696925"/>
    <n v="10241.42668039893"/>
    <n v="10241.42668039893"/>
    <n v="11655.37350677151"/>
    <n v="13059.656629592759"/>
    <n v="14479.049921915019"/>
    <n v="15949.922239554369"/>
    <n v="17426.75199236162"/>
    <n v="18937.310095968682"/>
    <n v="20428.304546979831"/>
    <n v="21904.378739017182"/>
    <n v="23320.78696576014"/>
    <n v="24713.058604347691"/>
    <n v="26148.876727395349"/>
    <n v="274.86437626535917"/>
    <n v="274.86437626535917"/>
    <n v="370.77183275500875"/>
    <n v="472.83102264221543"/>
    <n v="585.29494429684019"/>
    <n v="697.47107086122833"/>
    <n v="815.2724348299223"/>
    <n v="932.27814717074341"/>
    <n v="1039.1463697956638"/>
    <n v="1137.9891158799189"/>
    <n v="1228.6984889015744"/>
    <n v="1317.1044232751019"/>
    <n v="1402.7794752108025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1485.9761381953592"/>
    <n v="236.3314797287037"/>
    <n v="236.3314797287037"/>
    <n v="239.04927397219379"/>
    <n v="241.94139403170809"/>
    <n v="245.12835998889875"/>
    <n v="248.30717050262155"/>
    <n v="251.64538716050933"/>
    <n v="254.96105690188818"/>
    <n v="257.98945376374604"/>
    <n v="260.7904272870876"/>
    <n v="263.36091993544028"/>
    <n v="265.86613849012758"/>
    <n v="268.29397018835107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  <n v="270.65156972870369"/>
  </r>
  <r>
    <s v="DE Florida"/>
    <x v="26"/>
    <s v="Customer Delivery"/>
    <s v="PEF Distribution_IK_SubOpt_Annual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920.76614801257904"/>
    <n v="1844.345940613839"/>
    <n v="2770.2582866660969"/>
    <n v="3729.9767096270189"/>
    <n v="4689.3607929521404"/>
    <n v="5674.0581324795385"/>
    <n v="6644.198280121238"/>
    <n v="7606.3308033425601"/>
    <n v="8525.8230053811312"/>
    <n v="9436.9627053643908"/>
    <n v="10387.788728994103"/>
    <n v="11324.961595774497"/>
    <n v="11324.961595774497"/>
    <n v="13011.417531055968"/>
    <n v="14686.347283098468"/>
    <n v="16379.299378388099"/>
    <n v="18133.652020126308"/>
    <n v="19895.110269876488"/>
    <n v="21696.797314891559"/>
    <n v="23475.150216485697"/>
    <n v="25235.707286699908"/>
    <n v="26925.099006542936"/>
    <n v="28585.702308326036"/>
    <n v="30298.244781942634"/>
    <n v="318.48053133383655"/>
    <n v="318.48053133383655"/>
    <n v="432.87217337999908"/>
    <n v="554.60116864700024"/>
    <n v="688.7401932849009"/>
    <n v="822.53595626046626"/>
    <n v="963.04110521216251"/>
    <n v="1102.5972570833355"/>
    <n v="1230.0621270326164"/>
    <n v="1347.9547752455328"/>
    <n v="1456.1465103693274"/>
    <n v="1561.5908665201391"/>
    <n v="1663.7780189275509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1763.0091239938365"/>
    <n v="280.39114783813034"/>
    <n v="280.39114783813034"/>
    <n v="283.63274090748661"/>
    <n v="287.08225750099768"/>
    <n v="290.88344546209856"/>
    <n v="294.67490618608929"/>
    <n v="298.65649530312368"/>
    <n v="302.61119205019082"/>
    <n v="306.22324999099078"/>
    <n v="309.56405343203966"/>
    <n v="312.62995555972651"/>
    <n v="315.61800335751292"/>
    <n v="318.51374957721879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  <n v="321.32572783813032"/>
  </r>
  <r>
    <s v="DE Florida"/>
    <x v="26"/>
    <s v="Customer Delivery"/>
    <s v="PEF Distribution_IK_SubOpt_Annual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4.1100000000000003"/>
    <n v="4.1100000000000003"/>
    <n v="21.82"/>
    <n v="72.36"/>
    <n v="126.35"/>
    <n v="126.35"/>
    <n v="930.39122415665304"/>
    <n v="1736.889409013163"/>
    <n v="2545.424451041496"/>
    <n v="3383.4799956645929"/>
    <n v="4221.2435846693897"/>
    <n v="5081.1114849026126"/>
    <n v="5928.2675989680629"/>
    <n v="6768.4312099365598"/>
    <n v="7571.3599854191816"/>
    <n v="8366.9951000826914"/>
    <n v="9197.285529036204"/>
    <n v="10015.653602926574"/>
    <n v="10015.653602926574"/>
    <n v="11488.318619572523"/>
    <n v="12950.918619708773"/>
    <n v="14429.256282396884"/>
    <n v="15961.210784319324"/>
    <n v="17499.370120961903"/>
    <n v="19072.658474739772"/>
    <n v="20625.570739234481"/>
    <n v="22162.943138282921"/>
    <n v="23638.171771996931"/>
    <n v="25088.261476626281"/>
    <n v="26583.706058162032"/>
    <n v="279.43509240085768"/>
    <n v="279.43509240085768"/>
    <n v="379.32538061639463"/>
    <n v="485.62287057201149"/>
    <n v="602.7571785717488"/>
    <n v="719.5917399661339"/>
    <n v="842.28514285380334"/>
    <n v="964.14985240170131"/>
    <n v="1075.4560839483331"/>
    <n v="1178.4035580629961"/>
    <n v="1272.8798975117611"/>
    <n v="1364.9571414274992"/>
    <n v="1454.190095193318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1540.8417378108575"/>
    <n v="245.05737243319913"/>
    <n v="245.05737243319913"/>
    <n v="247.88803086403814"/>
    <n v="250.90025448952861"/>
    <n v="254.21956833277744"/>
    <n v="257.53038805441832"/>
    <n v="261.0072337167606"/>
    <n v="264.46059613733121"/>
    <n v="267.61475584956025"/>
    <n v="270.53204781799934"/>
    <n v="273.20928753321982"/>
    <n v="275.8185424611475"/>
    <n v="278.34719682182833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  <n v="280.80270243319922"/>
  </r>
  <r>
    <s v="DE Florida"/>
    <x v="26"/>
    <s v="Customer Delivery"/>
    <s v="PEF Distribution_IK_SubOpt_GridMod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258.991860857436"/>
    <n v="517.53836443887201"/>
    <n v="780.85912819597206"/>
    <n v="1059.1495084725241"/>
    <n v="1337.542688240276"/>
    <n v="1625.8507287916041"/>
    <n v="1910.466923374408"/>
    <n v="2189.7073332125601"/>
    <n v="2452.6284132404603"/>
    <n v="2708.3559326510963"/>
    <n v="2922.0028370205964"/>
    <n v="3181.5120798514486"/>
    <n v="3181.5120798514486"/>
    <n v="4374.9098048568885"/>
    <n v="5566.8146677853283"/>
    <n v="6748.9858104994883"/>
    <n v="7925.7225927635982"/>
    <n v="9107.1314987392088"/>
    <n v="10275.864892226058"/>
    <n v="11447.246073266768"/>
    <n v="12628.746054248777"/>
    <n v="13808.541210948437"/>
    <n v="14992.154194813576"/>
    <n v="16186.644852298936"/>
    <n v="17362.182292953286"/>
    <n v="17362.182292953286"/>
    <n v="19378.739935126301"/>
    <n v="21595.660352186951"/>
    <n v="24123.553073543928"/>
    <n v="26553.492729288977"/>
    <n v="28851.471615511509"/>
    <n v="31089.11835138061"/>
    <n v="33296.030227931653"/>
    <n v="35348.965099188041"/>
    <n v="37372.015343815779"/>
    <n v="39590.128308558305"/>
    <n v="41606.3925145098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ribution_IK_SubOpt_GridMod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308.907204136632"/>
    <n v="617.283217561264"/>
    <n v="931.35363141146399"/>
    <n v="1263.2787468368879"/>
    <n v="1595.3264742367119"/>
    <n v="1939.1999474878478"/>
    <n v="2278.6700475500957"/>
    <n v="2611.7282911547195"/>
    <n v="2925.3219904745197"/>
    <n v="3230.3357186295516"/>
    <n v="3485.1586604885515"/>
    <n v="3794.6829613105756"/>
    <n v="3794.6829613105756"/>
    <n v="5218.0835015205057"/>
    <n v="6639.7034612564357"/>
    <n v="8049.7137268217057"/>
    <n v="9453.2422709640159"/>
    <n v="10862.343394369325"/>
    <n v="12256.326061499836"/>
    <n v="13653.466822663506"/>
    <n v="15062.676573905615"/>
    <n v="16469.852931121884"/>
    <n v="17881.582923003214"/>
    <n v="19306.287035902886"/>
    <n v="20708.385090058935"/>
    <n v="20708.385090058935"/>
    <n v="23113.592655894063"/>
    <n v="25757.778791938643"/>
    <n v="28772.870734698834"/>
    <n v="31671.131177292904"/>
    <n v="34411.998131790606"/>
    <n v="37080.90515741823"/>
    <n v="39713.153813049044"/>
    <n v="42161.749569127613"/>
    <n v="44574.701052726101"/>
    <n v="47220.309575439467"/>
    <n v="49625.1671512692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ribution_IK_SubOpt_GridMod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269.74723940593202"/>
    <n v="539.03062679986397"/>
    <n v="813.28653919256396"/>
    <n v="1103.1337242905879"/>
    <n v="1393.087977923012"/>
    <n v="1693.368835320548"/>
    <n v="1989.8045322754961"/>
    <n v="2280.6411996327201"/>
    <n v="2554.4808302850201"/>
    <n v="2820.8281671193522"/>
    <n v="3043.3473708908523"/>
    <n v="3313.6334780379761"/>
    <n v="3313.6334780379761"/>
    <n v="4556.5904604226062"/>
    <n v="5797.9925853582363"/>
    <n v="7029.2567694788067"/>
    <n v="8254.8609157723877"/>
    <n v="9485.3312090914678"/>
    <n v="10702.599602974098"/>
    <n v="11922.625741369719"/>
    <n v="13153.190891845599"/>
    <n v="14381.98042032967"/>
    <n v="15614.7463221832"/>
    <n v="16858.841624198169"/>
    <n v="18083.196622787767"/>
    <n v="18083.196622787767"/>
    <n v="20183.497594711094"/>
    <n v="22492.481979413173"/>
    <n v="25125.352683700468"/>
    <n v="27656.202540874303"/>
    <n v="30049.611579750865"/>
    <n v="32380.183002991995"/>
    <n v="34678.743213884103"/>
    <n v="36816.932083481108"/>
    <n v="38923.995281765245"/>
    <n v="41234.22173810612"/>
    <n v="43334.2170880287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ribution_IK_SubOpt_SOG_SPP_2023-364"/>
    <s v="AFUDC Not Eligible"/>
    <s v="Recoverable"/>
    <s v="Florida SPP"/>
    <s v="Distribution Operations"/>
    <s v="IKSO-Distrib Line OH/UG SubOp"/>
    <s v="DEF - SPP"/>
    <s v="PEF Distribution Poles Towers &amp; Fixtures 364.0 SPP"/>
    <n v="228.32"/>
    <n v="542.40000000000009"/>
    <n v="1156.2900000000002"/>
    <n v="2161.3300000000008"/>
    <n v="3276.2999999999997"/>
    <n v="5724.779999999997"/>
    <n v="6708.6400000000021"/>
    <n v="7400.6999999999989"/>
    <n v="9622.69"/>
    <n v="11083.9"/>
    <n v="12306.539999999999"/>
    <n v="15221.279999999993"/>
    <n v="15221.279999999993"/>
    <n v="19298.840155610244"/>
    <n v="23378.026656804293"/>
    <n v="27457.191255566202"/>
    <n v="31651.406197919474"/>
    <n v="35843.350693172848"/>
    <n v="40112.19561518819"/>
    <n v="44336.905564583321"/>
    <n v="48540.494436599591"/>
    <n v="52612.910039380753"/>
    <n v="56635.083435219894"/>
    <n v="60768.026121871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ribution_IK_SubOpt_SOG_SPP_2023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4863.4258358483403"/>
    <n v="9728.7914618722807"/>
    <n v="14594.130964221702"/>
    <n v="19596.694392667123"/>
    <n v="24596.549792128742"/>
    <n v="29688.126590669504"/>
    <n v="34727.062310252724"/>
    <n v="39740.806300104137"/>
    <n v="44598.096076596375"/>
    <n v="49395.460496265703"/>
    <n v="54324.9427045627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ribution_IK_SubOpt_SOG_SPP_2023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4246.8925156414098"/>
    <n v="8495.4789155234193"/>
    <n v="12744.042503412089"/>
    <n v="17112.434229813407"/>
    <n v="21478.461222298429"/>
    <n v="25924.582151942341"/>
    <n v="30324.735277863991"/>
    <n v="34702.890213196311"/>
    <n v="38944.4245337229"/>
    <n v="43133.630195814432"/>
    <n v="47438.2051606658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ribution_IK_SubOpt_SPP_2024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40.11"/>
    <n v="75.210000000000008"/>
    <n v="226.17000000000002"/>
    <n v="529.6"/>
    <n v="712.79"/>
    <n v="790.83"/>
    <n v="790.83"/>
    <n v="4778.0185445564302"/>
    <n v="9076.9450342377604"/>
    <n v="13680.098725030421"/>
    <n v="18723.452021329969"/>
    <n v="23763.802711701519"/>
    <n v="28887.80579260692"/>
    <n v="34118.022616219481"/>
    <n v="39558.798250794229"/>
    <n v="44849.501525980588"/>
    <n v="50083.693915540716"/>
    <n v="55169.287711751276"/>
    <n v="60330.492268820955"/>
    <n v="60330.492268820955"/>
    <n v="64880.347838058937"/>
    <n v="69432.89114649652"/>
    <n v="73940.319622874071"/>
    <n v="78435.333381602002"/>
    <n v="82948.695037655736"/>
    <n v="87412.51491048855"/>
    <n v="91881.716023043336"/>
    <n v="96391.513723264565"/>
    <n v="100889.24131991999"/>
    <n v="105399.3406150744"/>
    <n v="109961.453606496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ribution_IK_SubOpt_SPP_2024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4755.6369593503096"/>
    <n v="9883.0929277344185"/>
    <n v="15373.409620028859"/>
    <n v="21388.7653191438"/>
    <n v="27400.539721922742"/>
    <n v="33512.088789409703"/>
    <n v="39750.322109413071"/>
    <n v="46239.695111510409"/>
    <n v="52550.072399984252"/>
    <n v="58793.047494333965"/>
    <n v="64858.784679128192"/>
    <n v="71014.705040576358"/>
    <n v="71014.705040576358"/>
    <n v="76441.451496876951"/>
    <n v="81871.403698712747"/>
    <n v="87247.546114439363"/>
    <n v="92608.881131560513"/>
    <n v="97992.100225061266"/>
    <n v="103316.22937769648"/>
    <n v="108646.77689310111"/>
    <n v="114025.74515173685"/>
    <n v="119390.317043113"/>
    <n v="124769.64502288931"/>
    <n v="130211.011266870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ribution_IK_SubOpt_SPP_2024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4152.7679646932602"/>
    <n v="8630.2196852278212"/>
    <n v="13424.532512440732"/>
    <n v="18677.325494126242"/>
    <n v="23926.991178075754"/>
    <n v="29263.783157583392"/>
    <n v="34711.19970956746"/>
    <n v="40377.919129995367"/>
    <n v="45888.334006635181"/>
    <n v="51339.891221325342"/>
    <n v="56636.678860620552"/>
    <n v="62012.217214102711"/>
    <n v="62012.217214102711"/>
    <n v="66751.018562664132"/>
    <n v="71492.619266490758"/>
    <n v="76187.2316156866"/>
    <n v="80868.91369053752"/>
    <n v="85569.705611683035"/>
    <n v="90218.898385214998"/>
    <n v="94873.695869855583"/>
    <n v="99570.7758316986"/>
    <n v="104255.28444436702"/>
    <n v="108952.67852573631"/>
    <n v="113704.246321032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ribution_IK_SubOpt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159.87902729408401"/>
    <n v="319.79284464696798"/>
    <n v="479.92594919457997"/>
    <n v="644.96411773676391"/>
    <n v="809.92543401254784"/>
    <n v="978.63408435998781"/>
    <n v="1145.0823250280118"/>
    <n v="1310.5111860541958"/>
    <n v="1470.3794260802078"/>
    <n v="1628.0757574882919"/>
    <n v="1775.8660838091039"/>
    <n v="1935.6817651217198"/>
    <n v="1935.6817651217198"/>
    <n v="8418.070498395"/>
    <n v="14903.99588293188"/>
    <n v="21326.584296292061"/>
    <n v="27721.81850515203"/>
    <n v="34142.731030085197"/>
    <n v="40493.84261067387"/>
    <n v="46853.226384074864"/>
    <n v="53269.36587804812"/>
    <n v="59668.855494046147"/>
    <n v="66085.76125501869"/>
    <n v="72574.990495082413"/>
    <n v="78942.814115151807"/>
    <n v="78942.814115151807"/>
    <n v="86641.913726107392"/>
    <n v="94459.567407825685"/>
    <n v="102572.00161681511"/>
    <n v="110531.15238603757"/>
    <n v="118471.68533822928"/>
    <n v="126412.19627034658"/>
    <n v="134408.37398175185"/>
    <n v="142160.70189034371"/>
    <n v="120268.20812470853"/>
    <n v="127995.03902752553"/>
    <n v="135499.21188910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ribution_IK_SubOpt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190.692414649608"/>
    <n v="381.42632442481602"/>
    <n v="572.42178448196"/>
    <n v="769.26765852376798"/>
    <n v="966.021868608776"/>
    <n v="1167.245634174056"/>
    <n v="1365.7733426819441"/>
    <n v="1563.0852071317522"/>
    <n v="1753.7647554896962"/>
    <n v="1941.8538046073043"/>
    <n v="2118.1276703228482"/>
    <n v="2308.7445303586401"/>
    <n v="2308.7445303586401"/>
    <n v="10040.48008796567"/>
    <n v="17776.43391347591"/>
    <n v="25436.843872009391"/>
    <n v="33064.627666903718"/>
    <n v="40723.038744056452"/>
    <n v="48298.19618346099"/>
    <n v="55883.220110350019"/>
    <n v="63535.938253198947"/>
    <n v="71168.797597251963"/>
    <n v="78822.429689271288"/>
    <n v="86562.324120367703"/>
    <n v="94157.414500422659"/>
    <n v="94157.414500422659"/>
    <n v="103340.35688060378"/>
    <n v="112664.70218525165"/>
    <n v="122340.64088828576"/>
    <n v="131833.75392775622"/>
    <n v="141304.66094968206"/>
    <n v="150775.54170761802"/>
    <n v="160312.81786924045"/>
    <n v="169559.24720437583"/>
    <n v="143447.42647637383"/>
    <n v="152663.44478337228"/>
    <n v="161613.892300730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ribution_IK_SubOpt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166.51846165630801"/>
    <n v="333.07315812821599"/>
    <n v="499.85624832346002"/>
    <n v="671.74809933946801"/>
    <n v="843.55990657867596"/>
    <n v="1019.2746666659559"/>
    <n v="1192.635147090044"/>
    <n v="1364.9339152140519"/>
    <n v="1531.4411416300959"/>
    <n v="1695.6862647044038"/>
    <n v="1849.6140074680479"/>
    <n v="2016.06649251964"/>
    <n v="2016.06649251964"/>
    <n v="8767.6549778393201"/>
    <n v="15522.926983992209"/>
    <n v="22212.231769898539"/>
    <n v="28873.046389644249"/>
    <n v="35560.60569105835"/>
    <n v="42175.465364065138"/>
    <n v="48798.940756375116"/>
    <n v="55481.528813052915"/>
    <n v="62146.775557901863"/>
    <n v="68830.161703010002"/>
    <n v="75588.874766749854"/>
    <n v="82221.140494525491"/>
    <n v="82221.140494525491"/>
    <n v="90239.967260320089"/>
    <n v="98382.271394101073"/>
    <n v="106831.59766054197"/>
    <n v="115121.27495350978"/>
    <n v="123391.56127128945"/>
    <n v="131661.82465454808"/>
    <n v="139990.06653948562"/>
    <n v="148064.33206037513"/>
    <n v="125262.68981014876"/>
    <n v="133310.39948909747"/>
    <n v="141126.204614144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ribution_IK_SubOpt_SPP_Annual-364"/>
    <s v="AFUDC Not Eligible"/>
    <s v="Recoverable"/>
    <s v="Florida SPP"/>
    <s v="Distribution Operations"/>
    <s v="IKSO-Distrib Line OH/UG SubOp"/>
    <s v="DEF - SPP"/>
    <s v="PEF Distribution Poles Towers &amp; Fixtures 364.0 SPP"/>
    <n v="20.78"/>
    <n v="24.16"/>
    <n v="800.72"/>
    <n v="2280.3700000000008"/>
    <n v="4150.01"/>
    <n v="6234.66"/>
    <n v="8124.42"/>
    <n v="10950.609999999999"/>
    <n v="12328.32"/>
    <n v="15778.479999999998"/>
    <n v="18719.269999999997"/>
    <n v="26618.490000000005"/>
    <n v="26618.490000000005"/>
    <n v="26602.280652659356"/>
    <n v="26586.071305318706"/>
    <n v="26569.861957978057"/>
    <n v="26553.652610637408"/>
    <n v="26537.443263296758"/>
    <n v="26521.233915956109"/>
    <n v="26505.024568615459"/>
    <n v="26488.81522127481"/>
    <n v="26472.605873934161"/>
    <n v="26456.396526593511"/>
    <n v="26456.396526593511"/>
    <n v="26456.396526593511"/>
    <n v="26456.396526593511"/>
    <n v="26453.502252184193"/>
    <n v="26423.905241026074"/>
    <n v="26394.308229867955"/>
    <n v="26364.711218709836"/>
    <n v="26335.114207551716"/>
    <n v="26305.517196393597"/>
    <n v="26275.920185235478"/>
    <n v="26246.323174077359"/>
    <n v="26216.72616291924"/>
    <n v="26187.129151761121"/>
    <n v="26157.532140603002"/>
    <n v="26127.935129444882"/>
    <n v="26127.935129444882"/>
    <n v="29815.841754557383"/>
    <n v="33503.74837966988"/>
    <n v="37191.655004782377"/>
    <n v="40879.561629894873"/>
    <n v="44567.46825500737"/>
    <n v="48255.374880119867"/>
    <n v="51943.281505232364"/>
    <n v="55631.188130344861"/>
    <n v="59319.094755457358"/>
    <n v="63007.001380569855"/>
    <n v="66694.908005682359"/>
    <n v="70382.814630794863"/>
    <n v="70382.814630794863"/>
    <n v="83613.827705794858"/>
    <n v="96844.840780794853"/>
    <n v="110075.85385579485"/>
    <n v="123306.86693079484"/>
    <n v="136537.88000579484"/>
    <n v="149768.89308079483"/>
    <n v="162999.90615579483"/>
    <n v="176230.91923079483"/>
    <n v="189461.93230579482"/>
    <n v="202692.94538079482"/>
    <n v="215923.95845579481"/>
    <n v="172416.51514485967"/>
    <n v="172416.51514485967"/>
    <n v="184810.13863652633"/>
    <n v="197203.76212819299"/>
    <n v="209597.38561985965"/>
    <n v="221991.00911152631"/>
    <n v="234384.63260319296"/>
    <n v="246778.25609485962"/>
    <n v="259171.87958652628"/>
    <n v="271565.50307819294"/>
    <n v="283959.12656985963"/>
    <n v="296352.75006152631"/>
    <n v="308746.373553193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  <n v="321139.99704485969"/>
  </r>
  <r>
    <s v="DE Florida"/>
    <x v="26"/>
    <s v="Customer Delivery"/>
    <s v="PEF Distribution_IK_SubOpt_SPP_Annual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-19.333364960975999"/>
    <n v="-38.666729921951998"/>
    <n v="-58.000094882927996"/>
    <n v="-77.333459843903995"/>
    <n v="-96.666824804879994"/>
    <n v="-116.00018976585599"/>
    <n v="-135.33355472683201"/>
    <n v="-154.66691968780799"/>
    <n v="-174.00028464878397"/>
    <n v="-193.33364960975996"/>
    <n v="-193.33364960975996"/>
    <n v="-193.33364960975996"/>
    <n v="-193.33364960975996"/>
    <n v="-196.78573575959996"/>
    <n v="-232.08696081503996"/>
    <n v="-267.38818587047996"/>
    <n v="-302.68941092591996"/>
    <n v="-337.99063598135996"/>
    <n v="-373.29186103679996"/>
    <n v="-408.59308609223996"/>
    <n v="-443.89431114767996"/>
    <n v="-479.19553620311996"/>
    <n v="-514.4967612585599"/>
    <n v="-549.7979863139999"/>
    <n v="-585.0992113694399"/>
    <n v="-585.0992113694399"/>
    <n v="3813.5754068555598"/>
    <n v="8212.2500250805606"/>
    <n v="12610.92464330556"/>
    <n v="17009.599261530559"/>
    <n v="21408.273879755558"/>
    <n v="25806.948497980557"/>
    <n v="30205.623116205556"/>
    <n v="34604.297734430555"/>
    <n v="39002.972352655554"/>
    <n v="43401.646970880553"/>
    <n v="47800.321589105552"/>
    <n v="52198.996207330558"/>
    <n v="52198.996207330558"/>
    <n v="67980.014357330554"/>
    <n v="83761.032507330558"/>
    <n v="99542.050657330561"/>
    <n v="115323.06880733056"/>
    <n v="131104.08695733055"/>
    <n v="146885.10510733054"/>
    <n v="162666.12325733053"/>
    <n v="178447.14140733052"/>
    <n v="194228.15955733051"/>
    <n v="210009.1777073305"/>
    <n v="225790.19585733049"/>
    <n v="180294.76210981107"/>
    <n v="180294.76210981107"/>
    <n v="195077.00109314441"/>
    <n v="209859.24007647776"/>
    <n v="224641.4790598111"/>
    <n v="239423.71804314444"/>
    <n v="254205.95702647779"/>
    <n v="268988.19600981113"/>
    <n v="283770.43499314447"/>
    <n v="298552.67397647782"/>
    <n v="313334.91295981116"/>
    <n v="328117.1519431445"/>
    <n v="342899.39092647785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  <n v="357681.62990981119"/>
  </r>
  <r>
    <s v="DE Florida"/>
    <x v="26"/>
    <s v="Customer Delivery"/>
    <s v="PEF Distribution_IK_SubOpt_SPP_Annual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-16.882486898376001"/>
    <n v="-33.764973796752002"/>
    <n v="-50.647460695128004"/>
    <n v="-67.529947593504005"/>
    <n v="-84.412434491880006"/>
    <n v="-101.29492139025601"/>
    <n v="-118.17740828863201"/>
    <n v="-135.05989518700801"/>
    <n v="-151.942382085384"/>
    <n v="-168.82486898375998"/>
    <n v="-168.82486898375998"/>
    <n v="-168.82486898375998"/>
    <n v="-168.82486898375998"/>
    <n v="-171.83933642459999"/>
    <n v="-202.66544821104"/>
    <n v="-233.49155999748001"/>
    <n v="-264.31767178391999"/>
    <n v="-295.14378357035997"/>
    <n v="-325.96989535679995"/>
    <n v="-356.79600714323993"/>
    <n v="-387.62211892967991"/>
    <n v="-418.44823071611989"/>
    <n v="-449.27434250255988"/>
    <n v="-480.10045428899986"/>
    <n v="-510.92656607543984"/>
    <n v="-510.92656607543984"/>
    <n v="3330.1309405870602"/>
    <n v="7171.1884472495603"/>
    <n v="11012.245953912061"/>
    <n v="14853.303460574562"/>
    <n v="18694.360967237062"/>
    <n v="22535.418473899561"/>
    <n v="26376.47598056206"/>
    <n v="30217.533487224558"/>
    <n v="34058.590993887061"/>
    <n v="37899.648500549563"/>
    <n v="41740.706007212066"/>
    <n v="45581.763513874561"/>
    <n v="45581.763513874561"/>
    <n v="59362.232288874562"/>
    <n v="73142.701063874556"/>
    <n v="86923.169838874557"/>
    <n v="100703.63861387456"/>
    <n v="114484.10738887456"/>
    <n v="128264.57616387456"/>
    <n v="142045.04493887455"/>
    <n v="155825.51371387456"/>
    <n v="169605.98248887458"/>
    <n v="183386.45126387459"/>
    <n v="197166.92003887461"/>
    <n v="157438.91274532917"/>
    <n v="157438.91274532917"/>
    <n v="170347.21693699583"/>
    <n v="183255.52112866248"/>
    <n v="196163.82532032914"/>
    <n v="209072.12951199579"/>
    <n v="221980.43370366245"/>
    <n v="234888.7378953291"/>
    <n v="247797.04208699576"/>
    <n v="260705.34627866241"/>
    <n v="273613.6504703291"/>
    <n v="286521.95466199575"/>
    <n v="299430.25885366241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  <n v="312338.56304532907"/>
  </r>
  <r>
    <s v="DE Florida"/>
    <x v="26"/>
    <s v="Customer Delivery"/>
    <s v="PEF Distribution_LA_Veg Mgmt_SPP-364"/>
    <s v="AFUDC Not Eligible"/>
    <s v="Recoverable"/>
    <s v="Maintenance"/>
    <s v="Distribution Operations"/>
    <s v="LA - Distribution R/W Clearing"/>
    <s v="DEF - SPP"/>
    <s v="PEF Distribution Poles Towers &amp; Fixtures 364.0 SPP"/>
    <n v="0"/>
    <n v="0"/>
    <n v="0"/>
    <n v="0"/>
    <n v="0"/>
    <n v="-0.66"/>
    <n v="0"/>
    <n v="0"/>
    <n v="0"/>
    <n v="0"/>
    <n v="0"/>
    <n v="0"/>
    <n v="0"/>
    <n v="0.74331494561926093"/>
    <n v="1.486672373944522"/>
    <n v="2.7761569634468586"/>
    <n v="3.9164046301351974"/>
    <n v="5.2060436909615433"/>
    <n v="6.1011172771687612"/>
    <n v="6.9962296976399827"/>
    <n v="8.2469100832125051"/>
    <n v="9.2673794318149874"/>
    <n v="10.287845441165466"/>
    <n v="11.538546851657983"/>
    <n v="12.234777837005645"/>
    <n v="12.234777837005645"/>
    <n v="13.167501995347706"/>
    <n v="13.934542417328828"/>
    <n v="15.111807094923009"/>
    <n v="16.289110792295197"/>
    <n v="17.620107918217712"/>
    <n v="18.543564519387616"/>
    <n v="19.671379933828575"/>
    <n v="20.723939755725794"/>
    <n v="21.776496423885021"/>
    <n v="23.065779786969941"/>
    <n v="24.118353831607159"/>
    <n v="24.837250026389242"/>
    <n v="24.837250026389242"/>
    <n v="25.706631554454653"/>
    <n v="26.57601332290762"/>
    <n v="27.641267237592743"/>
    <n v="28.666806635471843"/>
    <n v="29.732077986267939"/>
    <n v="30.621251449179994"/>
    <n v="31.510425625241801"/>
    <n v="32.469235162094456"/>
    <n v="33.374657956773717"/>
    <n v="34.28007116800228"/>
    <n v="35.238876858653988"/>
    <n v="36.078722846239252"/>
    <n v="36.078722846239252"/>
    <n v="36.974185823573514"/>
    <n v="37.86964904850695"/>
    <n v="38.966860584831593"/>
    <n v="40.023166168689478"/>
    <n v="41.12039566420848"/>
    <n v="42.036244334512794"/>
    <n v="42.952093739361352"/>
    <n v="43.939667566098969"/>
    <n v="44.872253048187545"/>
    <n v="45.804828659321878"/>
    <n v="46.79239852447251"/>
    <n v="47.657439897063249"/>
    <n v="47.657439897063249"/>
    <n v="48.579766761134707"/>
    <n v="49.502093880233325"/>
    <n v="50.632221759482974"/>
    <n v="51.720216507809837"/>
    <n v="52.850362885029625"/>
    <n v="53.793687012801442"/>
    <n v="54.737011897153828"/>
    <n v="55.754212935845075"/>
    <n v="56.714775979706417"/>
    <n v="57.675328856484917"/>
    <n v="58.692525814741579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  <n v="59.583518432203242"/>
  </r>
  <r>
    <s v="DE Florida"/>
    <x v="26"/>
    <s v="Customer Delivery"/>
    <s v="PEF Distribution_LA_Veg Mgmt_SPP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.88657358144011766"/>
    <n v="1.7731978332522402"/>
    <n v="3.3112040007113279"/>
    <n v="4.6712109043024128"/>
    <n v="6.2094013142494902"/>
    <n v="7.2769818864591329"/>
    <n v="8.3446087774367754"/>
    <n v="9.8363320304250124"/>
    <n v="11.053475813786775"/>
    <n v="12.270615614324534"/>
    <n v="13.762363944352785"/>
    <n v="14.592779102593703"/>
    <n v="14.592779102593703"/>
    <n v="15.705266618727421"/>
    <n v="16.620138273108864"/>
    <n v="18.02429645352602"/>
    <n v="19.428501173979186"/>
    <n v="21.016020563667425"/>
    <n v="22.117454391991231"/>
    <n v="23.462632982946758"/>
    <n v="24.718052016936397"/>
    <n v="25.973467289370042"/>
    <n v="27.51123344816709"/>
    <n v="28.76666944603673"/>
    <n v="29.624118065693693"/>
    <n v="29.624118065693693"/>
    <n v="30.66105496507582"/>
    <n v="31.697992151175256"/>
    <n v="32.968551802708561"/>
    <n v="34.191742782849737"/>
    <n v="35.462323230945024"/>
    <n v="36.522866552697685"/>
    <n v="37.58341072504502"/>
    <n v="38.727011038769675"/>
    <n v="39.806935416084002"/>
    <n v="40.886848362935034"/>
    <n v="42.030444089182765"/>
    <n v="43.032153081393687"/>
    <n v="43.032153081393687"/>
    <n v="44.100198091844625"/>
    <n v="45.168243397614404"/>
    <n v="46.476919843701936"/>
    <n v="47.736806558068864"/>
    <n v="49.045504424615316"/>
    <n v="50.137864050200953"/>
    <n v="51.230224551899106"/>
    <n v="52.408132879543274"/>
    <n v="53.520454992433827"/>
    <n v="54.632765331947134"/>
    <n v="55.810668934490067"/>
    <n v="56.842429202881711"/>
    <n v="56.842429202881711"/>
    <n v="57.942515560565575"/>
    <n v="59.042602222427831"/>
    <n v="60.390538958123315"/>
    <n v="61.688222270287298"/>
    <n v="63.036181069055417"/>
    <n v="64.161311480257893"/>
    <n v="65.286442793856239"/>
    <n v="66.499688367932237"/>
    <n v="67.645380141001183"/>
    <n v="68.791059787491605"/>
    <n v="70.004300494713334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  <n v="71.067013575561717"/>
  </r>
  <r>
    <s v="DE Florida"/>
    <x v="26"/>
    <s v="Customer Delivery"/>
    <s v="PEF Distribution_LA_Veg Mgmt_SPP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.77418322694062169"/>
    <n v="1.5484107008032453"/>
    <n v="2.8914448298418307"/>
    <n v="4.0790445455624109"/>
    <n v="5.422239560788995"/>
    <n v="6.3544836403721376"/>
    <n v="7.2867681669232809"/>
    <n v="8.5893866363625193"/>
    <n v="9.652233896398279"/>
    <n v="10.715077678510042"/>
    <n v="12.017718045989284"/>
    <n v="12.742862016400707"/>
    <n v="12.742862016400707"/>
    <n v="13.714320215924928"/>
    <n v="14.513214187562369"/>
    <n v="15.73936815155102"/>
    <n v="16.965562755725678"/>
    <n v="18.351833348114909"/>
    <n v="19.313639128621212"/>
    <n v="20.488290307224737"/>
    <n v="21.584560689337877"/>
    <n v="22.68082778674502"/>
    <n v="24.023652332863051"/>
    <n v="25.119937528356189"/>
    <n v="25.868687945917152"/>
    <n v="25.868687945917152"/>
    <n v="26.774173031084537"/>
    <n v="27.679658366622256"/>
    <n v="28.78915000007111"/>
    <n v="29.857277857695877"/>
    <n v="30.966787651340127"/>
    <n v="31.892886588115466"/>
    <n v="32.818986267656157"/>
    <n v="33.817613115719361"/>
    <n v="34.760636184287442"/>
    <n v="35.703649271424588"/>
    <n v="36.702272113562337"/>
    <n v="37.576995110367172"/>
    <n v="37.576995110367172"/>
    <n v="38.509644751658776"/>
    <n v="39.442294650831833"/>
    <n v="40.585071037657485"/>
    <n v="41.685242735221294"/>
    <n v="42.828037827048284"/>
    <n v="43.781919735577333"/>
    <n v="44.73580240915468"/>
    <n v="45.764388066596112"/>
    <n v="46.735701830938382"/>
    <n v="47.707005314406764"/>
    <n v="48.735586845744962"/>
    <n v="49.63655153805518"/>
    <n v="49.63655153805518"/>
    <n v="50.597180665895443"/>
    <n v="51.557810059353606"/>
    <n v="52.734869734487873"/>
    <n v="53.868046579805331"/>
    <n v="55.045125521090917"/>
    <n v="56.027623884124516"/>
    <n v="57.010123035157868"/>
    <n v="58.069566259355746"/>
    <n v="59.070019433826694"/>
    <n v="60.07046201899756"/>
    <n v="61.129900993309121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  <n v="62.057894630235218"/>
  </r>
  <r>
    <s v="DE Florida"/>
    <x v="26"/>
    <s v="Customer Delivery"/>
    <s v="PEF Distribution_LA_Veg Mgmt_SPP_Annual-364"/>
    <s v="AFUDC Not Eligible"/>
    <s v="Recoverable"/>
    <s v="Maintenance"/>
    <s v="Distribution Operations"/>
    <s v="LA - Distribution R/W Clearing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516793356620299"/>
    <n v="9.5095017603165157"/>
    <n v="23.331451993334667"/>
    <n v="38.268372878482964"/>
    <n v="53.779672584425654"/>
    <n v="58.614283621485797"/>
    <n v="63.464252381027073"/>
    <n v="68.688949569107962"/>
    <n v="73.572705318107722"/>
    <n v="78.229166774386741"/>
    <n v="83.364789172077053"/>
    <n v="87.793956325600007"/>
    <n v="87.793956325600007"/>
    <n v="92.68818608594232"/>
    <n v="97.588743228004546"/>
    <n v="111.82535209777853"/>
    <n v="127.21038074971432"/>
    <n v="143.18701959246079"/>
    <n v="148.16666900602175"/>
    <n v="153.16213687388247"/>
    <n v="158.54357502665707"/>
    <n v="163.57384349397722"/>
    <n v="168.36999883766109"/>
    <n v="173.65968995549713"/>
    <n v="178.22173220669998"/>
    <n v="178.22173220669998"/>
    <n v="183.26278884771963"/>
    <n v="188.31036269189511"/>
    <n v="202.97406979246938"/>
    <n v="218.82064926582333"/>
    <n v="235.27658723424568"/>
    <n v="240.40562611786879"/>
    <n v="245.55095800938142"/>
    <n v="251.0938392933985"/>
    <n v="256.27501580226811"/>
    <n v="261.21505579437269"/>
    <n v="266.66343763263052"/>
    <n v="271.36234114779995"/>
    <n v="271.36234114779995"/>
    <n v="271.36234114779995"/>
    <n v="271.36234114779995"/>
    <n v="271.36234114779995"/>
    <n v="271.36234114779995"/>
    <n v="271.36234114779995"/>
    <n v="271.36234114779995"/>
    <n v="271.36234114779995"/>
    <n v="271.36234114779995"/>
    <n v="271.36234114779995"/>
    <n v="271.36234114779995"/>
    <n v="271.36234114779995"/>
    <n v="0"/>
    <n v="0"/>
  </r>
  <r>
    <s v="DE Florida"/>
    <x v="26"/>
    <s v="Customer Delivery"/>
    <s v="PEF Distribution_LA_Veg Mgmt_SPP_Annual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674675940536439"/>
    <n v="11.3422622308921"/>
    <n v="27.82810849672363"/>
    <n v="45.643813027998874"/>
    <n v="64.144596059654219"/>
    <n v="69.910978731302848"/>
    <n v="75.695679009913519"/>
    <n v="81.927328898397846"/>
    <n v="87.752327912324986"/>
    <n v="93.306226343214007"/>
    <n v="99.431634111318516"/>
    <n v="104.7144319472"/>
    <n v="104.7144319472"/>
    <n v="110.55192362228341"/>
    <n v="116.39696215150397"/>
    <n v="133.37738396008533"/>
    <n v="151.72755979455889"/>
    <n v="170.78336649085571"/>
    <n v="176.72274069679062"/>
    <n v="182.68098203806841"/>
    <n v="189.09958148171216"/>
    <n v="195.09933052074425"/>
    <n v="200.81984595670187"/>
    <n v="207.129016015357"/>
    <n v="212.57029788540001"/>
    <n v="212.57029788540001"/>
    <n v="218.58291429626462"/>
    <n v="224.60330396687178"/>
    <n v="242.09313838761565"/>
    <n v="260.99381945163282"/>
    <n v="280.62130030157869"/>
    <n v="286.73885571896778"/>
    <n v="292.87584428571324"/>
    <n v="299.48700169675442"/>
    <n v="305.66674319208391"/>
    <n v="311.55887407693893"/>
    <n v="318.0573192217131"/>
    <n v="323.66183954359997"/>
    <n v="323.66183954359997"/>
    <n v="323.66183954359997"/>
    <n v="323.66183954359997"/>
    <n v="323.66183954359997"/>
    <n v="323.66183954359997"/>
    <n v="323.66183954359997"/>
    <n v="323.66183954359997"/>
    <n v="323.66183954359997"/>
    <n v="323.66183954359997"/>
    <n v="323.66183954359997"/>
    <n v="323.66183954359997"/>
    <n v="323.66183954359997"/>
    <n v="0"/>
    <n v="0"/>
  </r>
  <r>
    <s v="DE Florida"/>
    <x v="26"/>
    <s v="Customer Delivery"/>
    <s v="PEF Distribution_LA_Veg Mgmt_SPP_Annual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49006424733156"/>
    <n v="9.9044110478176179"/>
    <n v="24.30035733825023"/>
    <n v="39.857576629444338"/>
    <n v="56.013027466485397"/>
    <n v="61.048409568961148"/>
    <n v="66.099787167315156"/>
    <n v="71.541454865098672"/>
    <n v="76.628022554384842"/>
    <n v="81.477856904672791"/>
    <n v="86.826750726362405"/>
    <n v="91.439851727199994"/>
    <n v="91.439851727199994"/>
    <n v="96.537328391138146"/>
    <n v="101.64139519943821"/>
    <n v="116.46922001373798"/>
    <n v="132.49315602972453"/>
    <n v="149.13327054354983"/>
    <n v="154.31971415637378"/>
    <n v="159.52263313010249"/>
    <n v="165.1275509099078"/>
    <n v="170.36671567762704"/>
    <n v="175.36204510395558"/>
    <n v="180.87140579051317"/>
    <n v="185.62289990790001"/>
    <n v="185.62289990790001"/>
    <n v="190.87330085911952"/>
    <n v="196.13048965901547"/>
    <n v="211.40314918098565"/>
    <n v="227.90780323772802"/>
    <n v="245.0471211457168"/>
    <n v="250.38915805406813"/>
    <n v="255.74816458411055"/>
    <n v="261.52122988341529"/>
    <n v="266.91756958117804"/>
    <n v="272.06275887791287"/>
    <n v="277.73740037140931"/>
    <n v="282.63143930859997"/>
    <n v="282.63143930859997"/>
    <n v="282.63143930859997"/>
    <n v="282.63143930859997"/>
    <n v="282.63143930859997"/>
    <n v="282.63143930859997"/>
    <n v="282.63143930859997"/>
    <n v="282.63143930859997"/>
    <n v="282.63143930859997"/>
    <n v="282.63143930859997"/>
    <n v="282.63143930859997"/>
    <n v="282.63143930859997"/>
    <n v="282.63143930859997"/>
    <n v="0"/>
    <n v="0"/>
  </r>
  <r>
    <s v="DE Florida"/>
    <x v="26"/>
    <s v="Customer Delivery"/>
    <s v="PEF Dist_MajProj_CustomerFleetElec 2025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.5"/>
    <n v="125"/>
    <n v="187.5"/>
    <n v="250"/>
    <n v="3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5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666666666666667"/>
    <n v="3.3333333333333335"/>
    <n v="5"/>
    <n v="6.666666666666667"/>
    <n v="8.3333333333333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5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33333333333333"/>
    <n v="11.666666666666666"/>
    <n v="17.5"/>
    <n v="23.333333333333332"/>
    <n v="29.1666666666666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5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"/>
    <n v="5"/>
    <n v="7.5"/>
    <n v="10"/>
    <n v="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5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333333333333337"/>
    <n v="1.6666666666666667"/>
    <n v="2.5"/>
    <n v="3.3333333333333335"/>
    <n v="4.1666666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5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20"/>
    <n v="30"/>
    <n v="40"/>
    <n v="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52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6.25"/>
    <n v="1112.5"/>
    <n v="1668.75"/>
    <n v="2225"/>
    <n v="2781.25"/>
    <n v="3337.5"/>
    <n v="3893.75"/>
    <n v="4450"/>
    <n v="5006.25"/>
    <n v="5562.5"/>
    <n v="611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52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833333333333334"/>
    <n v="29.666666666666668"/>
    <n v="44.5"/>
    <n v="59.333333333333336"/>
    <n v="74.166666666666671"/>
    <n v="89"/>
    <n v="103.83333333333333"/>
    <n v="118.66666666666666"/>
    <n v="133.5"/>
    <n v="148.33333333333334"/>
    <n v="163.166666666666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52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.916666666666664"/>
    <n v="103.83333333333333"/>
    <n v="155.75"/>
    <n v="207.66666666666666"/>
    <n v="259.58333333333331"/>
    <n v="311.5"/>
    <n v="363.41666666666669"/>
    <n v="415.33333333333337"/>
    <n v="467.25000000000006"/>
    <n v="519.16666666666674"/>
    <n v="571.08333333333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52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25"/>
    <n v="44.5"/>
    <n v="66.75"/>
    <n v="89"/>
    <n v="111.25"/>
    <n v="133.5"/>
    <n v="155.75"/>
    <n v="178"/>
    <n v="200.25"/>
    <n v="222.5"/>
    <n v="244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52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16666666666667"/>
    <n v="14.833333333333334"/>
    <n v="22.25"/>
    <n v="29.666666666666668"/>
    <n v="37.083333333333336"/>
    <n v="44.5"/>
    <n v="51.916666666666664"/>
    <n v="59.333333333333329"/>
    <n v="66.75"/>
    <n v="74.166666666666671"/>
    <n v="81.583333333333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52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178"/>
    <n v="267"/>
    <n v="356"/>
    <n v="445"/>
    <n v="534"/>
    <n v="623"/>
    <n v="712"/>
    <n v="801"/>
    <n v="890"/>
    <n v="9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6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9.9066666666665"/>
    <n v="2059.813333333333"/>
    <n v="3089.7199999999993"/>
    <n v="4119.6266666666661"/>
    <n v="5149.5333333333328"/>
    <n v="6179.44"/>
    <n v="7209.3466666666664"/>
    <n v="8239.2533333333322"/>
    <n v="9269.159999999998"/>
    <n v="10299.066666666664"/>
    <n v="11328.973333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6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464166666666667"/>
    <n v="54.928333333333335"/>
    <n v="82.392499999999998"/>
    <n v="109.85666666666667"/>
    <n v="137.32083333333333"/>
    <n v="164.785"/>
    <n v="192.24916666666667"/>
    <n v="219.71333333333334"/>
    <n v="247.17750000000001"/>
    <n v="274.64166666666665"/>
    <n v="302.10583333333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6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.125"/>
    <n v="192.25"/>
    <n v="288.375"/>
    <n v="384.5"/>
    <n v="480.625"/>
    <n v="576.75"/>
    <n v="672.875"/>
    <n v="769"/>
    <n v="865.125"/>
    <n v="961.25"/>
    <n v="1057.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6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196666666666665"/>
    <n v="82.393333333333331"/>
    <n v="123.59"/>
    <n v="164.78666666666666"/>
    <n v="205.98333333333332"/>
    <n v="247.17999999999998"/>
    <n v="288.37666666666667"/>
    <n v="329.57333333333332"/>
    <n v="370.77"/>
    <n v="411.96666666666664"/>
    <n v="453.16333333333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6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325"/>
    <n v="27.465"/>
    <n v="41.197499999999998"/>
    <n v="54.93"/>
    <n v="68.662499999999994"/>
    <n v="82.394999999999996"/>
    <n v="96.127499999999998"/>
    <n v="109.86"/>
    <n v="123.5925"/>
    <n v="137.32499999999999"/>
    <n v="151.0574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6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.785"/>
    <n v="329.57"/>
    <n v="494.35500000000002"/>
    <n v="659.14"/>
    <n v="823.92499999999995"/>
    <n v="988.70999999999992"/>
    <n v="1153.4949999999999"/>
    <n v="1318.28"/>
    <n v="1483.0650000000001"/>
    <n v="1647.8500000000001"/>
    <n v="1812.635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7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.9375"/>
    <n v="1171.875"/>
    <n v="1757.8125"/>
    <n v="2343.75"/>
    <n v="2929.6875"/>
    <n v="3515.625"/>
    <n v="4101.5625"/>
    <n v="4687.5"/>
    <n v="5273.4375"/>
    <n v="5859.375"/>
    <n v="6445.3125"/>
    <n v="7031.25"/>
    <n v="7031.25"/>
    <n v="8906.25"/>
    <n v="10781.25"/>
    <n v="12656.25"/>
    <n v="14531.25"/>
    <n v="16406.25"/>
    <n v="18281.25"/>
    <n v="20156.25"/>
    <n v="22031.25"/>
    <n v="23906.25"/>
    <n v="25781.25"/>
    <n v="27656.25"/>
    <n v="29531.25"/>
    <n v="29531.25"/>
    <n v="31914.0625"/>
    <n v="34296.875"/>
    <n v="36679.6875"/>
    <n v="39062.5"/>
    <n v="41445.3125"/>
    <n v="43828.125"/>
    <n v="46210.9375"/>
    <n v="48593.75"/>
    <n v="50976.5625"/>
    <n v="53359.375"/>
    <n v="55742.1875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7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625"/>
    <n v="31.25"/>
    <n v="46.875"/>
    <n v="62.5"/>
    <n v="78.125"/>
    <n v="93.75"/>
    <n v="109.375"/>
    <n v="125"/>
    <n v="140.625"/>
    <n v="156.25"/>
    <n v="171.875"/>
    <n v="187.5"/>
    <n v="187.5"/>
    <n v="237.5"/>
    <n v="287.5"/>
    <n v="337.5"/>
    <n v="387.5"/>
    <n v="437.5"/>
    <n v="487.5"/>
    <n v="537.5"/>
    <n v="587.5"/>
    <n v="637.5"/>
    <n v="687.5"/>
    <n v="737.5"/>
    <n v="787.5"/>
    <n v="787.5"/>
    <n v="851.04166666666663"/>
    <n v="914.58333333333326"/>
    <n v="978.12499999999989"/>
    <n v="1041.6666666666665"/>
    <n v="1105.2083333333333"/>
    <n v="1168.75"/>
    <n v="1232.2916666666667"/>
    <n v="1295.8333333333335"/>
    <n v="1359.3750000000002"/>
    <n v="1422.916666666667"/>
    <n v="1486.4583333333337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7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.6875"/>
    <n v="109.375"/>
    <n v="164.0625"/>
    <n v="218.75"/>
    <n v="273.4375"/>
    <n v="328.125"/>
    <n v="382.8125"/>
    <n v="437.5"/>
    <n v="492.1875"/>
    <n v="546.875"/>
    <n v="601.5625"/>
    <n v="656.25"/>
    <n v="656.25"/>
    <n v="831.25"/>
    <n v="1006.25"/>
    <n v="1181.25"/>
    <n v="1356.25"/>
    <n v="1531.25"/>
    <n v="1706.25"/>
    <n v="1881.25"/>
    <n v="2056.25"/>
    <n v="2231.25"/>
    <n v="2406.25"/>
    <n v="2581.25"/>
    <n v="2756.25"/>
    <n v="2756.25"/>
    <n v="2978.6458333333335"/>
    <n v="3201.041666666667"/>
    <n v="3423.4375000000005"/>
    <n v="3645.8333333333339"/>
    <n v="3868.2291666666674"/>
    <n v="4090.6250000000009"/>
    <n v="4313.0208333333339"/>
    <n v="4535.416666666667"/>
    <n v="4757.8125"/>
    <n v="4980.208333333333"/>
    <n v="5202.6041666666661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7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.4375"/>
    <n v="46.875"/>
    <n v="70.3125"/>
    <n v="93.75"/>
    <n v="117.1875"/>
    <n v="140.625"/>
    <n v="164.0625"/>
    <n v="187.5"/>
    <n v="210.9375"/>
    <n v="234.375"/>
    <n v="257.8125"/>
    <n v="281.25"/>
    <n v="281.25"/>
    <n v="356.25"/>
    <n v="431.25"/>
    <n v="506.25"/>
    <n v="581.25"/>
    <n v="656.25"/>
    <n v="731.25"/>
    <n v="806.25"/>
    <n v="881.25"/>
    <n v="956.25"/>
    <n v="1031.25"/>
    <n v="1106.25"/>
    <n v="1181.25"/>
    <n v="1181.25"/>
    <n v="1276.5625"/>
    <n v="1371.875"/>
    <n v="1467.1875"/>
    <n v="1562.5"/>
    <n v="1657.8125"/>
    <n v="1753.125"/>
    <n v="1848.4375"/>
    <n v="1943.75"/>
    <n v="2039.0625"/>
    <n v="2134.375"/>
    <n v="2229.6875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7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8125"/>
    <n v="15.625"/>
    <n v="23.4375"/>
    <n v="31.25"/>
    <n v="39.0625"/>
    <n v="46.875"/>
    <n v="54.6875"/>
    <n v="62.5"/>
    <n v="70.3125"/>
    <n v="78.125"/>
    <n v="85.9375"/>
    <n v="93.75"/>
    <n v="93.75"/>
    <n v="118.75"/>
    <n v="143.75"/>
    <n v="168.75"/>
    <n v="193.75"/>
    <n v="218.75"/>
    <n v="243.75"/>
    <n v="268.75"/>
    <n v="293.75"/>
    <n v="318.75"/>
    <n v="343.75"/>
    <n v="368.75"/>
    <n v="393.75"/>
    <n v="393.75"/>
    <n v="425.52083333333331"/>
    <n v="457.29166666666663"/>
    <n v="489.06249999999994"/>
    <n v="520.83333333333326"/>
    <n v="552.60416666666663"/>
    <n v="584.375"/>
    <n v="616.14583333333337"/>
    <n v="647.91666666666674"/>
    <n v="679.68750000000011"/>
    <n v="711.45833333333348"/>
    <n v="743.22916666666686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Dist_MajProj_CustomerFleetElec 2027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.75"/>
    <n v="187.5"/>
    <n v="281.25"/>
    <n v="375"/>
    <n v="468.75"/>
    <n v="562.5"/>
    <n v="656.25"/>
    <n v="750"/>
    <n v="843.75"/>
    <n v="937.5"/>
    <n v="1031.25"/>
    <n v="1125"/>
    <n v="1125"/>
    <n v="1425"/>
    <n v="1725"/>
    <n v="2025"/>
    <n v="2325"/>
    <n v="2625"/>
    <n v="2925"/>
    <n v="3225"/>
    <n v="3525"/>
    <n v="3825"/>
    <n v="4125"/>
    <n v="4425"/>
    <n v="4725"/>
    <n v="4725"/>
    <n v="5106.25"/>
    <n v="5487.5"/>
    <n v="5868.75"/>
    <n v="6250"/>
    <n v="6631.25"/>
    <n v="7012.5"/>
    <n v="7393.75"/>
    <n v="7775"/>
    <n v="8156.25"/>
    <n v="8537.5"/>
    <n v="8918.75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Delivery"/>
    <s v="PEF Other Yates Maintenance SA"/>
    <s v="AFUDC Not Eligible"/>
    <s v="Maintenance"/>
    <s v="Maintenance"/>
    <s v="Distribution Operations"/>
    <s v="SA - Gen. Bldg. &amp; Oper. Centers"/>
    <s v="~"/>
    <s v="PEF Distribution General Plant Struct &amp; Improv 390.0"/>
    <n v="6203.61"/>
    <n v="3184.1"/>
    <n v="3130.58"/>
    <n v="1396.27"/>
    <n v="1624.12"/>
    <n v="1848.01"/>
    <n v="1871.51"/>
    <n v="2190.4299999999998"/>
    <n v="1986.44"/>
    <n v="3881.02"/>
    <n v="7103.03"/>
    <n v="10474.370000000001"/>
    <n v="10474.370000000001"/>
    <n v="11011.307200000001"/>
    <n v="11355.693440000001"/>
    <n v="11945.907710000001"/>
    <n v="12277.922790000001"/>
    <n v="12729.1198"/>
    <n v="13485.216250000001"/>
    <n v="14455.733130000001"/>
    <n v="15540.46206"/>
    <n v="16715.71428"/>
    <n v="17937.023239999999"/>
    <n v="19978.904049999997"/>
    <n v="509.42440540000098"/>
    <n v="509.42440540000098"/>
    <n v="1916.608905400001"/>
    <n v="2819.1250954000011"/>
    <n v="4366.030465400001"/>
    <n v="5236.2780754000014"/>
    <n v="6418.7478254000016"/>
    <n v="8400.549045400001"/>
    <n v="10944.018865400001"/>
    <n v="13786.9299054"/>
    <n v="16867.191695400001"/>
    <n v="20068.1368654"/>
    <n v="25419.5804254"/>
    <n v="796.28215450800053"/>
    <n v="796.28215450800053"/>
    <n v="1539.3966046398318"/>
    <n v="3257.7074430389739"/>
    <n v="4489.9280042271375"/>
    <n v="5586.7944628048754"/>
    <n v="6746.1532647163349"/>
    <n v="7757.9936702335472"/>
    <n v="8882.2686638731866"/>
    <n v="10373.970851740025"/>
    <n v="12066.922525118714"/>
    <n v="14245.126349390248"/>
    <n v="17314.959234739723"/>
    <n v="480.78636309015928"/>
    <n v="480.78636309015928"/>
    <n v="558.84499286882954"/>
    <n v="818.76038940943113"/>
    <n v="974.75763364145109"/>
    <n v="1130.7548778734711"/>
    <n v="1286.752122105491"/>
    <n v="1390.7902897393931"/>
    <n v="1494.8284573732951"/>
    <n v="1650.8257016053151"/>
    <n v="1832.8024845802213"/>
    <n v="2092.7178811208228"/>
    <n v="2430.5718938900832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61.603607261803063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  <n v="1.2320721452360601"/>
  </r>
  <r>
    <s v="DE Florida"/>
    <x v="26"/>
    <s v="Customer Delivery"/>
    <s v="PEF Other Yates Maintenance TC-392.1"/>
    <s v="AFUDC Not Eligible"/>
    <s v="Maintenance"/>
    <s v="Maintenance"/>
    <s v="Operations Support"/>
    <s v="TC - Automotive Equipment"/>
    <s v="~"/>
    <s v="PEF Distribution General Plant Cars 392.1"/>
    <n v="0"/>
    <n v="0"/>
    <n v="0"/>
    <n v="0"/>
    <n v="0"/>
    <n v="0"/>
    <n v="0"/>
    <n v="0"/>
    <n v="0"/>
    <n v="0"/>
    <n v="0"/>
    <n v="0"/>
    <n v="0"/>
    <n v="0.4148958724077616"/>
    <n v="0.78500022322752017"/>
    <n v="1.1554828852309207"/>
    <n v="1.5707571771463193"/>
    <n v="1.9412406165337188"/>
    <n v="2.3123857247834394"/>
    <n v="2.7276603735308385"/>
    <n v="3.0981427806542392"/>
    <n v="3.4686249520136379"/>
    <n v="3.8838989763050371"/>
    <n v="4.2543814917524365"/>
    <n v="4.6255263323781577"/>
    <n v="4.6255263323781577"/>
    <n v="5.0408371995735592"/>
    <n v="5.4113562711849603"/>
    <n v="5.7822688390294807"/>
    <n v="6.1979735146860016"/>
    <n v="6.5695744752422414"/>
    <n v="6.9404873170827628"/>
    <n v="7.3561914128872843"/>
    <n v="7.7271035346918033"/>
    <n v="8.0980156373803247"/>
    <n v="8.5137195356528466"/>
    <n v="8.8853197506850883"/>
    <n v="9.2562316940736089"/>
    <n v="9.2562316940736089"/>
    <n v="9.5153527699262561"/>
    <n v="9.7744738457789033"/>
    <n v="10.033594921631551"/>
    <n v="10.292715997484198"/>
    <n v="10.551837073336845"/>
    <n v="10.810958149189492"/>
    <n v="11.070079225042139"/>
    <n v="11.329200300894787"/>
    <n v="11.588321376747434"/>
    <n v="11.847442452600081"/>
    <n v="12.106563528452728"/>
    <n v="12.365684603193605"/>
    <n v="12.365684603193605"/>
    <n v="12.609128521461153"/>
    <n v="12.852572439728702"/>
    <n v="13.09601635799625"/>
    <n v="13.339460276263798"/>
    <n v="13.582904194531347"/>
    <n v="13.826348112798895"/>
    <n v="14.069792031066443"/>
    <n v="14.313235949333992"/>
    <n v="14.55667986760154"/>
    <n v="14.800123785869088"/>
    <n v="15.043567704136636"/>
    <n v="15.287011622949604"/>
    <n v="15.287011622949604"/>
    <n v="15.52606593746038"/>
    <n v="15.765120251971158"/>
    <n v="16.004174566481932"/>
    <n v="16.243228880992707"/>
    <n v="16.482283195503481"/>
    <n v="16.721337510014255"/>
    <n v="16.960391824525029"/>
    <n v="17.199446139035803"/>
    <n v="17.438500453546578"/>
    <n v="17.677554768057352"/>
    <n v="17.916609082568126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  <n v="18.155663395977594"/>
  </r>
  <r>
    <s v="DE Florida"/>
    <x v="26"/>
    <s v="Customer Delivery"/>
    <s v="PEF Other Yates Maintenance TC-392.2"/>
    <s v="AFUDC Not Eligible"/>
    <s v="Maintenance"/>
    <s v="Maintenance"/>
    <s v="Operations Support"/>
    <s v="TC - Automotive Equipment"/>
    <s v="~"/>
    <s v="PEF Distribution General Plant Light Trucks 392.2"/>
    <n v="0"/>
    <n v="0"/>
    <n v="0"/>
    <n v="0"/>
    <n v="0"/>
    <n v="0"/>
    <n v="0"/>
    <n v="0"/>
    <n v="0"/>
    <n v="0"/>
    <n v="0"/>
    <n v="0"/>
    <n v="0"/>
    <n v="2.8042585425074549"/>
    <n v="5.3057736368429005"/>
    <n v="7.8098457158075121"/>
    <n v="10.616661975100101"/>
    <n v="13.120739308360697"/>
    <n v="15.629288825325375"/>
    <n v="18.43610749642599"/>
    <n v="20.940177852670573"/>
    <n v="23.44424661539918"/>
    <n v="26.251061065835785"/>
    <n v="28.755132154236392"/>
    <n v="31.263679862345057"/>
    <n v="31.263679862345057"/>
    <n v="34.070743331957658"/>
    <n v="36.575061501474281"/>
    <n v="39.082039290540166"/>
    <n v="41.891764490034035"/>
    <n v="44.403395087842611"/>
    <n v="46.910374728832508"/>
    <n v="49.720096009138388"/>
    <n v="52.22707078344429"/>
    <n v="54.734045428546182"/>
    <n v="57.543765373744066"/>
    <n v="60.055390932596609"/>
    <n v="62.562364500998484"/>
    <n v="62.562364500998484"/>
    <n v="64.31374970106468"/>
    <n v="66.065134901130889"/>
    <n v="67.816520101197071"/>
    <n v="69.567905301263252"/>
    <n v="71.319290501329434"/>
    <n v="73.070675701395615"/>
    <n v="74.822060901461796"/>
    <n v="76.573446101527978"/>
    <n v="78.324831301594159"/>
    <n v="80.07621650166034"/>
    <n v="81.827601701726522"/>
    <n v="83.578986894278316"/>
    <n v="83.578986894278316"/>
    <n v="85.224411042418112"/>
    <n v="86.869835190557907"/>
    <n v="88.515259338697703"/>
    <n v="90.160683486837499"/>
    <n v="91.806107634977295"/>
    <n v="93.45153178311709"/>
    <n v="95.096955931256886"/>
    <n v="96.742380079396682"/>
    <n v="98.387804227536478"/>
    <n v="100.03322837567627"/>
    <n v="101.67865252381607"/>
    <n v="103.32407667564236"/>
    <n v="103.32407667564236"/>
    <n v="104.93983173172367"/>
    <n v="106.555586787805"/>
    <n v="108.1713418438863"/>
    <n v="109.78709689996759"/>
    <n v="111.40285195604889"/>
    <n v="113.01860701213019"/>
    <n v="114.63436206821149"/>
    <n v="116.25011712429279"/>
    <n v="117.86587218037408"/>
    <n v="119.48162723645538"/>
    <n v="121.09738229253668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  <n v="122.71313734117432"/>
  </r>
  <r>
    <s v="DE Florida"/>
    <x v="26"/>
    <s v="Customer Delivery"/>
    <s v="PEF Other Yates Maintenance TC-392.3"/>
    <s v="AFUDC Not Eligible"/>
    <s v="Maintenance"/>
    <s v="Maintenance"/>
    <s v="Operations Support"/>
    <s v="TC - Automotive Equipment"/>
    <s v="~"/>
    <s v="PEF Distribution General Plant Heavy Trucks 392.3"/>
    <n v="0"/>
    <n v="0"/>
    <n v="0"/>
    <n v="0"/>
    <n v="0"/>
    <n v="0"/>
    <n v="0"/>
    <n v="0"/>
    <n v="0"/>
    <n v="0"/>
    <n v="0"/>
    <n v="0"/>
    <n v="0"/>
    <n v="1.3833769154386744"/>
    <n v="2.6174065823433565"/>
    <n v="3.8526976427520481"/>
    <n v="5.2373363128767494"/>
    <n v="6.4726299652974575"/>
    <n v="7.7101298036329169"/>
    <n v="9.0947696635336257"/>
    <n v="10.330059874102325"/>
    <n v="11.565349298569025"/>
    <n v="12.949987076361737"/>
    <n v="14.185277648112439"/>
    <n v="15.422776594115902"/>
    <n v="15.422776594115902"/>
    <n v="16.807537216280608"/>
    <n v="18.042949676333301"/>
    <n v="19.279674161020161"/>
    <n v="20.665747848873025"/>
    <n v="21.904767624136355"/>
    <n v="23.141493022401214"/>
    <n v="24.527564776868061"/>
    <n v="25.764287774334917"/>
    <n v="27.001010708063781"/>
    <n v="28.387081803904636"/>
    <n v="29.62609909338596"/>
    <n v="30.86282149596483"/>
    <n v="30.86282149596483"/>
    <n v="31.726802408953745"/>
    <n v="32.590783321942666"/>
    <n v="33.454764234931588"/>
    <n v="34.318745147920509"/>
    <n v="35.182726060909431"/>
    <n v="36.046706973898353"/>
    <n v="36.910687886887274"/>
    <n v="37.774668799876196"/>
    <n v="38.638649712865117"/>
    <n v="39.502630625854039"/>
    <n v="40.36661153884296"/>
    <n v="41.230592448124924"/>
    <n v="41.230592448124924"/>
    <n v="42.042301407244871"/>
    <n v="42.854010366364825"/>
    <n v="43.66571932548478"/>
    <n v="44.477428284604734"/>
    <n v="45.289137243724689"/>
    <n v="46.100846202844643"/>
    <n v="46.912555161964598"/>
    <n v="47.724264121084552"/>
    <n v="48.535973080204506"/>
    <n v="49.347682039324461"/>
    <n v="50.159390998444415"/>
    <n v="50.971099959382961"/>
    <n v="50.971099959382961"/>
    <n v="51.768172772643467"/>
    <n v="52.565245585903966"/>
    <n v="53.362318399164479"/>
    <n v="54.159391212424993"/>
    <n v="54.956464025685506"/>
    <n v="55.753536838946019"/>
    <n v="56.550609652206532"/>
    <n v="57.347682465467045"/>
    <n v="58.144755278727558"/>
    <n v="58.941828091988071"/>
    <n v="59.738900905248585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  <n v="60.535973714837027"/>
  </r>
  <r>
    <s v="DE Florida"/>
    <x v="26"/>
    <s v="Customer Delivery"/>
    <s v="PEF Other Yates Maintenance TC-392.4"/>
    <s v="AFUDC Not Eligible"/>
    <s v="Maintenance"/>
    <s v="Maintenance"/>
    <s v="Operations Support"/>
    <s v="TC - Automotive Equipment"/>
    <s v="~"/>
    <s v="PEF Distribution General Plant Special Equip 392.4"/>
    <n v="0"/>
    <n v="0"/>
    <n v="0"/>
    <n v="0"/>
    <n v="0"/>
    <n v="0"/>
    <n v="0"/>
    <n v="0"/>
    <n v="0"/>
    <n v="0"/>
    <n v="0"/>
    <n v="0"/>
    <n v="0"/>
    <n v="2.8861698745050717"/>
    <n v="5.4607532791561511"/>
    <n v="8.0379683569908735"/>
    <n v="10.926770658221585"/>
    <n v="13.503991143828287"/>
    <n v="16.085814443934566"/>
    <n v="18.974619227421272"/>
    <n v="21.551832532215968"/>
    <n v="24.129044196948669"/>
    <n v="27.017844636487354"/>
    <n v="29.595058694824061"/>
    <n v="32.176880133238342"/>
    <n v="32.176880133238342"/>
    <n v="35.065936865709034"/>
    <n v="37.643405222307734"/>
    <n v="40.223610884937401"/>
    <n v="43.115407095413048"/>
    <n v="45.700401473569968"/>
    <n v="48.280609042217634"/>
    <n v="51.172401219027307"/>
    <n v="53.752603778836971"/>
    <n v="56.332806205668632"/>
    <n v="59.224597008372285"/>
    <n v="61.809586200387201"/>
    <n v="64.389787519068861"/>
    <n v="64.389787519068861"/>
    <n v="66.192330018793356"/>
    <n v="67.994872518517852"/>
    <n v="69.797415018242347"/>
    <n v="71.599957517966843"/>
    <n v="73.402500017691338"/>
    <n v="75.205042517415833"/>
    <n v="77.007585017140329"/>
    <n v="78.810127516864824"/>
    <n v="80.61267001658932"/>
    <n v="82.415212516313815"/>
    <n v="84.217755016038311"/>
    <n v="86.020297508028932"/>
    <n v="86.020297508028932"/>
    <n v="87.713783873554249"/>
    <n v="89.40727023907958"/>
    <n v="91.100756604604882"/>
    <n v="92.794242970130185"/>
    <n v="94.487729335655487"/>
    <n v="96.18121570118079"/>
    <n v="97.874702066706092"/>
    <n v="99.568188432231395"/>
    <n v="101.2616747977567"/>
    <n v="102.955161163282"/>
    <n v="104.6486475288073"/>
    <n v="106.34213389812679"/>
    <n v="106.34213389812679"/>
    <n v="108.00508454862971"/>
    <n v="109.66803519913263"/>
    <n v="111.33098584963555"/>
    <n v="112.99393650013847"/>
    <n v="114.6568871506414"/>
    <n v="116.31983780114432"/>
    <n v="117.98278845164724"/>
    <n v="119.64573910215016"/>
    <n v="121.30868975265308"/>
    <n v="122.971640403156"/>
    <n v="124.63459105365892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  <n v="126.29754169650076"/>
  </r>
  <r>
    <s v="DE Florida"/>
    <x v="26"/>
    <s v="Customer Delivery"/>
    <s v="PEF Other Yates Maintenance TC-392.5"/>
    <s v="AFUDC Not Eligible"/>
    <s v="Maintenance"/>
    <s v="Maintenance"/>
    <s v="Operations Support"/>
    <s v="TC - Automotive Equipment"/>
    <s v="~"/>
    <s v="PEF Distribution General Plant Trailers 392.5"/>
    <n v="0"/>
    <n v="0"/>
    <n v="0"/>
    <n v="0"/>
    <n v="0"/>
    <n v="0"/>
    <n v="0"/>
    <n v="0"/>
    <n v="0"/>
    <n v="0"/>
    <n v="0"/>
    <n v="0"/>
    <n v="0"/>
    <n v="2.9910007524988771"/>
    <n v="5.6590976544537455"/>
    <n v="8.329921816692945"/>
    <n v="11.323650610388142"/>
    <n v="13.994480376819354"/>
    <n v="16.670080140246711"/>
    <n v="19.663811506357916"/>
    <n v="22.334633831157106"/>
    <n v="25.005454456324316"/>
    <n v="27.999181320707521"/>
    <n v="30.670004426418728"/>
    <n v="33.345602260534093"/>
    <n v="33.345602260534093"/>
    <n v="36.339594726869308"/>
    <n v="39.010681367412502"/>
    <n v="41.684604737862259"/>
    <n v="44.681436184968021"/>
    <n v="47.360322205701152"/>
    <n v="50.03424755139892"/>
    <n v="53.031074818328676"/>
    <n v="55.704994973258437"/>
    <n v="58.378914990380196"/>
    <n v="61.375740833293946"/>
    <n v="64.054621479515077"/>
    <n v="66.728540348236834"/>
    <n v="66.728540348236834"/>
    <n v="68.596554431784739"/>
    <n v="70.464568515332644"/>
    <n v="72.332582598880549"/>
    <n v="74.200596682428454"/>
    <n v="76.068610765976359"/>
    <n v="77.936624849524264"/>
    <n v="79.804638933072169"/>
    <n v="81.672653016620075"/>
    <n v="83.54066710016798"/>
    <n v="85.408681183715885"/>
    <n v="87.27669526726379"/>
    <n v="89.144709342796887"/>
    <n v="89.144709342796887"/>
    <n v="90.899706177313206"/>
    <n v="92.65470301182954"/>
    <n v="94.409699846345873"/>
    <n v="96.164696680862207"/>
    <n v="97.91969351537854"/>
    <n v="99.674690349894874"/>
    <n v="101.42968718441121"/>
    <n v="103.18468401892754"/>
    <n v="104.93968085344387"/>
    <n v="106.69467768796021"/>
    <n v="108.44967452247654"/>
    <n v="110.20467136092482"/>
    <n v="110.20467136092482"/>
    <n v="111.92802336835842"/>
    <n v="113.65137537579204"/>
    <n v="115.37472738322566"/>
    <n v="117.09807939065928"/>
    <n v="118.8214313980929"/>
    <n v="120.54478340552652"/>
    <n v="122.26813541296013"/>
    <n v="123.99148742039375"/>
    <n v="125.71483942782737"/>
    <n v="127.43819143526099"/>
    <n v="129.16154344269461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  <n v="130.88489544218885"/>
  </r>
  <r>
    <s v="DE Florida"/>
    <x v="26"/>
    <s v="Customer Delivery"/>
    <s v="PEF Other Yates Maintenance TC-396"/>
    <s v="AFUDC Not Eligible"/>
    <s v="Maintenance"/>
    <s v="Maintenance"/>
    <s v="Operations Support"/>
    <s v="TC - Automotive Equipment"/>
    <s v="~"/>
    <s v="PEF Distribution Gen. Plant Power Oper Equip 396.0"/>
    <n v="0"/>
    <n v="0"/>
    <n v="0"/>
    <n v="0"/>
    <n v="0"/>
    <n v="0"/>
    <n v="0"/>
    <n v="0"/>
    <n v="0"/>
    <n v="0"/>
    <n v="0"/>
    <n v="0"/>
    <n v="0"/>
    <n v="2.5427673586421662"/>
    <n v="4.8110214559763307"/>
    <n v="7.0815941045257347"/>
    <n v="9.6266806782671495"/>
    <n v="11.897258091160552"/>
    <n v="14.171890666077076"/>
    <n v="16.716979426730461"/>
    <n v="18.987550513199878"/>
    <n v="21.258120154745285"/>
    <n v="23.803205088302676"/>
    <n v="26.073776838656073"/>
    <n v="28.348407773388601"/>
    <n v="28.348407773388601"/>
    <n v="30.893718505609982"/>
    <n v="33.164514297287369"/>
    <n v="35.437721704610681"/>
    <n v="37.98544596602602"/>
    <n v="40.26287231750787"/>
    <n v="42.536081404067204"/>
    <n v="45.083802111750543"/>
    <n v="47.357006785433867"/>
    <n v="49.630211341961186"/>
    <n v="52.177930839032513"/>
    <n v="54.455352621430364"/>
    <n v="56.728556201657696"/>
    <n v="56.728556201657696"/>
    <n v="58.3166284323855"/>
    <n v="59.904700663113317"/>
    <n v="61.492772893841106"/>
    <n v="63.080845124568896"/>
    <n v="64.668917355296685"/>
    <n v="66.256989586024474"/>
    <n v="67.845061816752263"/>
    <n v="69.433134047480053"/>
    <n v="71.021206278207842"/>
    <n v="72.609278508935631"/>
    <n v="74.19735073966342"/>
    <n v="75.785422963577531"/>
    <n v="75.785422963577531"/>
    <n v="77.277414786581957"/>
    <n v="78.769406609586397"/>
    <n v="80.261398432590838"/>
    <n v="81.753390255595278"/>
    <n v="83.245382078599718"/>
    <n v="84.737373901604158"/>
    <n v="86.229365724608598"/>
    <n v="87.721357547613039"/>
    <n v="89.213349370617479"/>
    <n v="90.705341193621919"/>
    <n v="92.197333016626359"/>
    <n v="93.689324842973534"/>
    <n v="93.689324842973534"/>
    <n v="95.15441415406498"/>
    <n v="96.619503465156427"/>
    <n v="98.084592776247874"/>
    <n v="99.54968208733932"/>
    <n v="101.01477139843077"/>
    <n v="102.47986070952221"/>
    <n v="103.94495002061366"/>
    <n v="105.41003933170511"/>
    <n v="106.87512864279655"/>
    <n v="108.340217953888"/>
    <n v="109.80530726497945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  <n v="111.27039656932133"/>
  </r>
  <r>
    <s v="DE Florida"/>
    <x v="26"/>
    <s v="Customer Delivery"/>
    <s v="PEF Other Yates Maintenance VS - 303"/>
    <s v="AFUDC Not Eligible"/>
    <s v="Maintenance"/>
    <s v="Maintenance"/>
    <s v="Operations Support"/>
    <s v="VS - Other - Intangible Plant - Software"/>
    <s v="~"/>
    <s v="PEF Other Yates Maintenance VS"/>
    <n v="1228.73"/>
    <n v="1170.3"/>
    <n v="1225.5700000000002"/>
    <n v="1316.59"/>
    <n v="1398.3100000000002"/>
    <n v="1454.3600000000001"/>
    <n v="1555.26"/>
    <n v="1673.5600000000002"/>
    <n v="1763.22"/>
    <n v="1876.6000000000001"/>
    <n v="123.44999999999999"/>
    <n v="33.479999999999997"/>
    <n v="33.479999999999997"/>
    <n v="2940.1379299999999"/>
    <n v="3689.05051"/>
    <n v="4437.8921700000001"/>
    <n v="5543.9094599999999"/>
    <n v="6672.8931999999995"/>
    <n v="7835.9741399999994"/>
    <n v="8953.4520499999999"/>
    <n v="10070.878259999999"/>
    <n v="11019.766809999999"/>
    <n v="11818.58714"/>
    <n v="12517.391540000001"/>
    <n v="264.32349840000097"/>
    <n v="264.32349840000097"/>
    <n v="995.65640840000094"/>
    <n v="1727.0015884000009"/>
    <n v="2458.3239184000008"/>
    <n v="3189.6742884000009"/>
    <n v="3921.0385484000008"/>
    <n v="4652.3946584000005"/>
    <n v="5383.6718184000001"/>
    <n v="6114.9372383999998"/>
    <n v="6846.2000183999999"/>
    <n v="7577.4526083999999"/>
    <n v="8308.7292684000004"/>
    <n v="180.79945176799993"/>
    <n v="180.79945176799993"/>
    <n v="1131.4661185329999"/>
    <n v="2082.1327852979998"/>
    <n v="3032.799452063"/>
    <n v="3983.4661188279997"/>
    <n v="4934.1327855929994"/>
    <n v="5884.7994523579991"/>
    <n v="6835.4661191229989"/>
    <n v="7786.1327858879986"/>
    <n v="8736.7994526529983"/>
    <n v="9687.4661194179989"/>
    <n v="10638.132786183"/>
    <n v="231.77598903536091"/>
    <n v="231.77598903536091"/>
    <n v="1238.0259884103609"/>
    <n v="2244.2759877853609"/>
    <n v="3250.5259871603612"/>
    <n v="4256.775986535361"/>
    <n v="5263.0259859103608"/>
    <n v="6269.2759852853605"/>
    <n v="7275.5259846603603"/>
    <n v="8281.775984035361"/>
    <n v="9288.0259834103617"/>
    <n v="10294.275982785362"/>
    <n v="11300.525982160363"/>
    <n v="246.13551978070609"/>
    <n v="246.13551978070609"/>
    <n v="1156.155231382982"/>
    <n v="2069.5894737840749"/>
    <n v="2877.4961426029586"/>
    <n v="3679.4582418023429"/>
    <n v="4530.1787761966625"/>
    <n v="5494.3997958487098"/>
    <n v="6476.5918668141157"/>
    <n v="8268.5089550885896"/>
    <n v="9341.4893268103788"/>
    <n v="10335.24542853487"/>
    <n v="11292.335242354437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  <n v="246.42271039561456"/>
  </r>
  <r>
    <s v="DE Florida"/>
    <x v="26"/>
    <s v="Customer Delivery"/>
    <s v="PEF Reg Other IT"/>
    <s v="AFUDC Not Eligible"/>
    <s v="Maintenance"/>
    <s v="Regulated Utility Other"/>
    <s v="Regulated Utility Other"/>
    <s v="IK - Distrib Lines OH/UG (Line Ext)"/>
    <s v="~"/>
    <s v="PEF Distribution Gen. Plant Commun Equip-New 397.0"/>
    <n v="1004.84"/>
    <n v="1069.6500000000001"/>
    <n v="1139.72"/>
    <n v="1209.56"/>
    <n v="1266"/>
    <n v="1300.32"/>
    <n v="1302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Services"/>
    <s v="PEF Customer Maintenance - Intangible VS"/>
    <s v="AFUDC Not Eligible"/>
    <s v="Maintenance"/>
    <s v="Maintenance"/>
    <s v="Customer Operations"/>
    <s v="VS - Cust - Intangible Plant - Software"/>
    <s v="~"/>
    <s v="PEF Corporate 2008 Misc Intangible 303"/>
    <n v="1974.41"/>
    <n v="2101.0300000000002"/>
    <n v="2215.87"/>
    <n v="2275.31"/>
    <n v="2357.7400000000002"/>
    <n v="2373.7900000000004"/>
    <n v="1909.29"/>
    <n v="2004.48"/>
    <n v="2352.11"/>
    <n v="3102.27"/>
    <n v="4371.3500000000004"/>
    <n v="5258.7199999999993"/>
    <n v="5258.71999999999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Services"/>
    <s v="PEF Customer Maintenance Facilities SA"/>
    <s v="AFUDC Not Eligible"/>
    <s v="Maintenance"/>
    <s v="Maintenance"/>
    <s v="Customer Operations"/>
    <s v="SA - Cust - Gen. Bldg. &amp; Oper. Centers"/>
    <s v="~"/>
    <s v="D GEN 390 5Z-STRUCT &amp; IMPROVE-50220"/>
    <n v="4658.3999999999996"/>
    <n v="5446.13"/>
    <n v="5376.19"/>
    <n v="5483.05"/>
    <n v="5679.09"/>
    <n v="2639.58"/>
    <n v="2675.04"/>
    <n v="2694.6"/>
    <n v="2956.0499999999997"/>
    <n v="3382.4100000000003"/>
    <n v="3793.1800000000003"/>
    <n v="3894.3800000000006"/>
    <n v="3894.3800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Services"/>
    <s v="PEF Customer Maintenance Facilities VS"/>
    <s v="AFUDC Not Eligible"/>
    <s v="Maintenance"/>
    <s v="Maintenance"/>
    <s v="Customer Operations"/>
    <s v="VS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889"/>
    <n v="923"/>
    <n v="1149"/>
    <n v="934"/>
    <n v="934"/>
    <n v="1156"/>
    <n v="1115"/>
    <n v="927"/>
    <n v="1149"/>
    <n v="927"/>
    <n v="496"/>
    <n v="0"/>
    <n v="0"/>
    <n v="495"/>
    <n v="528"/>
    <n v="533"/>
    <n v="540"/>
    <n v="540"/>
    <n v="540"/>
    <n v="721"/>
    <n v="533"/>
    <n v="533"/>
    <n v="533"/>
    <n v="527"/>
    <n v="0"/>
    <n v="0"/>
    <n v="491"/>
    <n v="525"/>
    <n v="527"/>
    <n v="534"/>
    <n v="534"/>
    <n v="534"/>
    <n v="715"/>
    <n v="527"/>
    <n v="527"/>
    <n v="527"/>
    <n v="521"/>
    <n v="0"/>
    <n v="0"/>
    <n v="491"/>
    <n v="525"/>
    <n v="527"/>
    <n v="534"/>
    <n v="534"/>
    <n v="534"/>
    <n v="715"/>
    <n v="527"/>
    <n v="527"/>
    <n v="527"/>
    <n v="521"/>
    <n v="0"/>
    <n v="0"/>
    <n v="491"/>
    <n v="525"/>
    <n v="527"/>
    <n v="534"/>
    <n v="534"/>
    <n v="534"/>
    <n v="715"/>
    <n v="527"/>
    <n v="527"/>
    <n v="527"/>
    <n v="521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Customer Services"/>
    <s v="PEF Customer Meters IK"/>
    <s v="AFUDC Not Eligible"/>
    <s v="Expansion"/>
    <s v="Customer Adds"/>
    <s v="Customer Operations"/>
    <s v="IK - Cust - Meters"/>
    <s v="~"/>
    <s v="PEF Distribution Meters 370.0"/>
    <n v="78.73"/>
    <n v="166.38"/>
    <n v="245.53"/>
    <n v="334.87"/>
    <n v="456.03"/>
    <n v="578.92999999999995"/>
    <n v="686.23"/>
    <n v="800.93"/>
    <n v="863.36"/>
    <n v="894.1"/>
    <n v="927.74"/>
    <n v="959.64"/>
    <n v="959.64"/>
    <n v="2631.64"/>
    <n v="4303.6399999999994"/>
    <n v="0"/>
    <n v="1674"/>
    <n v="3348"/>
    <n v="0"/>
    <n v="1674"/>
    <n v="3348"/>
    <n v="0"/>
    <n v="1674"/>
    <n v="3348"/>
    <n v="0"/>
    <n v="0"/>
    <n v="780"/>
    <n v="1560"/>
    <n v="0"/>
    <n v="781"/>
    <n v="1606"/>
    <n v="0"/>
    <n v="780"/>
    <n v="1560"/>
    <n v="0"/>
    <n v="780"/>
    <n v="1605"/>
    <n v="0"/>
    <n v="0"/>
    <n v="1588"/>
    <n v="3176"/>
    <n v="0"/>
    <n v="1589"/>
    <n v="3210"/>
    <n v="0"/>
    <n v="1589"/>
    <n v="3178"/>
    <n v="0"/>
    <n v="1589"/>
    <n v="3210"/>
    <n v="0"/>
    <n v="0"/>
    <n v="1588"/>
    <n v="3176"/>
    <n v="0"/>
    <n v="1589"/>
    <n v="3210"/>
    <n v="0"/>
    <n v="1589"/>
    <n v="3178"/>
    <n v="0"/>
    <n v="1589"/>
    <n v="3210"/>
    <n v="0"/>
    <n v="0"/>
    <n v="1588"/>
    <n v="3176"/>
    <n v="0"/>
    <n v="1589"/>
    <n v="3210"/>
    <n v="0"/>
    <n v="1589"/>
    <n v="3178"/>
    <n v="0"/>
    <n v="1589"/>
    <n v="321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Distributed Energy Solutions"/>
    <s v="PEF DES Exp Cust Sol TA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484.11"/>
    <n v="484.14"/>
    <n v="484.14"/>
    <n v="484.14"/>
    <n v="484.14"/>
    <n v="490.29"/>
    <n v="0"/>
    <n v="7.8"/>
    <n v="8.69"/>
    <n v="10.87"/>
    <n v="65.819999999999993"/>
    <n v="67.58"/>
    <n v="67.58"/>
    <n v="67.579999999999984"/>
    <n v="67.579999999999984"/>
    <n v="67.579999999999984"/>
    <n v="67.579999999999984"/>
    <n v="67.579999999999984"/>
    <n v="67.579999999999984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80000000000041"/>
    <n v="67.580000000000041"/>
    <n v="67.580000000000041"/>
    <n v="67.580000000000041"/>
    <n v="67.580000000000041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  <n v="67.579999999999927"/>
  </r>
  <r>
    <s v="DE Florida"/>
    <x v="26"/>
    <s v="EHS and Coal Combustion Products"/>
    <s v="PEF Ash Strategy ABSAT"/>
    <s v="AFUDC Not Eligible"/>
    <s v="Maintenance"/>
    <s v="Environmental"/>
    <s v="Coal Combustion Products"/>
    <s v="B4 - Fossil Ash Basin Initiative"/>
    <s v="~"/>
    <s v="PEF Ash Strategy ECRC Crystal River ABSAT"/>
    <n v="0.57999999999999996"/>
    <n v="129.26000000000002"/>
    <n v="444.26"/>
    <n v="386.89"/>
    <n v="400.19"/>
    <n v="416.84"/>
    <n v="423.3"/>
    <n v="423.27"/>
    <n v="423.27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EHS and Coal Combustion Products"/>
    <s v="PEF Ash Strategy ECRC Crystal River ABSAT B2"/>
    <s v="AFUDC Not Eligible"/>
    <s v="Recoverable"/>
    <s v="Environmental"/>
    <s v="Coal Combustion Products"/>
    <s v="B2 - Fossil Env Compliance Water"/>
    <s v="~"/>
    <s v="PEF Ash Strategy ECRC Crystal River ABSAT"/>
    <n v="0"/>
    <n v="0"/>
    <n v="0"/>
    <n v="0"/>
    <n v="53.55"/>
    <n v="89.5"/>
    <n v="0"/>
    <n v="0"/>
    <n v="0"/>
    <n v="0"/>
    <n v="0"/>
    <n v="0"/>
    <n v="0"/>
    <n v="-1.9919503999999999"/>
    <n v="-1.9919507999999999"/>
    <n v="0"/>
    <n v="-4.4000000000000002E-6"/>
    <n v="154.97061120000001"/>
    <n v="0"/>
    <n v="51.651745599999998"/>
    <n v="51.651741199999996"/>
    <n v="0"/>
    <n v="-4.4000000000000002E-6"/>
    <n v="-8.8000000000000004E-6"/>
    <n v="0"/>
    <n v="0"/>
    <n v="2.0999999999999998E-6"/>
    <n v="4.1999999999999996E-6"/>
    <n v="0"/>
    <n v="1.1999999999999999E-6"/>
    <n v="4.5000000000000001E-6"/>
    <n v="0"/>
    <n v="1.1999999999999999E-6"/>
    <n v="2.3999999999999999E-6"/>
    <n v="0"/>
    <n v="1.1999999999999999E-6"/>
    <n v="4.5000000000000001E-6"/>
    <n v="0"/>
    <n v="0"/>
    <n v="2.4912958333333299"/>
    <n v="4.9825916666666599"/>
    <n v="0"/>
    <n v="2.4912958333333299"/>
    <n v="4.9825916666666599"/>
    <n v="0"/>
    <n v="2.4912958333333299"/>
    <n v="4.9825916666666599"/>
    <n v="0"/>
    <n v="2.4912958333333299"/>
    <n v="4.9825916666666599"/>
    <n v="0"/>
    <n v="0"/>
    <n v="2.4912958333333299"/>
    <n v="4.9825916666666599"/>
    <n v="0"/>
    <n v="2.4912958333333299"/>
    <n v="4.9825916666666599"/>
    <n v="0"/>
    <n v="2.4912958333333299"/>
    <n v="4.9825916666666599"/>
    <n v="0"/>
    <n v="2.4912958333333299"/>
    <n v="4.9825916666666599"/>
    <n v="0"/>
    <n v="0"/>
    <n v="2.4912958333333299"/>
    <n v="4.9825916666666599"/>
    <n v="0"/>
    <n v="2.4912958333333299"/>
    <n v="4.9825916666666599"/>
    <n v="0"/>
    <n v="2.4912958333333299"/>
    <n v="4.9825916666666599"/>
    <n v="0"/>
    <n v="2.4912958333333299"/>
    <n v="4.9825916666666599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FERC Interconnection"/>
    <s v="PEF FERC Interconnection"/>
    <s v="AFUDC Not Eligible"/>
    <s v="Expansion"/>
    <s v="Other Transmission &amp; Distribution Expansion"/>
    <s v="Transmission Expansion"/>
    <s v="EE - Transmission Right Of Way"/>
    <s v="~"/>
    <s v="PEF Distribution Easements 360.1"/>
    <n v="12518.96"/>
    <n v="12518.96"/>
    <n v="1916.34"/>
    <n v="1916.34"/>
    <n v="1916.34"/>
    <n v="1949.38"/>
    <n v="1948.51"/>
    <n v="1948.51"/>
    <n v="1985.88"/>
    <n v="1985.88"/>
    <n v="1985.88"/>
    <n v="2036.72"/>
    <n v="2036.72"/>
    <n v="2272.6232100000002"/>
    <n v="2514.1982400000002"/>
    <n v="2812.1935100000001"/>
    <n v="3133.1684599999999"/>
    <n v="4455.82589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Grid Solutions"/>
    <s v="PEF Dist_MajProj_OthT&amp;D_Mthly-360"/>
    <s v="AFUDC Not Eligible"/>
    <s v="Major Projects"/>
    <s v="Other Transmission &amp; Distribution Expansion"/>
    <s v="~"/>
    <s v="IK - Distrib Lines OH/UG (Line Ext)"/>
    <s v="~"/>
    <s v="PEF Distribution Easements 360.1"/>
    <n v="3.7"/>
    <n v="6.21"/>
    <n v="8.4700000000000006"/>
    <n v="12.2"/>
    <n v="36.46"/>
    <n v="41.44"/>
    <n v="45.61"/>
    <n v="50.5"/>
    <n v="54.18"/>
    <n v="56.61"/>
    <n v="59.46"/>
    <n v="60.34"/>
    <n v="60.34"/>
    <n v="60.34"/>
    <n v="60.34"/>
    <n v="60.34"/>
    <n v="60.34"/>
    <n v="60.34"/>
    <n v="1.2068000000000012"/>
    <n v="1.2068000000000012"/>
    <n v="1.2068000000000012"/>
    <n v="1.2068000000000012"/>
    <n v="1.2068000000000012"/>
    <n v="1.2068000000000012"/>
    <n v="2.4135999999999935E-2"/>
    <n v="2.4135999999999935E-2"/>
    <n v="2.4135999999999935E-2"/>
    <n v="2.4135999999999935E-2"/>
    <n v="2.4135999999999935E-2"/>
    <n v="2.4135999999999935E-2"/>
    <n v="2.4135999999999935E-2"/>
    <n v="4.8271999999999898E-4"/>
    <n v="4.8271999999999898E-4"/>
    <n v="4.8271999999999898E-4"/>
    <n v="4.8271999999999898E-4"/>
    <n v="4.8271999999999898E-4"/>
    <n v="4.8271999999999898E-4"/>
    <n v="9.6543999999999732E-6"/>
    <n v="9.6543999999999732E-6"/>
    <n v="9.6543999999999732E-6"/>
    <n v="9.6543999999999732E-6"/>
    <n v="9.6543999999999732E-6"/>
    <n v="9.6543999999999732E-6"/>
    <n v="9.6543999999999732E-6"/>
    <n v="1.9308800000000041E-7"/>
    <n v="1.9308800000000041E-7"/>
    <n v="1.9308800000000041E-7"/>
    <n v="1.9308800000000041E-7"/>
    <n v="1.9308800000000041E-7"/>
    <n v="1.9308800000000041E-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Grid Solutions"/>
    <s v="PEF Dist_MajProj_OthT&amp;D_Mthly-362"/>
    <s v="AFUDC Not Eligible"/>
    <s v="Major Projects"/>
    <s v="Other Transmission &amp; Distribution Expansion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484.38687714176001"/>
    <n v="961.79671995711999"/>
    <n v="1447.875660828048"/>
    <n v="1947.9770279356001"/>
    <n v="2448.341712692752"/>
    <n v="61.492542697390036"/>
    <n v="564.33006060092612"/>
    <n v="1063.2612475580781"/>
    <n v="1547.7616770562063"/>
    <n v="2025.7207963579663"/>
    <n v="2510.9087322512942"/>
    <n v="60.17291859969373"/>
    <n v="60.17291859969373"/>
    <n v="1387.6858123764137"/>
    <n v="2743.067568122734"/>
    <n v="4299.663908994844"/>
    <n v="5686.1622070034236"/>
    <n v="7072.2322479576032"/>
    <n v="176.39101220247358"/>
    <n v="1569.9751459292236"/>
    <n v="2935.7054191074035"/>
    <n v="4547.8281170419132"/>
    <n v="5873.9369888890333"/>
    <n v="7450.8558946187432"/>
    <n v="178.16558833752788"/>
    <n v="178.16558833752788"/>
    <n v="1451.4989216708611"/>
    <n v="2724.8322550041944"/>
    <n v="3998.1655883375279"/>
    <n v="5271.4989216708609"/>
    <n v="6544.8322550041939"/>
    <n v="156.36331176675048"/>
    <n v="1429.6966451000837"/>
    <n v="2703.029978433417"/>
    <n v="3976.3633117667505"/>
    <n v="5249.6966451000835"/>
    <n v="6523.0299784334165"/>
    <n v="155.92726623533599"/>
    <n v="155.92726623533599"/>
    <n v="1548.7605995686692"/>
    <n v="2941.5939329020025"/>
    <n v="4334.427266235336"/>
    <n v="5727.260599568669"/>
    <n v="7120.0939329020021"/>
    <n v="170.25854532470839"/>
    <n v="1563.0918786580417"/>
    <n v="2955.9252119913749"/>
    <n v="4348.7585453247084"/>
    <n v="5741.5918786580414"/>
    <n v="7134.4252119913745"/>
    <n v="170.5451709064946"/>
    <n v="170.5451709064946"/>
    <n v="1839.0451709064946"/>
    <n v="3507.5451709064946"/>
    <n v="5176.0451709064946"/>
    <n v="6844.5451709064946"/>
    <n v="8513.0451709064946"/>
    <n v="203.6309034181304"/>
    <n v="1872.1309034181304"/>
    <n v="3540.6309034181304"/>
    <n v="5209.1309034181304"/>
    <n v="6877.6309034181304"/>
    <n v="8546.1309034181304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  <n v="204.29261806836439"/>
  </r>
  <r>
    <s v="DE Florida"/>
    <x v="26"/>
    <s v="Grid Solutions"/>
    <s v="PEF Dist_MajProj_OthT&amp;D_Mthly-364"/>
    <s v="AFUDC Not Eligible"/>
    <s v="Major Projects"/>
    <s v="Other Transmission &amp; Distribution Expansion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328.73503982144001"/>
    <n v="652.73503052128001"/>
    <n v="982.61840995231205"/>
    <n v="1322.0182793314"/>
    <n v="1661.596852432888"/>
    <n v="41.732661280235334"/>
    <n v="382.98945264321935"/>
    <n v="721.5951650447073"/>
    <n v="1050.4072685525393"/>
    <n v="1374.7800324139794"/>
    <n v="1704.0587204906114"/>
    <n v="40.83708235195104"/>
    <n v="40.83708235195104"/>
    <n v="941.76983795063109"/>
    <n v="1861.6161353517111"/>
    <n v="2918.0191558504412"/>
    <n v="3858.9830727461849"/>
    <n v="4799.6563477883292"/>
    <n v="119.70990370896106"/>
    <n v="1065.4827091128491"/>
    <n v="1992.3521536109931"/>
    <n v="3086.4388110153232"/>
    <n v="3986.4187100716031"/>
    <n v="5056.6138861447325"/>
    <n v="120.91424136539263"/>
    <n v="120.91424136539263"/>
    <n v="985.08090803205926"/>
    <n v="1849.2475746987259"/>
    <n v="2713.4142413653926"/>
    <n v="3577.5809080320591"/>
    <n v="4441.7475746987257"/>
    <n v="106.11828482730834"/>
    <n v="970.28495149397497"/>
    <n v="1834.4516181606416"/>
    <n v="2698.6182848273083"/>
    <n v="3562.7849514939749"/>
    <n v="4426.9516181606414"/>
    <n v="105.8223656965456"/>
    <n v="105.8223656965456"/>
    <n v="1051.0723656965456"/>
    <n v="1996.3223656965456"/>
    <n v="2941.5723656965456"/>
    <n v="3886.8223656965456"/>
    <n v="4832.0723656965456"/>
    <n v="115.54644731393091"/>
    <n v="1060.7964473139309"/>
    <n v="2006.0464473139309"/>
    <n v="2951.2964473139309"/>
    <n v="3896.5464473139309"/>
    <n v="4841.7964473139309"/>
    <n v="115.74092894627847"/>
    <n v="115.74092894627847"/>
    <n v="1248.0742622796117"/>
    <n v="2380.407595612945"/>
    <n v="3512.7409289462785"/>
    <n v="4645.0742622796115"/>
    <n v="5777.4075956129445"/>
    <n v="138.19481857892515"/>
    <n v="1270.5281519122584"/>
    <n v="2402.8614852455917"/>
    <n v="3535.1948185789252"/>
    <n v="4667.5281519122582"/>
    <n v="5799.8614852455912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  <n v="138.64389637157819"/>
  </r>
  <r>
    <s v="DE Florida"/>
    <x v="26"/>
    <s v="Grid Solutions"/>
    <s v="PEF Dist_MajProj_OthT&amp;D_Mthly-365"/>
    <s v="AFUDC Not Eligible"/>
    <s v="Major Projects"/>
    <s v="Other Transmission &amp; Distribution Expansion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424.55627959472002"/>
    <n v="842.99731561863996"/>
    <n v="1269.0366582681058"/>
    <n v="1707.3664022369499"/>
    <n v="2145.9269393319937"/>
    <n v="53.897094207990449"/>
    <n v="494.62502453813244"/>
    <n v="931.92912690817639"/>
    <n v="1356.5849330760425"/>
    <n v="1775.5073999407625"/>
    <n v="2200.7657929480283"/>
    <n v="52.740467709998029"/>
    <n v="52.740467709998029"/>
    <n v="1216.2813518510879"/>
    <n v="2404.2487861583777"/>
    <n v="3768.5771412347876"/>
    <n v="4983.8176583610575"/>
    <n v="6198.6828159755278"/>
    <n v="154.60351101277502"/>
    <n v="1376.0546341490151"/>
    <n v="2573.0923555914851"/>
    <n v="3986.0885517806951"/>
    <n v="5148.3988362605851"/>
    <n v="6530.5395494641953"/>
    <n v="156.15889468914884"/>
    <n v="156.15889468914884"/>
    <n v="1272.2422280224821"/>
    <n v="2388.3255613558154"/>
    <n v="3504.4088946891488"/>
    <n v="4620.4922280224819"/>
    <n v="5736.5755613558149"/>
    <n v="137.05317789378296"/>
    <n v="1253.1365112271162"/>
    <n v="2369.2198445604495"/>
    <n v="3485.303177893783"/>
    <n v="4601.386511227116"/>
    <n v="5717.469844560449"/>
    <n v="136.67106355787564"/>
    <n v="136.67106355787564"/>
    <n v="1357.5043968912089"/>
    <n v="2578.3377302245422"/>
    <n v="3799.1710635578756"/>
    <n v="5020.0043968912087"/>
    <n v="6240.8377302245417"/>
    <n v="149.23342127115757"/>
    <n v="1370.0667546044908"/>
    <n v="2590.9000879378241"/>
    <n v="3811.7334212711576"/>
    <n v="5032.5667546044906"/>
    <n v="6253.4000879378236"/>
    <n v="149.48466842542348"/>
    <n v="149.48466842542348"/>
    <n v="1611.9013350920902"/>
    <n v="3074.318001758757"/>
    <n v="4536.7346684254235"/>
    <n v="5999.1513350920904"/>
    <n v="7461.5680017587574"/>
    <n v="178.47969336850838"/>
    <n v="1640.8963600351751"/>
    <n v="3103.3130267018419"/>
    <n v="4565.7296933685084"/>
    <n v="6028.1463600351753"/>
    <n v="7490.5630267018423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  <n v="179.05959386737049"/>
  </r>
  <r>
    <s v="DE Florida"/>
    <x v="26"/>
    <s v="Grid Solutions"/>
    <s v="PEF Dist_MajProj_OthT&amp;D_Mthly-366"/>
    <s v="AFUDC Not Eligible"/>
    <s v="Major Projects"/>
    <s v="Other Transmission &amp; Distribution Expansion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155.52366551751999"/>
    <n v="308.80719199724001"/>
    <n v="464.87413390367101"/>
    <n v="625.44330167682506"/>
    <n v="786.09701370167909"/>
    <n v="19.743610105052198"/>
    <n v="181.19128268764919"/>
    <n v="341.38473692500315"/>
    <n v="496.94486106583417"/>
    <n v="650.40474552835417"/>
    <n v="806.18560957708519"/>
    <n v="19.319914116444693"/>
    <n v="19.319914116444693"/>
    <n v="445.54878406475967"/>
    <n v="880.72559990477475"/>
    <n v="1380.5070351329236"/>
    <n v="1825.6745401084756"/>
    <n v="2270.7045432027276"/>
    <n v="56.634434326440442"/>
    <n v="504.07701155549444"/>
    <n v="942.5764594477464"/>
    <n v="1460.1859222106955"/>
    <n v="1885.9639982848105"/>
    <n v="2392.2704653181595"/>
    <n v="57.204203241098185"/>
    <n v="57.204203241098185"/>
    <n v="466.0375365744315"/>
    <n v="874.87086990776481"/>
    <n v="1283.7042032410982"/>
    <n v="1692.5375365744314"/>
    <n v="2101.3708699077647"/>
    <n v="50.204084064821927"/>
    <n v="459.03741739815524"/>
    <n v="867.87075073148856"/>
    <n v="1276.7040840648219"/>
    <n v="1685.5374173981552"/>
    <n v="2094.3707507314884"/>
    <n v="50.064081681296557"/>
    <n v="50.064081681296557"/>
    <n v="497.31408168129656"/>
    <n v="944.56408168129656"/>
    <n v="1391.8140816812966"/>
    <n v="1839.0640816812966"/>
    <n v="2286.3140816812966"/>
    <n v="54.671281633626222"/>
    <n v="501.92128163362622"/>
    <n v="949.17128163362622"/>
    <n v="1396.4212816336262"/>
    <n v="1843.6712816336262"/>
    <n v="2290.9212816336262"/>
    <n v="54.763425632672806"/>
    <n v="54.763425632672806"/>
    <n v="590.51342563267281"/>
    <n v="1126.2634256326728"/>
    <n v="1662.0134256326728"/>
    <n v="2197.7634256326728"/>
    <n v="2733.5134256326728"/>
    <n v="65.385268512653511"/>
    <n v="601.13526851265351"/>
    <n v="1136.8852685126535"/>
    <n v="1672.6352685126535"/>
    <n v="2208.3852685126535"/>
    <n v="2744.1352685126535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  <n v="65.597705370253152"/>
  </r>
  <r>
    <s v="DE Florida"/>
    <x v="26"/>
    <s v="Grid Solutions"/>
    <s v="PEF Dist_MajProj_OthT&amp;D_Mthly-367"/>
    <s v="AFUDC Not Eligible"/>
    <s v="Major Projects"/>
    <s v="Other Transmission &amp; Distribution Expansion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469.46767929584001"/>
    <n v="932.17321810407998"/>
    <n v="1403.2808452796819"/>
    <n v="1887.9790055891499"/>
    <n v="2372.9323733200181"/>
    <n v="59.59856196867031"/>
    <n v="546.94859916624432"/>
    <n v="1030.5126210721123"/>
    <n v="1500.0903552925142"/>
    <n v="1963.3282527783542"/>
    <n v="2433.5723180805562"/>
    <n v="58.319582516659011"/>
    <n v="58.319582516659011"/>
    <n v="1344.944854353389"/>
    <n v="2658.5806224915191"/>
    <n v="4167.2335324582791"/>
    <n v="5511.0274480874596"/>
    <n v="6854.406297052039"/>
    <n v="170.95813915517101"/>
    <n v="1521.6196455624411"/>
    <n v="2845.2851950430213"/>
    <n v="4407.7542408713816"/>
    <n v="5693.0187348917116"/>
    <n v="7221.3682712768714"/>
    <n v="172.67805804474483"/>
    <n v="172.67805804474483"/>
    <n v="1406.7613913780781"/>
    <n v="2640.8447247114113"/>
    <n v="3874.9280580447448"/>
    <n v="5109.0113913780779"/>
    <n v="6343.0947247114109"/>
    <n v="151.54356116089457"/>
    <n v="1385.6268944942278"/>
    <n v="2619.7102278275611"/>
    <n v="3853.7935611608946"/>
    <n v="5087.8768944942276"/>
    <n v="6321.9602278275606"/>
    <n v="151.12087122321736"/>
    <n v="151.12087122321736"/>
    <n v="1501.0375378898841"/>
    <n v="2850.9542045565508"/>
    <n v="4200.8708712232174"/>
    <n v="5550.7875378898843"/>
    <n v="6900.7042045565513"/>
    <n v="165.01241742446473"/>
    <n v="1514.9290840911315"/>
    <n v="2864.8457507577982"/>
    <n v="4214.7624174244647"/>
    <n v="5564.6790840911317"/>
    <n v="6914.5957507577987"/>
    <n v="165.29024834849042"/>
    <n v="165.29024834849042"/>
    <n v="1782.4569150151572"/>
    <n v="3399.6235816818239"/>
    <n v="5016.7902483484904"/>
    <n v="6633.9569150151574"/>
    <n v="8251.1235816818244"/>
    <n v="197.36580496697025"/>
    <n v="1814.532471633637"/>
    <n v="3431.6991383003037"/>
    <n v="5048.8658049669702"/>
    <n v="6666.0324716336372"/>
    <n v="8283.1991383003042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  <n v="198.00731609933973"/>
  </r>
  <r>
    <s v="DE Florida"/>
    <x v="26"/>
    <s v="Grid Solutions"/>
    <s v="PEF Dist_MajProj_OthT&amp;D_Mthly-368"/>
    <s v="AFUDC Not Eligible"/>
    <s v="Major Projects"/>
    <s v="Other Transmission &amp; Distribution Expansion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354.57447526592"/>
    <n v="704.04171414304005"/>
    <n v="1059.8547915206161"/>
    <n v="1425.9323798902001"/>
    <n v="1792.202718562984"/>
    <n v="45.012957800079221"/>
    <n v="413.09342708679122"/>
    <n v="778.31443565957522"/>
    <n v="1132.9720320195513"/>
    <n v="1482.8413450054713"/>
    <n v="1838.0022007038474"/>
    <n v="44.0469840215369"/>
    <n v="44.0469840215369"/>
    <n v="1015.7954147327769"/>
    <n v="2007.944041187217"/>
    <n v="3147.383106965317"/>
    <n v="4162.3092531367074"/>
    <n v="5176.9219122432969"/>
    <n v="129.11941579088852"/>
    <n v="1149.2324417068685"/>
    <n v="2148.9562530214607"/>
    <n v="3329.0409883003608"/>
    <n v="4299.7616654484009"/>
    <n v="5454.0769863657006"/>
    <n v="130.41841754258621"/>
    <n v="130.41841754258621"/>
    <n v="1062.5017508759197"/>
    <n v="1994.5850842092532"/>
    <n v="2926.6684175425867"/>
    <n v="3858.7517508759202"/>
    <n v="4790.8350842092532"/>
    <n v="114.45836835085174"/>
    <n v="1046.5417016841852"/>
    <n v="1978.6250350175187"/>
    <n v="2910.7083683508522"/>
    <n v="3842.7917016841857"/>
    <n v="4774.8750350175187"/>
    <n v="114.13916736701685"/>
    <n v="114.13916736701685"/>
    <n v="1133.7225007003503"/>
    <n v="2153.3058340336838"/>
    <n v="3172.8891673670173"/>
    <n v="4192.4725007003508"/>
    <n v="5212.0558340336838"/>
    <n v="124.63278334734059"/>
    <n v="1144.2161166806741"/>
    <n v="2163.7994500140076"/>
    <n v="3183.382783347341"/>
    <n v="4202.9661166806745"/>
    <n v="5222.5494500140076"/>
    <n v="124.84265566694648"/>
    <n v="124.84265566694648"/>
    <n v="1346.2593223336132"/>
    <n v="2567.67598900028"/>
    <n v="3789.0926556669465"/>
    <n v="5010.5093223336135"/>
    <n v="6231.9259890002804"/>
    <n v="149.06685311333877"/>
    <n v="1370.4835197800055"/>
    <n v="2591.9001864466723"/>
    <n v="3813.3168531133388"/>
    <n v="5034.7335197800057"/>
    <n v="6256.1501864466727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  <n v="149.55133706226661"/>
  </r>
  <r>
    <s v="DE Florida"/>
    <x v="26"/>
    <s v="Grid Solutions"/>
    <s v="PEF Dist_MajProj_OthT&amp;D_Mthly-369"/>
    <s v="AFUDC Not Eligible"/>
    <s v="Major Projects"/>
    <s v="Other Transmission &amp; Distribution Expansion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218.60982685568001"/>
    <n v="434.07083127615999"/>
    <n v="653.44430755406393"/>
    <n v="879.14627933079987"/>
    <n v="1104.9670896403359"/>
    <n v="27.752349921853465"/>
    <n v="254.68918060990146"/>
    <n v="479.86303551943746"/>
    <n v="698.52410996694152"/>
    <n v="914.23300970262153"/>
    <n v="1133.2043643437255"/>
    <n v="27.156787141097993"/>
    <n v="27.156787141097993"/>
    <n v="626.27987976005795"/>
    <n v="1237.9805366718178"/>
    <n v="1940.4918403846339"/>
    <n v="2566.235780129402"/>
    <n v="3191.78644213497"/>
    <n v="79.607459359795939"/>
    <n v="708.54932496213189"/>
    <n v="1324.9203965996999"/>
    <n v="2052.4914363957159"/>
    <n v="2650.9808764418758"/>
    <n v="3362.6640066314917"/>
    <n v="80.408347657834838"/>
    <n v="80.408347657834838"/>
    <n v="655.07501432450147"/>
    <n v="1229.7416809911681"/>
    <n v="1804.4083476578348"/>
    <n v="2379.0750143245014"/>
    <n v="2953.7416809911679"/>
    <n v="70.568166953156833"/>
    <n v="645.23483361982346"/>
    <n v="1219.9015002864901"/>
    <n v="1794.5681669531568"/>
    <n v="2369.2348336198233"/>
    <n v="2943.9015002864899"/>
    <n v="70.371363339063009"/>
    <n v="70.371363339063009"/>
    <n v="698.95469667239638"/>
    <n v="1327.5380300057298"/>
    <n v="1956.121363339063"/>
    <n v="2584.7046966723965"/>
    <n v="3213.28803000573"/>
    <n v="76.83742726678156"/>
    <n v="705.42076060011493"/>
    <n v="1334.0040939334483"/>
    <n v="1962.5874272667816"/>
    <n v="2591.170760600115"/>
    <n v="3219.7540939334485"/>
    <n v="76.966748545335577"/>
    <n v="76.966748545335577"/>
    <n v="829.96674854533558"/>
    <n v="1582.9667485453356"/>
    <n v="2335.9667485453356"/>
    <n v="3088.9667485453356"/>
    <n v="3841.9667485453356"/>
    <n v="91.899334970907148"/>
    <n v="844.89933497090715"/>
    <n v="1597.8993349709071"/>
    <n v="2350.8993349709071"/>
    <n v="3103.8993349709071"/>
    <n v="3856.8993349709071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  <n v="92.197986699418834"/>
  </r>
  <r>
    <s v="DE Florida"/>
    <x v="26"/>
    <s v="Grid Solutions"/>
    <s v="PEF Dist_MajProj_OthT&amp;D_Mthly-370"/>
    <s v="AFUDC Not Eligible"/>
    <s v="Major Projects"/>
    <s v="Other Transmission &amp; Distribution Expansion"/>
    <s v="~"/>
    <s v="IK - Distrib Lines OH/UG (Line Ext)"/>
    <s v="~"/>
    <s v="PEF Distribution Meters 370.0"/>
    <n v="0"/>
    <n v="0"/>
    <n v="0"/>
    <n v="0"/>
    <n v="0"/>
    <n v="0"/>
    <n v="0"/>
    <n v="0"/>
    <n v="0"/>
    <n v="0"/>
    <n v="0"/>
    <n v="0"/>
    <n v="0"/>
    <n v="127.58221250712"/>
    <n v="253.32675038244003"/>
    <n v="381.35463399350101"/>
    <n v="513.075871509075"/>
    <n v="644.86646401734902"/>
    <n v="16.196464066728936"/>
    <n v="148.63837381513594"/>
    <n v="280.05139866090997"/>
    <n v="407.66351961837097"/>
    <n v="533.55273092049094"/>
    <n v="661.34593355285199"/>
    <n v="15.84888949357935"/>
    <n v="15.84888949357935"/>
    <n v="365.50128536184434"/>
    <n v="722.49403506280942"/>
    <n v="1132.4845086297285"/>
    <n v="1497.6730156782405"/>
    <n v="1862.7487244964525"/>
    <n v="46.459465904514673"/>
    <n v="413.51430468298867"/>
    <n v="773.23274083920069"/>
    <n v="1197.8482503449197"/>
    <n v="1547.1308421729848"/>
    <n v="1962.4740573411038"/>
    <n v="46.926869874887871"/>
    <n v="46.926869874887871"/>
    <n v="382.34353654155456"/>
    <n v="717.76020320822124"/>
    <n v="1053.1768698748879"/>
    <n v="1388.5935365415546"/>
    <n v="1724.0102032082214"/>
    <n v="41.188537397497385"/>
    <n v="376.60520406416407"/>
    <n v="712.02187073083076"/>
    <n v="1047.4385373974974"/>
    <n v="1382.8552040641641"/>
    <n v="1718.2718707308309"/>
    <n v="41.073770747950221"/>
    <n v="41.073770747950221"/>
    <n v="407.90710408128353"/>
    <n v="774.74043741461685"/>
    <n v="1141.5737707479502"/>
    <n v="1508.4071040812835"/>
    <n v="1875.2404374146167"/>
    <n v="44.84147541495895"/>
    <n v="411.67480874829226"/>
    <n v="778.50814208162558"/>
    <n v="1145.3414754149589"/>
    <n v="1512.1748087482922"/>
    <n v="1879.0081420816255"/>
    <n v="44.916829508299088"/>
    <n v="44.916829508299088"/>
    <n v="484.41682950829909"/>
    <n v="923.91682950829909"/>
    <n v="1363.4168295082991"/>
    <n v="1802.9168295082991"/>
    <n v="2242.4168295082991"/>
    <n v="53.638336590166091"/>
    <n v="493.13833659016609"/>
    <n v="932.63833659016609"/>
    <n v="1372.1383365901661"/>
    <n v="1811.6383365901661"/>
    <n v="2251.1383365901661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  <n v="53.812766731803549"/>
  </r>
  <r>
    <s v="DE Florida"/>
    <x v="26"/>
    <s v="Grid Solutions"/>
    <s v="PEF Grid Solutions - H&amp;R_Mthly-364"/>
    <s v="AFUDC Not Eligible"/>
    <s v="Major Projects"/>
    <s v="Other Transmission &amp; Distribution Expansion"/>
    <s v="Grid Solutions - H&amp;R"/>
    <s v="IK - Distrib Lines OH/UG (Line Ext)"/>
    <s v="~"/>
    <s v="PEF Distribution Poles Towers &amp; Fixtures 364.0 SPP"/>
    <n v="0"/>
    <n v="0"/>
    <n v="0"/>
    <n v="0"/>
    <n v="0"/>
    <n v="0"/>
    <n v="0"/>
    <n v="0"/>
    <n v="0"/>
    <n v="0"/>
    <n v="0"/>
    <n v="0"/>
    <n v="0"/>
    <n v="5.0367051000000176E-4"/>
    <n v="1.0073410200000035E-3"/>
    <n v="1.5110115300000053E-3"/>
    <n v="2.0146820400000071E-3"/>
    <n v="0.10983133753200036"/>
    <n v="0.10948380797200036"/>
    <n v="0.1624425513900003"/>
    <n v="0.22681238462400044"/>
    <n v="0.41691396033000139"/>
    <n v="1.2235102809300002"/>
    <n v="1.2762031827860003"/>
    <n v="1.3388169404960006"/>
    <n v="1.3388169404960006"/>
    <n v="2.8983027221539999"/>
    <n v="6.0711500864279913"/>
    <n v="6.1300423096219898"/>
    <n v="6.1898342757159899"/>
    <n v="6.2493044986959898"/>
    <n v="6.3087899338239897"/>
    <n v="6.3675392493999894"/>
    <n v="6.4260358330699896"/>
    <n v="6.4843570441719898"/>
    <n v="6.5426409051219894"/>
    <n v="6.6007715933459892"/>
    <n v="6.6580899157639886"/>
    <n v="6.6580899157639886"/>
    <n v="7.393994392530324"/>
    <n v="8.0392219623797772"/>
    <n v="8.8238830892875768"/>
    <n v="9.6341108835564242"/>
    <n v="10.495677410529801"/>
    <n v="11.26147502891461"/>
    <n v="12.263719440931148"/>
    <n v="13.434934198982674"/>
    <n v="14.669920661709128"/>
    <n v="15.877103178610177"/>
    <n v="17.378834494846217"/>
    <n v="18.509499684284016"/>
    <n v="18.509499684284016"/>
    <n v="19.283993873933277"/>
    <n v="19.963056197410062"/>
    <n v="20.788863761870218"/>
    <n v="21.641578670890681"/>
    <n v="22.548324437772393"/>
    <n v="23.354279319977294"/>
    <n v="24.409079906496515"/>
    <n v="25.641711387321706"/>
    <n v="26.941458664142296"/>
    <n v="28.211943998454096"/>
    <n v="29.79242382370245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  <n v="30.982379373988046"/>
  </r>
  <r>
    <s v="DE Florida"/>
    <x v="26"/>
    <s v="Grid Solutions"/>
    <s v="PEF Grid Solutions - H&amp;R_Mthly-365"/>
    <s v="AFUDC Not Eligible"/>
    <s v="Major Projects"/>
    <s v="Other Transmission &amp; Distribution Expansion"/>
    <s v="Grid Solutions - H&amp;R"/>
    <s v="IK - Distrib Lines OH/UG (Line Ext)"/>
    <s v="~"/>
    <s v="PEF Distribution O/H Conduct &amp; Devices 365.0 SPP"/>
    <n v="0"/>
    <n v="0"/>
    <n v="0"/>
    <n v="0"/>
    <n v="0"/>
    <n v="0"/>
    <n v="0"/>
    <n v="0"/>
    <n v="0"/>
    <n v="0"/>
    <n v="0"/>
    <n v="0"/>
    <n v="0"/>
    <n v="6.0074262000000059E-4"/>
    <n v="1.2014852400000012E-3"/>
    <n v="1.8022278600000018E-3"/>
    <n v="2.4029704799999989E-3"/>
    <n v="0.13099906418400042"/>
    <n v="0.13058455546400041"/>
    <n v="0.19375000518000052"/>
    <n v="0.27052579708800062"/>
    <n v="0.49726553346000024"/>
    <n v="1.4593166706600016"/>
    <n v="1.5221650433320018"/>
    <n v="1.5968463123520014"/>
    <n v="1.5968463123520014"/>
    <n v="3.4568908369480056"/>
    <n v="7.241239137335981"/>
    <n v="7.3114816227639805"/>
    <n v="7.3827972579919798"/>
    <n v="7.4537291407519799"/>
    <n v="7.5246791674879798"/>
    <n v="7.5947512027999808"/>
    <n v="7.6645217973399813"/>
    <n v="7.7340832198639813"/>
    <n v="7.8036000937639809"/>
    <n v="7.8729342740519819"/>
    <n v="7.9412995217679825"/>
    <n v="7.9412995217679825"/>
    <n v="8.8190344192157966"/>
    <n v="9.588616304817144"/>
    <n v="10.524504691831787"/>
    <n v="11.490887194404522"/>
    <n v="12.518502912303688"/>
    <n v="13.431892238310191"/>
    <n v="14.627298604180552"/>
    <n v="16.024240867753889"/>
    <n v="17.497245517724011"/>
    <n v="18.937087584358665"/>
    <n v="20.728246660659721"/>
    <n v="22.076824262008003"/>
    <n v="22.076824262008003"/>
    <n v="23.000586244151201"/>
    <n v="23.810523834796975"/>
    <n v="24.795488787161595"/>
    <n v="25.812546920181951"/>
    <n v="26.894049245323885"/>
    <n v="27.855335320098376"/>
    <n v="29.113426979908049"/>
    <n v="30.583622773752325"/>
    <n v="32.133869549993136"/>
    <n v="33.64921474740413"/>
    <n v="35.534299484798893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  <n v="36.953594442056001"/>
  </r>
  <r>
    <s v="DE Florida"/>
    <x v="26"/>
    <s v="Grid Solutions"/>
    <s v="PEF Grid Solutions - H&amp;R_Mthly-368"/>
    <s v="AFUDC Not Eligible"/>
    <s v="Major Projects"/>
    <s v="Other Transmission &amp; Distribution Expansion"/>
    <s v="Grid Solutions - H&amp;R"/>
    <s v="IK - Distrib Lines OH/UG (Line Ext)"/>
    <s v="~"/>
    <s v="PEF Distribution Line Transformations 368.0 SPP"/>
    <n v="0"/>
    <n v="0"/>
    <n v="0"/>
    <n v="0"/>
    <n v="0"/>
    <n v="0"/>
    <n v="0"/>
    <n v="0"/>
    <n v="0"/>
    <n v="0"/>
    <n v="0"/>
    <n v="0"/>
    <n v="0"/>
    <n v="5.2458686999999962E-4"/>
    <n v="1.0491737399999992E-3"/>
    <n v="1.5737606099999989E-3"/>
    <n v="2.0983474799999985E-3"/>
    <n v="0.11439239828400005"/>
    <n v="0.11403043656400005"/>
    <n v="0.16918844343000039"/>
    <n v="0.23623141828800032"/>
    <n v="0.43422750621000006"/>
    <n v="1.2743200484100043"/>
    <n v="1.3292011738820042"/>
    <n v="1.3944151471520048"/>
    <n v="1.3944151471520048"/>
    <n v="3.0186630408980051"/>
    <n v="6.3232719762359864"/>
    <n v="6.3846098676139871"/>
    <n v="6.4468848662919864"/>
    <n v="6.5088247605519856"/>
    <n v="6.5707804986879861"/>
    <n v="6.6319695477999865"/>
    <n v="6.6928953695899871"/>
    <n v="6.7536385359639866"/>
    <n v="6.8143428011139875"/>
    <n v="6.8748875326019876"/>
    <n v="6.9345861624679879"/>
    <n v="6.9345861624679879"/>
    <n v="7.7010511796194621"/>
    <n v="8.373073671674895"/>
    <n v="9.1903200984613989"/>
    <n v="10.034194921671713"/>
    <n v="10.931540465451384"/>
    <n v="11.729140022514869"/>
    <n v="12.773005503292659"/>
    <n v="13.992858307507973"/>
    <n v="15.27913111902128"/>
    <n v="16.536445346252584"/>
    <n v="18.10054035504163"/>
    <n v="19.278159653708002"/>
    <n v="19.278159653708002"/>
    <n v="20.08481693205708"/>
    <n v="20.79207926275739"/>
    <n v="21.652180850723049"/>
    <n v="22.540307187771013"/>
    <n v="23.484708168750082"/>
    <n v="24.324132634989112"/>
    <n v="25.42273683589076"/>
    <n v="26.706556868136737"/>
    <n v="28.060279871967836"/>
    <n v="29.383525747346823"/>
    <n v="31.029639522451859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  <n v="32.26901138395602"/>
  </r>
  <r>
    <s v="DE Florida"/>
    <x v="26"/>
    <s v="Grid Solutions"/>
    <s v="PEF Grid Solutions Advanced DMS Dec 21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23442.36"/>
    <n v="23772.57"/>
    <n v="24385.54"/>
    <n v="24909.52"/>
    <n v="25417.25"/>
    <n v="25998.9"/>
    <n v="26495.14"/>
    <n v="26921.360000000001"/>
    <n v="27447.52"/>
    <n v="27824.399999999998"/>
    <n v="28200.92"/>
    <n v="29414.45"/>
    <n v="29414.45"/>
    <n v="29414.45"/>
    <n v="29414.45"/>
    <n v="29414.45"/>
    <n v="29414.45"/>
    <n v="29414.45"/>
    <n v="29414.45"/>
    <n v="29414.45"/>
    <n v="29414.45"/>
    <n v="29414.45"/>
    <n v="29414.45"/>
    <n v="29414.45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588.28900000000067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11.765780000000063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  <n v="0.23531560000000162"/>
  </r>
  <r>
    <s v="DE Florida"/>
    <x v="26"/>
    <s v="Grid Solutions"/>
    <s v="PEF Grid Solutions Advanced DMS VS"/>
    <s v="AFUDC Not Eligible"/>
    <s v="Major Projects"/>
    <s v="Other Transmission &amp; Distribution Expansion"/>
    <s v="Grid Solutions - Advanced DMS"/>
    <s v="VS - Intangible Plant - Software"/>
    <s v="~"/>
    <s v="PEF Grid Solutions Advanced DMS - 303"/>
    <n v="834.46"/>
    <n v="925.64"/>
    <n v="1194.42"/>
    <n v="1755.76"/>
    <n v="2589.37"/>
    <n v="308.72000000000003"/>
    <n v="805.68000000000006"/>
    <n v="1086.3200000000002"/>
    <n v="1395.26"/>
    <n v="1458.96"/>
    <n v="1758.62"/>
    <n v="1817.21"/>
    <n v="1817.21"/>
    <n v="2893.4797641"/>
    <n v="3710.9993602"/>
    <n v="4827.4562902999996"/>
    <n v="5558.6025423999999"/>
    <n v="6105.1886565000004"/>
    <n v="6657.9374306000009"/>
    <n v="7053.2318167000012"/>
    <n v="7486.1224828000013"/>
    <n v="8002.848402900001"/>
    <n v="8348.0094330000011"/>
    <n v="8756.6072931000017"/>
    <n v="183.30502562400034"/>
    <n v="183.30502562400034"/>
    <n v="659.07732562400031"/>
    <n v="1131.8937456240003"/>
    <n v="2624.660885624"/>
    <n v="3271.7562456240003"/>
    <n v="3770.3365956240004"/>
    <n v="4244.369195624"/>
    <n v="4868.7388956240002"/>
    <n v="5437.3296956240001"/>
    <n v="6275.1136656239996"/>
    <n v="6900.7691156239998"/>
    <n v="7376.5268756240002"/>
    <n v="156.94620031247905"/>
    <n v="156.94620031247905"/>
    <n v="295.05427730866484"/>
    <n v="449.52716836683021"/>
    <n v="603.92783768076697"/>
    <n v="753.81270679904014"/>
    <n v="909.78724860300167"/>
    <n v="1090.810610179059"/>
    <n v="1802.3639675874924"/>
    <n v="1998.888344245875"/>
    <n v="2192.8412666806494"/>
    <n v="2584.9938611901812"/>
    <n v="2814.1879836920398"/>
    <n v="67.699205806249665"/>
    <n v="67.699205806249665"/>
    <n v="155.58616624791097"/>
    <n v="253.88709955330324"/>
    <n v="352.14207356568312"/>
    <n v="447.52335646751567"/>
    <n v="546.77988572763707"/>
    <n v="661.97657345134564"/>
    <n v="1114.7832675624613"/>
    <n v="1239.8442378754028"/>
    <n v="1363.2688281840522"/>
    <n v="1612.8204859173352"/>
    <n v="1758.6712950509561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42.43780091612507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  <n v="0.84875601832250425"/>
  </r>
  <r>
    <s v="DE Florida"/>
    <x v="26"/>
    <s v="Grid Solutions"/>
    <s v="PEF Grid Solutions Circuit Reliability IK"/>
    <s v="AFUDC Not Eligible"/>
    <s v="Major Projects"/>
    <s v="Other Transmission &amp; Distribution Expansion"/>
    <s v="Grid Solutions - Circuit Reliability"/>
    <s v="IK - Distrib Lines OH/UG (Line Ext)"/>
    <s v="~"/>
    <s v="PEF Distribution U/G Conduct &amp; Devices 367.0"/>
    <n v="3749.8799999999997"/>
    <n v="3185.69"/>
    <n v="3100.3900000000003"/>
    <n v="2755.4900000000002"/>
    <n v="1160.9100000000001"/>
    <n v="782.45"/>
    <n v="874.13"/>
    <n v="1049.93"/>
    <n v="956.19"/>
    <n v="783.96"/>
    <n v="804.52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  <n v="404.88"/>
  </r>
  <r>
    <s v="DE Florida"/>
    <x v="26"/>
    <s v="Grid Solutions"/>
    <s v="PEF Grid Solutions Communication Monthly RR"/>
    <s v="AFUDC Not Eligible"/>
    <s v="Major Projects"/>
    <s v="Other Transmission &amp; Distribution Expansion"/>
    <s v="Grid Solutions - Communication"/>
    <s v="RR - Communication"/>
    <s v="~"/>
    <s v="PEF RUSD Communication"/>
    <n v="96.49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1.9613999999999976"/>
    <n v="1.9613999999999976"/>
    <n v="1.9613999999999976"/>
    <n v="3.9228000000000041E-2"/>
    <n v="3.9228000000000041E-2"/>
    <n v="3.9228000000000041E-2"/>
    <n v="7.8456000000000359E-4"/>
    <n v="7.8456000000000359E-4"/>
    <n v="7.8456000000000359E-4"/>
    <n v="1.5691200000000037E-5"/>
    <n v="1.5691200000000037E-5"/>
    <n v="1.5691200000000037E-5"/>
    <n v="1.5691200000000037E-5"/>
    <n v="3.1382400000000264E-7"/>
    <n v="3.1382400000000264E-7"/>
    <n v="3.1382400000000264E-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Grid Solutions"/>
    <s v="PEF Grid Solutions Communication Monthly RR - 360"/>
    <s v="AFUDC Not Eligible"/>
    <s v="Major Projects"/>
    <s v="Other Transmission &amp; Distribution Expansion"/>
    <s v="Grid Solutions - Communication"/>
    <s v="RR - Communication"/>
    <s v="~"/>
    <s v="PEF Distribution Easements 360.1"/>
    <n v="1456.86"/>
    <n v="1458.55"/>
    <n v="1999.88"/>
    <n v="2020.52"/>
    <n v="2042.53"/>
    <n v="2063.2800000000002"/>
    <n v="2165.27"/>
    <n v="2299.39"/>
    <n v="2454.06"/>
    <n v="2835.09"/>
    <n v="3008.44"/>
    <n v="3403.05"/>
    <n v="3403.05"/>
    <n v="3403.05"/>
    <n v="3403.05"/>
    <n v="68.061000000000149"/>
    <n v="68.061000000000149"/>
    <n v="68.061000000000149"/>
    <n v="1.361220000000003"/>
    <n v="1.361220000000003"/>
    <n v="1.361220000000003"/>
    <n v="2.7224400000000148E-2"/>
    <n v="2.7224400000000148E-2"/>
    <n v="2.7224400000000148E-2"/>
    <n v="5.4448800000000269E-4"/>
    <n v="5.4448800000000269E-4"/>
    <n v="5.4448800000000269E-4"/>
    <n v="5.4448800000000269E-4"/>
    <n v="1.0889760000000036E-5"/>
    <n v="1.0889760000000036E-5"/>
    <n v="1.0889760000000036E-5"/>
    <n v="2.1779520000000107E-7"/>
    <n v="2.1779520000000107E-7"/>
    <n v="2.1779520000000107E-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Grid Solutions"/>
    <s v="PEF Grid Solutions Communications Quarterly RR "/>
    <s v="AFUDC Not Eligible"/>
    <s v="Major Projects"/>
    <s v="Other Transmission &amp; Distribution Expansion"/>
    <s v="Grid Solutions - Communication"/>
    <s v="RR - Communication"/>
    <s v="~"/>
    <s v="PEF RUSD Communication"/>
    <n v="47474.040000000008"/>
    <n v="49508.399999999994"/>
    <n v="51809.51"/>
    <n v="54387.700000000004"/>
    <n v="58160.99"/>
    <n v="53321.89"/>
    <n v="53807.43"/>
    <n v="56184.24"/>
    <n v="56075.729999999996"/>
    <n v="60926.14"/>
    <n v="63576.23000000001"/>
    <n v="70150.03"/>
    <n v="70150.03"/>
    <n v="72778.759392099993"/>
    <n v="75226.961514199997"/>
    <n v="1601.5947505220101"/>
    <n v="4347.6696424220099"/>
    <n v="6346.7639243220101"/>
    <n v="185.3933229564409"/>
    <n v="2212.5487248564409"/>
    <n v="6993.4803067564408"/>
    <n v="186.63868977312995"/>
    <n v="3054.82217167313"/>
    <n v="5541.7497635731306"/>
    <n v="162.59587920946251"/>
    <n v="162.59587920946251"/>
    <n v="1381.5132850094626"/>
    <n v="2086.8272808094625"/>
    <n v="58.9435216041893"/>
    <n v="135.0405210041894"/>
    <n v="1441.5904565041894"/>
    <n v="55.132234318084102"/>
    <n v="2091.646043718084"/>
    <n v="4705.4670431180839"/>
    <n v="146.97463625036289"/>
    <n v="2312.1746256503629"/>
    <n v="6032.5354611503626"/>
    <n v="372.67299105900747"/>
    <n v="372.67299105900747"/>
    <n v="2752.3148781964751"/>
    <n v="4853.3826206837721"/>
    <n v="147.66242086815691"/>
    <n v="2756.2508820855969"/>
    <n v="5522.4221032272544"/>
    <n v="159.89107828925808"/>
    <n v="3358.3328981363343"/>
    <n v="7075.9667381866748"/>
    <n v="219.79188380243068"/>
    <n v="4048.1208389368917"/>
    <n v="8781.0878152118858"/>
    <n v="247.48511392053115"/>
    <n v="247.48511392053115"/>
    <n v="2836.0295131544763"/>
    <n v="5121.5444751427112"/>
    <n v="157.46723981308151"/>
    <n v="2995.0568316290969"/>
    <n v="6004.0629600351385"/>
    <n v="173.86433461832348"/>
    <n v="3653.0889624047209"/>
    <n v="7697.0841143983507"/>
    <n v="239.08557285530514"/>
    <n v="4403.4934733899536"/>
    <n v="9551.9551912720053"/>
    <n v="269.21115693743741"/>
    <n v="269.21115693743741"/>
    <n v="2122.5904947930985"/>
    <n v="3759.0029156743253"/>
    <n v="114.58569281840209"/>
    <n v="2146.2796132867825"/>
    <n v="4300.7065520401702"/>
    <n v="124.52242965636833"/>
    <n v="2615.6224620939734"/>
    <n v="5511.0941639939083"/>
    <n v="171.1843019924363"/>
    <n v="3152.8706735060655"/>
    <n v="6839.1325635811736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  <n v="192.75328416088632"/>
  </r>
  <r>
    <s v="DE Florida"/>
    <x v="26"/>
    <s v="Grid Solutions"/>
    <s v="PEF Grid Solutions Dist Energy Enablement &amp; Storage VS"/>
    <s v="AFUDC Not Eligible"/>
    <s v="Major Projects"/>
    <s v="Other Transmission &amp; Distribution Expansion"/>
    <s v="GS Distributed Energy Enablement &amp; Storage"/>
    <s v="VS - Intangible Plant - Software"/>
    <s v="~"/>
    <s v="PEF Grid Solutions Ent Sys Intang-5 Year"/>
    <n v="3310.45"/>
    <n v="3518.74"/>
    <n v="3779.23"/>
    <n v="4014.11"/>
    <n v="4607.5500000000011"/>
    <n v="4938.8600000000006"/>
    <n v="5330.7999999999993"/>
    <n v="5931.9400000000005"/>
    <n v="6478.2699999999995"/>
    <n v="6984.81"/>
    <n v="7107.19"/>
    <n v="7580.8"/>
    <n v="7580.8"/>
    <n v="7962.4087201000002"/>
    <n v="8327.2967002000005"/>
    <n v="8720.3805903000011"/>
    <n v="9066.1095504000004"/>
    <n v="9442.2699005000013"/>
    <n v="9825.4535406000014"/>
    <n v="10180.750180700001"/>
    <n v="10567.916600800001"/>
    <n v="10925.690980900001"/>
    <n v="11304.934131"/>
    <n v="11659.909271099999"/>
    <n v="240.0676482240012"/>
    <n v="240.0676482240012"/>
    <n v="565.00665822400128"/>
    <n v="846.33641822400136"/>
    <n v="1120.9682082240013"/>
    <n v="1404.0296382240012"/>
    <n v="1686.9169382240013"/>
    <n v="1956.5685582240014"/>
    <n v="2239.0460082240011"/>
    <n v="2521.3832782240011"/>
    <n v="2790.3841682240013"/>
    <n v="3079.2212782240013"/>
    <n v="3341.5011282240011"/>
    <n v="72.199092564480324"/>
    <n v="72.199092564480324"/>
    <n v="147.15084045699206"/>
    <n v="221.98367434401675"/>
    <n v="297.16209788799938"/>
    <n v="371.66139929113274"/>
    <n v="446.59698059498953"/>
    <n v="521.52643808443554"/>
    <n v="596.12450921978314"/>
    <n v="671.08074988832607"/>
    <n v="745.58357357693262"/>
    <n v="820.35406940716086"/>
    <n v="894.80876627350074"/>
    <n v="19.383855651289625"/>
    <n v="19.383855651289625"/>
    <n v="20.806454871460115"/>
    <n v="22.226797079936684"/>
    <n v="23.653698649473018"/>
    <n v="25.067710344454884"/>
    <n v="26.490002719527563"/>
    <n v="27.912178863373484"/>
    <n v="29.328065227698961"/>
    <n v="30.750749721660366"/>
    <n v="32.16482827032754"/>
    <n v="33.583987289972903"/>
    <n v="34.997152381892896"/>
    <n v="0.72817951302579254"/>
    <n v="0.72817951302579254"/>
    <n v="2.150778733196284"/>
    <n v="3.571120941672854"/>
    <n v="4.9980225112091867"/>
    <n v="6.4120342061910511"/>
    <n v="7.8343265812637286"/>
    <n v="9.2565027251096481"/>
    <n v="10.672389089435125"/>
    <n v="12.095073583396529"/>
    <n v="13.509152132063708"/>
    <n v="14.928311151709075"/>
    <n v="16.341476243629064"/>
    <n v="0.35506599026051788"/>
    <n v="0.35506599026051788"/>
    <n v="0.35506599026051788"/>
    <n v="0.35506599026051788"/>
    <n v="0.35506599026051788"/>
    <n v="0.35506599026051788"/>
    <n v="0.35506599026051788"/>
    <n v="0.35506599026051788"/>
    <n v="0.35506599026051788"/>
    <n v="0.35506599026051788"/>
    <n v="0.35506599026051788"/>
    <n v="0.35506599026051788"/>
    <n v="0.35506599026051788"/>
    <n v="0.35506599026051788"/>
    <n v="0.35506599026051788"/>
  </r>
  <r>
    <s v="DE Florida"/>
    <x v="26"/>
    <s v="Grid Solutions"/>
    <s v="PEF Grid Solutions Ent App VS - 303"/>
    <s v="AFUDC Not Eligible"/>
    <s v="Major Projects"/>
    <s v="Other Transmission &amp; Distribution Expansion"/>
    <s v="Grid Solutions - Enterprise Syste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295.47287230000001"/>
    <n v="531.94076459999997"/>
    <n v="795.74264689999995"/>
    <n v="1041.6492392"/>
    <n v="1348.5037615000001"/>
    <n v="1582.7144938000001"/>
    <n v="1756.8315161"/>
    <n v="1969.1154684000001"/>
    <n v="2113.1676307000002"/>
    <n v="2202.3953330000004"/>
    <n v="2099.6463653000005"/>
    <n v="41.503190552000206"/>
    <n v="41.503190552000206"/>
    <n v="1152.4957005520002"/>
    <n v="2148.8857105520001"/>
    <n v="3074.6018805520002"/>
    <n v="3995.7881505520004"/>
    <n v="4914.8457605520007"/>
    <n v="5826.4044505520005"/>
    <n v="6733.4139905520005"/>
    <n v="7621.4600205520001"/>
    <n v="8504.2485505519999"/>
    <n v="9467.9090405520001"/>
    <n v="10314.966860552"/>
    <n v="223.00417921103872"/>
    <n v="223.00417921103872"/>
    <n v="529.61775632560841"/>
    <n v="806.2713913347136"/>
    <n v="1128.5846194323026"/>
    <n v="1458.9387272993292"/>
    <n v="1806.4393633104692"/>
    <n v="2122.0595942742693"/>
    <n v="2515.9280872793879"/>
    <n v="2965.5084523448086"/>
    <n v="3436.0578901209587"/>
    <n v="3897.2608521884877"/>
    <n v="4456.1366258346752"/>
    <n v="97.843483584220849"/>
    <n v="97.843483584220849"/>
    <n v="369.06415270246339"/>
    <n v="613.78320496128163"/>
    <n v="898.89128860502728"/>
    <n v="1191.1120800808574"/>
    <n v="1498.5001478399668"/>
    <n v="1777.6878179843638"/>
    <n v="2126.0914249698612"/>
    <n v="2523.7759912664951"/>
    <n v="2940.0091358254281"/>
    <n v="3347.9746836932909"/>
    <n v="3842.3385103338032"/>
    <n v="84.560870671683915"/>
    <n v="84.560870671683915"/>
    <n v="114.37399417895392"/>
    <n v="141.27400645786133"/>
    <n v="172.61366260658343"/>
    <n v="204.73516195980193"/>
    <n v="238.52387894275483"/>
    <n v="269.21275128711568"/>
    <n v="307.50997914665112"/>
    <n v="351.22426954524815"/>
    <n v="396.9774571135041"/>
    <n v="441.82185376231979"/>
    <n v="496.16332364024692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  <n v="10.771216013433559"/>
  </r>
  <r>
    <s v="DE Florida"/>
    <x v="26"/>
    <s v="Grid Solutions"/>
    <s v="PEF Grid Solutions Maintenance Grid Mod VS"/>
    <s v="AFUDC Not Eligible"/>
    <s v="Maintenance"/>
    <s v="Maintenance"/>
    <s v="Fossil Hydro"/>
    <s v="VS - Intangible Plant - Software"/>
    <s v="~"/>
    <s v="PEF Corporate 2008 Misc Intangible 303"/>
    <n v="1811.3000000000002"/>
    <n v="1447.8900000000003"/>
    <n v="1576.2200000000003"/>
    <n v="1716.5900000000001"/>
    <n v="1767.35"/>
    <n v="1328.6100000000001"/>
    <n v="1412.29"/>
    <n v="1509.0500000000002"/>
    <n v="429.66"/>
    <n v="443.09000000000003"/>
    <n v="501.88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  <n v="661.81000000000006"/>
  </r>
  <r>
    <s v="DE Florida"/>
    <x v="26"/>
    <s v="Grid Solutions"/>
    <s v="PEF Grid Solutions Self Optimizing Monthly IK"/>
    <s v="AFUDC Not Eligible"/>
    <s v="Major Projects"/>
    <s v="Other Transmission &amp; Distribution Expansion"/>
    <s v="Grid Solutions - Sectionalization/Self-Healing"/>
    <s v="IK - Distrib Lines OH/UG (Line Ext)"/>
    <s v="~"/>
    <s v="PEF Distribution U/G Conduct &amp; Devices 367.0"/>
    <n v="17120.91"/>
    <n v="16535.29"/>
    <n v="15586.91"/>
    <n v="16457.52"/>
    <n v="14818.27"/>
    <n v="13072.93"/>
    <n v="11895.76"/>
    <n v="11063.73"/>
    <n v="9948.7900000000009"/>
    <n v="8873.8700000000008"/>
    <n v="8450.74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  <n v="8169.58"/>
  </r>
  <r>
    <s v="DE Florida"/>
    <x v="26"/>
    <s v="Grid Solutions"/>
    <s v="PEF Grid Solutions Targeted Undergrounding Qtrly IK"/>
    <s v="AFUDC Not Eligible"/>
    <s v="Major Projects"/>
    <s v="Other Transmission &amp; Distribution Expansion"/>
    <s v="Grid Solutions - Underground"/>
    <s v="IK - Distrib Lines OH/UG (Line Ext)"/>
    <s v="~"/>
    <s v="PEF Distribution U/G Conduct &amp; Devices 367.0"/>
    <n v="32793.620000000003"/>
    <n v="33666.829999999994"/>
    <n v="35599.589999999997"/>
    <n v="35836.36"/>
    <n v="39029.170000000006"/>
    <n v="40021.799999999996"/>
    <n v="38196.239999999998"/>
    <n v="26491.84"/>
    <n v="26667.18"/>
    <n v="25053.96"/>
    <n v="22472.489999999998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  <n v="14456.14"/>
  </r>
  <r>
    <s v="DE Florida"/>
    <x v="26"/>
    <s v="Grid Solutions"/>
    <s v="PEF Grid Solutions Transmission FF "/>
    <s v="AFUDC Not Eligible"/>
    <s v="Major Projects"/>
    <s v="Other Transmission &amp; Distribution Expansion"/>
    <s v="Grid Solutions - Transmission"/>
    <s v="FF - Transmission Stations "/>
    <s v="~"/>
    <s v="PEF Transmission (Excl. ECC) 353.1"/>
    <n v="545.19000000000005"/>
    <n v="610.4"/>
    <n v="572.47000000000014"/>
    <n v="777.66"/>
    <n v="699.68999999999994"/>
    <n v="829.11"/>
    <n v="976.38999999999987"/>
    <n v="1549.2000000000003"/>
    <n v="889.84000000000015"/>
    <n v="1179.33"/>
    <n v="1187.3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  <n v="1070.8500000000001"/>
  </r>
  <r>
    <s v="DE Florida"/>
    <x v="26"/>
    <s v="Grid Solutions"/>
    <s v="PEF Grid Solutions Transmission GG"/>
    <s v="AFUDC Not Eligible"/>
    <s v="Major Projects"/>
    <s v="Other Transmission &amp; Distribution Expansion"/>
    <s v="Grid Solutions - Transmission"/>
    <s v="GG - Transmission Lines"/>
    <s v="~"/>
    <s v="PEF Transmission O/H Conduct.&amp; Devices 356.0"/>
    <n v="-683.01"/>
    <n v="-655.77"/>
    <n v="-617.4"/>
    <n v="-612.55999999999995"/>
    <n v="-600.21"/>
    <n v="-584.42999999999995"/>
    <n v="-576.66"/>
    <n v="-560.34"/>
    <n v="-558.58000000000004"/>
    <n v="-558.61"/>
    <n v="-558.11"/>
    <n v="-558.11"/>
    <n v="-558.11"/>
    <n v="-558.11"/>
    <n v="-558.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Integrated Grid Strategy"/>
    <s v="PEF IGS Exp Other OU"/>
    <s v="AFUDC Not Eligible"/>
    <s v="Expansion"/>
    <s v="Other Transmission &amp; Distribution Expansion"/>
    <s v="Other"/>
    <s v="OU - Other Utility "/>
    <s v="~"/>
    <s v="PEF Market Solutions Expansion"/>
    <n v="0"/>
    <n v="0"/>
    <n v="0"/>
    <n v="5.21"/>
    <n v="16.920000000000002"/>
    <n v="24.27"/>
    <n v="34.85"/>
    <n v="40.71"/>
    <n v="44.91"/>
    <n v="50.49"/>
    <n v="55.89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  <n v="61.64"/>
  </r>
  <r>
    <s v="DE Florida"/>
    <x v="26"/>
    <s v="Integrated Grid Strategy"/>
    <s v="PEF IGS Exp Outdoor Lighting IK"/>
    <s v="AFUDC Not Eligible"/>
    <s v="Expansion"/>
    <s v="Other Transmission &amp; Distribution Expansion"/>
    <s v="Customer Solutions"/>
    <s v="IK - Distrib Lines OH/UG (Line Ext)"/>
    <s v="~"/>
    <s v="D DIS 373-ZZ-STREET LIGHT&amp;SIG-50226"/>
    <n v="-38.369999999999997"/>
    <n v="-881.24"/>
    <n v="-1081.77"/>
    <n v="-750.63"/>
    <n v="-57.35"/>
    <n v="837.09"/>
    <n v="1056.57"/>
    <n v="882.59"/>
    <n v="1216.28"/>
    <n v="-115.59"/>
    <n v="2464.79"/>
    <n v="4294.55"/>
    <n v="4294.55"/>
    <n v="4294.55"/>
    <n v="4294.55"/>
    <n v="4294.5499999999993"/>
    <n v="4294.5499999999993"/>
    <n v="4294.55"/>
    <n v="4294.55"/>
    <n v="4294.55"/>
    <n v="4294.5500000000011"/>
    <n v="4294.550000000002"/>
    <n v="4294.5500000000011"/>
    <n v="4294.5500000000011"/>
    <n v="4294.5500000000011"/>
    <n v="4294.5500000000011"/>
    <n v="4294.55"/>
    <n v="4294.5500000000011"/>
    <n v="4294.5500000000011"/>
    <n v="4294.550000000002"/>
    <n v="4294.5500000000011"/>
    <n v="4294.5500000000011"/>
    <n v="4294.5500000000011"/>
    <n v="4294.550000000002"/>
    <n v="4294.5500000000011"/>
    <n v="4294.550000000002"/>
    <n v="4294.5500000000029"/>
    <n v="4294.5500000000038"/>
    <n v="4294.5500000000038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29"/>
    <n v="4294.5500000000038"/>
    <n v="4294.5500000000047"/>
    <n v="4294.5500000000056"/>
    <n v="4294.5500000000056"/>
    <n v="4294.5500000000047"/>
    <n v="4294.5500000000047"/>
    <n v="4294.5500000000047"/>
    <n v="4294.5500000000047"/>
    <n v="4294.5500000000038"/>
    <n v="4294.5500000000029"/>
    <n v="4294.5500000000029"/>
    <n v="4294.5500000000029"/>
    <n v="4294.5500000000029"/>
    <n v="4294.5500000000038"/>
    <n v="4294.5500000000047"/>
    <n v="4294.5500000000038"/>
    <n v="4294.5500000000038"/>
    <n v="4294.5500000000038"/>
    <n v="4294.5500000000047"/>
    <n v="4294.5500000000038"/>
    <n v="4294.5500000000047"/>
    <n v="4294.5500000000056"/>
    <n v="4294.5500000000056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  <n v="4294.5500000000065"/>
  </r>
  <r>
    <s v="DE Florida"/>
    <x v="26"/>
    <s v="Integrated Grid Strategy"/>
    <s v="PEF IGS Maint Outdoor Lighting IK"/>
    <s v="AFUDC Not Eligible"/>
    <s v="Maintenance"/>
    <s v="Maintenance"/>
    <s v="Customer Solutions"/>
    <s v="IK - Distrib Lines OH/UG (Line Ext)"/>
    <s v="~"/>
    <s v="PEF Distribution Poles Towers &amp; Fixtures 364.0"/>
    <n v="192.59"/>
    <n v="204.5"/>
    <n v="204.5"/>
    <n v="218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.6666666666665"/>
    <n v="8093.7275303638944"/>
    <n v="12166.726039403982"/>
    <n v="16260.898919508505"/>
    <n v="20376.485778090304"/>
    <n v="24513.72914426255"/>
    <n v="28672.874509470344"/>
    <n v="32854.170368755491"/>
    <n v="37057.868262665288"/>
    <n v="41284.22281981651"/>
    <n v="45533.491800125688"/>
    <n v="49805.936138717414"/>
    <n v="49805.936138717414"/>
    <n v="50059.373532953905"/>
    <n v="0"/>
    <n v="0"/>
    <n v="0"/>
    <n v="0"/>
    <n v="0"/>
    <n v="0"/>
    <n v="0"/>
    <n v="0"/>
    <n v="0"/>
    <n v="0"/>
    <n v="0"/>
    <n v="0"/>
  </r>
  <r>
    <s v="DE Florida"/>
    <x v="26"/>
    <s v="Integrated Grid Strategy"/>
    <s v="PEF Solar Growth Battery BY - 2024 Dixie Count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"/>
    <n v="650"/>
    <n v="975"/>
    <n v="1300"/>
    <n v="1625"/>
    <n v="1950"/>
    <n v="2275"/>
    <n v="2600"/>
    <n v="2925"/>
    <n v="3250"/>
    <n v="3575"/>
    <n v="3900"/>
    <n v="3900"/>
    <n v="3900"/>
    <n v="3900"/>
    <n v="3900"/>
    <n v="3900"/>
    <n v="3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Integrated Grid Strategy"/>
    <s v="PEF Solar Growth Battery BY - 2024 J Hopkins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708.33"/>
    <n v="1416.66"/>
    <n v="2124.9900000000002"/>
    <n v="2833.32"/>
    <n v="3541.65"/>
    <n v="4249.9800000000005"/>
    <n v="4958.3100000000004"/>
    <n v="5666.64"/>
    <n v="6374.97"/>
    <n v="7083.3"/>
    <n v="7791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.66666666666663"/>
    <n v="1294.9964048582231"/>
    <n v="1946.676166304637"/>
    <n v="2601.7438271213609"/>
    <n v="3260.2377244944487"/>
    <n v="3922.1966630820075"/>
    <n v="4587.6599215152537"/>
    <n v="5256.6672590008775"/>
    <n v="5929.2589220264454"/>
    <n v="6605.4756511706428"/>
    <n v="7285.3586880201119"/>
    <n v="7968.9497821947871"/>
    <n v="7968.9497821947871"/>
    <n v="16091.488311757063"/>
    <n v="24236.800145888177"/>
    <n v="32424.326096176796"/>
    <n v="40654.543101269068"/>
    <n v="48927.933905632468"/>
    <n v="57244.987140164478"/>
    <n v="65606.19740405542"/>
    <n v="74012.065347927084"/>
    <n v="82463.097758268894"/>
    <n v="90959.807643194014"/>
    <n v="99502.714319538019"/>
    <n v="108092.34350132357"/>
    <n v="108092.34350132357"/>
    <n v="113233.39461918859"/>
    <n v="118411.463484855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Nuclear"/>
    <s v="PEF Nuclear Maintenance"/>
    <s v="AFUDC Not Eligible"/>
    <s v="Maintenance"/>
    <s v="Maintenance"/>
    <s v="Fossil Hydro"/>
    <s v="BB - GO - Nuke Steam Plant"/>
    <s v="~"/>
    <s v="D INT 303-Passport-Nuc Asset -50220"/>
    <n v="-30264.79"/>
    <n v="-30590.870000000003"/>
    <n v="-31905.95"/>
    <n v="-32474.350000000002"/>
    <n v="-33293.449999999997"/>
    <n v="-33410.46"/>
    <n v="-34105.019999999997"/>
    <n v="-34700.07"/>
    <n v="-35561.630000000005"/>
    <n v="-36031.01"/>
    <n v="-36838.410000000003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  <n v="-37568.950000000004"/>
  </r>
  <r>
    <s v="DE Florida"/>
    <x v="26"/>
    <s v="Nuclear"/>
    <s v="PEF Nuclear New Gen COLA"/>
    <s v="AFUDC Not Eligible"/>
    <s v="Expansion"/>
    <s v="New Generation"/>
    <s v="~"/>
    <s v="PN - Nuclear Clause Related"/>
    <s v="~"/>
    <s v="PEF Model Depr Group Nuclear 0%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  <n v="30.9"/>
  </r>
  <r>
    <s v="DE Florida"/>
    <x v="26"/>
    <s v="Other Departments (Jamil)"/>
    <s v="PEF OthJamil_Network Upgrades_Solar"/>
    <s v="AFUDC Not Eligible"/>
    <s v="Expansion"/>
    <s v="Other Transmission &amp; Distribution Expansion"/>
    <s v="Renewable Generation - Solar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2334.8098126"/>
    <n v="4522.2511701000003"/>
    <n v="6090.325409"/>
    <n v="7010.4069115000002"/>
    <n v="7437.4896343999999"/>
    <n v="7788.8177844000002"/>
    <n v="8119.4271288999998"/>
    <n v="8407.3428385000007"/>
    <n v="8673.8334384999998"/>
    <n v="9191.9974732999999"/>
    <n v="9737.8211171999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30467.68"/>
    <n v="30908.18"/>
    <n v="31841.68"/>
    <n v="32231.41"/>
    <n v="32797.03"/>
    <n v="33554.89"/>
    <n v="35963.279999999999"/>
    <n v="36264.789999999994"/>
    <n v="42080.18"/>
    <n v="44374.350000000006"/>
    <n v="46013.000000000007"/>
    <n v="49897.919999999998"/>
    <n v="49897.919999999998"/>
    <n v="50144.430524914882"/>
    <n v="50402.349415237972"/>
    <n v="50662.389919138157"/>
    <n v="50924.573872332796"/>
    <n v="51188.923376277053"/>
    <n v="51455.460801861504"/>
    <n v="51724.208793167243"/>
    <n v="51995.190271279542"/>
    <n v="52268.428438160969"/>
    <n v="52543.946780585131"/>
    <n v="52821.769074131997"/>
    <n v="53101.919387245922"/>
    <n v="53101.919387245922"/>
    <n v="53374.215438667728"/>
    <n v="53648.746792871985"/>
    <n v="53925.536413028349"/>
    <n v="54204.607541284931"/>
    <n v="54485.983702643774"/>
    <n v="54769.688708896545"/>
    <n v="55055.746662621532"/>
    <n v="55344.181961242954"/>
    <n v="55635.019301153494"/>
    <n v="55928.283681901536"/>
    <n v="56224.0004104436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4783.2070032299998"/>
    <n v="5776.7269779032858"/>
    <n v="7773.9333757953864"/>
    <n v="10368.927542417374"/>
    <n v="13069.028853356069"/>
    <n v="15652.277502315948"/>
    <n v="18134.88621287229"/>
    <n v="20609.523309999531"/>
    <n v="26635.321035480352"/>
    <n v="30741.610714881543"/>
    <n v="34761.372590306812"/>
    <n v="41803.618267446858"/>
    <n v="41803.618267446858"/>
    <n v="44599.803411284462"/>
    <n v="47421.952030182678"/>
    <n v="50259.34391923582"/>
    <n v="53112.149620023782"/>
    <n v="55980.541750090531"/>
    <n v="58864.695031773343"/>
    <n v="61764.786321480613"/>
    <n v="64680.994639425953"/>
    <n v="67613.501199826263"/>
    <n v="70562.48944157199"/>
    <n v="73528.1450593775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2240.5918267699999"/>
    <n v="2705.9851776081468"/>
    <n v="3641.5341363857979"/>
    <n v="4857.1040910883148"/>
    <n v="6121.9092572989521"/>
    <n v="7331.9772734783965"/>
    <n v="8494.902645971013"/>
    <n v="9654.0938853008083"/>
    <n v="12476.750969630299"/>
    <n v="14400.255239423221"/>
    <n v="16283.227395459435"/>
    <n v="19582.017954942072"/>
    <n v="19582.017954942072"/>
    <n v="20891.831553890959"/>
    <n v="22213.807191818312"/>
    <n v="23542.923216205905"/>
    <n v="24879.25951363815"/>
    <n v="26222.896943140779"/>
    <n v="27573.917349685296"/>
    <n v="28932.403577903526"/>
    <n v="30298.439486015952"/>
    <n v="31672.109959977326"/>
    <n v="33053.500927843532"/>
    <n v="34442.6993743632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20.0376899"/>
    <n v="40.126911931181333"/>
    <n v="0"/>
    <n v="20.739032999999999"/>
    <n v="41.531894168494624"/>
    <n v="0"/>
    <n v="20.739032999999999"/>
    <n v="41.532391565804517"/>
    <n v="0"/>
    <n v="20.739032999999999"/>
    <n v="41.532894063621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Other Departments (Savoy)"/>
    <s v="PEF Other Savoy Exp Other OU"/>
    <s v="AFUDC Not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46.025089899999998"/>
    <n v="92.050179799999995"/>
    <n v="0"/>
    <n v="46.769708999999999"/>
    <n v="93.539417999999998"/>
    <n v="0"/>
    <n v="46.769708999999999"/>
    <n v="93.539417999999998"/>
    <n v="0"/>
    <n v="46.769708999999999"/>
    <n v="93.539417999999998"/>
    <n v="0"/>
    <n v="0"/>
    <n v="46.025089899999998"/>
    <n v="92.050179799999995"/>
    <n v="0"/>
    <n v="46.769708999999999"/>
    <n v="93.539417999999998"/>
    <n v="0"/>
    <n v="46.769708999999999"/>
    <n v="93.539417999999998"/>
    <n v="0"/>
    <n v="46.769708999999999"/>
    <n v="93.539417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Project Management and Construction"/>
    <s v="PEF Transmission Major Projects CC 2018"/>
    <s v="AFUDC Not Eligible"/>
    <s v="Expansion"/>
    <s v="Other Transmission &amp; Distribution Expansion"/>
    <s v="New Generation (Fossil)"/>
    <s v="GG - Transmission Lines"/>
    <s v="~"/>
    <s v="PEF Transmission Major Projects CC 2018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  <n v="0.53"/>
  </r>
  <r>
    <s v="DE Florida"/>
    <x v="26"/>
    <s v="Regulated &amp; Renewable Energy"/>
    <s v="PEF Fossil Hydro ECRC Crystal River BA"/>
    <s v="AFUDC Not Eligible"/>
    <s v="Recoverable"/>
    <s v="Major Nuclear &amp; Fossil Projects"/>
    <s v="Fossil Hydro ECRC"/>
    <s v="BA - Fossil Steam Plants "/>
    <s v="~"/>
    <s v="PEF Fossil Hydro ECRC Crystal River"/>
    <n v="12955.62"/>
    <n v="12947.19"/>
    <n v="0"/>
    <n v="17.82"/>
    <n v="34.869999999999997"/>
    <n v="66.760000000000005"/>
    <n v="76.31"/>
    <n v="78.95"/>
    <n v="78.95"/>
    <n v="80.709999999999994"/>
    <n v="231.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 Rotables Bartow CC BG"/>
    <s v="AFUDC Not Eligible"/>
    <s v="Maintenance"/>
    <s v="Maintenance"/>
    <s v="Fossil Hydro"/>
    <s v="BG - Cust - Other Production Plant"/>
    <s v="~"/>
    <s v="PEF Bartow 343.1 CC"/>
    <n v="0"/>
    <n v="0"/>
    <n v="0"/>
    <n v="0"/>
    <n v="0"/>
    <n v="0"/>
    <n v="0"/>
    <n v="0"/>
    <n v="0"/>
    <n v="0"/>
    <n v="0"/>
    <n v="0"/>
    <n v="0"/>
    <n v="0"/>
    <n v="-790.43344000000002"/>
    <n v="-790.43344000000002"/>
    <n v="-790.43344000000002"/>
    <n v="-564.45374000000004"/>
    <n v="-338.48220000000003"/>
    <n v="-226.68678000000011"/>
    <n v="1665.8842299999997"/>
    <n v="8651.5221999999994"/>
    <n v="16028.658079999999"/>
    <n v="281.1873766278477"/>
    <n v="0"/>
    <n v="0"/>
    <n v="168.33575999999999"/>
    <n v="614.34911"/>
    <n v="1557.66932"/>
    <n v="32434.37831"/>
    <n v="32892.100930000001"/>
    <n v="33059.533210000001"/>
    <n v="33409.894140000004"/>
    <n v="635.06348999999318"/>
    <n v="16246.440339999994"/>
    <n v="16673.171809999993"/>
    <n v="214.249060000001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 Rotables Citrus 1&amp;2 BG"/>
    <s v="AFUDC Not Eligible"/>
    <s v="Maintenance"/>
    <s v="Maintenance"/>
    <s v="Fossil Hydro"/>
    <s v="BG - Cust - Other Production Plant"/>
    <s v="~"/>
    <s v="PEF CITRUS CC 343.1"/>
    <n v="16.809999999999999"/>
    <n v="31.96"/>
    <n v="111.30000000000001"/>
    <n v="555.6"/>
    <n v="71718.31"/>
    <n v="86652.33"/>
    <n v="85202.04"/>
    <n v="85528.819999999992"/>
    <n v="85709.64999999998"/>
    <n v="87942.39"/>
    <n v="18743.939999999999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7982.169999999998"/>
    <n v="18030.317489999998"/>
    <n v="18068.140229999997"/>
    <n v="18117.818959999997"/>
    <n v="17985.401182880538"/>
    <n v="17985.401182880538"/>
    <n v="17985.401182880538"/>
    <n v="18028.385642880537"/>
    <n v="18071.370002880536"/>
    <n v="18126.210462880535"/>
    <n v="17988.823898267106"/>
    <n v="17988.823898267106"/>
    <n v="17988.823898267106"/>
    <n v="17988.823898267106"/>
    <n v="25105.261919111243"/>
    <n v="30695.650639032101"/>
    <n v="38038.413532783161"/>
    <n v="40328.141521133293"/>
    <n v="40328.141521133293"/>
    <n v="40328.141521133293"/>
    <n v="1510.7969887898726"/>
    <n v="7864.0987664246331"/>
    <n v="15969.790976435623"/>
    <n v="19022.412807792542"/>
    <n v="19022.412807792542"/>
    <n v="19022.412807792542"/>
    <n v="19022.412807792542"/>
    <n v="27571.110172730008"/>
    <n v="34286.624476231911"/>
    <n v="43107.197017904175"/>
    <n v="45857.757278964447"/>
    <n v="45857.757278964447"/>
    <n v="45857.757278964447"/>
    <n v="53489.746816430677"/>
    <n v="61121.718598667372"/>
    <n v="70858.768149826908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  <n v="19053.030793772057"/>
  </r>
  <r>
    <s v="DE Florida"/>
    <x v="26"/>
    <s v="Regulated &amp; Renewable Energy"/>
    <s v="PEF Fossil Hydro Maint Rotables Debary 7-10 BG"/>
    <s v="AFUDC Not Eligible"/>
    <s v="Maintenance"/>
    <s v="Maintenance"/>
    <s v="Fossil Hydro"/>
    <s v="BG - Other Production Plant"/>
    <s v="~"/>
    <s v="D OTH 343.1 DEBARY (NEW)-50222"/>
    <n v="0"/>
    <n v="0"/>
    <n v="0"/>
    <n v="0"/>
    <n v="0"/>
    <n v="0"/>
    <n v="0"/>
    <n v="0"/>
    <n v="0"/>
    <n v="0"/>
    <n v="0"/>
    <n v="0"/>
    <n v="0"/>
    <n v="0"/>
    <n v="0"/>
    <n v="0"/>
    <n v="865.73873000000003"/>
    <n v="1235.2825"/>
    <n v="1546.4370100000001"/>
    <n v="1727.0877700000001"/>
    <n v="1727.0877700000001"/>
    <n v="1727.0877700000001"/>
    <n v="0"/>
    <n v="0"/>
    <n v="0"/>
    <n v="0"/>
    <n v="123.05314"/>
    <n v="246.10685999999998"/>
    <n v="1348.7842500000002"/>
    <n v="1019.4731600000002"/>
    <n v="1320.94016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 Rotables Hines 1 BG"/>
    <s v="AFUDC Not Eligible"/>
    <s v="Maintenance"/>
    <s v="Maintenance"/>
    <s v="Fossil Hydro"/>
    <s v="BG - Other Production Plant"/>
    <s v="~"/>
    <s v="PEF Hines 1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2.26891500000005"/>
    <n v="844.5378300000001"/>
    <n v="1266.8067450000001"/>
    <n v="1689.0756600000002"/>
    <n v="2111.3445750000001"/>
    <n v="2533.6134900000002"/>
    <n v="44.671438269327609"/>
    <n v="466.94035326932766"/>
    <n v="889.20926826932771"/>
    <n v="1311.4781832693277"/>
    <n v="1733.7470982693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 Rotables Hines 2 BG"/>
    <s v="AFUDC Not Eligible"/>
    <s v="Maintenance"/>
    <s v="Maintenance"/>
    <s v="Fossil Hydro"/>
    <s v="BG - Other Production Plant"/>
    <s v="~"/>
    <s v="PEF Hines 2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.88646666666665"/>
    <n v="825.7729333333333"/>
    <n v="1238.6594"/>
    <n v="1651.5458666666666"/>
    <n v="2064.4323333333332"/>
    <n v="2477.3188"/>
    <n v="408.01875516418886"/>
    <n v="820.90522183085545"/>
    <n v="1233.791688497522"/>
    <n v="1646.6781551641886"/>
    <n v="2059.5646218308552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  <n v="1.3620254774496061"/>
  </r>
  <r>
    <s v="DE Florida"/>
    <x v="26"/>
    <s v="Regulated &amp; Renewable Energy"/>
    <s v="PEF Fossil Hydro Maint Rotables Hines 4 BG"/>
    <s v="AFUDC Not Eligible"/>
    <s v="Maintenance"/>
    <s v="Maintenance"/>
    <s v="Fossil Hydro"/>
    <s v="BG - Other Production Plant"/>
    <s v="~"/>
    <s v="PEF Hines 4 343.1"/>
    <n v="0"/>
    <n v="0"/>
    <n v="12607.88"/>
    <n v="13674.72"/>
    <n v="0"/>
    <n v="-602"/>
    <n v="0"/>
    <n v="0"/>
    <n v="0"/>
    <n v="0"/>
    <n v="0"/>
    <n v="0"/>
    <n v="0"/>
    <n v="0"/>
    <n v="5697.8512499999997"/>
    <n v="5697.8512499999997"/>
    <n v="5697.8512499999997"/>
    <n v="5697.8512499999997"/>
    <n v="5697.8512499999997"/>
    <n v="5697.8512499999997"/>
    <n v="5697.8512499999997"/>
    <n v="5793.6599200000001"/>
    <n v="12188.958129999999"/>
    <n v="14820.402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 Rotables IC 12-14 BG"/>
    <s v="AFUDC Not Eligible"/>
    <s v="Maintenance"/>
    <s v="Maintenance"/>
    <s v="Fossil Hydro"/>
    <s v="BG - Other Production Plant"/>
    <s v="~"/>
    <s v="D OTH 343.1 INTER CITY 12-50222"/>
    <n v="0"/>
    <n v="0"/>
    <n v="0"/>
    <n v="0"/>
    <n v="0"/>
    <n v="0"/>
    <n v="0"/>
    <n v="0"/>
    <n v="0"/>
    <n v="0"/>
    <n v="0"/>
    <n v="0"/>
    <n v="0"/>
    <n v="0"/>
    <n v="0"/>
    <n v="591.95613000000003"/>
    <n v="1319.2563399999999"/>
    <n v="1410.0351099999998"/>
    <n v="1410.0351099999998"/>
    <n v="1410.0351099999998"/>
    <n v="1410.0351099999998"/>
    <n v="1410.0351099999998"/>
    <n v="1410.0351099999998"/>
    <n v="1410.03510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.10416666666666"/>
    <n v="330.20833333333331"/>
    <n v="495.3125"/>
    <n v="660.41666666666663"/>
    <n v="825.52083333333326"/>
    <n v="990.62499999999989"/>
    <n v="1155.7291666666665"/>
    <n v="1320.8333333333333"/>
    <n v="1485.9375"/>
    <n v="1651.0416666666667"/>
    <n v="1816.1458333333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 Rotables IC 7-10 BG"/>
    <s v="AFUDC Not Eligible"/>
    <s v="Maintenance"/>
    <s v="Maintenance"/>
    <s v="Fossil Hydro"/>
    <s v="BG - Other Production Plant"/>
    <s v="~"/>
    <s v="D OTH 343.1 INTER CITY 7-10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.19042999999999"/>
    <n v="2332.6639100000002"/>
    <n v="2459.5187100000003"/>
    <n v="2459.5187100000003"/>
    <n v="0"/>
    <n v="0"/>
    <n v="0"/>
    <n v="0"/>
    <n v="0"/>
    <n v="0"/>
    <n v="0"/>
    <n v="0"/>
    <n v="0"/>
    <n v="0"/>
    <n v="0"/>
    <n v="0"/>
    <n v="0"/>
    <n v="0"/>
    <n v="0"/>
    <n v="165.06083333333333"/>
    <n v="330.12166666666667"/>
    <n v="495.1825"/>
    <n v="660.24333333333334"/>
    <n v="825.30416666666667"/>
    <n v="990.36500000000001"/>
    <n v="1155.4258333333332"/>
    <n v="1320.4866666666667"/>
    <n v="1485.5475000000001"/>
    <n v="1650.6083333333336"/>
    <n v="1815.6691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 Rotables Osprey BG"/>
    <s v="AFUDC Not Eligible"/>
    <s v="Maintenance"/>
    <s v="Maintenance"/>
    <s v="Fossil Hydro"/>
    <s v="BG - Other Production Plant"/>
    <s v="~"/>
    <s v="PEF Osprey CC 343.1"/>
    <n v="8278.41"/>
    <n v="8572.6"/>
    <n v="8947.8700000000008"/>
    <n v="13578.54"/>
    <n v="15441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Anclote BA-311"/>
    <s v="AFUDC Not Eligible"/>
    <s v="Maintenance"/>
    <s v="Maintenance"/>
    <s v="Fossil Hydro"/>
    <s v="BA - Fossil Steam Plants "/>
    <s v="~"/>
    <s v="PEF Anclote Struct &amp; Improv 311"/>
    <n v="2815.46"/>
    <n v="2775.14"/>
    <n v="2417.5"/>
    <n v="2088.5899999999997"/>
    <n v="2979.08"/>
    <n v="4123.41"/>
    <n v="2810.54"/>
    <n v="2696.8"/>
    <n v="2498.7199999999998"/>
    <n v="2852.2299999999996"/>
    <n v="2639.77"/>
    <n v="1558.4099999999999"/>
    <n v="1558.4099999999999"/>
    <n v="1561.3246554323998"/>
    <n v="1565.7288730052999"/>
    <n v="1582.3260885589998"/>
    <n v="1610.3375362304998"/>
    <n v="1647.7233545878998"/>
    <n v="1699.5487845816999"/>
    <n v="1401.5598805868524"/>
    <n v="1462.1453118137524"/>
    <n v="1466.7020432257525"/>
    <n v="1447.5497968060315"/>
    <n v="1484.5592140137314"/>
    <n v="1050.192201467989"/>
    <n v="1050.192201467989"/>
    <n v="1075.1017150963889"/>
    <n v="1113.8638787727889"/>
    <n v="1193.061577169789"/>
    <n v="1244.7304180642889"/>
    <n v="1273.136304660389"/>
    <n v="1075.7044610006644"/>
    <n v="1091.9152555678645"/>
    <n v="1127.9075258177645"/>
    <n v="1138.7328837769644"/>
    <n v="1154.5912586056645"/>
    <n v="1191.8086861584645"/>
    <n v="1066.2224896261237"/>
    <n v="1066.2224896261237"/>
    <n v="1227.5466562927904"/>
    <n v="1357.1991962611667"/>
    <n v="1518.5233629278334"/>
    <n v="1032.0912117438384"/>
    <n v="1007.8746031309954"/>
    <n v="29.871515635329843"/>
    <n v="181.2927992712807"/>
    <n v="332.58217125733842"/>
    <n v="493.90633792400513"/>
    <n v="566.00443775803478"/>
    <n v="727.32860442470144"/>
    <n v="537.27244256457823"/>
    <n v="537.27244256457823"/>
    <n v="589.88577589791157"/>
    <n v="642.49910923124492"/>
    <n v="343.29330588100817"/>
    <n v="200.31906961108226"/>
    <n v="221.2244185355903"/>
    <n v="264.74297624435599"/>
    <n v="317.35630957768933"/>
    <n v="369.96964291102267"/>
    <n v="422.58297624435602"/>
    <n v="475.19630957768936"/>
    <n v="527.80964291102271"/>
    <n v="494.78276919845689"/>
    <n v="494.78276919845689"/>
    <n v="554.01670341188412"/>
    <n v="646.19174494140657"/>
    <n v="802.84568395386998"/>
    <n v="831.3544574725978"/>
    <n v="940.35390807527779"/>
    <n v="938.47647151289186"/>
    <n v="977.02516231695984"/>
    <n v="1062.6134961551509"/>
    <n v="1088.3558109493254"/>
    <n v="511.27197107074267"/>
    <n v="599.77368524078975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  <n v="551.40192328865271"/>
  </r>
  <r>
    <s v="DE Florida"/>
    <x v="26"/>
    <s v="Regulated &amp; Renewable Energy"/>
    <s v="PEF Fossil Hydro Maintenance Anclote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14.5921853808"/>
    <n v="36.641844687599999"/>
    <n v="119.735593428"/>
    <n v="259.974550206"/>
    <n v="447.14617468679984"/>
    <n v="706.60953131639985"/>
    <n v="582.71676536610607"/>
    <n v="886.0369568409061"/>
    <n v="908.8501747449061"/>
    <n v="896.98237747434507"/>
    <n v="1082.2695543827451"/>
    <n v="765.60842785519344"/>
    <n v="765.60842785519344"/>
    <n v="890.31759126799341"/>
    <n v="1084.3798710967935"/>
    <n v="1480.8821416207934"/>
    <n v="1739.5615369147934"/>
    <n v="1881.7752471559936"/>
    <n v="1589.9586089537347"/>
    <n v="1671.1177459361347"/>
    <n v="1851.3125895269347"/>
    <n v="1905.5096065733348"/>
    <n v="1984.9043586137348"/>
    <n v="2171.2329366713348"/>
    <n v="1942.4404387904772"/>
    <n v="1942.4404387904772"/>
    <n v="2750.1079387904774"/>
    <n v="3399.2118206736945"/>
    <n v="4206.8793206736946"/>
    <n v="2859.2797988716584"/>
    <n v="2792.1907092485708"/>
    <n v="82.755303257999458"/>
    <n v="840.84413847718656"/>
    <n v="1598.2725596078246"/>
    <n v="2405.9400596078249"/>
    <n v="2766.8983292266635"/>
    <n v="3574.5658292266635"/>
    <n v="2640.506234036493"/>
    <n v="2640.506234036493"/>
    <n v="2903.9129007031597"/>
    <n v="3167.3195673698265"/>
    <n v="1692.3285798247696"/>
    <n v="987.51033235774094"/>
    <n v="1092.1721723674011"/>
    <n v="1310.0461882861848"/>
    <n v="1573.4528549528516"/>
    <n v="1836.8595216195183"/>
    <n v="2100.2661882861848"/>
    <n v="2363.6728549528516"/>
    <n v="2627.0795216195183"/>
    <n v="2462.6940755430392"/>
    <n v="2462.6940755430392"/>
    <n v="2759.2468882719254"/>
    <n v="3220.718309881222"/>
    <n v="4005.001286457084"/>
    <n v="4147.729556775369"/>
    <n v="4693.4318487362634"/>
    <n v="4684.0613123028907"/>
    <n v="4877.0541100423179"/>
    <n v="5305.5493885264714"/>
    <n v="5434.4274709928295"/>
    <n v="2552.9063352103171"/>
    <n v="2995.9873599129792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  <n v="2754.3609082170515"/>
  </r>
  <r>
    <s v="DE Florida"/>
    <x v="26"/>
    <s v="Regulated &amp; Renewable Energy"/>
    <s v="PEF Fossil Hydro Maintenance Anclote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10.3291569684"/>
    <n v="25.937126997299998"/>
    <n v="84.755484319000004"/>
    <n v="184.02438475050002"/>
    <n v="316.51482664389994"/>
    <n v="500.17736026969993"/>
    <n v="412.47919900362717"/>
    <n v="627.18602924652714"/>
    <n v="643.33448833852719"/>
    <n v="634.93380415875606"/>
    <n v="766.09032969445605"/>
    <n v="541.94004676307691"/>
    <n v="541.94004676307691"/>
    <n v="630.21609936747689"/>
    <n v="767.58412873987686"/>
    <n v="1048.2503952168768"/>
    <n v="1231.3579975913767"/>
    <n v="1332.0247378914769"/>
    <n v="1125.4607597537024"/>
    <n v="1182.9096917289023"/>
    <n v="1310.4615817148024"/>
    <n v="1348.8252319620024"/>
    <n v="1405.0252345587023"/>
    <n v="1536.9189215035024"/>
    <n v="1374.966920337647"/>
    <n v="1374.966920337647"/>
    <n v="1946.6785870043136"/>
    <n v="2406.1501667710581"/>
    <n v="2977.8618334377247"/>
    <n v="2023.9563665011135"/>
    <n v="1976.4669986823378"/>
    <n v="58.578780207818454"/>
    <n v="595.19592954780489"/>
    <n v="1131.3456013190462"/>
    <n v="1703.0572679857128"/>
    <n v="1958.5634681496445"/>
    <n v="2530.275134816311"/>
    <n v="1869.0961606253136"/>
    <n v="1869.0961606253136"/>
    <n v="2055.5503272919805"/>
    <n v="2242.0044939586469"/>
    <n v="1197.9240491898124"/>
    <n v="699.01459448096716"/>
    <n v="773.10017632197787"/>
    <n v="927.32375232533207"/>
    <n v="1113.7779189919988"/>
    <n v="1300.2320856586655"/>
    <n v="1486.6862523253321"/>
    <n v="1673.1404189919988"/>
    <n v="1859.5945856586654"/>
    <n v="1743.2333248101716"/>
    <n v="1743.2333248101716"/>
    <n v="1953.1498637432624"/>
    <n v="2279.8049466924072"/>
    <n v="2834.9639636377578"/>
    <n v="2935.9949545004606"/>
    <n v="3322.273322128055"/>
    <n v="3315.6403328336637"/>
    <n v="3452.2513457850455"/>
    <n v="3755.5640845207135"/>
    <n v="3846.7911437643033"/>
    <n v="1807.0896214118948"/>
    <n v="2120.7269608005499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  <n v="1949.690281070029"/>
  </r>
  <r>
    <s v="DE Florida"/>
    <x v="26"/>
    <s v="Regulated &amp; Renewable Energy"/>
    <s v="PEF Fossil Hydro Maintenance Anclote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2.5172728668"/>
    <n v="6.3210217670999995"/>
    <n v="20.655381812999998"/>
    <n v="44.847763663499997"/>
    <n v="77.136419505299983"/>
    <n v="121.89599804189997"/>
    <n v="100.52346952880761"/>
    <n v="152.84871540710762"/>
    <n v="156.78418449110762"/>
    <n v="154.73689114345223"/>
    <n v="186.70046416735224"/>
    <n v="132.0737964697941"/>
    <n v="132.0737964697941"/>
    <n v="153.58716030859409"/>
    <n v="187.0645112833941"/>
    <n v="255.46443776239408"/>
    <n v="300.08877647389409"/>
    <n v="324.62181965659408"/>
    <n v="274.28103201872034"/>
    <n v="288.28165550912036"/>
    <n v="319.36675884842037"/>
    <n v="328.71619328282037"/>
    <n v="342.41244575372036"/>
    <n v="374.55566910332038"/>
    <n v="335.08706779287678"/>
    <n v="335.08706779287678"/>
    <n v="474.41623445954349"/>
    <n v="586.39189640321092"/>
    <n v="725.72106306987757"/>
    <n v="493.24913245171626"/>
    <n v="481.67571621360548"/>
    <n v="14.275966120522639"/>
    <n v="145.05241270329751"/>
    <n v="275.71493252213492"/>
    <n v="415.04409918880162"/>
    <n v="477.31231588370986"/>
    <n v="616.64148255037651"/>
    <n v="455.50865661132218"/>
    <n v="455.50865661132218"/>
    <n v="500.94865661132218"/>
    <n v="546.38865661132218"/>
    <n v="291.94058875570209"/>
    <n v="170.35364837997895"/>
    <n v="188.40874952917395"/>
    <n v="225.99396105260865"/>
    <n v="271.43396105260865"/>
    <n v="316.87396105260865"/>
    <n v="362.31396105260865"/>
    <n v="407.75396105260864"/>
    <n v="453.19396105260864"/>
    <n v="424.83604846042584"/>
    <n v="424.83604846042584"/>
    <n v="475.99374406246903"/>
    <n v="555.60119845985218"/>
    <n v="690.89618828755829"/>
    <n v="715.51793892805642"/>
    <n v="809.65588179422252"/>
    <n v="808.03938661897246"/>
    <n v="841.33216408173905"/>
    <n v="915.25097409702437"/>
    <n v="937.4834582603645"/>
    <n v="440.39735050701154"/>
    <n v="516.83231661034347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  <n v="475.14977800711961"/>
  </r>
  <r>
    <s v="DE Florida"/>
    <x v="26"/>
    <s v="Regulated &amp; Renewable Energy"/>
    <s v="PEF Fossil Hydro Maintenance Anclote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.64380935159999997"/>
    <n v="1.6166435426999999"/>
    <n v="5.2827518809999994"/>
    <n v="11.4701151495"/>
    <n v="19.728154576099996"/>
    <n v="31.175715790299989"/>
    <n v="25.709548850059527"/>
    <n v="39.092080027159525"/>
    <n v="40.098602535159529"/>
    <n v="39.574993585143488"/>
    <n v="47.749890909443486"/>
    <n v="33.778755728083027"/>
    <n v="33.778755728083027"/>
    <n v="39.280942243683029"/>
    <n v="47.842998391283032"/>
    <n v="65.336736514283032"/>
    <n v="76.74970923978303"/>
    <n v="83.02419891968303"/>
    <n v="70.149206194173388"/>
    <n v="73.729959178973388"/>
    <n v="81.680182013073392"/>
    <n v="84.071362325873395"/>
    <n v="87.574270389173392"/>
    <n v="95.795114484373386"/>
    <n v="85.700756040611367"/>
    <n v="85.700756040611367"/>
    <n v="121.33492270727803"/>
    <n v="149.973286775421"/>
    <n v="185.60745344208766"/>
    <n v="126.15138246038052"/>
    <n v="123.19141281791994"/>
    <n v="3.6511627564551077"/>
    <n v="37.09792630994675"/>
    <n v="70.515552494780664"/>
    <n v="106.14971916144734"/>
    <n v="122.07514285289128"/>
    <n v="157.70930951955793"/>
    <n v="116.49873994405533"/>
    <n v="116.49873994405533"/>
    <n v="128.120406610722"/>
    <n v="139.74207327738867"/>
    <n v="74.66550165876545"/>
    <n v="43.568935275169515"/>
    <n v="48.186681031967368"/>
    <n v="57.799418706296535"/>
    <n v="69.421085372963205"/>
    <n v="81.042752039629875"/>
    <n v="92.664418706296544"/>
    <n v="104.28608537296321"/>
    <n v="115.90775203962988"/>
    <n v="108.65500336340764"/>
    <n v="108.65500336340764"/>
    <n v="121.73892104249799"/>
    <n v="142.09905196160258"/>
    <n v="176.70163693863924"/>
    <n v="182.99881187398759"/>
    <n v="207.07521094640074"/>
    <n v="206.66178088687107"/>
    <n v="215.17662805707306"/>
    <n v="234.08185069844797"/>
    <n v="239.76795499168367"/>
    <n v="112.63470430802613"/>
    <n v="132.18345044545211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  <n v="121.52285202924693"/>
  </r>
  <r>
    <s v="DE Florida"/>
    <x v="26"/>
    <s v="Regulated &amp; Renewable Energy"/>
    <s v="PEF Fossil Hydro Maintenance Anclote Other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9"/>
    <n v="18"/>
    <n v="27"/>
    <n v="36"/>
    <n v="45"/>
    <n v="54"/>
    <n v="63"/>
    <n v="72"/>
    <n v="81"/>
    <n v="90"/>
    <n v="99"/>
    <n v="0"/>
    <n v="0"/>
    <n v="44"/>
    <n v="88"/>
    <n v="132"/>
    <n v="176"/>
    <n v="220"/>
    <n v="264"/>
    <n v="308"/>
    <n v="352"/>
    <n v="396"/>
    <n v="440"/>
    <n v="484"/>
    <n v="0"/>
    <n v="0"/>
    <n v="48.749999979999998"/>
    <n v="97.499999959999997"/>
    <n v="146.24999994000001"/>
    <n v="194.99999991999999"/>
    <n v="243.74999989999998"/>
    <n v="292.49999987999996"/>
    <n v="341.24999985999995"/>
    <n v="389.99999983999993"/>
    <n v="438.74999981999991"/>
    <n v="487.4999997999999"/>
    <n v="536.24999977999994"/>
    <n v="0"/>
    <n v="0"/>
    <n v="54.666666648000003"/>
    <n v="109.33333329600001"/>
    <n v="163.99999994400002"/>
    <n v="218.66666659200001"/>
    <n v="273.33333324"/>
    <n v="327.99999988799999"/>
    <n v="382.66666653599998"/>
    <n v="437.33333318399997"/>
    <n v="491.99999983199996"/>
    <n v="546.66666648"/>
    <n v="601.33333312800005"/>
    <n v="0"/>
    <n v="0"/>
    <n v="143.83333333600001"/>
    <n v="287.66666667200002"/>
    <n v="431.50000000800003"/>
    <n v="575.33333334400004"/>
    <n v="719.16666668000005"/>
    <n v="863.00000001600006"/>
    <n v="1006.8333333520001"/>
    <n v="1150.6666666880001"/>
    <n v="1294.5000000240002"/>
    <n v="1438.3333333600003"/>
    <n v="1582.1666666960004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Anclote Other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44"/>
    <n v="88"/>
    <n v="132"/>
    <n v="176"/>
    <n v="220"/>
    <n v="264"/>
    <n v="308"/>
    <n v="352"/>
    <n v="396"/>
    <n v="440"/>
    <n v="484"/>
    <n v="0"/>
    <n v="0"/>
    <n v="221"/>
    <n v="442"/>
    <n v="663"/>
    <n v="884"/>
    <n v="1105"/>
    <n v="1326"/>
    <n v="1547"/>
    <n v="1768"/>
    <n v="1989"/>
    <n v="2210"/>
    <n v="2431"/>
    <n v="0"/>
    <n v="0"/>
    <n v="244.25000001999999"/>
    <n v="488.50000003999997"/>
    <n v="732.75000005999993"/>
    <n v="977.00000007999995"/>
    <n v="1221.2500000999999"/>
    <n v="1465.5000001199999"/>
    <n v="1709.7500001399999"/>
    <n v="1954.0000001599999"/>
    <n v="2198.2500001799999"/>
    <n v="2442.5000001999997"/>
    <n v="2686.7500002199995"/>
    <n v="0"/>
    <n v="0"/>
    <n v="273.91666675099998"/>
    <n v="547.83333350199996"/>
    <n v="821.75000025299994"/>
    <n v="1095.6666670039999"/>
    <n v="1369.5833337549998"/>
    <n v="1643.5000005059997"/>
    <n v="1917.4166672569995"/>
    <n v="2191.3333340079994"/>
    <n v="2465.2500007589992"/>
    <n v="2739.1666675099991"/>
    <n v="3013.083334260999"/>
    <n v="0"/>
    <n v="0"/>
    <n v="720.08333334600002"/>
    <n v="1440.166666692"/>
    <n v="2160.2500000380001"/>
    <n v="2880.3333333840001"/>
    <n v="3600.4166667300001"/>
    <n v="4320.5000000760001"/>
    <n v="5040.5833334220006"/>
    <n v="5760.6666667680001"/>
    <n v="6480.7500001139997"/>
    <n v="7200.8333334599993"/>
    <n v="7920.9166668059988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Anclote Other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31"/>
    <n v="62"/>
    <n v="93"/>
    <n v="124"/>
    <n v="155"/>
    <n v="186"/>
    <n v="217"/>
    <n v="248"/>
    <n v="279"/>
    <n v="310"/>
    <n v="341"/>
    <n v="0"/>
    <n v="0"/>
    <n v="156"/>
    <n v="312"/>
    <n v="468"/>
    <n v="624"/>
    <n v="780"/>
    <n v="936"/>
    <n v="1092"/>
    <n v="1248"/>
    <n v="1404"/>
    <n v="1560"/>
    <n v="1716"/>
    <n v="0"/>
    <n v="0"/>
    <n v="172.833333348"/>
    <n v="345.66666669599999"/>
    <n v="518.50000004399999"/>
    <n v="691.33333339199999"/>
    <n v="864.16666673999998"/>
    <n v="1037.000000088"/>
    <n v="1209.833333436"/>
    <n v="1382.666666784"/>
    <n v="1555.500000132"/>
    <n v="1728.33333348"/>
    <n v="1901.166666828"/>
    <n v="0"/>
    <n v="0"/>
    <n v="193.83333340799999"/>
    <n v="387.66666681599997"/>
    <n v="581.5000002239999"/>
    <n v="775.33333363199995"/>
    <n v="969.16666703999999"/>
    <n v="1163.000000448"/>
    <n v="1356.8333338560001"/>
    <n v="1550.6666672640001"/>
    <n v="1744.5000006720002"/>
    <n v="1938.3333340800002"/>
    <n v="2132.1666674880003"/>
    <n v="0"/>
    <n v="0"/>
    <n v="509.666666652"/>
    <n v="1019.333333304"/>
    <n v="1528.999999956"/>
    <n v="2038.666666608"/>
    <n v="2548.33333326"/>
    <n v="3057.999999912"/>
    <n v="3567.666666564"/>
    <n v="4077.333333216"/>
    <n v="4586.9999998679996"/>
    <n v="5096.6666665199991"/>
    <n v="5606.3333331719987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Anclote Other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8"/>
    <n v="16"/>
    <n v="24"/>
    <n v="32"/>
    <n v="40"/>
    <n v="48"/>
    <n v="56"/>
    <n v="64"/>
    <n v="72"/>
    <n v="80"/>
    <n v="88"/>
    <n v="0"/>
    <n v="0"/>
    <n v="38"/>
    <n v="76"/>
    <n v="114"/>
    <n v="152"/>
    <n v="190"/>
    <n v="228"/>
    <n v="266"/>
    <n v="304"/>
    <n v="342"/>
    <n v="380"/>
    <n v="418"/>
    <n v="0"/>
    <n v="0"/>
    <n v="42.166666673999998"/>
    <n v="84.333333347999996"/>
    <n v="126.50000002199999"/>
    <n v="168.66666669599999"/>
    <n v="210.83333336999999"/>
    <n v="253.00000004399999"/>
    <n v="295.16666671799999"/>
    <n v="337.33333339199999"/>
    <n v="379.50000006599998"/>
    <n v="421.66666673999998"/>
    <n v="463.83333341399998"/>
    <n v="0"/>
    <n v="0"/>
    <n v="47.250000014000001"/>
    <n v="94.500000028000002"/>
    <n v="141.75000004200001"/>
    <n v="189.000000056"/>
    <n v="236.25000007"/>
    <n v="283.50000008400002"/>
    <n v="330.75000009800004"/>
    <n v="378.00000011200007"/>
    <n v="425.25000012600009"/>
    <n v="472.50000014000011"/>
    <n v="519.75000015400008"/>
    <n v="0"/>
    <n v="0"/>
    <n v="124.249999996"/>
    <n v="248.499999992"/>
    <n v="372.74999998800001"/>
    <n v="496.999999984"/>
    <n v="621.24999997999998"/>
    <n v="745.49999997600003"/>
    <n v="869.74999997200007"/>
    <n v="993.99999996800011"/>
    <n v="1118.2499999640002"/>
    <n v="1242.4999999600002"/>
    <n v="1366.7499999560002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Anclote Other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2"/>
    <n v="4"/>
    <n v="6"/>
    <n v="8"/>
    <n v="10"/>
    <n v="12"/>
    <n v="14"/>
    <n v="16"/>
    <n v="18"/>
    <n v="20"/>
    <n v="22"/>
    <n v="0"/>
    <n v="0"/>
    <n v="10"/>
    <n v="20"/>
    <n v="30"/>
    <n v="40"/>
    <n v="50"/>
    <n v="60"/>
    <n v="70"/>
    <n v="80"/>
    <n v="90"/>
    <n v="100"/>
    <n v="110"/>
    <n v="0"/>
    <n v="0"/>
    <n v="10.75"/>
    <n v="21.5"/>
    <n v="32.25"/>
    <n v="43"/>
    <n v="53.75"/>
    <n v="64.5"/>
    <n v="75.25"/>
    <n v="86"/>
    <n v="96.75"/>
    <n v="107.5"/>
    <n v="118.25"/>
    <n v="0"/>
    <n v="0"/>
    <n v="12.08333333"/>
    <n v="24.166666660000001"/>
    <n v="36.249999989999999"/>
    <n v="48.333333320000001"/>
    <n v="60.416666650000003"/>
    <n v="72.499999979999998"/>
    <n v="84.58333331"/>
    <n v="96.666666640000003"/>
    <n v="108.74999997"/>
    <n v="120.83333330000001"/>
    <n v="132.91666663000001"/>
    <n v="0"/>
    <n v="0"/>
    <n v="31.75"/>
    <n v="63.5"/>
    <n v="95.25"/>
    <n v="127"/>
    <n v="158.75"/>
    <n v="190.5"/>
    <n v="222.25"/>
    <n v="254"/>
    <n v="285.75"/>
    <n v="317.5"/>
    <n v="349.25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Bartow CC BG"/>
    <s v="AFUDC Not Eligible"/>
    <s v="Maintenance"/>
    <s v="Maintenance"/>
    <s v="Fossil Hydro"/>
    <s v="BG - Other Production Plant"/>
    <s v="~"/>
    <s v="PEF Bartow 344 CC"/>
    <n v="0"/>
    <n v="0"/>
    <n v="11.17"/>
    <n v="13.28"/>
    <n v="22.36"/>
    <n v="0"/>
    <n v="0"/>
    <n v="0"/>
    <n v="0"/>
    <n v="0"/>
    <n v="0"/>
    <n v="2527.04"/>
    <n v="2527.04"/>
    <n v="2527.04"/>
    <n v="2527.04"/>
    <n v="2527.04"/>
    <n v="2527.04"/>
    <n v="2527.04"/>
    <n v="2527.04"/>
    <n v="2527.04"/>
    <n v="2527.04"/>
    <n v="2527.04"/>
    <n v="2527.04"/>
    <n v="2260.4620155001289"/>
    <n v="1862.539622132153"/>
    <n v="1862.539622132153"/>
    <n v="1862.539622132153"/>
    <n v="1862.539622132153"/>
    <n v="1862.539622132153"/>
    <n v="1862.539622132153"/>
    <n v="1356.5184450607562"/>
    <n v="1356.5184450607562"/>
    <n v="1356.5184450607562"/>
    <n v="1356.5184450607562"/>
    <n v="1356.5184450607562"/>
    <n v="1156.5376974977135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8.06892429658672"/>
    <n v="993.57214694005245"/>
    <n v="725.30766726623824"/>
    <n v="725.30766726623824"/>
    <n v="725.30766726623824"/>
    <n v="725.30766726623824"/>
    <n v="725.30766726623824"/>
    <n v="725.30766726623824"/>
    <n v="725.30766726623824"/>
    <n v="725.30766726623824"/>
    <n v="725.30766726623824"/>
    <n v="725.30766726623824"/>
    <n v="725.30766726623824"/>
    <n v="725.30766726623824"/>
    <n v="718.05459059357588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531.36039703924621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  <n v="345.38425807551005"/>
  </r>
  <r>
    <s v="DE Florida"/>
    <x v="26"/>
    <s v="Regulated &amp; Renewable Energy"/>
    <s v="PEF Fossil Hydro Maintenance Bartow CC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34.416385746800003"/>
    <n v="109.87511911920004"/>
    <n v="194.15671463360007"/>
    <n v="316.62978889840008"/>
    <n v="561.78892255560004"/>
    <n v="601.23565310140009"/>
    <n v="656.80097830620014"/>
    <n v="899.85210229000018"/>
    <n v="984.19571712380014"/>
    <n v="1151.0578829496001"/>
    <n v="1029.632543232226"/>
    <n v="848.38028458638723"/>
    <n v="848.38028458638723"/>
    <n v="862.64283245118725"/>
    <n v="1356.6939455471872"/>
    <n v="1428.7101812393873"/>
    <n v="1453.1913954871873"/>
    <n v="1058.3833539741368"/>
    <n v="1072.1126961843368"/>
    <n v="1548.9985977691367"/>
    <n v="1642.1984079397366"/>
    <n v="1970.8350573247367"/>
    <n v="1680.2904874942833"/>
    <n v="1450.0571170206256"/>
    <n v="1454.8256284192255"/>
    <n v="1454.8256284192255"/>
    <n v="1564.4231284192256"/>
    <n v="1674.0206284192257"/>
    <n v="1783.6181284192257"/>
    <n v="1893.2156284192258"/>
    <n v="1976.0172052159057"/>
    <n v="2085.6147052159058"/>
    <n v="2195.2122052159057"/>
    <n v="2304.8097052159055"/>
    <n v="2414.4072052159054"/>
    <n v="2524.0047052159052"/>
    <n v="2552.6631850611948"/>
    <n v="2026.9083911063685"/>
    <n v="2026.9083911063685"/>
    <n v="2189.9992244397017"/>
    <n v="2353.0900577730349"/>
    <n v="2516.1808911063681"/>
    <n v="2679.2717244397013"/>
    <n v="2724.4514191147773"/>
    <n v="2887.5422524481105"/>
    <n v="3050.6330857814437"/>
    <n v="3213.7239191147769"/>
    <n v="3376.8147524481101"/>
    <n v="3539.9055857814433"/>
    <n v="3558.0158862618887"/>
    <n v="2994.7703311357513"/>
    <n v="2994.7703311357513"/>
    <n v="3009.1104415027744"/>
    <n v="3505.8483003977062"/>
    <n v="3578.2561743507499"/>
    <n v="3602.870522190985"/>
    <n v="4115.968009748316"/>
    <n v="4129.7720147849477"/>
    <n v="4609.2513144184304"/>
    <n v="4702.9579632375016"/>
    <n v="5025.0939810422806"/>
    <n v="5264.631568621834"/>
    <n v="5416.9428938318142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  <n v="3891.9739388343946"/>
  </r>
  <r>
    <s v="DE Florida"/>
    <x v="26"/>
    <s v="Regulated &amp; Renewable Energy"/>
    <s v="PEF Fossil Hydro Maintenance Bartow CC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15.8505991674"/>
    <n v="50.603409795600029"/>
    <n v="89.419623604800051"/>
    <n v="145.82507022120006"/>
    <n v="258.73405457580009"/>
    <n v="276.9013984377001"/>
    <n v="302.49222322410014"/>
    <n v="414.43035559500015"/>
    <n v="453.27513264090015"/>
    <n v="530.12414654280008"/>
    <n v="474.20123811234635"/>
    <n v="390.72481147308986"/>
    <n v="390.72481147308986"/>
    <n v="397.29348288948984"/>
    <n v="624.83062811748982"/>
    <n v="657.99798316458987"/>
    <n v="669.2729007874899"/>
    <n v="487.44253486443716"/>
    <n v="493.76563636053714"/>
    <n v="713.39727723693716"/>
    <n v="756.32080919523719"/>
    <n v="907.67568531273719"/>
    <n v="773.86426331949747"/>
    <n v="667.82939675374348"/>
    <n v="670.02555306604347"/>
    <n v="670.02555306604347"/>
    <n v="720.50138639937677"/>
    <n v="770.97721973271007"/>
    <n v="821.45305306604337"/>
    <n v="871.92888639937667"/>
    <n v="910.06368500451288"/>
    <n v="960.53951833784618"/>
    <n v="1011.0153516711795"/>
    <n v="1061.4911850045128"/>
    <n v="1111.9670183378462"/>
    <n v="1162.4428516711796"/>
    <n v="1175.641698837014"/>
    <n v="933.50271914160282"/>
    <n v="933.50271914160282"/>
    <n v="1008.6152191416028"/>
    <n v="1083.7277191416028"/>
    <n v="1158.8402191416028"/>
    <n v="1233.9527191416028"/>
    <n v="1254.7605091744474"/>
    <n v="1329.8730091744474"/>
    <n v="1404.9855091744473"/>
    <n v="1480.0980091744473"/>
    <n v="1555.2105091744472"/>
    <n v="1630.3230091744472"/>
    <n v="1638.6638209603382"/>
    <n v="1379.2579770837917"/>
    <n v="1379.2579770837917"/>
    <n v="1385.8623880896"/>
    <n v="1614.6375438116654"/>
    <n v="1647.9853596515188"/>
    <n v="1659.3216231541119"/>
    <n v="1895.6312893383385"/>
    <n v="1901.9887942985383"/>
    <n v="2122.8154324838888"/>
    <n v="2165.9725077739972"/>
    <n v="2314.333894604717"/>
    <n v="2424.65415290295"/>
    <n v="2494.8019109592124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  <n v="1792.4693337756585"/>
  </r>
  <r>
    <s v="DE Florida"/>
    <x v="26"/>
    <s v="Regulated &amp; Renewable Energy"/>
    <s v="PEF Fossil Hydro Maintenance Bartow CC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185.36141165820001"/>
    <n v="591.77065645080029"/>
    <n v="1045.6984929264006"/>
    <n v="1705.3198169916006"/>
    <n v="3025.7095705794009"/>
    <n v="3238.1636531511008"/>
    <n v="3537.4300315263008"/>
    <n v="4846.466366085001"/>
    <n v="5300.7282291687006"/>
    <n v="6199.4224394603998"/>
    <n v="5545.4440540867508"/>
    <n v="4569.2469956273599"/>
    <n v="4569.2469956273599"/>
    <n v="4646.0629060925603"/>
    <n v="7306.9469520965604"/>
    <n v="7694.8154287118605"/>
    <n v="7826.6675199065603"/>
    <n v="5700.2915416947108"/>
    <n v="5774.2356877170105"/>
    <n v="8342.6705189622098"/>
    <n v="8844.6305012391094"/>
    <n v="10614.617440041609"/>
    <n v="9049.788639899376"/>
    <n v="7809.7867734689198"/>
    <n v="7835.46924956782"/>
    <n v="7835.46924956782"/>
    <n v="8425.7450829011541"/>
    <n v="9016.0209162344872"/>
    <n v="9606.2967495678204"/>
    <n v="10196.572582901154"/>
    <n v="10642.529559519911"/>
    <n v="11232.805392853244"/>
    <n v="11823.081226186578"/>
    <n v="12413.357059519911"/>
    <n v="13003.632892853244"/>
    <n v="13593.908726186577"/>
    <n v="13748.25903593584"/>
    <n v="10916.622986582646"/>
    <n v="10916.622986582646"/>
    <n v="11795.005486582646"/>
    <n v="12673.387986582646"/>
    <n v="13551.770486582645"/>
    <n v="14430.152986582645"/>
    <n v="14673.483971818459"/>
    <n v="15551.866471818459"/>
    <n v="16430.248971818459"/>
    <n v="17308.631471818459"/>
    <n v="18187.013971818458"/>
    <n v="19065.396471818458"/>
    <n v="19162.935804266726"/>
    <n v="16129.380373388503"/>
    <n v="16129.380373388503"/>
    <n v="16206.613990108546"/>
    <n v="18881.967276959891"/>
    <n v="19271.944888098984"/>
    <n v="19404.513958925541"/>
    <n v="22167.97767571469"/>
    <n v="22242.323912034633"/>
    <n v="24824.725267762482"/>
    <n v="25329.414786446727"/>
    <n v="27064.38955958861"/>
    <n v="28354.501961492224"/>
    <n v="29174.827203928387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  <n v="20961.577290574893"/>
  </r>
  <r>
    <s v="DE Florida"/>
    <x v="26"/>
    <s v="Regulated &amp; Renewable Energy"/>
    <s v="PEF Fossil Hydro Maintenance Bartow CC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306.93"/>
    <n v="601.21"/>
    <n v="601.21"/>
    <n v="619.2659962898"/>
    <n v="658.85419186119998"/>
    <n v="703.07115836960008"/>
    <n v="767.3246622324001"/>
    <n v="895.94340913660017"/>
    <n v="916.63849390290011"/>
    <n v="945.78993685570003"/>
    <n v="1073.3027508150001"/>
    <n v="1117.5522547493001"/>
    <n v="1205.0937725956001"/>
    <n v="1077.9681754416647"/>
    <n v="888.20711181620379"/>
    <n v="888.20711181620379"/>
    <n v="895.68972527900382"/>
    <n v="1154.8855958350039"/>
    <n v="1192.667741061704"/>
    <n v="1205.5114114250039"/>
    <n v="877.99392071843636"/>
    <n v="885.19679651813635"/>
    <n v="1135.3872184009363"/>
    <n v="1184.2829809900363"/>
    <n v="1356.6968470375364"/>
    <n v="1156.6897990870475"/>
    <n v="998.20018492905797"/>
    <n v="1000.701906776158"/>
    <n v="1000.701906776158"/>
    <n v="1058.2002401094915"/>
    <n v="1115.6985734428249"/>
    <n v="1173.1969067761584"/>
    <n v="1230.6952401094918"/>
    <n v="1274.1355801097757"/>
    <n v="1331.6339134431091"/>
    <n v="1389.1322467764426"/>
    <n v="1446.630580109776"/>
    <n v="1504.1289134431095"/>
    <n v="1561.6272467764429"/>
    <n v="1576.6623965469312"/>
    <n v="1251.9278924870146"/>
    <n v="1251.9278924870146"/>
    <n v="1337.4912258203478"/>
    <n v="1423.0545591536811"/>
    <n v="1508.6178924870144"/>
    <n v="1594.1812258203477"/>
    <n v="1617.8841231345136"/>
    <n v="1703.4474564678469"/>
    <n v="1789.0107898011802"/>
    <n v="1874.5741231345135"/>
    <n v="1960.1374564678467"/>
    <n v="2045.70078980118"/>
    <n v="2055.2021066140514"/>
    <n v="1729.8568893805175"/>
    <n v="1729.8568893805175"/>
    <n v="1737.3801859174714"/>
    <n v="1997.9853080504265"/>
    <n v="2035.972875329674"/>
    <n v="2048.8863769085506"/>
    <n v="2318.07430171956"/>
    <n v="2325.3163396558234"/>
    <n v="2576.867050365066"/>
    <n v="2626.0286598999037"/>
    <n v="2795.0318771102816"/>
    <n v="2920.7012239272849"/>
    <n v="3000.6087864329543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  <n v="2155.8822801570309"/>
  </r>
  <r>
    <s v="DE Florida"/>
    <x v="26"/>
    <s v="Regulated &amp; Renewable Energy"/>
    <s v="PEF Fossil Hydro Maintenance Bartow CC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14.883659976800001"/>
    <n v="47.516433739200018"/>
    <n v="83.96472959360004"/>
    <n v="136.92925663840003"/>
    <n v="242.95041796560002"/>
    <n v="260.00949351640003"/>
    <n v="284.03919300120003"/>
    <n v="389.14872754000004"/>
    <n v="425.62384417880003"/>
    <n v="497.78481300959999"/>
    <n v="445.27338771884706"/>
    <n v="366.88930033795464"/>
    <n v="366.88930033795464"/>
    <n v="373.05726098275466"/>
    <n v="586.71388467875465"/>
    <n v="617.85792091595465"/>
    <n v="628.44503111875463"/>
    <n v="457.70692139341998"/>
    <n v="463.64429269861995"/>
    <n v="669.87767406341993"/>
    <n v="710.18272801901992"/>
    <n v="852.30445402901989"/>
    <n v="726.65597317817492"/>
    <n v="627.08958562508451"/>
    <n v="629.15176910868456"/>
    <n v="629.15176910868456"/>
    <n v="676.54843577535121"/>
    <n v="723.94510244201786"/>
    <n v="771.3417691086845"/>
    <n v="818.73843577535115"/>
    <n v="854.54690526513548"/>
    <n v="901.94357193180213"/>
    <n v="949.34023859846877"/>
    <n v="996.73690526513542"/>
    <n v="1044.1335719318022"/>
    <n v="1091.5302385984689"/>
    <n v="1103.9239192608982"/>
    <n v="876.55616619836326"/>
    <n v="876.55616619836326"/>
    <n v="947.08616619836323"/>
    <n v="1017.6161661983632"/>
    <n v="1088.1461661983633"/>
    <n v="1158.6761661983633"/>
    <n v="1178.214504437891"/>
    <n v="1248.744504437891"/>
    <n v="1319.274504437891"/>
    <n v="1389.804504437891"/>
    <n v="1460.3345044378909"/>
    <n v="1530.8645044378909"/>
    <n v="1538.6964559141286"/>
    <n v="1295.1157729755525"/>
    <n v="1295.1157729755525"/>
    <n v="1301.3172483879248"/>
    <n v="1516.1348153025656"/>
    <n v="1547.4480784845953"/>
    <n v="1558.0927157304718"/>
    <n v="1779.985112078693"/>
    <n v="1785.9547452011682"/>
    <n v="1993.308734209256"/>
    <n v="2033.832793212569"/>
    <n v="2173.1426410955969"/>
    <n v="2276.7322524510028"/>
    <n v="2342.600290711548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  <n v="1683.1152661655319"/>
  </r>
  <r>
    <s v="DE Florida"/>
    <x v="26"/>
    <s v="Regulated &amp; Renewable Energy"/>
    <s v="PEF Fossil Hydro Maintenance Bartow CC BG-346"/>
    <s v="AFUDC Not Eligible"/>
    <s v="Maintenance"/>
    <s v="Maintenance"/>
    <s v="Fossil Hydro"/>
    <s v="BG - Other Production Plant"/>
    <s v="~"/>
    <s v="PEF Bartow 346 CC"/>
    <n v="3105.73"/>
    <n v="3448.9699999999993"/>
    <n v="3143.96"/>
    <n v="3024"/>
    <n v="3315.18"/>
    <n v="3772.17"/>
    <n v="4072.6400000000003"/>
    <n v="4844.630000000001"/>
    <n v="4750.8000000000011"/>
    <n v="6469.49"/>
    <n v="13603.96"/>
    <n v="14192.100000000002"/>
    <n v="14192.100000000002"/>
    <n v="14200.591887161003"/>
    <n v="14219.210549034002"/>
    <n v="14240.006160872003"/>
    <n v="14270.225125018003"/>
    <n v="14330.715605187004"/>
    <n v="14340.448677890505"/>
    <n v="14354.158847086504"/>
    <n v="14414.129197675005"/>
    <n v="14434.940112138505"/>
    <n v="14476.111625442005"/>
    <n v="12949.023545908052"/>
    <n v="10669.530944026854"/>
    <n v="10669.530944026854"/>
    <n v="10673.050080172854"/>
    <n v="10794.952081592854"/>
    <n v="10812.721342774354"/>
    <n v="10818.761829142853"/>
    <n v="7879.4833675276468"/>
    <n v="7882.8709406941471"/>
    <n v="8000.5376037401475"/>
    <n v="8023.5336927896478"/>
    <n v="8104.6213864271476"/>
    <n v="6909.8213824356553"/>
    <n v="5963.0377887122377"/>
    <n v="5964.2143695717377"/>
    <n v="5964.2143695717377"/>
    <n v="5991.2560362384047"/>
    <n v="6018.2977029050717"/>
    <n v="6045.3393695717386"/>
    <n v="6072.3810362384056"/>
    <n v="6092.8111796195071"/>
    <n v="6119.8528462861741"/>
    <n v="6146.8945129528411"/>
    <n v="6173.936179619508"/>
    <n v="6200.977846286175"/>
    <n v="6228.019512952842"/>
    <n v="6235.0905963183359"/>
    <n v="4950.8911018682156"/>
    <n v="4950.8911018682156"/>
    <n v="4991.1319352015489"/>
    <n v="5031.3727685348822"/>
    <n v="5071.6136018682155"/>
    <n v="5111.8544352015488"/>
    <n v="5123.0020179706844"/>
    <n v="5163.2428513040177"/>
    <n v="5203.483684637351"/>
    <n v="5243.7245179706842"/>
    <n v="5283.9653513040175"/>
    <n v="5324.2061846373508"/>
    <n v="5328.6746980930438"/>
    <n v="4485.1280602034385"/>
    <n v="4485.1280602034385"/>
    <n v="4488.6663133738393"/>
    <n v="4611.2305237675655"/>
    <n v="4629.0963130131977"/>
    <n v="4635.1696131520403"/>
    <n v="4761.7703690464496"/>
    <n v="4765.1763445469878"/>
    <n v="4883.4822089126528"/>
    <n v="4906.6032197546729"/>
    <n v="4986.0864843269692"/>
    <n v="5045.1895600349872"/>
    <n v="5082.7705838569145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  <n v="3651.8772741670673"/>
  </r>
  <r>
    <s v="DE Florida"/>
    <x v="26"/>
    <s v="Regulated &amp; Renewable Energy"/>
    <s v="PEF Fossil Hydro Maintenance Bartow CT BG"/>
    <s v="AFUDC Not Eligible"/>
    <s v="Maintenance"/>
    <s v="Maintenance"/>
    <s v="Fossil Hydro"/>
    <s v="BG - Other Production Plant"/>
    <s v="~"/>
    <s v="PEF Bartow 341"/>
    <n v="0"/>
    <n v="0"/>
    <n v="0"/>
    <n v="0"/>
    <n v="0"/>
    <n v="0"/>
    <n v="0"/>
    <n v="14.32"/>
    <n v="21.26"/>
    <n v="171.68"/>
    <n v="187.67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  <n v="374.79"/>
  </r>
  <r>
    <s v="DE Florida"/>
    <x v="26"/>
    <s v="Regulated &amp; Renewable Energy"/>
    <s v="PEF Fossil Hydro Maintenance Bartow CT BG-341"/>
    <s v="AFUDC Not Eligible"/>
    <s v="Maintenance"/>
    <s v="Maintenance"/>
    <s v="Fossil Hydro"/>
    <s v="BG - Other Production Plant"/>
    <s v="~"/>
    <s v="PEF Bartow 341"/>
    <n v="0"/>
    <n v="0"/>
    <n v="0"/>
    <n v="0"/>
    <n v="0"/>
    <n v="0"/>
    <n v="0"/>
    <n v="0"/>
    <n v="0"/>
    <n v="0"/>
    <n v="50.28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  <n v="190.12"/>
  </r>
  <r>
    <s v="DE Florida"/>
    <x v="26"/>
    <s v="Regulated &amp; Renewable Energy"/>
    <s v="PEF Fossil Hydro Maintenance Bartow Other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12"/>
    <n v="24"/>
    <n v="36"/>
    <n v="48"/>
    <n v="60"/>
    <n v="72"/>
    <n v="84"/>
    <n v="96"/>
    <n v="108"/>
    <n v="120"/>
    <n v="132"/>
    <n v="0"/>
    <n v="0"/>
    <n v="58"/>
    <n v="116"/>
    <n v="174"/>
    <n v="232"/>
    <n v="290"/>
    <n v="348"/>
    <n v="406"/>
    <n v="464"/>
    <n v="522"/>
    <n v="580"/>
    <n v="638"/>
    <n v="0"/>
    <n v="0"/>
    <n v="64.416666672000005"/>
    <n v="128.83333334400001"/>
    <n v="193.250000016"/>
    <n v="257.66666668800002"/>
    <n v="322.08333336000004"/>
    <n v="386.50000003200006"/>
    <n v="450.91666670400008"/>
    <n v="515.33333337600004"/>
    <n v="579.75000004800006"/>
    <n v="644.16666672000008"/>
    <n v="708.5833333920001"/>
    <n v="0"/>
    <n v="0"/>
    <n v="72.249999990000006"/>
    <n v="144.49999998000001"/>
    <n v="216.74999997000003"/>
    <n v="288.99999996000003"/>
    <n v="361.24999995000002"/>
    <n v="433.49999994000001"/>
    <n v="505.74999993"/>
    <n v="577.99999992000005"/>
    <n v="650.24999991000004"/>
    <n v="722.49999990000003"/>
    <n v="794.74999989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Bartow Other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5"/>
    <n v="10"/>
    <n v="15"/>
    <n v="20"/>
    <n v="25"/>
    <n v="30"/>
    <n v="35"/>
    <n v="40"/>
    <n v="45"/>
    <n v="50"/>
    <n v="55"/>
    <n v="0"/>
    <n v="0"/>
    <n v="27"/>
    <n v="54"/>
    <n v="81"/>
    <n v="108"/>
    <n v="135"/>
    <n v="162"/>
    <n v="189"/>
    <n v="216"/>
    <n v="243"/>
    <n v="270"/>
    <n v="297"/>
    <n v="0"/>
    <n v="0"/>
    <n v="29.666666664000001"/>
    <n v="59.333333328000002"/>
    <n v="88.999999991999999"/>
    <n v="118.666666656"/>
    <n v="148.33333332000001"/>
    <n v="177.999999984"/>
    <n v="207.66666664799999"/>
    <n v="237.33333331199998"/>
    <n v="266.99999997599997"/>
    <n v="296.66666663999996"/>
    <n v="326.33333330399995"/>
    <n v="0"/>
    <n v="0"/>
    <n v="33.249999987000002"/>
    <n v="66.499999974000005"/>
    <n v="99.749999961000015"/>
    <n v="132.99999994800001"/>
    <n v="166.24999993500001"/>
    <n v="199.499999922"/>
    <n v="232.749999909"/>
    <n v="265.99999989600002"/>
    <n v="299.24999988300004"/>
    <n v="332.49999987000007"/>
    <n v="365.7499998570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Bartow Other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63"/>
    <n v="126"/>
    <n v="189"/>
    <n v="252"/>
    <n v="315"/>
    <n v="378"/>
    <n v="441"/>
    <n v="504"/>
    <n v="567"/>
    <n v="630"/>
    <n v="693"/>
    <n v="0"/>
    <n v="0"/>
    <n v="314"/>
    <n v="628"/>
    <n v="942"/>
    <n v="1256"/>
    <n v="1570"/>
    <n v="1884"/>
    <n v="2198"/>
    <n v="2512"/>
    <n v="2826"/>
    <n v="3140"/>
    <n v="3454"/>
    <n v="0"/>
    <n v="0"/>
    <n v="347.08333327600002"/>
    <n v="694.16666655200004"/>
    <n v="1041.249999828"/>
    <n v="1388.3333331040001"/>
    <n v="1735.4166663800002"/>
    <n v="2082.499999656"/>
    <n v="2429.5833329319998"/>
    <n v="2776.6666662079997"/>
    <n v="3123.7499994839995"/>
    <n v="3470.8333327599994"/>
    <n v="3817.9166660359992"/>
    <n v="0"/>
    <n v="0"/>
    <n v="389.25000014800003"/>
    <n v="778.50000029600005"/>
    <n v="1167.7500004440001"/>
    <n v="1557.0000005920001"/>
    <n v="1946.2500007400001"/>
    <n v="2335.5000008880002"/>
    <n v="2724.750001036"/>
    <n v="3114.0000011840002"/>
    <n v="3503.2500013320005"/>
    <n v="3892.5000014800007"/>
    <n v="4281.750001628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Bartow Other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6"/>
    <n v="12"/>
    <n v="18"/>
    <n v="24"/>
    <n v="30"/>
    <n v="36"/>
    <n v="42"/>
    <n v="48"/>
    <n v="54"/>
    <n v="60"/>
    <n v="66"/>
    <n v="0"/>
    <n v="0"/>
    <n v="31"/>
    <n v="62"/>
    <n v="93"/>
    <n v="124"/>
    <n v="155"/>
    <n v="186"/>
    <n v="217"/>
    <n v="248"/>
    <n v="279"/>
    <n v="310"/>
    <n v="341"/>
    <n v="0"/>
    <n v="0"/>
    <n v="33.833333318999998"/>
    <n v="67.666666637999995"/>
    <n v="101.499999957"/>
    <n v="135.33333327599999"/>
    <n v="169.16666659499998"/>
    <n v="202.99999991399997"/>
    <n v="236.83333323299996"/>
    <n v="270.66666655199998"/>
    <n v="304.499999871"/>
    <n v="338.33333319000002"/>
    <n v="372.16666650900004"/>
    <n v="0"/>
    <n v="0"/>
    <n v="37.916666679999999"/>
    <n v="75.833333359999997"/>
    <n v="113.75000004"/>
    <n v="151.66666671999999"/>
    <n v="189.58333339999999"/>
    <n v="227.50000007999998"/>
    <n v="265.41666676"/>
    <n v="303.33333343999999"/>
    <n v="341.25000011999998"/>
    <n v="379.16666679999997"/>
    <n v="417.08333347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Bartow Other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5"/>
    <n v="10"/>
    <n v="15"/>
    <n v="20"/>
    <n v="25"/>
    <n v="30"/>
    <n v="35"/>
    <n v="40"/>
    <n v="45"/>
    <n v="50"/>
    <n v="55"/>
    <n v="0"/>
    <n v="0"/>
    <n v="25"/>
    <n v="50"/>
    <n v="75"/>
    <n v="100"/>
    <n v="125"/>
    <n v="150"/>
    <n v="175"/>
    <n v="200"/>
    <n v="225"/>
    <n v="250"/>
    <n v="275"/>
    <n v="0"/>
    <n v="0"/>
    <n v="27.833333325000002"/>
    <n v="55.666666650000003"/>
    <n v="83.499999975000009"/>
    <n v="111.33333330000001"/>
    <n v="139.166666625"/>
    <n v="166.99999995000002"/>
    <n v="194.83333327500003"/>
    <n v="222.66666660000004"/>
    <n v="250.49999992500005"/>
    <n v="278.33333325000007"/>
    <n v="306.16666657500008"/>
    <n v="0"/>
    <n v="0"/>
    <n v="31.25"/>
    <n v="62.5"/>
    <n v="93.75"/>
    <n v="125"/>
    <n v="156.25"/>
    <n v="187.5"/>
    <n v="218.75"/>
    <n v="250"/>
    <n v="281.25"/>
    <n v="312.5"/>
    <n v="34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Bartow Other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3"/>
    <n v="6"/>
    <n v="9"/>
    <n v="12"/>
    <n v="15"/>
    <n v="18"/>
    <n v="21"/>
    <n v="24"/>
    <n v="27"/>
    <n v="30"/>
    <n v="33"/>
    <n v="0"/>
    <n v="0"/>
    <n v="14"/>
    <n v="28"/>
    <n v="42"/>
    <n v="56"/>
    <n v="70"/>
    <n v="84"/>
    <n v="98"/>
    <n v="112"/>
    <n v="126"/>
    <n v="140"/>
    <n v="154"/>
    <n v="0"/>
    <n v="0"/>
    <n v="15.916666668"/>
    <n v="31.833333335999999"/>
    <n v="47.750000004"/>
    <n v="63.666666671999998"/>
    <n v="79.583333339999996"/>
    <n v="95.500000008000001"/>
    <n v="111.41666667600001"/>
    <n v="127.33333334400001"/>
    <n v="143.25000001200002"/>
    <n v="159.16666668000002"/>
    <n v="175.08333334800002"/>
    <n v="0"/>
    <n v="0"/>
    <n v="17.833333335999999"/>
    <n v="35.666666671999998"/>
    <n v="53.500000008000001"/>
    <n v="71.333333343999996"/>
    <n v="89.166666679999992"/>
    <n v="107.00000001599999"/>
    <n v="124.83333335199998"/>
    <n v="142.66666668799999"/>
    <n v="160.500000024"/>
    <n v="178.33333336000001"/>
    <n v="196.166666696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Citrus CC BA"/>
    <s v="AFUDC Not Eligible"/>
    <s v="Maintenance"/>
    <s v="Maintenance"/>
    <s v="Fossil Hydro"/>
    <s v="BA - Fossil Steam Plants "/>
    <s v="~"/>
    <s v="PEF Citrus CC 342"/>
    <n v="5951.8399999999992"/>
    <n v="6200.44"/>
    <n v="7064.8200000000015"/>
    <n v="5641.4900000000007"/>
    <n v="8276.41"/>
    <n v="10128.48"/>
    <n v="10912.320000000002"/>
    <n v="13305.240000000002"/>
    <n v="17018.79"/>
    <n v="19642.410000000003"/>
    <n v="21207.870000000006"/>
    <n v="22667.72"/>
    <n v="22667.72"/>
    <n v="22667.72"/>
    <n v="22667.72"/>
    <n v="22667.72"/>
    <n v="22585.545533688357"/>
    <n v="22585.545533688357"/>
    <n v="22585.545533688357"/>
    <n v="22585.545533688357"/>
    <n v="22585.545533688357"/>
    <n v="22211.003886497005"/>
    <n v="21440.084412338303"/>
    <n v="21440.084412338303"/>
    <n v="18719.026826561967"/>
    <n v="18719.026826561967"/>
    <n v="18719.026826561967"/>
    <n v="18719.026826561967"/>
    <n v="18719.026826561967"/>
    <n v="18719.026826561967"/>
    <n v="18719.026826561967"/>
    <n v="18719.026826561967"/>
    <n v="18719.026826561967"/>
    <n v="18719.026826561967"/>
    <n v="18719.026826561967"/>
    <n v="18719.026826561967"/>
    <n v="16014.516688060194"/>
    <n v="16014.516688060194"/>
    <n v="16014.516688060194"/>
    <n v="16014.516688060194"/>
    <n v="16014.516688060194"/>
    <n v="16014.516688060194"/>
    <n v="16014.516688060194"/>
    <n v="16014.516688060194"/>
    <n v="13752.381813053253"/>
    <n v="13752.381813053253"/>
    <n v="13752.381813053253"/>
    <n v="13752.381813053253"/>
    <n v="13752.381813053253"/>
    <n v="13752.381813053253"/>
    <n v="9028.1209387226118"/>
    <n v="9028.1209387226118"/>
    <n v="9028.1209387226118"/>
    <n v="9028.1209387226118"/>
    <n v="9028.1209387226118"/>
    <n v="9028.1209387226118"/>
    <n v="9028.1209387226118"/>
    <n v="7486.3946309149105"/>
    <n v="7486.3946309149105"/>
    <n v="7486.3946309149105"/>
    <n v="7486.3946309149105"/>
    <n v="7486.3946309149105"/>
    <n v="7409.109549599566"/>
    <n v="5003.4862502070882"/>
    <n v="5003.4862502070882"/>
    <n v="5003.4862502070882"/>
    <n v="5003.4862502070882"/>
    <n v="5003.4862502070882"/>
    <n v="5003.4862502070882"/>
    <n v="5003.4862502070882"/>
    <n v="4845.2957603585319"/>
    <n v="4687.1052705099755"/>
    <n v="4687.1052705099755"/>
    <n v="4687.1052705099755"/>
    <n v="4687.1052705099755"/>
    <n v="4599.0356235294157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  <n v="3270.8049112605445"/>
  </r>
  <r>
    <s v="DE Florida"/>
    <x v="26"/>
    <s v="Regulated &amp; Renewable Energy"/>
    <s v="PEF Fossil Hydro Maintenance Citrus CC BA-341"/>
    <s v="AFUDC Not Eligible"/>
    <s v="Maintenance"/>
    <s v="Maintenance"/>
    <s v="Fossil Hydro"/>
    <s v="BA - Fossil Steam Plants "/>
    <s v="~"/>
    <s v="PEF Citrus CC Struct &amp; Improv 341"/>
    <n v="1479.62"/>
    <n v="1541.39"/>
    <n v="1543.47"/>
    <n v="809.72"/>
    <n v="602.65"/>
    <n v="564.95000000000005"/>
    <n v="564.95000000000005"/>
    <n v="564.95000000000005"/>
    <n v="564.95000000000005"/>
    <n v="564.95000000000005"/>
    <n v="564.95000000000005"/>
    <n v="158.34"/>
    <n v="158.34"/>
    <n v="159.74474212679999"/>
    <n v="161.14954854679999"/>
    <n v="182.8935212616"/>
    <n v="182.23050012398539"/>
    <n v="288.61042227998541"/>
    <n v="604.32026263958539"/>
    <n v="648.66982139398544"/>
    <n v="672.52646578198551"/>
    <n v="661.37379426922314"/>
    <n v="638.4182385318104"/>
    <n v="704.00137219541034"/>
    <n v="614.65339028602625"/>
    <n v="614.65339028602625"/>
    <n v="810.01371462002624"/>
    <n v="880.20851411522619"/>
    <n v="968.06687808402626"/>
    <n v="1052.8235164172263"/>
    <n v="1177.1474797328262"/>
    <n v="1232.4198898820262"/>
    <n v="1246.9356237784261"/>
    <n v="1280.3259056816262"/>
    <n v="1325.0014012124261"/>
    <n v="1382.4504989104262"/>
    <n v="1182.7151480868076"/>
    <n v="1221.9475429216077"/>
    <n v="1221.9475429216077"/>
    <n v="1411.3083762549411"/>
    <n v="1600.6692095882745"/>
    <n v="1790.0300429216079"/>
    <n v="1979.3908762549413"/>
    <n v="2168.7517095882745"/>
    <n v="1862.4041017863924"/>
    <n v="2051.7649351197256"/>
    <n v="2138.6141420918239"/>
    <n v="2250.6910703737972"/>
    <n v="2440.0519037071304"/>
    <n v="2629.4127370404635"/>
    <n v="1726.1487144930113"/>
    <n v="1726.1487144930113"/>
    <n v="1946.187881159678"/>
    <n v="2166.2270478263445"/>
    <n v="2350.5308375966124"/>
    <n v="2570.5700042632789"/>
    <n v="2790.6091709299453"/>
    <n v="2314.0586680253091"/>
    <n v="2518.1734744910596"/>
    <n v="2738.212641157726"/>
    <n v="2909.7588786360402"/>
    <n v="3129.7980453027067"/>
    <n v="3097.4878735368529"/>
    <n v="2091.7814592527461"/>
    <n v="2091.7814592527461"/>
    <n v="2284.9189592527459"/>
    <n v="2478.0564592527458"/>
    <n v="2671.1939592527456"/>
    <n v="2864.3314592527454"/>
    <n v="3057.4689592527452"/>
    <n v="2960.8038565274342"/>
    <n v="2864.1387538021231"/>
    <n v="3057.2762538021229"/>
    <n v="3206.9456552598349"/>
    <n v="3400.0831552598347"/>
    <n v="3336.1963624727587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  <n v="2372.6816534052596"/>
  </r>
  <r>
    <s v="DE Florida"/>
    <x v="26"/>
    <s v="Regulated &amp; Renewable Energy"/>
    <s v="PEF Fossil Hydro Maintenance Citrus CC BA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1029.5700000000002"/>
    <n v="1135.97"/>
    <n v="1135.97"/>
    <n v="1138.8064197008"/>
    <n v="1141.6429692208001"/>
    <n v="1185.5478478496"/>
    <n v="1181.2500286739632"/>
    <n v="1396.0496714099631"/>
    <n v="2033.5229797475631"/>
    <n v="2123.0724847939632"/>
    <n v="2171.2432165219634"/>
    <n v="2135.2369571399972"/>
    <n v="2061.1252348326898"/>
    <n v="2193.5490361942898"/>
    <n v="1915.1558577945843"/>
    <n v="1915.1558577945843"/>
    <n v="2309.6224734985844"/>
    <n v="2451.3580336297846"/>
    <n v="2628.7594154825847"/>
    <n v="2799.8978715417848"/>
    <n v="3050.9296674153848"/>
    <n v="3162.5343171705849"/>
    <n v="3191.8441191689853"/>
    <n v="3259.2649301481856"/>
    <n v="3349.4725584729858"/>
    <n v="3465.4723205609857"/>
    <n v="2964.7836302517667"/>
    <n v="3044.0006876005668"/>
    <n v="3044.0006876005668"/>
    <n v="3426.3531876005668"/>
    <n v="3808.7056876005668"/>
    <n v="4191.0581876005672"/>
    <n v="4573.4106876005671"/>
    <n v="4955.7631876005671"/>
    <n v="4255.7355216201759"/>
    <n v="4638.0880216201758"/>
    <n v="4813.4516954288174"/>
    <n v="5039.7545320111794"/>
    <n v="5422.1070320111794"/>
    <n v="5804.4595320111794"/>
    <n v="3810.4935822228877"/>
    <n v="3810.4935822228877"/>
    <n v="4254.7902488895543"/>
    <n v="4699.0869155562214"/>
    <n v="5071.2277516147915"/>
    <n v="5515.5244182814586"/>
    <n v="5959.8210849481256"/>
    <n v="4942.066336329126"/>
    <n v="5354.2089994006774"/>
    <n v="5798.5056660673445"/>
    <n v="6144.8868246830007"/>
    <n v="6589.1834913496677"/>
    <n v="6521.1606837050158"/>
    <n v="4403.8406501996651"/>
    <n v="4403.8406501996651"/>
    <n v="4793.8189835329986"/>
    <n v="5183.797316866332"/>
    <n v="5573.7756501996655"/>
    <n v="5963.753983532999"/>
    <n v="6353.7323168663324"/>
    <n v="6152.8523748998505"/>
    <n v="5951.9724329333685"/>
    <n v="6341.950766266702"/>
    <n v="6644.1594193323999"/>
    <n v="7034.1377526657334"/>
    <n v="6901.9678966593847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  <n v="4908.635710116876"/>
  </r>
  <r>
    <s v="DE Florida"/>
    <x v="26"/>
    <s v="Regulated &amp; Renewable Energy"/>
    <s v="PEF Fossil Hydro Maintenance Citrus CC BA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8.6246130827999998"/>
    <n v="17.2496209028"/>
    <n v="150.74981853359998"/>
    <n v="150.20332396402807"/>
    <n v="803.3379106400281"/>
    <n v="2741.6831539316281"/>
    <n v="3013.9735461340283"/>
    <n v="3160.444790482029"/>
    <n v="3108.0343585126598"/>
    <n v="3000.1579101730863"/>
    <n v="3402.8148404486865"/>
    <n v="2970.9482975508104"/>
    <n v="2970.9482975508104"/>
    <n v="4170.3906556648108"/>
    <n v="4601.3615609440112"/>
    <n v="5140.7804200088112"/>
    <n v="5661.1557955860117"/>
    <n v="6424.4603623536113"/>
    <n v="6763.8131464668113"/>
    <n v="6852.9345489512116"/>
    <n v="7057.9389099984119"/>
    <n v="7332.2304371652117"/>
    <n v="7684.9473025232119"/>
    <n v="6574.632215841797"/>
    <n v="6815.5050559925967"/>
    <n v="6815.5050559925967"/>
    <n v="7978.1117226592633"/>
    <n v="9140.7183893259298"/>
    <n v="10303.325055992596"/>
    <n v="11465.931722659263"/>
    <n v="12628.53838932593"/>
    <n v="10844.690792341815"/>
    <n v="12007.297459008481"/>
    <n v="12540.520012178882"/>
    <n v="13228.631601605475"/>
    <n v="14391.238268272142"/>
    <n v="15553.844934938808"/>
    <n v="10210.739859002631"/>
    <n v="10210.739859002631"/>
    <n v="11561.699025669299"/>
    <n v="12912.658192335966"/>
    <n v="14044.215351060966"/>
    <n v="15395.174517727633"/>
    <n v="16746.133684394299"/>
    <n v="13886.407388021893"/>
    <n v="15139.596867988561"/>
    <n v="16490.556034655227"/>
    <n v="17543.786536930227"/>
    <n v="18894.745703596895"/>
    <n v="18699.68759750868"/>
    <n v="12628.188198723485"/>
    <n v="12628.188198723485"/>
    <n v="13813.984032056818"/>
    <n v="14999.779865390152"/>
    <n v="16185.575698723485"/>
    <n v="17371.371532056819"/>
    <n v="18557.167365390153"/>
    <n v="17970.462965910447"/>
    <n v="17383.758566430741"/>
    <n v="18569.554399764074"/>
    <n v="19488.471506105667"/>
    <n v="20674.267339439"/>
    <n v="20285.802536307321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  <n v="14427.13385935816"/>
  </r>
  <r>
    <s v="DE Florida"/>
    <x v="26"/>
    <s v="Regulated &amp; Renewable Energy"/>
    <s v="PEF Fossil Hydro Maintenance Citrus CC BA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.2075786094"/>
    <n v="0.41516671939999999"/>
    <n v="3.6282714828000002"/>
    <n v="3.6151183614127218"/>
    <n v="19.33486925941272"/>
    <n v="65.987282101212713"/>
    <n v="72.540812146412719"/>
    <n v="76.066106200412719"/>
    <n v="74.804683284183412"/>
    <n v="72.208295142668121"/>
    <n v="81.899508516468117"/>
    <n v="71.505273371020564"/>
    <n v="71.505273371020564"/>
    <n v="100.37364976802056"/>
    <n v="110.74632855962055"/>
    <n v="123.72915058002056"/>
    <n v="136.25363090062055"/>
    <n v="154.62497104042055"/>
    <n v="162.79256978902055"/>
    <n v="164.93755839522055"/>
    <n v="169.87163715082053"/>
    <n v="176.47333084222052"/>
    <n v="184.96257850122052"/>
    <n v="158.23933196523291"/>
    <n v="164.03669918863289"/>
    <n v="164.03669918863289"/>
    <n v="192.01836585529955"/>
    <n v="220.0000325219662"/>
    <n v="247.98169918863286"/>
    <n v="275.96336585529951"/>
    <n v="303.9450325219662"/>
    <n v="261.01119495784667"/>
    <n v="288.99286162451335"/>
    <n v="301.82648469734659"/>
    <n v="318.38798367791765"/>
    <n v="346.36965034458433"/>
    <n v="374.35131701125101"/>
    <n v="245.75299097206459"/>
    <n v="245.75299097206459"/>
    <n v="278.26799097206458"/>
    <n v="310.78299097206457"/>
    <n v="338.01740480466378"/>
    <n v="370.53240480466377"/>
    <n v="403.04740480466376"/>
    <n v="334.21926310180231"/>
    <n v="364.38113397585374"/>
    <n v="396.89613397585373"/>
    <n v="422.24537518642938"/>
    <n v="454.76037518642937"/>
    <n v="450.06569980421745"/>
    <n v="303.93632670500051"/>
    <n v="303.93632670500051"/>
    <n v="332.47632670500053"/>
    <n v="361.01632670500055"/>
    <n v="389.55632670500057"/>
    <n v="418.09632670500059"/>
    <n v="446.63632670500061"/>
    <n v="432.51544862670079"/>
    <n v="418.39457054840096"/>
    <n v="446.93457054840098"/>
    <n v="469.05127350667226"/>
    <n v="497.59127350667228"/>
    <n v="488.24164612064777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  <n v="347.23435622962484"/>
  </r>
  <r>
    <s v="DE Florida"/>
    <x v="26"/>
    <s v="Regulated &amp; Renewable Energy"/>
    <s v="PEF Fossil Hydro Maintenance Citrus CC BA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1.4927214951000001"/>
    <n v="2.9855113101000001"/>
    <n v="26.091314746200002"/>
    <n v="25.99672914762025"/>
    <n v="139.03925376462024"/>
    <n v="474.52208433432025"/>
    <n v="521.64926760012031"/>
    <n v="547.00005989112037"/>
    <n v="537.92902358872948"/>
    <n v="519.25809983764941"/>
    <n v="588.94872238534936"/>
    <n v="514.20258996071698"/>
    <n v="514.20258996071698"/>
    <n v="721.79838271121696"/>
    <n v="796.38950093261701"/>
    <n v="889.75045730921704"/>
    <n v="979.81542615911701"/>
    <n v="1111.925831945817"/>
    <n v="1170.6599676577171"/>
    <n v="1186.0848257800171"/>
    <n v="1221.5663498074171"/>
    <n v="1269.0398833555171"/>
    <n v="1330.0870331290171"/>
    <n v="1137.9171142803107"/>
    <n v="1179.6066443064108"/>
    <n v="1179.6066443064108"/>
    <n v="1380.8266443064108"/>
    <n v="1582.0466443064108"/>
    <n v="1783.2666443064109"/>
    <n v="1984.4866443064109"/>
    <n v="2185.7066443064109"/>
    <n v="1876.9640626269868"/>
    <n v="2078.1840626269868"/>
    <n v="2170.4724050434083"/>
    <n v="2289.5684140327644"/>
    <n v="2490.7884140327642"/>
    <n v="2692.008414032764"/>
    <n v="1767.2413302893028"/>
    <n v="1767.2413302893028"/>
    <n v="2001.0613302893028"/>
    <n v="2234.8813302893027"/>
    <n v="2430.7278824141176"/>
    <n v="2664.5478824141178"/>
    <n v="2898.367882414118"/>
    <n v="2403.4154948295773"/>
    <n v="2620.3138078472834"/>
    <n v="2854.1338078472836"/>
    <n v="3036.423814916538"/>
    <n v="3270.2438149165382"/>
    <n v="3236.4837646363758"/>
    <n v="2185.6475338864157"/>
    <n v="2185.6475338864157"/>
    <n v="2390.8817005530823"/>
    <n v="2596.1158672197489"/>
    <n v="2801.3500338864155"/>
    <n v="3006.5842005530822"/>
    <n v="3211.8183672197488"/>
    <n v="3110.2733453274523"/>
    <n v="3008.7283234351557"/>
    <n v="3213.9624901018224"/>
    <n v="3373.0060465508413"/>
    <n v="3578.240213217508"/>
    <n v="3511.0058896420483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  <n v="2497.0050783152969"/>
  </r>
  <r>
    <s v="DE Florida"/>
    <x v="26"/>
    <s v="Regulated &amp; Renewable Energy"/>
    <s v="PEF Fossil Hydro Maintenance Citrus CC BA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7.2754985100000003E-2"/>
    <n v="0.14551330010000002"/>
    <n v="1.2716861261999999"/>
    <n v="1.2670760406361929"/>
    <n v="6.7767489576361921"/>
    <n v="23.128123557336195"/>
    <n v="25.425094243136193"/>
    <n v="26.660687434136197"/>
    <n v="26.218566708208154"/>
    <n v="25.308549143798352"/>
    <n v="28.705257921498351"/>
    <n v="25.062144474892261"/>
    <n v="25.062144474892261"/>
    <n v="35.180327175392264"/>
    <n v="38.815885256792264"/>
    <n v="43.366281973392262"/>
    <n v="47.756032833292259"/>
    <n v="54.195070949992257"/>
    <n v="57.057762471892254"/>
    <n v="57.809567364192255"/>
    <n v="59.538930651592253"/>
    <n v="61.852782389692251"/>
    <n v="64.828209813192245"/>
    <n v="55.461881513907457"/>
    <n v="57.493821930007456"/>
    <n v="57.493821930007456"/>
    <n v="67.301321930007461"/>
    <n v="77.108821930007466"/>
    <n v="86.91632193000747"/>
    <n v="96.723821930007475"/>
    <n v="106.53132193000748"/>
    <n v="91.483211311837337"/>
    <n v="101.29071131183734"/>
    <n v="105.78886218276993"/>
    <n v="111.59362367846178"/>
    <n v="121.40112367846179"/>
    <n v="131.20862367846178"/>
    <n v="86.135430129503021"/>
    <n v="86.135430129503021"/>
    <n v="97.532096796169682"/>
    <n v="108.92876346283634"/>
    <n v="118.47455882842726"/>
    <n v="129.87122549509394"/>
    <n v="141.26789216176061"/>
    <n v="117.14366661442943"/>
    <n v="127.71555000346855"/>
    <n v="139.11221667013521"/>
    <n v="147.99724980345403"/>
    <n v="159.3939164701207"/>
    <n v="157.74842856801436"/>
    <n v="106.52995316751566"/>
    <n v="106.52995316751566"/>
    <n v="116.53328650084899"/>
    <n v="126.53661983418232"/>
    <n v="136.53995316751565"/>
    <n v="146.54328650084898"/>
    <n v="156.54661983418231"/>
    <n v="151.59723349886858"/>
    <n v="146.64784716355484"/>
    <n v="156.65118049688817"/>
    <n v="164.40313396310773"/>
    <n v="174.40646729644106"/>
    <n v="171.12940925753489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  <n v="121.70614843620393"/>
  </r>
  <r>
    <s v="DE Florida"/>
    <x v="26"/>
    <s v="Regulated &amp; Renewable Energy"/>
    <s v="PEF Fossil Hydro Maintenance Citrus Other BG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9"/>
    <n v="18"/>
    <n v="27"/>
    <n v="36"/>
    <n v="45"/>
    <n v="54"/>
    <n v="63"/>
    <n v="72"/>
    <n v="81"/>
    <n v="90"/>
    <n v="99"/>
    <n v="0"/>
    <n v="0"/>
    <n v="45"/>
    <n v="90"/>
    <n v="135"/>
    <n v="180"/>
    <n v="225"/>
    <n v="270"/>
    <n v="315"/>
    <n v="360"/>
    <n v="405"/>
    <n v="450"/>
    <n v="495"/>
    <n v="0"/>
    <n v="0"/>
    <n v="49.750000020000002"/>
    <n v="99.500000040000003"/>
    <n v="149.25000005999999"/>
    <n v="199.00000008000001"/>
    <n v="248.75000010000002"/>
    <n v="298.50000012000004"/>
    <n v="348.25000014000005"/>
    <n v="398.00000016000007"/>
    <n v="447.75000018000009"/>
    <n v="497.5000002000001"/>
    <n v="547.25000022000006"/>
    <n v="0"/>
    <n v="0"/>
    <n v="55.833333345"/>
    <n v="111.66666669"/>
    <n v="167.500000035"/>
    <n v="223.33333338"/>
    <n v="279.16666672500003"/>
    <n v="335.00000007000006"/>
    <n v="390.83333341500008"/>
    <n v="446.66666676000011"/>
    <n v="502.50000010500014"/>
    <n v="558.33333345000017"/>
    <n v="614.1666667950002"/>
    <n v="0"/>
    <n v="0"/>
    <n v="146.749999995"/>
    <n v="293.49999998999999"/>
    <n v="440.24999998499999"/>
    <n v="586.99999997999998"/>
    <n v="733.74999997500004"/>
    <n v="880.49999997000009"/>
    <n v="1027.2499999650001"/>
    <n v="1173.9999999600002"/>
    <n v="1320.7499999550002"/>
    <n v="1467.4999999500003"/>
    <n v="1614.2499999450004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Citrus Other BG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18"/>
    <n v="36"/>
    <n v="54"/>
    <n v="72"/>
    <n v="90"/>
    <n v="108"/>
    <n v="126"/>
    <n v="144"/>
    <n v="162"/>
    <n v="180"/>
    <n v="198"/>
    <n v="0"/>
    <n v="0"/>
    <n v="91"/>
    <n v="182"/>
    <n v="273"/>
    <n v="364"/>
    <n v="455"/>
    <n v="546"/>
    <n v="637"/>
    <n v="728"/>
    <n v="819"/>
    <n v="910"/>
    <n v="1001"/>
    <n v="0"/>
    <n v="0"/>
    <n v="100.499999964"/>
    <n v="200.99999992799999"/>
    <n v="301.49999989200001"/>
    <n v="401.99999985599999"/>
    <n v="502.49999981999997"/>
    <n v="602.99999978400001"/>
    <n v="703.49999974800005"/>
    <n v="803.99999971200009"/>
    <n v="904.49999967600013"/>
    <n v="1004.9999996400002"/>
    <n v="1105.4999996040001"/>
    <n v="0"/>
    <n v="0"/>
    <n v="112.749999999"/>
    <n v="225.49999999799999"/>
    <n v="338.24999999699997"/>
    <n v="450.99999999599999"/>
    <n v="563.74999999499994"/>
    <n v="676.49999999399995"/>
    <n v="789.24999999299996"/>
    <n v="901.99999999199997"/>
    <n v="1014.749999991"/>
    <n v="1127.4999999899999"/>
    <n v="1240.2499999889999"/>
    <n v="0"/>
    <n v="0"/>
    <n v="296.33333329599998"/>
    <n v="592.66666659199996"/>
    <n v="888.99999988799993"/>
    <n v="1185.3333331839999"/>
    <n v="1481.66666648"/>
    <n v="1777.9999997760001"/>
    <n v="2074.3333330720002"/>
    <n v="2370.6666663680003"/>
    <n v="2666.9999996640004"/>
    <n v="2963.3333329600005"/>
    <n v="3259.6666662560006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Citrus Other BG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56"/>
    <n v="112"/>
    <n v="168"/>
    <n v="224"/>
    <n v="280"/>
    <n v="336"/>
    <n v="392"/>
    <n v="448"/>
    <n v="504"/>
    <n v="560"/>
    <n v="616"/>
    <n v="0"/>
    <n v="0"/>
    <n v="276"/>
    <n v="552"/>
    <n v="828"/>
    <n v="1104"/>
    <n v="1380"/>
    <n v="1656"/>
    <n v="1932"/>
    <n v="2208"/>
    <n v="2484"/>
    <n v="2760"/>
    <n v="3036"/>
    <n v="0"/>
    <n v="0"/>
    <n v="305.66666674800001"/>
    <n v="611.33333349600002"/>
    <n v="917.00000024400003"/>
    <n v="1222.666666992"/>
    <n v="1528.3333337399999"/>
    <n v="1834.0000004879998"/>
    <n v="2139.6666672359997"/>
    <n v="2445.3333339839996"/>
    <n v="2751.0000007319995"/>
    <n v="3056.6666674799994"/>
    <n v="3362.3333342279993"/>
    <n v="0"/>
    <n v="0"/>
    <n v="342.74999997600003"/>
    <n v="685.49999995200005"/>
    <n v="1028.2499999280001"/>
    <n v="1370.9999999040001"/>
    <n v="1713.7499998800001"/>
    <n v="2056.4999998560002"/>
    <n v="2399.249999832"/>
    <n v="2741.9999998080002"/>
    <n v="3084.7499997840005"/>
    <n v="3427.4999997600007"/>
    <n v="3770.249999736001"/>
    <n v="0"/>
    <n v="0"/>
    <n v="901.16666656799998"/>
    <n v="1802.333333136"/>
    <n v="2703.4999997039999"/>
    <n v="3604.6666662719999"/>
    <n v="4505.8333328400004"/>
    <n v="5406.9999994080008"/>
    <n v="6308.1666659760012"/>
    <n v="7209.3333325440017"/>
    <n v="8110.4999991120021"/>
    <n v="9011.6666656800026"/>
    <n v="9912.833332248003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Citrus Other BG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1"/>
    <n v="2"/>
    <n v="3"/>
    <n v="4"/>
    <n v="5"/>
    <n v="6"/>
    <n v="7"/>
    <n v="8"/>
    <n v="9"/>
    <n v="10"/>
    <n v="11"/>
    <n v="0"/>
    <n v="0"/>
    <n v="7"/>
    <n v="14"/>
    <n v="21"/>
    <n v="28"/>
    <n v="35"/>
    <n v="42"/>
    <n v="49"/>
    <n v="56"/>
    <n v="63"/>
    <n v="70"/>
    <n v="77"/>
    <n v="0"/>
    <n v="0"/>
    <n v="7.3333333359999999"/>
    <n v="14.666666672"/>
    <n v="22.000000008000001"/>
    <n v="29.333333344"/>
    <n v="36.666666679999999"/>
    <n v="44.000000016000001"/>
    <n v="51.333333352000004"/>
    <n v="58.666666688000007"/>
    <n v="66.000000024000002"/>
    <n v="73.333333359999997"/>
    <n v="80.666666695999993"/>
    <n v="0"/>
    <n v="0"/>
    <n v="8.2500000030000002"/>
    <n v="16.500000006"/>
    <n v="24.750000009000001"/>
    <n v="33.000000012000001"/>
    <n v="41.250000014999998"/>
    <n v="49.500000017999994"/>
    <n v="57.750000020999991"/>
    <n v="66.000000023999988"/>
    <n v="74.250000026999984"/>
    <n v="82.500000029999981"/>
    <n v="90.750000032999978"/>
    <n v="0"/>
    <n v="0"/>
    <n v="21.666666665000001"/>
    <n v="43.333333330000002"/>
    <n v="64.999999994999996"/>
    <n v="86.666666660000004"/>
    <n v="108.33333332500001"/>
    <n v="129.99999999000002"/>
    <n v="151.66666665500003"/>
    <n v="173.33333332000004"/>
    <n v="194.99999998500004"/>
    <n v="216.66666665000005"/>
    <n v="238.33333331500006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Citrus Other BG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10"/>
    <n v="20"/>
    <n v="30"/>
    <n v="40"/>
    <n v="50"/>
    <n v="60"/>
    <n v="70"/>
    <n v="80"/>
    <n v="90"/>
    <n v="100"/>
    <n v="110"/>
    <n v="0"/>
    <n v="0"/>
    <n v="48"/>
    <n v="96"/>
    <n v="144"/>
    <n v="192"/>
    <n v="240"/>
    <n v="288"/>
    <n v="336"/>
    <n v="384"/>
    <n v="432"/>
    <n v="480"/>
    <n v="528"/>
    <n v="0"/>
    <n v="0"/>
    <n v="52.916666687999999"/>
    <n v="105.833333376"/>
    <n v="158.75000006400001"/>
    <n v="211.666666752"/>
    <n v="264.58333343999999"/>
    <n v="317.50000012800001"/>
    <n v="370.41666681600003"/>
    <n v="423.33333350400005"/>
    <n v="476.25000019200007"/>
    <n v="529.16666688000009"/>
    <n v="582.08333356800006"/>
    <n v="0"/>
    <n v="0"/>
    <n v="59.333333328000002"/>
    <n v="118.666666656"/>
    <n v="177.999999984"/>
    <n v="237.33333331200001"/>
    <n v="296.66666664000002"/>
    <n v="355.999999968"/>
    <n v="415.33333329599998"/>
    <n v="474.66666662399996"/>
    <n v="533.99999995199994"/>
    <n v="593.33333327999992"/>
    <n v="652.6666666079999"/>
    <n v="0"/>
    <n v="0"/>
    <n v="156"/>
    <n v="312"/>
    <n v="468"/>
    <n v="624"/>
    <n v="780"/>
    <n v="936"/>
    <n v="1092"/>
    <n v="1248"/>
    <n v="1404"/>
    <n v="1560"/>
    <n v="1716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Citrus Other BG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8"/>
    <n v="10"/>
    <n v="12"/>
    <n v="14"/>
    <n v="16"/>
    <n v="18"/>
    <n v="20"/>
    <n v="22"/>
    <n v="0"/>
    <n v="0"/>
    <n v="2.5833333340000002"/>
    <n v="5.1666666680000004"/>
    <n v="7.7500000020000002"/>
    <n v="10.333333336000001"/>
    <n v="12.916666670000001"/>
    <n v="15.500000004000002"/>
    <n v="18.083333338000003"/>
    <n v="20.666666672000002"/>
    <n v="23.250000006"/>
    <n v="25.833333339999999"/>
    <n v="28.416666673999998"/>
    <n v="0"/>
    <n v="0"/>
    <n v="2.9166666659999998"/>
    <n v="5.8333333319999996"/>
    <n v="8.7499999979999998"/>
    <n v="11.666666663999999"/>
    <n v="14.583333329999999"/>
    <n v="17.499999996"/>
    <n v="20.416666662000001"/>
    <n v="23.333333328000002"/>
    <n v="26.249999994000003"/>
    <n v="29.166666660000004"/>
    <n v="32.083333326000002"/>
    <n v="0"/>
    <n v="0"/>
    <n v="7.5833333339999998"/>
    <n v="15.166666668"/>
    <n v="22.750000002"/>
    <n v="30.333333335999999"/>
    <n v="37.916666669999998"/>
    <n v="45.500000004"/>
    <n v="53.083333338000003"/>
    <n v="60.666666672000005"/>
    <n v="68.250000006000008"/>
    <n v="75.83333334000001"/>
    <n v="83.416666674000012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CR 4&amp;5-311"/>
    <s v="AFUDC Not Eligible"/>
    <s v="Maintenance"/>
    <s v="Maintenance"/>
    <s v="Fossil Hydro"/>
    <s v="BA - Fossil Steam Plants "/>
    <s v="~"/>
    <s v="PEF CR4&amp;5 Struct &amp; Improv 311"/>
    <n v="4353.9800000000005"/>
    <n v="5103.0000000000009"/>
    <n v="6642.29"/>
    <n v="6805.92"/>
    <n v="6605.07"/>
    <n v="7123.1"/>
    <n v="2608.2899999999995"/>
    <n v="2580.04"/>
    <n v="3607.79"/>
    <n v="3723.84"/>
    <n v="5650.73"/>
    <n v="7165.6399999999994"/>
    <n v="7165.6399999999994"/>
    <n v="7170.7877978879997"/>
    <n v="7294.8553387776001"/>
    <n v="7452.0950620927997"/>
    <n v="7501.3188170559997"/>
    <n v="7879.1670339135999"/>
    <n v="7827.6577542464001"/>
    <n v="7866.2168045056005"/>
    <n v="8258.4655463872004"/>
    <n v="8471.3458408959996"/>
    <n v="9543.4170700863997"/>
    <n v="9593.2022109631998"/>
    <n v="4730.228890808834"/>
    <n v="4730.228890808834"/>
    <n v="4874.2240755128341"/>
    <n v="5393.5957988664341"/>
    <n v="5134.3965022883422"/>
    <n v="4571.3616230716489"/>
    <n v="4001.605346160768"/>
    <n v="4080.3248448423678"/>
    <n v="4099.7947340007677"/>
    <n v="4419.4392043879679"/>
    <n v="4506.9945419623682"/>
    <n v="4398.4011579553853"/>
    <n v="3628.3532849796443"/>
    <n v="3708.9852405508441"/>
    <n v="3708.9852405508441"/>
    <n v="3879.5735738841772"/>
    <n v="4050.1619072175104"/>
    <n v="2828.2056629103604"/>
    <n v="2287.2420021507837"/>
    <n v="2457.8303354841169"/>
    <n v="2628.41866881745"/>
    <n v="2799.0070021507831"/>
    <n v="2839.87581746253"/>
    <n v="3010.4641507958631"/>
    <n v="3153.0683858212001"/>
    <n v="3323.6567191545332"/>
    <n v="2512.4376133915521"/>
    <n v="2512.4376133915521"/>
    <n v="2658.2851133915519"/>
    <n v="2804.1326133915518"/>
    <n v="2796.9745124359147"/>
    <n v="2836.2578946974927"/>
    <n v="2982.1053946974926"/>
    <n v="3127.9528946974924"/>
    <n v="3273.8003946974923"/>
    <n v="3419.6478946974921"/>
    <n v="3565.495394697492"/>
    <n v="3711.3428946974918"/>
    <n v="3777.2601576818233"/>
    <n v="2316.2680814522296"/>
    <n v="2316.2680814522296"/>
    <n v="2386.8575045743573"/>
    <n v="2641.4642847444002"/>
    <n v="2744.41682662421"/>
    <n v="2776.2453581180257"/>
    <n v="2826.3211106810522"/>
    <n v="2864.9110400027853"/>
    <n v="2874.4555830843365"/>
    <n v="3031.1519255015683"/>
    <n v="3074.0733661271338"/>
    <n v="3113.6009080819044"/>
    <n v="3179.7306253998695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  <n v="2247.0070367307499"/>
  </r>
  <r>
    <s v="DE Florida"/>
    <x v="26"/>
    <s v="Regulated &amp; Renewable Energy"/>
    <s v="PEF Fossil Hydro Maintenance CR 4&amp;5-312"/>
    <s v="AFUDC Not Eligible"/>
    <s v="Maintenance"/>
    <s v="Maintenance"/>
    <s v="Fossil Hydro"/>
    <s v="BA - Fossil Steam Plants "/>
    <s v="~"/>
    <s v="PEF CR4&amp;5 Boiler 312"/>
    <n v="0"/>
    <n v="92.43"/>
    <n v="254.49"/>
    <n v="378.69"/>
    <n v="376.51"/>
    <n v="466.29"/>
    <n v="829.96"/>
    <n v="1078.5"/>
    <n v="1204.8400000000001"/>
    <n v="1468.06"/>
    <n v="1920.32"/>
    <n v="2566.9699999999998"/>
    <n v="2566.9699999999998"/>
    <n v="2586.0558766039999"/>
    <n v="3046.0463089207997"/>
    <n v="3629.0252878423998"/>
    <n v="3811.5263365729998"/>
    <n v="5212.4291301337998"/>
    <n v="5021.4543138961999"/>
    <n v="5164.4151082447997"/>
    <n v="6618.7090118726001"/>
    <n v="7407.9799041679998"/>
    <n v="11382.7706081162"/>
    <n v="11567.353040480599"/>
    <n v="5703.6458044985793"/>
    <n v="5703.6458044985793"/>
    <n v="6237.5195863805793"/>
    <n v="8163.1322151593795"/>
    <n v="7770.8376853230948"/>
    <n v="6918.6922276011555"/>
    <n v="6056.3740279655849"/>
    <n v="6348.2329297433853"/>
    <n v="6420.4191169355854"/>
    <n v="7605.5268176831851"/>
    <n v="7930.1453060783851"/>
    <n v="7739.0731167432741"/>
    <n v="6384.1587789337191"/>
    <n v="6683.1082691533193"/>
    <n v="6683.1082691533193"/>
    <n v="7315.577435819986"/>
    <n v="7948.0466024866528"/>
    <n v="5550.0769907915183"/>
    <n v="4488.4887174173437"/>
    <n v="5120.9578840840104"/>
    <n v="5753.4270507506772"/>
    <n v="6385.8962174173439"/>
    <n v="6537.4204457030301"/>
    <n v="7169.8896123696968"/>
    <n v="7698.6056149662745"/>
    <n v="8331.0747816329404"/>
    <n v="6297.673740107819"/>
    <n v="6297.673740107819"/>
    <n v="6838.4162401078192"/>
    <n v="7379.1587401078195"/>
    <n v="7360.3219836088201"/>
    <n v="7505.9685962184403"/>
    <n v="8046.7110962184406"/>
    <n v="8587.45359621844"/>
    <n v="9128.1960962184403"/>
    <n v="9668.9385962184406"/>
    <n v="10209.681096218441"/>
    <n v="10750.423596218441"/>
    <n v="10994.817676194478"/>
    <n v="6742.1740048706624"/>
    <n v="6742.1740048706624"/>
    <n v="7003.8893395508494"/>
    <n v="7947.8621861451902"/>
    <n v="8329.5660981835936"/>
    <n v="8447.572655028107"/>
    <n v="8633.2320890019546"/>
    <n v="8776.307011859004"/>
    <n v="8811.6940879459671"/>
    <n v="9392.6569841568507"/>
    <n v="9551.7912949563724"/>
    <n v="9698.3424837071288"/>
    <n v="9943.5231401665806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  <n v="7026.7482054520169"/>
  </r>
  <r>
    <s v="DE Florida"/>
    <x v="26"/>
    <s v="Regulated &amp; Renewable Energy"/>
    <s v="PEF Fossil Hydro Maintenance CR 4&amp;5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3.835464194"/>
    <n v="96.274332438800002"/>
    <n v="213.42876269639999"/>
    <n v="250.10385246549998"/>
    <n v="531.6268139442999"/>
    <n v="493.24885076069995"/>
    <n v="521.97800055279993"/>
    <n v="814.23034560609995"/>
    <n v="972.84083594799995"/>
    <n v="1771.6077849306998"/>
    <n v="1808.7011458940997"/>
    <n v="891.83676388786307"/>
    <n v="891.83676388786307"/>
    <n v="999.12310011486306"/>
    <n v="1386.090827216663"/>
    <n v="1319.4796496635706"/>
    <n v="1174.7862928404061"/>
    <n v="1028.365615684497"/>
    <n v="1087.0170672627969"/>
    <n v="1101.5234764794968"/>
    <n v="1339.6806356480968"/>
    <n v="1404.9153961352968"/>
    <n v="1371.0647855589157"/>
    <n v="1131.0263070490632"/>
    <n v="1191.1026708096633"/>
    <n v="1191.1026708096633"/>
    <n v="1318.2026708096632"/>
    <n v="1445.3026708096631"/>
    <n v="1009.2468626795159"/>
    <n v="816.2036605513498"/>
    <n v="943.30366055134982"/>
    <n v="1070.4036605513497"/>
    <n v="1197.5036605513496"/>
    <n v="1227.953728997549"/>
    <n v="1355.0537289975489"/>
    <n v="1461.3036578030769"/>
    <n v="1588.4036578030768"/>
    <n v="1200.7151858114694"/>
    <n v="1200.7151858114694"/>
    <n v="1309.3818524781361"/>
    <n v="1418.0485191448029"/>
    <n v="1414.4286709209514"/>
    <n v="1443.6975593541313"/>
    <n v="1552.364226020798"/>
    <n v="1661.0308926874648"/>
    <n v="1769.6975593541315"/>
    <n v="1878.3642260207982"/>
    <n v="1987.030892687465"/>
    <n v="2095.6975593541315"/>
    <n v="2144.8105660515198"/>
    <n v="1315.2274525765133"/>
    <n v="1315.2274525765133"/>
    <n v="1367.8214547336891"/>
    <n v="1557.5211144451332"/>
    <n v="1634.2278782948026"/>
    <n v="1657.942335503913"/>
    <n v="1695.2522343787832"/>
    <n v="1724.0044005847749"/>
    <n v="1731.1157452766256"/>
    <n v="1847.8653574225568"/>
    <n v="1879.8447991151813"/>
    <n v="1909.2955515776334"/>
    <n v="1958.5667644795592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  <n v="1384.0522422049846"/>
  </r>
  <r>
    <s v="DE Florida"/>
    <x v="26"/>
    <s v="Regulated &amp; Renewable Energy"/>
    <s v="PEF Fossil Hydro Maintenance CR 4&amp;5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2.066214504"/>
    <n v="51.864236500800004"/>
    <n v="114.9768535824"/>
    <n v="134.734201998"/>
    <n v="286.3942871388"/>
    <n v="265.71957864120003"/>
    <n v="281.19634572480004"/>
    <n v="438.6364895076"/>
    <n v="524.08202596800004"/>
    <n v="954.38818236120005"/>
    <n v="974.37085891560014"/>
    <n v="480.44407757167733"/>
    <n v="480.44407757167733"/>
    <n v="538.24062390367737"/>
    <n v="746.70517731247742"/>
    <n v="710.82086860115521"/>
    <n v="632.87267318633201"/>
    <n v="553.99394781631997"/>
    <n v="585.59024849911998"/>
    <n v="593.40504003631997"/>
    <n v="721.70340279391996"/>
    <n v="756.84621770911997"/>
    <n v="738.61045301300078"/>
    <n v="609.29859902906287"/>
    <n v="641.66251845866282"/>
    <n v="641.66251845866282"/>
    <n v="710.13251845866284"/>
    <n v="778.60251845866287"/>
    <n v="543.69383306305429"/>
    <n v="439.69905993770328"/>
    <n v="508.16905993770331"/>
    <n v="576.63905993770334"/>
    <n v="645.10905993770336"/>
    <n v="661.51280648775275"/>
    <n v="729.98280648775278"/>
    <n v="787.22067136040823"/>
    <n v="855.69067136040826"/>
    <n v="646.83859068966649"/>
    <n v="646.83859068966649"/>
    <n v="705.37859068966645"/>
    <n v="763.91859068966642"/>
    <n v="761.96853798248333"/>
    <n v="777.73602935252939"/>
    <n v="836.27602935252935"/>
    <n v="894.81602935252931"/>
    <n v="953.35602935252928"/>
    <n v="1011.8960293525292"/>
    <n v="1070.4360293525292"/>
    <n v="1128.9760293525292"/>
    <n v="1155.4337785433124"/>
    <n v="708.5279461169315"/>
    <n v="708.5279461169315"/>
    <n v="736.86096258659131"/>
    <n v="839.05443261062328"/>
    <n v="880.3772814973089"/>
    <n v="893.15254253690046"/>
    <n v="913.25183021126145"/>
    <n v="928.74096519319801"/>
    <n v="932.57193142530753"/>
    <n v="995.46634044692155"/>
    <n v="1012.6940472386556"/>
    <n v="1028.5595189718936"/>
    <n v="1055.1025092250115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  <n v="745.60490871855779"/>
  </r>
  <r>
    <s v="DE Florida"/>
    <x v="26"/>
    <s v="Regulated &amp; Renewable Energy"/>
    <s v="PEF Fossil Hydro Maintenance CR 4&amp;5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.44804681000000002"/>
    <n v="11.246463362"/>
    <n v="24.932073786"/>
    <n v="29.216341907500002"/>
    <n v="62.102964869500006"/>
    <n v="57.619772455500019"/>
    <n v="60.975820972000022"/>
    <n v="95.11581662650002"/>
    <n v="113.64419302000002"/>
    <n v="206.95362450550002"/>
    <n v="211.28675374650004"/>
    <n v="104.18155323305318"/>
    <n v="104.18155323305318"/>
    <n v="116.71440408805319"/>
    <n v="161.9187514450532"/>
    <n v="154.13744412384435"/>
    <n v="137.23482330047014"/>
    <n v="120.13042237284023"/>
    <n v="126.98189965234023"/>
    <n v="128.67649254784024"/>
    <n v="156.49725948684025"/>
    <n v="164.11777811484026"/>
    <n v="160.16345672943257"/>
    <n v="132.12292000852239"/>
    <n v="139.14085102752239"/>
    <n v="139.14085102752239"/>
    <n v="153.98835102752238"/>
    <n v="168.83585102752238"/>
    <n v="117.89714113092735"/>
    <n v="95.346422880245342"/>
    <n v="110.19392288024534"/>
    <n v="125.04142288024534"/>
    <n v="139.88892288024533"/>
    <n v="143.4460227327626"/>
    <n v="158.2935227327626"/>
    <n v="170.70537023819202"/>
    <n v="185.55287023819201"/>
    <n v="140.26418786648466"/>
    <n v="140.26418786648466"/>
    <n v="152.95835453315132"/>
    <n v="165.65252119981798"/>
    <n v="165.22966050320139"/>
    <n v="168.64877842883502"/>
    <n v="181.34294509550168"/>
    <n v="194.03711176216834"/>
    <n v="206.731278428835"/>
    <n v="219.42544509550166"/>
    <n v="232.11961176216832"/>
    <n v="244.81377842883498"/>
    <n v="250.55103633544022"/>
    <n v="153.64135484772271"/>
    <n v="153.64135484772271"/>
    <n v="159.78496969160659"/>
    <n v="181.94418172114669"/>
    <n v="190.90445843872345"/>
    <n v="193.67459353681201"/>
    <n v="198.0328404689707"/>
    <n v="201.39144083882002"/>
    <n v="202.22213181149527"/>
    <n v="215.85989697060791"/>
    <n v="219.5954821062434"/>
    <n v="223.03568579051813"/>
    <n v="228.79115870653263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  <n v="161.6788980326628"/>
  </r>
  <r>
    <s v="DE Florida"/>
    <x v="26"/>
    <s v="Regulated &amp; Renewable Energy"/>
    <s v="PEF Fossil Hydro Maintenance CR Common BA"/>
    <s v="AFUDC Not Eligible"/>
    <s v="Maintenance"/>
    <s v="Maintenance"/>
    <s v="Fossil Hydro"/>
    <s v="BA - Fossil Steam Plants "/>
    <s v="~"/>
    <s v="PEF CR1&amp;2 Turbogenerator 314"/>
    <n v="988.78"/>
    <n v="1009.62"/>
    <n v="1347.52"/>
    <n v="1101.53"/>
    <n v="1420.79"/>
    <n v="1332.7199999999998"/>
    <n v="1184"/>
    <n v="944.72"/>
    <n v="1798.39"/>
    <n v="2288.13"/>
    <n v="2499.1999999999998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  <n v="2812.6600000000003"/>
  </r>
  <r>
    <s v="DE Florida"/>
    <x v="26"/>
    <s v="Regulated &amp; Renewable Energy"/>
    <s v="PEF Fossil Hydro Maintenance Crystal River Other BA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15.909148009999999"/>
    <n v="31.818296019999998"/>
    <n v="47.727444030000001"/>
    <n v="63.636592039999996"/>
    <n v="79.545740049999992"/>
    <n v="95.454888059999988"/>
    <n v="111.36403606999998"/>
    <n v="127.27318407999998"/>
    <n v="143.18233208999999"/>
    <n v="159.09148009999998"/>
    <n v="175.00062810999998"/>
    <n v="0"/>
    <n v="0"/>
    <n v="78.888078010000001"/>
    <n v="157.77615602"/>
    <n v="236.66423402999999"/>
    <n v="315.55231204"/>
    <n v="394.44039005000002"/>
    <n v="473.32846806000003"/>
    <n v="552.21654607000005"/>
    <n v="631.10462408000001"/>
    <n v="709.99270208999997"/>
    <n v="788.88078009999992"/>
    <n v="867.76885810999988"/>
    <n v="0"/>
    <n v="0"/>
    <n v="87.320214905089472"/>
    <n v="174.64042981017894"/>
    <n v="261.96064471526842"/>
    <n v="349.28085962035789"/>
    <n v="436.60107452544736"/>
    <n v="523.92128943053683"/>
    <n v="611.24150433562636"/>
    <n v="698.56171924071577"/>
    <n v="785.88193414580519"/>
    <n v="873.2021490508946"/>
    <n v="960.52236395598402"/>
    <n v="0"/>
    <n v="0"/>
    <n v="97.925946257011816"/>
    <n v="195.85189251402363"/>
    <n v="293.77783877103548"/>
    <n v="391.70378502804726"/>
    <n v="489.62973128505905"/>
    <n v="587.55567754207084"/>
    <n v="685.48162379908263"/>
    <n v="783.40757005609441"/>
    <n v="881.3335163131062"/>
    <n v="979.25946257011799"/>
    <n v="1077.1854088271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Crystal River Other BA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58.984451679999999"/>
    <n v="117.96890336"/>
    <n v="176.95335503999999"/>
    <n v="235.93780672"/>
    <n v="294.92225839999998"/>
    <n v="353.90671007999998"/>
    <n v="412.89116175999999"/>
    <n v="471.87561344"/>
    <n v="530.86006511999994"/>
    <n v="589.84451679999995"/>
    <n v="648.82896847999996"/>
    <n v="0"/>
    <n v="0"/>
    <n v="292.48392319999999"/>
    <n v="584.96784639999998"/>
    <n v="877.45176960000003"/>
    <n v="1169.9356928"/>
    <n v="1462.4196159999999"/>
    <n v="1754.9035391999998"/>
    <n v="2047.3874623999998"/>
    <n v="2339.8713855999999"/>
    <n v="2632.3553087999999"/>
    <n v="2924.8392319999998"/>
    <n v="3217.3231551999997"/>
    <n v="0"/>
    <n v="0"/>
    <n v="323.74675203609621"/>
    <n v="647.49350407219242"/>
    <n v="971.24025610828858"/>
    <n v="1294.9870081443848"/>
    <n v="1618.7337601804811"/>
    <n v="1942.4805122165774"/>
    <n v="2266.2272642526736"/>
    <n v="2589.9740162887697"/>
    <n v="2913.7207683248657"/>
    <n v="3237.4675203609618"/>
    <n v="3561.2142723970578"/>
    <n v="0"/>
    <n v="0"/>
    <n v="363.06835794240652"/>
    <n v="726.13671588481304"/>
    <n v="1089.2050738272196"/>
    <n v="1452.2734317696261"/>
    <n v="1815.3417897120326"/>
    <n v="2178.4101476544392"/>
    <n v="2541.4785055968459"/>
    <n v="2904.5468635392526"/>
    <n v="3267.6152214816593"/>
    <n v="3630.683579424066"/>
    <n v="3993.75193736647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Crystal River Other BA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11.85341167"/>
    <n v="23.70682334"/>
    <n v="35.56023501"/>
    <n v="47.413646679999999"/>
    <n v="59.267058349999999"/>
    <n v="71.120470019999999"/>
    <n v="82.973881689999999"/>
    <n v="94.827293359999999"/>
    <n v="106.68070503"/>
    <n v="118.5341167"/>
    <n v="130.38752836999998"/>
    <n v="0"/>
    <n v="0"/>
    <n v="58.777054790000001"/>
    <n v="117.55410958"/>
    <n v="176.33116437000001"/>
    <n v="235.10821916"/>
    <n v="293.88527395"/>
    <n v="352.66232874000002"/>
    <n v="411.43938353000004"/>
    <n v="470.21643832000007"/>
    <n v="528.99349311000003"/>
    <n v="587.7705479"/>
    <n v="646.54760268999996"/>
    <n v="0"/>
    <n v="0"/>
    <n v="65.059577888314408"/>
    <n v="130.11915577662882"/>
    <n v="195.17873366494322"/>
    <n v="260.23831155325763"/>
    <n v="325.29788944157201"/>
    <n v="390.35746732988639"/>
    <n v="455.41704521820077"/>
    <n v="520.47662310651515"/>
    <n v="585.53620099482953"/>
    <n v="650.59577888314391"/>
    <n v="715.65535677145829"/>
    <n v="0"/>
    <n v="0"/>
    <n v="72.961578653004608"/>
    <n v="145.92315730600922"/>
    <n v="218.88473595901382"/>
    <n v="291.84631461201843"/>
    <n v="364.80789326502304"/>
    <n v="437.76947191802765"/>
    <n v="510.73105057103226"/>
    <n v="583.69262922403686"/>
    <n v="656.65420787704147"/>
    <n v="729.61578653004608"/>
    <n v="802.577365183050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Crystal River Other BA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6.3855872119999999"/>
    <n v="12.771174424"/>
    <n v="19.156761635999999"/>
    <n v="25.542348848"/>
    <n v="31.92793606"/>
    <n v="38.313523271999998"/>
    <n v="44.699110483999995"/>
    <n v="51.084697695999992"/>
    <n v="57.470284907999989"/>
    <n v="63.855872119999987"/>
    <n v="70.241459331999991"/>
    <n v="0"/>
    <n v="0"/>
    <n v="31.66396477"/>
    <n v="63.32792954"/>
    <n v="94.991894309999992"/>
    <n v="126.65585908"/>
    <n v="158.31982385000001"/>
    <n v="189.98378862000001"/>
    <n v="221.64775339000002"/>
    <n v="253.31171816000003"/>
    <n v="284.97568293"/>
    <n v="316.63964770000001"/>
    <n v="348.30361247000002"/>
    <n v="0"/>
    <n v="0"/>
    <n v="35.048441769782976"/>
    <n v="70.096883539565951"/>
    <n v="105.14532530934892"/>
    <n v="140.1937670791319"/>
    <n v="175.24220884891488"/>
    <n v="210.29065061869787"/>
    <n v="245.33909238848085"/>
    <n v="280.3875341582638"/>
    <n v="315.43597592804679"/>
    <n v="350.48441769782977"/>
    <n v="385.53285946761275"/>
    <n v="0"/>
    <n v="0"/>
    <n v="39.305352476173674"/>
    <n v="78.610704952347348"/>
    <n v="117.91605742852101"/>
    <n v="157.2214099046947"/>
    <n v="196.52676238086838"/>
    <n v="235.83211485704206"/>
    <n v="275.13746733321574"/>
    <n v="314.44281980938939"/>
    <n v="353.74817228556304"/>
    <n v="393.0535247617367"/>
    <n v="432.358877237910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Crystal River Other BA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1.3846781029999999"/>
    <n v="2.7693562059999999"/>
    <n v="4.154034309"/>
    <n v="5.5387124119999998"/>
    <n v="6.9233905149999995"/>
    <n v="8.3080686180000001"/>
    <n v="9.6927467210000007"/>
    <n v="11.077424824000001"/>
    <n v="12.462102927000002"/>
    <n v="13.846781030000002"/>
    <n v="15.231459133000003"/>
    <n v="0"/>
    <n v="0"/>
    <n v="6.8661498500000002"/>
    <n v="13.7322997"/>
    <n v="20.598449550000002"/>
    <n v="27.464599400000001"/>
    <n v="34.330749250000004"/>
    <n v="41.196899100000003"/>
    <n v="48.063048950000002"/>
    <n v="54.929198800000002"/>
    <n v="61.795348650000001"/>
    <n v="68.661498500000008"/>
    <n v="75.527648350000007"/>
    <n v="0"/>
    <n v="0"/>
    <n v="7.600054350374049"/>
    <n v="15.200108700748098"/>
    <n v="22.800163051122148"/>
    <n v="30.400217401496196"/>
    <n v="38.000271751870244"/>
    <n v="45.600326102244296"/>
    <n v="53.200380452618347"/>
    <n v="60.800434802992399"/>
    <n v="68.400489153366451"/>
    <n v="76.000543503740502"/>
    <n v="83.600597854114554"/>
    <n v="0"/>
    <n v="0"/>
    <n v="8.523141115422515"/>
    <n v="17.04628223084503"/>
    <n v="25.569423346267545"/>
    <n v="34.09256446169006"/>
    <n v="42.615705577112578"/>
    <n v="51.138846692535097"/>
    <n v="59.661987807957615"/>
    <n v="68.185128923380134"/>
    <n v="76.708270038802652"/>
    <n v="85.231411154225171"/>
    <n v="93.7545522696476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Debary 7-10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2.839070268"/>
    <n v="5.6781572096000001"/>
    <n v="21.726417764799997"/>
    <n v="62.593108297599997"/>
    <n v="130.06508261440001"/>
    <n v="130.37873362720001"/>
    <n v="143.5435329064"/>
    <n v="145.8325067824"/>
    <n v="136.81530571599998"/>
    <n v="73.485209095999906"/>
    <n v="15.832895510399972"/>
    <n v="0"/>
    <n v="0"/>
    <n v="0"/>
    <n v="0"/>
    <n v="41.144007809599998"/>
    <n v="88.242860432000001"/>
    <n v="115.86461198879999"/>
    <n v="126.1246823247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791666666666668"/>
    <n v="37.583333333333336"/>
    <n v="56.375"/>
    <n v="75.166666666666671"/>
    <n v="93.958333333333343"/>
    <n v="112.75000000000001"/>
    <n v="131.54166666666669"/>
    <n v="150.33333333333334"/>
    <n v="169.125"/>
    <n v="126.47266449869782"/>
    <n v="40.266394287109378"/>
    <n v="59.058060953776064"/>
    <n v="59.058060953776064"/>
    <n v="60.038060953776061"/>
    <n v="61.018060953776057"/>
    <n v="61.998060953776054"/>
    <n v="62.978060953776051"/>
    <n v="63.958060953776048"/>
    <n v="64.938060953776045"/>
    <n v="65.918060953776049"/>
    <n v="66.898060953776053"/>
    <n v="67.878060953776057"/>
    <n v="68.858060953776061"/>
    <n v="69.838060953776065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  <n v="70.818060953776069"/>
  </r>
  <r>
    <s v="DE Florida"/>
    <x v="26"/>
    <s v="Regulated &amp; Renewable Energy"/>
    <s v="PEF Fossil Hydro Maintenance Debary 7-10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3.4093158254999998"/>
    <n v="6.8186516735999998"/>
    <n v="26.090308771799997"/>
    <n v="75.165337431599994"/>
    <n v="156.1894925604"/>
    <n v="156.56614240019996"/>
    <n v="172.37517644489998"/>
    <n v="175.12390547339999"/>
    <n v="164.29554146850001"/>
    <n v="88.245186860999922"/>
    <n v="19.013034596399976"/>
    <n v="0"/>
    <n v="0"/>
    <n v="0"/>
    <n v="0"/>
    <n v="49.408046898599999"/>
    <n v="105.96700756199999"/>
    <n v="139.13676590579999"/>
    <n v="151.4576374817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565833333333334"/>
    <n v="45.131666666666668"/>
    <n v="67.697500000000005"/>
    <n v="90.263333333333335"/>
    <n v="112.82916666666667"/>
    <n v="135.39500000000001"/>
    <n v="157.96083333333334"/>
    <n v="180.52666666666667"/>
    <n v="203.0925"/>
    <n v="151.87375973216137"/>
    <n v="48.353600483398452"/>
    <n v="70.919433816731811"/>
    <n v="70.919433816731811"/>
    <n v="72.096100483398473"/>
    <n v="73.272767150065135"/>
    <n v="74.449433816731798"/>
    <n v="75.62610048339846"/>
    <n v="76.802767150065122"/>
    <n v="77.979433816731785"/>
    <n v="79.156100483398447"/>
    <n v="80.332767150065109"/>
    <n v="81.509433816731772"/>
    <n v="82.686100483398434"/>
    <n v="83.862767150065096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  <n v="85.039433816731758"/>
  </r>
  <r>
    <s v="DE Florida"/>
    <x v="26"/>
    <s v="Regulated &amp; Renewable Energy"/>
    <s v="PEF Fossil Hydro Maintenance Debary 7-10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37.936671205499998"/>
    <n v="75.873565209600002"/>
    <n v="290.3161561398"/>
    <n v="836.39147504760001"/>
    <n v="1737.9761008644"/>
    <n v="1742.1672177522003"/>
    <n v="1918.0799689689002"/>
    <n v="1948.6660556574002"/>
    <n v="1828.1749935285002"/>
    <n v="981.93561722099912"/>
    <n v="211.56480626039968"/>
    <n v="0"/>
    <n v="0"/>
    <n v="0"/>
    <n v="0"/>
    <n v="549.78093143460001"/>
    <n v="1179.1326266820001"/>
    <n v="1548.2243391138002"/>
    <n v="1685.3230644498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1.0975"/>
    <n v="502.19499999999999"/>
    <n v="753.29250000000002"/>
    <n v="1004.39"/>
    <n v="1255.4875"/>
    <n v="1506.585"/>
    <n v="1757.6825000000001"/>
    <n v="2008.7800000000002"/>
    <n v="2259.8775000000001"/>
    <n v="1689.9496163527333"/>
    <n v="538.04652449707032"/>
    <n v="789.14402449707063"/>
    <n v="789.14402449707063"/>
    <n v="802.23819116373727"/>
    <n v="815.33235783040391"/>
    <n v="828.42652449707055"/>
    <n v="841.52069116373718"/>
    <n v="854.61485783040382"/>
    <n v="867.70902449707046"/>
    <n v="880.8031911637371"/>
    <n v="893.89735783040373"/>
    <n v="906.99152449707037"/>
    <n v="920.08569116373701"/>
    <n v="933.17985783040365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  <n v="946.27402449707029"/>
  </r>
  <r>
    <s v="DE Florida"/>
    <x v="26"/>
    <s v="Regulated &amp; Renewable Energy"/>
    <s v="PEF Fossil Hydro Maintenance Debary 7-10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9.7908557040000002"/>
    <n v="19.581768908800001"/>
    <n v="74.926014934400001"/>
    <n v="215.85943057279999"/>
    <n v="448.54418376319995"/>
    <n v="449.62584484159999"/>
    <n v="495.02614773919998"/>
    <n v="502.91993366719998"/>
    <n v="471.82309344800001"/>
    <n v="253.42207508799979"/>
    <n v="54.601535251199891"/>
    <n v="0"/>
    <n v="0"/>
    <n v="0"/>
    <n v="0"/>
    <n v="141.88977570879999"/>
    <n v="304.31550889599998"/>
    <n v="399.57225080640001"/>
    <n v="434.9552666143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.80416666666666"/>
    <n v="129.60833333333332"/>
    <n v="194.41249999999997"/>
    <n v="259.21666666666664"/>
    <n v="324.02083333333331"/>
    <n v="388.82499999999999"/>
    <n v="453.62916666666666"/>
    <n v="518.43333333333328"/>
    <n v="583.23749999999995"/>
    <n v="436.14841484440075"/>
    <n v="138.86102668457033"/>
    <n v="203.66519335123701"/>
    <n v="203.66519335123701"/>
    <n v="207.04436001790367"/>
    <n v="210.42352668457033"/>
    <n v="213.802693351237"/>
    <n v="217.18186001790366"/>
    <n v="220.56102668457032"/>
    <n v="223.94019335123699"/>
    <n v="227.31936001790365"/>
    <n v="230.69852668457031"/>
    <n v="234.07769335123697"/>
    <n v="237.45686001790364"/>
    <n v="240.8360266845703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  <n v="244.21519335123696"/>
  </r>
  <r>
    <s v="DE Florida"/>
    <x v="26"/>
    <s v="Regulated &amp; Renewable Energy"/>
    <s v="PEF Fossil Hydro Maintenance Debary 7-10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3.362422536"/>
    <n v="6.7248648192000005"/>
    <n v="25.731450729599999"/>
    <n v="74.131478995199998"/>
    <n v="154.04119082879998"/>
    <n v="154.41266005439996"/>
    <n v="170.00424941279996"/>
    <n v="172.71517116479995"/>
    <n v="162.03574543199997"/>
    <n v="87.031422191999908"/>
    <n v="18.751520620799965"/>
    <n v="0"/>
    <n v="0"/>
    <n v="0"/>
    <n v="0"/>
    <n v="48.728466019199999"/>
    <n v="104.50948886399999"/>
    <n v="137.22301517759999"/>
    <n v="149.37441984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254999999999999"/>
    <n v="44.51"/>
    <n v="66.765000000000001"/>
    <n v="89.02"/>
    <n v="111.27499999999999"/>
    <n v="133.53"/>
    <n v="155.785"/>
    <n v="178.04"/>
    <n v="200.29499999999999"/>
    <n v="149.78177286484365"/>
    <n v="47.687553251953133"/>
    <n v="69.942553251953157"/>
    <n v="69.942553251953157"/>
    <n v="71.103386585286486"/>
    <n v="72.264219918619816"/>
    <n v="73.425053251953145"/>
    <n v="74.585886585286474"/>
    <n v="75.746719918619803"/>
    <n v="76.907553251953132"/>
    <n v="78.068386585286461"/>
    <n v="79.229219918619791"/>
    <n v="80.39005325195312"/>
    <n v="81.550886585286449"/>
    <n v="82.711719918619778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  <n v="83.872553251953107"/>
  </r>
  <r>
    <s v="DE Florida"/>
    <x v="26"/>
    <s v="Regulated &amp; Renewable Energy"/>
    <s v="PEF Fossil Hydro Maintenance Debary 7-10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.554614461"/>
    <n v="1.1092321792000002"/>
    <n v="4.2442716596000007"/>
    <n v="12.227609655200002"/>
    <n v="25.408309368800001"/>
    <n v="25.469581324400004"/>
    <n v="28.041334527800004"/>
    <n v="28.488487254800003"/>
    <n v="26.726970407000003"/>
    <n v="14.355389541999989"/>
    <n v="3.0929677607999952"/>
    <n v="0"/>
    <n v="0"/>
    <n v="0"/>
    <n v="0"/>
    <n v="8.0375121291999996"/>
    <n v="17.238307563999999"/>
    <n v="22.634237007599999"/>
    <n v="24.6385492795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708333333333329"/>
    <n v="7.3416666666666659"/>
    <n v="11.012499999999999"/>
    <n v="14.683333333333332"/>
    <n v="18.354166666666664"/>
    <n v="22.024999999999999"/>
    <n v="25.695833333333333"/>
    <n v="29.366666666666667"/>
    <n v="33.037500000000001"/>
    <n v="24.705635792317697"/>
    <n v="7.8657856689453141"/>
    <n v="11.536619002278641"/>
    <n v="11.536619002278641"/>
    <n v="11.728285668945308"/>
    <n v="11.919952335611974"/>
    <n v="12.111619002278641"/>
    <n v="12.303285668945307"/>
    <n v="12.494952335611973"/>
    <n v="12.68661900227864"/>
    <n v="12.878285668945306"/>
    <n v="13.069952335611973"/>
    <n v="13.261619002278639"/>
    <n v="13.453285668945306"/>
    <n v="13.644952335611972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  <n v="13.836619002278638"/>
  </r>
  <r>
    <s v="DE Florida"/>
    <x v="26"/>
    <s v="Regulated &amp; Renewable Energy"/>
    <s v="PEF Fossil Hydro Maintenance Debary BG-341"/>
    <s v="AFUDC Not Eligible"/>
    <s v="Maintenance"/>
    <s v="Maintenance"/>
    <s v="Fossil Hydro"/>
    <s v="BG - Other Production Plant"/>
    <s v="~"/>
    <s v="PEF Debary new 341"/>
    <n v="253.26"/>
    <n v="217.49"/>
    <n v="172.23000000000002"/>
    <n v="207.19"/>
    <n v="254.82"/>
    <n v="776.82999999999993"/>
    <n v="1172.95"/>
    <n v="1555.9"/>
    <n v="2399.71"/>
    <n v="6032.77"/>
    <n v="6606.1200000000008"/>
    <n v="8886.0400000000009"/>
    <n v="8886.0400000000009"/>
    <n v="8907.092878302501"/>
    <n v="8923.6645375197004"/>
    <n v="8959.9722427803008"/>
    <n v="8832.3139371758552"/>
    <n v="8848.4731880696545"/>
    <n v="8848.4731880696545"/>
    <n v="8848.4731880696545"/>
    <n v="8896.9975750821541"/>
    <n v="8896.9975750821541"/>
    <n v="8896.9975750821541"/>
    <n v="8931.6578515196543"/>
    <n v="7640.0237607947674"/>
    <n v="7640.0237607947674"/>
    <n v="7640.0237607947674"/>
    <n v="7640.0237607947674"/>
    <n v="7642.5345839697675"/>
    <n v="7642.5345839697675"/>
    <n v="7650.0670534947676"/>
    <n v="7650.0670534947676"/>
    <n v="7650.0670534947676"/>
    <n v="7658.8549346072678"/>
    <n v="7666.3166305848681"/>
    <n v="7677.9953052317678"/>
    <n v="7576.9567305101127"/>
    <n v="7379.7369309506348"/>
    <n v="7379.7369309506348"/>
    <n v="7379.9212238457476"/>
    <n v="7380.1055167408604"/>
    <n v="7386.3802597521872"/>
    <n v="7393.4135264455872"/>
    <n v="7398.2628673888503"/>
    <n v="7400.049839886794"/>
    <n v="7400.4250928201527"/>
    <n v="7401.2413182231185"/>
    <n v="7401.9620315223183"/>
    <n v="7402.9591413213057"/>
    <n v="7404.6608697895344"/>
    <n v="7212.0732045635959"/>
    <n v="7212.0732045635959"/>
    <n v="7212.2574974587087"/>
    <n v="7212.4417903538215"/>
    <n v="7218.7165333651483"/>
    <n v="7225.7498000585483"/>
    <n v="7230.5991410018114"/>
    <n v="7232.3861134997551"/>
    <n v="7232.7613664331138"/>
    <n v="7233.5775918360796"/>
    <n v="7234.2983051352794"/>
    <n v="7235.2954149342668"/>
    <n v="7236.9971434024956"/>
    <n v="7048.7744133724482"/>
    <n v="7048.7744133724482"/>
    <n v="7048.958706267561"/>
    <n v="7049.1429991626737"/>
    <n v="7055.4177421740005"/>
    <n v="7062.4510088674006"/>
    <n v="7067.3003498106636"/>
    <n v="7069.0873223086073"/>
    <n v="7069.4625752419661"/>
    <n v="7070.2788006449318"/>
    <n v="7070.9995139441316"/>
    <n v="7071.996623743119"/>
    <n v="7073.6983522113478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  <n v="6889.7269212337342"/>
  </r>
  <r>
    <s v="DE Florida"/>
    <x v="26"/>
    <s v="Regulated &amp; Renewable Energy"/>
    <s v="PEF Fossil Hydro Maintenance Debary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34.690555734999997"/>
    <n v="61.997038935799992"/>
    <n v="121.8242252642"/>
    <n v="120.08851964398077"/>
    <n v="146.7154437971808"/>
    <n v="146.7154437971808"/>
    <n v="146.7154437971808"/>
    <n v="226.6730594721808"/>
    <n v="226.6730594721808"/>
    <n v="226.6730594721808"/>
    <n v="283.78564209718081"/>
    <n v="242.746540971223"/>
    <n v="242.746540971223"/>
    <n v="242.746540971223"/>
    <n v="242.746540971223"/>
    <n v="246.883830421223"/>
    <n v="246.883830421223"/>
    <n v="259.29569877122299"/>
    <n v="259.29569877122299"/>
    <n v="259.29569877122299"/>
    <n v="273.77621184622296"/>
    <n v="286.07146081262295"/>
    <n v="305.31537168922296"/>
    <n v="301.29757423432329"/>
    <n v="293.4551317720381"/>
    <n v="293.4551317720381"/>
    <n v="293.75880630326441"/>
    <n v="294.06248083449071"/>
    <n v="304.40188996561176"/>
    <n v="315.99118083219804"/>
    <n v="323.98183796957932"/>
    <n v="326.92637924066435"/>
    <n v="327.54471430213994"/>
    <n v="328.88967589964926"/>
    <n v="330.07725436353445"/>
    <n v="331.72027402852581"/>
    <n v="334.52435171447001"/>
    <n v="326.11906370663252"/>
    <n v="326.11906370663252"/>
    <n v="326.42273823785882"/>
    <n v="326.72641276908513"/>
    <n v="337.06582190020617"/>
    <n v="348.65511276679246"/>
    <n v="356.64576990417373"/>
    <n v="359.59031117525876"/>
    <n v="360.20864623673435"/>
    <n v="361.55360783424368"/>
    <n v="362.74118629812887"/>
    <n v="364.38420596312022"/>
    <n v="367.18828364906443"/>
    <n v="357.93262717328309"/>
    <n v="357.93262717328309"/>
    <n v="358.2363017045094"/>
    <n v="358.53997623573571"/>
    <n v="368.87938536685675"/>
    <n v="380.46867623344303"/>
    <n v="388.45933337082431"/>
    <n v="391.40387464190934"/>
    <n v="392.02220970338493"/>
    <n v="393.36717130089426"/>
    <n v="394.55474976477944"/>
    <n v="396.1977694297708"/>
    <n v="399.00184711571501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  <n v="388.91796055180032"/>
  </r>
  <r>
    <s v="DE Florida"/>
    <x v="26"/>
    <s v="Regulated &amp; Renewable Energy"/>
    <s v="PEF Fossil Hydro Maintenance Debary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88.681740372500002"/>
    <n v="158.48709235929999"/>
    <n v="311.42724834069998"/>
    <n v="306.990150349212"/>
    <n v="375.05830102141209"/>
    <n v="375.05830102141209"/>
    <n v="375.05830102141209"/>
    <n v="579.45919238391207"/>
    <n v="579.45919238391207"/>
    <n v="579.45919238391207"/>
    <n v="725.45982907141206"/>
    <n v="620.54888619190433"/>
    <n v="620.54888619190433"/>
    <n v="620.54888619190433"/>
    <n v="620.54888619190433"/>
    <n v="631.12531026690431"/>
    <n v="631.12531026690431"/>
    <n v="662.85458249190435"/>
    <n v="662.85458249190435"/>
    <n v="662.85458249190435"/>
    <n v="699.87206675440439"/>
    <n v="731.30321720880443"/>
    <n v="780.49768734490442"/>
    <n v="770.22672848548154"/>
    <n v="750.17857902257276"/>
    <n v="750.17857902257276"/>
    <n v="750.95488212194289"/>
    <n v="751.73118522131301"/>
    <n v="778.16249416820426"/>
    <n v="807.78895768129996"/>
    <n v="828.21599802842138"/>
    <n v="835.74332179092357"/>
    <n v="837.32401221871248"/>
    <n v="840.76222566540469"/>
    <n v="843.7981102966786"/>
    <n v="847.99826910850959"/>
    <n v="855.16651660586342"/>
    <n v="833.67952820010862"/>
    <n v="833.67952820010862"/>
    <n v="834.45583129947875"/>
    <n v="835.23213439884887"/>
    <n v="861.66344334574012"/>
    <n v="891.28990685883582"/>
    <n v="911.71694720595724"/>
    <n v="919.24427096845943"/>
    <n v="920.82496139624834"/>
    <n v="924.26317484294054"/>
    <n v="927.29905947421446"/>
    <n v="931.49921828604545"/>
    <n v="938.66746578339928"/>
    <n v="915.00662475126319"/>
    <n v="915.00662475126319"/>
    <n v="915.78292785063331"/>
    <n v="916.55923095000344"/>
    <n v="942.99053989689469"/>
    <n v="972.61700340999039"/>
    <n v="993.04404375711181"/>
    <n v="1000.571367519614"/>
    <n v="1002.1520579474029"/>
    <n v="1005.5902713940951"/>
    <n v="1008.626156025369"/>
    <n v="1012.8263148372"/>
    <n v="1019.9945623345538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  <n v="994.21646246673902"/>
  </r>
  <r>
    <s v="DE Florida"/>
    <x v="26"/>
    <s v="Regulated &amp; Renewable Energy"/>
    <s v="PEF Fossil Hydro Maintenance Debary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26.4689219025"/>
    <n v="47.303790527700002"/>
    <n v="92.951981772300002"/>
    <n v="91.627636989291489"/>
    <n v="111.94400151509149"/>
    <n v="111.94400151509149"/>
    <n v="111.94400151509149"/>
    <n v="172.95172652759149"/>
    <n v="172.95172652759149"/>
    <n v="172.95172652759149"/>
    <n v="216.52867296509149"/>
    <n v="185.21580582771591"/>
    <n v="185.21580582771591"/>
    <n v="185.21580582771591"/>
    <n v="185.21580582771591"/>
    <n v="188.37256100271591"/>
    <n v="188.37256100271591"/>
    <n v="197.84282652771591"/>
    <n v="197.84282652771591"/>
    <n v="197.84282652771591"/>
    <n v="208.89146964021592"/>
    <n v="218.27275448181592"/>
    <n v="232.95587394471593"/>
    <n v="229.89029125799905"/>
    <n v="223.90650135723237"/>
    <n v="223.90650135723237"/>
    <n v="224.13820526858532"/>
    <n v="224.36990917993828"/>
    <n v="232.25888665554339"/>
    <n v="241.1015248996905"/>
    <n v="247.19840271665811"/>
    <n v="249.44509007267538"/>
    <n v="249.91688022146397"/>
    <n v="250.94308700115008"/>
    <n v="251.84921032341077"/>
    <n v="253.10283564809967"/>
    <n v="255.24234917578056"/>
    <n v="248.82910767146507"/>
    <n v="248.82910767146507"/>
    <n v="249.06081158281802"/>
    <n v="249.29251549417097"/>
    <n v="257.18149296977606"/>
    <n v="266.02413121392317"/>
    <n v="272.12100903089078"/>
    <n v="274.36769638690805"/>
    <n v="274.83948653569666"/>
    <n v="275.86569331538277"/>
    <n v="276.77181663764344"/>
    <n v="278.02544196233231"/>
    <n v="280.1649554900132"/>
    <n v="273.10288216131607"/>
    <n v="273.10288216131607"/>
    <n v="273.33458607266903"/>
    <n v="273.56628998402198"/>
    <n v="281.45526745962707"/>
    <n v="290.29790570377418"/>
    <n v="296.39478352074178"/>
    <n v="298.64147087675906"/>
    <n v="299.11326102554767"/>
    <n v="300.13946780523378"/>
    <n v="301.04559112749445"/>
    <n v="302.29921645218332"/>
    <n v="304.43872997986421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  <n v="296.74471642837079"/>
  </r>
  <r>
    <s v="DE Florida"/>
    <x v="26"/>
    <s v="Regulated &amp; Renewable Energy"/>
    <s v="PEF Fossil Hydro Maintenance Debary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23.521957002499999"/>
    <n v="42.037138155699999"/>
    <n v="82.603006144299997"/>
    <n v="81.426109663319068"/>
    <n v="99.480515301119098"/>
    <n v="99.480515301119098"/>
    <n v="99.480515301119098"/>
    <n v="153.69583581361911"/>
    <n v="153.69583581361911"/>
    <n v="153.69583581361911"/>
    <n v="192.4210647511191"/>
    <n v="164.59447184554341"/>
    <n v="164.59447184554341"/>
    <n v="164.59447184554341"/>
    <n v="164.59447184554341"/>
    <n v="167.39976402054339"/>
    <n v="167.39976402054339"/>
    <n v="175.81564054554337"/>
    <n v="175.81564054554337"/>
    <n v="175.81564054554337"/>
    <n v="185.63416315804338"/>
    <n v="193.97096582364338"/>
    <n v="207.0193138425434"/>
    <n v="204.2950433032982"/>
    <n v="198.97746938486316"/>
    <n v="198.97746938486316"/>
    <n v="199.18337612561487"/>
    <n v="199.38928286636659"/>
    <n v="206.39992688346754"/>
    <n v="214.25805413676704"/>
    <n v="219.67612512539552"/>
    <n v="221.67267351452003"/>
    <n v="222.09193606079549"/>
    <n v="223.00388826785425"/>
    <n v="223.80912672462591"/>
    <n v="224.9231774250359"/>
    <n v="226.82448437625041"/>
    <n v="221.12527261889849"/>
    <n v="221.12527261889849"/>
    <n v="221.33117935965021"/>
    <n v="221.53708610040192"/>
    <n v="228.54773011750288"/>
    <n v="236.40585737080238"/>
    <n v="241.82392835943085"/>
    <n v="243.82047674855536"/>
    <n v="244.23973929483083"/>
    <n v="245.15169150188959"/>
    <n v="245.95692995866125"/>
    <n v="247.07098065907124"/>
    <n v="248.97228761028575"/>
    <n v="242.69648288359502"/>
    <n v="242.69648288359502"/>
    <n v="242.90238962434674"/>
    <n v="243.10829636509845"/>
    <n v="250.11894038219941"/>
    <n v="257.97706763549888"/>
    <n v="263.39513862412736"/>
    <n v="265.39168701325184"/>
    <n v="265.81094955952727"/>
    <n v="266.72290176658601"/>
    <n v="267.52814022335764"/>
    <n v="268.6421909237676"/>
    <n v="270.54349787498211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  <n v="263.70611112377532"/>
  </r>
  <r>
    <s v="DE Florida"/>
    <x v="26"/>
    <s v="Regulated &amp; Renewable Energy"/>
    <s v="PEF Fossil Hydro Maintenance Debary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4.703196685"/>
    <n v="8.4052925018"/>
    <n v="16.5164056982"/>
    <n v="16.281086178342473"/>
    <n v="19.891050295542477"/>
    <n v="19.891050295542477"/>
    <n v="19.891050295542477"/>
    <n v="30.731360720542476"/>
    <n v="30.731360720542476"/>
    <n v="30.731360720542476"/>
    <n v="38.474439595542478"/>
    <n v="32.910534368845632"/>
    <n v="32.910534368845632"/>
    <n v="32.910534368845632"/>
    <n v="32.910534368845632"/>
    <n v="33.471450318845633"/>
    <n v="33.471450318845633"/>
    <n v="35.154198168845632"/>
    <n v="35.154198168845632"/>
    <n v="35.154198168845632"/>
    <n v="37.117403993845635"/>
    <n v="38.784341088245633"/>
    <n v="41.39334794684563"/>
    <n v="40.848632208786114"/>
    <n v="39.785387512659511"/>
    <n v="39.785387512659511"/>
    <n v="39.826558402497447"/>
    <n v="39.867729292335383"/>
    <n v="41.269502014623747"/>
    <n v="42.840728339206272"/>
    <n v="43.924067344974532"/>
    <n v="44.323275615110155"/>
    <n v="44.407106829391253"/>
    <n v="44.589450951381664"/>
    <n v="44.7504577434662"/>
    <n v="44.973211299241058"/>
    <n v="45.353376119250257"/>
    <n v="44.213823239298918"/>
    <n v="44.213823239298918"/>
    <n v="44.254994129136854"/>
    <n v="44.29616501897479"/>
    <n v="45.697937741263154"/>
    <n v="47.269164065845679"/>
    <n v="48.352503071613938"/>
    <n v="48.751711341749562"/>
    <n v="48.83554255603066"/>
    <n v="49.017886678021071"/>
    <n v="49.178893470105606"/>
    <n v="49.401647025880465"/>
    <n v="49.781811845889663"/>
    <n v="48.526969658092881"/>
    <n v="48.526969658092881"/>
    <n v="48.568140547930817"/>
    <n v="48.609311437768753"/>
    <n v="50.011084160057116"/>
    <n v="51.582310484639642"/>
    <n v="52.665649490407901"/>
    <n v="53.064857760543525"/>
    <n v="53.148688974824623"/>
    <n v="53.331033096815034"/>
    <n v="53.492039888899569"/>
    <n v="53.714793444674427"/>
    <n v="54.094958264683626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  <n v="52.727828195577523"/>
  </r>
  <r>
    <s v="DE Florida"/>
    <x v="26"/>
    <s v="Regulated &amp; Renewable Energy"/>
    <s v="PEF Fossil Hydro Maintenance Hines 1 BG"/>
    <s v="AFUDC Not Eligible"/>
    <s v="Maintenance"/>
    <s v="Maintenance"/>
    <s v="Fossil Hydro"/>
    <s v="BG - Other Production Plant"/>
    <s v="~"/>
    <s v="PEF Hines 1 345"/>
    <n v="1384.96"/>
    <n v="1642.92"/>
    <n v="2448.1800000000003"/>
    <n v="2839.2400000000002"/>
    <n v="3140.0000000000005"/>
    <n v="3786.7200000000007"/>
    <n v="3334.1"/>
    <n v="4524.0999999999995"/>
    <n v="4630.8999999999996"/>
    <n v="6977.0999999999985"/>
    <n v="8787.61"/>
    <n v="12209.94"/>
    <n v="12209.94"/>
    <n v="12209.94"/>
    <n v="12209.94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714.9537489571667"/>
    <n v="8523.3313307353164"/>
    <n v="8523.3313307353164"/>
    <n v="8523.3313307353164"/>
    <n v="8523.3313307353164"/>
    <n v="8523.3313307353164"/>
    <n v="2500.7294266128401"/>
    <n v="2500.7294266128401"/>
    <n v="2500.7294266128401"/>
    <n v="2500.7294266128401"/>
    <n v="2500.7294266128401"/>
    <n v="2500.7294266128401"/>
    <n v="2500.7294266128401"/>
    <n v="2399.4030023055416"/>
    <n v="2319.7164432057971"/>
    <n v="2319.7164432057971"/>
    <n v="2319.7164432057971"/>
    <n v="2319.7164432057971"/>
    <n v="2319.7164432057971"/>
    <n v="2319.7164432057971"/>
    <n v="2072.7990363523463"/>
    <n v="2072.7990363523463"/>
    <n v="2072.7990363523463"/>
    <n v="2072.7990363523463"/>
    <n v="2072.7990363523463"/>
    <n v="2072.7990363523463"/>
    <n v="1906.9751134441585"/>
    <n v="1334.8825794109111"/>
    <n v="1334.8825794109111"/>
    <n v="1334.8825794109111"/>
    <n v="1334.8825794109111"/>
    <n v="1334.8825794109111"/>
    <n v="1334.8825794109111"/>
    <n v="1147.9990182933836"/>
    <n v="1147.9990182933836"/>
    <n v="1147.9990182933836"/>
    <n v="1147.9990182933836"/>
    <n v="1147.9990182933836"/>
    <n v="1147.9990182933836"/>
    <n v="1147.9990182933836"/>
    <n v="987.27915573230996"/>
    <n v="987.27915573230996"/>
    <n v="987.27915573230996"/>
    <n v="987.27915573230996"/>
    <n v="987.27915573230996"/>
    <n v="987.27915573230996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  <n v="641.73145122600147"/>
  </r>
  <r>
    <s v="DE Florida"/>
    <x v="26"/>
    <s v="Regulated &amp; Renewable Energy"/>
    <s v="PEF Fossil Hydro Maintenance Hines 1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65.475716488000003"/>
    <n v="353.76724857599999"/>
    <n v="252.50453394821545"/>
    <n v="367.20815859221545"/>
    <n v="589.15053383421548"/>
    <n v="717.42695675221546"/>
    <n v="835.79018940421543"/>
    <n v="1397.7143678562149"/>
    <n v="1454.187532772215"/>
    <n v="1510.6606003182151"/>
    <n v="2120.1361612782152"/>
    <n v="2157.4147406442148"/>
    <n v="2157.4147406442148"/>
    <n v="2353.575637086215"/>
    <n v="2944.3891724682153"/>
    <n v="3449.6398464802151"/>
    <n v="3760.0963977522151"/>
    <n v="3923.5413741602151"/>
    <n v="3837.2714400025011"/>
    <n v="4319.1821340365013"/>
    <n v="4501.2651874965013"/>
    <n v="4576.5954400605015"/>
    <n v="5021.0876699905011"/>
    <n v="1473.1777051385488"/>
    <n v="1529.0095343105488"/>
    <n v="1529.0095343105488"/>
    <n v="1563.7937009772154"/>
    <n v="1598.577867643882"/>
    <n v="1633.3620343105486"/>
    <n v="1668.1462009772151"/>
    <n v="1536.5670320699414"/>
    <n v="1489.1373318930468"/>
    <n v="1523.9214985597134"/>
    <n v="1558.70566522638"/>
    <n v="1593.4898318930466"/>
    <n v="1628.2739985597132"/>
    <n v="1663.0581652263797"/>
    <n v="1484.5798205895057"/>
    <n v="1484.5798205895057"/>
    <n v="1561.9248205895058"/>
    <n v="1639.2698205895058"/>
    <n v="1642.8998327892152"/>
    <n v="1720.2448327892153"/>
    <n v="1511.6368695922215"/>
    <n v="1007.9370048584631"/>
    <n v="1085.2820048584631"/>
    <n v="1162.6270048584631"/>
    <n v="1239.9720048584632"/>
    <n v="1317.3170048584632"/>
    <n v="1394.6620048584632"/>
    <n v="1242.2478875486684"/>
    <n v="1242.2478875486684"/>
    <n v="1321.9812208820017"/>
    <n v="1401.7145542153351"/>
    <n v="1481.4478875486684"/>
    <n v="1561.1812208820018"/>
    <n v="1640.9145542153351"/>
    <n v="1391.0399076974963"/>
    <n v="1470.7732410308297"/>
    <n v="1550.506574364163"/>
    <n v="1630.2399076974964"/>
    <n v="1709.9732410308297"/>
    <n v="1789.7065743641631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  <n v="1101.8899388807165"/>
  </r>
  <r>
    <s v="DE Florida"/>
    <x v="26"/>
    <s v="Regulated &amp; Renewable Energy"/>
    <s v="PEF Fossil Hydro Maintenance Hines 1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18.729201946"/>
    <n v="101.194436592"/>
    <n v="72.228433108685095"/>
    <n v="105.03918288168509"/>
    <n v="168.5253696581851"/>
    <n v="205.21859210168509"/>
    <n v="239.07616566068509"/>
    <n v="399.81348906968503"/>
    <n v="415.96752856668502"/>
    <n v="432.12154021118499"/>
    <n v="606.46084453118499"/>
    <n v="617.12430999068499"/>
    <n v="617.12430999068499"/>
    <n v="673.23575466718501"/>
    <n v="842.23682269868505"/>
    <n v="986.76279987768498"/>
    <n v="1075.568295351685"/>
    <n v="1122.321414437685"/>
    <n v="1097.6440667830921"/>
    <n v="1235.4936878735921"/>
    <n v="1287.578192818592"/>
    <n v="1309.126265731592"/>
    <n v="1436.272407604092"/>
    <n v="421.39963060872356"/>
    <n v="437.37021725772354"/>
    <n v="437.37021725772354"/>
    <n v="447.32021725772353"/>
    <n v="457.27021725772352"/>
    <n v="467.2202172577235"/>
    <n v="477.17021725772349"/>
    <n v="439.53223290281863"/>
    <n v="425.9650525653762"/>
    <n v="435.91505256537619"/>
    <n v="445.86505256537617"/>
    <n v="455.81505256537616"/>
    <n v="465.76505256537615"/>
    <n v="475.71505256537614"/>
    <n v="424.66161566459618"/>
    <n v="424.66161566459618"/>
    <n v="446.78578233126285"/>
    <n v="468.90994899792952"/>
    <n v="469.9482965951679"/>
    <n v="492.07246326183457"/>
    <n v="432.40058845088618"/>
    <n v="288.31828780399695"/>
    <n v="310.44245447066362"/>
    <n v="332.56662113733029"/>
    <n v="354.69078780399695"/>
    <n v="376.81495447066362"/>
    <n v="398.93912113733029"/>
    <n v="355.3414940444045"/>
    <n v="355.3414940444045"/>
    <n v="378.1489940444045"/>
    <n v="400.95649404440451"/>
    <n v="423.76399404440451"/>
    <n v="446.57149404440452"/>
    <n v="469.37899404440452"/>
    <n v="397.90305404591447"/>
    <n v="420.71055404591448"/>
    <n v="443.51805404591448"/>
    <n v="466.32555404591449"/>
    <n v="489.13305404591449"/>
    <n v="511.9405540459145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  <n v="315.19253149563019"/>
  </r>
  <r>
    <s v="DE Florida"/>
    <x v="26"/>
    <s v="Regulated &amp; Renewable Energy"/>
    <s v="PEF Fossil Hydro Maintenance Hines 1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247.32162495040001"/>
    <n v="1336.2861143808"/>
    <n v="953.78615146367338"/>
    <n v="1387.0565050588734"/>
    <n v="2225.4001205924733"/>
    <n v="2709.9390467868734"/>
    <n v="3157.0328489484737"/>
    <n v="5279.5907737500729"/>
    <n v="5492.9070330028726"/>
    <n v="5706.2229244596729"/>
    <n v="8008.396832427673"/>
    <n v="8149.2093247404737"/>
    <n v="8149.2093247404737"/>
    <n v="8890.1684812340736"/>
    <n v="11121.850262679673"/>
    <n v="13030.335185129272"/>
    <n v="14203.023669586872"/>
    <n v="14820.404880873271"/>
    <n v="14494.537193664986"/>
    <n v="16314.859938072186"/>
    <n v="17002.642815040184"/>
    <n v="17287.188009371384"/>
    <n v="18966.169874415384"/>
    <n v="5564.6386693965032"/>
    <n v="5775.5324091741031"/>
    <n v="5775.5324091741031"/>
    <n v="5906.9240758407695"/>
    <n v="6038.315742507436"/>
    <n v="6169.7074091741024"/>
    <n v="6301.0990758407688"/>
    <n v="5804.0842583650419"/>
    <n v="5624.9277553097581"/>
    <n v="5756.3194219764246"/>
    <n v="5887.711088643091"/>
    <n v="6019.1027553097574"/>
    <n v="6150.4944219764238"/>
    <n v="6281.8860886430903"/>
    <n v="5607.7180687014616"/>
    <n v="5607.7180687014616"/>
    <n v="5899.8722353681278"/>
    <n v="6192.026402034794"/>
    <n v="6205.7379954047065"/>
    <n v="6497.8921620713727"/>
    <n v="5709.915925685541"/>
    <n v="3807.2871017506022"/>
    <n v="4099.4412684172685"/>
    <n v="4391.5954350839347"/>
    <n v="4683.749601750601"/>
    <n v="4975.9037684172672"/>
    <n v="5268.0579350839334"/>
    <n v="4692.3439647344194"/>
    <n v="4692.3439647344194"/>
    <n v="4993.5214647344192"/>
    <n v="5294.698964734419"/>
    <n v="5595.8764647344187"/>
    <n v="5897.0539647344185"/>
    <n v="6198.2314647344183"/>
    <n v="5254.3792133739762"/>
    <n v="5555.556713373976"/>
    <n v="5856.7342133739758"/>
    <n v="6157.9117133739755"/>
    <n v="6459.0892133739753"/>
    <n v="6760.2667133739751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  <n v="4162.1738347044156"/>
  </r>
  <r>
    <s v="DE Florida"/>
    <x v="26"/>
    <s v="Regulated &amp; Renewable Energy"/>
    <s v="PEF Fossil Hydro Maintenance Hines 1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46.654726154400002"/>
    <n v="252.07687658880002"/>
    <n v="179.92212252091127"/>
    <n v="261.65419791811127"/>
    <n v="419.79925221271128"/>
    <n v="511.2026259261113"/>
    <n v="595.54235525371132"/>
    <n v="995.94146612131101"/>
    <n v="1036.181423552111"/>
    <n v="1076.4213116019109"/>
    <n v="1510.7031632499109"/>
    <n v="1537.2660174657108"/>
    <n v="1537.2660174657108"/>
    <n v="1677.0404773203109"/>
    <n v="2098.024701396911"/>
    <n v="2458.0411028925109"/>
    <n v="2679.2569392261112"/>
    <n v="2795.7196680765114"/>
    <n v="2734.2480207334243"/>
    <n v="3077.6335179376242"/>
    <n v="3207.376809835624"/>
    <n v="3261.0533863288242"/>
    <n v="3577.776354437824"/>
    <n v="1049.7128721394438"/>
    <n v="1089.4958457430439"/>
    <n v="1089.4958457430439"/>
    <n v="1114.2816790763773"/>
    <n v="1139.0675124097106"/>
    <n v="1163.853345743044"/>
    <n v="1188.6391790763773"/>
    <n v="1094.8823157859338"/>
    <n v="1061.0862373312536"/>
    <n v="1085.872070664587"/>
    <n v="1110.6579039979204"/>
    <n v="1135.4437373312537"/>
    <n v="1160.2295706645871"/>
    <n v="1185.0154039979204"/>
    <n v="1057.8403044751954"/>
    <n v="1057.8403044751954"/>
    <n v="1112.951971141862"/>
    <n v="1168.0636378085287"/>
    <n v="1170.6501789210288"/>
    <n v="1225.7618455876955"/>
    <n v="1077.1180728533004"/>
    <n v="718.20632724018196"/>
    <n v="773.31799390684864"/>
    <n v="828.42966057351532"/>
    <n v="883.541327240182"/>
    <n v="938.65299390684868"/>
    <n v="993.76466057351536"/>
    <n v="885.1621726392782"/>
    <n v="885.1621726392782"/>
    <n v="941.97633930594486"/>
    <n v="998.79050597261153"/>
    <n v="1055.6046726392783"/>
    <n v="1112.4188393059449"/>
    <n v="1169.2330059726114"/>
    <n v="991.18492704378218"/>
    <n v="1047.999093710449"/>
    <n v="1104.8132603771155"/>
    <n v="1161.6274270437821"/>
    <n v="1218.4415937104486"/>
    <n v="1275.2557603771152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  <n v="785.1518857824218"/>
  </r>
  <r>
    <s v="DE Florida"/>
    <x v="26"/>
    <s v="Regulated &amp; Renewable Energy"/>
    <s v="PEF Fossil Hydro Maintenance Hines 1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48.105856853600002"/>
    <n v="259.91737902720001"/>
    <n v="185.51835117717349"/>
    <n v="269.79258968397346"/>
    <n v="432.85652706137347"/>
    <n v="527.10287623597344"/>
    <n v="614.06587614037346"/>
    <n v="1026.9188473047734"/>
    <n v="1068.4104129299735"/>
    <n v="1109.9019070161735"/>
    <n v="1557.6914947281734"/>
    <n v="1585.0805497683734"/>
    <n v="1585.0805497683734"/>
    <n v="1729.2025007857735"/>
    <n v="2163.2808566211734"/>
    <n v="2534.4950701175735"/>
    <n v="2762.5915189359735"/>
    <n v="2882.6766598135737"/>
    <n v="2819.2930219404225"/>
    <n v="3173.3590498802223"/>
    <n v="3307.1378273422224"/>
    <n v="3362.4839394730225"/>
    <n v="3689.0581372440224"/>
    <n v="1082.3627385016598"/>
    <n v="1123.3831064500598"/>
    <n v="1123.3831064500598"/>
    <n v="1148.9397731167264"/>
    <n v="1174.496439783393"/>
    <n v="1200.0531064500597"/>
    <n v="1225.6097731167263"/>
    <n v="1128.9367625275702"/>
    <n v="1094.089514703162"/>
    <n v="1119.6461813698286"/>
    <n v="1145.2028480364952"/>
    <n v="1170.7595147031618"/>
    <n v="1196.3161813698284"/>
    <n v="1221.872848036495"/>
    <n v="1090.7422310597815"/>
    <n v="1090.7422310597815"/>
    <n v="1147.5680643931148"/>
    <n v="1204.3938977264481"/>
    <n v="1207.0608893646749"/>
    <n v="1263.8867226980083"/>
    <n v="1110.6196819208762"/>
    <n v="740.54470240208229"/>
    <n v="797.37053573541561"/>
    <n v="854.19636906874894"/>
    <n v="911.02220240208226"/>
    <n v="967.84803573541558"/>
    <n v="1024.6738690687489"/>
    <n v="912.69350196871096"/>
    <n v="912.69350196871096"/>
    <n v="971.27433530204428"/>
    <n v="1029.8551686353776"/>
    <n v="1088.436001968711"/>
    <n v="1147.0168353020445"/>
    <n v="1205.5976686353779"/>
    <n v="1022.0120635719571"/>
    <n v="1080.5928969052904"/>
    <n v="1139.1737302386239"/>
    <n v="1197.7545635719573"/>
    <n v="1256.3353969052907"/>
    <n v="1314.9162302386242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  <n v="809.57011910494555"/>
  </r>
  <r>
    <s v="DE Florida"/>
    <x v="26"/>
    <s v="Regulated &amp; Renewable Energy"/>
    <s v="PEF Fossil Hydro Maintenance Hines 1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10.8004336076"/>
    <n v="58.355064835199997"/>
    <n v="41.651448824168227"/>
    <n v="60.572186907968231"/>
    <n v="97.182307683868231"/>
    <n v="118.34192323996822"/>
    <n v="137.86632563536821"/>
    <n v="230.55755694076817"/>
    <n v="239.87299021896817"/>
    <n v="249.18840743566818"/>
    <n v="349.72339482766819"/>
    <n v="355.87261843336819"/>
    <n v="355.87261843336819"/>
    <n v="388.22999994926818"/>
    <n v="485.68662517816819"/>
    <n v="569.0293765455682"/>
    <n v="620.24020018996816"/>
    <n v="647.20098368156823"/>
    <n v="632.97047585087989"/>
    <n v="712.46322117517991"/>
    <n v="742.49841644217986"/>
    <n v="754.92438800997991"/>
    <n v="828.24483528347992"/>
    <n v="243.00548126818114"/>
    <n v="252.21512411758115"/>
    <n v="252.21512411758115"/>
    <n v="257.95262411758114"/>
    <n v="263.69012411758115"/>
    <n v="269.42762411758116"/>
    <n v="275.16512411758117"/>
    <n v="253.46079249338163"/>
    <n v="245.63713811081649"/>
    <n v="251.37463811081651"/>
    <n v="257.11213811081649"/>
    <n v="262.8496381108165"/>
    <n v="268.58713811081651"/>
    <n v="274.32463811081652"/>
    <n v="244.88429241102352"/>
    <n v="244.88429241102352"/>
    <n v="257.64262574435685"/>
    <n v="270.40095907769017"/>
    <n v="270.9997425239111"/>
    <n v="283.75807585724442"/>
    <n v="249.34774477123264"/>
    <n v="166.26137142363203"/>
    <n v="179.01970475696535"/>
    <n v="191.77803809029868"/>
    <n v="204.536371423632"/>
    <n v="217.29470475696533"/>
    <n v="230.05303809029866"/>
    <n v="204.91194253250586"/>
    <n v="204.91194253250586"/>
    <n v="218.06444253250586"/>
    <n v="231.21694253250587"/>
    <n v="244.36944253250587"/>
    <n v="257.52194253250588"/>
    <n v="270.67444253250585"/>
    <n v="229.45676884225992"/>
    <n v="242.60926884225992"/>
    <n v="255.76176884225993"/>
    <n v="268.9142688422599"/>
    <n v="282.06676884225988"/>
    <n v="295.21926884225985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  <n v="181.76115948871558"/>
  </r>
  <r>
    <s v="DE Florida"/>
    <x v="26"/>
    <s v="Regulated &amp; Renewable Energy"/>
    <s v="PEF Fossil Hydro Maintenance Hines 1 Other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3.539672011"/>
    <n v="7.0793440219999999"/>
    <n v="10.619016032999999"/>
    <n v="14.158688044"/>
    <n v="17.698360054999998"/>
    <n v="21.238032065999999"/>
    <n v="24.777704076999999"/>
    <n v="28.317376088"/>
    <n v="31.857048099"/>
    <n v="35.396720109999997"/>
    <n v="38.936392120999997"/>
    <n v="0"/>
    <n v="0"/>
    <n v="17.552034939999999"/>
    <n v="35.104069879999997"/>
    <n v="52.656104819999996"/>
    <n v="70.208139759999995"/>
    <n v="87.760174699999993"/>
    <n v="105.31220963999999"/>
    <n v="122.86424457999999"/>
    <n v="140.41627951999999"/>
    <n v="157.96831445999999"/>
    <n v="175.52034939999999"/>
    <n v="193.07238433999999"/>
    <n v="0"/>
    <n v="0"/>
    <n v="19.428125283875694"/>
    <n v="38.856250567751388"/>
    <n v="58.284375851627082"/>
    <n v="77.712501135502777"/>
    <n v="97.140626419378464"/>
    <n v="116.56875170325415"/>
    <n v="135.99687698712984"/>
    <n v="155.42500227100552"/>
    <n v="174.85312755488121"/>
    <n v="194.2812528387569"/>
    <n v="213.70937812263259"/>
    <n v="0"/>
    <n v="0"/>
    <n v="21.78782489817733"/>
    <n v="43.575649796354661"/>
    <n v="65.363474694531988"/>
    <n v="87.151299592709321"/>
    <n v="108.93912449088666"/>
    <n v="130.72694938906398"/>
    <n v="152.51477428724129"/>
    <n v="174.30259918541861"/>
    <n v="196.09042408359593"/>
    <n v="217.87824898177325"/>
    <n v="239.66607387995057"/>
    <n v="0"/>
    <n v="0"/>
    <n v="57.28289591409267"/>
    <n v="114.56579182818534"/>
    <n v="171.848687742278"/>
    <n v="229.13158365637068"/>
    <n v="286.41447957046336"/>
    <n v="343.69737548455601"/>
    <n v="400.98027139864865"/>
    <n v="458.2631673127413"/>
    <n v="515.54606322683401"/>
    <n v="572.82895914092671"/>
    <n v="630.11185505501942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1 Other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1.0125163260000001"/>
    <n v="2.0250326520000002"/>
    <n v="3.0375489780000002"/>
    <n v="4.0500653040000003"/>
    <n v="5.0625816300000004"/>
    <n v="6.0750979560000005"/>
    <n v="7.0876142820000005"/>
    <n v="8.1001306080000006"/>
    <n v="9.1126469340000007"/>
    <n v="10.125163260000001"/>
    <n v="11.137679586000001"/>
    <n v="0"/>
    <n v="0"/>
    <n v="5.020725616"/>
    <n v="10.041451232"/>
    <n v="15.062176848"/>
    <n v="20.082902464"/>
    <n v="25.10362808"/>
    <n v="30.124353696"/>
    <n v="35.145079312"/>
    <n v="40.165804928"/>
    <n v="45.186530544"/>
    <n v="50.20725616"/>
    <n v="55.227981776"/>
    <n v="0"/>
    <n v="0"/>
    <n v="5.5573776269848274"/>
    <n v="11.114755253969655"/>
    <n v="16.672132880954482"/>
    <n v="22.22951050793931"/>
    <n v="27.786888134924137"/>
    <n v="33.344265761908964"/>
    <n v="38.901643388893788"/>
    <n v="44.459021015878619"/>
    <n v="50.01639864286345"/>
    <n v="55.573776269848281"/>
    <n v="61.131153896833112"/>
    <n v="0"/>
    <n v="0"/>
    <n v="6.2323651335667591"/>
    <n v="12.464730267133518"/>
    <n v="18.697095400700277"/>
    <n v="24.929460534267037"/>
    <n v="31.161825667833796"/>
    <n v="37.394190801400555"/>
    <n v="43.626555934967314"/>
    <n v="49.858921068534073"/>
    <n v="56.091286202100832"/>
    <n v="62.323651335667591"/>
    <n v="68.556016469234351"/>
    <n v="0"/>
    <n v="0"/>
    <n v="16.385661483565094"/>
    <n v="32.771322967130189"/>
    <n v="49.156984450695283"/>
    <n v="65.542645934260378"/>
    <n v="81.928307417825465"/>
    <n v="98.313968901390552"/>
    <n v="114.69963038495564"/>
    <n v="131.08529186852073"/>
    <n v="147.47095335208581"/>
    <n v="163.8566148356509"/>
    <n v="180.24227631921599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1 Other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13.37041396"/>
    <n v="26.740827920000001"/>
    <n v="40.111241880000001"/>
    <n v="53.481655840000002"/>
    <n v="66.85206980000001"/>
    <n v="80.222483760000017"/>
    <n v="93.592897720000025"/>
    <n v="106.96331168000003"/>
    <n v="120.33372564000004"/>
    <n v="133.70413960000005"/>
    <n v="147.07455356000006"/>
    <n v="0"/>
    <n v="0"/>
    <n v="66.299355480000003"/>
    <n v="132.59871096000001"/>
    <n v="198.89806644000001"/>
    <n v="265.19742192000001"/>
    <n v="331.49677740000004"/>
    <n v="397.79613288000007"/>
    <n v="464.0954883600001"/>
    <n v="530.39484384000014"/>
    <n v="596.69419932000017"/>
    <n v="662.9935548000002"/>
    <n v="729.29291028000023"/>
    <n v="0"/>
    <n v="0"/>
    <n v="73.385917297270979"/>
    <n v="146.77183459454196"/>
    <n v="220.15775189181295"/>
    <n v="293.54366918908391"/>
    <n v="366.92958648635488"/>
    <n v="440.31550378362584"/>
    <n v="513.70142108089681"/>
    <n v="587.08733837816783"/>
    <n v="660.47325567543885"/>
    <n v="733.85917297270987"/>
    <n v="807.24509026998089"/>
    <n v="0"/>
    <n v="0"/>
    <n v="82.299217896853932"/>
    <n v="164.59843579370786"/>
    <n v="246.89765369056181"/>
    <n v="329.19687158741573"/>
    <n v="411.49608948426965"/>
    <n v="493.79530738112356"/>
    <n v="576.09452527797748"/>
    <n v="658.39374317483146"/>
    <n v="740.69296107168543"/>
    <n v="822.99217896853941"/>
    <n v="905.29139686539338"/>
    <n v="0"/>
    <n v="0"/>
    <n v="216.37485864828557"/>
    <n v="432.74971729657113"/>
    <n v="649.1245759448567"/>
    <n v="865.49943459314227"/>
    <n v="1081.8742932414279"/>
    <n v="1298.2491518897136"/>
    <n v="1514.6240105379993"/>
    <n v="1730.998869186285"/>
    <n v="1947.3737278345707"/>
    <n v="2163.7485864828564"/>
    <n v="2380.123445131142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1 Other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2.5221935279999999"/>
    <n v="5.0443870559999997"/>
    <n v="7.5665805839999996"/>
    <n v="10.088774111999999"/>
    <n v="12.610967639999998"/>
    <n v="15.133161167999997"/>
    <n v="17.655354695999996"/>
    <n v="20.177548223999995"/>
    <n v="22.699741751999994"/>
    <n v="25.221935279999993"/>
    <n v="27.744128807999992"/>
    <n v="0"/>
    <n v="0"/>
    <n v="12.50670367"/>
    <n v="25.013407340000001"/>
    <n v="37.520111010000001"/>
    <n v="50.026814680000001"/>
    <n v="62.533518350000001"/>
    <n v="75.040222020000002"/>
    <n v="87.546925689999995"/>
    <n v="100.05362936"/>
    <n v="112.56033303000001"/>
    <n v="125.06703670000002"/>
    <n v="137.57374037000002"/>
    <n v="0"/>
    <n v="0"/>
    <n v="13.843511969961241"/>
    <n v="27.687023939922483"/>
    <n v="41.530535909883724"/>
    <n v="55.374047879844966"/>
    <n v="69.217559849806207"/>
    <n v="83.061071819767449"/>
    <n v="96.90458378972869"/>
    <n v="110.74809575968993"/>
    <n v="124.59160772965117"/>
    <n v="138.43511969961241"/>
    <n v="152.27863166957366"/>
    <n v="0"/>
    <n v="0"/>
    <n v="15.524916087897886"/>
    <n v="31.049832175795771"/>
    <n v="46.574748263693657"/>
    <n v="62.099664351591542"/>
    <n v="77.624580439489421"/>
    <n v="93.149496527387299"/>
    <n v="108.67441261528518"/>
    <n v="124.19932870318306"/>
    <n v="139.72424479108093"/>
    <n v="155.24916087897881"/>
    <n v="170.77407696687669"/>
    <n v="0"/>
    <n v="0"/>
    <n v="40.816931313436115"/>
    <n v="81.633862626872229"/>
    <n v="122.45079394030834"/>
    <n v="163.26772525374446"/>
    <n v="204.08465656718056"/>
    <n v="244.90158788061666"/>
    <n v="285.71851919405276"/>
    <n v="326.53545050748886"/>
    <n v="367.35238182092496"/>
    <n v="408.16931313436106"/>
    <n v="448.98624444779716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1 Other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2.6006428669999999"/>
    <n v="5.2012857339999998"/>
    <n v="7.8019286010000002"/>
    <n v="10.402571468"/>
    <n v="13.003214334999999"/>
    <n v="15.603857201999999"/>
    <n v="18.204500068999998"/>
    <n v="20.805142935999999"/>
    <n v="23.405785803000001"/>
    <n v="26.006428670000002"/>
    <n v="28.607071537000003"/>
    <n v="0"/>
    <n v="0"/>
    <n v="12.895707379999999"/>
    <n v="25.791414759999999"/>
    <n v="38.68712214"/>
    <n v="51.582829519999997"/>
    <n v="64.478536899999995"/>
    <n v="77.374244279999999"/>
    <n v="90.269951660000004"/>
    <n v="103.16565904000001"/>
    <n v="116.06136642000001"/>
    <n v="128.95707380000002"/>
    <n v="141.85278118000002"/>
    <n v="0"/>
    <n v="0"/>
    <n v="14.274095252162276"/>
    <n v="28.548190504324552"/>
    <n v="42.822285756486828"/>
    <n v="57.096381008649104"/>
    <n v="71.370476260811387"/>
    <n v="85.64457151297367"/>
    <n v="99.918666765135953"/>
    <n v="114.19276201729824"/>
    <n v="128.46685726946052"/>
    <n v="142.7409525216228"/>
    <n v="157.01504777378508"/>
    <n v="0"/>
    <n v="0"/>
    <n v="16.007797118342175"/>
    <n v="32.01559423668435"/>
    <n v="48.023391355026526"/>
    <n v="64.031188473368701"/>
    <n v="80.038985591710883"/>
    <n v="96.046782710053066"/>
    <n v="112.05457982839525"/>
    <n v="128.06237694673743"/>
    <n v="144.07017406507961"/>
    <n v="160.07797118342179"/>
    <n v="176.08576830176398"/>
    <n v="0"/>
    <n v="0"/>
    <n v="42.086485476602903"/>
    <n v="84.172970953205805"/>
    <n v="126.25945642980871"/>
    <n v="168.34594190641161"/>
    <n v="210.4324273830145"/>
    <n v="252.51891285961739"/>
    <n v="294.60539833622028"/>
    <n v="336.69188381282316"/>
    <n v="378.77836928942605"/>
    <n v="420.86485476602894"/>
    <n v="462.95134024263183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1 Other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0.58388047700000001"/>
    <n v="1.167760954"/>
    <n v="1.7516414309999999"/>
    <n v="2.335521908"/>
    <n v="2.9194023850000002"/>
    <n v="3.5032828620000003"/>
    <n v="4.087163339"/>
    <n v="4.6710438160000001"/>
    <n v="5.2549242930000002"/>
    <n v="5.8388047700000003"/>
    <n v="6.4226852470000004"/>
    <n v="0"/>
    <n v="0"/>
    <n v="2.895265577"/>
    <n v="5.790531154"/>
    <n v="8.6857967309999999"/>
    <n v="11.581062308"/>
    <n v="14.476327885"/>
    <n v="17.371593462"/>
    <n v="20.266859039"/>
    <n v="23.162124616"/>
    <n v="26.057390193"/>
    <n v="28.95265577"/>
    <n v="31.847921347"/>
    <n v="0"/>
    <n v="0"/>
    <n v="3.2047328160143609"/>
    <n v="6.4094656320287218"/>
    <n v="9.6141984480430835"/>
    <n v="12.818931264057444"/>
    <n v="16.023664080071804"/>
    <n v="19.228396896086164"/>
    <n v="22.433129712100524"/>
    <n v="25.637862528114884"/>
    <n v="28.842595344129244"/>
    <n v="32.047328160143607"/>
    <n v="35.252060976157971"/>
    <n v="0"/>
    <n v="0"/>
    <n v="3.5939729860973233"/>
    <n v="7.1879459721946466"/>
    <n v="10.781918958291969"/>
    <n v="14.375891944389293"/>
    <n v="17.969864930486615"/>
    <n v="21.563837916583939"/>
    <n v="25.157810902681263"/>
    <n v="28.751783888778586"/>
    <n v="32.34575687487591"/>
    <n v="35.93972986097323"/>
    <n v="39.53370284707055"/>
    <n v="0"/>
    <n v="0"/>
    <n v="9.4490010564522304"/>
    <n v="18.898002112904461"/>
    <n v="28.34700316935669"/>
    <n v="37.796004225808922"/>
    <n v="47.245005282261154"/>
    <n v="56.694006338713386"/>
    <n v="66.143007395165611"/>
    <n v="75.592008451617843"/>
    <n v="85.041009508070076"/>
    <n v="94.490010564522308"/>
    <n v="103.93901162097454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2 BG-341"/>
    <s v="AFUDC Not Eligible"/>
    <s v="Maintenance"/>
    <s v="Maintenance"/>
    <s v="Fossil Hydro"/>
    <s v="BG - Other Production Plant"/>
    <s v="~"/>
    <s v="PEF Hines 2 341"/>
    <n v="51.57"/>
    <n v="272.33"/>
    <n v="944.79"/>
    <n v="1184.56"/>
    <n v="3419.1600000000003"/>
    <n v="3230.3100000000004"/>
    <n v="3294.46"/>
    <n v="3302.13"/>
    <n v="3337.48"/>
    <n v="3336.2700000000004"/>
    <n v="3398.4100000000003"/>
    <n v="3799.6900000000005"/>
    <n v="3799.6900000000005"/>
    <n v="4064.2544450000005"/>
    <n v="4064.2544450000005"/>
    <n v="4347.9049758555002"/>
    <n v="4363.6429107900003"/>
    <n v="4363.6429107900003"/>
    <n v="4374.8844246260005"/>
    <n v="4374.8844246260005"/>
    <n v="4374.8844246260005"/>
    <n v="4381.8556699375004"/>
    <n v="3015.6464025562273"/>
    <n v="2879.0922582751055"/>
    <n v="2879.0922582751055"/>
    <n v="2879.0922582751055"/>
    <n v="2880.4865074941054"/>
    <n v="2881.8807567131053"/>
    <n v="2899.3498772066055"/>
    <n v="2934.4013645001055"/>
    <n v="2770.3563333110155"/>
    <n v="2770.3563333110155"/>
    <n v="2770.3563333110155"/>
    <n v="2770.3563333110155"/>
    <n v="2770.3563333110155"/>
    <n v="2770.3563333110155"/>
    <n v="2532.8810219841926"/>
    <n v="2532.8810219841926"/>
    <n v="2532.8810219841926"/>
    <n v="2658.8335219841924"/>
    <n v="2784.7860219841923"/>
    <n v="2910.7385219841922"/>
    <n v="3011.4342444776271"/>
    <n v="3137.386744477627"/>
    <n v="3263.3392444776268"/>
    <n v="3389.2917444776267"/>
    <n v="211.34978459223976"/>
    <n v="15.537460250074048"/>
    <n v="141.48996025007403"/>
    <n v="267.44246025007402"/>
    <n v="393.39496025007389"/>
    <n v="393.39496025007389"/>
    <n v="399.08162691674056"/>
    <n v="404.76829358340723"/>
    <n v="410.4549602500739"/>
    <n v="416.14162691674056"/>
    <n v="421.82829358340723"/>
    <n v="341.23754957007418"/>
    <n v="346.92421623674085"/>
    <n v="352.61088290340751"/>
    <n v="358.29754957007418"/>
    <n v="363.98421623674085"/>
    <n v="369.67088290340752"/>
    <n v="375.35754957007418"/>
    <n v="375.35754957007418"/>
    <n v="440.61504957007418"/>
    <n v="505.87254957007417"/>
    <n v="571.13004957007422"/>
    <n v="636.38754957007427"/>
    <n v="522.85853516076577"/>
    <n v="314.1126576258585"/>
    <n v="379.3701576258585"/>
    <n v="444.62765762585849"/>
    <n v="509.88515762585848"/>
    <n v="575.14265762585853"/>
    <n v="640.4001576258585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  <n v="399.20816908654228"/>
  </r>
  <r>
    <s v="DE Florida"/>
    <x v="26"/>
    <s v="Regulated &amp; Renewable Energy"/>
    <s v="PEF Fossil Hydro Maintenance Hines 2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174.339021"/>
    <n v="174.339021"/>
    <n v="361.25512703790002"/>
    <n v="371.625893862"/>
    <n v="371.625893862"/>
    <n v="379.0336712628"/>
    <n v="379.0336712628"/>
    <n v="379.0336712628"/>
    <n v="383.6274861375"/>
    <n v="264.01710499714875"/>
    <n v="252.06191362660064"/>
    <n v="252.06191362660064"/>
    <n v="252.06191362660064"/>
    <n v="252.98067670480063"/>
    <n v="253.89943978300062"/>
    <n v="265.41099933730061"/>
    <n v="288.50874393160063"/>
    <n v="272.37992581245851"/>
    <n v="272.37992581245851"/>
    <n v="272.37992581245851"/>
    <n v="272.37992581245851"/>
    <n v="272.37992581245851"/>
    <n v="272.37992581245851"/>
    <n v="249.03148254408535"/>
    <n v="249.03148254408535"/>
    <n v="249.03148254408535"/>
    <n v="332.02981587741868"/>
    <n v="415.02814921075202"/>
    <n v="498.02648254408535"/>
    <n v="564.38147463039525"/>
    <n v="647.37980796372858"/>
    <n v="730.37814129706192"/>
    <n v="813.37647463039525"/>
    <n v="50.720609397414023"/>
    <n v="3.7287449991599715"/>
    <n v="86.727078332493306"/>
    <n v="169.72541166582664"/>
    <n v="252.72374499915998"/>
    <n v="252.72374499915998"/>
    <n v="256.47124499915998"/>
    <n v="260.21874499915998"/>
    <n v="263.96624499915998"/>
    <n v="267.71374499915999"/>
    <n v="271.46124499915999"/>
    <n v="219.68621681704892"/>
    <n v="223.43371681704892"/>
    <n v="227.18121681704892"/>
    <n v="230.92871681704892"/>
    <n v="234.67621681704892"/>
    <n v="238.42371681704893"/>
    <n v="242.17121681704893"/>
    <n v="242.17121681704893"/>
    <n v="285.1737168170489"/>
    <n v="328.1762168170489"/>
    <n v="371.17871681704889"/>
    <n v="414.18121681704889"/>
    <n v="340.29293071865777"/>
    <n v="204.43448782272176"/>
    <n v="247.43698782272176"/>
    <n v="290.43948782272173"/>
    <n v="333.44198782272173"/>
    <n v="376.44448782272173"/>
    <n v="419.44698782272172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  <n v="261.47192820555398"/>
  </r>
  <r>
    <s v="DE Florida"/>
    <x v="26"/>
    <s v="Regulated &amp; Renewable Energy"/>
    <s v="PEF Fossil Hydro Maintenance Hines 2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2121.9182799999999"/>
    <n v="2121.9182799999999"/>
    <n v="4396.9150073719993"/>
    <n v="4523.1398741599996"/>
    <n v="4523.1398741599996"/>
    <n v="4613.3015499039993"/>
    <n v="4613.3015499039993"/>
    <n v="4613.3015499039993"/>
    <n v="4669.213873499999"/>
    <n v="3213.4098156151126"/>
    <n v="3067.9005718178546"/>
    <n v="3067.9005718178546"/>
    <n v="3067.9005718178546"/>
    <n v="3079.0830377938546"/>
    <n v="3090.2655037698546"/>
    <n v="3230.3752078938546"/>
    <n v="3511.5028992178545"/>
    <n v="3315.1955332277539"/>
    <n v="3315.1955332277539"/>
    <n v="3315.1955332277539"/>
    <n v="3315.1955332277539"/>
    <n v="3315.1955332277539"/>
    <n v="3315.1955332277539"/>
    <n v="3031.0165336181144"/>
    <n v="3031.0165336181144"/>
    <n v="3031.0165336181144"/>
    <n v="4041.2115336181146"/>
    <n v="5051.4065336181147"/>
    <n v="6061.6015336181144"/>
    <n v="6869.2259585739948"/>
    <n v="7879.4209585739945"/>
    <n v="8889.6159585739952"/>
    <n v="9899.8109585739949"/>
    <n v="617.33337562564702"/>
    <n v="45.383499223020863"/>
    <n v="1055.578499223021"/>
    <n v="2065.7734992230212"/>
    <n v="3075.9684992230227"/>
    <n v="3075.9684992230227"/>
    <n v="3121.5801658896894"/>
    <n v="3167.1918325563561"/>
    <n v="3212.8034992230228"/>
    <n v="3258.4151658896894"/>
    <n v="3304.0268325563561"/>
    <n v="2673.8590783866189"/>
    <n v="2719.4707450532856"/>
    <n v="2765.0824117199522"/>
    <n v="2810.6940783866189"/>
    <n v="2856.3057450532856"/>
    <n v="2901.9174117199523"/>
    <n v="2947.5290783866189"/>
    <n v="2947.5290783866189"/>
    <n v="3470.9215783866189"/>
    <n v="3994.3140783866188"/>
    <n v="4517.7065783866192"/>
    <n v="5041.0990783866191"/>
    <n v="4141.7869999282266"/>
    <n v="2488.2212575293729"/>
    <n v="3011.6137575293728"/>
    <n v="3535.0062575293728"/>
    <n v="4058.3987575293727"/>
    <n v="4581.7912575293731"/>
    <n v="5105.183757529373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  <n v="3182.4337274512909"/>
  </r>
  <r>
    <s v="DE Florida"/>
    <x v="26"/>
    <s v="Regulated &amp; Renewable Energy"/>
    <s v="PEF Fossil Hydro Maintenance Hines 2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513.35970099999997"/>
    <n v="513.35970099999997"/>
    <n v="1063.7539601699"/>
    <n v="1094.291780822"/>
    <n v="1094.291780822"/>
    <n v="1116.1047654868"/>
    <n v="1116.1047654868"/>
    <n v="1116.1047654868"/>
    <n v="1129.6317396375"/>
    <n v="777.42631169313427"/>
    <n v="742.22298525376891"/>
    <n v="742.22298525376891"/>
    <n v="742.22298525376891"/>
    <n v="744.9283803879689"/>
    <n v="747.63377552216889"/>
    <n v="781.53078112046887"/>
    <n v="849.54453495876885"/>
    <n v="802.051522782647"/>
    <n v="802.051522782647"/>
    <n v="802.051522782647"/>
    <n v="802.051522782647"/>
    <n v="802.051522782647"/>
    <n v="802.051522782647"/>
    <n v="733.29956016225628"/>
    <n v="733.29956016225628"/>
    <n v="733.29956016225628"/>
    <n v="977.6978934955896"/>
    <n v="1222.0962268289229"/>
    <n v="1466.4945601622562"/>
    <n v="1661.8846219013353"/>
    <n v="1906.2829552346686"/>
    <n v="2150.6812885680019"/>
    <n v="2395.0796219013355"/>
    <n v="149.35260825359501"/>
    <n v="10.979714119236974"/>
    <n v="255.37804745257031"/>
    <n v="499.77638078590365"/>
    <n v="744.1747141192368"/>
    <n v="744.1747141192368"/>
    <n v="755.20971411923676"/>
    <n v="766.24471411923673"/>
    <n v="777.2797141192367"/>
    <n v="788.31471411923667"/>
    <n v="799.34971411923664"/>
    <n v="646.89206886269153"/>
    <n v="657.9270688626915"/>
    <n v="668.96206886269147"/>
    <n v="679.99706886269144"/>
    <n v="691.0320688626914"/>
    <n v="702.06706886269137"/>
    <n v="713.10206886269134"/>
    <n v="713.10206886269134"/>
    <n v="839.72706886269134"/>
    <n v="966.35206886269134"/>
    <n v="1092.9770688626913"/>
    <n v="1219.6020688626913"/>
    <n v="1002.0298977178049"/>
    <n v="601.97979573180169"/>
    <n v="728.60479573180169"/>
    <n v="855.22979573180169"/>
    <n v="981.85479573180169"/>
    <n v="1108.4797957318017"/>
    <n v="1235.1047957318017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  <n v="769.93098496731386"/>
  </r>
  <r>
    <s v="DE Florida"/>
    <x v="26"/>
    <s v="Regulated &amp; Renewable Energy"/>
    <s v="PEF Fossil Hydro Maintenance Hines 2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261.491648"/>
    <n v="261.491648"/>
    <n v="541.84770555520004"/>
    <n v="557.40285145600001"/>
    <n v="557.40285145600001"/>
    <n v="568.51380016639996"/>
    <n v="568.51380016639996"/>
    <n v="568.51380016639996"/>
    <n v="575.40407759999994"/>
    <n v="396.00008930813863"/>
    <n v="378.06846002796726"/>
    <n v="378.06846002796726"/>
    <n v="378.06846002796726"/>
    <n v="379.44651566956725"/>
    <n v="380.82457131116723"/>
    <n v="398.09079582956724"/>
    <n v="432.73517586796726"/>
    <n v="408.54351065110956"/>
    <n v="408.54351065110956"/>
    <n v="408.54351065110956"/>
    <n v="408.54351065110956"/>
    <n v="408.54351065110956"/>
    <n v="408.54351065110956"/>
    <n v="373.5231068799917"/>
    <n v="373.5231068799917"/>
    <n v="373.5231068799917"/>
    <n v="498.01310687999171"/>
    <n v="622.50310687999172"/>
    <n v="746.99310687999173"/>
    <n v="846.51959895603409"/>
    <n v="971.0095989560341"/>
    <n v="1095.4995989560341"/>
    <n v="1219.9895989560341"/>
    <n v="76.076230193004903"/>
    <n v="5.5927731598109176"/>
    <n v="130.08277315981093"/>
    <n v="254.57277315981094"/>
    <n v="379.06277315981094"/>
    <n v="379.06277315981094"/>
    <n v="384.68360649314428"/>
    <n v="390.30443982647762"/>
    <n v="395.92527315981096"/>
    <n v="401.54610649314429"/>
    <n v="407.16693982647763"/>
    <n v="329.50907939485205"/>
    <n v="335.12991272818539"/>
    <n v="340.75074606151873"/>
    <n v="346.37157939485206"/>
    <n v="351.9924127281854"/>
    <n v="357.61324606151874"/>
    <n v="363.23407939485207"/>
    <n v="363.23407939485207"/>
    <n v="427.73324606151874"/>
    <n v="492.23241272818541"/>
    <n v="556.73157939485213"/>
    <n v="621.23074606151886"/>
    <n v="510.40564527384595"/>
    <n v="306.6314555903981"/>
    <n v="371.13062225706477"/>
    <n v="435.62978892373144"/>
    <n v="500.12895559039811"/>
    <n v="564.62812225706477"/>
    <n v="629.12728892373138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  <n v="392.18096707645418"/>
  </r>
  <r>
    <s v="DE Florida"/>
    <x v="26"/>
    <s v="Regulated &amp; Renewable Energy"/>
    <s v="PEF Fossil Hydro Maintenance Hines 2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41.026904999999999"/>
    <n v="41.026904999999999"/>
    <n v="85.013554009499998"/>
    <n v="87.454088909999996"/>
    <n v="87.454088909999996"/>
    <n v="89.197348554000001"/>
    <n v="89.197348554000001"/>
    <n v="89.197348554000001"/>
    <n v="90.278403187500004"/>
    <n v="62.13069583024128"/>
    <n v="59.317300998706131"/>
    <n v="59.317300998706131"/>
    <n v="59.317300998706131"/>
    <n v="59.533511949706131"/>
    <n v="59.749722900706132"/>
    <n v="62.458718612206134"/>
    <n v="67.894271523706138"/>
    <n v="64.098704215017847"/>
    <n v="64.098704215017847"/>
    <n v="64.098704215017847"/>
    <n v="64.098704215017847"/>
    <n v="64.098704215017847"/>
    <n v="64.098704215017847"/>
    <n v="58.604154811362342"/>
    <n v="58.604154811362342"/>
    <n v="58.604154811362342"/>
    <n v="78.135821478029015"/>
    <n v="97.667488144695682"/>
    <n v="117.19915481136235"/>
    <n v="132.81421037993732"/>
    <n v="152.34587704660399"/>
    <n v="171.87754371327065"/>
    <n v="191.40921037993732"/>
    <n v="11.935914176961916"/>
    <n v="0.87747329589495138"/>
    <n v="20.409139962561618"/>
    <n v="39.940806629228284"/>
    <n v="59.47247329589495"/>
    <n v="59.47247329589495"/>
    <n v="60.354139962561618"/>
    <n v="61.235806629228286"/>
    <n v="62.117473295894953"/>
    <n v="62.999139962561621"/>
    <n v="63.880806629228289"/>
    <n v="51.69680019630281"/>
    <n v="52.578466862969478"/>
    <n v="53.460133529636146"/>
    <n v="54.341800196302813"/>
    <n v="55.223466862969481"/>
    <n v="56.105133529636149"/>
    <n v="56.986800196302816"/>
    <n v="56.986800196302816"/>
    <n v="67.106800196302814"/>
    <n v="77.226800196302818"/>
    <n v="87.346800196302823"/>
    <n v="97.466800196302827"/>
    <n v="80.079109674402019"/>
    <n v="48.108351052172914"/>
    <n v="58.228351052172911"/>
    <n v="68.348351052172916"/>
    <n v="78.46835105217292"/>
    <n v="88.588351052172925"/>
    <n v="98.708351052172929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  <n v="61.532121171199563"/>
  </r>
  <r>
    <s v="DE Florida"/>
    <x v="26"/>
    <s v="Regulated &amp; Renewable Energy"/>
    <s v="PEF Fossil Hydro Maintenance Hines 2 Other BG-341"/>
    <s v="AFUDC Not Eligible"/>
    <s v="Maintenance"/>
    <s v="Maintenance"/>
    <s v="Fossil Hydro"/>
    <s v="BG - Other Production Plant"/>
    <s v="~"/>
    <s v="PEF Hines 2 341"/>
    <n v="0"/>
    <n v="0"/>
    <n v="0"/>
    <n v="0"/>
    <n v="0"/>
    <n v="0"/>
    <n v="0"/>
    <n v="0"/>
    <n v="0"/>
    <n v="0"/>
    <n v="0"/>
    <n v="0"/>
    <n v="0"/>
    <n v="1.85135715670833"/>
    <n v="3.70271431341666"/>
    <n v="5.55407147012499"/>
    <n v="7.40542862683332"/>
    <n v="9.25678578354165"/>
    <n v="11.10814294024998"/>
    <n v="12.95950009695831"/>
    <n v="14.81085725366664"/>
    <n v="16.662214410374972"/>
    <n v="18.513571567083304"/>
    <n v="20.364928723791635"/>
    <n v="0"/>
    <n v="0"/>
    <n v="9.1802532550000002"/>
    <n v="18.36050651"/>
    <n v="27.540759765000001"/>
    <n v="36.721013020000001"/>
    <n v="45.901266274999998"/>
    <n v="55.081519529999994"/>
    <n v="64.261772784999991"/>
    <n v="73.442026039999988"/>
    <n v="82.622279294999984"/>
    <n v="91.802532549999981"/>
    <n v="100.98278580499998"/>
    <n v="0"/>
    <n v="0"/>
    <n v="10.161506115133545"/>
    <n v="20.323012230267089"/>
    <n v="30.484518345400634"/>
    <n v="40.646024460534179"/>
    <n v="50.807530575667727"/>
    <n v="60.969036690801275"/>
    <n v="71.130542805934823"/>
    <n v="81.292048921068371"/>
    <n v="91.453555036201919"/>
    <n v="101.61506115133547"/>
    <n v="111.77656726646902"/>
    <n v="0"/>
    <n v="0"/>
    <n v="11.395701474193993"/>
    <n v="22.791402948387987"/>
    <n v="34.187104422581982"/>
    <n v="45.582805896775973"/>
    <n v="56.978507370969965"/>
    <n v="68.374208845163963"/>
    <n v="79.769910319357962"/>
    <n v="91.16561179355196"/>
    <n v="102.56131326774596"/>
    <n v="113.95701474193996"/>
    <n v="125.35271621613396"/>
    <n v="0"/>
    <n v="0"/>
    <n v="29.960713584995599"/>
    <n v="59.921427169991198"/>
    <n v="89.882140754986793"/>
    <n v="119.8428543399824"/>
    <n v="149.80356792497798"/>
    <n v="179.76428150997359"/>
    <n v="209.72499509496919"/>
    <n v="239.68570867996479"/>
    <n v="269.64642226496039"/>
    <n v="299.60713584995597"/>
    <n v="329.56784943495154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2 Other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1.219981748575"/>
    <n v="2.4399634971499999"/>
    <n v="3.6599452457249999"/>
    <n v="4.8799269942999999"/>
    <n v="6.0999087428749998"/>
    <n v="7.3198904914499998"/>
    <n v="8.5398722400249998"/>
    <n v="9.7598539885999998"/>
    <n v="10.979835737175"/>
    <n v="12.19981748575"/>
    <n v="13.419799234325"/>
    <n v="0"/>
    <n v="0"/>
    <n v="6.0494763950000001"/>
    <n v="12.09895279"/>
    <n v="18.148429185000001"/>
    <n v="24.19790558"/>
    <n v="30.247381975"/>
    <n v="36.296858370000002"/>
    <n v="42.346334765000002"/>
    <n v="48.395811160000001"/>
    <n v="54.445287555"/>
    <n v="60.494763949999999"/>
    <n v="66.544240345000006"/>
    <n v="0"/>
    <n v="0"/>
    <n v="6.6960888413038155"/>
    <n v="13.392177682607631"/>
    <n v="20.088266523911447"/>
    <n v="26.784355365215262"/>
    <n v="33.480444206519081"/>
    <n v="40.1765330478229"/>
    <n v="46.872621889126719"/>
    <n v="53.568710730430539"/>
    <n v="60.264799571734358"/>
    <n v="66.960888413038177"/>
    <n v="73.656977254341996"/>
    <n v="0"/>
    <n v="0"/>
    <n v="7.5093818392271867"/>
    <n v="15.018763678454373"/>
    <n v="22.528145517681558"/>
    <n v="30.037527356908747"/>
    <n v="37.546909196135935"/>
    <n v="45.056291035363124"/>
    <n v="52.565672874590312"/>
    <n v="60.075054713817501"/>
    <n v="67.584436553044682"/>
    <n v="75.093818392271871"/>
    <n v="82.603200231499059"/>
    <n v="0"/>
    <n v="0"/>
    <n v="19.743096897194583"/>
    <n v="39.486193794389166"/>
    <n v="59.229290691583749"/>
    <n v="78.972387588778332"/>
    <n v="98.715484485972922"/>
    <n v="118.45858138316751"/>
    <n v="138.2016782803621"/>
    <n v="157.94477517755669"/>
    <n v="177.68787207475128"/>
    <n v="197.43096897194587"/>
    <n v="217.17406586914046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2 Other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14.8486641643333"/>
    <n v="29.6973283286666"/>
    <n v="44.5459924929999"/>
    <n v="59.394656657333201"/>
    <n v="74.243320821666501"/>
    <n v="89.091984985999801"/>
    <n v="103.9406491503331"/>
    <n v="118.7893133146664"/>
    <n v="133.63797747899969"/>
    <n v="148.48664164333297"/>
    <n v="163.33530580766626"/>
    <n v="0"/>
    <n v="0"/>
    <n v="73.629497709999995"/>
    <n v="147.25899541999999"/>
    <n v="220.88849312999997"/>
    <n v="294.51799083999998"/>
    <n v="368.14748854999999"/>
    <n v="441.77698626"/>
    <n v="515.40648396999995"/>
    <n v="589.03598167999996"/>
    <n v="662.66547938999997"/>
    <n v="736.29497709999998"/>
    <n v="809.92447480999999"/>
    <n v="0"/>
    <n v="0"/>
    <n v="81.499558939387484"/>
    <n v="162.99911787877497"/>
    <n v="244.49867681816244"/>
    <n v="325.99823575754993"/>
    <n v="407.49779469693743"/>
    <n v="488.99735363632493"/>
    <n v="570.49691257571237"/>
    <n v="651.99647151509987"/>
    <n v="733.49603045448737"/>
    <n v="814.99558939387487"/>
    <n v="896.49514833326236"/>
    <n v="0"/>
    <n v="0"/>
    <n v="91.39832547267487"/>
    <n v="182.79665094534974"/>
    <n v="274.19497641802462"/>
    <n v="365.59330189069948"/>
    <n v="456.99162736337433"/>
    <n v="548.38995283604925"/>
    <n v="639.7882783087241"/>
    <n v="731.18660378139896"/>
    <n v="822.58492925407381"/>
    <n v="913.98325472674867"/>
    <n v="1005.3815801994235"/>
    <n v="0"/>
    <n v="0"/>
    <n v="240.29754201986876"/>
    <n v="480.59508403973751"/>
    <n v="720.8926260596063"/>
    <n v="961.19016807947503"/>
    <n v="1201.4877100993438"/>
    <n v="1441.7852521192126"/>
    <n v="1682.0827941390814"/>
    <n v="1922.3803361589503"/>
    <n v="2162.6778781788189"/>
    <n v="2402.9754201986875"/>
    <n v="2643.2729622185561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2 Other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3.5923653929083299"/>
    <n v="7.1847307858166598"/>
    <n v="10.777096178724989"/>
    <n v="14.36946157163332"/>
    <n v="17.96182696454165"/>
    <n v="21.554192357449981"/>
    <n v="25.146557750358312"/>
    <n v="28.738923143266643"/>
    <n v="32.331288536174974"/>
    <n v="35.923653929083301"/>
    <n v="39.516019321991628"/>
    <n v="0"/>
    <n v="0"/>
    <n v="17.813323579999999"/>
    <n v="35.626647159999997"/>
    <n v="53.439970739999993"/>
    <n v="71.253294319999995"/>
    <n v="89.066617899999997"/>
    <n v="106.87994148"/>
    <n v="124.69326506"/>
    <n v="142.50658863999999"/>
    <n v="160.31991221999999"/>
    <n v="178.13323579999999"/>
    <n v="195.94655938"/>
    <n v="0"/>
    <n v="0"/>
    <n v="19.7173423718388"/>
    <n v="39.4346847436776"/>
    <n v="59.152027115516404"/>
    <n v="78.8693694873552"/>
    <n v="98.586711859193997"/>
    <n v="118.30405423103279"/>
    <n v="138.02139660287159"/>
    <n v="157.7387389747104"/>
    <n v="177.45608134654921"/>
    <n v="197.17342371838802"/>
    <n v="216.89076609022683"/>
    <n v="0"/>
    <n v="0"/>
    <n v="22.112169690998424"/>
    <n v="44.224339381996849"/>
    <n v="66.33650907299527"/>
    <n v="88.448678763993698"/>
    <n v="110.56084845499213"/>
    <n v="132.67301814599054"/>
    <n v="154.78518783698897"/>
    <n v="176.8973575279874"/>
    <n v="199.00952721898582"/>
    <n v="221.12169690998425"/>
    <n v="243.23386660098268"/>
    <n v="0"/>
    <n v="0"/>
    <n v="58.135638631379834"/>
    <n v="116.27127726275967"/>
    <n v="174.4069158941395"/>
    <n v="232.54255452551934"/>
    <n v="290.67819315689917"/>
    <n v="348.813831788279"/>
    <n v="406.94947041965884"/>
    <n v="465.08510905103867"/>
    <n v="523.22074768241851"/>
    <n v="581.35638631379834"/>
    <n v="639.49202494517817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2 Other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1.82985447626667"/>
    <n v="3.6597089525333399"/>
    <n v="5.4895634288000101"/>
    <n v="7.3194179050666799"/>
    <n v="9.1492723813333505"/>
    <n v="10.97912685760002"/>
    <n v="12.80898133386669"/>
    <n v="14.63883581013336"/>
    <n v="16.46869028640003"/>
    <n v="18.298544762666701"/>
    <n v="20.128399238933373"/>
    <n v="0"/>
    <n v="0"/>
    <n v="9.0736287440000005"/>
    <n v="18.147257488000001"/>
    <n v="27.220886232000002"/>
    <n v="36.294514976000002"/>
    <n v="45.368143720000006"/>
    <n v="54.44177246400001"/>
    <n v="63.515401208000014"/>
    <n v="72.589029952000018"/>
    <n v="81.662658696000022"/>
    <n v="90.736287440000027"/>
    <n v="99.809916184000031"/>
    <n v="0"/>
    <n v="0"/>
    <n v="10.04348479366733"/>
    <n v="20.086969587334661"/>
    <n v="30.130454381001989"/>
    <n v="40.173939174669322"/>
    <n v="50.217423968336654"/>
    <n v="60.260908762003986"/>
    <n v="70.304393555671311"/>
    <n v="80.347878349338643"/>
    <n v="90.391363143005975"/>
    <n v="100.43484793667331"/>
    <n v="110.47833273034064"/>
    <n v="0"/>
    <n v="0"/>
    <n v="11.263345528945301"/>
    <n v="22.526691057890602"/>
    <n v="33.790036586835903"/>
    <n v="45.053382115781204"/>
    <n v="56.316727644726505"/>
    <n v="67.580073173671806"/>
    <n v="78.8434187026171"/>
    <n v="90.106764231562408"/>
    <n v="101.37010976050772"/>
    <n v="112.63345528945302"/>
    <n v="123.89680081839833"/>
    <n v="0"/>
    <n v="0"/>
    <n v="29.612733377208706"/>
    <n v="59.225466754417411"/>
    <n v="88.83820013162611"/>
    <n v="118.45093350883482"/>
    <n v="148.06366688604353"/>
    <n v="177.67640026325225"/>
    <n v="207.28913364046096"/>
    <n v="236.90186701766967"/>
    <n v="266.51460039487836"/>
    <n v="296.12733377208707"/>
    <n v="325.74006714929578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2 Other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.287096227875"/>
    <n v="0.57419245575"/>
    <n v="0.861288683625"/>
    <n v="1.1483849115"/>
    <n v="1.435481139375"/>
    <n v="1.72257736725"/>
    <n v="2.0096735951250002"/>
    <n v="2.296769823"/>
    <n v="2.5838660508749998"/>
    <n v="2.8709622787499995"/>
    <n v="3.1580585066249993"/>
    <n v="0"/>
    <n v="0"/>
    <n v="1.423612981"/>
    <n v="2.847225962"/>
    <n v="4.2708389430000002"/>
    <n v="5.694451924"/>
    <n v="7.1180649049999998"/>
    <n v="8.5416778860000004"/>
    <n v="9.9652908670000002"/>
    <n v="11.388903848"/>
    <n v="12.812516829"/>
    <n v="14.23612981"/>
    <n v="15.659742790999999"/>
    <n v="0"/>
    <n v="0"/>
    <n v="1.5757791871521736"/>
    <n v="3.1515583743043472"/>
    <n v="4.7273375614565207"/>
    <n v="6.3031167486086943"/>
    <n v="7.8788959357608679"/>
    <n v="9.4546751229130415"/>
    <n v="11.030454310065215"/>
    <n v="12.606233497217389"/>
    <n v="14.182012684369562"/>
    <n v="15.757791871521736"/>
    <n v="17.333571058673911"/>
    <n v="0"/>
    <n v="0"/>
    <n v="1.7671700437487992"/>
    <n v="3.5343400874975983"/>
    <n v="5.3015101312463973"/>
    <n v="7.0686801749951966"/>
    <n v="8.835850218743996"/>
    <n v="10.603020262492795"/>
    <n v="12.370190306241593"/>
    <n v="14.137360349990391"/>
    <n v="15.90453039373919"/>
    <n v="17.671700437487988"/>
    <n v="19.438870481236787"/>
    <n v="0"/>
    <n v="0"/>
    <n v="4.6461093822648341"/>
    <n v="9.2922187645296681"/>
    <n v="13.938328146794502"/>
    <n v="18.584437529059336"/>
    <n v="23.230546911324168"/>
    <n v="27.876656293589001"/>
    <n v="32.522765675853833"/>
    <n v="37.168875058118665"/>
    <n v="41.814984440383498"/>
    <n v="46.46109382264833"/>
    <n v="51.107203204913162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3 BG"/>
    <s v="AFUDC Not Eligible"/>
    <s v="Maintenance"/>
    <s v="Maintenance"/>
    <s v="Fossil Hydro"/>
    <s v="BG - Other Production Plant"/>
    <s v="~"/>
    <s v="PEF Hines 3 346"/>
    <n v="-56.22"/>
    <n v="-56.22"/>
    <n v="-56.22"/>
    <n v="-56.22"/>
    <n v="-56.22"/>
    <n v="-56.22"/>
    <n v="-56.22"/>
    <n v="-56.22"/>
    <n v="-56.22"/>
    <n v="-56.22"/>
    <n v="-56.22"/>
    <n v="275.33"/>
    <n v="275.33"/>
    <n v="275.33"/>
    <n v="275.33"/>
    <n v="275.33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60.22703537342656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43.178456225943009"/>
    <n v="13.817105992301762"/>
    <n v="13.817105992301762"/>
    <n v="13.817105992301762"/>
    <n v="13.817105992301762"/>
    <n v="13.817105992301762"/>
    <n v="13.817105992301762"/>
    <n v="13.817105992301762"/>
    <n v="-1.1053684793841416"/>
    <n v="-1.1053684793841416"/>
    <n v="-1.1053684793841416"/>
    <n v="-1.1053684793841416"/>
    <n v="-1.1053684793841416"/>
    <n v="-1.1053684793841416"/>
    <n v="-37.173541961688684"/>
    <n v="-37.173541961688684"/>
    <n v="-37.173541961688684"/>
    <n v="-37.173541961688684"/>
    <n v="-37.173541961688684"/>
    <n v="-37.173541961688684"/>
    <n v="-37.173541961688684"/>
    <n v="-25.513940539153118"/>
    <n v="-25.513940539153118"/>
    <n v="-23.915134220752055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  <n v="-4.5828123707671864E-3"/>
  </r>
  <r>
    <s v="DE Florida"/>
    <x v="26"/>
    <s v="Regulated &amp; Renewable Energy"/>
    <s v="PEF Fossil Hydro Maintenance Hines 3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24.4116210776"/>
    <n v="44.459210074399998"/>
    <n v="88.622795496799995"/>
    <n v="19.385785200587392"/>
    <n v="25.970891676587392"/>
    <n v="25.970891676587392"/>
    <n v="25.970891676587392"/>
    <n v="25.970891676587392"/>
    <n v="25.970891676587392"/>
    <n v="25.970891676587392"/>
    <n v="25.970891676587392"/>
    <n v="25.970891676587392"/>
    <n v="25.970891676587392"/>
    <n v="25.970891676587392"/>
    <n v="25.970891676587392"/>
    <n v="199.8844927117874"/>
    <n v="233.22740582698739"/>
    <n v="246.37958041898739"/>
    <n v="259.68526637178741"/>
    <n v="260.95140965738739"/>
    <n v="261.75701471978738"/>
    <n v="262.7215452389874"/>
    <n v="270.86303764778739"/>
    <n v="295.51241414458741"/>
    <n v="211.86116433010892"/>
    <n v="211.86116433010892"/>
    <n v="222.93866433010891"/>
    <n v="234.01616433010889"/>
    <n v="245.09366433010888"/>
    <n v="256.17116433010887"/>
    <n v="267.24866433010885"/>
    <n v="278.32616433010884"/>
    <n v="289.40366433010882"/>
    <n v="300.48116433010881"/>
    <n v="311.5586643301088"/>
    <n v="322.63616433010878"/>
    <n v="333.71366433010877"/>
    <n v="115.95659336436643"/>
    <n v="115.95659336436643"/>
    <n v="213.24659336436645"/>
    <n v="310.53659336436647"/>
    <n v="407.82659336436649"/>
    <n v="505.11659336436651"/>
    <n v="602.40659336436647"/>
    <n v="699.69659336436644"/>
    <n v="796.9865933643664"/>
    <n v="25.550309902710069"/>
    <n v="122.84030990271008"/>
    <n v="220.13030990271008"/>
    <n v="266.13194008493463"/>
    <n v="86.256429992920005"/>
    <n v="86.256429992920005"/>
    <n v="86.256429992920005"/>
    <n v="86.256429992920005"/>
    <n v="315.70959273691426"/>
    <n v="359.70061370273487"/>
    <n v="377.05295440025628"/>
    <n v="280.793239249517"/>
    <n v="282.46372723687796"/>
    <n v="269.07994026584731"/>
    <n v="68.822911260150846"/>
    <n v="79.564401123714077"/>
    <n v="112.08559189425934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  <n v="112.08559177364681"/>
  </r>
  <r>
    <s v="DE Florida"/>
    <x v="26"/>
    <s v="Regulated &amp; Renewable Energy"/>
    <s v="PEF Fossil Hydro Maintenance Hines 3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32.4812276587"/>
    <n v="59.155830715299999"/>
    <n v="117.91831386910002"/>
    <n v="25.794030656191126"/>
    <n v="34.555937205691123"/>
    <n v="34.555937205691123"/>
    <n v="34.555937205691123"/>
    <n v="34.555937205691123"/>
    <n v="34.555937205691123"/>
    <n v="34.555937205691123"/>
    <n v="34.555937205691123"/>
    <n v="34.555937205691123"/>
    <n v="34.555937205691123"/>
    <n v="34.555937205691123"/>
    <n v="34.555937205691123"/>
    <n v="265.95913858309109"/>
    <n v="310.3240231704911"/>
    <n v="327.82383507449111"/>
    <n v="345.52790369059113"/>
    <n v="347.21258854529111"/>
    <n v="348.28449775409109"/>
    <n v="349.56786747699107"/>
    <n v="360.40064534009105"/>
    <n v="393.19822183419103"/>
    <n v="281.89486838127118"/>
    <n v="281.89486838127118"/>
    <n v="296.63486838127119"/>
    <n v="311.3748683812712"/>
    <n v="326.11486838127121"/>
    <n v="340.85486838127122"/>
    <n v="355.59486838127123"/>
    <n v="370.33486838127124"/>
    <n v="385.07486838127124"/>
    <n v="399.81486838127125"/>
    <n v="414.55486838127126"/>
    <n v="429.29486838127127"/>
    <n v="444.03486838127128"/>
    <n v="154.29026790330795"/>
    <n v="154.29026790330795"/>
    <n v="283.74110123664127"/>
    <n v="413.19193456997459"/>
    <n v="542.64276790330791"/>
    <n v="672.09360123664123"/>
    <n v="801.54443456997456"/>
    <n v="930.99526790330788"/>
    <n v="1060.4461012366412"/>
    <n v="33.996464617227957"/>
    <n v="163.44729795056131"/>
    <n v="292.89813128389466"/>
    <n v="354.10636811995994"/>
    <n v="114.76995636840331"/>
    <n v="114.76995636840331"/>
    <n v="114.76995636840331"/>
    <n v="114.76995636840331"/>
    <n v="420.07519093920195"/>
    <n v="478.60865726567698"/>
    <n v="501.69729280093878"/>
    <n v="373.61650750718331"/>
    <n v="375.83922137492794"/>
    <n v="358.03108677497016"/>
    <n v="91.574056725092305"/>
    <n v="105.86644233972844"/>
    <n v="149.13840973379257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  <n v="149.13840970028741"/>
  </r>
  <r>
    <s v="DE Florida"/>
    <x v="26"/>
    <s v="Regulated &amp; Renewable Energy"/>
    <s v="PEF Fossil Hydro Maintenance Hines 3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241.42319770890001"/>
    <n v="439.68750086910001"/>
    <n v="876.45136759770003"/>
    <n v="191.71927330619519"/>
    <n v="256.84388988269518"/>
    <n v="256.84388988269518"/>
    <n v="256.84388988269518"/>
    <n v="256.84388988269518"/>
    <n v="256.84388988269518"/>
    <n v="256.84388988269518"/>
    <n v="256.84388988269518"/>
    <n v="256.84388988269518"/>
    <n v="256.84388988269518"/>
    <n v="256.84388988269518"/>
    <n v="256.84388988269518"/>
    <n v="1976.7943001204953"/>
    <n v="2306.5451462282954"/>
    <n v="2436.6159857162952"/>
    <n v="2568.2050039229953"/>
    <n v="2580.7267598438953"/>
    <n v="2588.6939386574954"/>
    <n v="2598.2328398837954"/>
    <n v="2678.7496201994954"/>
    <n v="2922.5241436721954"/>
    <n v="2095.2397876533896"/>
    <n v="2095.2397876533896"/>
    <n v="2204.7947876533894"/>
    <n v="2314.3497876533893"/>
    <n v="2423.9047876533891"/>
    <n v="2533.459787653389"/>
    <n v="2643.0147876533888"/>
    <n v="2752.5697876533886"/>
    <n v="2862.1247876533885"/>
    <n v="2971.6797876533883"/>
    <n v="3081.2347876533881"/>
    <n v="3190.789787653388"/>
    <n v="3300.3447876533878"/>
    <n v="1146.781745579251"/>
    <n v="1146.781745579251"/>
    <n v="2108.9492455792511"/>
    <n v="3071.1167455792511"/>
    <n v="4033.2842455792511"/>
    <n v="4995.4517455792511"/>
    <n v="5957.6192455792516"/>
    <n v="6919.7867455792511"/>
    <n v="7881.9542455792507"/>
    <n v="252.68476946821283"/>
    <n v="1214.8522694682129"/>
    <n v="2177.0197694682129"/>
    <n v="2631.9614233725765"/>
    <n v="853.04904096347582"/>
    <n v="853.04904096347582"/>
    <n v="853.04904096347582"/>
    <n v="853.04904096347582"/>
    <n v="3122.2944926781051"/>
    <n v="3557.3568080071373"/>
    <n v="3728.967953975025"/>
    <n v="2776.9812665167101"/>
    <n v="2793.5020554312314"/>
    <n v="2661.1394445616452"/>
    <n v="680.64294819972861"/>
    <n v="786.8741141859889"/>
    <n v="1108.5021247039447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  <n v="1108.5021250953071"/>
  </r>
  <r>
    <s v="DE Florida"/>
    <x v="26"/>
    <s v="Regulated &amp; Renewable Energy"/>
    <s v="PEF Fossil Hydro Maintenance Hines 3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117.8794546394"/>
    <n v="214.6857605486"/>
    <n v="427.9440012842"/>
    <n v="93.610570962805355"/>
    <n v="125.40890003180536"/>
    <n v="125.40890003180536"/>
    <n v="125.40890003180536"/>
    <n v="125.40890003180536"/>
    <n v="125.40890003180536"/>
    <n v="125.40890003180536"/>
    <n v="125.40890003180536"/>
    <n v="125.40890003180536"/>
    <n v="125.40890003180536"/>
    <n v="125.40890003180536"/>
    <n v="125.40890003180536"/>
    <n v="965.20730503060543"/>
    <n v="1126.2144090494055"/>
    <n v="1189.7239630974054"/>
    <n v="1253.9747966956054"/>
    <n v="1260.0887814870055"/>
    <n v="1263.9789076326056"/>
    <n v="1268.6364570524056"/>
    <n v="1307.9503019646056"/>
    <n v="1426.9778359988056"/>
    <n v="1023.0405605229411"/>
    <n v="1023.0405605229411"/>
    <n v="1076.533060522941"/>
    <n v="1130.0255605229411"/>
    <n v="1183.5180605229411"/>
    <n v="1237.0105605229412"/>
    <n v="1290.5030605229413"/>
    <n v="1343.9955605229413"/>
    <n v="1397.4880605229414"/>
    <n v="1450.9805605229415"/>
    <n v="1504.4730605229415"/>
    <n v="1557.9655605229416"/>
    <n v="1611.4580605229417"/>
    <n v="559.93867504013451"/>
    <n v="559.93867504013451"/>
    <n v="1029.7353417068011"/>
    <n v="1499.5320083734678"/>
    <n v="1969.3286750401344"/>
    <n v="2439.125341706801"/>
    <n v="2908.9220083734676"/>
    <n v="3378.7186750401343"/>
    <n v="3848.5153417068009"/>
    <n v="123.37818536050054"/>
    <n v="593.17485202716716"/>
    <n v="1062.9715186938338"/>
    <n v="1285.1054740935854"/>
    <n v="416.51750002008339"/>
    <n v="416.51750002008339"/>
    <n v="416.51750002008339"/>
    <n v="416.51750002008339"/>
    <n v="1524.5216716193847"/>
    <n v="1736.9494898291705"/>
    <n v="1820.7420409970855"/>
    <n v="1355.9157926306411"/>
    <n v="1363.9823960126464"/>
    <n v="1299.3537444011772"/>
    <n v="332.33732458137172"/>
    <n v="384.20680171426505"/>
    <n v="541.24806716565615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  <n v="541.24806753323139"/>
  </r>
  <r>
    <s v="DE Florida"/>
    <x v="26"/>
    <s v="Regulated &amp; Renewable Energy"/>
    <s v="PEF Fossil Hydro Maintenance Hines 3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50.389057108400003"/>
    <n v="91.770131459600009"/>
    <n v="182.93005160120001"/>
    <n v="40.015017210795122"/>
    <n v="53.607613344795126"/>
    <n v="53.607613344795126"/>
    <n v="53.607613344795126"/>
    <n v="53.607613344795126"/>
    <n v="53.607613344795126"/>
    <n v="53.607613344795126"/>
    <n v="53.607613344795126"/>
    <n v="53.607613344795126"/>
    <n v="53.607613344795126"/>
    <n v="53.607613344795126"/>
    <n v="53.607613344795126"/>
    <n v="412.59001548159512"/>
    <n v="481.41452933839514"/>
    <n v="508.56248786639514"/>
    <n v="536.02731567159515"/>
    <n v="538.64081545199519"/>
    <n v="540.30369885359517"/>
    <n v="542.29462699639521"/>
    <n v="559.09982500559522"/>
    <n v="609.97964310679527"/>
    <n v="437.31156872157732"/>
    <n v="437.31156872157732"/>
    <n v="460.17740205491066"/>
    <n v="483.043235388244"/>
    <n v="505.90906872157734"/>
    <n v="528.77490205491063"/>
    <n v="551.64073538824391"/>
    <n v="574.5065687215772"/>
    <n v="597.37240205491048"/>
    <n v="620.23823538824377"/>
    <n v="643.10406872157705"/>
    <n v="665.96990205491034"/>
    <n v="688.83573538824362"/>
    <n v="239.35203679357483"/>
    <n v="239.35203679357483"/>
    <n v="440.17287012690815"/>
    <n v="640.99370346024148"/>
    <n v="841.8145367935748"/>
    <n v="1042.6353701269081"/>
    <n v="1243.4562034602413"/>
    <n v="1444.2770367935746"/>
    <n v="1645.0978701269078"/>
    <n v="52.739607857887677"/>
    <n v="253.560441191221"/>
    <n v="454.38127452455433"/>
    <n v="549.33538808078993"/>
    <n v="178.04593251566098"/>
    <n v="178.04593251566098"/>
    <n v="178.04593251566098"/>
    <n v="178.04593251566098"/>
    <n v="651.67618005575264"/>
    <n v="742.48110904611735"/>
    <n v="778.29928353402681"/>
    <n v="579.60340683899733"/>
    <n v="583.05157739156141"/>
    <n v="555.42524044108995"/>
    <n v="142.06180511545512"/>
    <n v="164.23406215557733"/>
    <n v="231.36331612074221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  <n v="231.36331593126241"/>
  </r>
  <r>
    <s v="DE Florida"/>
    <x v="26"/>
    <s v="Regulated &amp; Renewable Energy"/>
    <s v="PEF Fossil Hydro Maintenance Hines 3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132.12"/>
    <n v="128.02000000000001"/>
    <n v="128.02000000000001"/>
    <n v="133.06645180700002"/>
    <n v="137.21075633300003"/>
    <n v="146.34040015100004"/>
    <n v="32.011217289999919"/>
    <n v="33.372512484999916"/>
    <n v="33.372512484999916"/>
    <n v="33.372512484999916"/>
    <n v="33.372512484999916"/>
    <n v="33.372512484999916"/>
    <n v="33.372512484999916"/>
    <n v="33.372512484999916"/>
    <n v="33.372512484999916"/>
    <n v="33.372512484999916"/>
    <n v="33.372512484999916"/>
    <n v="33.372512484999916"/>
    <n v="69.324512698999911"/>
    <n v="76.217271012999916"/>
    <n v="78.936132452999914"/>
    <n v="81.686728273999918"/>
    <n v="81.948469640999917"/>
    <n v="82.11500700899991"/>
    <n v="82.314397977999917"/>
    <n v="83.997434468999913"/>
    <n v="89.093035869999909"/>
    <n v="63.87330416476874"/>
    <n v="63.87330416476874"/>
    <n v="66.163304164768746"/>
    <n v="68.453304164768753"/>
    <n v="70.743304164768759"/>
    <n v="73.033304164768765"/>
    <n v="75.323304164768771"/>
    <n v="77.613304164768778"/>
    <n v="79.903304164768784"/>
    <n v="82.19330416476879"/>
    <n v="84.483304164768796"/>
    <n v="86.773304164768803"/>
    <n v="89.063304164768809"/>
    <n v="30.947121585363263"/>
    <n v="30.947121585363263"/>
    <n v="51.05962158536326"/>
    <n v="71.172121585363257"/>
    <n v="91.284621585363254"/>
    <n v="111.39712158536325"/>
    <n v="131.50962158536325"/>
    <n v="151.62212158536326"/>
    <n v="171.73462158536327"/>
    <n v="5.5055791892406774"/>
    <n v="25.618079189240678"/>
    <n v="45.730579189240679"/>
    <n v="55.240372457202362"/>
    <n v="17.904041574704749"/>
    <n v="17.904041574704749"/>
    <n v="17.904041574704749"/>
    <n v="17.904041574704749"/>
    <n v="65.340621396057344"/>
    <n v="74.435216356146057"/>
    <n v="78.022596389358625"/>
    <n v="58.103821543244713"/>
    <n v="58.449174101498492"/>
    <n v="55.679716576953702"/>
    <n v="14.241270416442163"/>
    <n v="16.461939485543951"/>
    <n v="23.185290096289823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  <n v="23.18529011000766"/>
  </r>
  <r>
    <s v="DE Florida"/>
    <x v="26"/>
    <s v="Regulated &amp; Renewable Energy"/>
    <s v="PEF Fossil Hydro Maintenance Hines 3 Other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1.2230535600000001"/>
    <n v="2.4461071200000002"/>
    <n v="3.6691606800000001"/>
    <n v="4.8922142400000004"/>
    <n v="6.1152678000000007"/>
    <n v="7.338321360000001"/>
    <n v="8.5613749200000004"/>
    <n v="9.7844284800000008"/>
    <n v="11.007482040000001"/>
    <n v="12.230535600000001"/>
    <n v="13.453589160000002"/>
    <n v="0"/>
    <n v="0"/>
    <n v="6.0647084680000001"/>
    <n v="12.129416936"/>
    <n v="18.194125404000001"/>
    <n v="24.258833872"/>
    <n v="30.323542339999999"/>
    <n v="36.388250808000002"/>
    <n v="42.452959276000001"/>
    <n v="48.517667744000001"/>
    <n v="54.582376212"/>
    <n v="60.647084679999999"/>
    <n v="66.711793147999998"/>
    <n v="0"/>
    <n v="0"/>
    <n v="6.7129490300847037"/>
    <n v="13.425898060169407"/>
    <n v="20.13884709025411"/>
    <n v="26.851796120338815"/>
    <n v="33.564745150423519"/>
    <n v="40.27769418050822"/>
    <n v="46.990643210592921"/>
    <n v="53.703592240677622"/>
    <n v="60.416541270762323"/>
    <n v="67.129490300847024"/>
    <n v="73.842439330931725"/>
    <n v="0"/>
    <n v="0"/>
    <n v="7.5282898314055711"/>
    <n v="15.056579662811142"/>
    <n v="22.584869494216711"/>
    <n v="30.113159325622284"/>
    <n v="37.641449157027857"/>
    <n v="45.16973898843343"/>
    <n v="52.698028819839003"/>
    <n v="60.226318651244576"/>
    <n v="67.754608482650141"/>
    <n v="75.282898314055714"/>
    <n v="82.811188145461287"/>
    <n v="0"/>
    <n v="0"/>
    <n v="19.792808355434623"/>
    <n v="39.585616710869246"/>
    <n v="59.378425066303869"/>
    <n v="79.171233421738492"/>
    <n v="98.964041777173122"/>
    <n v="118.75685013260775"/>
    <n v="138.54965848804238"/>
    <n v="158.34246684347701"/>
    <n v="178.13527519891164"/>
    <n v="197.92808355434627"/>
    <n v="217.7208919097809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3 Other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1.6273512109999999"/>
    <n v="3.2547024219999998"/>
    <n v="4.8820536329999999"/>
    <n v="6.5094048439999996"/>
    <n v="8.1367560549999993"/>
    <n v="9.7641072659999999"/>
    <n v="11.391458477"/>
    <n v="13.018809688000001"/>
    <n v="14.646160899000002"/>
    <n v="16.273512110000002"/>
    <n v="17.900863321000003"/>
    <n v="0"/>
    <n v="0"/>
    <n v="8.0694836209999998"/>
    <n v="16.138967242"/>
    <n v="24.208450862999999"/>
    <n v="32.277934483999999"/>
    <n v="40.347418105000003"/>
    <n v="48.416901726000006"/>
    <n v="56.486385347000009"/>
    <n v="64.555868968000013"/>
    <n v="72.625352589000016"/>
    <n v="80.69483621000002"/>
    <n v="88.764319831000023"/>
    <n v="0"/>
    <n v="0"/>
    <n v="8.9320092684917416"/>
    <n v="17.864018536983483"/>
    <n v="26.796027805475227"/>
    <n v="35.728037073966966"/>
    <n v="44.660046342458706"/>
    <n v="53.592055610950446"/>
    <n v="62.524064879442186"/>
    <n v="71.456074147933933"/>
    <n v="80.388083416425673"/>
    <n v="89.320092684917412"/>
    <n v="98.252101953409152"/>
    <n v="0"/>
    <n v="0"/>
    <n v="10.016872502480215"/>
    <n v="20.03374500496043"/>
    <n v="30.050617507440645"/>
    <n v="40.06749000992086"/>
    <n v="50.084362512401071"/>
    <n v="60.101235014881283"/>
    <n v="70.118107517361494"/>
    <n v="80.134980019841706"/>
    <n v="90.151852522321917"/>
    <n v="100.16872502480213"/>
    <n v="110.18559752728234"/>
    <n v="0"/>
    <n v="0"/>
    <n v="26.335601081148408"/>
    <n v="52.671202162296815"/>
    <n v="79.006803243445219"/>
    <n v="105.34240432459363"/>
    <n v="131.67800540574203"/>
    <n v="158.01360648689044"/>
    <n v="184.34920756803885"/>
    <n v="210.68480864918726"/>
    <n v="237.02040973033567"/>
    <n v="263.35601081148405"/>
    <n v="289.69161189263247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3 Other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12.095612190000001"/>
    <n v="24.191224380000001"/>
    <n v="36.286836570000006"/>
    <n v="48.382448760000003"/>
    <n v="60.47806095"/>
    <n v="72.573673139999997"/>
    <n v="84.669285329999994"/>
    <n v="96.764897519999991"/>
    <n v="108.86050970999999"/>
    <n v="120.95612189999999"/>
    <n v="133.05173409"/>
    <n v="0"/>
    <n v="0"/>
    <n v="59.978045170000001"/>
    <n v="119.95609034"/>
    <n v="179.93413551"/>
    <n v="239.91218068000001"/>
    <n v="299.89022584999998"/>
    <n v="359.86827101999995"/>
    <n v="419.84631618999992"/>
    <n v="479.8243613599999"/>
    <n v="539.80240652999987"/>
    <n v="599.78045169999984"/>
    <n v="659.75849686999982"/>
    <n v="0"/>
    <n v="0"/>
    <n v="66.388938936599189"/>
    <n v="132.77787787319838"/>
    <n v="199.16681680979758"/>
    <n v="265.55575574639676"/>
    <n v="331.94469468299593"/>
    <n v="398.3336336195951"/>
    <n v="464.72257255619428"/>
    <n v="531.11151149279351"/>
    <n v="597.50045042939269"/>
    <n v="663.88938936599186"/>
    <n v="730.27832830259104"/>
    <n v="0"/>
    <n v="0"/>
    <n v="74.452401124204385"/>
    <n v="148.90480224840877"/>
    <n v="223.35720337261316"/>
    <n v="297.80960449681754"/>
    <n v="372.2620056210219"/>
    <n v="446.71440674522626"/>
    <n v="521.16680786943061"/>
    <n v="595.61920899363497"/>
    <n v="670.07161011783933"/>
    <n v="744.52401124204368"/>
    <n v="818.97641236624804"/>
    <n v="0"/>
    <n v="0"/>
    <n v="195.74460342339421"/>
    <n v="391.48920684678842"/>
    <n v="587.23381027018263"/>
    <n v="782.97841369357684"/>
    <n v="978.72301711697105"/>
    <n v="1174.4676205403653"/>
    <n v="1370.2122239637595"/>
    <n v="1565.9568273871537"/>
    <n v="1761.7014308105479"/>
    <n v="1957.4460342339421"/>
    <n v="2153.1906376573361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3 Other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5.9059120329999999"/>
    <n v="11.811824066"/>
    <n v="17.717736099"/>
    <n v="23.623648132"/>
    <n v="29.529560164999999"/>
    <n v="35.435472197999999"/>
    <n v="41.341384230999999"/>
    <n v="47.247296263999999"/>
    <n v="53.153208296999999"/>
    <n v="59.059120329999999"/>
    <n v="64.965032363000006"/>
    <n v="0"/>
    <n v="0"/>
    <n v="29.285417979999998"/>
    <n v="58.570835959999997"/>
    <n v="87.856253939999988"/>
    <n v="117.14167191999999"/>
    <n v="146.4270899"/>
    <n v="175.71250788"/>
    <n v="204.99792586000001"/>
    <n v="234.28334384000001"/>
    <n v="263.56876182000002"/>
    <n v="292.8541798"/>
    <n v="322.13959777999997"/>
    <n v="0"/>
    <n v="0"/>
    <n v="32.415658437955791"/>
    <n v="64.831316875911583"/>
    <n v="97.246975313867381"/>
    <n v="129.66263375182317"/>
    <n v="162.07829218977895"/>
    <n v="194.49395062773473"/>
    <n v="226.90960906569052"/>
    <n v="259.32526750364633"/>
    <n v="291.74092594160214"/>
    <n v="324.15658437955796"/>
    <n v="356.57224281751377"/>
    <n v="0"/>
    <n v="0"/>
    <n v="36.35279676683313"/>
    <n v="72.70559353366626"/>
    <n v="109.05839030049938"/>
    <n v="145.41118706733252"/>
    <n v="181.76398383416566"/>
    <n v="218.11678060099879"/>
    <n v="254.46957736783193"/>
    <n v="290.82237413466504"/>
    <n v="327.17517090149818"/>
    <n v="363.52796766833131"/>
    <n v="399.88076443516445"/>
    <n v="0"/>
    <n v="0"/>
    <n v="95.576014758266922"/>
    <n v="191.15202951653384"/>
    <n v="286.72804427480077"/>
    <n v="382.30405903306769"/>
    <n v="477.88007379133461"/>
    <n v="573.45608854960153"/>
    <n v="669.03210330786851"/>
    <n v="764.60811806613538"/>
    <n v="860.18413282440224"/>
    <n v="955.76014758266911"/>
    <n v="1051.336162340936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3 Other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2.5245564599999999"/>
    <n v="5.0491129199999998"/>
    <n v="7.5736693800000001"/>
    <n v="10.09822584"/>
    <n v="12.622782299999999"/>
    <n v="15.147338759999998"/>
    <n v="17.67189522"/>
    <n v="20.196451679999999"/>
    <n v="22.721008139999999"/>
    <n v="25.245564599999998"/>
    <n v="27.770121059999997"/>
    <n v="0"/>
    <n v="0"/>
    <n v="12.518420649999999"/>
    <n v="25.036841299999999"/>
    <n v="37.555261950000002"/>
    <n v="50.073682599999998"/>
    <n v="62.592103249999994"/>
    <n v="75.11052389999999"/>
    <n v="87.628944549999986"/>
    <n v="100.14736519999998"/>
    <n v="112.66578584999998"/>
    <n v="125.18420649999997"/>
    <n v="137.70262714999998"/>
    <n v="0"/>
    <n v="0"/>
    <n v="13.856481346797992"/>
    <n v="27.712962693595983"/>
    <n v="41.569444040393975"/>
    <n v="55.425925387191967"/>
    <n v="69.282406733989959"/>
    <n v="83.13888808078795"/>
    <n v="96.995369427585942"/>
    <n v="110.85185077438393"/>
    <n v="124.70833212118193"/>
    <n v="138.56481346797992"/>
    <n v="152.42129481477792"/>
    <n v="0"/>
    <n v="0"/>
    <n v="15.53946068570232"/>
    <n v="31.07892137140464"/>
    <n v="46.618382057106956"/>
    <n v="62.157842742809279"/>
    <n v="77.697303428511603"/>
    <n v="93.236764114213926"/>
    <n v="108.77622479991625"/>
    <n v="124.31568548561857"/>
    <n v="139.85514617132088"/>
    <n v="155.39460685702321"/>
    <n v="170.93406754272553"/>
    <n v="0"/>
    <n v="0"/>
    <n v="40.855170886701444"/>
    <n v="81.710341773402888"/>
    <n v="122.56551266010433"/>
    <n v="163.42068354680578"/>
    <n v="204.27585443350722"/>
    <n v="245.13102532020866"/>
    <n v="285.98619620691011"/>
    <n v="326.84136709361155"/>
    <n v="367.696537980313"/>
    <n v="408.55170886701444"/>
    <n v="449.40687975371588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3 Other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.25283371500000001"/>
    <n v="0.50566743000000003"/>
    <n v="0.7585011450000001"/>
    <n v="1.0113348600000001"/>
    <n v="1.264168575"/>
    <n v="1.51700229"/>
    <n v="1.7698360049999999"/>
    <n v="2.0226697200000001"/>
    <n v="2.2755034350000001"/>
    <n v="2.52833715"/>
    <n v="2.781170865"/>
    <n v="0"/>
    <n v="0"/>
    <n v="1.2537167819999999"/>
    <n v="2.5074335639999998"/>
    <n v="3.761150346"/>
    <n v="5.0148671279999997"/>
    <n v="6.2685839099999994"/>
    <n v="7.5223006919999991"/>
    <n v="8.7760174739999997"/>
    <n v="10.029734255999999"/>
    <n v="11.283451037999999"/>
    <n v="12.537167819999999"/>
    <n v="13.790884601999998"/>
    <n v="0"/>
    <n v="0"/>
    <n v="1.3877232351950566"/>
    <n v="2.7754464703901132"/>
    <n v="4.1631697055851697"/>
    <n v="5.5508929407802263"/>
    <n v="6.9386161759752829"/>
    <n v="8.3263394111703395"/>
    <n v="9.7140626463653952"/>
    <n v="11.101785881560453"/>
    <n v="12.48950911675551"/>
    <n v="13.877232351950568"/>
    <n v="15.264955587145625"/>
    <n v="0"/>
    <n v="0"/>
    <n v="1.5562732064682798"/>
    <n v="3.1125464129365596"/>
    <n v="4.6688196194048395"/>
    <n v="6.2250928258731193"/>
    <n v="7.7813660323413991"/>
    <n v="9.3376392388096789"/>
    <n v="10.893912445277959"/>
    <n v="12.450185651746239"/>
    <n v="14.006458858214518"/>
    <n v="15.562732064682798"/>
    <n v="17.119005271151078"/>
    <n v="0"/>
    <n v="0"/>
    <n v="4.0916354230463909"/>
    <n v="8.1832708460927819"/>
    <n v="12.274906269139173"/>
    <n v="16.366541692185564"/>
    <n v="20.458177115231955"/>
    <n v="24.549812538278346"/>
    <n v="28.641447961324737"/>
    <n v="32.733083384371128"/>
    <n v="36.824718807417518"/>
    <n v="40.916354230463909"/>
    <n v="45.0079896535103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4 BG-341"/>
    <s v="AFUDC Not Eligible"/>
    <s v="Maintenance"/>
    <s v="Maintenance"/>
    <s v="Fossil Hydro"/>
    <s v="BG - Other Production Plant"/>
    <s v="~"/>
    <s v="PEF Hines 4 341"/>
    <n v="865.40000000000009"/>
    <n v="762.96"/>
    <n v="858.67000000000007"/>
    <n v="833.46"/>
    <n v="867.6400000000001"/>
    <n v="2008.73"/>
    <n v="2049.58"/>
    <n v="1724.59"/>
    <n v="1895.35"/>
    <n v="1754.4999999999998"/>
    <n v="2067.4"/>
    <n v="1524.96"/>
    <n v="1524.96"/>
    <n v="1528.1515343075"/>
    <n v="1832.0458752375"/>
    <n v="1835.2913169374999"/>
    <n v="1838.5367467199999"/>
    <n v="1779.1333203619124"/>
    <n v="1791.8777370969124"/>
    <n v="1815.9722752769123"/>
    <n v="1841.9971471144124"/>
    <n v="1870.5064408819123"/>
    <n v="1942.5771322594123"/>
    <n v="793.79798729891331"/>
    <n v="595.45369448338181"/>
    <n v="595.45369448338181"/>
    <n v="595.45369448338181"/>
    <n v="595.45369448338181"/>
    <n v="596.46356867838176"/>
    <n v="617.99205516088182"/>
    <n v="630.21251730588187"/>
    <n v="651.66897271588186"/>
    <n v="673.12514210588188"/>
    <n v="694.5812683658819"/>
    <n v="706.49876836588192"/>
    <n v="728.52147584338195"/>
    <n v="801.27868956338193"/>
    <n v="731.59140875108415"/>
    <n v="731.59140875108415"/>
    <n v="731.59140875108415"/>
    <n v="731.59140875108415"/>
    <n v="769.5152264573685"/>
    <n v="827.93439312403518"/>
    <n v="886.35355979070187"/>
    <n v="944.77272645736855"/>
    <n v="1003.1918931240352"/>
    <n v="1061.6110597907018"/>
    <n v="1120.0302264573684"/>
    <n v="1178.4493931240349"/>
    <n v="406.59608274607012"/>
    <n v="465.01524941273669"/>
    <n v="465.01524941273669"/>
    <n v="501.55608274607005"/>
    <n v="538.0969160794034"/>
    <n v="574.63774941273675"/>
    <n v="611.17858274607011"/>
    <n v="647.71941607940346"/>
    <n v="684.26024941273681"/>
    <n v="720.80108274607016"/>
    <n v="757.34191607940352"/>
    <n v="793.88274941273687"/>
    <n v="830.42358274607022"/>
    <n v="866.96441607940358"/>
    <n v="275.25605679333125"/>
    <n v="275.25605679333125"/>
    <n v="379.64605679333124"/>
    <n v="484.03605679333123"/>
    <n v="588.42605679333121"/>
    <n v="692.8160567933312"/>
    <n v="797.20605679333119"/>
    <n v="901.59605679333117"/>
    <n v="1005.9860567933312"/>
    <n v="1110.3760567933311"/>
    <n v="1214.7660567933312"/>
    <n v="1319.1560567933313"/>
    <n v="1303.2388734220697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  <n v="188.86910045631362"/>
  </r>
  <r>
    <s v="DE Florida"/>
    <x v="26"/>
    <s v="Regulated &amp; Renewable Energy"/>
    <s v="PEF Fossil Hydro Maintenance Hines 4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1.7799482085"/>
    <n v="171.2646335025"/>
    <n v="173.0746463625"/>
    <n v="174.88465257600001"/>
    <n v="169.23410052747994"/>
    <n v="176.34177964047993"/>
    <n v="189.77952648447993"/>
    <n v="204.29383826697992"/>
    <n v="220.19373514347993"/>
    <n v="260.38822645797995"/>
    <n v="106.40280205413018"/>
    <n v="79.816203366937543"/>
    <n v="79.816203366937543"/>
    <n v="79.816203366937543"/>
    <n v="79.816203366937543"/>
    <n v="80.379419547937545"/>
    <n v="92.386055621437549"/>
    <n v="99.201520412437546"/>
    <n v="111.16798409043754"/>
    <n v="123.13428825243754"/>
    <n v="135.10056836043753"/>
    <n v="141.74706836043754"/>
    <n v="154.02933605493754"/>
    <n v="194.60670723093756"/>
    <n v="177.68174412958678"/>
    <n v="177.68174412958678"/>
    <n v="177.68174412958678"/>
    <n v="177.68174412958678"/>
    <n v="198.83215853214588"/>
    <n v="231.41299186547923"/>
    <n v="263.99382519881254"/>
    <n v="296.57465853214586"/>
    <n v="329.15549186547918"/>
    <n v="361.73632519881249"/>
    <n v="394.31715853214581"/>
    <n v="426.89799186547913"/>
    <n v="147.29105232472068"/>
    <n v="179.87188565805405"/>
    <n v="179.87188565805405"/>
    <n v="200.25105232472072"/>
    <n v="220.63021899138738"/>
    <n v="241.00938565805404"/>
    <n v="261.38855232472071"/>
    <n v="281.76771899138737"/>
    <n v="302.14688565805403"/>
    <n v="322.52605232472069"/>
    <n v="342.90521899138736"/>
    <n v="363.28438565805402"/>
    <n v="383.66355232472068"/>
    <n v="404.04271899138735"/>
    <n v="128.28116534305286"/>
    <n v="128.28116534305286"/>
    <n v="186.50033200971953"/>
    <n v="244.71949867638619"/>
    <n v="302.93866534305289"/>
    <n v="361.15783200971953"/>
    <n v="419.37699867638617"/>
    <n v="477.5961653430528"/>
    <n v="535.81533200971944"/>
    <n v="594.03449867638608"/>
    <n v="652.25366534305272"/>
    <n v="710.47283200971935"/>
    <n v="701.90013411763812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  <n v="101.72137253155017"/>
  </r>
  <r>
    <s v="DE Florida"/>
    <x v="26"/>
    <s v="Regulated &amp; Renewable Energy"/>
    <s v="PEF Fossil Hydro Maintenance Hines 4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32.289891418400003"/>
    <n v="3106.897376676"/>
    <n v="3139.7326684200002"/>
    <n v="3172.5678395904001"/>
    <n v="3070.0616479891905"/>
    <n v="3199.0014596643905"/>
    <n v="3442.7745000419904"/>
    <n v="3706.0774148299906"/>
    <n v="3994.5161127955907"/>
    <n v="4723.6810143163912"/>
    <n v="1930.2443231405809"/>
    <n v="1447.9390624063465"/>
    <n v="1447.9390624063465"/>
    <n v="1447.9390624063465"/>
    <n v="1447.9390624063465"/>
    <n v="1458.1563199887464"/>
    <n v="1675.9676997031465"/>
    <n v="1799.6064758295465"/>
    <n v="2016.6890914807466"/>
    <n v="2233.7688133655465"/>
    <n v="2450.8480988887463"/>
    <n v="2571.4216988887465"/>
    <n v="2794.2332887615466"/>
    <n v="3530.3439817919466"/>
    <n v="3223.3096432683578"/>
    <n v="3223.3096432683578"/>
    <n v="3223.3096432683578"/>
    <n v="3223.3096432683578"/>
    <n v="3606.9962398424746"/>
    <n v="4198.0404065091416"/>
    <n v="4789.0845731758081"/>
    <n v="5380.1287398424747"/>
    <n v="5971.1729065091413"/>
    <n v="6562.2170731758079"/>
    <n v="7153.2612398424744"/>
    <n v="7744.305406509141"/>
    <n v="2671.9893618243914"/>
    <n v="3263.033528491058"/>
    <n v="3263.033528491058"/>
    <n v="3632.7260284910581"/>
    <n v="4002.4185284910582"/>
    <n v="4372.1110284910583"/>
    <n v="4741.8035284910584"/>
    <n v="5111.4960284910585"/>
    <n v="5481.1885284910586"/>
    <n v="5850.8810284910587"/>
    <n v="6220.5735284910588"/>
    <n v="6590.2660284910589"/>
    <n v="6959.958528491059"/>
    <n v="7329.6510284910592"/>
    <n v="2327.1207010978997"/>
    <n v="2327.1207010978997"/>
    <n v="3383.2673677645662"/>
    <n v="4439.4140344312327"/>
    <n v="5495.5607010978993"/>
    <n v="6551.7073677645658"/>
    <n v="7607.8540344312323"/>
    <n v="8664.0007010978989"/>
    <n v="9720.1473677645663"/>
    <n v="10776.294034431234"/>
    <n v="11832.440701097901"/>
    <n v="12888.587367764569"/>
    <n v="12733.071265274068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  <n v="1845.3130619129388"/>
  </r>
  <r>
    <s v="DE Florida"/>
    <x v="26"/>
    <s v="Regulated &amp; Renewable Energy"/>
    <s v="PEF Fossil Hydro Maintenance Hines 4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10.814099242099999"/>
    <n v="1040.5205806064998"/>
    <n v="1051.5173380424999"/>
    <n v="1062.5140550975998"/>
    <n v="1028.1840502505249"/>
    <n v="1071.3668501443249"/>
    <n v="1153.0080615387249"/>
    <n v="1241.1899576732249"/>
    <n v="1337.7899946521247"/>
    <n v="1581.9921663698246"/>
    <n v="646.45165266946879"/>
    <n v="484.92441533739077"/>
    <n v="484.92441533739077"/>
    <n v="484.92441533739077"/>
    <n v="484.92441533739077"/>
    <n v="488.34624280799079"/>
    <n v="561.29272149909082"/>
    <n v="602.70016935569083"/>
    <n v="675.40258011849085"/>
    <n v="748.10402173969089"/>
    <n v="820.80531722049091"/>
    <n v="861.1862172204909"/>
    <n v="935.80729952619095"/>
    <n v="1182.3356629837908"/>
    <n v="1079.5078223910973"/>
    <n v="1079.5078223910973"/>
    <n v="1079.5078223910973"/>
    <n v="1079.5078223910973"/>
    <n v="1208.0067196027267"/>
    <n v="1405.9508862693933"/>
    <n v="1603.89505293606"/>
    <n v="1801.8392196027266"/>
    <n v="1999.7833862693933"/>
    <n v="2197.72755293606"/>
    <n v="2395.6717196027266"/>
    <n v="2593.6158862693933"/>
    <n v="894.86580048169958"/>
    <n v="1092.8099671483662"/>
    <n v="1092.8099671483662"/>
    <n v="1216.6224671483662"/>
    <n v="1340.4349671483662"/>
    <n v="1464.2474671483662"/>
    <n v="1588.0599671483662"/>
    <n v="1711.8724671483662"/>
    <n v="1835.6849671483662"/>
    <n v="1959.4974671483662"/>
    <n v="2083.309967148366"/>
    <n v="2207.122467148366"/>
    <n v="2330.934967148366"/>
    <n v="2454.747467148366"/>
    <n v="779.36775223862446"/>
    <n v="779.36775223862446"/>
    <n v="1133.0785855719578"/>
    <n v="1486.7894189052911"/>
    <n v="1840.5002522386244"/>
    <n v="2194.2110855719575"/>
    <n v="2547.921918905291"/>
    <n v="2901.6327522386246"/>
    <n v="3255.3435855719581"/>
    <n v="3609.0544189052916"/>
    <n v="3962.7652522386252"/>
    <n v="4316.4760855719587"/>
    <n v="4264.3926788985063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  <n v="618.00796897746295"/>
  </r>
  <r>
    <s v="DE Florida"/>
    <x v="26"/>
    <s v="Regulated &amp; Renewable Energy"/>
    <s v="PEF Fossil Hydro Maintenance Hines 4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6.1277458704000001"/>
    <n v="589.60488045599993"/>
    <n v="595.83612851999999"/>
    <n v="602.06735370239994"/>
    <n v="582.61445792967504"/>
    <n v="607.08373806087502"/>
    <n v="653.34525136647505"/>
    <n v="703.31300529447503"/>
    <n v="758.05084932807506"/>
    <n v="896.42657677287502"/>
    <n v="366.30803512853163"/>
    <n v="274.7795740556561"/>
    <n v="274.7795740556561"/>
    <n v="274.7795740556561"/>
    <n v="274.7795740556561"/>
    <n v="276.71853251005609"/>
    <n v="318.05322655645608"/>
    <n v="341.51651387485606"/>
    <n v="382.71290826205609"/>
    <n v="423.9087534908561"/>
    <n v="465.10451591005608"/>
    <n v="487.98611591005607"/>
    <n v="530.26971426685611"/>
    <n v="669.96356460925608"/>
    <n v="611.69677220725976"/>
    <n v="611.69677220725976"/>
    <n v="611.69677220725976"/>
    <n v="611.69677220725976"/>
    <n v="684.51009106398146"/>
    <n v="796.67425773064815"/>
    <n v="908.83842439731484"/>
    <n v="1021.0025910639815"/>
    <n v="1133.1667577306482"/>
    <n v="1245.3309243973149"/>
    <n v="1357.4950910639816"/>
    <n v="1469.6592577306483"/>
    <n v="507.07115693841638"/>
    <n v="619.23532360508307"/>
    <n v="619.23532360508307"/>
    <n v="689.39282360508309"/>
    <n v="759.55032360508312"/>
    <n v="829.70782360508315"/>
    <n v="899.86532360508318"/>
    <n v="970.0228236050832"/>
    <n v="1040.1803236050832"/>
    <n v="1110.3378236050833"/>
    <n v="1180.4953236050833"/>
    <n v="1250.6528236050833"/>
    <n v="1320.8103236050833"/>
    <n v="1390.9678236050834"/>
    <n v="441.62402879620663"/>
    <n v="441.62402879620663"/>
    <n v="642.05236212953992"/>
    <n v="842.4806954628732"/>
    <n v="1042.9090287962065"/>
    <n v="1243.3373621295398"/>
    <n v="1443.7656954628731"/>
    <n v="1644.1940287962063"/>
    <n v="1844.6223621295396"/>
    <n v="2045.0506954628729"/>
    <n v="2245.4790287962064"/>
    <n v="2445.9073621295397"/>
    <n v="2416.3945870551693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  <n v="350.19080639164622"/>
  </r>
  <r>
    <s v="DE Florida"/>
    <x v="26"/>
    <s v="Regulated &amp; Renewable Energy"/>
    <s v="PEF Fossil Hydro Maintenance Hines 4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2.0352709530999999"/>
    <n v="195.8315035215"/>
    <n v="197.9011517175"/>
    <n v="199.97079231359999"/>
    <n v="193.5097029412164"/>
    <n v="201.63693539301642"/>
    <n v="217.00224529141641"/>
    <n v="233.59854682091643"/>
    <n v="251.77918719881643"/>
    <n v="297.7393338235164"/>
    <n v="121.66563685115233"/>
    <n v="91.265352285923228"/>
    <n v="91.265352285923228"/>
    <n v="91.265352285923228"/>
    <n v="91.265352285923228"/>
    <n v="91.909358402523225"/>
    <n v="105.63827339462323"/>
    <n v="113.43137515722323"/>
    <n v="127.11435526802323"/>
    <n v="140.79715298122323"/>
    <n v="154.47992319002324"/>
    <n v="162.07982319002323"/>
    <n v="176.12390748272324"/>
    <n v="222.52185575632325"/>
    <n v="203.16910963822258"/>
    <n v="203.16910963822258"/>
    <n v="203.16910963822258"/>
    <n v="203.16910963822258"/>
    <n v="227.35329962380726"/>
    <n v="264.60746629047395"/>
    <n v="301.86163295714061"/>
    <n v="339.11579962380728"/>
    <n v="376.36996629047394"/>
    <n v="413.6241329571406"/>
    <n v="450.87829962380727"/>
    <n v="488.13246629047393"/>
    <n v="168.41855900891886"/>
    <n v="205.67272567558553"/>
    <n v="205.67272567558553"/>
    <n v="228.97522567558553"/>
    <n v="252.27772567558554"/>
    <n v="275.58022567558555"/>
    <n v="298.88272567558556"/>
    <n v="322.18522567558557"/>
    <n v="345.48772567558558"/>
    <n v="368.79022567558559"/>
    <n v="392.0927256755856"/>
    <n v="415.39522567558561"/>
    <n v="438.69772567558562"/>
    <n v="462.00022567558563"/>
    <n v="146.68232974563477"/>
    <n v="146.68232974563477"/>
    <n v="213.25232974563477"/>
    <n v="279.82232974563476"/>
    <n v="346.39232974563475"/>
    <n v="412.96232974563475"/>
    <n v="479.53232974563474"/>
    <n v="546.10232974563473"/>
    <n v="612.67232974563478"/>
    <n v="679.24232974563483"/>
    <n v="745.81232974563488"/>
    <n v="812.38232974563493"/>
    <n v="802.57997281936878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  <n v="116.31218236501672"/>
  </r>
  <r>
    <s v="DE Florida"/>
    <x v="26"/>
    <s v="Regulated &amp; Renewable Energy"/>
    <s v="PEF Fossil Hydro Maintenance Hines 4 Other BG-341"/>
    <s v="AFUDC Not Eligible"/>
    <s v="Maintenance"/>
    <s v="Maintenance"/>
    <s v="Fossil Hydro"/>
    <s v="BG - Other Production Plant"/>
    <s v="~"/>
    <s v="PEF Hines 4 341"/>
    <n v="0"/>
    <n v="0"/>
    <n v="0"/>
    <n v="0"/>
    <n v="0"/>
    <n v="0"/>
    <n v="0"/>
    <n v="0"/>
    <n v="0"/>
    <n v="0"/>
    <n v="0"/>
    <n v="0"/>
    <n v="0"/>
    <n v="1.34"/>
    <n v="2.68"/>
    <n v="4.0200000000000005"/>
    <n v="5.36"/>
    <n v="6.7"/>
    <n v="8.0400000000000009"/>
    <n v="9.3800000000000008"/>
    <n v="10.72"/>
    <n v="12.06"/>
    <n v="13.4"/>
    <n v="14.74"/>
    <n v="0"/>
    <n v="0"/>
    <n v="6.65"/>
    <n v="13.3"/>
    <n v="19.950000000000003"/>
    <n v="26.6"/>
    <n v="33.25"/>
    <n v="39.9"/>
    <n v="46.55"/>
    <n v="53.199999999999996"/>
    <n v="59.849999999999994"/>
    <n v="66.5"/>
    <n v="73.150000000000006"/>
    <n v="0"/>
    <n v="0"/>
    <n v="7.3599999980500002"/>
    <n v="14.7199999961"/>
    <n v="22.07999999415"/>
    <n v="29.439999992200001"/>
    <n v="36.799999990250001"/>
    <n v="44.159999988300001"/>
    <n v="51.519999986350001"/>
    <n v="58.879999984400001"/>
    <n v="66.239999982450001"/>
    <n v="73.599999980500002"/>
    <n v="80.959999978550002"/>
    <n v="0"/>
    <n v="0"/>
    <n v="8.2541666654999997"/>
    <n v="16.508333330999999"/>
    <n v="24.762499996499997"/>
    <n v="33.016666661999999"/>
    <n v="41.2708333275"/>
    <n v="49.524999993000002"/>
    <n v="57.779166658500003"/>
    <n v="66.033333323999997"/>
    <n v="74.287499989499992"/>
    <n v="82.541666654999986"/>
    <n v="90.79583332049998"/>
    <n v="0"/>
    <n v="0"/>
    <n v="21.700833333199999"/>
    <n v="43.401666666399997"/>
    <n v="65.102499999599999"/>
    <n v="86.803333332799994"/>
    <n v="108.50416666599999"/>
    <n v="130.2049999992"/>
    <n v="151.90583333239999"/>
    <n v="173.60666666559999"/>
    <n v="195.30749999879998"/>
    <n v="217.00833333199998"/>
    <n v="238.70916666519997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4 Other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.75"/>
    <n v="1.5"/>
    <n v="2.25"/>
    <n v="3"/>
    <n v="3.75"/>
    <n v="4.5"/>
    <n v="5.25"/>
    <n v="6"/>
    <n v="6.75"/>
    <n v="7.5"/>
    <n v="8.25"/>
    <n v="0"/>
    <n v="0"/>
    <n v="3.71"/>
    <n v="7.42"/>
    <n v="11.129999999999999"/>
    <n v="14.84"/>
    <n v="18.55"/>
    <n v="22.26"/>
    <n v="25.970000000000002"/>
    <n v="29.680000000000003"/>
    <n v="33.39"/>
    <n v="37.1"/>
    <n v="40.81"/>
    <n v="0"/>
    <n v="0"/>
    <n v="4.1050000011299996"/>
    <n v="8.2100000022599993"/>
    <n v="12.315000003389999"/>
    <n v="16.420000004519999"/>
    <n v="20.52500000565"/>
    <n v="24.630000006780001"/>
    <n v="28.735000007910003"/>
    <n v="32.840000009040004"/>
    <n v="36.945000010170006"/>
    <n v="41.050000011300007"/>
    <n v="45.155000012430008"/>
    <n v="0"/>
    <n v="0"/>
    <n v="4.6033333337600002"/>
    <n v="9.2066666675200004"/>
    <n v="13.810000001280001"/>
    <n v="18.413333335040001"/>
    <n v="23.016666668799999"/>
    <n v="27.620000002559998"/>
    <n v="32.223333336319996"/>
    <n v="36.826666670079995"/>
    <n v="41.430000003839993"/>
    <n v="46.033333337599991"/>
    <n v="50.63666667135999"/>
    <n v="0"/>
    <n v="0"/>
    <n v="12.102499999799999"/>
    <n v="24.204999999599998"/>
    <n v="36.307499999399994"/>
    <n v="48.409999999199997"/>
    <n v="60.512499998999999"/>
    <n v="72.614999998800002"/>
    <n v="84.717499998600005"/>
    <n v="96.819999998400007"/>
    <n v="108.92249999820001"/>
    <n v="121.02499999800001"/>
    <n v="133.12749999780002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4 Other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13.57"/>
    <n v="27.14"/>
    <n v="40.71"/>
    <n v="54.28"/>
    <n v="67.849999999999994"/>
    <n v="81.419999999999987"/>
    <n v="94.989999999999981"/>
    <n v="108.55999999999997"/>
    <n v="122.12999999999997"/>
    <n v="135.69999999999996"/>
    <n v="149.26999999999995"/>
    <n v="0"/>
    <n v="0"/>
    <n v="67.27"/>
    <n v="134.54"/>
    <n v="201.81"/>
    <n v="269.08"/>
    <n v="336.34999999999997"/>
    <n v="403.61999999999995"/>
    <n v="470.88999999999993"/>
    <n v="538.16"/>
    <n v="605.42999999999995"/>
    <n v="672.69999999999993"/>
    <n v="739.96999999999991"/>
    <n v="0"/>
    <n v="0"/>
    <n v="74.465000013530002"/>
    <n v="148.93000002706"/>
    <n v="223.39500004058999"/>
    <n v="297.86000005412001"/>
    <n v="372.32500006765002"/>
    <n v="446.79000008118004"/>
    <n v="521.25500009471"/>
    <n v="595.72000010824001"/>
    <n v="670.18500012177003"/>
    <n v="744.65000013530005"/>
    <n v="819.11500014883006"/>
    <n v="0"/>
    <n v="0"/>
    <n v="83.509166692349993"/>
    <n v="167.01833338469999"/>
    <n v="250.52750007704998"/>
    <n v="334.03666676939997"/>
    <n v="417.54583346174996"/>
    <n v="501.05500015409996"/>
    <n v="584.56416684645001"/>
    <n v="668.07333353879994"/>
    <n v="751.58250023114988"/>
    <n v="835.09166692349982"/>
    <n v="918.60083361584975"/>
    <n v="0"/>
    <n v="0"/>
    <n v="219.55666667318999"/>
    <n v="439.11333334637999"/>
    <n v="658.67000001957001"/>
    <n v="878.22666669275998"/>
    <n v="1097.7833333659501"/>
    <n v="1317.34000003914"/>
    <n v="1536.89666671233"/>
    <n v="1756.45333338552"/>
    <n v="1976.0100000587099"/>
    <n v="2195.5666667319001"/>
    <n v="2415.1233334050903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4 Other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4.54"/>
    <n v="9.08"/>
    <n v="13.620000000000001"/>
    <n v="18.16"/>
    <n v="22.7"/>
    <n v="27.24"/>
    <n v="31.779999999999998"/>
    <n v="36.32"/>
    <n v="40.86"/>
    <n v="45.4"/>
    <n v="49.94"/>
    <n v="0"/>
    <n v="0"/>
    <n v="22.53"/>
    <n v="45.06"/>
    <n v="67.59"/>
    <n v="90.12"/>
    <n v="112.65"/>
    <n v="135.18"/>
    <n v="157.71"/>
    <n v="180.24"/>
    <n v="202.77"/>
    <n v="225.3"/>
    <n v="247.83"/>
    <n v="0"/>
    <n v="0"/>
    <n v="24.939166672470002"/>
    <n v="49.878333344940003"/>
    <n v="74.817500017409998"/>
    <n v="99.756666689880007"/>
    <n v="124.69583336235002"/>
    <n v="149.63500003482002"/>
    <n v="174.57416670729003"/>
    <n v="199.51333337976004"/>
    <n v="224.45250005223005"/>
    <n v="249.39166672470006"/>
    <n v="274.33083339717007"/>
    <n v="0"/>
    <n v="0"/>
    <n v="27.96750001122"/>
    <n v="55.935000022440001"/>
    <n v="83.902500033660004"/>
    <n v="111.87000004488"/>
    <n v="139.8375000561"/>
    <n v="167.80500006732001"/>
    <n v="195.77250007854002"/>
    <n v="223.74000008976003"/>
    <n v="251.70750010098004"/>
    <n v="279.67500011220005"/>
    <n v="307.64250012342006"/>
    <n v="0"/>
    <n v="0"/>
    <n v="73.53083332368"/>
    <n v="147.06166664736"/>
    <n v="220.59249997104001"/>
    <n v="294.12333329472"/>
    <n v="367.65416661839998"/>
    <n v="441.18499994207997"/>
    <n v="514.71583326576001"/>
    <n v="588.24666658944"/>
    <n v="661.77749991311998"/>
    <n v="735.30833323679997"/>
    <n v="808.83916656047995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4 Other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2.57"/>
    <n v="5.14"/>
    <n v="7.7099999999999991"/>
    <n v="10.28"/>
    <n v="12.85"/>
    <n v="15.42"/>
    <n v="17.989999999999998"/>
    <n v="20.56"/>
    <n v="23.13"/>
    <n v="25.7"/>
    <n v="28.27"/>
    <n v="0"/>
    <n v="0"/>
    <n v="12.77"/>
    <n v="25.54"/>
    <n v="38.31"/>
    <n v="51.08"/>
    <n v="63.849999999999994"/>
    <n v="76.61999999999999"/>
    <n v="89.389999999999986"/>
    <n v="102.15999999999998"/>
    <n v="114.92999999999998"/>
    <n v="127.69999999999997"/>
    <n v="140.46999999999997"/>
    <n v="0"/>
    <n v="0"/>
    <n v="14.13166667071"/>
    <n v="28.263333341420001"/>
    <n v="42.395000012129998"/>
    <n v="56.526666682840002"/>
    <n v="70.658333353550006"/>
    <n v="84.79000002426001"/>
    <n v="98.921666694970014"/>
    <n v="113.05333336568002"/>
    <n v="127.18500003639002"/>
    <n v="141.31666670710001"/>
    <n v="155.44833337781"/>
    <n v="0"/>
    <n v="0"/>
    <n v="15.84749999486"/>
    <n v="31.694999989719999"/>
    <n v="47.542499984579997"/>
    <n v="63.389999979439999"/>
    <n v="79.237499974299993"/>
    <n v="95.084999969159995"/>
    <n v="110.93249996402"/>
    <n v="126.77999995888"/>
    <n v="142.62749995374"/>
    <n v="158.47499994859999"/>
    <n v="174.32249994345997"/>
    <n v="0"/>
    <n v="0"/>
    <n v="41.66583333138"/>
    <n v="83.33166666276"/>
    <n v="124.99749999414"/>
    <n v="166.66333332552"/>
    <n v="208.32916665689999"/>
    <n v="249.99499998827997"/>
    <n v="291.66083331965996"/>
    <n v="333.32666665103994"/>
    <n v="374.99249998241993"/>
    <n v="416.65833331379991"/>
    <n v="458.3241666451799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Hines 4 Other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.86"/>
    <n v="1.72"/>
    <n v="2.58"/>
    <n v="3.44"/>
    <n v="4.3"/>
    <n v="5.16"/>
    <n v="6.0200000000000005"/>
    <n v="6.8800000000000008"/>
    <n v="7.7400000000000011"/>
    <n v="8.6000000000000014"/>
    <n v="9.4600000000000009"/>
    <n v="0"/>
    <n v="0"/>
    <n v="4.24"/>
    <n v="8.48"/>
    <n v="12.72"/>
    <n v="16.96"/>
    <n v="21.200000000000003"/>
    <n v="25.440000000000005"/>
    <n v="29.680000000000007"/>
    <n v="33.920000000000009"/>
    <n v="38.160000000000011"/>
    <n v="42.400000000000013"/>
    <n v="46.640000000000015"/>
    <n v="0"/>
    <n v="0"/>
    <n v="4.69333333336"/>
    <n v="9.3866666667200001"/>
    <n v="14.08000000008"/>
    <n v="18.77333333344"/>
    <n v="23.466666666800002"/>
    <n v="28.160000000160004"/>
    <n v="32.853333333520006"/>
    <n v="37.546666666880007"/>
    <n v="42.240000000240009"/>
    <n v="46.933333333600011"/>
    <n v="51.626666666960013"/>
    <n v="0"/>
    <n v="0"/>
    <n v="5.2633333322400002"/>
    <n v="10.52666666448"/>
    <n v="15.789999996720001"/>
    <n v="21.053333328960001"/>
    <n v="26.316666661200003"/>
    <n v="31.579999993440005"/>
    <n v="36.843333325680007"/>
    <n v="42.106666657920009"/>
    <n v="47.369999990160011"/>
    <n v="52.633333322400013"/>
    <n v="57.896666654640015"/>
    <n v="0"/>
    <n v="0"/>
    <n v="13.839166668720001"/>
    <n v="27.678333337440002"/>
    <n v="41.517500006160006"/>
    <n v="55.356666674880003"/>
    <n v="69.1958333436"/>
    <n v="83.035000012319998"/>
    <n v="96.874166681039995"/>
    <n v="110.71333334975999"/>
    <n v="124.55250001847999"/>
    <n v="138.3916666872"/>
    <n v="152.23083335592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Inter City BG P1-6 341"/>
    <s v="AFUDC Not Eligible"/>
    <s v="Maintenance"/>
    <s v="Maintenance"/>
    <s v="Fossil Hydro"/>
    <s v="BG - Other Production Plant"/>
    <s v="~"/>
    <s v="PEF Inter City old P1-6 341"/>
    <n v="4459.76"/>
    <n v="3359.03"/>
    <n v="1277.6200000000001"/>
    <n v="2438.48"/>
    <n v="6842.66"/>
    <n v="8763.4599999999991"/>
    <n v="2617.59"/>
    <n v="2814.88"/>
    <n v="3577.5699999999997"/>
    <n v="3046.1"/>
    <n v="4626.57"/>
    <n v="2910.07"/>
    <n v="2910.07"/>
    <n v="2910.1980333376"/>
    <n v="2925.6736037751998"/>
    <n v="2929.1700426399998"/>
    <n v="3006.9906196672"/>
    <n v="2713.6062570731256"/>
    <n v="2469.7761587151049"/>
    <n v="2479.5193233183049"/>
    <n v="2518.978395659105"/>
    <n v="2518.978395659105"/>
    <n v="2518.978395659105"/>
    <n v="2547.065906159105"/>
    <n v="1755.8716668588877"/>
    <n v="1755.8716668588877"/>
    <n v="1762.2064862028876"/>
    <n v="1768.5413064036877"/>
    <n v="1794.8372763780876"/>
    <n v="1723.0420611359061"/>
    <n v="1735.5699739655061"/>
    <n v="1741.9938353927062"/>
    <n v="1748.3110646327061"/>
    <n v="1752.2863030439062"/>
    <n v="1758.3904289879063"/>
    <n v="1764.4945395095062"/>
    <n v="1774.9437809975063"/>
    <n v="1346.5040078217121"/>
    <n v="1346.5040078217121"/>
    <n v="1352.8906856565848"/>
    <n v="1359.2773643552714"/>
    <n v="1365.8278015438259"/>
    <n v="1216.3994982704758"/>
    <n v="1229.029967876812"/>
    <n v="1235.5064167167068"/>
    <n v="1241.8753604503795"/>
    <n v="1255.2091448153469"/>
    <n v="1261.3632407336056"/>
    <n v="1267.5173211032125"/>
    <n v="1278.0521028197345"/>
    <n v="1058.9669144302843"/>
    <n v="1058.9669144302843"/>
    <n v="1060.0688110752415"/>
    <n v="1061.170707869233"/>
    <n v="1065.7447043034219"/>
    <n v="1067.7440461507049"/>
    <n v="1069.9231872383396"/>
    <n v="1071.0405721186212"/>
    <n v="1072.1394090904403"/>
    <n v="1074.4398934167541"/>
    <n v="1075.5016625900867"/>
    <n v="1076.5634290808027"/>
    <n v="1078.3810001136501"/>
    <n v="1000.4800954485104"/>
    <n v="1000.4800954485104"/>
    <n v="1001.5473076969301"/>
    <n v="1002.6145200896931"/>
    <n v="1007.0445408553743"/>
    <n v="1008.980949426871"/>
    <n v="1011.091497698709"/>
    <n v="1012.1737106593283"/>
    <n v="1013.2379595439297"/>
    <n v="1015.4660315337807"/>
    <n v="1016.4943794028487"/>
    <n v="1017.5227246737411"/>
    <n v="1019.2830840300426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  <n v="947.80651795818585"/>
  </r>
  <r>
    <s v="DE Florida"/>
    <x v="26"/>
    <s v="Regulated &amp; Renewable Energy"/>
    <s v="PEF Fossil Hydro Maintenance Inter City BG P1-6 342"/>
    <s v="AFUDC Not Eligible"/>
    <s v="Maintenance"/>
    <s v="Maintenance"/>
    <s v="Fossil Hydro"/>
    <s v="BG - Other Production Plant"/>
    <s v="~"/>
    <s v="PEF Inter City old P1-6 342"/>
    <n v="0"/>
    <n v="0"/>
    <n v="0"/>
    <n v="0"/>
    <n v="0"/>
    <n v="0"/>
    <n v="0"/>
    <n v="0"/>
    <n v="0"/>
    <n v="0"/>
    <n v="0"/>
    <n v="0"/>
    <n v="0"/>
    <n v="0.15357126639999999"/>
    <n v="18.715947245300001"/>
    <n v="22.909796710000002"/>
    <n v="116.2527087208"/>
    <n v="104.91023008956925"/>
    <n v="95.483559711423482"/>
    <n v="107.17012631122348"/>
    <n v="154.49982827742349"/>
    <n v="154.49982827742349"/>
    <n v="154.49982827742349"/>
    <n v="188.18976121492349"/>
    <n v="129.73243798332351"/>
    <n v="129.73243798332351"/>
    <n v="137.3308201493235"/>
    <n v="144.92920334302349"/>
    <n v="176.47024949462349"/>
    <n v="169.41126999099129"/>
    <n v="184.43803938289128"/>
    <n v="192.14322424369126"/>
    <n v="199.72050772869127"/>
    <n v="204.4886595904913"/>
    <n v="211.8103335314913"/>
    <n v="219.13198897389128"/>
    <n v="231.66546875589128"/>
    <n v="175.74555627806757"/>
    <n v="175.74555627806757"/>
    <n v="183.40614079125456"/>
    <n v="191.0667263405546"/>
    <n v="198.9237341588057"/>
    <n v="177.16049574577099"/>
    <n v="192.31027820892666"/>
    <n v="200.0785397317556"/>
    <n v="207.71785284461208"/>
    <n v="223.71123542149931"/>
    <n v="231.0928465036589"/>
    <n v="238.47443893578412"/>
    <n v="251.11052106705128"/>
    <n v="208.06486143144596"/>
    <n v="208.06486143144596"/>
    <n v="209.38654581756006"/>
    <n v="210.70823038243523"/>
    <n v="216.19457040976491"/>
    <n v="218.59270721701597"/>
    <n v="221.20650658181768"/>
    <n v="222.5467685349754"/>
    <n v="223.86478295600534"/>
    <n v="226.62412906029198"/>
    <n v="227.89768202415038"/>
    <n v="229.17123177030925"/>
    <n v="231.35134118961034"/>
    <n v="214.63880751898307"/>
    <n v="214.63880751898307"/>
    <n v="215.91888925066027"/>
    <n v="217.1989711554717"/>
    <n v="222.51261767845318"/>
    <n v="224.83526834246712"/>
    <n v="227.36679315452105"/>
    <n v="228.66486768723411"/>
    <n v="229.94139497330426"/>
    <n v="232.6138851506733"/>
    <n v="233.84735049269162"/>
    <n v="235.08081271829391"/>
    <n v="237.1922988416260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  <n v="220.55934251622767"/>
  </r>
  <r>
    <s v="DE Florida"/>
    <x v="26"/>
    <s v="Regulated &amp; Renewable Energy"/>
    <s v="PEF Fossil Hydro Maintenance Inter City BG P1-6 343"/>
    <s v="AFUDC Not Eligible"/>
    <s v="Maintenance"/>
    <s v="Maintenance"/>
    <s v="Fossil Hydro"/>
    <s v="BG - Other Production Plant"/>
    <s v="~"/>
    <s v="PEF Inter City old P1-6 343"/>
    <n v="0"/>
    <n v="0"/>
    <n v="0"/>
    <n v="0"/>
    <n v="0"/>
    <n v="0"/>
    <n v="0"/>
    <n v="0"/>
    <n v="0"/>
    <n v="0"/>
    <n v="0"/>
    <n v="0"/>
    <n v="0"/>
    <n v="0.85303257200000004"/>
    <n v="103.9602849565"/>
    <n v="127.25559455000003"/>
    <n v="645.74154688400006"/>
    <n v="582.73820031751097"/>
    <n v="530.37647232914367"/>
    <n v="595.29110250814369"/>
    <n v="858.19039575914371"/>
    <n v="858.19039575914371"/>
    <n v="858.19039575914371"/>
    <n v="1045.3257291966438"/>
    <n v="720.61654396010726"/>
    <n v="720.61654396010726"/>
    <n v="762.82279539010722"/>
    <n v="805.02905252860717"/>
    <n v="980.22810084660716"/>
    <n v="941.01803516938185"/>
    <n v="1024.4862779188818"/>
    <n v="1067.2857795028817"/>
    <n v="1109.3748354278816"/>
    <n v="1135.8601861168816"/>
    <n v="1176.5294239218815"/>
    <n v="1217.1985589738815"/>
    <n v="1286.8174840838815"/>
    <n v="976.20269340600203"/>
    <n v="976.20269340600203"/>
    <n v="1018.7544562682459"/>
    <n v="1061.3062248857211"/>
    <n v="1104.9490478209029"/>
    <n v="984.06216791352858"/>
    <n v="1068.2137035668557"/>
    <n v="1111.3635730842916"/>
    <n v="1153.7971810484264"/>
    <n v="1242.6346087414893"/>
    <n v="1283.6367755825013"/>
    <n v="1324.6388388293503"/>
    <n v="1394.8276827004593"/>
    <n v="1155.7246876339489"/>
    <n v="1155.7246876339489"/>
    <n v="1163.0661640552121"/>
    <n v="1170.4076414694282"/>
    <n v="1200.8822664047316"/>
    <n v="1214.2030448071766"/>
    <n v="1228.721750337945"/>
    <n v="1236.1664183924365"/>
    <n v="1243.4875094914435"/>
    <n v="1258.8146742635756"/>
    <n v="1265.8887981267515"/>
    <n v="1272.9629041167757"/>
    <n v="1285.0726196174862"/>
    <n v="1192.2405689618711"/>
    <n v="1192.2405689618711"/>
    <n v="1199.3509577575112"/>
    <n v="1206.461347514849"/>
    <n v="1235.9767227960008"/>
    <n v="1248.8782031069122"/>
    <n v="1262.9399033984466"/>
    <n v="1270.1502356646649"/>
    <n v="1277.2408808067603"/>
    <n v="1292.0855924711673"/>
    <n v="1298.9370441641822"/>
    <n v="1305.7884785466388"/>
    <n v="1317.517016578206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  <n v="1225.1269891543111"/>
  </r>
  <r>
    <s v="DE Florida"/>
    <x v="26"/>
    <s v="Regulated &amp; Renewable Energy"/>
    <s v="PEF Fossil Hydro Maintenance Inter City BG P1-6 344"/>
    <s v="AFUDC Not Eligible"/>
    <s v="Maintenance"/>
    <s v="Maintenance"/>
    <s v="Fossil Hydro"/>
    <s v="BG - Other Production Plant"/>
    <s v="~"/>
    <s v="PEF Inter City old P1-6 344"/>
    <n v="0"/>
    <n v="0"/>
    <n v="0"/>
    <n v="0"/>
    <n v="0"/>
    <n v="0"/>
    <n v="0"/>
    <n v="0"/>
    <n v="0"/>
    <n v="0"/>
    <n v="0"/>
    <n v="0"/>
    <n v="0"/>
    <n v="0.13556471040000001"/>
    <n v="16.5214628208"/>
    <n v="20.223574560000003"/>
    <n v="102.6218325888"/>
    <n v="92.609283582034863"/>
    <n v="84.287910256109171"/>
    <n v="94.60420218890917"/>
    <n v="136.38439643210916"/>
    <n v="136.38439643210916"/>
    <n v="136.38439643210916"/>
    <n v="166.12411343210914"/>
    <n v="114.52103506711205"/>
    <n v="114.52103506711205"/>
    <n v="121.22849084311206"/>
    <n v="127.93594752631205"/>
    <n v="155.77873926391206"/>
    <n v="149.54744004653816"/>
    <n v="162.81228892493814"/>
    <n v="169.61402455373815"/>
    <n v="176.30285551373814"/>
    <n v="180.51193147853814"/>
    <n v="186.97512365453815"/>
    <n v="193.43829950093814"/>
    <n v="204.50220225293813"/>
    <n v="155.13901786072088"/>
    <n v="155.13901786072088"/>
    <n v="161.90138262705662"/>
    <n v="168.66374830801894"/>
    <n v="175.59950533119436"/>
    <n v="156.38805268129158"/>
    <n v="169.76149108800058"/>
    <n v="176.61890750671267"/>
    <n v="183.36249498942493"/>
    <n v="197.48061961115511"/>
    <n v="203.99672117166421"/>
    <n v="210.51280626889491"/>
    <n v="221.66728102756531"/>
    <n v="183.66881608505182"/>
    <n v="183.66881608505182"/>
    <n v="184.83553017971244"/>
    <n v="186.00224443217402"/>
    <n v="190.84529948013886"/>
    <n v="192.96224967137965"/>
    <n v="195.26957552887512"/>
    <n v="196.45268893152638"/>
    <n v="197.61616337227596"/>
    <n v="200.05197030602008"/>
    <n v="201.17619648954869"/>
    <n v="202.30041983265983"/>
    <n v="204.2249068086158"/>
    <n v="189.47195308088101"/>
    <n v="189.47195308088101"/>
    <n v="190.60194252038431"/>
    <n v="191.73193211272149"/>
    <n v="196.42254233520742"/>
    <n v="198.47285729326273"/>
    <n v="200.70755546344404"/>
    <n v="201.85342800998222"/>
    <n v="202.98027977014846"/>
    <n v="205.33941481822589"/>
    <n v="206.42825373841563"/>
    <n v="207.51708990759573"/>
    <n v="209.38099981426785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  <n v="194.69829281961822"/>
  </r>
  <r>
    <s v="DE Florida"/>
    <x v="26"/>
    <s v="Regulated &amp; Renewable Energy"/>
    <s v="PEF Fossil Hydro Maintenance Inter City BG P1-6 345"/>
    <s v="AFUDC Not Eligible"/>
    <s v="Maintenance"/>
    <s v="Maintenance"/>
    <s v="Fossil Hydro"/>
    <s v="BG - Other Production Plant"/>
    <s v="~"/>
    <s v="PEF Inter City old P1-6 345"/>
    <n v="0"/>
    <n v="0"/>
    <n v="0"/>
    <n v="0"/>
    <n v="0"/>
    <n v="0"/>
    <n v="0"/>
    <n v="0"/>
    <n v="0"/>
    <n v="0"/>
    <n v="0"/>
    <n v="0"/>
    <n v="0"/>
    <n v="0.17078583280000001"/>
    <n v="20.813910778099999"/>
    <n v="25.477869670000004"/>
    <n v="129.2840525416"/>
    <n v="116.67013911585939"/>
    <n v="106.18678641061196"/>
    <n v="119.18335833521196"/>
    <n v="171.81848179261198"/>
    <n v="171.81848179261198"/>
    <n v="171.81848179261198"/>
    <n v="209.28488673011196"/>
    <n v="144.27479164263934"/>
    <n v="144.27479164263934"/>
    <n v="152.72491422463935"/>
    <n v="161.17503794953936"/>
    <n v="196.25167670273936"/>
    <n v="188.40142110801204"/>
    <n v="205.11261575431206"/>
    <n v="213.68151307591205"/>
    <n v="222.10817192091204"/>
    <n v="227.41080961951204"/>
    <n v="235.55320637651204"/>
    <n v="243.69558256131205"/>
    <n v="257.63400237531204"/>
    <n v="195.44574902228609"/>
    <n v="195.44574902228609"/>
    <n v="203.96504652167445"/>
    <n v="212.4843451733189"/>
    <n v="221.22208404213194"/>
    <n v="197.01929608625244"/>
    <n v="213.86729295026004"/>
    <n v="222.50633751038575"/>
    <n v="231.00197919247555"/>
    <n v="248.78813949910628"/>
    <n v="256.99719204926703"/>
    <n v="265.20622385881836"/>
    <n v="279.25874722928177"/>
    <n v="231.38788569621443"/>
    <n v="231.38788569621443"/>
    <n v="232.85772425307908"/>
    <n v="234.32756300874303"/>
    <n v="240.42889415327457"/>
    <n v="243.09585003242924"/>
    <n v="246.00264315691291"/>
    <n v="247.49314173262954"/>
    <n v="248.95889893978639"/>
    <n v="252.02755386105639"/>
    <n v="253.44386570536287"/>
    <n v="254.86017397128188"/>
    <n v="257.28466268911706"/>
    <n v="238.69873806893619"/>
    <n v="238.69873806893619"/>
    <n v="240.12231052308999"/>
    <n v="241.5458831697855"/>
    <n v="247.45516273689216"/>
    <n v="250.03817085589725"/>
    <n v="252.85346686416469"/>
    <n v="254.29704902183499"/>
    <n v="255.71666859491037"/>
    <n v="258.68873147679716"/>
    <n v="260.06046207852211"/>
    <n v="261.43218921449647"/>
    <n v="263.78036231010446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  <n v="245.28293525522676"/>
  </r>
  <r>
    <s v="DE Florida"/>
    <x v="26"/>
    <s v="Regulated &amp; Renewable Energy"/>
    <s v="PEF Fossil Hydro Maintenance Inter City BG P1-6 346"/>
    <s v="AFUDC Not Eligible"/>
    <s v="Maintenance"/>
    <s v="Maintenance"/>
    <s v="Fossil Hydro"/>
    <s v="BG - Other Production Plant"/>
    <s v="~"/>
    <s v="PEF Inter City old P1-6 346"/>
    <n v="0"/>
    <n v="0"/>
    <n v="0"/>
    <n v="0"/>
    <n v="0"/>
    <n v="0"/>
    <n v="0"/>
    <n v="0"/>
    <n v="0"/>
    <n v="0"/>
    <n v="0"/>
    <n v="0"/>
    <n v="0"/>
    <n v="5.33322808E-2"/>
    <n v="6.4996804241000001"/>
    <n v="7.9561218700000023"/>
    <n v="40.372279597600006"/>
    <n v="36.43325982190062"/>
    <n v="33.159562577607325"/>
    <n v="37.218077338207323"/>
    <n v="53.65475207960732"/>
    <n v="53.65475207960732"/>
    <n v="53.65475207960732"/>
    <n v="65.354603267107322"/>
    <n v="45.053524487932428"/>
    <n v="45.053524487932428"/>
    <n v="47.692293189932428"/>
    <n v="50.331062248832431"/>
    <n v="61.284647314032433"/>
    <n v="58.833202549172711"/>
    <n v="64.051704053472704"/>
    <n v="66.727563231072708"/>
    <n v="69.359004776072709"/>
    <n v="71.014890150672713"/>
    <n v="73.557563527672713"/>
    <n v="76.100230480472717"/>
    <n v="80.452861534472717"/>
    <n v="61.032975611211754"/>
    <n v="61.032975611211754"/>
    <n v="63.693345965163729"/>
    <n v="66.353716678937374"/>
    <n v="69.082300984020378"/>
    <n v="61.524356263175697"/>
    <n v="66.785577788037287"/>
    <n v="69.483342249940222"/>
    <n v="72.13632546486528"/>
    <n v="77.690512719600179"/>
    <n v="80.254001087044728"/>
    <n v="82.817482977699086"/>
    <n v="87.20574580989647"/>
    <n v="72.256834723054453"/>
    <n v="72.256834723054453"/>
    <n v="72.715829719068964"/>
    <n v="73.174824777163693"/>
    <n v="75.080122778286551"/>
    <n v="75.91294853143232"/>
    <n v="76.820669649752574"/>
    <n v="77.286116269468437"/>
    <n v="77.743836758780091"/>
    <n v="78.702103397507244"/>
    <n v="79.144383297089874"/>
    <n v="79.586662079228731"/>
    <n v="80.343771208107356"/>
    <n v="74.539836920818388"/>
    <n v="74.539836920818388"/>
    <n v="74.984384133074485"/>
    <n v="75.428931405456694"/>
    <n v="77.274256348584146"/>
    <n v="78.080867248639194"/>
    <n v="78.960016032741606"/>
    <n v="79.410811790964132"/>
    <n v="79.854124614160042"/>
    <n v="80.782227897514147"/>
    <n v="81.2105861543657"/>
    <n v="81.638943328947249"/>
    <n v="82.372220936631649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  <n v="76.59592229643053"/>
  </r>
  <r>
    <s v="DE Florida"/>
    <x v="26"/>
    <s v="Regulated &amp; Renewable Energy"/>
    <s v="PEF Fossil Hydro Maintenance Inter City BG P11 341"/>
    <s v="AFUDC Not Eligible"/>
    <s v="Maintenance"/>
    <s v="Maintenance"/>
    <s v="Fossil Hydro"/>
    <s v="BG - Other Production Plant"/>
    <s v="~"/>
    <s v="PEF Inter City Siemens P1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86852719999997"/>
    <n v="1.2517359511999999"/>
    <n v="1.8776044783999999"/>
    <n v="2.5034730056000001"/>
    <n v="3.1293404296"/>
    <n v="3.7552089567999998"/>
    <n v="4.3810774839999995"/>
    <n v="5.0069449079999995"/>
    <n v="5.6328134351999992"/>
    <n v="6.258681962399999"/>
    <n v="6.8845493863999989"/>
    <n v="0"/>
    <n v="0"/>
    <n v="0"/>
    <n v="0"/>
    <n v="0"/>
    <n v="0"/>
    <n v="0"/>
    <n v="0"/>
    <n v="0"/>
    <n v="0"/>
    <n v="0"/>
    <n v="0"/>
    <n v="0"/>
    <n v="0"/>
    <n v="0"/>
    <n v="5.2250711651058852"/>
    <n v="10.450133120132882"/>
    <n v="15.675204285238767"/>
    <n v="20.900275450344651"/>
    <n v="26.125337405371649"/>
    <n v="31.350408570477533"/>
    <n v="36.575479735583421"/>
    <n v="5.805545008210423"/>
    <n v="11.030616173316307"/>
    <n v="16.255687338422192"/>
    <n v="21.480749293449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Inter City BG P11 342"/>
    <s v="AFUDC Not Eligible"/>
    <s v="Maintenance"/>
    <s v="Maintenance"/>
    <s v="Fossil Hydro"/>
    <s v="BG - Other Production Plant"/>
    <s v="~"/>
    <s v="PEF Inter City Siemens P1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557358579999997"/>
    <n v="1.1911461218000001"/>
    <n v="1.7867197076000001"/>
    <n v="2.3822932934000001"/>
    <n v="2.9778658294000002"/>
    <n v="3.5734394152000002"/>
    <n v="4.1690130009999997"/>
    <n v="4.7645855369999994"/>
    <n v="5.360159122799999"/>
    <n v="5.9557327085999994"/>
    <n v="6.5513052445999991"/>
    <n v="0"/>
    <n v="0"/>
    <n v="0"/>
    <n v="0"/>
    <n v="0"/>
    <n v="0"/>
    <n v="0"/>
    <n v="0"/>
    <n v="0"/>
    <n v="0"/>
    <n v="0"/>
    <n v="0"/>
    <n v="0"/>
    <n v="0"/>
    <n v="0"/>
    <n v="4.9721534709283528"/>
    <n v="9.9442981775883794"/>
    <n v="14.916451648516732"/>
    <n v="19.888605119445085"/>
    <n v="24.860749826105113"/>
    <n v="29.832903297033468"/>
    <n v="34.805056767961823"/>
    <n v="5.5245296860218502"/>
    <n v="10.496683156950203"/>
    <n v="15.468836627878556"/>
    <n v="20.4409813345385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Inter City BG P11 343"/>
    <s v="AFUDC Not Eligible"/>
    <s v="Maintenance"/>
    <s v="Maintenance"/>
    <s v="Fossil Hydro"/>
    <s v="BG - Other Production Plant"/>
    <s v="~"/>
    <s v="PEF Inter City Siemens P1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127296502000002"/>
    <n v="14.825446234200001"/>
    <n v="22.2381758844"/>
    <n v="29.6509055346"/>
    <n v="37.063622118600001"/>
    <n v="44.476351768800001"/>
    <n v="51.889081419"/>
    <n v="59.301798003000002"/>
    <n v="66.714527653200008"/>
    <n v="74.127257303400015"/>
    <n v="81.539973887400009"/>
    <n v="0"/>
    <n v="0"/>
    <n v="0"/>
    <n v="0"/>
    <n v="0"/>
    <n v="0"/>
    <n v="0"/>
    <n v="0"/>
    <n v="0"/>
    <n v="0"/>
    <n v="0"/>
    <n v="0"/>
    <n v="0"/>
    <n v="0"/>
    <n v="0"/>
    <n v="61.885265461844199"/>
    <n v="123.77042184035557"/>
    <n v="185.65568730219977"/>
    <n v="247.54095276404396"/>
    <n v="309.42610914255533"/>
    <n v="371.31137460439953"/>
    <n v="433.19664006624373"/>
    <n v="68.760344621355159"/>
    <n v="130.64561008319936"/>
    <n v="192.53087554504356"/>
    <n v="254.416031923554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Inter City BG P11 344"/>
    <s v="AFUDC Not Eligible"/>
    <s v="Maintenance"/>
    <s v="Maintenance"/>
    <s v="Fossil Hydro"/>
    <s v="BG - Other Production Plant"/>
    <s v="~"/>
    <s v="PEF Inter City Siemens P1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306327131999999"/>
    <n v="2.4612632571999997"/>
    <n v="3.6918959703999996"/>
    <n v="4.9225286835999995"/>
    <n v="6.1531592275999998"/>
    <n v="7.3837919408000001"/>
    <n v="8.6144246540000005"/>
    <n v="9.8450551980000007"/>
    <n v="11.075687911200001"/>
    <n v="12.306320624400001"/>
    <n v="13.536951168400002"/>
    <n v="0"/>
    <n v="0"/>
    <n v="0"/>
    <n v="0"/>
    <n v="0"/>
    <n v="0"/>
    <n v="0"/>
    <n v="0"/>
    <n v="0"/>
    <n v="0"/>
    <n v="0"/>
    <n v="0"/>
    <n v="0"/>
    <n v="0"/>
    <n v="0"/>
    <n v="10.273952475840906"/>
    <n v="20.547886842088694"/>
    <n v="30.821839317929602"/>
    <n v="41.095791793770509"/>
    <n v="51.369726160018303"/>
    <n v="61.64367863585921"/>
    <n v="71.917631111700118"/>
    <n v="11.415326533547912"/>
    <n v="21.689279009388819"/>
    <n v="31.963231485229727"/>
    <n v="42.2371658514775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Inter City BG P11 345"/>
    <s v="AFUDC Not Eligible"/>
    <s v="Maintenance"/>
    <s v="Maintenance"/>
    <s v="Fossil Hydro"/>
    <s v="BG - Other Production Plant"/>
    <s v="~"/>
    <s v="PEF Inter City Siemens P1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5821438"/>
    <n v="2.8116403979999998"/>
    <n v="4.217461836"/>
    <n v="5.6232832740000003"/>
    <n v="7.0291022339999998"/>
    <n v="8.434923672"/>
    <n v="9.8407451100000003"/>
    <n v="11.24656407"/>
    <n v="12.652385508"/>
    <n v="14.058206946"/>
    <n v="15.464025906"/>
    <n v="0"/>
    <n v="0"/>
    <n v="0"/>
    <n v="0"/>
    <n v="0"/>
    <n v="0"/>
    <n v="0"/>
    <n v="0"/>
    <n v="0"/>
    <n v="0"/>
    <n v="0"/>
    <n v="0"/>
    <n v="0"/>
    <n v="0"/>
    <n v="0"/>
    <n v="11.736517718575403"/>
    <n v="23.473014749537057"/>
    <n v="35.209532468112457"/>
    <n v="46.946050186687856"/>
    <n v="58.682547217649514"/>
    <n v="70.419064936224913"/>
    <n v="82.155582654800313"/>
    <n v="13.040373939761992"/>
    <n v="24.776891658337394"/>
    <n v="36.513409376912797"/>
    <n v="48.249906407874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Inter City BG P11 346"/>
    <s v="AFUDC Not Eligible"/>
    <s v="Maintenance"/>
    <s v="Maintenance"/>
    <s v="Fossil Hydro"/>
    <s v="BG - Other Production Plant"/>
    <s v="~"/>
    <s v="PEF Inter City Siemens P1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794085600000005E-2"/>
    <n v="0.1515880376"/>
    <n v="0.22738212320000001"/>
    <n v="0.30317620880000001"/>
    <n v="0.37897016080000001"/>
    <n v="0.45476424640000002"/>
    <n v="0.53055833200000002"/>
    <n v="0.60635228399999996"/>
    <n v="0.68214636959999997"/>
    <n v="0.75794045519999997"/>
    <n v="0.83373440719999992"/>
    <n v="0"/>
    <n v="0"/>
    <n v="0"/>
    <n v="0"/>
    <n v="0"/>
    <n v="0"/>
    <n v="0"/>
    <n v="0"/>
    <n v="0"/>
    <n v="0"/>
    <n v="0"/>
    <n v="0"/>
    <n v="0"/>
    <n v="0"/>
    <n v="0"/>
    <n v="0.63276786408461416"/>
    <n v="1.2655346128079705"/>
    <n v="1.8983024768925847"/>
    <n v="2.5310703409771991"/>
    <n v="3.1638370897005554"/>
    <n v="3.7966049537851694"/>
    <n v="4.4293728178697833"/>
    <n v="0.70306455139314039"/>
    <n v="1.3358324154777546"/>
    <n v="1.9686002795623687"/>
    <n v="2.60136702828572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Inter City BG P12-14 341"/>
    <s v="AFUDC Not Eligible"/>
    <s v="Maintenance"/>
    <s v="Maintenance"/>
    <s v="Fossil Hydro"/>
    <s v="BG - Other Production Plant"/>
    <s v="~"/>
    <s v="PEF Inter City P12-14 341"/>
    <n v="0"/>
    <n v="0"/>
    <n v="0"/>
    <n v="74.77"/>
    <n v="74.56"/>
    <n v="12.1"/>
    <n v="44.81"/>
    <n v="1125.22"/>
    <n v="1366.7499999999998"/>
    <n v="415.67"/>
    <n v="387.71"/>
    <n v="508.33"/>
    <n v="508.33"/>
    <n v="508.33"/>
    <n v="508.33"/>
    <n v="510.17791227499998"/>
    <n v="403.49962266323871"/>
    <n v="403.49962266323871"/>
    <n v="403.49962266323871"/>
    <n v="403.49962266323871"/>
    <n v="403.49962266323871"/>
    <n v="403.49962266323871"/>
    <n v="403.49962266323871"/>
    <n v="403.49962266323871"/>
    <n v="403.49962266323871"/>
    <n v="403.49962266323871"/>
    <n v="403.64305468823869"/>
    <n v="403.78648671323867"/>
    <n v="403.92991846323866"/>
    <n v="404.07335090073866"/>
    <n v="404.21678320073863"/>
    <n v="404.36021563823863"/>
    <n v="404.50364642573862"/>
    <n v="404.6470768007386"/>
    <n v="404.79050745073863"/>
    <n v="404.93393782573861"/>
    <n v="405.07736833823861"/>
    <n v="330.47856579124112"/>
    <n v="330.47856579124112"/>
    <n v="338.76610617725851"/>
    <n v="347.05364656327589"/>
    <n v="353.50477355329872"/>
    <n v="357.96130703413826"/>
    <n v="320.72769939487944"/>
    <n v="329.01526361525606"/>
    <n v="337.30273249819572"/>
    <n v="345.5901775467762"/>
    <n v="353.87763848492949"/>
    <n v="362.16508353350991"/>
    <n v="370.45253652687677"/>
    <n v="32.291135590805482"/>
    <n v="32.291135590805482"/>
    <n v="39.153635590805479"/>
    <n v="46.016135590805476"/>
    <n v="52.878635590805473"/>
    <n v="59.74113559080547"/>
    <n v="66.603635590805467"/>
    <n v="73.466135590805465"/>
    <n v="80.328635590805462"/>
    <n v="87.191135590805459"/>
    <n v="94.053635590805456"/>
    <n v="100.91613559080545"/>
    <n v="0"/>
    <n v="6.8625000000000114"/>
    <n v="6.8625000000000114"/>
    <n v="16.806715125737394"/>
    <n v="26.750930251474777"/>
    <n v="36.695126311322518"/>
    <n v="46.639370035894359"/>
    <n v="56.583604227521384"/>
    <n v="66.527847952093225"/>
    <n v="0.88599550079949552"/>
    <n v="10.830096231199034"/>
    <n v="20.774216027488215"/>
    <n v="30.718316757887756"/>
    <n v="26.855892699920879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  <n v="6.9819956327735149"/>
  </r>
  <r>
    <s v="DE Florida"/>
    <x v="26"/>
    <s v="Regulated &amp; Renewable Energy"/>
    <s v="PEF Fossil Hydro Maintenance Inter City BG P12-14 342"/>
    <s v="AFUDC Not Eligible"/>
    <s v="Maintenance"/>
    <s v="Maintenance"/>
    <s v="Fossil Hydro"/>
    <s v="BG - Other Production Plant"/>
    <s v="~"/>
    <s v="PEF Inter City P12-14 342"/>
    <n v="0"/>
    <n v="0"/>
    <n v="0"/>
    <n v="0"/>
    <n v="0"/>
    <n v="0"/>
    <n v="0"/>
    <n v="0"/>
    <n v="0"/>
    <n v="0"/>
    <n v="0"/>
    <n v="0"/>
    <n v="0"/>
    <n v="0"/>
    <n v="0"/>
    <n v="6.9320229195999996"/>
    <n v="5.4825357293081431"/>
    <n v="5.4825357293081431"/>
    <n v="5.4825357293081431"/>
    <n v="5.4825357293081431"/>
    <n v="5.4825357293081431"/>
    <n v="5.4825357293081431"/>
    <n v="5.4825357293081423"/>
    <n v="5.4825357293081414"/>
    <n v="5.4825357293081414"/>
    <n v="5.4825357293081414"/>
    <n v="6.0205883729081417"/>
    <n v="6.5586410165081421"/>
    <n v="7.0966926285081424"/>
    <n v="7.634746819508142"/>
    <n v="8.1728004947081416"/>
    <n v="8.7108546857081421"/>
    <n v="9.2489026871081421"/>
    <n v="9.786949141108142"/>
    <n v="10.324996626708142"/>
    <n v="10.863043080708142"/>
    <n v="11.401090050508142"/>
    <n v="9.3014722195059854"/>
    <n v="9.3014722195059854"/>
    <n v="40.391623724766561"/>
    <n v="71.481775230027139"/>
    <n v="95.67999229362421"/>
    <n v="112.3927045498113"/>
    <n v="100.68693224765025"/>
    <n v="131.77717316590974"/>
    <n v="162.86705643217357"/>
    <n v="193.95685028543846"/>
    <n v="225.04670374736932"/>
    <n v="256.13649760063424"/>
    <n v="287.22632125823213"/>
    <n v="24.905301881244952"/>
    <n v="24.905301881244952"/>
    <n v="50.646968547911612"/>
    <n v="76.388635214578272"/>
    <n v="102.13030188124493"/>
    <n v="127.87196854791159"/>
    <n v="153.61363521457827"/>
    <n v="179.35530188124494"/>
    <n v="205.09696854791162"/>
    <n v="230.83863521457829"/>
    <n v="256.58030188124496"/>
    <n v="282.32196854791164"/>
    <n v="0"/>
    <n v="25.741666666666617"/>
    <n v="25.741666666666617"/>
    <n v="63.0460151212244"/>
    <n v="100.35036357578218"/>
    <n v="137.65464050729045"/>
    <n v="174.95909624642249"/>
    <n v="212.26351622402979"/>
    <n v="249.56797196316182"/>
    <n v="3.323662302472826"/>
    <n v="40.627581618733565"/>
    <n v="77.931572458043803"/>
    <n v="115.23549177430453"/>
    <n v="100.74615087895697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  <n v="26.191991032909229"/>
  </r>
  <r>
    <s v="DE Florida"/>
    <x v="26"/>
    <s v="Regulated &amp; Renewable Energy"/>
    <s v="PEF Fossil Hydro Maintenance Inter City BG P12-14 343"/>
    <s v="AFUDC Not Eligible"/>
    <s v="Maintenance"/>
    <s v="Maintenance"/>
    <s v="Fossil Hydro"/>
    <s v="BG - Other Production Plant"/>
    <s v="~"/>
    <s v="PEF Inter City P12-14 343"/>
    <n v="0"/>
    <n v="0"/>
    <n v="0"/>
    <n v="0"/>
    <n v="0"/>
    <n v="0"/>
    <n v="0"/>
    <n v="0"/>
    <n v="0"/>
    <n v="0"/>
    <n v="0"/>
    <n v="0"/>
    <n v="0"/>
    <n v="0"/>
    <n v="0"/>
    <n v="90.481848601199999"/>
    <n v="71.562078424079104"/>
    <n v="71.562078424079104"/>
    <n v="71.562078424079104"/>
    <n v="71.562078424079104"/>
    <n v="71.562078424079104"/>
    <n v="71.562078424079104"/>
    <n v="71.56207842407909"/>
    <n v="71.56207842407909"/>
    <n v="71.56207842407909"/>
    <n v="71.56207842407909"/>
    <n v="78.585136253279089"/>
    <n v="85.608194082479088"/>
    <n v="92.631238446479088"/>
    <n v="99.654316473479085"/>
    <n v="106.67738776787908"/>
    <n v="113.70046579487908"/>
    <n v="120.72346303067908"/>
    <n v="127.74644006867908"/>
    <n v="134.76943057187907"/>
    <n v="141.79240760987906"/>
    <n v="148.81539138047907"/>
    <n v="121.4096391334742"/>
    <n v="121.4096391334742"/>
    <n v="527.22411671036605"/>
    <n v="933.03859428725787"/>
    <n v="1248.8938198333378"/>
    <n v="1467.0420199792877"/>
    <n v="1314.248652185837"/>
    <n v="1720.0642968554475"/>
    <n v="2125.8752731541836"/>
    <n v="2531.6850823602008"/>
    <n v="2937.4956696280306"/>
    <n v="3343.3054788340478"/>
    <n v="3749.1156770709713"/>
    <n v="325.08461381996131"/>
    <n v="325.08461381996131"/>
    <n v="661.08711381996136"/>
    <n v="997.08961381996141"/>
    <n v="1333.0921138199615"/>
    <n v="1669.0946138199615"/>
    <n v="2005.0971138199616"/>
    <n v="2341.0996138199616"/>
    <n v="2677.1021138199617"/>
    <n v="3013.1046138199617"/>
    <n v="3349.1071138199618"/>
    <n v="3685.1096138199619"/>
    <n v="0"/>
    <n v="336.00250000000005"/>
    <n v="336.00250000000005"/>
    <n v="822.92820616804227"/>
    <n v="1309.8539123360845"/>
    <n v="1796.7786849290119"/>
    <n v="2283.7057914597262"/>
    <n v="2770.6324312028833"/>
    <n v="3257.5595377335976"/>
    <n v="43.38308216578389"/>
    <n v="530.30318688313764"/>
    <n v="1017.2242251756062"/>
    <n v="1504.1443298929601"/>
    <n v="1315.0180437918771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  <n v="341.87847465187656"/>
  </r>
  <r>
    <s v="DE Florida"/>
    <x v="26"/>
    <s v="Regulated &amp; Renewable Energy"/>
    <s v="PEF Fossil Hydro Maintenance Inter City BG P12-14 344"/>
    <s v="AFUDC Not Eligible"/>
    <s v="Maintenance"/>
    <s v="Maintenance"/>
    <s v="Fossil Hydro"/>
    <s v="BG - Other Production Plant"/>
    <s v="~"/>
    <s v="PEF Inter City P12-14 344"/>
    <n v="0"/>
    <n v="0"/>
    <n v="0"/>
    <n v="0"/>
    <n v="0"/>
    <n v="0"/>
    <n v="0"/>
    <n v="0"/>
    <n v="0"/>
    <n v="0"/>
    <n v="0"/>
    <n v="0"/>
    <n v="0"/>
    <n v="0"/>
    <n v="0"/>
    <n v="22.7340247592"/>
    <n v="17.980336253775988"/>
    <n v="17.980336253775988"/>
    <n v="17.980336253775988"/>
    <n v="17.980336253775988"/>
    <n v="17.980336253775988"/>
    <n v="17.980336253775988"/>
    <n v="17.980336253775988"/>
    <n v="17.980336253775988"/>
    <n v="17.980336253775988"/>
    <n v="17.980336253775988"/>
    <n v="19.744915260975986"/>
    <n v="21.509494268175985"/>
    <n v="23.274069892175984"/>
    <n v="25.038653974175983"/>
    <n v="26.803236364575984"/>
    <n v="28.567820446575983"/>
    <n v="30.332384229375982"/>
    <n v="32.096942937375985"/>
    <n v="33.861505028575984"/>
    <n v="35.626063736575986"/>
    <n v="37.390624136175987"/>
    <n v="30.504789465909894"/>
    <n v="30.504789465909894"/>
    <n v="132.46778634123893"/>
    <n v="234.43078321656799"/>
    <n v="313.791050419724"/>
    <n v="368.60191961949425"/>
    <n v="330.21179315632139"/>
    <n v="432.17508326976241"/>
    <n v="534.13720043075546"/>
    <n v="636.09902435363654"/>
    <n v="738.0610437685923"/>
    <n v="840.02286769147338"/>
    <n v="941.9847893603918"/>
    <n v="81.679197936282662"/>
    <n v="81.679197936282662"/>
    <n v="166.10169793628268"/>
    <n v="250.52419793628269"/>
    <n v="334.9466979362827"/>
    <n v="419.36919793628272"/>
    <n v="503.79169793628273"/>
    <n v="588.21419793628274"/>
    <n v="672.63669793628276"/>
    <n v="757.05919793628277"/>
    <n v="841.48169793628279"/>
    <n v="925.9041979362828"/>
    <n v="0"/>
    <n v="84.422500000000014"/>
    <n v="84.422500000000014"/>
    <n v="206.76476285213954"/>
    <n v="329.10702570427907"/>
    <n v="451.44905399149292"/>
    <n v="573.79166869102096"/>
    <n v="696.13416610808622"/>
    <n v="818.47678080761432"/>
    <n v="10.900198452632821"/>
    <n v="133.24105391521829"/>
    <n v="255.58214394272943"/>
    <n v="377.9229994053149"/>
    <n v="330.40417198715983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  <n v="85.898496873487943"/>
  </r>
  <r>
    <s v="DE Florida"/>
    <x v="26"/>
    <s v="Regulated &amp; Renewable Energy"/>
    <s v="PEF Fossil Hydro Maintenance Inter City BG P12-14 345"/>
    <s v="AFUDC Not Eligible"/>
    <s v="Maintenance"/>
    <s v="Maintenance"/>
    <s v="Fossil Hydro"/>
    <s v="BG - Other Production Plant"/>
    <s v="~"/>
    <s v="PEF Inter City P12-14 345"/>
    <n v="0"/>
    <n v="0"/>
    <n v="0"/>
    <n v="0"/>
    <n v="0"/>
    <n v="0"/>
    <n v="0"/>
    <n v="0"/>
    <n v="0"/>
    <n v="0"/>
    <n v="0"/>
    <n v="0"/>
    <n v="0"/>
    <n v="0"/>
    <n v="0"/>
    <n v="12.1868134616"/>
    <n v="9.6385486609860855"/>
    <n v="9.6385486609860855"/>
    <n v="9.6385486609860855"/>
    <n v="9.6385486609860855"/>
    <n v="9.6385486609860855"/>
    <n v="9.6385486609860855"/>
    <n v="9.6385486609860855"/>
    <n v="9.6385486609860838"/>
    <n v="9.6385486609860838"/>
    <n v="9.6385486609860838"/>
    <n v="10.584469826586083"/>
    <n v="11.530390992186083"/>
    <n v="12.476310344186084"/>
    <n v="13.422234230186083"/>
    <n v="14.368157209386084"/>
    <n v="15.314081095386083"/>
    <n v="16.259994099786084"/>
    <n v="17.205904383786084"/>
    <n v="18.151816481386085"/>
    <n v="19.097726765386085"/>
    <n v="20.043637956186085"/>
    <n v="16.352413743016726"/>
    <n v="16.352413743016726"/>
    <n v="71.011013432623187"/>
    <n v="125.66961312222965"/>
    <n v="168.2117235862961"/>
    <n v="197.59380777407961"/>
    <n v="177.01428589688103"/>
    <n v="231.67304278061741"/>
    <n v="286.33117088783411"/>
    <n v="340.98914180092089"/>
    <n v="395.64721751009432"/>
    <n v="450.30518842318111"/>
    <n v="504.96321173431119"/>
    <n v="43.785197582429419"/>
    <n v="43.785197582429419"/>
    <n v="89.041030915762747"/>
    <n v="134.29686424909607"/>
    <n v="179.5526975824294"/>
    <n v="224.80853091576273"/>
    <n v="270.06436424909606"/>
    <n v="315.32019758242939"/>
    <n v="360.57603091576271"/>
    <n v="405.83186424909604"/>
    <n v="451.08769758242937"/>
    <n v="496.3435309157627"/>
    <n v="0"/>
    <n v="45.255833333333385"/>
    <n v="45.255833333333385"/>
    <n v="110.83865292504267"/>
    <n v="176.42147251675195"/>
    <n v="242.00416636753698"/>
    <n v="307.58717457063261"/>
    <n v="373.17011990326614"/>
    <n v="438.75312810636177"/>
    <n v="5.8431665750539423"/>
    <n v="71.425231721217841"/>
    <n v="137.00742260830597"/>
    <n v="202.58948775446987"/>
    <n v="177.11653368667544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  <n v="46.046766668151776"/>
  </r>
  <r>
    <s v="DE Florida"/>
    <x v="26"/>
    <s v="Regulated &amp; Renewable Energy"/>
    <s v="PEF Fossil Hydro Maintenance Inter City BG P12-14 346"/>
    <s v="AFUDC Not Eligible"/>
    <s v="Maintenance"/>
    <s v="Maintenance"/>
    <s v="Fossil Hydro"/>
    <s v="BG - Other Production Plant"/>
    <s v="~"/>
    <s v="PEF Inter City P12-14 346"/>
    <n v="0"/>
    <n v="0"/>
    <n v="0"/>
    <n v="0"/>
    <n v="0"/>
    <n v="0"/>
    <n v="0"/>
    <n v="0"/>
    <n v="0"/>
    <n v="0"/>
    <n v="0"/>
    <n v="0"/>
    <n v="0"/>
    <n v="0"/>
    <n v="0"/>
    <n v="0.21099798340000001"/>
    <n v="0.16687826861213229"/>
    <n v="0.16687826861213229"/>
    <n v="0.16687826861213229"/>
    <n v="0.16687826861213229"/>
    <n v="0.16687826861213229"/>
    <n v="0.16687826861213229"/>
    <n v="0.16687826861213231"/>
    <n v="0.16687826861213229"/>
    <n v="0.16687826861213229"/>
    <n v="0.16687826861213229"/>
    <n v="0.18325559801213229"/>
    <n v="0.19963292741213229"/>
    <n v="0.21601022541213227"/>
    <n v="0.23238760191213226"/>
    <n v="0.24876496271213225"/>
    <n v="0.26514233921213226"/>
    <n v="0.28151952731213226"/>
    <n v="0.29789666831213224"/>
    <n v="0.31427384071213227"/>
    <n v="0.33065098171213225"/>
    <n v="0.34702813841213226"/>
    <n v="0.28311964685196578"/>
    <n v="0.28311964685196578"/>
    <n v="1.2297909267385509"/>
    <n v="2.176462206625136"/>
    <n v="2.9132793660620324"/>
    <n v="3.4221686424383093"/>
    <n v="3.0657475822953471"/>
    <n v="4.0124215847392062"/>
    <n v="4.9590846969539699"/>
    <n v="5.9057450866114598"/>
    <n v="6.8524072913071326"/>
    <n v="7.7990676809646224"/>
    <n v="8.7457289781412033"/>
    <n v="0.75833934514772672"/>
    <n v="0.75833934514772672"/>
    <n v="1.5416726784810599"/>
    <n v="2.3250060118143931"/>
    <n v="3.1083393451477264"/>
    <n v="3.8916726784810596"/>
    <n v="4.6750060118143928"/>
    <n v="5.458339345147726"/>
    <n v="6.2416726784810592"/>
    <n v="7.0250060118143924"/>
    <n v="7.8083393451477257"/>
    <n v="8.5916726784810589"/>
    <n v="0"/>
    <n v="0.78333333333333321"/>
    <n v="0.78333333333333321"/>
    <n v="1.9191722017212367"/>
    <n v="3.0550110701091402"/>
    <n v="4.1908477607707733"/>
    <n v="5.3266898957480819"/>
    <n v="6.462530941862255"/>
    <n v="7.5983730768395636"/>
    <n v="0.10119257674355708"/>
    <n v="1.2370183787738402"/>
    <n v="2.3728463585303934"/>
    <n v="3.5086721605606765"/>
    <n v="3.0675042043577898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  <n v="0.79749088165302551"/>
  </r>
  <r>
    <s v="DE Florida"/>
    <x v="26"/>
    <s v="Regulated &amp; Renewable Energy"/>
    <s v="PEF Fossil Hydro Maintenance Inter City BG P7-10 341"/>
    <s v="AFUDC Not Eligible"/>
    <s v="Maintenance"/>
    <s v="Maintenance"/>
    <s v="Fossil Hydro"/>
    <s v="BG - Other Production Plant"/>
    <s v="~"/>
    <s v="PEF Inter City new P7-10 341"/>
    <n v="1595.42"/>
    <n v="1610.92"/>
    <n v="1630.03"/>
    <n v="1664.39"/>
    <n v="2285.4699999999998"/>
    <n v="2463.88"/>
    <n v="2154.96"/>
    <n v="2154.96"/>
    <n v="2154.96"/>
    <n v="183.82"/>
    <n v="183.82"/>
    <n v="3.83"/>
    <n v="3.83"/>
    <n v="3.83"/>
    <n v="21.786385617800001"/>
    <n v="115.0554866432"/>
    <n v="217.6893150745"/>
    <n v="30.500853697555613"/>
    <n v="109.6041164597556"/>
    <n v="22.064234395040302"/>
    <n v="0.31743926469994221"/>
    <n v="0.31743926469994221"/>
    <n v="0.31743926469994221"/>
    <n v="0.31743926469994221"/>
    <n v="0.31743926469994221"/>
    <n v="0.31743926469994221"/>
    <n v="3.7601731401999423"/>
    <n v="7.2029053654999426"/>
    <n v="14.104648213999942"/>
    <n v="22.307123257899942"/>
    <n v="13.438828763591694"/>
    <n v="20.916808250491695"/>
    <n v="24.415998768391695"/>
    <n v="27.858701290091695"/>
    <n v="31.301410412591693"/>
    <n v="34.74411458449169"/>
    <n v="38.18681958149169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.31602040932330766"/>
    <n v="0"/>
    <n v="0"/>
    <n v="6.1275000000000004"/>
    <n v="12.255000000000001"/>
    <n v="18.3825"/>
    <n v="24.51"/>
    <n v="30.637500000000003"/>
    <n v="36.765000000000001"/>
    <n v="42.892499999999998"/>
    <n v="49.019999999999996"/>
    <n v="55.147499999999994"/>
    <n v="61.274999999999991"/>
    <n v="67.402499999999989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  <n v="1.0290715701952848"/>
  </r>
  <r>
    <s v="DE Florida"/>
    <x v="26"/>
    <s v="Regulated &amp; Renewable Energy"/>
    <s v="PEF Fossil Hydro Maintenance Inter City BG P7-10 342"/>
    <s v="AFUDC Not Eligible"/>
    <s v="Maintenance"/>
    <s v="Maintenance"/>
    <s v="Fossil Hydro"/>
    <s v="BG - Other Production Plant"/>
    <s v="~"/>
    <s v="PEF Inter City new P7-10 342"/>
    <n v="0"/>
    <n v="0"/>
    <n v="0"/>
    <n v="0"/>
    <n v="0"/>
    <n v="0"/>
    <n v="0"/>
    <n v="0"/>
    <n v="0"/>
    <n v="0"/>
    <n v="0"/>
    <n v="0"/>
    <n v="0"/>
    <n v="0"/>
    <n v="14.1413881644"/>
    <n v="87.594620313600004"/>
    <n v="168.42295835100001"/>
    <n v="23.598053079524334"/>
    <n v="85.895108155124333"/>
    <n v="17.291410769392797"/>
    <n v="0.24877240796057265"/>
    <n v="0.24877240796057265"/>
    <n v="0.24877240796057265"/>
    <n v="0.24877240796057265"/>
    <n v="0.24877240796057265"/>
    <n v="0.24877240796057265"/>
    <n v="2.9600661569605728"/>
    <n v="5.671358606360573"/>
    <n v="11.106763409360573"/>
    <n v="17.566548021560571"/>
    <n v="10.582889962987892"/>
    <n v="16.472104689187891"/>
    <n v="19.227860353387889"/>
    <n v="21.939129409987888"/>
    <n v="24.650403664987888"/>
    <n v="27.361674021187888"/>
    <n v="30.072945027187888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.24887289649163336"/>
    <n v="0"/>
    <n v="0"/>
    <n v="4.8258333333333328"/>
    <n v="9.6516666666666655"/>
    <n v="14.477499999999999"/>
    <n v="19.303333333333331"/>
    <n v="24.129166666666663"/>
    <n v="28.954999999999995"/>
    <n v="33.780833333333327"/>
    <n v="38.606666666666662"/>
    <n v="43.432499999999997"/>
    <n v="48.258333333333333"/>
    <n v="53.08416666666666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  <n v="0.81046558724342788"/>
  </r>
  <r>
    <s v="DE Florida"/>
    <x v="26"/>
    <s v="Regulated &amp; Renewable Energy"/>
    <s v="PEF Fossil Hydro Maintenance Inter City BG P7-10 343"/>
    <s v="AFUDC Not Eligible"/>
    <s v="Maintenance"/>
    <s v="Maintenance"/>
    <s v="Fossil Hydro"/>
    <s v="BG - Other Production Plant"/>
    <s v="~"/>
    <s v="PEF Inter City new P7-10 343"/>
    <n v="0"/>
    <n v="0"/>
    <n v="0"/>
    <n v="0"/>
    <n v="0"/>
    <n v="0"/>
    <n v="0"/>
    <n v="0"/>
    <n v="0"/>
    <n v="0"/>
    <n v="0"/>
    <n v="0"/>
    <n v="0"/>
    <n v="0"/>
    <n v="139.3007256102"/>
    <n v="862.85688698879994"/>
    <n v="1659.0620407954998"/>
    <n v="232.45425970564338"/>
    <n v="846.11572451544339"/>
    <n v="170.33024191105915"/>
    <n v="2.4505498709061726"/>
    <n v="2.4505498709061726"/>
    <n v="2.4505498709061726"/>
    <n v="2.4505498709061726"/>
    <n v="2.4505498709061726"/>
    <n v="2.4505498709061726"/>
    <n v="29.158337125406174"/>
    <n v="55.866111578106171"/>
    <n v="109.40794383960616"/>
    <n v="173.04050050970616"/>
    <n v="104.24749209616681"/>
    <n v="162.2596105032668"/>
    <n v="189.4053729393668"/>
    <n v="216.11291695966679"/>
    <n v="242.8205121871668"/>
    <n v="269.5280690092668"/>
    <n v="296.23563223226682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2.4515397401559085"/>
    <n v="0"/>
    <n v="0"/>
    <n v="47.535833333333329"/>
    <n v="95.071666666666658"/>
    <n v="142.60749999999999"/>
    <n v="190.14333333333332"/>
    <n v="237.67916666666665"/>
    <n v="285.21499999999997"/>
    <n v="332.75083333333328"/>
    <n v="380.28666666666663"/>
    <n v="427.82249999999999"/>
    <n v="475.35833333333335"/>
    <n v="522.89416666666671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  <n v="7.9833169561607065"/>
  </r>
  <r>
    <s v="DE Florida"/>
    <x v="26"/>
    <s v="Regulated &amp; Renewable Energy"/>
    <s v="PEF Fossil Hydro Maintenance Inter City BG P7-10 344"/>
    <s v="AFUDC Not Eligible"/>
    <s v="Maintenance"/>
    <s v="Maintenance"/>
    <s v="Fossil Hydro"/>
    <s v="BG - Other Production Plant"/>
    <s v="~"/>
    <s v="PEF Inter City new P7-10 344"/>
    <n v="0"/>
    <n v="0"/>
    <n v="0"/>
    <n v="0"/>
    <n v="0"/>
    <n v="0"/>
    <n v="0"/>
    <n v="0"/>
    <n v="0"/>
    <n v="0"/>
    <n v="0"/>
    <n v="0"/>
    <n v="0"/>
    <n v="0"/>
    <n v="31.745218398599999"/>
    <n v="196.63630755840001"/>
    <n v="378.08336310649997"/>
    <n v="52.973961260545025"/>
    <n v="192.82116692194501"/>
    <n v="38.816529531106937"/>
    <n v="0.55845538856893029"/>
    <n v="0.55845538856893029"/>
    <n v="0.55845538856893029"/>
    <n v="0.55845538856893029"/>
    <n v="0.55845538856893029"/>
    <n v="0.55845538856893029"/>
    <n v="6.6448884320689299"/>
    <n v="12.73131855816893"/>
    <n v="24.932957502668931"/>
    <n v="39.434169896968932"/>
    <n v="23.756943042490676"/>
    <n v="36.977314727790677"/>
    <n v="43.163557860090677"/>
    <n v="49.249935472990678"/>
    <n v="55.336324755490679"/>
    <n v="61.422705285790677"/>
    <n v="67.509087274790673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.55868096970198167"/>
    <n v="0"/>
    <n v="0"/>
    <n v="10.833333333333334"/>
    <n v="21.666666666666668"/>
    <n v="32.5"/>
    <n v="43.333333333333336"/>
    <n v="54.166666666666671"/>
    <n v="65"/>
    <n v="75.833333333333329"/>
    <n v="86.666666666666657"/>
    <n v="97.499999999999986"/>
    <n v="108.33333333333331"/>
    <n v="119.16666666666664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  <n v="1.8193839810334111"/>
  </r>
  <r>
    <s v="DE Florida"/>
    <x v="26"/>
    <s v="Regulated &amp; Renewable Energy"/>
    <s v="PEF Fossil Hydro Maintenance Inter City BG P7-10 345"/>
    <s v="AFUDC Not Eligible"/>
    <s v="Maintenance"/>
    <s v="Maintenance"/>
    <s v="Fossil Hydro"/>
    <s v="BG - Other Production Plant"/>
    <s v="~"/>
    <s v="PEF Inter City new P7-10 345"/>
    <n v="0"/>
    <n v="0"/>
    <n v="0"/>
    <n v="0"/>
    <n v="0"/>
    <n v="0"/>
    <n v="0"/>
    <n v="0"/>
    <n v="0"/>
    <n v="0"/>
    <n v="0"/>
    <n v="0"/>
    <n v="0"/>
    <n v="0"/>
    <n v="12.5614177416"/>
    <n v="77.807963750399992"/>
    <n v="149.60561951400001"/>
    <n v="20.961520833335555"/>
    <n v="76.298332451735561"/>
    <n v="15.359498762840147"/>
    <n v="0.22097789146636515"/>
    <n v="0.22097789146636515"/>
    <n v="0.22097789146636515"/>
    <n v="0.22097789146636515"/>
    <n v="0.22097789146636515"/>
    <n v="0.22097789146636515"/>
    <n v="2.6293477774663652"/>
    <n v="5.0377165090663656"/>
    <n v="9.8658415510663655"/>
    <n v="15.603895841866365"/>
    <n v="9.4004987482865694"/>
    <n v="14.63173103508657"/>
    <n v="17.07959525388657"/>
    <n v="19.48794320628657"/>
    <n v="21.896295776286571"/>
    <n v="24.304644883086571"/>
    <n v="26.71299456708657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.22106715274695432"/>
    <n v="0"/>
    <n v="0"/>
    <n v="4.2866666666666662"/>
    <n v="8.5733333333333324"/>
    <n v="12.86"/>
    <n v="17.146666666666665"/>
    <n v="21.43333333333333"/>
    <n v="25.719999999999995"/>
    <n v="30.006666666666661"/>
    <n v="34.293333333333329"/>
    <n v="38.58"/>
    <n v="42.866666666666667"/>
    <n v="47.153333333333336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  <n v="0.71991624603353443"/>
  </r>
  <r>
    <s v="DE Florida"/>
    <x v="26"/>
    <s v="Regulated &amp; Renewable Energy"/>
    <s v="PEF Fossil Hydro Maintenance Inter City BG P7-10 346"/>
    <s v="AFUDC Not Eligible"/>
    <s v="Maintenance"/>
    <s v="Maintenance"/>
    <s v="Fossil Hydro"/>
    <s v="BG - Other Production Plant"/>
    <s v="~"/>
    <s v="PEF Inter City new P7-10 346"/>
    <n v="0"/>
    <n v="0"/>
    <n v="0"/>
    <n v="0"/>
    <n v="0"/>
    <n v="0"/>
    <n v="0"/>
    <n v="0"/>
    <n v="0"/>
    <n v="0"/>
    <n v="0"/>
    <n v="0"/>
    <n v="0"/>
    <n v="0"/>
    <n v="1.9216444673999999"/>
    <n v="11.9030547456"/>
    <n v="22.8866531585"/>
    <n v="3.2066914233948935"/>
    <n v="11.672111495994894"/>
    <n v="2.3496946305592274"/>
    <n v="3.3805176397228021E-2"/>
    <n v="3.3805176397228021E-2"/>
    <n v="3.3805176397228021E-2"/>
    <n v="3.3805176397228021E-2"/>
    <n v="3.3805176397228021E-2"/>
    <n v="3.3805176397228021E-2"/>
    <n v="0.40223736789722803"/>
    <n v="0.77066938279722796"/>
    <n v="1.5092754832972279"/>
    <n v="2.3870824719972279"/>
    <n v="1.438087386475579"/>
    <n v="2.2383607941755788"/>
    <n v="2.6128348248755788"/>
    <n v="2.9812636609755789"/>
    <n v="3.3496932034755789"/>
    <n v="3.7181222161755789"/>
    <n v="4.086551317175579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3.3818831579272235E-2"/>
    <n v="0"/>
    <n v="0"/>
    <n v="0.65583333333333338"/>
    <n v="1.3116666666666668"/>
    <n v="1.9675000000000002"/>
    <n v="2.6233333333333335"/>
    <n v="3.2791666666666668"/>
    <n v="3.9350000000000001"/>
    <n v="4.5908333333333333"/>
    <n v="5.246666666666667"/>
    <n v="5.9025000000000007"/>
    <n v="6.5583333333333345"/>
    <n v="7.2141666666666682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  <n v="0.11014270715948538"/>
  </r>
  <r>
    <s v="DE Florida"/>
    <x v="26"/>
    <s v="Regulated &amp; Renewable Energy"/>
    <s v="PEF Fossil Hydro Maintenance Osprey BG"/>
    <s v="AFUDC Not Eligible"/>
    <s v="Maintenance"/>
    <s v="Maintenance"/>
    <s v="Fossil Hydro"/>
    <s v="BG - Other Production Plant"/>
    <s v="~"/>
    <s v="PEF Osprey CC 346"/>
    <n v="134.77000000000001"/>
    <n v="120.18"/>
    <n v="123.69"/>
    <n v="125.58"/>
    <n v="127.95"/>
    <n v="135.93"/>
    <n v="953.52"/>
    <n v="866.08999999999992"/>
    <n v="997.61"/>
    <n v="1057.8699999999999"/>
    <n v="1234.42"/>
    <n v="1557.9900000000002"/>
    <n v="1557.9900000000002"/>
    <n v="1557.9900000000002"/>
    <n v="1557.9900000000002"/>
    <n v="1557.9900000000002"/>
    <n v="1557.9900000000002"/>
    <n v="1253.4758276026589"/>
    <n v="1050.1412703594608"/>
    <n v="1050.1412703594608"/>
    <n v="1050.1412703594608"/>
    <n v="1047.429755188213"/>
    <n v="1047.429755188213"/>
    <n v="1047.429755188213"/>
    <n v="979.18239117747987"/>
    <n v="979.18239117747987"/>
    <n v="979.18239117747987"/>
    <n v="979.18239117747987"/>
    <n v="979.18239117747987"/>
    <n v="979.18239117747987"/>
    <n v="948.22021396940329"/>
    <n v="893.60392152533643"/>
    <n v="893.60392152533643"/>
    <n v="893.60392152533643"/>
    <n v="893.60392152533643"/>
    <n v="893.60392152533643"/>
    <n v="870.88345075881"/>
    <n v="870.88345075881"/>
    <n v="870.88345075881"/>
    <n v="870.88345075881"/>
    <n v="870.88345075881"/>
    <n v="870.88345075881"/>
    <n v="870.88345075881"/>
    <n v="870.88345075881"/>
    <n v="866.27459832848535"/>
    <n v="866.27459832848535"/>
    <n v="866.27459832848535"/>
    <n v="866.27459832848535"/>
    <n v="866.27459832848535"/>
    <n v="866.27459832848535"/>
    <n v="825.89580359644856"/>
    <n v="825.89580359644856"/>
    <n v="825.89580359644856"/>
    <n v="825.89580359644856"/>
    <n v="825.89580359644856"/>
    <n v="825.89580359644856"/>
    <n v="825.89580359644856"/>
    <n v="821.24526719316373"/>
    <n v="821.24526719316373"/>
    <n v="821.24526719316373"/>
    <n v="821.24526719316373"/>
    <n v="821.24526719316373"/>
    <n v="821.24526719316373"/>
    <n v="806.63161578854863"/>
    <n v="806.63161578854863"/>
    <n v="806.63161578854863"/>
    <n v="806.63161578854863"/>
    <n v="806.63161578854863"/>
    <n v="806.63161578854863"/>
    <n v="768.92830583660407"/>
    <n v="768.92830583660407"/>
    <n v="767.24158867067274"/>
    <n v="767.24158867067274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  <n v="684.74842391614936"/>
  </r>
  <r>
    <s v="DE Florida"/>
    <x v="26"/>
    <s v="Regulated &amp; Renewable Energy"/>
    <s v="PEF Fossil Hydro Maintenance Osprey BG-341"/>
    <s v="AFUDC Not Eligible"/>
    <s v="Maintenance"/>
    <s v="Maintenance"/>
    <s v="Fossil Hydro"/>
    <s v="BG - Other Production Plant"/>
    <s v="~"/>
    <s v="PEF Osprey CC 341"/>
    <n v="13571.390000000001"/>
    <n v="13744.12"/>
    <n v="14071.070000000002"/>
    <n v="11194.98"/>
    <n v="11557.380000000001"/>
    <n v="9345.8900000000012"/>
    <n v="8104.8799999999992"/>
    <n v="8362.369999999999"/>
    <n v="10572.569999999998"/>
    <n v="13299.210000000001"/>
    <n v="13654.490000000002"/>
    <n v="22246.819999999996"/>
    <n v="22246.819999999996"/>
    <n v="22516.557188874995"/>
    <n v="22811.784495065396"/>
    <n v="24009.078455863197"/>
    <n v="25079.023792082997"/>
    <n v="20177.247673764276"/>
    <n v="16904.163636732701"/>
    <n v="16904.163636732701"/>
    <n v="17074.322796425902"/>
    <n v="17030.236075326517"/>
    <n v="17034.430739329218"/>
    <n v="17150.979225754218"/>
    <n v="16033.473143305526"/>
    <n v="16033.473143305526"/>
    <n v="16080.363745689925"/>
    <n v="16113.465851564226"/>
    <n v="16336.918049973227"/>
    <n v="16386.520749006526"/>
    <n v="15868.371766931334"/>
    <n v="14954.373499159898"/>
    <n v="14957.975858323398"/>
    <n v="14992.939807981898"/>
    <n v="14995.674698555398"/>
    <n v="14997.650573645598"/>
    <n v="14616.32538782564"/>
    <n v="14618.301248523139"/>
    <n v="14618.301248523139"/>
    <n v="14673.021769782516"/>
    <n v="14711.651354307269"/>
    <n v="14972.416201669565"/>
    <n v="15061.192440881285"/>
    <n v="15106.005388516729"/>
    <n v="14145.412440725831"/>
    <n v="14149.616331509196"/>
    <n v="14190.418655499734"/>
    <n v="14193.610225455317"/>
    <n v="14195.916037481207"/>
    <n v="14224.544420102766"/>
    <n v="13564.248252417663"/>
    <n v="13564.248252417663"/>
    <n v="13615.474783226882"/>
    <n v="13651.637808656133"/>
    <n v="13895.752414656476"/>
    <n v="13978.86015282201"/>
    <n v="14020.811724003464"/>
    <n v="12917.31750847293"/>
    <n v="12921.252974286786"/>
    <n v="12959.450006385248"/>
    <n v="12962.437789631766"/>
    <n v="12964.596371971005"/>
    <n v="12991.396787804582"/>
    <n v="12763.461765766833"/>
    <n v="12763.461765766833"/>
    <n v="12920.8934598411"/>
    <n v="13032.031307090221"/>
    <n v="13782.255368017435"/>
    <n v="14037.665832153838"/>
    <n v="13562.242060575409"/>
    <n v="12019.719484594425"/>
    <n v="12031.814136335612"/>
    <n v="12149.202984982527"/>
    <n v="12127.359268110971"/>
    <n v="12133.993121098811"/>
    <n v="12216.357372589669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  <n v="10918.634579328451"/>
  </r>
  <r>
    <s v="DE Florida"/>
    <x v="26"/>
    <s v="Regulated &amp; Renewable Energy"/>
    <s v="PEF Fossil Hydro Maintenance Osprey BG-342"/>
    <s v="AFUDC Not Eligible"/>
    <s v="Maintenance"/>
    <s v="Maintenance"/>
    <s v="Fossil Hydro"/>
    <s v="BG - Other Production Plant"/>
    <s v="~"/>
    <s v="PEF Osprey CC 342"/>
    <n v="0"/>
    <n v="0"/>
    <n v="0"/>
    <n v="0"/>
    <n v="0"/>
    <n v="0"/>
    <n v="0"/>
    <n v="0"/>
    <n v="0"/>
    <n v="0"/>
    <n v="0"/>
    <n v="0"/>
    <n v="0"/>
    <n v="52.318073499999997"/>
    <n v="109.5801958232"/>
    <n v="341.80665930559996"/>
    <n v="549.33265516400002"/>
    <n v="441.96381527536175"/>
    <n v="370.26995830772887"/>
    <n v="370.26995830772887"/>
    <n v="403.27393325332889"/>
    <n v="402.23266059883082"/>
    <n v="403.04625527043083"/>
    <n v="425.65193417043082"/>
    <n v="397.91773782045016"/>
    <n v="397.91773782045016"/>
    <n v="407.01261269565015"/>
    <n v="413.43307854005013"/>
    <n v="456.77374131205011"/>
    <n v="466.39465292845011"/>
    <n v="451.64704918988099"/>
    <n v="425.63274686152931"/>
    <n v="426.33145841952933"/>
    <n v="433.11304643752931"/>
    <n v="433.64350427552932"/>
    <n v="434.02674389712934"/>
    <n v="422.99132685265999"/>
    <n v="423.37456368265998"/>
    <n v="423.37456368265998"/>
    <n v="433.98843743859902"/>
    <n v="441.48123034250159"/>
    <n v="492.06052136882465"/>
    <n v="509.28001734281042"/>
    <n v="517.97216715950481"/>
    <n v="485.03424623809281"/>
    <n v="485.84965451695211"/>
    <n v="493.76388314302301"/>
    <n v="494.38293646730051"/>
    <n v="494.83018362767962"/>
    <n v="500.38309196971898"/>
    <n v="477.15556156564571"/>
    <n v="477.15556156564571"/>
    <n v="487.09094451380065"/>
    <n v="494.10476138813783"/>
    <n v="541.45077634441202"/>
    <n v="557.56951777753204"/>
    <n v="565.70602279515299"/>
    <n v="521.18268590613957"/>
    <n v="521.94596929313389"/>
    <n v="529.35428165366727"/>
    <n v="529.93376205671836"/>
    <n v="530.35241898754487"/>
    <n v="535.55035822469608"/>
    <n v="526.15408739268969"/>
    <n v="526.15408739268969"/>
    <n v="556.68902077532118"/>
    <n v="578.24495194913004"/>
    <n v="723.75594233238292"/>
    <n v="773.29451557515722"/>
    <n v="747.10479147632918"/>
    <n v="662.13167255332803"/>
    <n v="664.47751140982302"/>
    <n v="687.24586624697827"/>
    <n v="686.01022929680119"/>
    <n v="687.29690959485026"/>
    <n v="703.2720088096072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  <n v="628.56462363253411"/>
  </r>
  <r>
    <s v="DE Florida"/>
    <x v="26"/>
    <s v="Regulated &amp; Renewable Energy"/>
    <s v="PEF Fossil Hydro Maintenance Osprey BG-343"/>
    <s v="AFUDC Not Eligible"/>
    <s v="Maintenance"/>
    <s v="Maintenance"/>
    <s v="Fossil Hydro"/>
    <s v="BG - Other Production Plant"/>
    <s v="~"/>
    <s v="PEF Osprey CC 343"/>
    <n v="0"/>
    <n v="0"/>
    <n v="0"/>
    <n v="0"/>
    <n v="0"/>
    <n v="0"/>
    <n v="0"/>
    <n v="0"/>
    <n v="0"/>
    <n v="0"/>
    <n v="0"/>
    <n v="0"/>
    <n v="0"/>
    <n v="683.08670237499996"/>
    <n v="1430.7249790165999"/>
    <n v="4462.7710489928004"/>
    <n v="7172.3174578070002"/>
    <n v="5770.4648690002023"/>
    <n v="4834.3998142239543"/>
    <n v="4834.3998142239543"/>
    <n v="5265.3135482867547"/>
    <n v="5251.7182559479725"/>
    <n v="5262.3408890862729"/>
    <n v="5557.4901104112732"/>
    <n v="5195.3808150885197"/>
    <n v="5195.3808150885197"/>
    <n v="5314.1273145561199"/>
    <n v="5397.9556084508204"/>
    <n v="5963.8294725118203"/>
    <n v="6089.4441282175203"/>
    <n v="5896.8932307592568"/>
    <n v="5557.2395928618289"/>
    <n v="5566.3622639033292"/>
    <n v="5654.9055202998288"/>
    <n v="5661.8314002313291"/>
    <n v="5666.835137407129"/>
    <n v="5522.7521057901595"/>
    <n v="5527.755806517659"/>
    <n v="5527.755806517659"/>
    <n v="5666.3311495875532"/>
    <n v="5764.1574824689833"/>
    <n v="6424.5236001913481"/>
    <n v="6649.3423249053612"/>
    <n v="6762.8275302658776"/>
    <n v="6332.7784030731973"/>
    <n v="6343.4244202186082"/>
    <n v="6446.7530420026842"/>
    <n v="6454.8354376258949"/>
    <n v="6460.6747221427177"/>
    <n v="6533.1738111867353"/>
    <n v="6229.9071825381034"/>
    <n v="6229.9071825381034"/>
    <n v="6359.6336769447807"/>
    <n v="6451.213224534049"/>
    <n v="7069.4110913353688"/>
    <n v="7279.8738214865662"/>
    <n v="7386.1123306780337"/>
    <n v="6804.7956143135771"/>
    <n v="6814.7618208050953"/>
    <n v="6911.4923038691759"/>
    <n v="6919.0585911132066"/>
    <n v="6924.5250030551097"/>
    <n v="6992.3945999184871"/>
    <n v="6869.7125170553709"/>
    <n v="6869.7125170553709"/>
    <n v="7268.3946674021827"/>
    <n v="7549.8416542159903"/>
    <n v="9449.7192081682624"/>
    <n v="10096.524120366837"/>
    <n v="9754.577842792507"/>
    <n v="8645.1258455146362"/>
    <n v="8675.7545050880854"/>
    <n v="8973.0316123471293"/>
    <n v="8956.8985077918842"/>
    <n v="8973.6981667794116"/>
    <n v="9182.2785107131458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  <n v="8206.8607364949767"/>
  </r>
  <r>
    <s v="DE Florida"/>
    <x v="26"/>
    <s v="Regulated &amp; Renewable Energy"/>
    <s v="PEF Fossil Hydro Maintenance Osprey BG-344"/>
    <s v="AFUDC Not Eligible"/>
    <s v="Maintenance"/>
    <s v="Maintenance"/>
    <s v="Fossil Hydro"/>
    <s v="BG - Other Production Plant"/>
    <s v="~"/>
    <s v="PEF Osprey CC 344"/>
    <n v="0"/>
    <n v="0"/>
    <n v="0"/>
    <n v="0"/>
    <n v="0"/>
    <n v="0"/>
    <n v="0"/>
    <n v="0"/>
    <n v="0"/>
    <n v="0"/>
    <n v="0.46"/>
    <n v="267.08"/>
    <n v="267.08"/>
    <n v="386.02883962499999"/>
    <n v="516.21832385380003"/>
    <n v="1044.2016098104"/>
    <n v="1516.026636001"/>
    <n v="1219.7143384932047"/>
    <n v="1021.8564544245276"/>
    <n v="1021.8564544245276"/>
    <n v="1096.8933252449276"/>
    <n v="1094.0610940236711"/>
    <n v="1095.910859040571"/>
    <n v="1147.3064685155709"/>
    <n v="1072.5514390724927"/>
    <n v="1072.5514390724927"/>
    <n v="1093.2292802192926"/>
    <n v="1107.8266633213925"/>
    <n v="1206.3647248443924"/>
    <n v="1228.2385477194923"/>
    <n v="1189.4011054708105"/>
    <n v="1120.8930968324435"/>
    <n v="1122.4816669669435"/>
    <n v="1137.9000868664434"/>
    <n v="1139.1061202709434"/>
    <n v="1139.9774426503434"/>
    <n v="1110.9927621489135"/>
    <n v="1111.8640781814136"/>
    <n v="1111.8640781814136"/>
    <n v="1135.9946276596463"/>
    <n v="1153.0294270227537"/>
    <n v="1268.0210043440575"/>
    <n v="1307.169378363297"/>
    <n v="1326.9309052145647"/>
    <n v="1242.5511875478508"/>
    <n v="1244.4050111630945"/>
    <n v="1262.3979409675017"/>
    <n v="1263.8053533048478"/>
    <n v="1264.8221658259586"/>
    <n v="1277.4466545448577"/>
    <n v="1218.148226032373"/>
    <n v="1218.148226032373"/>
    <n v="1240.7376998676357"/>
    <n v="1256.6845872291931"/>
    <n v="1364.3323318244161"/>
    <n v="1400.9805304656622"/>
    <n v="1419.4800053389649"/>
    <n v="1307.7612257285689"/>
    <n v="1309.4966565810455"/>
    <n v="1326.3404842528114"/>
    <n v="1327.658013478517"/>
    <n v="1328.6098881907658"/>
    <n v="1340.4281253948707"/>
    <n v="1316.9102143270854"/>
    <n v="1316.9102143270854"/>
    <n v="1386.3345329843573"/>
    <n v="1435.3441645434671"/>
    <n v="1766.1784007906724"/>
    <n v="1878.8094536093172"/>
    <n v="1815.1784563201406"/>
    <n v="1608.726327254592"/>
    <n v="1614.0598337093518"/>
    <n v="1665.8260354465269"/>
    <n v="1662.8309556605905"/>
    <n v="1665.7563559521986"/>
    <n v="1702.0773907672824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  <n v="1521.2686145890975"/>
  </r>
  <r>
    <s v="DE Florida"/>
    <x v="26"/>
    <s v="Regulated &amp; Renewable Energy"/>
    <s v="PEF Fossil Hydro Maintenance Osprey BG-345"/>
    <s v="AFUDC Not Eligible"/>
    <s v="Maintenance"/>
    <s v="Maintenance"/>
    <s v="Fossil Hydro"/>
    <s v="BG - Other Production Plant"/>
    <s v="~"/>
    <s v="PEF Osprey CC 345"/>
    <n v="0"/>
    <n v="0"/>
    <n v="0"/>
    <n v="0"/>
    <n v="0"/>
    <n v="0"/>
    <n v="0"/>
    <n v="0"/>
    <n v="0"/>
    <n v="0"/>
    <n v="0"/>
    <n v="0"/>
    <n v="0"/>
    <n v="154.67153625"/>
    <n v="323.95950570600002"/>
    <n v="1010.5066482479999"/>
    <n v="1624.0300913699998"/>
    <n v="1306.6081700342313"/>
    <n v="1094.6546661103619"/>
    <n v="1094.6546661103619"/>
    <n v="1192.2265980583618"/>
    <n v="1189.1482117503044"/>
    <n v="1191.5534979033043"/>
    <n v="1258.3842286533043"/>
    <n v="1176.3917073478201"/>
    <n v="1176.3917073478201"/>
    <n v="1203.2795144638201"/>
    <n v="1222.2607813408201"/>
    <n v="1350.3917778508201"/>
    <n v="1378.8347437378202"/>
    <n v="1335.2353836380887"/>
    <n v="1258.3275038860161"/>
    <n v="1260.3931531510161"/>
    <n v="1280.4420304660161"/>
    <n v="1282.0102596310162"/>
    <n v="1283.1432574090161"/>
    <n v="1250.5184913723326"/>
    <n v="1251.6514808973327"/>
    <n v="1251.6514808973327"/>
    <n v="1283.0290713972549"/>
    <n v="1305.1798707044186"/>
    <n v="1454.7064543150739"/>
    <n v="1505.6121185156167"/>
    <n v="1531.3085535574974"/>
    <n v="1433.9324332922811"/>
    <n v="1436.3430090775807"/>
    <n v="1459.7396906908948"/>
    <n v="1461.5697861068993"/>
    <n v="1462.8919742705541"/>
    <n v="1479.3079302209082"/>
    <n v="1410.6392032442739"/>
    <n v="1410.6392032442739"/>
    <n v="1440.01358521719"/>
    <n v="1460.7502329166252"/>
    <n v="1600.7307384973662"/>
    <n v="1648.3864826443059"/>
    <n v="1672.4424055573256"/>
    <n v="1540.8144686967973"/>
    <n v="1543.0711484725191"/>
    <n v="1564.974138844259"/>
    <n v="1566.6873972857168"/>
    <n v="1567.9251742960121"/>
    <n v="1583.2931025802907"/>
    <n v="1555.5141074403971"/>
    <n v="1555.5141074403971"/>
    <n v="1645.787547279155"/>
    <n v="1709.5154759306745"/>
    <n v="2139.7039905619986"/>
    <n v="2286.1597681230924"/>
    <n v="2208.7327434034719"/>
    <n v="1957.5191088295646"/>
    <n v="1964.4543439659767"/>
    <n v="2031.7666804582038"/>
    <n v="2028.1136559617123"/>
    <n v="2031.9175960267564"/>
    <n v="2079.1463598760283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  <n v="1858.2821906768552"/>
  </r>
  <r>
    <s v="DE Florida"/>
    <x v="26"/>
    <s v="Regulated &amp; Renewable Energy"/>
    <s v="PEF Fossil Hydro Maintenance Osprey BG-346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33.125159375000003"/>
    <n v="69.380640534999998"/>
    <n v="216.41469778000001"/>
    <n v="347.80966757500005"/>
    <n v="279.82914583006232"/>
    <n v="234.43621984127773"/>
    <n v="234.43621984127773"/>
    <n v="255.33266837127775"/>
    <n v="254.67338716450553"/>
    <n v="255.18851418200552"/>
    <n v="269.5012873070055"/>
    <n v="251.94139618772238"/>
    <n v="251.94139618772238"/>
    <n v="257.6998111977224"/>
    <n v="261.7649256052224"/>
    <n v="289.20604233022243"/>
    <n v="295.29751721272243"/>
    <n v="285.96008004123621"/>
    <n v="269.48913887295936"/>
    <n v="269.93152771045936"/>
    <n v="274.22528642295936"/>
    <n v="274.56114551045937"/>
    <n v="274.80379346545936"/>
    <n v="267.81672525149617"/>
    <n v="268.05937143899615"/>
    <n v="268.05937143899615"/>
    <n v="274.77975176569663"/>
    <n v="279.52395912874834"/>
    <n v="311.54921966678336"/>
    <n v="322.45207800486372"/>
    <n v="327.95568149290784"/>
    <n v="307.10093487210196"/>
    <n v="307.61722646190992"/>
    <n v="312.62827403819148"/>
    <n v="313.02023967461383"/>
    <n v="313.30342290129414"/>
    <n v="316.81935467473653"/>
    <n v="302.11276024458016"/>
    <n v="302.11276024458016"/>
    <n v="308.4032715681787"/>
    <n v="312.84401579513957"/>
    <n v="342.82078113612897"/>
    <n v="353.02623834259009"/>
    <n v="358.17780393547605"/>
    <n v="329.98777167810186"/>
    <n v="330.47103868593206"/>
    <n v="335.16155469682673"/>
    <n v="335.52844825857647"/>
    <n v="335.79351767540817"/>
    <n v="339.08455293809516"/>
    <n v="333.13528925929205"/>
    <n v="333.13528925929205"/>
    <n v="352.46895613150849"/>
    <n v="366.11742843084221"/>
    <n v="458.24996984048903"/>
    <n v="489.61608616368613"/>
    <n v="473.0339044040785"/>
    <n v="419.23266169740151"/>
    <n v="420.71796596903857"/>
    <n v="435.13410312361856"/>
    <n v="434.3517517083414"/>
    <n v="435.16643330406657"/>
    <n v="445.28131525250399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  <n v="397.97984112298496"/>
  </r>
  <r>
    <s v="DE Florida"/>
    <x v="26"/>
    <s v="Regulated &amp; Renewable Energy"/>
    <s v="PEF Fossil Hydro Maintenance Other BA"/>
    <s v="AFUDC Not Eligible"/>
    <s v="Maintenance"/>
    <s v="Maintenance"/>
    <s v="Fossil Hydro"/>
    <s v="BA - Fossil Steam Plants "/>
    <s v="~"/>
    <s v="PEF CR1&amp;2 Turbogenerator 314"/>
    <n v="73.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Suwannee BG-341"/>
    <s v="AFUDC Not Eligible"/>
    <s v="Maintenance"/>
    <s v="Maintenance"/>
    <s v="Fossil Hydro"/>
    <s v="BG - Other Production Plant"/>
    <s v="~"/>
    <s v="PEF Suwannee 341"/>
    <n v="3400.88"/>
    <n v="3717.27"/>
    <n v="4504.22"/>
    <n v="4566.49"/>
    <n v="5376.13"/>
    <n v="5759.64"/>
    <n v="5950.56"/>
    <n v="6050.23"/>
    <n v="6223.7400000000016"/>
    <n v="6367.9600000000009"/>
    <n v="7281.1799999999994"/>
    <n v="9102.8300000000017"/>
    <n v="9102.8300000000017"/>
    <n v="9108.7918614240025"/>
    <n v="9142.9766876904032"/>
    <n v="9226.4455908360032"/>
    <n v="8580.8604954647744"/>
    <n v="8597.7881522383741"/>
    <n v="8605.0358476511738"/>
    <n v="8642.9483256287731"/>
    <n v="8654.7637816063725"/>
    <n v="7518.225792017859"/>
    <n v="7518.225792017859"/>
    <n v="7523.9986748330593"/>
    <n v="7303.2357318376298"/>
    <n v="7303.2357318376298"/>
    <n v="7306.5952961624298"/>
    <n v="7309.9558163360298"/>
    <n v="7314.9616720296299"/>
    <n v="7320.7443214544301"/>
    <n v="7329.3846625536298"/>
    <n v="7333.0941388712299"/>
    <n v="7336.7814896808295"/>
    <n v="7362.7179030672296"/>
    <n v="7375.486367992029"/>
    <n v="7391.5911253864288"/>
    <n v="7088.6170189620952"/>
    <n v="6625.2953965782208"/>
    <n v="6625.2953965782208"/>
    <n v="6625.8257226061151"/>
    <n v="6626.3561705924685"/>
    <n v="6627.1181050606683"/>
    <n v="6627.9728122541555"/>
    <n v="6629.2446942355673"/>
    <n v="6629.822892087218"/>
    <n v="6630.3982077995679"/>
    <n v="6634.0061752532238"/>
    <n v="6636.4174455770144"/>
    <n v="6638.7060873197643"/>
    <n v="6641.2280770342159"/>
    <n v="6505.5434881430847"/>
    <n v="6505.5434881430847"/>
    <n v="6512.7065392851846"/>
    <n v="6519.8716284278034"/>
    <n v="6530.5447981833377"/>
    <n v="6542.8741985347187"/>
    <n v="4850.6558616897573"/>
    <n v="4858.5649731115063"/>
    <n v="4866.4269099207086"/>
    <n v="4921.7268945520436"/>
    <n v="4958.1036560860357"/>
    <n v="4992.4412039625931"/>
    <n v="5029.8542037693996"/>
    <n v="4969.3559322142528"/>
    <n v="4969.3559322142528"/>
    <n v="4969.8695651689331"/>
    <n v="4970.3833162431865"/>
    <n v="4971.1212672989332"/>
    <n v="4971.9490708727471"/>
    <n v="4973.1809178230305"/>
    <n v="4973.7409157399961"/>
    <n v="4974.2981222387643"/>
    <n v="4977.7925216952108"/>
    <n v="4980.1278924592298"/>
    <n v="4982.3444946222462"/>
    <n v="4984.7870996624924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  <n v="4886.0868928424688"/>
  </r>
  <r>
    <s v="DE Florida"/>
    <x v="26"/>
    <s v="Regulated &amp; Renewable Energy"/>
    <s v="PEF Fossil Hydro Maintenance Suwannee BG-342"/>
    <s v="AFUDC Not Eligible"/>
    <s v="Maintenance"/>
    <s v="Maintenance"/>
    <s v="Fossil Hydro"/>
    <s v="BG - Other Production Plant"/>
    <s v="~"/>
    <s v="PEF Suwannee 342"/>
    <n v="0"/>
    <n v="0"/>
    <n v="0"/>
    <n v="0"/>
    <n v="0"/>
    <n v="0"/>
    <n v="0"/>
    <n v="0"/>
    <n v="0"/>
    <n v="0"/>
    <n v="0"/>
    <n v="0"/>
    <n v="0"/>
    <n v="8.1620383580000002"/>
    <n v="54.962499389300007"/>
    <n v="169.23492887449999"/>
    <n v="157.39336468578324"/>
    <n v="180.56803683448325"/>
    <n v="190.49043585708324"/>
    <n v="242.39420843628324"/>
    <n v="258.57006326548321"/>
    <n v="224.61480957085467"/>
    <n v="224.61480957085467"/>
    <n v="232.51812828675469"/>
    <n v="225.6957748986716"/>
    <n v="225.6957748986716"/>
    <n v="230.2951593752716"/>
    <n v="234.8958524489716"/>
    <n v="241.74907886267158"/>
    <n v="249.66576847677158"/>
    <n v="261.49475785817157"/>
    <n v="266.57318652987158"/>
    <n v="271.62132445307157"/>
    <n v="307.12936227437154"/>
    <n v="324.60992632597151"/>
    <n v="346.65801470827154"/>
    <n v="332.44884100541992"/>
    <n v="310.7195338694529"/>
    <n v="310.7195338694529"/>
    <n v="311.44557244601117"/>
    <n v="312.17177798881517"/>
    <n v="313.2148982349002"/>
    <n v="314.38502823322847"/>
    <n v="316.12628801450063"/>
    <n v="316.91786512575101"/>
    <n v="317.70549646740812"/>
    <n v="322.6449552466089"/>
    <n v="325.94608545991048"/>
    <n v="329.07933200214688"/>
    <n v="332.53204170535633"/>
    <n v="325.73819682477682"/>
    <n v="325.73819682477682"/>
    <n v="335.54471429040871"/>
    <n v="345.35402186423482"/>
    <n v="359.96603894256344"/>
    <n v="376.8455051767167"/>
    <n v="279.37994880694004"/>
    <n v="290.20785408869347"/>
    <n v="300.97117534714471"/>
    <n v="376.6791738492189"/>
    <n v="426.48048620193993"/>
    <n v="473.49002952340908"/>
    <n v="524.70999553632623"/>
    <n v="518.39886871005206"/>
    <n v="518.39886871005206"/>
    <n v="519.10205376919498"/>
    <n v="519.80540053898676"/>
    <n v="520.81568648744644"/>
    <n v="521.94898430197827"/>
    <n v="523.63543444637878"/>
    <n v="524.40209508365422"/>
    <n v="525.16493415233208"/>
    <n v="529.94891357977701"/>
    <n v="533.14613411216635"/>
    <n v="536.18075544806845"/>
    <n v="539.52478420252362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  <n v="528.84203953948213"/>
  </r>
  <r>
    <s v="DE Florida"/>
    <x v="26"/>
    <s v="Regulated &amp; Renewable Energy"/>
    <s v="PEF Fossil Hydro Maintenance Suwannee BG-343"/>
    <s v="AFUDC Not Eligible"/>
    <s v="Maintenance"/>
    <s v="Maintenance"/>
    <s v="Fossil Hydro"/>
    <s v="BG - Other Production Plant"/>
    <s v="~"/>
    <s v="PEF Suwannee 343"/>
    <n v="0"/>
    <n v="0"/>
    <n v="0"/>
    <n v="0"/>
    <n v="0"/>
    <n v="0"/>
    <n v="0"/>
    <n v="0"/>
    <n v="0"/>
    <n v="0"/>
    <n v="0"/>
    <n v="0"/>
    <n v="0"/>
    <n v="36.804122132000003"/>
    <n v="247.83595120219999"/>
    <n v="763.11121292299993"/>
    <n v="709.71543658383553"/>
    <n v="814.2142672336355"/>
    <n v="858.95617721403551"/>
    <n v="1092.9997704108355"/>
    <n v="1165.9396551076354"/>
    <n v="1012.8292126928104"/>
    <n v="1012.8292126928104"/>
    <n v="1048.4667206914105"/>
    <n v="1017.7034828445107"/>
    <n v="1017.7034828445107"/>
    <n v="1038.4429477409108"/>
    <n v="1059.1883133407107"/>
    <n v="1090.0907633005106"/>
    <n v="1125.7885631219106"/>
    <n v="1179.1276373575106"/>
    <n v="1202.0272000493105"/>
    <n v="1224.7901762221106"/>
    <n v="1384.9024059523106"/>
    <n v="1463.7254628987105"/>
    <n v="1563.1443215229106"/>
    <n v="1499.0725613305588"/>
    <n v="1401.0911455862897"/>
    <n v="1401.0911455862897"/>
    <n v="1404.3649861726922"/>
    <n v="1407.6395796404006"/>
    <n v="1412.3431994044081"/>
    <n v="1417.6195293455164"/>
    <n v="1425.4711878213268"/>
    <n v="1429.0405536343162"/>
    <n v="1432.5921272513315"/>
    <n v="1454.8650493085406"/>
    <n v="1469.750448545228"/>
    <n v="1483.8788296373248"/>
    <n v="1499.4477284870479"/>
    <n v="1468.8130407088859"/>
    <n v="1468.8130407088859"/>
    <n v="1513.0324195777628"/>
    <n v="1557.2643795542303"/>
    <n v="1623.1526341246797"/>
    <n v="1699.2652311937495"/>
    <n v="1259.7752309071579"/>
    <n v="1308.6002340428979"/>
    <n v="1357.134016018294"/>
    <n v="1698.5152128499117"/>
    <n v="1923.0784287734095"/>
    <n v="2135.0530480885832"/>
    <n v="2366.0132325489531"/>
    <n v="2337.5552086685493"/>
    <n v="2337.5552086685493"/>
    <n v="2340.7259985696683"/>
    <n v="2343.8975176536474"/>
    <n v="2348.4530815709509"/>
    <n v="2353.5633284662104"/>
    <n v="2361.167840275838"/>
    <n v="2364.6248531555225"/>
    <n v="2368.064633884213"/>
    <n v="2389.6364711388228"/>
    <n v="2404.0533226403427"/>
    <n v="2417.7369846585989"/>
    <n v="2432.815821254761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  <n v="2384.6453738691284"/>
  </r>
  <r>
    <s v="DE Florida"/>
    <x v="26"/>
    <s v="Regulated &amp; Renewable Energy"/>
    <s v="PEF Fossil Hydro Maintenance Suwannee BG-344"/>
    <s v="AFUDC Not Eligible"/>
    <s v="Maintenance"/>
    <s v="Maintenance"/>
    <s v="Fossil Hydro"/>
    <s v="BG - Other Production Plant"/>
    <s v="~"/>
    <s v="PEF Suwannee 344"/>
    <n v="0"/>
    <n v="0"/>
    <n v="0"/>
    <n v="0"/>
    <n v="0"/>
    <n v="0"/>
    <n v="0"/>
    <n v="0"/>
    <n v="0"/>
    <n v="0"/>
    <n v="0"/>
    <n v="0"/>
    <n v="0"/>
    <n v="9.2766904760000006"/>
    <n v="62.468475674600001"/>
    <n v="192.34656638899997"/>
    <n v="178.8878541271614"/>
    <n v="205.2273848885614"/>
    <n v="216.5048404057614"/>
    <n v="275.49687298816139"/>
    <n v="293.88179007056141"/>
    <n v="255.28942322014279"/>
    <n v="255.28942322014279"/>
    <n v="264.2720618999428"/>
    <n v="256.51801102157316"/>
    <n v="256.51801102157316"/>
    <n v="261.74551232677317"/>
    <n v="266.97450093817315"/>
    <n v="274.76364102957314"/>
    <n v="283.76147660977313"/>
    <n v="297.20589678057314"/>
    <n v="302.97786314797315"/>
    <n v="308.71540209837315"/>
    <n v="349.07260967697312"/>
    <n v="368.94041413217315"/>
    <n v="393.99950875277312"/>
    <n v="377.84985341185256"/>
    <n v="353.15307452931648"/>
    <n v="353.15307452931648"/>
    <n v="353.97826486204326"/>
    <n v="354.80364496282959"/>
    <n v="355.98921935341002"/>
    <n v="357.31914863517261"/>
    <n v="359.29820427307425"/>
    <n v="360.19788343737986"/>
    <n v="361.0930779764484"/>
    <n v="366.70709597094782"/>
    <n v="370.45904638658817"/>
    <n v="374.02018602872613"/>
    <n v="377.9444164495207"/>
    <n v="370.22276735468154"/>
    <n v="370.22276735468154"/>
    <n v="381.36851590252917"/>
    <n v="392.51743559084161"/>
    <n v="409.12494877813515"/>
    <n v="428.30956624576271"/>
    <n v="317.53358617120932"/>
    <n v="329.84020878145702"/>
    <n v="342.07342742475555"/>
    <n v="428.12051981226404"/>
    <n v="484.72296882452196"/>
    <n v="538.15238972205384"/>
    <n v="596.36723141381754"/>
    <n v="589.19422296247399"/>
    <n v="589.19422296247399"/>
    <n v="589.99343877780063"/>
    <n v="590.79283838785739"/>
    <n v="591.94109445148217"/>
    <n v="593.22916154715256"/>
    <n v="595.14592244762969"/>
    <n v="596.01728240946647"/>
    <n v="596.88429890862187"/>
    <n v="602.32160444988529"/>
    <n v="605.95545471639582"/>
    <n v="609.40450036042148"/>
    <n v="613.20520777409331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  <n v="601.06356970202467"/>
  </r>
  <r>
    <s v="DE Florida"/>
    <x v="26"/>
    <s v="Regulated &amp; Renewable Energy"/>
    <s v="PEF Fossil Hydro Maintenance Suwannee BG-345"/>
    <s v="AFUDC Not Eligible"/>
    <s v="Maintenance"/>
    <s v="Maintenance"/>
    <s v="Fossil Hydro"/>
    <s v="BG - Other Production Plant"/>
    <s v="~"/>
    <s v="PEF Suwannee 345"/>
    <n v="0"/>
    <n v="0"/>
    <n v="0"/>
    <n v="0"/>
    <n v="0"/>
    <n v="0"/>
    <n v="0"/>
    <n v="0"/>
    <n v="0"/>
    <n v="0"/>
    <n v="0"/>
    <n v="0"/>
    <n v="0"/>
    <n v="8.1783780640000003"/>
    <n v="55.072529634399999"/>
    <n v="169.573722796"/>
    <n v="157.70845280378941"/>
    <n v="180.92951867338942"/>
    <n v="190.87178149418943"/>
    <n v="242.87946100778944"/>
    <n v="259.08769852138943"/>
    <n v="225.06446929930189"/>
    <n v="225.06446929930189"/>
    <n v="232.98360978650189"/>
    <n v="226.14759862768801"/>
    <n v="226.14759862768801"/>
    <n v="230.756190680488"/>
    <n v="235.36609395008801"/>
    <n v="242.23303993968801"/>
    <n v="250.165578092488"/>
    <n v="262.01824810368799"/>
    <n v="267.10684335728797"/>
    <n v="272.16508722288796"/>
    <n v="307.74420911328798"/>
    <n v="325.25976776608798"/>
    <n v="347.35199454448798"/>
    <n v="333.1143752854378"/>
    <n v="311.34156792628977"/>
    <n v="311.34156792628977"/>
    <n v="312.06905997027434"/>
    <n v="312.79671931475684"/>
    <n v="313.84192779877901"/>
    <n v="315.01440029775671"/>
    <n v="316.75914593288644"/>
    <n v="317.55230771413062"/>
    <n v="318.3415158266867"/>
    <n v="323.29086298189247"/>
    <n v="326.59860177687267"/>
    <n v="329.73812081196934"/>
    <n v="333.19774254609302"/>
    <n v="326.39029696638801"/>
    <n v="326.39029696638801"/>
    <n v="336.21644624520724"/>
    <n v="346.04539121777981"/>
    <n v="360.68666031045274"/>
    <n v="377.59991779914384"/>
    <n v="279.93924368226078"/>
    <n v="290.78882550866388"/>
    <n v="301.57369402004787"/>
    <n v="377.43325349048723"/>
    <n v="427.33426383120656"/>
    <n v="474.43791625672253"/>
    <n v="525.760420281503"/>
    <n v="519.43665911655671"/>
    <n v="519.43665911655671"/>
    <n v="520.14125189232948"/>
    <n v="520.8460067024821"/>
    <n v="521.85831515741006"/>
    <n v="522.99388173769478"/>
    <n v="524.68370801172546"/>
    <n v="525.45190343833485"/>
    <n v="526.21626964589166"/>
    <n v="531.00982619291449"/>
    <n v="534.21344728864653"/>
    <n v="537.2541436781413"/>
    <n v="540.60486689350273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  <n v="529.90073628501341"/>
  </r>
  <r>
    <s v="DE Florida"/>
    <x v="26"/>
    <s v="Regulated &amp; Renewable Energy"/>
    <s v="PEF Fossil Hydro Maintenance Suwannee BG-346"/>
    <s v="AFUDC Not Eligible"/>
    <s v="Maintenance"/>
    <s v="Maintenance"/>
    <s v="Fossil Hydro"/>
    <s v="BG - Other Production Plant"/>
    <s v="~"/>
    <s v="PEF Suwannee 346"/>
    <n v="0"/>
    <n v="0"/>
    <n v="0"/>
    <n v="0"/>
    <n v="0"/>
    <n v="0"/>
    <n v="0"/>
    <n v="0"/>
    <n v="0"/>
    <n v="0"/>
    <n v="0"/>
    <n v="0"/>
    <n v="0"/>
    <n v="2.6591095459999998"/>
    <n v="17.9062264091"/>
    <n v="55.135028181499983"/>
    <n v="51.27716633465807"/>
    <n v="58.827240131558071"/>
    <n v="62.059857377758071"/>
    <n v="78.969581528158074"/>
    <n v="84.239511428558075"/>
    <n v="73.17723319903466"/>
    <n v="73.17723319903466"/>
    <n v="75.752054502334659"/>
    <n v="73.529400769930191"/>
    <n v="73.529400769930191"/>
    <n v="75.027833714130196"/>
    <n v="76.526692986030199"/>
    <n v="78.759404837930205"/>
    <n v="81.338582244630203"/>
    <n v="85.192347346430196"/>
    <n v="86.846848044330201"/>
    <n v="88.491480322730197"/>
    <n v="100.0596399158302"/>
    <n v="105.75463088503021"/>
    <n v="112.93767508513021"/>
    <n v="108.30847000463812"/>
    <n v="101.22928151043284"/>
    <n v="101.22928151043284"/>
    <n v="101.46581753550532"/>
    <n v="101.70240795649194"/>
    <n v="102.04224598252522"/>
    <n v="102.42346250125989"/>
    <n v="102.99074732685844"/>
    <n v="103.2486351436754"/>
    <n v="103.50523746866648"/>
    <n v="105.11446318113479"/>
    <n v="106.18993801692449"/>
    <n v="107.2107180506603"/>
    <n v="108.33557595118367"/>
    <n v="106.12221000218818"/>
    <n v="106.12221000218818"/>
    <n v="109.3170742091566"/>
    <n v="112.51284740515548"/>
    <n v="117.27329478301118"/>
    <n v="122.77245416280364"/>
    <n v="91.01916166632229"/>
    <n v="94.546783693444155"/>
    <n v="98.053364898978415"/>
    <n v="122.71826509858359"/>
    <n v="138.94302897152596"/>
    <n v="154.25826273010017"/>
    <n v="170.94520961723995"/>
    <n v="168.88910832811609"/>
    <n v="168.88910832811609"/>
    <n v="169.11819890835562"/>
    <n v="169.34734217228902"/>
    <n v="169.67648311624274"/>
    <n v="170.04570008201807"/>
    <n v="170.5951284822697"/>
    <n v="170.84489876387141"/>
    <n v="171.09342401707548"/>
    <n v="172.65199612926332"/>
    <n v="173.69361824195661"/>
    <n v="174.68226718096625"/>
    <n v="175.77171792758699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  <n v="172.29138776188375"/>
  </r>
  <r>
    <s v="DE Florida"/>
    <x v="26"/>
    <s v="Regulated &amp; Renewable Energy"/>
    <s v="PEF Fossil Hydro Maintenance Tiger Bay BG-341"/>
    <s v="AFUDC Not Eligible"/>
    <s v="Maintenance"/>
    <s v="Maintenance"/>
    <s v="Fossil Hydro"/>
    <s v="BG - Other Production Plant"/>
    <s v="~"/>
    <s v="PEF Tiger Bay 341"/>
    <n v="537.49"/>
    <n v="1407.8500000000001"/>
    <n v="1332.17"/>
    <n v="1158.78"/>
    <n v="1160.5700000000002"/>
    <n v="1163.77"/>
    <n v="1165.98"/>
    <n v="1169.4100000000001"/>
    <n v="1174.27"/>
    <n v="1206.1899999999998"/>
    <n v="818.71"/>
    <n v="1350.93"/>
    <n v="1350.93"/>
    <n v="1376.409925341"/>
    <n v="1376.409925341"/>
    <n v="1376.409925341"/>
    <n v="1382.9183466847999"/>
    <n v="1168.8662642662023"/>
    <n v="1168.8662642662023"/>
    <n v="1168.8662642662023"/>
    <n v="1168.8662642662023"/>
    <n v="1505.1492671745023"/>
    <n v="1505.1492671745023"/>
    <n v="1505.1492671745023"/>
    <n v="1505.1492671745023"/>
    <n v="1505.1492671745023"/>
    <n v="1567.9084556005023"/>
    <n v="1572.2777374755024"/>
    <n v="1576.6470193505024"/>
    <n v="1583.3179212746024"/>
    <n v="1587.9203996578024"/>
    <n v="1602.5063430841024"/>
    <n v="1617.0921544798023"/>
    <n v="1628.5323706845022"/>
    <n v="1638.3313568181022"/>
    <n v="1658.3055705924023"/>
    <n v="1677.6509513948024"/>
    <n v="1299.9563775321344"/>
    <n v="1299.9563775321344"/>
    <n v="2176.0043040717105"/>
    <n v="2236.994581719644"/>
    <n v="2297.9848593675774"/>
    <n v="2391.1031731209082"/>
    <n v="216.90316654166463"/>
    <n v="420.50658805977946"/>
    <n v="624.10816657870532"/>
    <n v="783.80076198422341"/>
    <n v="920.58362517647561"/>
    <n v="1199.4012612882977"/>
    <n v="1469.4410939423478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239.5682227612001"/>
    <n v="489.9724350775449"/>
    <n v="507.40552517537981"/>
    <n v="524.83861527321471"/>
    <n v="251.60299524715288"/>
    <n v="269.9665210216632"/>
    <n v="169.30936766631072"/>
    <n v="227.50560482513799"/>
    <n v="273.15116524924002"/>
    <n v="312.24834712526263"/>
    <n v="391.94388481835028"/>
    <n v="469.13042854646932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  <n v="230.25079692291848"/>
  </r>
  <r>
    <s v="DE Florida"/>
    <x v="26"/>
    <s v="Regulated &amp; Renewable Energy"/>
    <s v="PEF Fossil Hydro Maintenance Tiger Bay BG-342"/>
    <s v="AFUDC Not Eligible"/>
    <s v="Maintenance"/>
    <s v="Maintenance"/>
    <s v="Fossil Hydro"/>
    <s v="BG - Other Production Plant"/>
    <s v="~"/>
    <s v="PEF Tiger Bay 342"/>
    <n v="0"/>
    <n v="0"/>
    <n v="0"/>
    <n v="0"/>
    <n v="0"/>
    <n v="0"/>
    <n v="0"/>
    <n v="0"/>
    <n v="0"/>
    <n v="0"/>
    <n v="0"/>
    <n v="0"/>
    <n v="0"/>
    <n v="12.421595315999999"/>
    <n v="12.421595315999999"/>
    <n v="12.421595315999999"/>
    <n v="15.5944843648"/>
    <n v="13.180725186225359"/>
    <n v="13.180725186225359"/>
    <n v="13.180725186225359"/>
    <n v="13.180725186225359"/>
    <n v="177.12042743702534"/>
    <n v="177.12042743702534"/>
    <n v="177.12042743702534"/>
    <n v="177.12042743702534"/>
    <n v="177.12042743702534"/>
    <n v="207.71585621302535"/>
    <n v="209.84590371302534"/>
    <n v="211.97595121302533"/>
    <n v="215.22805038462533"/>
    <n v="217.47178238782533"/>
    <n v="224.58250520662534"/>
    <n v="231.69316365982533"/>
    <n v="237.27032819702532"/>
    <n v="242.04738459062531"/>
    <n v="251.7849170574253"/>
    <n v="261.21589019982531"/>
    <n v="202.40757595951538"/>
    <n v="202.40757595951538"/>
    <n v="629.48587142197448"/>
    <n v="659.21897508965924"/>
    <n v="688.952078757344"/>
    <n v="734.3477808751486"/>
    <n v="66.614590622940909"/>
    <n v="165.87240469682973"/>
    <n v="265.12932029823969"/>
    <n v="342.98035946816549"/>
    <n v="409.66277522522489"/>
    <n v="545.58794229441469"/>
    <n v="677.23388076767856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110.4118551454834"/>
    <n v="232.48563891571132"/>
    <n v="240.9843907991719"/>
    <n v="249.48314268263249"/>
    <n v="119.60001443481184"/>
    <n v="128.55236013986152"/>
    <n v="80.62154790499109"/>
    <n v="108.9926156496205"/>
    <n v="131.24514176225327"/>
    <n v="150.30528808411017"/>
    <n v="189.15741339703169"/>
    <n v="226.7863868151542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  <n v="111.30752370347713"/>
  </r>
  <r>
    <s v="DE Florida"/>
    <x v="26"/>
    <s v="Regulated &amp; Renewable Energy"/>
    <s v="PEF Fossil Hydro Maintenance Tiger Bay BG-343"/>
    <s v="AFUDC Not Eligible"/>
    <s v="Maintenance"/>
    <s v="Maintenance"/>
    <s v="Fossil Hydro"/>
    <s v="BG - Other Production Plant"/>
    <s v="~"/>
    <s v="PEF Tiger Bay 343"/>
    <n v="0"/>
    <n v="0"/>
    <n v="0"/>
    <n v="0"/>
    <n v="0"/>
    <n v="0"/>
    <n v="0"/>
    <n v="0"/>
    <n v="0"/>
    <n v="0"/>
    <n v="0"/>
    <n v="0"/>
    <n v="0"/>
    <n v="65.094458051999993"/>
    <n v="65.094458051999993"/>
    <n v="65.094458051999993"/>
    <n v="81.721750105599995"/>
    <n v="69.072622388891119"/>
    <n v="69.072622388891119"/>
    <n v="69.072622388891119"/>
    <n v="69.072622388891119"/>
    <n v="928.18659283649106"/>
    <n v="928.18659283649106"/>
    <n v="928.18659283649106"/>
    <n v="928.18659283649106"/>
    <n v="928.18659283649106"/>
    <n v="1088.5196905084911"/>
    <n v="1099.6820480084912"/>
    <n v="1110.8444055084913"/>
    <n v="1127.8867923936912"/>
    <n v="1139.6449051840912"/>
    <n v="1176.9081259276911"/>
    <n v="1214.1710093680911"/>
    <n v="1243.3977305564911"/>
    <n v="1268.4315437756911"/>
    <n v="1319.4603675752912"/>
    <n v="1368.8826897480913"/>
    <n v="1060.7020376627829"/>
    <n v="1060.7020376627829"/>
    <n v="3298.7744683269625"/>
    <n v="3454.5886136575455"/>
    <n v="3610.4027589881284"/>
    <n v="3848.2956007924313"/>
    <n v="349.08886867928913"/>
    <n v="869.24215103284916"/>
    <n v="1389.3907250073928"/>
    <n v="1797.3633761956189"/>
    <n v="2146.8076769282457"/>
    <n v="2859.113528766406"/>
    <n v="3548.9943975351716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578.60521521546252"/>
    <n v="1218.319459186519"/>
    <n v="1262.8562341427119"/>
    <n v="1307.3930090989047"/>
    <n v="626.7526578303208"/>
    <n v="673.66644134384626"/>
    <n v="422.48956933733257"/>
    <n v="571.16503095052144"/>
    <n v="687.77694776783926"/>
    <n v="787.65954923790287"/>
    <n v="991.25984082881484"/>
    <n v="1188.4503393791842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  <n v="583.29543575591117"/>
  </r>
  <r>
    <s v="DE Florida"/>
    <x v="26"/>
    <s v="Regulated &amp; Renewable Energy"/>
    <s v="PEF Fossil Hydro Maintenance Tiger Bay BG-344"/>
    <s v="AFUDC Not Eligible"/>
    <s v="Maintenance"/>
    <s v="Maintenance"/>
    <s v="Fossil Hydro"/>
    <s v="BG - Other Production Plant"/>
    <s v="~"/>
    <s v="PEF Tiger Bay 344"/>
    <n v="0"/>
    <n v="0"/>
    <n v="0"/>
    <n v="0"/>
    <n v="0"/>
    <n v="0"/>
    <n v="0"/>
    <n v="0"/>
    <n v="0"/>
    <n v="0"/>
    <n v="0"/>
    <n v="0"/>
    <n v="0"/>
    <n v="23.828629889999998"/>
    <n v="23.828629889999998"/>
    <n v="23.828629889999998"/>
    <n v="29.915255391999999"/>
    <n v="25.284886051617484"/>
    <n v="25.284886051617484"/>
    <n v="25.284886051617484"/>
    <n v="25.284886051617484"/>
    <n v="339.77415975861749"/>
    <n v="339.77415975861749"/>
    <n v="339.77415975861749"/>
    <n v="339.77415975861749"/>
    <n v="339.77415975861749"/>
    <n v="398.46606929861747"/>
    <n v="402.5521880486175"/>
    <n v="406.63830679861752"/>
    <n v="412.87688288761751"/>
    <n v="417.18108521561749"/>
    <n v="430.82174714261748"/>
    <n v="444.46228559561746"/>
    <n v="455.16108765861748"/>
    <n v="464.32502400261745"/>
    <n v="483.00475484961743"/>
    <n v="501.09640594561745"/>
    <n v="388.28307409587114"/>
    <n v="388.28307409587114"/>
    <n v="1207.5574861856546"/>
    <n v="1264.5952033577937"/>
    <n v="1321.6329205299328"/>
    <n v="1408.7165713712725"/>
    <n v="127.78833156384894"/>
    <n v="318.19694781686201"/>
    <n v="508.60384050883317"/>
    <n v="657.94733331605812"/>
    <n v="785.86579123472677"/>
    <n v="1046.6142594242201"/>
    <n v="1299.1537820190217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211.80567491601641"/>
    <n v="445.97998458932705"/>
    <n v="462.28315218131507"/>
    <n v="478.5863197733031"/>
    <n v="229.43005342049975"/>
    <n v="246.60335067310871"/>
    <n v="154.6571671511341"/>
    <n v="209.08142597724287"/>
    <n v="251.76847785663239"/>
    <n v="288.33158313068787"/>
    <n v="362.86166930889044"/>
    <n v="435.04538150126416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  <n v="213.52174084861983"/>
  </r>
  <r>
    <s v="DE Florida"/>
    <x v="26"/>
    <s v="Regulated &amp; Renewable Energy"/>
    <s v="PEF Fossil Hydro Maintenance Tiger Bay BG-345"/>
    <s v="AFUDC Not Eligible"/>
    <s v="Maintenance"/>
    <s v="Maintenance"/>
    <s v="Fossil Hydro"/>
    <s v="BG - Other Production Plant"/>
    <s v="~"/>
    <s v="PEF Tiger Bay 345"/>
    <n v="0"/>
    <n v="0"/>
    <n v="0"/>
    <n v="0"/>
    <n v="0"/>
    <n v="0"/>
    <n v="0"/>
    <n v="0"/>
    <n v="0"/>
    <n v="0"/>
    <n v="0"/>
    <n v="0"/>
    <n v="0"/>
    <n v="19.839629939999998"/>
    <n v="19.839629939999998"/>
    <n v="19.839629939999998"/>
    <n v="24.907332031999999"/>
    <n v="21.052103484543174"/>
    <n v="21.052103484543174"/>
    <n v="21.052103484543174"/>
    <n v="21.052103484543174"/>
    <n v="282.89472050654319"/>
    <n v="282.89472050654319"/>
    <n v="282.89472050654319"/>
    <n v="282.89472050654319"/>
    <n v="282.89472050654319"/>
    <n v="331.76138934654318"/>
    <n v="335.16347684654318"/>
    <n v="338.56556434654317"/>
    <n v="343.75977994054318"/>
    <n v="347.34344302854316"/>
    <n v="358.70060817054315"/>
    <n v="370.05767050854314"/>
    <n v="378.96545390654313"/>
    <n v="386.59531373054313"/>
    <n v="402.14798919254315"/>
    <n v="417.21103160854312"/>
    <n v="323.28306485051047"/>
    <n v="323.28306485051047"/>
    <n v="1005.4061482159705"/>
    <n v="1052.8954179056514"/>
    <n v="1100.3846875953323"/>
    <n v="1172.8900259118254"/>
    <n v="106.39589436592905"/>
    <n v="264.92899451067308"/>
    <n v="423.46065962857517"/>
    <n v="547.80317819251115"/>
    <n v="654.30733802861107"/>
    <n v="871.40498746032074"/>
    <n v="1081.6679168060614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176.34817857979726"/>
    <n v="371.32156348719161"/>
    <n v="384.89557070667234"/>
    <n v="398.46957792615308"/>
    <n v="191.02279520514827"/>
    <n v="205.32127184006688"/>
    <n v="128.76713220634832"/>
    <n v="174.08073632972992"/>
    <n v="209.62194923328479"/>
    <n v="240.06436799370826"/>
    <n v="302.11807149293605"/>
    <n v="362.21818546770265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  <n v="177.77790735578097"/>
  </r>
  <r>
    <s v="DE Florida"/>
    <x v="26"/>
    <s v="Regulated &amp; Renewable Energy"/>
    <s v="PEF Fossil Hydro Maintenance Tiger Bay BG-346"/>
    <s v="AFUDC Not Eligible"/>
    <s v="Maintenance"/>
    <s v="Maintenance"/>
    <s v="Fossil Hydro"/>
    <s v="BG - Other Production Plant"/>
    <s v="~"/>
    <s v="PEF Tiger Bay 346"/>
    <n v="0"/>
    <n v="0"/>
    <n v="0"/>
    <n v="0"/>
    <n v="0"/>
    <n v="0"/>
    <n v="0"/>
    <n v="0"/>
    <n v="0"/>
    <n v="0"/>
    <n v="0"/>
    <n v="0"/>
    <n v="0"/>
    <n v="3.8640614609999999"/>
    <n v="3.8640614609999999"/>
    <n v="3.8640614609999999"/>
    <n v="4.8510714208000003"/>
    <n v="4.1002086225206611"/>
    <n v="4.1002086225206611"/>
    <n v="4.1002086225206611"/>
    <n v="4.1002086225206611"/>
    <n v="55.097932286820658"/>
    <n v="55.097932286820658"/>
    <n v="55.097932286820658"/>
    <n v="55.097932286820658"/>
    <n v="55.097932286820658"/>
    <n v="64.61543903282066"/>
    <n v="65.278045907820655"/>
    <n v="65.940652782820649"/>
    <n v="66.952303118920653"/>
    <n v="67.650274526120654"/>
    <n v="69.862250468420655"/>
    <n v="72.074206388120658"/>
    <n v="73.809128996820661"/>
    <n v="75.295157082420658"/>
    <n v="78.324270732720663"/>
    <n v="81.258021103120669"/>
    <n v="62.964159899185169"/>
    <n v="62.964159899185169"/>
    <n v="195.81750587550673"/>
    <n v="205.06672867723063"/>
    <n v="214.31595147895453"/>
    <n v="228.43741581786253"/>
    <n v="20.722150095605201"/>
    <n v="51.598766524292074"/>
    <n v="82.475103460725762"/>
    <n v="106.69260912970083"/>
    <n v="127.43583618018025"/>
    <n v="169.71874645539867"/>
    <n v="210.67049604367395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34.346362391430119"/>
    <n v="72.318797736867253"/>
    <n v="74.962430926930836"/>
    <n v="77.606064116994418"/>
    <n v="37.203661493188342"/>
    <n v="39.988390187392284"/>
    <n v="25.078698762346939"/>
    <n v="33.90384124864628"/>
    <n v="40.825741946629549"/>
    <n v="46.754616693754393"/>
    <n v="58.840011042262674"/>
    <n v="70.544930117469619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  <n v="34.623689682090266"/>
  </r>
  <r>
    <s v="DE Florida"/>
    <x v="26"/>
    <s v="Regulated &amp; Renewable Energy"/>
    <s v="PEF Fossil Hydro Maintenance Univ of Florida BG-341"/>
    <s v="AFUDC Not Eligible"/>
    <s v="Maintenance"/>
    <s v="Maintenance"/>
    <s v="Fossil Hydro"/>
    <s v="BG - Other Production Plant"/>
    <s v="~"/>
    <s v="PEF Univ of Florida 341"/>
    <n v="34.520000000000003"/>
    <n v="12.25"/>
    <n v="31.61"/>
    <n v="58.44"/>
    <n v="89.19"/>
    <n v="123.39"/>
    <n v="213.05"/>
    <n v="295.13"/>
    <n v="432.94"/>
    <n v="1615.45"/>
    <n v="1774.35"/>
    <n v="2857.54"/>
    <n v="2857.54"/>
    <n v="2857.54"/>
    <n v="2857.54"/>
    <n v="2937.9217207247998"/>
    <n v="2960.1768616327995"/>
    <n v="2978.4807321341996"/>
    <n v="2930.1525805253118"/>
    <n v="2930.1525805253118"/>
    <n v="2944.2581671644116"/>
    <n v="2944.2581671644116"/>
    <n v="2944.2581671644116"/>
    <n v="2954.7648622578117"/>
    <n v="2744.1403097384846"/>
    <n v="2744.1403097384846"/>
    <n v="2968.0678724489844"/>
    <n v="2983.1552726713844"/>
    <n v="3020.0624282137842"/>
    <n v="3057.8260123841842"/>
    <n v="3066.5650407591843"/>
    <n v="3015.7358732988132"/>
    <n v="3015.7358732988132"/>
    <n v="3025.587141648813"/>
    <n v="1638.0056713904376"/>
    <n v="1627.1712258085904"/>
    <n v="1559.4315115346665"/>
    <n v="1559.4315115346665"/>
    <n v="1559.4315115346665"/>
    <n v="1839.0083395622278"/>
    <n v="1857.8451787896265"/>
    <n v="1903.9243007751766"/>
    <n v="1925.4951772493073"/>
    <n v="1936.4059816342237"/>
    <n v="1936.4059816342237"/>
    <n v="1936.4059816342237"/>
    <n v="1948.7054338499477"/>
    <n v="1949.5880374686128"/>
    <n v="1972.9047290651108"/>
    <n v="1985.160395884202"/>
    <n v="1856.3235300327633"/>
    <n v="1856.3235300327633"/>
    <n v="2086.2141066115419"/>
    <n v="2101.7032723677307"/>
    <n v="2139.5932362686649"/>
    <n v="2192.4792222794354"/>
    <n v="2201.4509640674901"/>
    <n v="2201.4509640674901"/>
    <n v="2201.4509640674901"/>
    <n v="1129.7206238233623"/>
    <n v="1130.4463715765539"/>
    <n v="1162.541994005509"/>
    <n v="1087.3122004277573"/>
    <n v="1020.2213150811733"/>
    <n v="1020.2213150811733"/>
    <n v="1036.9200529318539"/>
    <n v="1038.0451513257835"/>
    <n v="1040.7973936480635"/>
    <n v="1044.638913511606"/>
    <n v="1045.290600790016"/>
    <n v="1045.290600790016"/>
    <n v="1045.290600790016"/>
    <n v="1046.0252300856782"/>
    <n v="1046.0779467809714"/>
    <n v="1048.4093010847084"/>
    <n v="1049.1413151390962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  <n v="984.40301893009109"/>
  </r>
  <r>
    <s v="DE Florida"/>
    <x v="26"/>
    <s v="Regulated &amp; Renewable Energy"/>
    <s v="PEF Fossil Hydro Maintenance Univ of Florida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55.957461441600003"/>
    <n v="71.4503020776"/>
    <n v="84.192479261399995"/>
    <n v="82.826391222563643"/>
    <n v="82.826391222563643"/>
    <n v="92.645947377263639"/>
    <n v="92.645947377263639"/>
    <n v="92.645947377263639"/>
    <n v="99.960147425063639"/>
    <n v="92.834686583796554"/>
    <n v="92.834686583796554"/>
    <n v="248.72109761229655"/>
    <n v="259.22413995309654"/>
    <n v="284.91693073389655"/>
    <n v="311.20592139069652"/>
    <n v="317.28956626569652"/>
    <n v="312.0304035599367"/>
    <n v="312.0304035599367"/>
    <n v="318.88833050993668"/>
    <n v="172.64116664339457"/>
    <n v="171.49924671121468"/>
    <n v="164.35967234672955"/>
    <n v="164.35967234672955"/>
    <n v="164.35967234672955"/>
    <n v="358.98773450205897"/>
    <n v="372.10104414873206"/>
    <n v="404.17913259811712"/>
    <n v="419.19574866308722"/>
    <n v="426.79133063235827"/>
    <n v="426.79133063235827"/>
    <n v="426.79133063235827"/>
    <n v="435.35362303408198"/>
    <n v="435.96804960571166"/>
    <n v="452.20001894779347"/>
    <n v="460.73183004333225"/>
    <n v="430.83034439949728"/>
    <n v="430.83034439949728"/>
    <n v="590.87146343769052"/>
    <n v="601.65443443841389"/>
    <n v="628.03199333302234"/>
    <n v="664.84921528514337"/>
    <n v="671.09500237589862"/>
    <n v="671.09500237589862"/>
    <n v="671.09500237589862"/>
    <n v="344.38644198917444"/>
    <n v="344.89168010849528"/>
    <n v="367.2354377613762"/>
    <n v="343.47109520886733"/>
    <n v="322.27775260376313"/>
    <n v="322.27775260376313"/>
    <n v="333.90104419401086"/>
    <n v="334.68417803426274"/>
    <n v="336.59989857104426"/>
    <n v="339.27381955375273"/>
    <n v="339.7274317566837"/>
    <n v="339.7274317566837"/>
    <n v="339.7274317566837"/>
    <n v="340.23877642180588"/>
    <n v="340.27547030409482"/>
    <n v="341.8982283301699"/>
    <n v="342.40775263544305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  <n v="321.27914564236346"/>
  </r>
  <r>
    <s v="DE Florida"/>
    <x v="26"/>
    <s v="Regulated &amp; Renewable Energy"/>
    <s v="PEF Fossil Hydro Maintenance Univ of Florida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267.8572370192"/>
    <n v="342.01838335119993"/>
    <n v="403.01265089179992"/>
    <n v="396.47345918830257"/>
    <n v="396.47345918830257"/>
    <n v="443.47772122220255"/>
    <n v="443.47772122220255"/>
    <n v="443.47772122220255"/>
    <n v="478.48934193080254"/>
    <n v="444.38117826040047"/>
    <n v="444.38117826040047"/>
    <n v="1190.5784193649006"/>
    <n v="1240.8543938145006"/>
    <n v="1363.8406725441005"/>
    <n v="1489.6808414857005"/>
    <n v="1518.8020393607005"/>
    <n v="1493.627473626166"/>
    <n v="1493.627473626166"/>
    <n v="1526.455005776166"/>
    <n v="826.39892342387009"/>
    <n v="820.93277985604436"/>
    <n v="786.75705755742001"/>
    <n v="786.75705755742001"/>
    <n v="786.75705755742001"/>
    <n v="1718.3988101963885"/>
    <n v="1781.1693410583457"/>
    <n v="1934.7200994296745"/>
    <n v="2006.6013397531276"/>
    <n v="2042.9597210666975"/>
    <n v="2042.9597210666975"/>
    <n v="2042.9597210666975"/>
    <n v="2083.9455327292671"/>
    <n v="2086.8866576714872"/>
    <n v="2164.5855269875169"/>
    <n v="2205.425431337429"/>
    <n v="2062.2933701590355"/>
    <n v="2062.2933701590355"/>
    <n v="2828.3624026958819"/>
    <n v="2879.9772640017795"/>
    <n v="3006.2387594506718"/>
    <n v="3182.4718036274298"/>
    <n v="3212.3685208136185"/>
    <n v="3212.3685208136185"/>
    <n v="3212.3685208136185"/>
    <n v="1648.4941197958183"/>
    <n v="1650.912543758328"/>
    <n v="1757.8654375599226"/>
    <n v="1644.1113928140167"/>
    <n v="1542.6640912164717"/>
    <n v="1542.6640912164717"/>
    <n v="1598.3034542509131"/>
    <n v="1602.0522260772082"/>
    <n v="1611.2225604520211"/>
    <n v="1624.0223133556783"/>
    <n v="1626.1937029177284"/>
    <n v="1626.1937029177284"/>
    <n v="1626.1937029177284"/>
    <n v="1628.6414511513121"/>
    <n v="1628.8171005550946"/>
    <n v="1636.5850570094951"/>
    <n v="1639.0240913893736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  <n v="1537.8864985051828"/>
  </r>
  <r>
    <s v="DE Florida"/>
    <x v="26"/>
    <s v="Regulated &amp; Renewable Energy"/>
    <s v="PEF Fossil Hydro Maintenance Univ of Florida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51.460180166400001"/>
    <n v="65.707866710399998"/>
    <n v="77.425959645600003"/>
    <n v="76.169663616605703"/>
    <n v="76.169663616605703"/>
    <n v="85.2000255354057"/>
    <n v="85.2000255354057"/>
    <n v="85.2000255354057"/>
    <n v="91.926385926605704"/>
    <n v="85.373595839033285"/>
    <n v="85.373595839033285"/>
    <n v="228.73147145303329"/>
    <n v="238.39038801623329"/>
    <n v="262.01825833943326"/>
    <n v="286.19441216663324"/>
    <n v="291.78911666663322"/>
    <n v="286.9526309971526"/>
    <n v="286.9526309971526"/>
    <n v="293.25938879715261"/>
    <n v="158.76605747883164"/>
    <n v="157.71591324548558"/>
    <n v="151.15014393353678"/>
    <n v="151.15014393353678"/>
    <n v="151.15014393353678"/>
    <n v="330.13613106085131"/>
    <n v="342.19553629575904"/>
    <n v="371.69553882719396"/>
    <n v="385.50528352657597"/>
    <n v="392.49041568851169"/>
    <n v="392.49041568851169"/>
    <n v="392.49041568851169"/>
    <n v="400.36456467105739"/>
    <n v="400.9296103547195"/>
    <n v="415.8570315268737"/>
    <n v="423.70314895725767"/>
    <n v="396.20482403519213"/>
    <n v="396.20482403519213"/>
    <n v="543.38121686702061"/>
    <n v="553.29741081413954"/>
    <n v="577.55463916363101"/>
    <n v="611.41234994175204"/>
    <n v="617.15607642865314"/>
    <n v="617.15607642865314"/>
    <n v="617.15607642865314"/>
    <n v="316.70655355918348"/>
    <n v="317.17117867783833"/>
    <n v="337.71885838304456"/>
    <n v="315.86457687366624"/>
    <n v="296.37465116365917"/>
    <n v="296.37465116365917"/>
    <n v="307.06253630245089"/>
    <n v="307.78264596053913"/>
    <n v="309.54419525113121"/>
    <n v="312.00292736771786"/>
    <n v="312.4200342676728"/>
    <n v="312.4200342676728"/>
    <n v="312.4200342676728"/>
    <n v="312.89022750034928"/>
    <n v="312.92396837281689"/>
    <n v="314.41613186678745"/>
    <n v="314.88465123652878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  <n v="295.45438422914435"/>
  </r>
  <r>
    <s v="DE Florida"/>
    <x v="26"/>
    <s v="Regulated &amp; Renewable Energy"/>
    <s v="PEF Fossil Hydro Maintenance Univ of Florida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53.3771397808"/>
    <n v="68.155571448800004"/>
    <n v="80.310178808200007"/>
    <n v="79.007084094406608"/>
    <n v="79.007084094406608"/>
    <n v="88.373838910506606"/>
    <n v="88.373838910506606"/>
    <n v="88.373838910506606"/>
    <n v="95.350765101906603"/>
    <n v="88.553874936975362"/>
    <n v="88.553874936975362"/>
    <n v="237.25202058247538"/>
    <n v="247.27074453287537"/>
    <n v="271.77878420327539"/>
    <n v="296.8555316616754"/>
    <n v="302.65864628667538"/>
    <n v="297.64199514412337"/>
    <n v="297.64199514412337"/>
    <n v="304.18368799412337"/>
    <n v="164.68030261633993"/>
    <n v="163.59103912460594"/>
    <n v="156.78068624206381"/>
    <n v="156.78068624206381"/>
    <n v="156.78068624206381"/>
    <n v="342.43577517975473"/>
    <n v="354.94451950860491"/>
    <n v="385.5437059674864"/>
    <n v="399.86800823002545"/>
    <n v="407.11340969177928"/>
    <n v="407.11340969177928"/>
    <n v="407.11340969177928"/>
    <n v="415.2809531577563"/>
    <n v="415.86705270855259"/>
    <n v="431.35067659333959"/>
    <n v="439.48914403837682"/>
    <n v="410.96630823179623"/>
    <n v="410.96630823179623"/>
    <n v="563.6223353196558"/>
    <n v="573.9077264932904"/>
    <n v="599.06809383717291"/>
    <n v="634.18638634474678"/>
    <n v="640.14396180436222"/>
    <n v="640.14396180436222"/>
    <n v="640.14396180436222"/>
    <n v="328.50326792207943"/>
    <n v="328.98519184570841"/>
    <n v="350.29789756784697"/>
    <n v="327.62960802593415"/>
    <n v="307.41373956667081"/>
    <n v="307.41373956667081"/>
    <n v="318.50003851361555"/>
    <n v="319.24699180142483"/>
    <n v="321.07420661442848"/>
    <n v="323.62459323638046"/>
    <n v="324.05724868932413"/>
    <n v="324.05724868932413"/>
    <n v="324.05724868932413"/>
    <n v="324.54496938173332"/>
    <n v="324.57996801748294"/>
    <n v="326.12775510136862"/>
    <n v="326.61373953401699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  <n v="306.45971770912701"/>
  </r>
  <r>
    <s v="DE Florida"/>
    <x v="26"/>
    <s v="Regulated &amp; Renewable Energy"/>
    <s v="PEF Fossil Hydro Maintenance Univ of Florida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13.2985808672"/>
    <n v="16.980534779199996"/>
    <n v="20.008779258799997"/>
    <n v="19.684121352809392"/>
    <n v="19.684121352809392"/>
    <n v="22.017789790209392"/>
    <n v="22.017789790209392"/>
    <n v="22.017789790209392"/>
    <n v="23.756047357809393"/>
    <n v="22.062644641309252"/>
    <n v="22.062644641309252"/>
    <n v="59.109858538309254"/>
    <n v="61.605961011909251"/>
    <n v="67.711985965509257"/>
    <n v="73.959700911109252"/>
    <n v="75.405510661109247"/>
    <n v="74.155643373807422"/>
    <n v="74.155643373807422"/>
    <n v="75.785465273807418"/>
    <n v="41.029068447128033"/>
    <n v="40.757685254060732"/>
    <n v="39.060928385585122"/>
    <n v="39.060928385585122"/>
    <n v="39.060928385585122"/>
    <n v="85.317356014150278"/>
    <n v="88.433940806317622"/>
    <n v="96.057804294397158"/>
    <n v="99.626739865881589"/>
    <n v="101.43194967872974"/>
    <n v="101.43194967872974"/>
    <n v="101.43194967872974"/>
    <n v="103.46691346775856"/>
    <n v="103.6129416300334"/>
    <n v="107.47072507002814"/>
    <n v="109.49844449605014"/>
    <n v="102.39199784712441"/>
    <n v="102.39199784712441"/>
    <n v="140.42608706073787"/>
    <n v="142.98868149580579"/>
    <n v="149.25736065941163"/>
    <n v="158.00704644478907"/>
    <n v="159.49137012889383"/>
    <n v="159.49137012889383"/>
    <n v="159.49137012889383"/>
    <n v="81.846333666931898"/>
    <n v="81.966404507599918"/>
    <n v="87.276442809283026"/>
    <n v="81.628656483629044"/>
    <n v="76.591888908644052"/>
    <n v="76.591888908644052"/>
    <n v="79.351915420537949"/>
    <n v="79.537875666366261"/>
    <n v="79.992776021385581"/>
    <n v="80.627716024884847"/>
    <n v="80.735429205483243"/>
    <n v="80.735429205483243"/>
    <n v="80.735429205483243"/>
    <n v="80.856851336339602"/>
    <n v="80.865564538374969"/>
    <n v="81.250899031584595"/>
    <n v="81.371888906104147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  <n v="76.350756515551794"/>
  </r>
  <r>
    <s v="DE Florida"/>
    <x v="26"/>
    <s v="Regulated &amp; Renewable Energy"/>
    <s v="PEF Fossil Hydro Maintenance Univ of Florida Other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.75"/>
    <n v="769.5"/>
    <n v="1154.25"/>
    <n v="1539"/>
    <n v="1923.75"/>
    <n v="2308.5"/>
    <n v="2693.25"/>
    <n v="3078"/>
    <n v="3462.75"/>
    <n v="3847.5"/>
    <n v="4232.25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Univ of Florida Other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.83333333333331"/>
    <n v="535.66666666666663"/>
    <n v="803.5"/>
    <n v="1071.3333333333333"/>
    <n v="1339.1666666666665"/>
    <n v="1606.9999999999998"/>
    <n v="1874.833333333333"/>
    <n v="2142.6666666666665"/>
    <n v="2410.5"/>
    <n v="2678.3333333333335"/>
    <n v="2946.166666666667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Univ of Florida Other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2"/>
    <n v="2564"/>
    <n v="3846"/>
    <n v="5128"/>
    <n v="6410"/>
    <n v="7692"/>
    <n v="8974"/>
    <n v="10256"/>
    <n v="11538"/>
    <n v="12820"/>
    <n v="14102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Univ of Florida Other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.33333333333334"/>
    <n v="492.66666666666669"/>
    <n v="739"/>
    <n v="985.33333333333337"/>
    <n v="1231.6666666666667"/>
    <n v="1478"/>
    <n v="1724.3333333333333"/>
    <n v="1970.6666666666665"/>
    <n v="2217"/>
    <n v="2463.3333333333335"/>
    <n v="2709.666666666667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Univ of Florida Other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.5"/>
    <n v="511"/>
    <n v="766.5"/>
    <n v="1022"/>
    <n v="1277.5"/>
    <n v="1533"/>
    <n v="1788.5"/>
    <n v="2044"/>
    <n v="2299.5"/>
    <n v="2555"/>
    <n v="2810.5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Maintenance Univ of Florida Other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.666666666666664"/>
    <n v="127.33333333333333"/>
    <n v="191"/>
    <n v="254.66666666666666"/>
    <n v="318.33333333333331"/>
    <n v="382"/>
    <n v="445.66666666666669"/>
    <n v="509.33333333333337"/>
    <n v="573"/>
    <n v="636.66666666666663"/>
    <n v="700.33333333333326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Fossil Hydro Recv-Env Anclote BA-311"/>
    <s v="AFUDC Not Eligible"/>
    <s v="Recoverable"/>
    <s v="Environmental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60294644945"/>
    <n v="21.2058928989"/>
    <n v="31.808839348349998"/>
    <n v="42.4117857978"/>
    <n v="53.014732247250002"/>
    <n v="63.617678696700004"/>
    <n v="74.220625146149999"/>
    <n v="84.823571595600001"/>
    <n v="95.426518045050003"/>
    <n v="106.0294644945"/>
    <n v="116.63241094395001"/>
    <n v="127.23535739339999"/>
    <n v="127.23535739339999"/>
    <n v="159.83941879504999"/>
    <n v="192.44348019669999"/>
    <n v="225.04754159834999"/>
    <n v="257.65160300000002"/>
    <n v="290.25566440165005"/>
    <n v="322.85972580330008"/>
    <n v="355.46378720495011"/>
    <n v="388.06784860660014"/>
    <n v="420.67191000825017"/>
    <n v="453.27597140990019"/>
    <n v="485.88003281155022"/>
    <n v="518.48409421320014"/>
    <n v="518.48409421320014"/>
    <n v="568.61283842430009"/>
    <n v="618.74158263540005"/>
    <n v="668.87032684650001"/>
    <n v="718.99907105759996"/>
    <n v="769.12781526869992"/>
    <n v="819.25655947979988"/>
    <n v="869.38530369089983"/>
    <n v="919.51404790199979"/>
    <n v="969.64279211309974"/>
    <n v="1019.7715363241997"/>
    <n v="1069.9002805352998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  <n v="1120.0290247463997"/>
  </r>
  <r>
    <s v="DE Florida"/>
    <x v="26"/>
    <s v="Regulated &amp; Renewable Energy"/>
    <s v="PEF Fossil Hydro Recv-Env Anclote BA-312"/>
    <s v="AFUDC Not Eligible"/>
    <s v="Recoverable"/>
    <s v="Environmental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.083516649399996"/>
    <n v="106.16703329879999"/>
    <n v="159.25054994819999"/>
    <n v="212.33406659759999"/>
    <n v="265.41758324699998"/>
    <n v="318.50109989639998"/>
    <n v="371.58461654579997"/>
    <n v="424.66813319519997"/>
    <n v="477.75164984459997"/>
    <n v="530.83516649399996"/>
    <n v="583.9186831433999"/>
    <n v="637.00219979279996"/>
    <n v="637.00219979279996"/>
    <n v="800.23401884459997"/>
    <n v="963.46583789639999"/>
    <n v="1126.6976569481999"/>
    <n v="1289.9294759999998"/>
    <n v="1453.1612950517997"/>
    <n v="1616.3931141035996"/>
    <n v="1779.6249331553995"/>
    <n v="1942.8567522071994"/>
    <n v="2106.0885712589993"/>
    <n v="2269.3203903107992"/>
    <n v="2432.5522093625991"/>
    <n v="2595.7840284143995"/>
    <n v="2595.7840284143995"/>
    <n v="2846.7529492355993"/>
    <n v="3097.7218700567992"/>
    <n v="3348.690790877999"/>
    <n v="3599.6597116991989"/>
    <n v="3850.6286325203987"/>
    <n v="4101.5975533415985"/>
    <n v="4352.5664741627988"/>
    <n v="4603.5353949839991"/>
    <n v="4854.5043158051994"/>
    <n v="5105.4732366263997"/>
    <n v="5356.4421574476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  <n v="5607.4110782688003"/>
  </r>
  <r>
    <s v="DE Florida"/>
    <x v="26"/>
    <s v="Regulated &amp; Renewable Energy"/>
    <s v="PEF Fossil Hydro Recv-Env Anclote BA-314"/>
    <s v="AFUDC Not Eligible"/>
    <s v="Recoverable"/>
    <s v="Environmental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.57545299745"/>
    <n v="75.1509059949"/>
    <n v="112.72635899235"/>
    <n v="150.3018119898"/>
    <n v="187.87726498724999"/>
    <n v="225.45271798469997"/>
    <n v="263.02817098214996"/>
    <n v="300.60362397959994"/>
    <n v="338.17907697704993"/>
    <n v="375.75452997449992"/>
    <n v="413.3299829719499"/>
    <n v="450.9054359694"/>
    <n v="450.9054359694"/>
    <n v="566.44995772704999"/>
    <n v="681.99447948470004"/>
    <n v="797.53900124235008"/>
    <n v="913.08352300000013"/>
    <n v="1028.6280447576501"/>
    <n v="1144.1725665153001"/>
    <n v="1259.7170882729501"/>
    <n v="1375.2616100306002"/>
    <n v="1490.8061317882502"/>
    <n v="1606.3506535459003"/>
    <n v="1721.8951753035503"/>
    <n v="1837.4396970612001"/>
    <n v="1837.4396970612001"/>
    <n v="2015.0893985763"/>
    <n v="2192.7391000913999"/>
    <n v="2370.3888016064998"/>
    <n v="2548.0385031215997"/>
    <n v="2725.6882046366995"/>
    <n v="2903.3379061517994"/>
    <n v="3080.9876076668993"/>
    <n v="3258.6373091819992"/>
    <n v="3436.287010697099"/>
    <n v="3613.9367122121989"/>
    <n v="3791.5864137272988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  <n v="3969.2361152423991"/>
  </r>
  <r>
    <s v="DE Florida"/>
    <x v="26"/>
    <s v="Regulated &amp; Renewable Energy"/>
    <s v="PEF Fossil Hydro Recv-Env Anclote BA-315"/>
    <s v="AFUDC Not Eligible"/>
    <s v="Recoverable"/>
    <s v="Environmental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1573463911499999"/>
    <n v="18.3146927823"/>
    <n v="27.47203917345"/>
    <n v="36.6293855646"/>
    <n v="45.78673195575"/>
    <n v="54.9440783469"/>
    <n v="64.10142473805"/>
    <n v="73.258771129199999"/>
    <n v="82.416117520349999"/>
    <n v="91.573463911499999"/>
    <n v="100.73081030265"/>
    <n v="109.8881566938"/>
    <n v="109.8881566938"/>
    <n v="138.04699777035"/>
    <n v="166.20583884690001"/>
    <n v="194.36467992345001"/>
    <n v="222.52352100000002"/>
    <n v="250.68236207655002"/>
    <n v="278.84120315310003"/>
    <n v="307.00004422965003"/>
    <n v="335.15888530620003"/>
    <n v="363.31772638275004"/>
    <n v="391.47656745930004"/>
    <n v="419.63540853585005"/>
    <n v="447.79424961240005"/>
    <n v="447.79424961240005"/>
    <n v="491.08846760010005"/>
    <n v="534.3826855878001"/>
    <n v="577.67690357550009"/>
    <n v="620.97112156320009"/>
    <n v="664.26533955090008"/>
    <n v="707.55955753860007"/>
    <n v="750.85377552630007"/>
    <n v="794.14799351400006"/>
    <n v="837.44221150170006"/>
    <n v="880.73642948940005"/>
    <n v="924.03064747710005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  <n v="967.32486546480004"/>
  </r>
  <r>
    <s v="DE Florida"/>
    <x v="26"/>
    <s v="Regulated &amp; Renewable Energy"/>
    <s v="PEF Fossil Hydro Recv-Env Anclote BA-316.1"/>
    <s v="AFUDC Not Eligible"/>
    <s v="Recoverable"/>
    <s v="Environmental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4205251255"/>
    <n v="4.6841050251"/>
    <n v="7.0261575376500005"/>
    <n v="9.3682100502000001"/>
    <n v="11.71026256275"/>
    <n v="14.052315075299999"/>
    <n v="16.394367587849999"/>
    <n v="18.7364201004"/>
    <n v="21.078472612950002"/>
    <n v="23.420525125500003"/>
    <n v="25.762577638050004"/>
    <n v="28.104630150599998"/>
    <n v="28.104630150599998"/>
    <n v="35.306441862949988"/>
    <n v="42.508253575299982"/>
    <n v="49.710065287649975"/>
    <n v="56.911876999999969"/>
    <n v="64.113688712349955"/>
    <n v="71.315500424699948"/>
    <n v="78.517312137049942"/>
    <n v="85.719123849399935"/>
    <n v="92.920935561749928"/>
    <n v="100.12274727409992"/>
    <n v="107.32455898644992"/>
    <n v="114.52637069879991"/>
    <n v="114.52637069879991"/>
    <n v="125.59915616369992"/>
    <n v="136.67194162859991"/>
    <n v="147.7447270934999"/>
    <n v="158.8175125583999"/>
    <n v="169.89029802329989"/>
    <n v="180.96308348819989"/>
    <n v="192.03586895309988"/>
    <n v="203.10865441799987"/>
    <n v="214.18143988289987"/>
    <n v="225.25422534779986"/>
    <n v="236.32701081269985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  <n v="247.39979627759988"/>
  </r>
  <r>
    <s v="DE Florida"/>
    <x v="26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207.63575"/>
    <n v="253.59973933511463"/>
    <n v="754.73854142502"/>
    <n v="208.11145393729075"/>
    <n v="230.82645393729075"/>
    <n v="481.93747463862775"/>
    <n v="208.33539151343902"/>
    <n v="208.79908855089403"/>
    <n v="209.8963415834244"/>
    <n v="211.00275120471963"/>
    <n v="212.11841289129197"/>
    <n v="213.24342329572056"/>
    <n v="213.24342329572056"/>
    <n v="421.97264303890734"/>
    <n v="469.03907850870132"/>
    <n v="968.70032533886354"/>
    <n v="419.88354023490388"/>
    <n v="443.52742334469093"/>
    <n v="696.27450428802308"/>
    <n v="938.89056056735399"/>
    <n v="943.18166176417196"/>
    <n v="948.1381438339946"/>
    <n v="953.1359878018369"/>
    <n v="958.17562495164862"/>
    <n v="963.25749187987674"/>
    <n v="963.25749187987674"/>
    <n v="968.19688417620034"/>
    <n v="973.17682438824284"/>
    <n v="978.19772906300375"/>
    <n v="983.26001980809292"/>
    <n v="988.36412336202977"/>
    <n v="993.51047166563637"/>
    <n v="998.69950193454224"/>
    <n v="1003.9316567328191"/>
    <n v="1009.207384047763"/>
    <n v="1014.5271373658495"/>
    <n v="1019.8913757498732"/>
    <n v="1025.3005639173032"/>
    <n v="1025.3005639173032"/>
    <n v="1030.5581007125229"/>
    <n v="1035.8587971002737"/>
    <n v="1041.2030964571991"/>
    <n v="1046.5914475465054"/>
    <n v="1052.0243045927878"/>
    <n v="1057.5021273580226"/>
    <n v="1063.0253812187427"/>
    <n v="1068.5945372444141"/>
    <n v="1074.2100722770351"/>
    <n v="1079.8724690119832"/>
    <n v="1085.5822160801247"/>
    <n v="1091.339808131215"/>
    <n v="1091.339808131215"/>
    <n v="1096.9359809992136"/>
    <n v="1102.5780933537294"/>
    <n v="1108.2666171291376"/>
    <n v="1114.0020299933221"/>
    <n v="1119.7848154273231"/>
    <n v="1125.6154628062222"/>
    <n v="1131.4944674812891"/>
    <n v="1137.4223308634057"/>
    <n v="1143.3995605077941"/>
    <n v="1149.4266702000691"/>
    <n v="1155.5041800436372"/>
    <n v="1161.6326165484684"/>
    <n v="1161.6326165484684"/>
    <n v="1167.7935563835708"/>
    <n v="1173.9871719365472"/>
    <n v="1180.2136365092913"/>
    <n v="1186.4731243228359"/>
    <n v="1192.7658105222285"/>
    <n v="1199.0918711814318"/>
    <n v="1205.4514833082501"/>
    <n v="1211.8448248492818"/>
    <n v="1218.2720746949005"/>
    <n v="1224.7334126842575"/>
    <n v="1231.2290196103156"/>
    <n v="1237.759077224908"/>
    <n v="1237.759077224908"/>
  </r>
  <r>
    <s v="DE Florida"/>
    <x v="26"/>
    <s v="Regulated &amp; Renewable Energy"/>
    <s v="PEF RRE Maint Bartow CT 1&amp;3 BG-341"/>
    <s v="AFUDC Not Eligible"/>
    <s v="Maintenance"/>
    <s v="Maintenance"/>
    <s v="Fossil Hydro"/>
    <s v="BG - Other Production Plant"/>
    <s v="~"/>
    <s v="PEF Bartow CT 1&amp;3-341"/>
    <n v="0"/>
    <n v="0"/>
    <n v="0"/>
    <n v="0"/>
    <n v="0"/>
    <n v="0"/>
    <n v="0"/>
    <n v="0"/>
    <n v="0"/>
    <n v="0"/>
    <n v="0"/>
    <n v="0"/>
    <n v="0"/>
    <n v="0.28678663739999999"/>
    <n v="23.832943538399999"/>
    <n v="24.251558249999999"/>
    <n v="39.250733148599998"/>
    <n v="50.705847351000003"/>
    <n v="0"/>
    <n v="0"/>
    <n v="0"/>
    <n v="0"/>
    <n v="0"/>
    <n v="0"/>
    <n v="0"/>
    <n v="0"/>
    <n v="1.594641939"/>
    <n v="3.1934474466"/>
    <n v="4.8997982453999995"/>
    <n v="6.6061490441999995"/>
    <n v="8.3124998429999994"/>
    <n v="10.0188506418"/>
    <n v="11.725201440599999"/>
    <n v="0.80171137080000321"/>
    <n v="14.343482545800002"/>
    <n v="15.942288053400002"/>
    <n v="17.541093561000004"/>
    <n v="0"/>
    <n v="0"/>
    <n v="2.6002012034603195"/>
    <n v="5.2071914645890951"/>
    <n v="7.9895435977253833"/>
    <n v="10.771895730861672"/>
    <n v="13.554247863997961"/>
    <n v="16.33659999713425"/>
    <n v="19.118952130270539"/>
    <n v="21.901304263406828"/>
    <n v="11.651746822990475"/>
    <n v="14.25873708411925"/>
    <n v="16.865727345248025"/>
    <n v="0"/>
    <n v="0"/>
    <n v="0.99908558269122572"/>
    <n v="2.0007797518362951"/>
    <n v="3.0698539059776384"/>
    <n v="4.1389280601189817"/>
    <n v="5.2080022142603255"/>
    <n v="6.2770763684016693"/>
    <n v="7.346150522543013"/>
    <n v="8.4152246766843568"/>
    <n v="16.899504447684485"/>
    <n v="17.901198616829554"/>
    <n v="18.9028927859746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RRE Maint Bartow CT 1&amp;3 BG-342"/>
    <s v="AFUDC Not Eligible"/>
    <s v="Maintenance"/>
    <s v="Maintenance"/>
    <s v="Fossil Hydro"/>
    <s v="BG - Other Production Plant"/>
    <s v="~"/>
    <s v="PEF Bartow CT 1&amp;3-342"/>
    <n v="0"/>
    <n v="0"/>
    <n v="0"/>
    <n v="0"/>
    <n v="0"/>
    <n v="0"/>
    <n v="0"/>
    <n v="0"/>
    <n v="0"/>
    <n v="0"/>
    <n v="0"/>
    <n v="0"/>
    <n v="0"/>
    <n v="0.50185882029999995"/>
    <n v="41.706172354800003"/>
    <n v="42.438722125000005"/>
    <n v="68.686347496700009"/>
    <n v="88.732086559500019"/>
    <n v="0"/>
    <n v="0"/>
    <n v="0"/>
    <n v="0"/>
    <n v="0"/>
    <n v="0"/>
    <n v="0"/>
    <n v="0"/>
    <n v="2.7905244455"/>
    <n v="5.5883348776999995"/>
    <n v="8.5743428962999992"/>
    <n v="11.560350914899999"/>
    <n v="14.546358933499999"/>
    <n v="17.532366952099999"/>
    <n v="20.518374970699998"/>
    <n v="1.4029451526000045"/>
    <n v="25.100204440100004"/>
    <n v="27.898014872300003"/>
    <n v="30.695825304500001"/>
    <n v="0"/>
    <n v="0"/>
    <n v="4.5501907632159302"/>
    <n v="9.1122619560897036"/>
    <n v="13.981205543748526"/>
    <n v="18.850149131407349"/>
    <n v="23.719092719066172"/>
    <n v="28.588036306724995"/>
    <n v="33.456979894383821"/>
    <n v="38.325923482042647"/>
    <n v="20.389833947752379"/>
    <n v="24.951905140626153"/>
    <n v="29.513976333499926"/>
    <n v="0"/>
    <n v="0"/>
    <n v="1.7483377763128536"/>
    <n v="3.5012404170567875"/>
    <n v="5.3720538506069344"/>
    <n v="7.2428672841570814"/>
    <n v="9.1136807177072274"/>
    <n v="10.984494151257374"/>
    <n v="12.855307584807521"/>
    <n v="14.726121018357668"/>
    <n v="29.57308416688991"/>
    <n v="31.325986807633843"/>
    <n v="33.078889448377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RRE Maint Bartow CT 1&amp;3 BG-343"/>
    <s v="AFUDC Not Eligible"/>
    <s v="Maintenance"/>
    <s v="Maintenance"/>
    <s v="Fossil Hydro"/>
    <s v="BG - Other Production Plant"/>
    <s v="~"/>
    <s v="PEF Bartow CT 1&amp;3-343"/>
    <n v="0"/>
    <n v="0"/>
    <n v="0"/>
    <n v="0"/>
    <n v="0"/>
    <n v="0"/>
    <n v="0"/>
    <n v="0"/>
    <n v="0"/>
    <n v="0"/>
    <n v="0"/>
    <n v="0"/>
    <n v="0"/>
    <n v="1.5330877627999999"/>
    <n v="127.4047996848"/>
    <n v="129.6426065"/>
    <n v="209.82434612919999"/>
    <n v="271.06044682200002"/>
    <n v="0"/>
    <n v="0"/>
    <n v="0"/>
    <n v="0"/>
    <n v="0"/>
    <n v="0"/>
    <n v="0"/>
    <n v="0"/>
    <n v="8.5245465580000008"/>
    <n v="17.0713504852"/>
    <n v="26.193063938800002"/>
    <n v="35.314777392400003"/>
    <n v="44.436490846000005"/>
    <n v="53.558204299600007"/>
    <n v="62.679917753200009"/>
    <n v="4.2857432376000162"/>
    <n v="76.67657658760001"/>
    <n v="85.223380514800013"/>
    <n v="93.770184442000016"/>
    <n v="0"/>
    <n v="0"/>
    <n v="13.900008319714162"/>
    <n v="27.836309199384445"/>
    <n v="42.71004964204748"/>
    <n v="57.583790084710515"/>
    <n v="72.457530527373549"/>
    <n v="87.331270970036584"/>
    <n v="102.20501141269962"/>
    <n v="117.07875185536265"/>
    <n v="62.287248218805843"/>
    <n v="76.223549098476127"/>
    <n v="90.159849978146411"/>
    <n v="0"/>
    <n v="0"/>
    <n v="5.3408551203781638"/>
    <n v="10.695655074472604"/>
    <n v="16.410651136000588"/>
    <n v="22.125647197528572"/>
    <n v="27.840643259056556"/>
    <n v="33.55563932058454"/>
    <n v="39.270635382112523"/>
    <n v="44.985631443640507"/>
    <n v="90.340413699237615"/>
    <n v="95.695213653332061"/>
    <n v="101.050013607426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RRE Maint Bartow CT 1&amp;3 BG-344"/>
    <s v="AFUDC Not Eligible"/>
    <s v="Maintenance"/>
    <s v="Maintenance"/>
    <s v="Fossil Hydro"/>
    <s v="BG - Other Production Plant"/>
    <s v="~"/>
    <s v="PEF Bartow CT 1&amp;3-344"/>
    <n v="0"/>
    <n v="0"/>
    <n v="0"/>
    <n v="0"/>
    <n v="0"/>
    <n v="0"/>
    <n v="0"/>
    <n v="0"/>
    <n v="0"/>
    <n v="0"/>
    <n v="0"/>
    <n v="0"/>
    <n v="0"/>
    <n v="0.68223046070000004"/>
    <n v="56.695668241199996"/>
    <n v="57.691501624999994"/>
    <n v="93.372710812299999"/>
    <n v="120.62303150550002"/>
    <n v="0"/>
    <n v="0"/>
    <n v="0"/>
    <n v="0"/>
    <n v="0"/>
    <n v="0"/>
    <n v="0"/>
    <n v="0"/>
    <n v="3.7934588395"/>
    <n v="7.5968223012999996"/>
    <n v="11.656022904699999"/>
    <n v="15.715223508099999"/>
    <n v="19.7744241115"/>
    <n v="23.833624714900001"/>
    <n v="27.892825318300002"/>
    <n v="1.9071736494000078"/>
    <n v="34.12139698690001"/>
    <n v="37.924760448700013"/>
    <n v="41.728123910500017"/>
    <n v="0"/>
    <n v="0"/>
    <n v="6.1855617856950689"/>
    <n v="12.387273912224915"/>
    <n v="19.006150561528653"/>
    <n v="25.625027210832389"/>
    <n v="32.243903860136129"/>
    <n v="38.862780509439865"/>
    <n v="45.481657158743602"/>
    <n v="52.100533808047338"/>
    <n v="27.718085734661742"/>
    <n v="33.91979786119159"/>
    <n v="40.121509987721439"/>
    <n v="0"/>
    <n v="0"/>
    <n v="2.3767028461911277"/>
    <n v="4.7596112016567309"/>
    <n v="7.3028083300676778"/>
    <n v="9.8460054584786256"/>
    <n v="12.389202586889573"/>
    <n v="14.932399715300519"/>
    <n v="17.475596843711465"/>
    <n v="20.01879397212241"/>
    <n v="40.201861598121596"/>
    <n v="42.584769953587198"/>
    <n v="44.9676783090528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RRE Maint Bartow CT 1&amp;3 BG-345"/>
    <s v="AFUDC Not Eligible"/>
    <s v="Maintenance"/>
    <s v="Maintenance"/>
    <s v="Fossil Hydro"/>
    <s v="BG - Other Production Plant"/>
    <s v="~"/>
    <s v="PEF Bartow CT 1&amp;3-345"/>
    <n v="0"/>
    <n v="0"/>
    <n v="0"/>
    <n v="0"/>
    <n v="0"/>
    <n v="0"/>
    <n v="0"/>
    <n v="0"/>
    <n v="0"/>
    <n v="0"/>
    <n v="0"/>
    <n v="0"/>
    <n v="0"/>
    <n v="0.52331977119999995"/>
    <n v="43.489650259199998"/>
    <n v="44.253526000000001"/>
    <n v="71.623576596800007"/>
    <n v="92.526530088000015"/>
    <n v="0"/>
    <n v="0"/>
    <n v="0"/>
    <n v="0"/>
    <n v="0"/>
    <n v="0"/>
    <n v="0"/>
    <n v="0"/>
    <n v="2.9098554320000001"/>
    <n v="5.8273084207999997"/>
    <n v="8.9410068751999994"/>
    <n v="12.054705329599999"/>
    <n v="15.168403783999999"/>
    <n v="18.2821022384"/>
    <n v="21.395800692800002"/>
    <n v="1.4629391904000073"/>
    <n v="26.173562590400007"/>
    <n v="29.091015579200008"/>
    <n v="32.008468568000005"/>
    <n v="0"/>
    <n v="0"/>
    <n v="4.7447702278084556"/>
    <n v="9.5019289271926084"/>
    <n v="14.579082782446516"/>
    <n v="19.656236637700424"/>
    <n v="24.733390492954332"/>
    <n v="29.810544348208239"/>
    <n v="34.887698203462151"/>
    <n v="39.964852058716062"/>
    <n v="21.261762879778097"/>
    <n v="26.018921579162249"/>
    <n v="30.776080278546402"/>
    <n v="0"/>
    <n v="0"/>
    <n v="1.8231018128433587"/>
    <n v="3.6509636970713428"/>
    <n v="5.6017785844496393"/>
    <n v="7.5525934718279357"/>
    <n v="9.5034083592062313"/>
    <n v="11.454223246584528"/>
    <n v="13.405038133962824"/>
    <n v="15.355853021341121"/>
    <n v="30.837715735759822"/>
    <n v="32.665577619987808"/>
    <n v="34.4934395042157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RRE Maint Bartow CT 1&amp;3 BG-346"/>
    <s v="AFUDC Not Eligible"/>
    <s v="Maintenance"/>
    <s v="Maintenance"/>
    <s v="Fossil Hydro"/>
    <s v="BG - Other Production Plant"/>
    <s v="~"/>
    <s v="PEF Bartow CT 1&amp;3-346"/>
    <n v="0"/>
    <n v="0"/>
    <n v="0"/>
    <n v="0"/>
    <n v="0"/>
    <n v="0"/>
    <n v="0"/>
    <n v="0"/>
    <n v="0"/>
    <n v="0"/>
    <n v="0"/>
    <n v="0"/>
    <n v="0"/>
    <n v="3.1746547600000001E-2"/>
    <n v="2.6382459216000003"/>
    <n v="2.6845855000000003"/>
    <n v="4.3449558164000006"/>
    <n v="5.6130076740000021"/>
    <n v="0"/>
    <n v="0"/>
    <n v="0"/>
    <n v="0"/>
    <n v="0"/>
    <n v="0"/>
    <n v="0"/>
    <n v="0"/>
    <n v="0.17652278599999999"/>
    <n v="0.3535064684"/>
    <n v="0.54239513959999996"/>
    <n v="0.73128381079999993"/>
    <n v="0.9201724819999999"/>
    <n v="1.1090611531999999"/>
    <n v="1.2979498243999998"/>
    <n v="8.8747399200000299E-2"/>
    <n v="1.5877868492000002"/>
    <n v="1.7647705316000002"/>
    <n v="1.9417542140000001"/>
    <n v="0"/>
    <n v="0"/>
    <n v="0.28783562589806466"/>
    <n v="0.57642278312403483"/>
    <n v="0.88442205127463913"/>
    <n v="1.1924213194252435"/>
    <n v="1.5004205875758478"/>
    <n v="1.8084198557264521"/>
    <n v="2.1164191238770567"/>
    <n v="2.4244183920276612"/>
    <n v="1.2898185860148303"/>
    <n v="1.5784057432408005"/>
    <n v="1.8669929004667707"/>
    <n v="0"/>
    <n v="0"/>
    <n v="0.11059621987597089"/>
    <n v="0.22148120360362064"/>
    <n v="0.33982497941574252"/>
    <n v="0.45816875522786443"/>
    <n v="0.57651253103998634"/>
    <n v="0.6948563068521082"/>
    <n v="0.81320008266423005"/>
    <n v="0.9315438584763519"/>
    <n v="1.8707319393564852"/>
    <n v="1.981616923084135"/>
    <n v="2.09250190681178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RRE Maint Bartow CT 2&amp;4 BG"/>
    <s v="AFUDC Not Eligible"/>
    <s v="Maintenance"/>
    <s v="Maintenance"/>
    <s v="Fossil Hydro"/>
    <s v="BG - Other Production Plant"/>
    <s v="~"/>
    <s v="PEF Bartow CT 2&amp;4-346"/>
    <n v="1416.17"/>
    <n v="1699.2900000000002"/>
    <n v="2217.41"/>
    <n v="2005.9999999999998"/>
    <n v="2209.4100000000003"/>
    <n v="2323.15"/>
    <n v="2546.61"/>
    <n v="2964.1000000000004"/>
    <n v="3337.2299999999996"/>
    <n v="3433.75"/>
    <n v="3871.2599999999998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RRE Maint Bartow CT 2&amp;4 BG-341"/>
    <s v="AFUDC Not Eligible"/>
    <s v="Maintenance"/>
    <s v="Maintenance"/>
    <s v="Fossil Hydro"/>
    <s v="BG - Other Production Plant"/>
    <s v="~"/>
    <s v="PEF Bartow CT 2&amp;4-341"/>
    <n v="0"/>
    <n v="0"/>
    <n v="0"/>
    <n v="0"/>
    <n v="0"/>
    <n v="0"/>
    <n v="0"/>
    <n v="0"/>
    <n v="0"/>
    <n v="0"/>
    <n v="0"/>
    <n v="0"/>
    <n v="0"/>
    <n v="0"/>
    <n v="5.0735049459999999"/>
    <n v="5.0735049459999999"/>
    <n v="10.571993763"/>
    <n v="12.4133201825"/>
    <n v="24.204081474999999"/>
    <n v="24.204081474999999"/>
    <n v="24.204081474999999"/>
    <n v="24.204081474999999"/>
    <n v="24.204081474999999"/>
    <n v="24.204081474999999"/>
    <n v="0"/>
    <n v="0"/>
    <n v="0"/>
    <n v="0"/>
    <n v="2.9188833315"/>
    <n v="7.9341737840000004"/>
    <n v="15.963725528000001"/>
    <n v="18.917495994500001"/>
    <n v="18.917495994500001"/>
    <n v="31.898042363000002"/>
    <n v="32.197069346500001"/>
    <n v="32.263198407499999"/>
    <n v="32.2631984074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RRE Maint Bartow CT 2&amp;4 BG-342"/>
    <s v="AFUDC Not Eligible"/>
    <s v="Maintenance"/>
    <s v="Maintenance"/>
    <s v="Fossil Hydro"/>
    <s v="BG - Other Production Plant"/>
    <s v="~"/>
    <s v="PEF Bartow CT 2&amp;4-342"/>
    <n v="0"/>
    <n v="0"/>
    <n v="0"/>
    <n v="0"/>
    <n v="0"/>
    <n v="0"/>
    <n v="0"/>
    <n v="0"/>
    <n v="0"/>
    <n v="0"/>
    <n v="0"/>
    <n v="0"/>
    <n v="0"/>
    <n v="0"/>
    <n v="1.3981555240000001"/>
    <n v="1.3981555240000001"/>
    <n v="2.9134280220000002"/>
    <n v="3.420860405"/>
    <n v="6.6701561500000004"/>
    <n v="6.6701561500000004"/>
    <n v="6.6701561500000004"/>
    <n v="6.6701561500000004"/>
    <n v="6.6701561500000004"/>
    <n v="6.6701561500000004"/>
    <n v="0"/>
    <n v="0"/>
    <n v="0"/>
    <n v="0"/>
    <n v="0.80438531099999999"/>
    <n v="2.1864980959999998"/>
    <n v="4.3992804319999994"/>
    <n v="5.213279932999999"/>
    <n v="5.213279932999999"/>
    <n v="8.7904564219999983"/>
    <n v="8.8728622209999983"/>
    <n v="8.8910860549999988"/>
    <n v="8.89108605499999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RRE Maint Bartow CT 2&amp;4 BG-343"/>
    <s v="AFUDC Not Eligible"/>
    <s v="Maintenance"/>
    <s v="Maintenance"/>
    <s v="Fossil Hydro"/>
    <s v="BG - Other Production Plant"/>
    <s v="~"/>
    <s v="PEF Bartow CT 2&amp;4-343"/>
    <n v="0"/>
    <n v="0"/>
    <n v="0"/>
    <n v="0"/>
    <n v="0"/>
    <n v="0"/>
    <n v="0"/>
    <n v="0"/>
    <n v="0"/>
    <n v="0"/>
    <n v="185.55"/>
    <n v="185.55"/>
    <n v="185.55"/>
    <n v="185.55"/>
    <n v="295.678972982"/>
    <n v="295.678972982"/>
    <n v="415.03293692099999"/>
    <n v="455.00202922749997"/>
    <n v="710.94036882499995"/>
    <n v="710.94036882499995"/>
    <n v="710.94036882499995"/>
    <n v="710.94036882499995"/>
    <n v="710.94036882499995"/>
    <n v="710.94036882499995"/>
    <n v="0"/>
    <n v="0"/>
    <n v="0"/>
    <n v="0"/>
    <n v="63.359280610500001"/>
    <n v="172.22460992800001"/>
    <n v="346.51955917600003"/>
    <n v="410.63612383150002"/>
    <n v="410.63612383150002"/>
    <n v="692.40075312099998"/>
    <n v="698.89163761550003"/>
    <n v="700.32708030250001"/>
    <n v="700.3270803025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RRE Maint Bartow CT 2&amp;4 BG-344"/>
    <s v="AFUDC Not Eligible"/>
    <s v="Maintenance"/>
    <s v="Maintenance"/>
    <s v="Fossil Hydro"/>
    <s v="BG - Other Production Plant"/>
    <s v="~"/>
    <s v="PEF Bartow CT 2&amp;4-344"/>
    <n v="0"/>
    <n v="0"/>
    <n v="0"/>
    <n v="0"/>
    <n v="0"/>
    <n v="0"/>
    <n v="0"/>
    <n v="0"/>
    <n v="0"/>
    <n v="0"/>
    <n v="0"/>
    <n v="0"/>
    <n v="0"/>
    <n v="0"/>
    <n v="19.539569526000001"/>
    <n v="19.539569526000001"/>
    <n v="40.715877753000001"/>
    <n v="47.807370907500001"/>
    <n v="93.21708322500001"/>
    <n v="93.21708322500001"/>
    <n v="93.21708322500001"/>
    <n v="93.21708322500001"/>
    <n v="93.21708322500001"/>
    <n v="93.21708322500001"/>
    <n v="0"/>
    <n v="0"/>
    <n v="0"/>
    <n v="0"/>
    <n v="11.2414838265"/>
    <n v="30.556852104000001"/>
    <n v="61.481032968000001"/>
    <n v="72.8568774795"/>
    <n v="72.8568774795"/>
    <n v="122.84880435299999"/>
    <n v="124.00044579149998"/>
    <n v="124.25512838249999"/>
    <n v="124.2551283824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RRE Maint Bartow CT 2&amp;4 BG-345"/>
    <s v="AFUDC Not Eligible"/>
    <s v="Maintenance"/>
    <s v="Maintenance"/>
    <s v="Fossil Hydro"/>
    <s v="BG - Other Production Plant"/>
    <s v="~"/>
    <s v="PEF Bartow CT 2&amp;4-345"/>
    <n v="0"/>
    <n v="0"/>
    <n v="0"/>
    <n v="0"/>
    <n v="0"/>
    <n v="0"/>
    <n v="0"/>
    <n v="0"/>
    <n v="0"/>
    <n v="0"/>
    <n v="0"/>
    <n v="0"/>
    <n v="0"/>
    <n v="0"/>
    <n v="2.24950765"/>
    <n v="2.24950765"/>
    <n v="4.6874460750000004"/>
    <n v="5.5038595625000006"/>
    <n v="10.731686875000001"/>
    <n v="10.731686875000001"/>
    <n v="10.731686875000001"/>
    <n v="10.731686875000001"/>
    <n v="10.731686875000001"/>
    <n v="10.731686875000001"/>
    <n v="0"/>
    <n v="0"/>
    <n v="0"/>
    <n v="0"/>
    <n v="1.2941842875"/>
    <n v="3.5178805999999998"/>
    <n v="7.0780501999999998"/>
    <n v="8.3877028624999994"/>
    <n v="8.3877028624999994"/>
    <n v="14.143061074999999"/>
    <n v="14.275644662499998"/>
    <n v="14.304965187499997"/>
    <n v="14.3049651874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RRE Maint Bartow CT 2&amp;4 BG-346"/>
    <s v="AFUDC Not Eligible"/>
    <s v="Maintenance"/>
    <s v="Maintenance"/>
    <s v="Fossil Hydro"/>
    <s v="BG - Other Production Plant"/>
    <s v="~"/>
    <s v="PEF Bartow CT 2&amp;4-346"/>
    <n v="0"/>
    <n v="0"/>
    <n v="0"/>
    <n v="0"/>
    <n v="0"/>
    <n v="0"/>
    <n v="0"/>
    <n v="0"/>
    <n v="0"/>
    <n v="0"/>
    <n v="0"/>
    <n v="0"/>
    <n v="0"/>
    <n v="0"/>
    <n v="4.1529372000000002E-2"/>
    <n v="4.1529372000000002E-2"/>
    <n v="8.6537466000000007E-2"/>
    <n v="0.101609715"/>
    <n v="0.19812345000000001"/>
    <n v="0.19812345000000001"/>
    <n v="0.19812345000000001"/>
    <n v="0.19812345000000001"/>
    <n v="0.19812345000000001"/>
    <n v="0.19812345000000001"/>
    <n v="0"/>
    <n v="0"/>
    <n v="0"/>
    <n v="0"/>
    <n v="2.3892633E-2"/>
    <n v="6.4945487999999996E-2"/>
    <n v="0.130671696"/>
    <n v="0.15484989900000001"/>
    <n v="0.15484989900000001"/>
    <n v="0.26110266599999998"/>
    <n v="0.26355036300000001"/>
    <n v="0.26409166500000003"/>
    <n v="0.264091665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RRE Maint Maint VS-343"/>
    <s v="AFUDC Not Eligible"/>
    <s v="Maintenance"/>
    <s v="Maintenance"/>
    <s v="Fossil Hydro"/>
    <s v="VS - Other - Intangible Plant - Software"/>
    <s v="~"/>
    <s v="PEF RUSD Communication"/>
    <n v="0"/>
    <n v="0"/>
    <n v="0"/>
    <n v="0"/>
    <n v="0"/>
    <n v="0"/>
    <n v="0"/>
    <n v="0"/>
    <n v="0"/>
    <n v="0"/>
    <n v="0"/>
    <n v="0"/>
    <n v="0"/>
    <n v="35.329000000000001"/>
    <n v="70.658000000000001"/>
    <n v="105.98699999999999"/>
    <n v="141.316"/>
    <n v="176.64500000000001"/>
    <n v="211.97400000000002"/>
    <n v="247.30300000000003"/>
    <n v="282.63200000000001"/>
    <n v="317.96100000000001"/>
    <n v="353.29"/>
    <n v="388.61900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&amp; Renewable Energy"/>
    <s v="PEF Solar Lake Placid Maint - 344"/>
    <s v="AFUDC Not Eligible"/>
    <s v="Maintenance"/>
    <s v="Maintenance"/>
    <s v="Renewable Generation - Solar"/>
    <s v="BY - Solar Energy Production"/>
    <s v="~"/>
    <s v="PEF Solar Growth Lake Placid"/>
    <n v="0"/>
    <n v="0"/>
    <n v="0"/>
    <n v="0"/>
    <n v="0"/>
    <n v="0"/>
    <n v="124.6"/>
    <n v="315.16000000000003"/>
    <n v="328.67"/>
    <n v="405.04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  <n v="78.040000000000006"/>
  </r>
  <r>
    <s v="DE Florida"/>
    <x v="26"/>
    <s v="Regulated &amp; Renewable Energy"/>
    <s v="PEF Solar Perry Maint - 344"/>
    <s v="AFUDC Not Eligible"/>
    <s v="Maintenance"/>
    <s v="Maintenance"/>
    <s v="Renewable Generation - Solar"/>
    <s v="BY - Solar Energy Production"/>
    <s v="~"/>
    <s v="PEF Perry Solar 344"/>
    <n v="0"/>
    <n v="0"/>
    <n v="0"/>
    <n v="0"/>
    <n v="0"/>
    <n v="46.59"/>
    <n v="46.59"/>
    <n v="67.290000000000006"/>
    <n v="75.94"/>
    <n v="137.38999999999999"/>
    <n v="155.52000000000001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  <n v="176.17"/>
  </r>
  <r>
    <s v="DE Florida"/>
    <x v="26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58363.99"/>
    <n v="47201.84"/>
    <n v="38339.519999999997"/>
    <n v="39331.22"/>
    <n v="40795.670000000006"/>
    <n v="44274.819999999992"/>
    <n v="32314.260000000002"/>
    <n v="17069.690000000002"/>
    <n v="15431.449999999997"/>
    <n v="15933.769999999997"/>
    <n v="18954.22"/>
    <n v="21647.61"/>
    <n v="21647.61"/>
    <n v="21647.61"/>
    <n v="21647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Utility Other"/>
    <s v="PEF Reg Other Facilities Maint SA"/>
    <s v="AFUDC Not Eligible"/>
    <s v="Maintenance"/>
    <s v="Maintenance"/>
    <s v="Regulated Utility Other"/>
    <s v="SA - Gen. Bldg. &amp; Oper. Centers"/>
    <s v="~"/>
    <s v="D GEN 390 5Z-STRUCT &amp; IMPROVE-50220"/>
    <n v="0"/>
    <n v="0"/>
    <n v="0"/>
    <n v="0"/>
    <n v="0"/>
    <n v="0"/>
    <n v="21.93"/>
    <n v="39.340000000000003"/>
    <n v="61.47"/>
    <n v="71.260000000000005"/>
    <n v="93.48"/>
    <n v="-30"/>
    <n v="-30"/>
    <n v="209.73047339999999"/>
    <n v="2011.5821068"/>
    <n v="0"/>
    <n v="1735.9052841"/>
    <n v="3112.8514181999999"/>
    <n v="0"/>
    <n v="1405.8452141"/>
    <n v="2501.3847782000003"/>
    <n v="0"/>
    <n v="3368.5699740999999"/>
    <n v="6211.4512082000001"/>
    <n v="0"/>
    <n v="0"/>
    <n v="182.6136741"/>
    <n v="385.4077082"/>
    <n v="0"/>
    <n v="208.22521470000001"/>
    <n v="411.8131894"/>
    <n v="0"/>
    <n v="203.9613147"/>
    <n v="403.91392940000003"/>
    <n v="0"/>
    <n v="229.31689470000001"/>
    <n v="451.84264940000003"/>
    <n v="0"/>
    <n v="0"/>
    <n v="1"/>
    <n v="22"/>
    <n v="0"/>
    <n v="20"/>
    <n v="35"/>
    <n v="0"/>
    <n v="16"/>
    <n v="28"/>
    <n v="0"/>
    <n v="41"/>
    <n v="75"/>
    <n v="0"/>
    <n v="0"/>
    <n v="1"/>
    <n v="22"/>
    <n v="0"/>
    <n v="20"/>
    <n v="35"/>
    <n v="0"/>
    <n v="16"/>
    <n v="28"/>
    <n v="0"/>
    <n v="41"/>
    <n v="75"/>
    <n v="0"/>
    <n v="0"/>
    <n v="1"/>
    <n v="22"/>
    <n v="0"/>
    <n v="20"/>
    <n v="35"/>
    <n v="0"/>
    <n v="16"/>
    <n v="28"/>
    <n v="0"/>
    <n v="41"/>
    <n v="75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Utility Other"/>
    <s v="PEF Reg Other IT Spend TD"/>
    <s v="AFUDC Not Eligible"/>
    <s v="Maintenance"/>
    <s v="Maintenance"/>
    <s v="Regulated Utility Other"/>
    <s v="TD - PD - Office Equipment"/>
    <s v="~"/>
    <s v="PEF Reg Other IT-Office Equip"/>
    <n v="0"/>
    <n v="0"/>
    <n v="0"/>
    <n v="0"/>
    <n v="0"/>
    <n v="0"/>
    <n v="0"/>
    <n v="0"/>
    <n v="159.75"/>
    <n v="18.829999999999998"/>
    <n v="199.39"/>
    <n v="264.11"/>
    <n v="264.11"/>
    <n v="810.07923000000005"/>
    <n v="1356.04846"/>
    <n v="0"/>
    <n v="666.66666999999995"/>
    <n v="1333.3333399999999"/>
    <n v="0"/>
    <n v="0"/>
    <n v="0"/>
    <n v="0"/>
    <n v="1187.7516700000001"/>
    <n v="2375.5033400000002"/>
    <n v="0"/>
    <n v="0"/>
    <n v="0"/>
    <n v="0"/>
    <n v="0"/>
    <n v="0"/>
    <n v="0"/>
    <n v="0"/>
    <n v="0"/>
    <n v="0"/>
    <n v="0"/>
    <n v="2175.3020000000001"/>
    <n v="4350.6040000000003"/>
    <n v="0"/>
    <n v="0"/>
    <n v="0"/>
    <n v="0"/>
    <n v="0"/>
    <n v="0"/>
    <n v="0"/>
    <n v="0"/>
    <n v="0"/>
    <n v="0"/>
    <n v="0"/>
    <n v="2535.7440009058059"/>
    <n v="5071.4880018116119"/>
    <n v="0"/>
    <n v="0"/>
    <n v="0"/>
    <n v="0"/>
    <n v="0"/>
    <n v="0"/>
    <n v="0"/>
    <n v="0"/>
    <n v="0"/>
    <n v="0"/>
    <n v="0"/>
    <n v="2683.3333341244938"/>
    <n v="5366.6666682489877"/>
    <n v="0"/>
    <n v="0"/>
    <n v="0"/>
    <n v="0"/>
    <n v="0"/>
    <n v="0"/>
    <n v="0"/>
    <n v="0"/>
    <n v="0"/>
    <n v="0"/>
    <n v="0"/>
    <n v="2683.3333341244938"/>
    <n v="5366.6666682489877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Utility Other"/>
    <s v="PEF Solar Exp Battery BY - Vision FL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1926.9166666666699"/>
    <n v="3853.8333333333399"/>
    <n v="5780.75000000001"/>
    <n v="7707.6666666666797"/>
    <n v="9634.5833333333503"/>
    <n v="11561.50000000002"/>
    <n v="13488.41666666669"/>
    <n v="15415.333333333359"/>
    <n v="17342.250000000029"/>
    <n v="19269.166666666701"/>
    <n v="21196.083333333372"/>
    <n v="23123.000000000044"/>
    <n v="23123.000000000044"/>
    <n v="25039.666666666715"/>
    <n v="26956.333333333387"/>
    <n v="28873.000000000058"/>
    <n v="30789.66666666673"/>
    <n v="32706.333333333401"/>
    <n v="34623.000000000073"/>
    <n v="36539.666666666744"/>
    <n v="38456.333333333416"/>
    <n v="40373.000000000087"/>
    <n v="42289.666666666759"/>
    <n v="44206.33333333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Utility Other"/>
    <s v="PEF Vision FL 2023 - DeBary Hydrogen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244.99"/>
    <n v="959.65"/>
    <n v="986.85"/>
    <n v="2466.09"/>
    <n v="2522.36"/>
    <n v="3219.59"/>
    <n v="5343.52"/>
    <n v="8145.37"/>
    <n v="8145.37"/>
    <n v="9458.869999999999"/>
    <n v="10772.369999999999"/>
    <n v="12085.869999999999"/>
    <n v="13399.369999999999"/>
    <n v="14712.869999999999"/>
    <n v="16026.369999999999"/>
    <n v="17339.87"/>
    <n v="18653.37"/>
    <n v="19966.87"/>
    <n v="21280.37"/>
    <n v="22593.87"/>
    <n v="23907.37"/>
    <n v="23907.37"/>
    <n v="23907.37"/>
    <n v="23907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Utility Other"/>
    <s v="PEF Vision FL 2023 - Hines Floating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6.69"/>
    <n v="17.55"/>
    <n v="47.61"/>
    <n v="628.45000000000005"/>
    <n v="638.73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gulated Utility Other"/>
    <s v="PEF Vision FL 2024 - UCF Research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7.26"/>
    <n v="9.77"/>
    <n v="20.49"/>
    <n v="28.67"/>
    <n v="28.67"/>
    <n v="239.58666666666699"/>
    <n v="450.50333333333401"/>
    <n v="661.42000000000098"/>
    <n v="872.33666666666795"/>
    <n v="1083.2533333333349"/>
    <n v="1294.1700000000019"/>
    <n v="1505.0866666666689"/>
    <n v="1716.0033333333358"/>
    <n v="1926.9200000000028"/>
    <n v="2137.8366666666698"/>
    <n v="2348.753333333336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newable Generation"/>
    <s v="PEF Solar - Transmission"/>
    <s v="AFUDC Not Eligible"/>
    <s v="Expansion"/>
    <s v="Regulated Renewables"/>
    <s v="Renewable Generation - Solar"/>
    <s v="BY - Solar Energy Production"/>
    <s v="~"/>
    <s v="PEF Solar Growth Transmission"/>
    <n v="21764.649999999998"/>
    <n v="23596.26"/>
    <n v="29353.510000000002"/>
    <n v="29096.34"/>
    <n v="8747.77"/>
    <n v="9066.619999999999"/>
    <n v="11416.87"/>
    <n v="14917.150000000001"/>
    <n v="20091.239999999998"/>
    <n v="23566.860000000008"/>
    <n v="27296.49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  <n v="42836.530000000013"/>
  </r>
  <r>
    <s v="DE Florida"/>
    <x v="26"/>
    <s v="Renewable Generation"/>
    <s v="PEF Solar 2018 - Hamilton"/>
    <s v="AFUDC Not Eligible"/>
    <s v="Expansion"/>
    <s v="Regulated Renewables"/>
    <s v="Renewable Generation - Solar"/>
    <s v="BY - Solar Energy Production"/>
    <s v="~"/>
    <s v="PEF Solar Growth Hamilton"/>
    <n v="38.22"/>
    <n v="150.92000000000002"/>
    <n v="179.39999999999998"/>
    <n v="187.1"/>
    <n v="217.26"/>
    <n v="196.01999999999998"/>
    <n v="291.05"/>
    <n v="461.05"/>
    <n v="659.58999999999992"/>
    <n v="863.94"/>
    <n v="1001.88"/>
    <n v="1330.0400000000002"/>
    <n v="1330.0400000000002"/>
    <n v="1330.0400000000002"/>
    <n v="1330.0400000000002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1122.404250000000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914.76850000000013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697.48149896430414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492.92149709780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  <n v="348.35562328453693"/>
  </r>
  <r>
    <s v="DE Florida"/>
    <x v="26"/>
    <s v="Renewable Generation"/>
    <s v="PEF Solar 2018 - Hamilton 344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.907145833333331"/>
    <n v="51.814291666666662"/>
    <n v="77.721437499999993"/>
    <n v="103.62858333333332"/>
    <n v="129.53572916666667"/>
    <n v="155.44287500000002"/>
    <n v="181.35002083333336"/>
    <n v="207.25716666666671"/>
    <n v="233.16431250000005"/>
    <n v="259.0714583333334"/>
    <n v="284.97860416666674"/>
    <n v="217.28700103569568"/>
    <n v="217.28700103569568"/>
    <n v="251.79831353569568"/>
    <n v="286.30962603569566"/>
    <n v="320.82093853569563"/>
    <n v="355.33225103569561"/>
    <n v="389.84356353569558"/>
    <n v="424.35487603569555"/>
    <n v="458.86618853569553"/>
    <n v="493.3775010356955"/>
    <n v="527.88881353569548"/>
    <n v="562.40012603569551"/>
    <n v="596.91143853569554"/>
    <n v="421.84700290219291"/>
    <n v="421.84700290219291"/>
    <n v="456.35831540219289"/>
    <n v="490.86962790219286"/>
    <n v="525.38094040219289"/>
    <n v="559.89225290219292"/>
    <n v="594.40356540219295"/>
    <n v="628.91487790219298"/>
    <n v="663.42619040219301"/>
    <n v="697.93750290219305"/>
    <n v="732.44881540219308"/>
    <n v="766.96012790219311"/>
    <n v="801.47144040219314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  <n v="566.41287671546297"/>
  </r>
  <r>
    <s v="DE Florida"/>
    <x v="26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71308.52"/>
    <n v="80632.160000000003"/>
    <n v="85635.77"/>
    <n v="88630.86"/>
    <n v="89530.28"/>
    <n v="91125.200000000012"/>
    <n v="91713.9300000000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85182.45"/>
    <n v="85798.45"/>
    <n v="88434.38"/>
    <n v="89045.41"/>
    <n v="89933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newable Generation"/>
    <s v="PEF Solar Growth 2021 Santa Fe"/>
    <s v="AFUDC Not Eligible"/>
    <s v="Expansion"/>
    <s v="Regulated Renewables"/>
    <s v="Renewable Generation - Solar"/>
    <s v="BY - Solar Energy Production"/>
    <s v="~"/>
    <s v="PEF Solar Growth Santa Fe"/>
    <n v="0"/>
    <n v="0"/>
    <n v="0"/>
    <n v="0"/>
    <n v="0"/>
    <n v="0"/>
    <n v="0"/>
    <n v="0"/>
    <n v="0"/>
    <n v="0"/>
    <n v="0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  <n v="101.25"/>
  </r>
  <r>
    <s v="DE Florida"/>
    <x v="26"/>
    <s v="Renewable Generation"/>
    <s v="PEF Solar Growth 2022 BY - Bay Trail 344"/>
    <s v="AFUDC Not Eligible"/>
    <s v="Expansion"/>
    <s v="Regulated Renewables"/>
    <s v="Renewable Generation - Solar"/>
    <s v="BY - Solar Energy Production"/>
    <s v="~"/>
    <s v="PEF Other Solar Growth 344"/>
    <n v="96064.46"/>
    <n v="98308.800000000003"/>
    <n v="99040.829999999987"/>
    <n v="100338.64"/>
    <n v="100974.63"/>
    <n v="37344.68"/>
    <n v="37648.94"/>
    <n v="37968.47"/>
    <n v="0"/>
    <n v="0"/>
    <n v="112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newable Generation"/>
    <s v="PEF Solar Growth 2022 BY - Dolphin"/>
    <s v="AFUDC Not Eligible"/>
    <s v="Expansion"/>
    <s v="Regulated Renewables"/>
    <s v="Renewable Generation - Solar"/>
    <s v="BY - Solar Energy Production"/>
    <s v="~"/>
    <s v="PEF Other Solar Growth 344"/>
    <n v="817.37"/>
    <n v="876.64"/>
    <n v="883.03"/>
    <n v="899.65"/>
    <n v="906.92"/>
    <n v="956.14"/>
    <n v="1044.75"/>
    <n v="1490.66"/>
    <n v="1611.96"/>
    <n v="1638.24"/>
    <n v="1729.7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  <n v="1689.09"/>
  </r>
  <r>
    <s v="DE Florida"/>
    <x v="26"/>
    <s v="Renewable Generation"/>
    <s v="PEF Solar Growth 2022 BY - Fort Green 344"/>
    <s v="AFUDC Not Eligible"/>
    <s v="Expansion"/>
    <s v="Regulated Renewables"/>
    <s v="Renewable Generation - Solar"/>
    <s v="BY - Solar Energy Production"/>
    <s v="~"/>
    <s v="PEF Other Solar Growth 344"/>
    <n v="68409.45"/>
    <n v="77661.840000000011"/>
    <n v="93733.650000000009"/>
    <n v="99006.68"/>
    <n v="101409.78000000001"/>
    <n v="0"/>
    <n v="0"/>
    <n v="0"/>
    <n v="0"/>
    <n v="0"/>
    <n v="0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  <n v="54.54"/>
  </r>
  <r>
    <s v="DE Florida"/>
    <x v="26"/>
    <s v="Renewable Generation"/>
    <s v="PEF Solar Growth 2022 BY - Hardeetown 344"/>
    <s v="AFUDC Not Eligible"/>
    <s v="Expansion"/>
    <s v="Regulated Renewables"/>
    <s v="Renewable Generation - Solar"/>
    <s v="BY - Solar Energy Production"/>
    <s v="~"/>
    <s v="PEF Other Solar Growth 344"/>
    <n v="15967.76"/>
    <n v="16526.09"/>
    <n v="17212.580000000002"/>
    <n v="21804.94"/>
    <n v="25071.53"/>
    <n v="31913.18"/>
    <n v="36766.120000000003"/>
    <n v="46227.41"/>
    <n v="57982.42"/>
    <n v="74802.070000000007"/>
    <n v="87674.78"/>
    <n v="96217.69"/>
    <n v="96217.69"/>
    <n v="97242.773416666678"/>
    <n v="98267.856833333353"/>
    <n v="99292.9402500000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newable Generation"/>
    <s v="PEF Solar Growth 2023 BY - Bay Ranch 344"/>
    <s v="AFUDC Not Eligible"/>
    <s v="Expansion"/>
    <s v="Regulated Renewables"/>
    <s v="Renewable Generation - Solar"/>
    <s v="BY - Solar Energy Production"/>
    <s v="~"/>
    <s v="PEF Other Solar Growth 344"/>
    <n v="7552.68"/>
    <n v="9305.17"/>
    <n v="9444.94"/>
    <n v="18660.62"/>
    <n v="23000.62"/>
    <n v="38716.79"/>
    <n v="40952.71"/>
    <n v="50679.76"/>
    <n v="65186.76"/>
    <n v="80591.509999999995"/>
    <n v="93058.05"/>
    <n v="96635.7"/>
    <n v="96635.7"/>
    <n v="98136.5494919314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newable Generation"/>
    <s v="PEF Solar Growth 2023 BY - Hildreth 344"/>
    <s v="AFUDC Not Eligible"/>
    <s v="Expansion"/>
    <s v="Regulated Renewables"/>
    <s v="Renewable Generation - Solar"/>
    <s v="BY - Solar Energy Production"/>
    <s v="~"/>
    <s v="PEF Other Solar Growth 344"/>
    <n v="6802.27"/>
    <n v="6969.03"/>
    <n v="7773.59"/>
    <n v="14475.11"/>
    <n v="24715.88"/>
    <n v="40866.879999999997"/>
    <n v="50031.68"/>
    <n v="87891.64"/>
    <n v="97238.68"/>
    <n v="101206.59"/>
    <n v="101267.74"/>
    <n v="103133.08"/>
    <n v="103133.08"/>
    <n v="104380.08"/>
    <n v="10562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newable Generation"/>
    <s v="PEF Solar Growth 2023 BY- High Springs 344"/>
    <s v="AFUDC Not Eligible"/>
    <s v="Expansion"/>
    <s v="Regulated Renewables"/>
    <s v="Renewable Generation - Solar"/>
    <s v="BY - Solar Energy Production"/>
    <s v="~"/>
    <s v="PEF Other Solar Growth 344"/>
    <n v="16439.45"/>
    <n v="17771.32"/>
    <n v="18364.560000000001"/>
    <n v="18476.57"/>
    <n v="21985.24"/>
    <n v="30930.36"/>
    <n v="39362.17"/>
    <n v="41213.050000000003"/>
    <n v="53798.41"/>
    <n v="63551"/>
    <n v="75845.679999999993"/>
    <n v="83805.460000000006"/>
    <n v="83805.460000000006"/>
    <n v="84804.46"/>
    <n v="85803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newable Generation"/>
    <s v="PEF Solar Growth 2024 BY - Falmouth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5.82"/>
    <n v="30.61"/>
    <n v="65.739999999999995"/>
    <n v="5673.59"/>
    <n v="5787.56"/>
    <n v="5787.56"/>
    <n v="12287.560000000001"/>
    <n v="18787.560000000001"/>
    <n v="25287.56"/>
    <n v="31787.56"/>
    <n v="38287.56"/>
    <n v="44787.56"/>
    <n v="51287.56"/>
    <n v="57787.56"/>
    <n v="64287.56"/>
    <n v="70787.56"/>
    <n v="77287.56"/>
    <n v="83787.56"/>
    <n v="83787.56"/>
    <n v="86454.56"/>
    <n v="89121.56"/>
    <n v="91788.56"/>
    <n v="94455.56"/>
    <n v="97122.55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newable Generation"/>
    <s v="PEF Solar Growth 2024 BY - Mule Creek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18.600000000000001"/>
    <n v="2302.59"/>
    <n v="6893.05"/>
    <n v="10995.03"/>
    <n v="20199.060000000001"/>
    <n v="20199.060000000001"/>
    <n v="27498.06"/>
    <n v="34797.06"/>
    <n v="42096.06"/>
    <n v="49395.06"/>
    <n v="56694.06"/>
    <n v="63993.06"/>
    <n v="71292.06"/>
    <n v="78591.06"/>
    <n v="85890.06"/>
    <n v="93189.06"/>
    <n v="100488.06"/>
    <n v="107787.06"/>
    <n v="107787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newable Generation"/>
    <s v="PEF Solar Growth 2024 BY - Spring Ridge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4.3899999999999997"/>
    <n v="7.34"/>
    <n v="12.97"/>
    <n v="2420.7000000000003"/>
    <n v="4456.6099999999997"/>
    <n v="4456.6099999999997"/>
    <n v="10623.61"/>
    <n v="16790.61"/>
    <n v="22957.61"/>
    <n v="29124.61"/>
    <n v="35291.61"/>
    <n v="41458.61"/>
    <n v="47625.61"/>
    <n v="53792.61"/>
    <n v="59959.61"/>
    <n v="66126.61"/>
    <n v="72293.61"/>
    <n v="78460.61"/>
    <n v="78460.61"/>
    <n v="81460.61"/>
    <n v="84460.61"/>
    <n v="87460.61"/>
    <n v="90460.61"/>
    <n v="93460.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newable Generation"/>
    <s v="PEF Solar Growth 2024 BY - Winquepin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17.79"/>
    <n v="160.36000000000001"/>
    <n v="413.39"/>
    <n v="10761.77"/>
    <n v="10861.12"/>
    <n v="10861.12"/>
    <n v="19465.120000000003"/>
    <n v="28069.120000000003"/>
    <n v="36673.120000000003"/>
    <n v="45277.120000000003"/>
    <n v="53881.120000000003"/>
    <n v="62485.120000000003"/>
    <n v="71089.119999999995"/>
    <n v="79693.119999999995"/>
    <n v="88297.12"/>
    <n v="96901.119999999995"/>
    <n v="105505.12"/>
    <n v="114109.12"/>
    <n v="114109.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newable Generation"/>
    <s v="PEF Solar Growth 2024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1835"/>
    <n v="3670"/>
    <n v="5505"/>
    <n v="7340"/>
    <n v="9175"/>
    <n v="11010"/>
    <n v="12845"/>
    <n v="14680"/>
    <n v="16515"/>
    <n v="18350"/>
    <n v="20185"/>
    <n v="22020"/>
    <n v="22020"/>
    <n v="34908.083333333336"/>
    <n v="47796.166666666672"/>
    <n v="60684.250000000007"/>
    <n v="73572.333333333343"/>
    <n v="86460.416666666672"/>
    <n v="99348.5"/>
    <n v="112236.58333333333"/>
    <n v="125124.66666666666"/>
    <n v="138012.75"/>
    <n v="150900.83333333334"/>
    <n v="163788.91666666669"/>
    <n v="176677.00000000003"/>
    <n v="176677.00000000003"/>
    <n v="180846.66666666669"/>
    <n v="185016.333333333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newable Generation"/>
    <s v="PEF Solar Growth 2025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1835"/>
    <n v="3670"/>
    <n v="5505"/>
    <n v="7340"/>
    <n v="9175"/>
    <n v="11010"/>
    <n v="12845"/>
    <n v="14680"/>
    <n v="16515"/>
    <n v="18350"/>
    <n v="20185"/>
    <n v="22020"/>
    <n v="22020"/>
    <n v="31565.5"/>
    <n v="41111"/>
    <n v="50656.5"/>
    <n v="60202"/>
    <n v="69747.5"/>
    <n v="79293"/>
    <n v="88838.5"/>
    <n v="98384"/>
    <n v="107929.5"/>
    <n v="117475"/>
    <n v="127020.5"/>
    <n v="136566"/>
    <n v="136566"/>
    <n v="163293.33333333334"/>
    <n v="190020.66666666669"/>
    <n v="216748.00000000003"/>
    <n v="243475.33333333337"/>
    <n v="270202.66666666669"/>
    <n v="296930"/>
    <n v="323657.33333333331"/>
    <n v="350384.66666666663"/>
    <n v="377111.99999999994"/>
    <n v="403839.33333333326"/>
    <n v="430566.666666666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newable Generation"/>
    <s v="PEF Solar Growth 2026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9.0833333333333"/>
    <n v="3818.1666666666665"/>
    <n v="5727.25"/>
    <n v="7636.333333333333"/>
    <n v="9545.4166666666661"/>
    <n v="11454.5"/>
    <n v="13363.583333333334"/>
    <n v="15272.666666666668"/>
    <n v="17181.75"/>
    <n v="19090.833333333332"/>
    <n v="20999.916666666664"/>
    <n v="22909"/>
    <n v="22909"/>
    <n v="40090.833333333328"/>
    <n v="57272.666666666657"/>
    <n v="74454.499999999985"/>
    <n v="91636.333333333314"/>
    <n v="108818.16666666664"/>
    <n v="125999.99999999997"/>
    <n v="143181.83333333331"/>
    <n v="160363.66666666666"/>
    <n v="177545.5"/>
    <n v="194727.33333333334"/>
    <n v="211909.16666666669"/>
    <n v="229091"/>
    <n v="229091"/>
    <n v="248181.91666666666"/>
    <n v="267272.83333333331"/>
    <n v="286363.75"/>
    <n v="305454.66666666669"/>
    <n v="324545.583333333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newable Generation"/>
    <s v="PEF Solar Growth 2027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1.3333333333333"/>
    <n v="3802.6666666666665"/>
    <n v="5704"/>
    <n v="7605.333333333333"/>
    <n v="9506.6666666666661"/>
    <n v="11408"/>
    <n v="13309.333333333334"/>
    <n v="15210.666666666668"/>
    <n v="17112"/>
    <n v="19013.333333333332"/>
    <n v="20914.666666666664"/>
    <n v="22816"/>
    <n v="22816"/>
    <n v="39927.916666666672"/>
    <n v="57039.833333333343"/>
    <n v="74151.750000000015"/>
    <n v="91263.666666666686"/>
    <n v="108375.58333333336"/>
    <n v="125487.50000000003"/>
    <n v="142599.41666666669"/>
    <n v="159711.33333333334"/>
    <n v="176823.25"/>
    <n v="193935.16666666666"/>
    <n v="211047.08333333331"/>
    <n v="228159"/>
    <n v="228159"/>
    <n v="247172.25"/>
    <n v="266185.5"/>
    <n v="285198.75"/>
    <n v="304212"/>
    <n v="32322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newable Generation"/>
    <s v="PEF Solar Growth 2028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3.8333333333333"/>
    <n v="3787.6666666666665"/>
    <n v="5681.5"/>
    <n v="7575.333333333333"/>
    <n v="9469.1666666666661"/>
    <n v="11363"/>
    <n v="13256.833333333334"/>
    <n v="15150.666666666668"/>
    <n v="17044.5"/>
    <n v="18938.333333333332"/>
    <n v="20832.166666666664"/>
    <n v="22726"/>
    <n v="22726"/>
    <n v="39770.5"/>
    <n v="56815"/>
    <n v="73859.5"/>
    <n v="90904"/>
    <n v="107948.5"/>
    <n v="124993"/>
    <n v="142037.5"/>
    <n v="159082"/>
    <n v="176126.5"/>
    <n v="193171"/>
    <n v="210215.5"/>
    <n v="227260"/>
    <n v="227260"/>
    <n v="227260"/>
    <n v="227260"/>
    <n v="227260"/>
    <n v="227260"/>
    <n v="227260"/>
    <n v="0"/>
    <n v="0"/>
    <n v="0"/>
    <n v="0"/>
    <n v="0"/>
    <n v="0"/>
    <n v="0"/>
    <n v="0"/>
  </r>
  <r>
    <s v="DE Florida"/>
    <x v="26"/>
    <s v="Renewable Generation"/>
    <s v="PEF Solar Growth Battery BY"/>
    <s v="AFUDC Not Eligible"/>
    <s v="Expansion"/>
    <s v="Regulated Renewables"/>
    <s v="Renewable Generation - Battery"/>
    <s v="BY - Solar Energy Production"/>
    <s v="~"/>
    <s v="PEF Solar Growth Battery"/>
    <n v="35294.730000000003"/>
    <n v="21262.04"/>
    <n v="21729.87"/>
    <n v="21807.96"/>
    <n v="21899.7"/>
    <n v="308.45"/>
    <n v="308.45"/>
    <n v="308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Renewable Generation"/>
    <s v="PEF Solar Growth Battery BY - Jennings"/>
    <s v="AFUDC Not Eligible"/>
    <s v="Expansion"/>
    <s v="Regulated Renewables"/>
    <s v="Renewable Generation - Battery"/>
    <s v="BY - Solar Energy Production"/>
    <s v="~"/>
    <s v="PEF Solar Growth Battery"/>
    <n v="7159.76"/>
    <n v="7275.16"/>
    <n v="7538.69"/>
    <n v="7580.11"/>
    <n v="7668.46"/>
    <n v="69.14"/>
    <n v="69.14"/>
    <n v="69.14"/>
    <n v="69.14"/>
    <n v="99.990000000000009"/>
    <n v="102.56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  <n v="97.34"/>
  </r>
  <r>
    <s v="DE Florida"/>
    <x v="26"/>
    <s v="Renewable Generation"/>
    <s v="PEF Solar Growth Battery BY - Micanopy"/>
    <s v="AFUDC Not Eligible"/>
    <s v="Expansion"/>
    <s v="Regulated Renewables"/>
    <s v="Renewable Generation - Battery"/>
    <s v="BY - Solar Energy Production"/>
    <s v="~"/>
    <s v="PEF Solar Growth Battery"/>
    <n v="9151.19"/>
    <n v="9193.43"/>
    <n v="9279.1299999999992"/>
    <n v="9325.19"/>
    <n v="9368.92"/>
    <n v="10727.97"/>
    <n v="11223.47"/>
    <n v="769.88"/>
    <n v="620.04"/>
    <n v="658.84999999999991"/>
    <n v="660.66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  <n v="662.99"/>
  </r>
  <r>
    <s v="DE Florida"/>
    <x v="26"/>
    <s v="Renewable Generation"/>
    <s v="PEF Solar Growth Battery BY - Trenton"/>
    <s v="AFUDC Not Eligible"/>
    <s v="Expansion"/>
    <s v="Regulated Renewables"/>
    <s v="Renewable Generation - Battery"/>
    <s v="BY - Solar Energy Production"/>
    <s v="~"/>
    <s v="PEF Solar Growth Battery"/>
    <n v="13034.46"/>
    <n v="13070.73"/>
    <n v="13096.64"/>
    <n v="13127.44"/>
    <n v="273.93"/>
    <n v="273.93"/>
    <n v="274.31"/>
    <n v="274.27999999999997"/>
    <n v="8.4600000000000009"/>
    <n v="31.76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  <n v="32.94"/>
  </r>
  <r>
    <s v="DE Florida"/>
    <x v="26"/>
    <s v="Transmission"/>
    <s v="PEF Transmission Expansion EE 2023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7.11"/>
    <n v="7.29"/>
    <n v="12.47"/>
    <n v="13.25"/>
    <n v="23.61"/>
    <n v="546"/>
    <n v="1786.7"/>
    <n v="1786.7"/>
    <n v="33.243917300000021"/>
    <n v="28.807865199999995"/>
    <n v="59.9943648"/>
    <n v="49.655685699999992"/>
    <n v="57.419325000000001"/>
    <n v="57.3874650000000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EE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2.1363748"/>
    <n v="2.1454448000000004"/>
    <n v="2.4629004999999995"/>
    <n v="2.0495195000000002"/>
    <n v="2.3765252000000001"/>
    <n v="2.3344352000000002"/>
    <n v="2.1408648000000006"/>
    <n v="5.9446764999999999"/>
    <n v="4.3583256000000006"/>
    <n v="4.3031974000000002"/>
    <n v="2.3721329999999998"/>
    <n v="2.2405062999999998"/>
    <n v="2.2405062999999998"/>
    <n v="2.4843896000000001"/>
    <n v="2.8939006999999997"/>
    <n v="2.7332638999999999"/>
    <n v="2.6332662000000004"/>
    <n v="2.6276761999999998"/>
    <n v="2.3754729999999995"/>
    <n v="2.6015662000000006"/>
    <n v="143.68462539999999"/>
    <n v="153.23557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EE 2025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2.00291666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EE 2026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1.1643067790017501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57.0185186502112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EE 2028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497"/>
    <n v="3.8639171146372604"/>
    <n v="3.8639171146372604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497"/>
    <n v="4.7161915699582622"/>
    <n v="4.7161915699582622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EE DEC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900000000001"/>
    <n v="1.5813899999999987"/>
    <n v="1.5813899999999987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99"/>
    <n v="10.134971999999989"/>
    <n v="10.134971999999989"/>
    <n v="120.792672"/>
    <n v="120.792672"/>
    <n v="120.792672"/>
    <n v="120.792672"/>
    <n v="120.792672"/>
    <n v="120.792672"/>
    <n v="120.792672"/>
    <n v="120.792672"/>
    <n v="120.792672"/>
    <n v="120.792672"/>
    <n v="120.792672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EE JUL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22.5268333"/>
    <n v="22.5268333"/>
    <n v="22.5268333"/>
    <n v="22.5268333"/>
    <n v="22.5268333"/>
    <n v="22.5268333"/>
    <n v="22.5268333"/>
    <n v="22.5268333"/>
    <n v="22.5268333"/>
    <n v="22.5268333"/>
    <n v="22.5268333"/>
    <n v="22.5268333"/>
    <n v="22.5268333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40.9750833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EE MAR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"/>
    <n v="1.0841737481055027"/>
    <n v="1.0841737481055027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51"/>
    <n v="20.274185305494772"/>
    <n v="20.274185305494772"/>
    <n v="36.877581401094005"/>
    <n v="36.877581401094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EE_DeLand West to Dona Vista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.45"/>
    <n v="1"/>
    <n v="1"/>
    <n v="51.04954"/>
    <n v="46.30603"/>
    <n v="51.176369999999999"/>
    <n v="54.742589400000007"/>
    <n v="76.740436499999987"/>
    <n v="72.949279399999995"/>
    <n v="76.043599999999998"/>
    <n v="76.075999999999993"/>
    <n v="73.254919999999998"/>
    <n v="75.432209999999998"/>
    <n v="72.402559999999994"/>
    <n v="74.384619999999984"/>
    <n v="74.384619999999984"/>
    <n v="74.625029999999981"/>
    <n v="68.722939999999994"/>
    <n v="74.479829999999993"/>
    <n v="73.066270000000003"/>
    <n v="75.340670000000017"/>
    <n v="72.50403"/>
    <n v="74.592600000000004"/>
    <n v="73.699770000000001"/>
    <n v="72.436750000000018"/>
    <n v="75.461299999999994"/>
    <n v="73.112349999999992"/>
    <n v="75.952259999999995"/>
    <n v="75.952259999999995"/>
    <n v="628.31980808977607"/>
    <n v="578.62602496997567"/>
    <n v="627.09726873354896"/>
    <n v="615.19552815236068"/>
    <n v="634.34527685623914"/>
    <n v="610.46164022092"/>
    <n v="628.04675746083365"/>
    <n v="620.52940337391658"/>
    <n v="609.89516330709796"/>
    <n v="635.36094436685687"/>
    <n v="615.58350758441964"/>
    <n v="639.49467688405468"/>
    <n v="639.49467688405468"/>
    <n v="884.93598173464045"/>
    <n v="814.94643789879603"/>
    <n v="883.21413713976551"/>
    <n v="866.4515293881733"/>
    <n v="893.422351334338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EE_Ross Prairie-Shaw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1.82"/>
    <n v="1.82"/>
    <n v="13.71011"/>
    <n v="12.436170000000001"/>
    <n v="13.74418"/>
    <n v="13.39836"/>
    <n v="13.86487"/>
    <n v="23.557780000000005"/>
    <n v="46.193119999999993"/>
    <n v="46.212829999999997"/>
    <n v="44.49915"/>
    <n v="45.821759999999998"/>
    <n v="43.981409999999997"/>
    <n v="59.991454099999999"/>
    <n v="59.991454099999999"/>
    <n v="160.44812999999999"/>
    <n v="10196.8436958"/>
    <n v="244.18121000000065"/>
    <n v="236.39350000000002"/>
    <n v="234.81001000000003"/>
    <n v="225.96902999999998"/>
    <n v="232.47845000000001"/>
    <n v="282.55291999999992"/>
    <n v="762.59535000000005"/>
    <n v="695.78178000000003"/>
    <n v="114.15968999999996"/>
    <n v="118.59411"/>
    <n v="118.59411"/>
    <n v="302.51646333430057"/>
    <n v="19225.609497761518"/>
    <n v="460.39075719916582"/>
    <n v="445.707441870571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FF  Tallahassee"/>
    <s v="AFUDC Not Eligible"/>
    <s v="Expansion"/>
    <s v="Other Transmission &amp; Distribution Expansion"/>
    <s v="Transmission Expansion"/>
    <s v="FF - Transmission Stations "/>
    <s v="~"/>
    <s v="PEF Transmission (Excl. ECC) 353.1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182.32"/>
    <n v="203.668406069518"/>
    <n v="225.01681213903601"/>
    <n v="246.36521820855401"/>
    <n v="267.71362427807202"/>
    <n v="289.06203034759"/>
    <n v="310.41043641710797"/>
    <n v="331.75884248662595"/>
    <n v="353.10724855614393"/>
    <n v="374.45565462566191"/>
    <n v="395.80406069517988"/>
    <n v="417.15246676469786"/>
    <n v="438.50087283421584"/>
    <n v="438.50087283421584"/>
    <n v="552.27302594504999"/>
    <n v="666.0451790558842"/>
    <n v="779.81733216671842"/>
    <n v="893.58948527755263"/>
    <n v="1007.3616383883868"/>
    <n v="1121.1337914992209"/>
    <n v="1234.905944610055"/>
    <n v="1348.6780977208891"/>
    <n v="1462.4502508317232"/>
    <n v="1576.2224039425573"/>
    <n v="1689.9945570533914"/>
    <n v="1803.7667101642255"/>
    <n v="1803.7667101642255"/>
    <n v="3104.4505776663173"/>
    <n v="4405.134445168409"/>
    <n v="5705.8183126705007"/>
    <n v="7006.5021801725925"/>
    <n v="8307.1860476746842"/>
    <n v="9607.869915176776"/>
    <n v="10908.553782678868"/>
    <n v="12209.237650180959"/>
    <n v="13509.921517683051"/>
    <n v="14810.605385185143"/>
    <n v="16111.289252687235"/>
    <n v="17411.973120189326"/>
    <n v="17411.973120189326"/>
    <n v="17411.973120189326"/>
    <n v="17411.973120189326"/>
    <n v="17411.973120189326"/>
    <n v="17411.973120189326"/>
    <n v="17411.973120189326"/>
    <n v="17411.973120189326"/>
    <n v="17411.973120189326"/>
    <n v="0"/>
    <n v="0"/>
    <n v="0"/>
    <n v="0"/>
    <n v="0"/>
    <n v="0"/>
  </r>
  <r>
    <s v="DE Florida"/>
    <x v="26"/>
    <s v="Transmission"/>
    <s v="PEF Transmission Expansion FF - Moss Park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.15396985442416"/>
    <n v="386.30793970884832"/>
    <n v="579.46190956327246"/>
    <n v="772.61587941769665"/>
    <n v="965.76984927212084"/>
    <n v="1158.9238191265449"/>
    <n v="1352.077788980969"/>
    <n v="1545.2317588353931"/>
    <n v="1738.3857286898171"/>
    <n v="1931.5396985442412"/>
    <n v="2124.6936683986655"/>
    <n v="2317.8476382530898"/>
    <n v="2317.8476382530898"/>
    <n v="2561.6835615950299"/>
    <n v="2805.51948493697"/>
    <n v="3049.3554082789101"/>
    <n v="3293.1913316208502"/>
    <n v="3537.0272549627903"/>
    <n v="3780.8631783047304"/>
    <n v="4024.6991016466704"/>
    <n v="4268.5350249886105"/>
    <n v="4512.3709483305502"/>
    <n v="4756.2068716724898"/>
    <n v="5000.0427950144294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  <n v="5243.8787183563691"/>
  </r>
  <r>
    <s v="DE Florida"/>
    <x v="26"/>
    <s v="Transmission"/>
    <s v="PEF Transmission Expansion FF - New County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.242585500000004"/>
    <n v="130.10987610000001"/>
    <n v="159.36914180000002"/>
    <n v="239.67456990000002"/>
    <n v="371.09717660000001"/>
    <n v="460.59287460000002"/>
    <n v="613.84971670000004"/>
    <n v="796.25487520000001"/>
    <n v="891.60407080000004"/>
    <n v="928.80024630000003"/>
    <n v="954.46419120000007"/>
    <n v="981.07545920000007"/>
    <n v="981.07545920000007"/>
    <n v="1018.4366269992147"/>
    <n v="1037.440384777366"/>
    <n v="1050.1157971523755"/>
    <n v="1084.9049278009675"/>
    <n v="1141.8385416654185"/>
    <n v="1180.6089909846337"/>
    <n v="1247.0014183553999"/>
    <n v="1326.0211937326217"/>
    <n v="1367.3274379236859"/>
    <n v="1383.4412005884722"/>
    <n v="1394.559083317054"/>
    <n v="1406.0873561656006"/>
    <n v="1406.0873561656006"/>
    <n v="2085.5137996747771"/>
    <n v="2431.1040561118543"/>
    <n v="2661.6110465851516"/>
    <n v="3294.2640577644706"/>
    <n v="4329.6225613298157"/>
    <n v="5034.6773025459324"/>
    <n v="6242.0477746597408"/>
    <n v="7679.0511691994679"/>
    <n v="8430.2202637063674"/>
    <n v="8723.254906459606"/>
    <n v="8925.4376530543541"/>
    <n v="9135.083491697249"/>
    <n v="9135.083491697249"/>
    <n v="9436.44812884967"/>
    <n v="9589.7372497391261"/>
    <n v="9691.9803346362824"/>
    <n v="9972.598269040931"/>
    <n v="10431.839210765374"/>
    <n v="10744.571469406585"/>
    <n v="11280.109595296752"/>
    <n v="11917.503106720205"/>
    <n v="12250.689728714153"/>
    <n v="12380.667417439814"/>
    <n v="12470.347073932582"/>
    <n v="12563.337040557206"/>
    <n v="12563.337040557206"/>
    <n v="12563.337040557206"/>
    <n v="12563.337040557206"/>
    <n v="12563.337040557206"/>
    <n v="12563.337040557206"/>
    <n v="0"/>
    <n v="0"/>
    <n v="0"/>
    <n v="0"/>
    <n v="0"/>
    <n v="0"/>
    <n v="0"/>
    <n v="0"/>
    <n v="0"/>
  </r>
  <r>
    <s v="DE Florida"/>
    <x v="26"/>
    <s v="Transmission"/>
    <s v="PEF Transmission Expansion FF American Cement-Bushnell East "/>
    <s v="AFUDC Not Eligible"/>
    <s v="Expansion"/>
    <s v="Other Transmission &amp; Distribution Expansion"/>
    <s v="Transmission Expansion"/>
    <s v="FF - Transmission Stations "/>
    <s v="~"/>
    <s v="PEF Transmission (Excl. ECC) 353.1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  <n v="19.89"/>
  </r>
  <r>
    <s v="DE Florida"/>
    <x v="26"/>
    <s v="Transmission"/>
    <s v="PEF Transmission Expansion FF Bartow Plant-Northeast"/>
    <s v="AFUDC Not Eligible"/>
    <s v="Expansion"/>
    <s v="Other Transmission &amp; Distribution Expansion"/>
    <s v="Transmission Expansion"/>
    <s v="FF - Transmission Stations "/>
    <s v="~"/>
    <s v="PEF Transmission (Excl. ECC) 353.1"/>
    <n v="11795.05"/>
    <n v="12446.91"/>
    <n v="13402.61"/>
    <n v="13901.230000000001"/>
    <n v="138.28"/>
    <n v="257.64"/>
    <n v="252.24"/>
    <n v="74.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FF Bayboro_TGIP"/>
    <s v="AFUDC Not Eligible"/>
    <s v="Expansion"/>
    <s v="Other Transmission &amp; Distribution Expansion"/>
    <s v="Transmission Expansion"/>
    <s v="FF - Transmission Stations "/>
    <s v="~"/>
    <s v="PEF Transmission (Excl. ECC) 353.1"/>
    <n v="4640.3999999999996"/>
    <n v="4038.37"/>
    <n v="4094.46"/>
    <n v="4111.24"/>
    <n v="3333.22"/>
    <n v="1784.88"/>
    <n v="1742.85"/>
    <n v="1697.74"/>
    <n v="1706.49"/>
    <n v="1323.37"/>
    <n v="1330.48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  <n v="1330.49"/>
  </r>
  <r>
    <s v="DE Florida"/>
    <x v="26"/>
    <s v="Transmission"/>
    <s v="PEF Transmission Expansion FF Brookridge Bank &amp; Spare"/>
    <s v="AFUDC Not Eligible"/>
    <s v="Expansion"/>
    <s v="Other Transmission &amp; Distribution Expansion"/>
    <s v="Transmission Expansion"/>
    <s v="FF - Transmission Stations "/>
    <s v="~"/>
    <s v="PEF Transmission (Excl. ECC) 353.1"/>
    <n v="1417.39"/>
    <n v="1565.56"/>
    <n v="1635.7"/>
    <n v="1653.97"/>
    <n v="1802.51"/>
    <n v="2167.4299999999998"/>
    <n v="2709.97"/>
    <n v="3603.33"/>
    <n v="5161.9799999999996"/>
    <n v="6403.47"/>
    <n v="7634.28"/>
    <n v="16640.04"/>
    <n v="16640.04"/>
    <n v="21000.871643300001"/>
    <n v="22783.6764941"/>
    <n v="24219.670057800002"/>
    <n v="25000.883907500003"/>
    <n v="25250.161446400005"/>
    <n v="25430.402844600005"/>
    <n v="25618.137319900005"/>
    <n v="25799.647479000003"/>
    <n v="26025.050543000001"/>
    <n v="26325.8852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4994.0699999999988"/>
    <n v="5437.79"/>
    <n v="5991.4800000000005"/>
    <n v="6909.65"/>
    <n v="7463.1200000000008"/>
    <n v="8046.9400000000005"/>
    <n v="8701.48"/>
    <n v="8931.489999999998"/>
    <n v="9239.0500000000011"/>
    <n v="9474.130000000001"/>
    <n v="9858.09"/>
    <n v="9982.1999999999989"/>
    <n v="9982.1999999999989"/>
    <n v="9983.2149188982312"/>
    <n v="9984.2418962461779"/>
    <n v="9985.2721288936154"/>
    <n v="9986.3056285467737"/>
    <n v="9987.3424069578268"/>
    <n v="9988.3824759250965"/>
    <n v="9989.4258472932524"/>
    <n v="9990.4725329535067"/>
    <n v="9991.5225448438159"/>
    <n v="9992.5758949490719"/>
    <n v="9993.6325953013202"/>
    <n v="9994.6926579799438"/>
    <n v="9994.6926579799438"/>
    <n v="9995.7176737900481"/>
    <n v="9996.7459373014372"/>
    <n v="9997.7774601891833"/>
    <n v="9998.8122541741723"/>
    <n v="9999.8503310232973"/>
    <n v="10000.891702549659"/>
    <n v="10001.936380612762"/>
    <n v="10002.98437711871"/>
    <n v="10004.035704020404"/>
    <n v="10005.090373317755"/>
    <n v="10006.148397057868"/>
    <n v="10007.209787335263"/>
    <n v="10007.209787335263"/>
    <n v="10008.236086852223"/>
    <n v="10009.265638137815"/>
    <n v="10010.298452881734"/>
    <n v="10011.334542819546"/>
    <n v="10012.373919732881"/>
    <n v="10013.416595449633"/>
    <n v="10014.462581844156"/>
    <n v="10015.511890837466"/>
    <n v="10016.564534397439"/>
    <n v="10017.620524539008"/>
    <n v="10018.679873324372"/>
    <n v="10019.742592863191"/>
    <n v="10019.742592863191"/>
    <n v="10020.770177694691"/>
    <n v="10021.801018367269"/>
    <n v="10022.835126585254"/>
    <n v="10023.87251409891"/>
    <n v="10024.913192704626"/>
    <n v="10025.957174245104"/>
    <n v="10027.004470609574"/>
    <n v="10028.055093733979"/>
    <n v="10029.109055601184"/>
    <n v="10030.166368241169"/>
    <n v="10031.227043731236"/>
    <n v="10032.291094196216"/>
    <n v="10032.291094196216"/>
    <n v="10033.31996595196"/>
    <n v="10034.352097626319"/>
    <n v="10035.387500938288"/>
    <n v="10036.426187652845"/>
    <n v="10037.468169581151"/>
    <n v="10038.513458580741"/>
    <n v="10039.562066555734"/>
    <n v="10040.614005457022"/>
    <n v="10041.669287282477"/>
    <n v="10042.727924077144"/>
    <n v="10043.789927933452"/>
    <n v="10044.855310991417"/>
    <n v="10044.855310991417"/>
    <n v="10098.130114351543"/>
    <n v="10151.687470778405"/>
    <n v="10205.528878846011"/>
    <n v="10259.65584507634"/>
    <n v="10314.069883981503"/>
    <n v="10368.772518106101"/>
    <n v="10423.765278069854"/>
    <n v="10479.049702610406"/>
    <n v="10534.627338626393"/>
    <n v="10590.499741220723"/>
    <n v="10646.66847374409"/>
    <n v="10703.135107838709"/>
    <n v="10703.135107838709"/>
  </r>
  <r>
    <s v="DE Florida"/>
    <x v="26"/>
    <s v="Transmission"/>
    <s v="PEF Transmission Expansion FF Stations"/>
    <s v="AFUDC Not Eligible"/>
    <s v="Expansion"/>
    <s v="Other Transmission &amp; Distribution Expansion"/>
    <s v="Transmission Expansion"/>
    <s v="FF - Transmission Stations "/>
    <s v="~"/>
    <s v="PEF Transmission (Excl. ECC) 353.1"/>
    <n v="40951.76999999999"/>
    <n v="43283.17"/>
    <n v="40617.419999999984"/>
    <n v="31969.990000000005"/>
    <n v="13301.350000000002"/>
    <n v="8588.07"/>
    <n v="9067.18"/>
    <n v="7616.1500000000015"/>
    <n v="8711.2899999999991"/>
    <n v="12792.490000000002"/>
    <n v="13589.210000000001"/>
    <n v="11897.210000000005"/>
    <n v="11897.210000000005"/>
    <n v="16685.500588600004"/>
    <n v="21850.414103100004"/>
    <n v="74.635718366000219"/>
    <n v="3896.9127293660003"/>
    <n v="10916.918934566002"/>
    <n v="30.505227005998677"/>
    <n v="2506.5599891559987"/>
    <n v="6236.8093026059987"/>
    <n v="100.75359657500121"/>
    <n v="7027.297647925001"/>
    <n v="10034.868776475001"/>
    <n v="42.046458560000247"/>
    <n v="42.046458560000247"/>
    <n v="1901.1318355100002"/>
    <n v="2798.6109676600004"/>
    <n v="9.4467508050001925"/>
    <n v="820.41079365500025"/>
    <n v="1217.0559078050003"/>
    <n v="103.50082087700048"/>
    <n v="4033.8767409270004"/>
    <n v="6384.9031883770003"/>
    <n v="34.800188966999485"/>
    <n v="2316.8048683169995"/>
    <n v="4766.6336052669994"/>
    <n v="30.298091587000272"/>
    <n v="30.298091587000272"/>
    <n v="2389.2478193016432"/>
    <n v="3528.0379903523813"/>
    <n v="11.986760003353083"/>
    <n v="1040.9999682110706"/>
    <n v="1544.2936284293719"/>
    <n v="131.32975830652686"/>
    <n v="5118.4913601200915"/>
    <n v="8101.653546657617"/>
    <n v="44.157141627783858"/>
    <n v="2939.7392293249873"/>
    <n v="6048.2693181672366"/>
    <n v="38.444536075923679"/>
    <n v="38.444536075923679"/>
    <n v="1083.3349910431816"/>
    <n v="1587.7590429682882"/>
    <n v="5.3095031938730699"/>
    <n v="461.10814385975209"/>
    <n v="684.04072077274884"/>
    <n v="58.172164203172997"/>
    <n v="2267.2220196923281"/>
    <n v="3588.605709098947"/>
    <n v="19.559287450440024"/>
    <n v="1302.1496069737602"/>
    <n v="2679.06467245781"/>
    <n v="17.028904058412081"/>
    <n v="17.028904058412081"/>
    <n v="432.14970346992823"/>
    <n v="632.55053465955564"/>
    <n v="2.1093935731163356"/>
    <n v="183.1920086782865"/>
    <n v="271.76009646495538"/>
    <n v="23.111011487109408"/>
    <n v="900.73654399260795"/>
    <n v="1425.7043536497486"/>
    <n v="7.7706394998131145"/>
    <n v="517.32636969803434"/>
    <n v="1064.356041553358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  <n v="6.7653527528332233"/>
  </r>
  <r>
    <s v="DE Florida"/>
    <x v="26"/>
    <s v="Transmission"/>
    <s v="PEF Transmission Expansion FF Stations - Keystone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1771.8971141"/>
    <n v="2193.0670700000001"/>
    <n v="2374.3861999999999"/>
    <n v="2925.3646600000002"/>
    <n v="3125.91408"/>
    <n v="6266.1823100000001"/>
    <n v="6430.3431600000004"/>
    <n v="6521.25737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11046.71"/>
    <n v="11328.94"/>
    <n v="11423.109999999999"/>
    <n v="11964.710000000001"/>
    <n v="12012.85"/>
    <n v="12145.29"/>
    <n v="12308.300000000001"/>
    <n v="12591.86"/>
    <n v="12895.539999999999"/>
    <n v="13757.650000000001"/>
    <n v="14442.9"/>
    <n v="15022.17"/>
    <n v="15022.17"/>
    <n v="15272.226850885379"/>
    <n v="15508.462054447797"/>
    <n v="15784.985632307129"/>
    <n v="16036.530134176686"/>
    <n v="16295.63061228372"/>
    <n v="16547.609766538473"/>
    <n v="16808.29565450448"/>
    <n v="17140.448477979047"/>
    <n v="17464.640699503216"/>
    <n v="17778.301331220704"/>
    <n v="18021.843070794723"/>
    <n v="18274.602062537437"/>
    <n v="18274.602062537437"/>
    <n v="26007.771920888546"/>
    <n v="34390.580419801954"/>
    <n v="42207.353085797564"/>
    <n v="48773.409319272207"/>
    <n v="55703.379925800698"/>
    <n v="64726.094537036784"/>
    <n v="71313.609280401521"/>
    <n v="81977.230837259573"/>
    <n v="87157.817204486782"/>
    <n v="92696.357204804779"/>
    <n v="97317.212683626203"/>
    <n v="102029.0943530706"/>
    <n v="102029.0943530706"/>
    <n v="104578.42225139232"/>
    <n v="107315.66853940785"/>
    <n v="109906.13059260977"/>
    <n v="112167.30248348261"/>
    <n v="114529.71753452058"/>
    <n v="117454.35710139824"/>
    <n v="119734.03211838886"/>
    <n v="123104.82140113504"/>
    <n v="125018.12696453926"/>
    <n v="127031.30964948329"/>
    <n v="128804.307146909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28372.16"/>
    <n v="29715.69"/>
    <n v="25149.47"/>
    <n v="5111.57"/>
    <n v="5159.1899999999996"/>
    <n v="1106.9099999999999"/>
    <n v="1111.8600000000001"/>
    <n v="3749.6700000000005"/>
    <n v="871.25"/>
    <n v="1235.28"/>
    <n v="111.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36515.020000000004"/>
    <n v="42156.13"/>
    <n v="46233.4"/>
    <n v="48606.549999999996"/>
    <n v="56211.590000000004"/>
    <n v="61104.310000000005"/>
    <n v="67817.150000000009"/>
    <n v="71852.930000000008"/>
    <n v="76001.489999999991"/>
    <n v="80501.069999999992"/>
    <n v="84200.319999999992"/>
    <n v="92534.81"/>
    <n v="92534.81"/>
    <n v="104357.12860235671"/>
    <n v="110520.81870070387"/>
    <n v="114481.39958389076"/>
    <n v="117282.49794440877"/>
    <n v="0"/>
    <n v="0"/>
    <n v="0"/>
    <n v="0"/>
    <n v="0"/>
    <n v="0"/>
    <n v="254.64206909999999"/>
    <n v="360.2027340572526"/>
    <n v="360.2027340572526"/>
    <n v="361.78086614546299"/>
    <n v="363.6416933312459"/>
    <n v="365.51782748511101"/>
    <n v="367.40942614688203"/>
    <n v="369.31664877362141"/>
    <n v="371.23965676630792"/>
    <n v="373.17861349692902"/>
    <n v="375.13368433599527"/>
    <n v="377.10503668048432"/>
    <n v="379.0928399822219"/>
    <n v="381.09726577670699"/>
    <n v="383.11848771238971"/>
    <n v="383.11848771238971"/>
    <n v="385.08304290426537"/>
    <n v="387.06372530644677"/>
    <n v="389.06070059307376"/>
    <n v="391.07413645105396"/>
    <n v="393.10420260802243"/>
    <n v="395.15107086073766"/>
    <n v="397.21491510391843"/>
    <n v="399.2959113595312"/>
    <n v="401.39423780653311"/>
    <n v="403.51007481108184"/>
    <n v="405.64360495721661"/>
    <n v="407.79501307802258"/>
    <n v="407.79501307802258"/>
    <n v="409.88610457023179"/>
    <n v="411.99436202061963"/>
    <n v="414.11996177433838"/>
    <n v="416.26308231894956"/>
    <n v="418.42390431418488"/>
    <n v="420.60261062217074"/>
    <n v="422.79938633812293"/>
    <n v="425.01441882152"/>
    <n v="427.24789772776245"/>
    <n v="429.50001504032775"/>
    <n v="431.77096510342824"/>
    <n v="434.06094465518203"/>
    <n v="434.06094465518203"/>
    <n v="436.28672260576985"/>
    <n v="438.53077216778985"/>
    <n v="440.79328104472268"/>
    <n v="443.0744392204503"/>
    <n v="445.37443899093319"/>
    <n v="447.69347499638235"/>
    <n v="450.03174425393047"/>
    <n v="452.38944619081337"/>
    <n v="454.76678267806835"/>
    <n v="457.16395806476044"/>
    <n v="459.58117921274322"/>
    <n v="462.01865553196723"/>
    <n v="462.01865553196723"/>
    <n v="464.46905947111026"/>
    <n v="466.93245959426673"/>
    <n v="469.408924829174"/>
    <n v="471.89852446914068"/>
    <n v="474.40132817498568"/>
    <n v="476.91740597698742"/>
    <n v="479.44682827684301"/>
    <n v="481.98966584963864"/>
    <n v="484.54598984582935"/>
    <n v="487.11587179323055"/>
    <n v="489.69938359901869"/>
    <n v="492.29659755174384"/>
    <n v="492.29659755174384"/>
  </r>
  <r>
    <s v="DE Florida"/>
    <x v="26"/>
    <s v="Transmission"/>
    <s v="PEF Transmission Expansion FF Sumter County Industrial Park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.252053645725"/>
    <n v="316.50410729145"/>
    <n v="474.75616093717497"/>
    <n v="633.0082145829"/>
    <n v="791.26026822862502"/>
    <n v="949.51232187435005"/>
    <n v="1107.764375520075"/>
    <n v="1266.0164291658"/>
    <n v="1424.268482811525"/>
    <n v="1582.52053645725"/>
    <n v="1740.7725901029751"/>
    <n v="1899.0246437487001"/>
    <n v="1899.0246437487001"/>
    <n v="1979.1786176531753"/>
    <n v="2059.3325915576506"/>
    <n v="2139.4865654621258"/>
    <n v="2219.6405393666009"/>
    <n v="2299.7945132710761"/>
    <n v="2379.9484871755512"/>
    <n v="2460.1024610800264"/>
    <n v="2540.2564349845015"/>
    <n v="2620.4104088889767"/>
    <n v="2700.5643827934518"/>
    <n v="2780.718356697927"/>
    <n v="2860.8723306024021"/>
    <n v="2860.8723306024021"/>
    <n v="3527.8737654685938"/>
    <n v="4194.8752003347854"/>
    <n v="4861.876635200977"/>
    <n v="5528.8780700671687"/>
    <n v="6195.8795049333603"/>
    <n v="6862.8809397995519"/>
    <n v="7529.8823746657436"/>
    <n v="8196.8838095319352"/>
    <n v="8863.8852443981268"/>
    <n v="9530.8866792643184"/>
    <n v="10197.88811413051"/>
    <n v="10864.889548996702"/>
    <n v="10864.889548996702"/>
    <n v="10864.889548996702"/>
    <n v="10864.889548996702"/>
    <n v="10864.889548996702"/>
    <n v="10864.889548996702"/>
    <n v="10864.889548996702"/>
    <n v="10864.889548996702"/>
    <n v="10864.889548996702"/>
    <n v="10864.889548996702"/>
    <n v="10864.889548996702"/>
    <n v="10864.889548996702"/>
    <n v="0"/>
    <n v="0"/>
    <n v="0"/>
  </r>
  <r>
    <s v="DE Florida"/>
    <x v="26"/>
    <s v="Transmission"/>
    <s v="PEF Transmission Expansion FF Voltage"/>
    <s v="AFUDC Not Eligible"/>
    <s v="Expansion"/>
    <s v="Other Transmission &amp; Distribution Expansion"/>
    <s v="Voltage Control"/>
    <s v="FF - Transmission Stations "/>
    <s v="~"/>
    <s v="PEF Transmission (Excl. ECC) 353.1"/>
    <n v="3392.91"/>
    <n v="4662.7999999999993"/>
    <n v="6567.1100000000006"/>
    <n v="7338.7"/>
    <n v="5015.04"/>
    <n v="4693.49"/>
    <n v="5447.38"/>
    <n v="5805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- Disston to Largo 355"/>
    <s v="AFUDC Not Eligible"/>
    <s v="Expansion"/>
    <s v="Other Transmission &amp; Distribution Expansion"/>
    <s v="Transmission Expansion"/>
    <s v="GG - Transmission Lines"/>
    <s v="~"/>
    <s v="PEF Transmission Poles &amp; Fixtures 355.0"/>
    <n v="398.3"/>
    <n v="398.3"/>
    <n v="398.3"/>
    <n v="398.3"/>
    <n v="398.3"/>
    <n v="398.3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98.05"/>
    <n v="3184.6264578958003"/>
    <n v="5443.4902908289005"/>
    <n v="5647.7377127938007"/>
    <n v="5844.3687199600008"/>
    <n v="6400.858321539401"/>
    <n v="6400.858321539401"/>
    <n v="6400.858321539401"/>
    <n v="6400.858321539401"/>
    <n v="6400.858321539401"/>
    <n v="6400.858321539401"/>
    <n v="6400.858321539401"/>
    <n v="6400.858321539401"/>
    <n v="6400.858321539401"/>
    <n v="7676.490111427408"/>
    <n v="8710.5469757754254"/>
    <n v="8804.0468342569111"/>
    <n v="8894.0600699993483"/>
    <n v="9148.80844311293"/>
    <n v="9148.80844311293"/>
    <n v="9148.80844311293"/>
    <n v="9148.80844311293"/>
    <n v="9148.80844311293"/>
    <n v="9148.80844311293"/>
    <n v="9148.80844311293"/>
    <n v="9148.80844311293"/>
    <n v="9148.80844311293"/>
    <n v="23938.536969557346"/>
    <n v="35927.435667320438"/>
    <n v="37011.476951932469"/>
    <n v="38055.094186130096"/>
    <n v="41008.657546576025"/>
    <n v="41008.657546576025"/>
    <n v="41008.657546576025"/>
    <n v="41008.657546576025"/>
    <n v="41008.657546576025"/>
    <n v="41008.657546576025"/>
    <n v="41008.657546576025"/>
    <n v="41008.6575465760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- Disston to Largo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5.3126139041999"/>
    <n v="2363.4294460710998"/>
    <n v="2459.1048170061999"/>
    <n v="2551.2124400399998"/>
    <n v="2811.8881858606001"/>
    <n v="2811.8881858606001"/>
    <n v="2811.8881858606001"/>
    <n v="2811.8881858606001"/>
    <n v="2811.8881858606001"/>
    <n v="2811.8881858606001"/>
    <n v="2811.8881858606001"/>
    <n v="2811.8881858606001"/>
    <n v="2811.8881858606001"/>
    <n v="3409.4308304630586"/>
    <n v="3893.8128271253454"/>
    <n v="3937.6108518765845"/>
    <n v="3979.7756421876529"/>
    <n v="4099.1071121189798"/>
    <n v="4099.1071121189798"/>
    <n v="4099.1071121189798"/>
    <n v="4099.1071121189798"/>
    <n v="4099.1071121189798"/>
    <n v="4099.1071121189798"/>
    <n v="4099.1071121189798"/>
    <n v="4099.1071121189798"/>
    <n v="4099.1071121189798"/>
    <n v="11027.041620101019"/>
    <n v="16642.986825073745"/>
    <n v="17150.782962799498"/>
    <n v="17639.643311858301"/>
    <n v="19023.177397001076"/>
    <n v="19023.177397001076"/>
    <n v="19023.177397001076"/>
    <n v="19023.177397001076"/>
    <n v="19023.177397001076"/>
    <n v="19023.177397001076"/>
    <n v="19023.177397001076"/>
    <n v="19023.1773970010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40th Street to 16th Stree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3219.43"/>
    <n v="3306.12"/>
    <n v="3353.84"/>
    <n v="3395.56"/>
    <n v="3457.98"/>
    <n v="3768.36"/>
    <n v="3888.84"/>
    <n v="4234.0200000000004"/>
    <n v="4599.7"/>
    <n v="5228.62"/>
    <n v="5490.99"/>
    <n v="6439.86"/>
    <n v="6439.86"/>
    <n v="7469.3619831743999"/>
    <n v="8484.3286381305006"/>
    <n v="12223.679775744"/>
    <n v="13237.881438407399"/>
    <n v="14164.555334627399"/>
    <n v="15037.879166545499"/>
    <n v="15830.0174762061"/>
    <n v="16425.6453573777"/>
    <n v="16918.2363016977"/>
    <n v="17630.299599137699"/>
    <n v="18394.301238686101"/>
    <n v="18997.8343475736"/>
    <n v="18997.8343475736"/>
    <n v="19294.764470696398"/>
    <n v="19563.931956146997"/>
    <n v="0"/>
    <n v="0"/>
    <n v="0"/>
    <n v="0"/>
    <n v="0"/>
    <n v="0"/>
    <n v="32.392759259999998"/>
    <n v="66.138004949999996"/>
    <n v="98.641896599999995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  <n v="128.76948641999999"/>
  </r>
  <r>
    <s v="DE Florida"/>
    <x v="26"/>
    <s v="Transmission"/>
    <s v="PEF Transmission Expansion GG 40th Street to 16th Stree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482.24835922559998"/>
    <n v="957.68795236949995"/>
    <n v="2709.307648256"/>
    <n v="3184.3888969926002"/>
    <n v="3618.4696207726001"/>
    <n v="4027.5596389545003"/>
    <n v="4398.6200218939002"/>
    <n v="4677.6292643223005"/>
    <n v="4908.3730400023005"/>
    <n v="5241.9239825623008"/>
    <n v="5599.8043394139004"/>
    <n v="5882.5166180264005"/>
    <n v="5882.5166180264005"/>
    <n v="6021.6072337036003"/>
    <n v="6147.693030853"/>
    <n v="0"/>
    <n v="0"/>
    <n v="0"/>
    <n v="0"/>
    <n v="0"/>
    <n v="0"/>
    <n v="15.173700739999999"/>
    <n v="30.980945049999999"/>
    <n v="46.206703399999995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  <n v="60.319333579999991"/>
  </r>
  <r>
    <s v="DE Florida"/>
    <x v="26"/>
    <s v="Transmission"/>
    <s v="PEF Transmission Expansion GG Archer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.12316628616503"/>
    <n v="714.24633257233006"/>
    <n v="1071.369498858495"/>
    <n v="1428.4926651446601"/>
    <n v="1785.6158314308252"/>
    <n v="2142.7389977169901"/>
    <n v="2499.8621640031552"/>
    <n v="2856.9853302893202"/>
    <n v="3214.1084965754853"/>
    <n v="3571.2316628616504"/>
    <n v="3928.3548291478155"/>
    <n v="4285.4779954339801"/>
    <n v="4285.4779954339801"/>
    <n v="4601.4440382138846"/>
    <n v="4917.4100809937891"/>
    <n v="5233.3761237736935"/>
    <n v="5549.342166553598"/>
    <n v="5865.3082093335024"/>
    <n v="6181.2742521134069"/>
    <n v="6497.2402948933113"/>
    <n v="6813.2063376732158"/>
    <n v="7129.1723804531202"/>
    <n v="7445.1384232330247"/>
    <n v="7761.1044660129292"/>
    <n v="8077.0705087928336"/>
    <n v="8077.0705087928336"/>
    <n v="9748.083420152092"/>
    <n v="11419.096331511351"/>
    <n v="13090.109242870611"/>
    <n v="14761.12215422987"/>
    <n v="16432.135065589129"/>
    <n v="18103.1479769483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Archer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8"/>
    <n v="167.28676952318162"/>
    <n v="167.28676952318162"/>
    <n v="148.0075883212767"/>
    <n v="148.00758832127664"/>
    <n v="148.0075883212767"/>
    <n v="148.00758832127664"/>
    <n v="148.0075883212767"/>
    <n v="148.00758832127664"/>
    <n v="148.0075883212767"/>
    <n v="148.00758832127664"/>
    <n v="148.0075883212767"/>
    <n v="148.00758832127664"/>
    <n v="148.0075883212767"/>
    <n v="148.00758832127664"/>
    <n v="148.00758832127664"/>
    <n v="782.75054144435342"/>
    <n v="782.75054144435342"/>
    <n v="782.75054144435342"/>
    <n v="782.75054144435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Archer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96.1"/>
    <n v="194.19"/>
    <n v="206.07"/>
    <n v="293.70999999999998"/>
    <n v="304.14"/>
    <n v="316.05"/>
    <n v="327.69"/>
    <n v="377.43"/>
    <n v="408.67"/>
    <n v="445.24"/>
    <n v="458.65"/>
    <n v="473.16"/>
    <n v="473.16"/>
    <n v="525.23361744659996"/>
    <n v="571.52566699649992"/>
    <n v="606.83340446639988"/>
    <n v="639.49086291029994"/>
    <n v="678.33364781759997"/>
    <n v="747.72903137610001"/>
    <n v="831.3284346099"/>
    <n v="917.19539200949998"/>
    <n v="999.32371170989995"/>
    <n v="1083.9316669544999"/>
    <n v="1165.1043710894999"/>
    <n v="1319.2987794926999"/>
    <n v="1319.2987794926999"/>
    <n v="1843.6451769860998"/>
    <n v="8527.6586815101"/>
    <n v="9592.3490124350992"/>
    <n v="10451.7265206621"/>
    <n v="11440.649552332199"/>
    <n v="12442.238760624599"/>
    <n v="13513.016976515099"/>
    <n v="14478.263802471298"/>
    <n v="15328.614714740997"/>
    <n v="16214.538474443698"/>
    <n v="17072.290761869699"/>
    <n v="18671.621862268199"/>
    <n v="18671.621862268199"/>
    <n v="18760.056930683997"/>
    <n v="19887.367415490236"/>
    <n v="20066.935660274783"/>
    <n v="0"/>
    <n v="0"/>
    <n v="0"/>
    <n v="0"/>
    <n v="0"/>
    <n v="0"/>
    <n v="149.41788229120903"/>
    <n v="294.0844282710151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  <n v="563.82397026940873"/>
  </r>
  <r>
    <s v="DE Florida"/>
    <x v="26"/>
    <s v="Transmission"/>
    <s v="PEF Transmission Expansion GG Archer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24.392781153400001"/>
    <n v="46.077309503500004"/>
    <n v="62.616469933600001"/>
    <n v="77.914163389700008"/>
    <n v="96.109241782400005"/>
    <n v="128.61603672390001"/>
    <n v="167.77640329010001"/>
    <n v="207.9989574905"/>
    <n v="246.47022619009999"/>
    <n v="286.10302754549997"/>
    <n v="324.1266584105"/>
    <n v="396.35575720730003"/>
    <n v="396.35575720730003"/>
    <n v="641.97470111389998"/>
    <n v="3772.9590005898999"/>
    <n v="4271.6905946649003"/>
    <n v="4674.2477534379004"/>
    <n v="5137.4877638678008"/>
    <n v="5606.660975975401"/>
    <n v="6108.2443105849006"/>
    <n v="6560.3937048287007"/>
    <n v="6958.7225462590004"/>
    <n v="7373.7147332563"/>
    <n v="7775.5105918302997"/>
    <n v="8524.6833099317992"/>
    <n v="8524.6833099317992"/>
    <n v="8566.1088412455138"/>
    <n v="9094.1735176819166"/>
    <n v="9178.2884517293023"/>
    <n v="0"/>
    <n v="0"/>
    <n v="0"/>
    <n v="0"/>
    <n v="0"/>
    <n v="0"/>
    <n v="69.99163649177045"/>
    <n v="137.7576103060995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  <n v="264.11137520696269"/>
  </r>
  <r>
    <s v="DE Florida"/>
    <x v="26"/>
    <s v="Transmission"/>
    <s v="PEF Transmission Expansion GG Baker Tap to Miccosuke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4.6873161899999998"/>
    <n v="5.2201033499999996"/>
    <n v="6.1213659899999993"/>
    <n v="7.2708667499999997"/>
    <n v="8.6688371699999998"/>
    <n v="8.9196154199999995"/>
    <n v="9.7996240500000003"/>
    <n v="10.631186340000001"/>
    <n v="9.6622799700000002"/>
    <n v="8.2113209400000002"/>
    <n v="6.4344966000000001"/>
    <n v="4.5468327000000004"/>
    <n v="4.5468327000000004"/>
    <n v="-55.715061599999999"/>
    <n v="-116.47439234999999"/>
    <n v="-176.57680325999999"/>
    <n v="-236.09655056999998"/>
    <n v="-295.53340656"/>
    <n v="-353.66620884000002"/>
    <n v="-411.79890216000001"/>
    <n v="-448.8829887"/>
    <n v="-19.545857699999999"/>
    <n v="1.1472125999999996"/>
    <n v="11.47441416"/>
    <n v="29.382752879999998"/>
    <n v="29.382752879999998"/>
    <n v="29.381100498858292"/>
    <n v="29.379434478009127"/>
    <n v="29.377786469901974"/>
    <n v="0"/>
    <n v="0"/>
    <n v="0"/>
    <n v="0"/>
    <n v="0"/>
    <n v="0"/>
    <n v="5.6740398762600004E-4"/>
    <n v="8.5057585440120008E-4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  <n v="1.3416215707680024E-3"/>
  </r>
  <r>
    <s v="DE Florida"/>
    <x v="26"/>
    <s v="Transmission"/>
    <s v="PEF Transmission Expansion GG Baker Tap to Miccosuke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2.1956738100000002"/>
    <n v="2.4452466500000001"/>
    <n v="2.8674240100000001"/>
    <n v="3.40588325"/>
    <n v="4.0607328300000001"/>
    <n v="4.1782045800000001"/>
    <n v="4.5904259500000002"/>
    <n v="4.9799536600000005"/>
    <n v="4.5260900300000007"/>
    <n v="3.8464190600000006"/>
    <n v="3.0141034000000007"/>
    <n v="2.1298673000000008"/>
    <n v="2.1298673000000008"/>
    <n v="-26.098538399999999"/>
    <n v="-54.559957650000001"/>
    <n v="-82.713656740000005"/>
    <n v="-110.59441943"/>
    <n v="-138.43635344"/>
    <n v="-165.66743116000001"/>
    <n v="-192.89845783999999"/>
    <n v="-210.26971129999998"/>
    <n v="-9.1558422999999891"/>
    <n v="0.53738740000001073"/>
    <n v="5.3749458400000103"/>
    <n v="13.763727120000009"/>
    <n v="13.763727120000009"/>
    <n v="13.762953097115716"/>
    <n v="13.76217268499988"/>
    <n v="13.761400710570832"/>
    <n v="0"/>
    <n v="0"/>
    <n v="0"/>
    <n v="0"/>
    <n v="0"/>
    <n v="0"/>
    <n v="2.65788358374E-4"/>
    <n v="3.9843421079879999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  <n v="6.2845415723199985E-4"/>
  </r>
  <r>
    <s v="DE Florida"/>
    <x v="26"/>
    <s v="Transmission"/>
    <s v="PEF Transmission Expansion GG Bithlo to Lockwood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4456.18"/>
    <n v="4456.18"/>
    <n v="4456.18"/>
    <n v="4456.18"/>
    <n v="4456.18"/>
    <n v="4456.18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4427.12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Bithlo to Lockwoo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.17485084499998"/>
    <n v="468.24544594949998"/>
    <n v="520.9715832951"/>
    <n v="564.57880880009998"/>
    <n v="610.72594468260002"/>
    <n v="610.72594468260002"/>
    <n v="610.72594468260002"/>
    <n v="610.72594468260002"/>
    <n v="610.72594468260002"/>
    <n v="610.72594468260002"/>
    <n v="610.72594468260002"/>
    <n v="610.72594468260002"/>
    <n v="610.72594468260002"/>
    <n v="1396.5659175429387"/>
    <n v="1887.6104037461334"/>
    <n v="2031.3922300200124"/>
    <n v="2150.3071901800704"/>
    <n v="2276.1483726143297"/>
    <n v="2276.1483726143297"/>
    <n v="2276.1483726143297"/>
    <n v="2276.1483726143297"/>
    <n v="2276.1483726143297"/>
    <n v="2276.1483726143297"/>
    <n v="2276.1483726143297"/>
    <n v="2276.1483726143297"/>
    <n v="2276.1483726143297"/>
    <n v="2563.3321166626865"/>
    <n v="2742.7834030726203"/>
    <n v="2795.3282017867236"/>
    <n v="2838.7854509233694"/>
    <n v="2884.7738751596798"/>
    <n v="2884.7738751596798"/>
    <n v="2884.7738751596798"/>
    <n v="2884.7738751596798"/>
    <n v="2884.7738751596798"/>
    <n v="2884.7738751596798"/>
    <n v="2884.7738751596798"/>
    <n v="2884.7738751596798"/>
    <n v="2884.7738751596798"/>
    <n v="13215.856376042982"/>
    <n v="19671.396019952961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Bithlo to Lockwoo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.98939415500001"/>
    <n v="219.3396435505"/>
    <n v="244.0380838049"/>
    <n v="264.46496329989998"/>
    <n v="286.08160991739999"/>
    <n v="286.08160991739999"/>
    <n v="286.08160991739999"/>
    <n v="286.08160991739999"/>
    <n v="286.08160991739999"/>
    <n v="286.08160991739999"/>
    <n v="286.08160991739999"/>
    <n v="286.08160991739999"/>
    <n v="286.08160991739999"/>
    <n v="654.19167062584052"/>
    <n v="884.21104081500221"/>
    <n v="951.56258645577668"/>
    <n v="1007.2657763104881"/>
    <n v="1066.2134080234541"/>
    <n v="1066.2134080234541"/>
    <n v="1066.2134080234541"/>
    <n v="1066.2134080234541"/>
    <n v="1066.2134080234541"/>
    <n v="1066.2134080234541"/>
    <n v="1066.2134080234541"/>
    <n v="1066.2134080234541"/>
    <n v="1066.2134080234541"/>
    <n v="1200.7385392296596"/>
    <n v="1284.7986866081749"/>
    <n v="1309.4121826284377"/>
    <n v="1329.7688088760001"/>
    <n v="1351.311110390513"/>
    <n v="1351.311110390513"/>
    <n v="1351.311110390513"/>
    <n v="1351.311110390513"/>
    <n v="1351.311110390513"/>
    <n v="1351.311110390513"/>
    <n v="1351.311110390513"/>
    <n v="1351.311110390513"/>
    <n v="1351.311110390513"/>
    <n v="6190.6874947984043"/>
    <n v="9214.6480622099807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Bronson to Newb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.56559861195582"/>
    <n v="235.13119722391164"/>
    <n v="352.69679583586748"/>
    <n v="470.26239444782328"/>
    <n v="587.82799305977915"/>
    <n v="705.39359167173495"/>
    <n v="822.95919028369076"/>
    <n v="940.52478889564657"/>
    <n v="1058.0903875076024"/>
    <n v="1175.6559861195583"/>
    <n v="1293.2215847315142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  <n v="1410.7871833434699"/>
  </r>
  <r>
    <s v="DE Florida"/>
    <x v="26"/>
    <s v="Transmission"/>
    <s v="PEF Transmission Expansion GG Bronson to Newb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071110069330331"/>
    <n v="110.14222013866066"/>
    <n v="165.21333020799099"/>
    <n v="220.28444027732132"/>
    <n v="275.35555034665163"/>
    <n v="330.42666041598193"/>
    <n v="385.49777048531223"/>
    <n v="440.56888055464253"/>
    <n v="495.63999062397284"/>
    <n v="550.71110069330314"/>
    <n v="605.78221076263344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  <n v="660.85332083196397"/>
  </r>
  <r>
    <s v="DE Florida"/>
    <x v="26"/>
    <s v="Transmission"/>
    <s v="PEF Transmission Expansion GG Brookridge-Twin County Ranc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.441845908591915"/>
    <n v="150.88369181718383"/>
    <n v="226.32553772577575"/>
    <n v="301.76738363436766"/>
    <n v="377.20922954295958"/>
    <n v="452.65107545155149"/>
    <n v="528.09292136014346"/>
    <n v="603.53476726873532"/>
    <n v="678.97661317732718"/>
    <n v="754.41845908591904"/>
    <n v="829.8603049945109"/>
    <n v="905.30215090310298"/>
    <n v="905.30215090310298"/>
    <n v="1175.9081508146846"/>
    <n v="1446.5141507262663"/>
    <n v="1717.1201506378479"/>
    <n v="1987.7261505494296"/>
    <n v="2258.3321504610112"/>
    <n v="2528.9381503725926"/>
    <n v="2799.5441502841741"/>
    <n v="3070.1501501957555"/>
    <n v="3340.7561501073369"/>
    <n v="3611.3621500189183"/>
    <n v="3881.9681499304997"/>
    <n v="4152.5741498420821"/>
    <n v="4152.5741498420821"/>
    <n v="4898.7582296413784"/>
    <n v="5644.9423094406739"/>
    <n v="6391.1263892399693"/>
    <n v="7137.3104690392647"/>
    <n v="7883.4945488385601"/>
    <n v="8629.6786286378556"/>
    <n v="9375.862708437151"/>
    <n v="10122.046788236446"/>
    <n v="10868.230868035742"/>
    <n v="11614.414947835037"/>
    <n v="12360.599027634333"/>
    <n v="13106.78310743363"/>
    <n v="13106.78310743363"/>
    <n v="13106.78310743363"/>
    <n v="13106.78310743363"/>
    <n v="13106.78310743363"/>
    <n v="13106.78310743363"/>
    <n v="13106.78310743363"/>
    <n v="13106.78310743363"/>
    <n v="13106.78310743363"/>
    <n v="0"/>
    <n v="0"/>
    <n v="0"/>
    <n v="0"/>
    <n v="0"/>
    <n v="0"/>
  </r>
  <r>
    <s v="DE Florida"/>
    <x v="26"/>
    <s v="Transmission"/>
    <s v="PEF Transmission Expansion GG Brookridge-Twin County Ranc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.339131930750085"/>
    <n v="70.67826386150017"/>
    <n v="106.01739579225026"/>
    <n v="141.35652772300034"/>
    <n v="176.69565965375043"/>
    <n v="212.03479158450051"/>
    <n v="247.3739235152506"/>
    <n v="282.71305544600068"/>
    <n v="318.05218737675079"/>
    <n v="353.39131930750091"/>
    <n v="388.73045123825102"/>
    <n v="424.06958316900102"/>
    <n v="424.06958316900102"/>
    <n v="550.82922189410272"/>
    <n v="677.58886061920441"/>
    <n v="804.34849934430611"/>
    <n v="931.1081380694078"/>
    <n v="1057.8677767945094"/>
    <n v="1184.6274155196111"/>
    <n v="1311.3870542447128"/>
    <n v="1438.1466929698145"/>
    <n v="1564.9063316949162"/>
    <n v="1691.6659704200179"/>
    <n v="1818.4256091451196"/>
    <n v="1945.1852478702212"/>
    <n v="1945.1852478702212"/>
    <n v="2294.7193469245171"/>
    <n v="2644.253445978813"/>
    <n v="2993.7875450331089"/>
    <n v="3343.3216440874048"/>
    <n v="3692.8557431417007"/>
    <n v="4042.3898421959966"/>
    <n v="4391.923941250292"/>
    <n v="4741.4580403045875"/>
    <n v="5090.9921393588829"/>
    <n v="5440.5262384131784"/>
    <n v="5790.0603374674738"/>
    <n v="6139.5944365217692"/>
    <n v="6139.5944365217692"/>
    <n v="6139.5944365217692"/>
    <n v="6139.5944365217692"/>
    <n v="6139.5944365217692"/>
    <n v="6139.5944365217692"/>
    <n v="6139.5944365217692"/>
    <n v="6139.5944365217692"/>
    <n v="6139.5944365217692"/>
    <n v="0"/>
    <n v="0"/>
    <n v="0"/>
    <n v="0"/>
    <n v="0"/>
    <n v="0"/>
  </r>
  <r>
    <s v="DE Florida"/>
    <x v="26"/>
    <s v="Transmission"/>
    <s v="PEF Transmission Expansion GG Burnham Tap to Jasper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.3296106767975"/>
    <n v="412.659221353595"/>
    <n v="618.98883203039247"/>
    <n v="825.31844270719"/>
    <n v="1031.6480533839874"/>
    <n v="1237.9776640607849"/>
    <n v="1444.3072747375825"/>
    <n v="1650.63688541438"/>
    <n v="1856.9664960911775"/>
    <n v="2063.2961067679748"/>
    <n v="2269.6257174447724"/>
    <n v="2475.9553281215699"/>
    <n v="2475.9553281215699"/>
    <n v="2585.0227746409064"/>
    <n v="2694.0902211602429"/>
    <n v="2803.1576676795794"/>
    <n v="2912.2251141989159"/>
    <n v="3021.2925607182524"/>
    <n v="3130.3600072375889"/>
    <n v="3239.4274537569254"/>
    <n v="3348.4949002762619"/>
    <n v="3457.5623467955984"/>
    <n v="3566.6297933149349"/>
    <n v="3675.6972398342714"/>
    <n v="3784.7646863536074"/>
    <n v="3784.7646863536074"/>
    <n v="3784.7646863536074"/>
    <n v="3784.7646863536074"/>
    <n v="3784.7646863536074"/>
    <n v="3784.7646863536074"/>
    <n v="3784.7646863536074"/>
    <n v="3784.7646863536074"/>
    <n v="3784.7646863536074"/>
    <n v="3784.7646863536074"/>
    <n v="3784.7646863536074"/>
    <n v="3784.7646863536074"/>
    <n v="0"/>
    <n v="0"/>
    <n v="0"/>
  </r>
  <r>
    <s v="DE Florida"/>
    <x v="26"/>
    <s v="Transmission"/>
    <s v="PEF Transmission Expansion GG Burnham Tap to Jasper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.650728055650845"/>
    <n v="193.30145611130169"/>
    <n v="289.95218416695252"/>
    <n v="386.60291222260338"/>
    <n v="483.25364027825424"/>
    <n v="579.90436833390504"/>
    <n v="676.55509638955584"/>
    <n v="773.20582444520664"/>
    <n v="869.85655250085745"/>
    <n v="966.50728055650825"/>
    <n v="1063.1580086121592"/>
    <n v="1159.8087366678101"/>
    <n v="1159.8087366678101"/>
    <n v="1210.8990677099075"/>
    <n v="1261.9893987520049"/>
    <n v="1313.0797297941024"/>
    <n v="1364.1700608361998"/>
    <n v="1415.2603918782972"/>
    <n v="1466.3507229203947"/>
    <n v="1517.4410539624921"/>
    <n v="1568.5313850045895"/>
    <n v="1619.621716046687"/>
    <n v="1670.7120470887844"/>
    <n v="1721.8023781308818"/>
    <n v="1772.8927091729793"/>
    <n v="1772.8927091729793"/>
    <n v="1772.8927091729793"/>
    <n v="1772.8927091729793"/>
    <n v="1772.8927091729793"/>
    <n v="1772.8927091729793"/>
    <n v="1772.8927091729793"/>
    <n v="1772.8927091729793"/>
    <n v="1772.8927091729793"/>
    <n v="1772.8927091729793"/>
    <n v="1772.8927091729793"/>
    <n v="1772.8927091729793"/>
    <n v="0"/>
    <n v="0"/>
    <n v="0"/>
  </r>
  <r>
    <s v="DE Florida"/>
    <x v="26"/>
    <s v="Transmission"/>
    <s v="PEF Transmission Expansion GG Capacit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20480.099999999999"/>
    <n v="21217.279999999999"/>
    <n v="21960.22"/>
    <n v="10003.459999999999"/>
    <n v="8260.2000000000007"/>
    <n v="8783.5700000000015"/>
    <n v="9399.9600000000009"/>
    <n v="9554.42"/>
    <n v="10037.07"/>
    <n v="10687.699999999999"/>
    <n v="9707.94"/>
    <n v="9662.3299999999981"/>
    <n v="9662.3299999999981"/>
    <n v="9662.3299999999981"/>
    <n v="9662.3299999999981"/>
    <n v="193.2466000000004"/>
    <n v="193.2466000000004"/>
    <n v="193.2466000000004"/>
    <n v="3.8649320000000102"/>
    <n v="3.8649320000000102"/>
    <n v="3.8649320000000102"/>
    <n v="7.7298640000000418E-2"/>
    <n v="7.7298640000000418E-2"/>
    <n v="7.7298640000000418E-2"/>
    <n v="1.5459728000000034E-3"/>
    <n v="1.5459728000000034E-3"/>
    <n v="1.5459728000000034E-3"/>
    <n v="1.5459728000000034E-3"/>
    <n v="3.0919456000000041E-5"/>
    <n v="3.0919456000000041E-5"/>
    <n v="3.0919456000000041E-5"/>
    <n v="6.1838912000000191E-7"/>
    <n v="6.1838912000000191E-7"/>
    <n v="6.1838912000000191E-7"/>
    <n v="1.2367782400000085E-8"/>
    <n v="1.2367782400000085E-8"/>
    <n v="1.2367782400000085E-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Citrus CC to Powerlin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760205618696084"/>
    <n v="35.520411237392167"/>
    <n v="53.280616856088251"/>
    <n v="71.040822474784335"/>
    <n v="88.801028093480426"/>
    <n v="106.56123371217652"/>
    <n v="124.32143933087261"/>
    <n v="142.0816449495687"/>
    <n v="159.84185056826479"/>
    <n v="177.60205618696088"/>
    <n v="195.36226180565697"/>
    <n v="213.122467424353"/>
    <n v="213.122467424353"/>
    <n v="213.122467424353"/>
    <n v="213.122467424353"/>
    <n v="213.122467424353"/>
    <n v="213.122467424353"/>
    <n v="213.122467424353"/>
    <n v="213.122467424353"/>
    <n v="213.122467424353"/>
    <n v="213.122467424353"/>
    <n v="213.122467424353"/>
    <n v="213.122467424353"/>
    <n v="213.122467424353"/>
    <n v="213.122467424353"/>
    <n v="213.122467424353"/>
  </r>
  <r>
    <s v="DE Florida"/>
    <x v="26"/>
    <s v="Transmission"/>
    <s v="PEF Transmission Expansion GG Citrus CC to Powerline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193914719002091"/>
    <n v="16.638782943800418"/>
    <n v="24.958174415700626"/>
    <n v="33.277565887600836"/>
    <n v="41.596957359501047"/>
    <n v="49.916348831401258"/>
    <n v="58.235740303301469"/>
    <n v="66.555131775201673"/>
    <n v="74.874523247101877"/>
    <n v="83.19391471900208"/>
    <n v="91.513306190902284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  <n v="99.832697662802502"/>
  </r>
  <r>
    <s v="DE Florida"/>
    <x v="26"/>
    <s v="Transmission"/>
    <s v="PEF Transmission Expansion GG Crawfordville to Carrabell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  <n v="17.82"/>
  </r>
  <r>
    <s v="DE Florida"/>
    <x v="26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7016.17"/>
    <n v="7305.56"/>
    <n v="16803.96"/>
    <n v="17167.73"/>
    <n v="19583.850000000002"/>
    <n v="20310.829999999998"/>
    <n v="21316.09"/>
    <n v="24440.81"/>
    <n v="29000.76"/>
    <n v="33602.9"/>
    <n v="40496.620000000003"/>
    <n v="44893.72"/>
    <n v="44893.72"/>
    <n v="47405.778165135125"/>
    <n v="49626.709454245531"/>
    <n v="53694.317612476261"/>
    <n v="58611.657473694802"/>
    <n v="64723.26184592364"/>
    <n v="68522.398761737306"/>
    <n v="73533.506456445335"/>
    <n v="76768.568947011765"/>
    <n v="81689.031113167948"/>
    <n v="85480.839944892985"/>
    <n v="89161.550959733184"/>
    <n v="92422.473887844855"/>
    <n v="92422.473887844855"/>
    <n v="94685.073798082754"/>
    <n v="96839.437190519035"/>
    <n v="99104.328233034277"/>
    <n v="101355.61329086537"/>
    <n v="103349.09965134162"/>
    <n v="104203.59136501841"/>
    <n v="104885.34042996504"/>
    <n v="105552.81921244574"/>
    <n v="106315.793216154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073.9590212999999"/>
    <n v="2005.612891399313"/>
    <n v="3801.409249008856"/>
    <n v="5994.341082845056"/>
    <n v="8745.7881620805565"/>
    <n v="10413.086877482936"/>
    <n v="12647.175993195431"/>
    <n v="14048.373164476789"/>
    <n v="16238.109019585876"/>
    <n v="17898.190238808551"/>
    <n v="19505.259093339184"/>
    <n v="20914.706033186641"/>
    <n v="20914.706033186641"/>
    <n v="21859.819745071603"/>
    <n v="22753.290337446022"/>
    <n v="23697.583565516481"/>
    <n v="24634.541867150238"/>
    <n v="25449.768433475223"/>
    <n v="25730.475684933073"/>
    <n v="25929.273709811765"/>
    <n v="26120.385243734952"/>
    <n v="26355.217200062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Disston to 40th Stree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796.81"/>
    <n v="848.32"/>
    <n v="929.06"/>
    <n v="1066.44"/>
    <n v="1193.33"/>
    <n v="1281.54"/>
    <n v="1416.84"/>
    <n v="1524.98"/>
    <n v="1598.87"/>
    <n v="1692.06"/>
    <n v="1742.57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Disston to 40th Stree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362.51554506000002"/>
    <n v="669.22289496000008"/>
    <n v="1044.9765760800001"/>
    <n v="1345.8951331500002"/>
    <n v="1657.9053415200001"/>
    <n v="1936.5230622000001"/>
    <n v="2226.9591088500001"/>
    <n v="2581.6517935526999"/>
    <n v="2985.4106566238997"/>
    <n v="3522.7820151128999"/>
    <n v="4036.2085308896999"/>
    <n v="4540.5594390710994"/>
    <n v="4540.5594390710994"/>
    <n v="4945.2720146531992"/>
    <n v="5256.7227883331989"/>
    <n v="6689.6317717532984"/>
    <n v="8764.0032586715988"/>
    <n v="10869.414244327199"/>
    <n v="12846.4856470134"/>
    <n v="17090.9504259516"/>
    <n v="21584.203892959798"/>
    <n v="25757.750345225999"/>
    <n v="30118.603277738701"/>
    <n v="39007.910065975499"/>
    <n v="43509.486179309097"/>
    <n v="43509.486179309097"/>
    <n v="43874.466606102418"/>
    <n v="44155.341091258553"/>
    <n v="45447.576034965066"/>
    <n v="47318.298706565751"/>
    <n v="49217.013613100811"/>
    <n v="50999.988514029974"/>
    <n v="54827.758294343679"/>
    <n v="58879.892245754701"/>
    <n v="62643.706017044009"/>
    <n v="66576.437690138555"/>
    <n v="74593.047949409534"/>
    <n v="78652.687477356492"/>
    <n v="78652.687477356492"/>
    <n v="78757.098918179137"/>
    <n v="78837.449828892713"/>
    <n v="79207.124755132449"/>
    <n v="79742.290027521216"/>
    <n v="80285.463152843426"/>
    <n v="80795.5260622225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Disston to 40th Stree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69.81271494000001"/>
    <n v="313.48326503999999"/>
    <n v="489.49710391999997"/>
    <n v="630.45601684999997"/>
    <n v="776.61057847999996"/>
    <n v="907.12313779999999"/>
    <n v="1043.1717411499999"/>
    <n v="1209.3200031473"/>
    <n v="1398.4522752761"/>
    <n v="1650.1724857871"/>
    <n v="1890.6762428103"/>
    <n v="2126.9287240289"/>
    <n v="2126.9287240289"/>
    <n v="2316.5077425467998"/>
    <n v="2462.4002488667998"/>
    <n v="3133.6160575466997"/>
    <n v="4105.3113649283996"/>
    <n v="5091.5464668728"/>
    <n v="6017.6636143865999"/>
    <n v="8005.8930776483994"/>
    <n v="10110.662322840199"/>
    <n v="12065.671600773998"/>
    <n v="14108.420624961298"/>
    <n v="18272.427769524496"/>
    <n v="20381.095581790898"/>
    <n v="20381.095581790898"/>
    <n v="20552.06291827705"/>
    <n v="20683.632611030072"/>
    <n v="21288.95265073988"/>
    <n v="22165.252991768688"/>
    <n v="23054.665701290985"/>
    <n v="23889.862461050754"/>
    <n v="25682.899993973031"/>
    <n v="27581.036162108299"/>
    <n v="29344.114859672602"/>
    <n v="31186.319564103087"/>
    <n v="34941.530537241772"/>
    <n v="36843.182533446001"/>
    <n v="36843.182533446001"/>
    <n v="36892.091857414322"/>
    <n v="36929.730536588519"/>
    <n v="37102.89691172872"/>
    <n v="37353.583728016558"/>
    <n v="37608.021653094067"/>
    <n v="37846.9498000719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Eustis to Eustis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1396.44"/>
    <n v="1469.32"/>
    <n v="1496.76"/>
    <n v="1531.48"/>
    <n v="1572.63"/>
    <n v="1629.17"/>
    <n v="1699.72"/>
    <n v="1857.06"/>
    <n v="1912.92"/>
    <n v="1939.82"/>
    <n v="1998.16"/>
    <n v="2006.92"/>
    <n v="2006.92"/>
    <n v="2301.8944211257003"/>
    <n v="2584.1042985160002"/>
    <n v="3062.9696375101003"/>
    <n v="3460.7714011210001"/>
    <n v="3768.6564408226"/>
    <n v="4024.9196956815999"/>
    <n v="4307.3563477062999"/>
    <n v="4538.7631957941994"/>
    <n v="4602.3134966970993"/>
    <n v="4667.7527404179991"/>
    <n v="4729.1808528702995"/>
    <n v="4789.4492122437996"/>
    <n v="4789.4492122437996"/>
    <n v="4846.5656660844998"/>
    <n v="4885.3929252132993"/>
    <n v="8013.3997357536991"/>
    <n v="8525.8983402708982"/>
    <n v="9057.9302312280979"/>
    <n v="9552.7032781743983"/>
    <n v="9973.1127065388991"/>
    <n v="10426.156512759098"/>
    <n v="10851.095729687499"/>
    <n v="11421.848040884199"/>
    <n v="11958.070420463499"/>
    <n v="12373.995171542798"/>
    <n v="12373.995171542798"/>
    <n v="12396.851464646841"/>
    <n v="12412.388970136059"/>
    <n v="13664.123552478222"/>
    <n v="13869.210134935327"/>
    <n v="14082.1133532326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Eustis to Eustis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38.17450857430001"/>
    <n v="270.36973748399998"/>
    <n v="494.6840445899"/>
    <n v="681.02583987899993"/>
    <n v="825.24805377739995"/>
    <n v="945.2891379184"/>
    <n v="1077.5905945937"/>
    <n v="1185.9882224057999"/>
    <n v="1215.7570124028998"/>
    <n v="1246.4106375819997"/>
    <n v="1275.1853334296998"/>
    <n v="1303.4167675561998"/>
    <n v="1303.4167675561998"/>
    <n v="1330.1717584154999"/>
    <n v="1348.3595640866999"/>
    <n v="2813.6079819463002"/>
    <n v="3053.6770786291004"/>
    <n v="3302.8961288719001"/>
    <n v="3534.6620642256003"/>
    <n v="3731.5939403611001"/>
    <n v="3943.8126983409002"/>
    <n v="4142.8664578124999"/>
    <n v="4410.2232673157996"/>
    <n v="4661.4052630364995"/>
    <n v="4856.2363872571996"/>
    <n v="4856.2363872571996"/>
    <n v="4866.9429327787702"/>
    <n v="4874.2211475380363"/>
    <n v="5460.5696523356137"/>
    <n v="5556.638110197312"/>
    <n v="5656.36810525876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Fort Meade to Dry Prairie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79672154547001"/>
    <n v="313.59344309094001"/>
    <n v="470.39016463641002"/>
    <n v="627.18688618188003"/>
    <n v="783.98360772735009"/>
    <n v="940.78032927282015"/>
    <n v="1097.5770508182902"/>
    <n v="1254.3737723637603"/>
    <n v="1411.1704939092303"/>
    <n v="1567.9672154547004"/>
    <n v="1724.7639370001705"/>
    <n v="1881.5606585456401"/>
    <n v="1881.5606585456401"/>
    <n v="2053.7387327614651"/>
    <n v="2225.91680697729"/>
    <n v="2398.0948811931148"/>
    <n v="2570.2729554089397"/>
    <n v="2742.4510296247645"/>
    <n v="2914.6291038405893"/>
    <n v="3086.8071780564142"/>
    <n v="3258.985252272239"/>
    <n v="3431.1633264880638"/>
    <n v="3603.3414007038887"/>
    <n v="3775.5194749197135"/>
    <n v="3947.6975491355379"/>
    <n v="3947.6975491355379"/>
    <n v="4303.094450791913"/>
    <n v="4658.4913524482881"/>
    <n v="5013.8882541046632"/>
    <n v="5369.2851557610384"/>
    <n v="5724.6820574174135"/>
    <n v="6080.0789590737886"/>
    <n v="6435.4758607301637"/>
    <n v="6790.8727623865389"/>
    <n v="7146.269664042914"/>
    <n v="7501.6665656992891"/>
    <n v="7857.0634673556642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  <n v="8212.4603690120384"/>
  </r>
  <r>
    <s v="DE Florida"/>
    <x v="26"/>
    <s v="Transmission"/>
    <s v="PEF Transmission Expansion GG Fort Meade to Dry Prairie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448097170345008"/>
    <n v="146.89619434069002"/>
    <n v="220.34429151103501"/>
    <n v="293.79238868138003"/>
    <n v="367.24048585172505"/>
    <n v="440.68858302207008"/>
    <n v="514.13668019241504"/>
    <n v="587.58477736276006"/>
    <n v="661.03287453310509"/>
    <n v="734.48097170345011"/>
    <n v="807.92906887379513"/>
    <n v="881.37716604414004"/>
    <n v="881.37716604414004"/>
    <n v="962.03033149912983"/>
    <n v="1042.6834969541196"/>
    <n v="1123.3366624091095"/>
    <n v="1203.9898278640994"/>
    <n v="1284.6429933190893"/>
    <n v="1365.2961587740792"/>
    <n v="1445.9493242290691"/>
    <n v="1526.602489684059"/>
    <n v="1607.2556551390489"/>
    <n v="1687.9088205940388"/>
    <n v="1768.5619860490287"/>
    <n v="1849.2151515040186"/>
    <n v="1849.2151515040186"/>
    <n v="2015.693288990632"/>
    <n v="2182.1714264772454"/>
    <n v="2348.6495639638588"/>
    <n v="2515.1277014504722"/>
    <n v="2681.6058389370855"/>
    <n v="2848.0839764236989"/>
    <n v="3014.5621139103123"/>
    <n v="3181.0402513969257"/>
    <n v="3347.518388883539"/>
    <n v="3513.9965263701524"/>
    <n v="3680.4746638567658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  <n v="3846.9528013433792"/>
  </r>
  <r>
    <s v="DE Florida"/>
    <x v="26"/>
    <s v="Transmission"/>
    <s v="PEF Transmission Expansion GG Ft White-Perr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6565.39"/>
    <n v="19492.53"/>
    <n v="22360.799999999999"/>
    <n v="23908.5"/>
    <n v="27571.11"/>
    <n v="31247.43"/>
    <n v="34909.730000000003"/>
    <n v="36754.42"/>
    <n v="39172.49"/>
    <n v="42910.41"/>
    <n v="48825.440000000002"/>
    <n v="50377.89"/>
    <n v="50377.89"/>
    <n v="50377.89"/>
    <n v="50377.89"/>
    <n v="50377.89"/>
    <n v="50377.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Ft White-P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3612.0413134035002"/>
    <n v="5628.8734550832005"/>
    <n v="6890.2747594632001"/>
    <n v="9013.0735631232001"/>
    <n v="0"/>
    <n v="0"/>
    <n v="0"/>
    <n v="0"/>
    <n v="0"/>
    <n v="0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  <n v="3.1267978799999998"/>
  </r>
  <r>
    <s v="DE Florida"/>
    <x v="26"/>
    <s v="Transmission"/>
    <s v="PEF Transmission Expansion GG Ft White-P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691.9841100965"/>
    <n v="2636.7263321168002"/>
    <n v="3227.6030077368005"/>
    <n v="4221.9830640768005"/>
    <n v="0"/>
    <n v="0"/>
    <n v="0"/>
    <n v="0"/>
    <n v="0"/>
    <n v="0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  <n v="1.46468212"/>
  </r>
  <r>
    <s v="DE Florida"/>
    <x v="26"/>
    <s v="Transmission"/>
    <s v="PEF Transmission Expansion GG Ginnie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879564214"/>
    <n v="4.8768485006999995"/>
    <n v="57.5233997598"/>
    <n v="188.33464151610002"/>
    <n v="296.52226766010006"/>
    <n v="411.01130740920007"/>
    <n v="411.01130740920007"/>
    <n v="411.01130740920007"/>
    <n v="411.01130740920007"/>
    <n v="411.01130740920007"/>
    <n v="411.01130740920007"/>
    <n v="411.01130740920007"/>
    <n v="411.01130740920007"/>
    <n v="419.96371540954533"/>
    <n v="447.76310802044304"/>
    <n v="844.50611827928299"/>
    <n v="1830.2961574914077"/>
    <n v="2645.5952310790499"/>
    <n v="3508.3815901025305"/>
    <n v="3508.3815901025305"/>
    <n v="3508.3815901025305"/>
    <n v="3508.3815901025305"/>
    <n v="3508.3815901025305"/>
    <n v="3508.3815901025305"/>
    <n v="3508.3815901025305"/>
    <n v="3508.3815901025305"/>
    <n v="3514.4210558816517"/>
    <n v="3533.1750581955985"/>
    <n v="3800.8254862671711"/>
    <n v="4465.8583139701232"/>
    <n v="5015.8746731990423"/>
    <n v="5597.9268639845304"/>
    <n v="5597.9268639845304"/>
    <n v="5597.9268639845304"/>
    <n v="5597.9268639845304"/>
    <n v="5597.9268639845304"/>
    <n v="5597.9268639845304"/>
    <n v="5597.9268639845304"/>
    <n v="5597.9268639845304"/>
    <n v="5645.2252183675437"/>
    <n v="5792.0980511620337"/>
    <n v="7888.2147046347545"/>
    <n v="13096.449921360972"/>
    <n v="17403.928368411594"/>
    <n v="21962.296905636529"/>
    <n v="21962.296905636529"/>
    <n v="21962.296905636529"/>
    <n v="21962.296905636529"/>
    <n v="21962.296905636529"/>
    <n v="21962.296905636529"/>
    <n v="21962.296905636529"/>
    <n v="21962.296905636529"/>
    <n v="21962.296905636529"/>
    <n v="0"/>
    <n v="0"/>
    <n v="0"/>
    <n v="0"/>
    <n v="0"/>
    <n v="0"/>
  </r>
  <r>
    <s v="DE Florida"/>
    <x v="26"/>
    <s v="Transmission"/>
    <s v="PEF Transmission Expansion GG Ginnie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64729786"/>
    <n v="2.2844561993000001"/>
    <n v="26.945616040200001"/>
    <n v="88.221366583899993"/>
    <n v="138.89956443989999"/>
    <n v="192.52952579079999"/>
    <n v="192.52952579079999"/>
    <n v="192.52952579079999"/>
    <n v="192.52952579079999"/>
    <n v="192.52952579079999"/>
    <n v="192.52952579079999"/>
    <n v="192.52952579079999"/>
    <n v="192.52952579079999"/>
    <n v="196.72309135924368"/>
    <n v="209.74512695818109"/>
    <n v="395.59097170497984"/>
    <n v="857.36339829626877"/>
    <n v="1239.272949653769"/>
    <n v="1643.4269122506696"/>
    <n v="1643.4269122506696"/>
    <n v="1643.4269122506696"/>
    <n v="1643.4269122506696"/>
    <n v="1643.4269122506696"/>
    <n v="1643.4269122506696"/>
    <n v="1643.4269122506696"/>
    <n v="1643.4269122506696"/>
    <n v="1646.2559718447073"/>
    <n v="1655.0408862913284"/>
    <n v="1780.416050101654"/>
    <n v="2091.9365670432717"/>
    <n v="2349.580059839197"/>
    <n v="2622.2300581660256"/>
    <n v="2622.2300581660256"/>
    <n v="2622.2300581660256"/>
    <n v="2622.2300581660256"/>
    <n v="2622.2300581660256"/>
    <n v="2622.2300581660256"/>
    <n v="2622.2300581660256"/>
    <n v="2622.2300581660256"/>
    <n v="2644.3859686626206"/>
    <n v="2713.185430720539"/>
    <n v="3695.0667999684069"/>
    <n v="6134.7540747638013"/>
    <n v="8152.5009537787046"/>
    <n v="10287.771971950137"/>
    <n v="10287.771971950137"/>
    <n v="10287.771971950137"/>
    <n v="10287.771971950137"/>
    <n v="10287.771971950137"/>
    <n v="10287.771971950137"/>
    <n v="10287.771971950137"/>
    <n v="10287.771971950137"/>
    <n v="10287.771971950137"/>
    <n v="0"/>
    <n v="0"/>
    <n v="0"/>
    <n v="0"/>
    <n v="0"/>
    <n v="0"/>
  </r>
  <r>
    <s v="DE Florida"/>
    <x v="26"/>
    <s v="Transmission"/>
    <s v="PEF Transmission Expansion GG Ginnie-Bell-Dempse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694.57"/>
    <n v="694.57"/>
    <n v="694.57"/>
    <n v="694.57"/>
    <n v="694.57"/>
    <n v="694.57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  <n v="678.43"/>
  </r>
  <r>
    <s v="DE Florida"/>
    <x v="26"/>
    <s v="Transmission"/>
    <s v="PEF Transmission Expansion GG Haines City East-Green Islan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7.0679905463"/>
    <n v="281.81275598579998"/>
    <n v="319.26032484569998"/>
    <n v="319.26032484569998"/>
    <n v="319.26032484569998"/>
    <n v="319.26032484569998"/>
    <n v="319.26032484569998"/>
    <n v="319.26032484569998"/>
    <n v="319.26032484569998"/>
    <n v="319.26032484569998"/>
    <n v="319.26032484569998"/>
    <n v="319.26032484569998"/>
    <n v="319.26032484569998"/>
    <n v="2012.4269369794961"/>
    <n v="3800.4228297223385"/>
    <n v="4263.0032836875507"/>
    <n v="4263.0032836875507"/>
    <n v="4263.0032836875507"/>
    <n v="4263.0032836875507"/>
    <n v="4263.0032836875507"/>
    <n v="4263.0032836875507"/>
    <n v="4263.0032836875507"/>
    <n v="4263.0032836875507"/>
    <n v="4263.0032836875507"/>
    <n v="4263.0032836875507"/>
    <n v="4263.0032836875507"/>
    <n v="7517.9737906261089"/>
    <n v="10955.24561945741"/>
    <n v="11844.51766386483"/>
    <n v="11844.51766386483"/>
    <n v="11844.51766386483"/>
    <n v="11844.51766386483"/>
    <n v="11844.51766386483"/>
    <n v="11844.51766386483"/>
    <n v="0"/>
    <n v="0"/>
    <n v="0"/>
    <n v="0"/>
    <n v="0"/>
    <n v="0"/>
    <n v="12182.288096870821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  <n v="15334.022606843728"/>
  </r>
  <r>
    <s v="DE Florida"/>
    <x v="26"/>
    <s v="Transmission"/>
    <s v="PEF Transmission Expansion GG Haines City East-Green Islan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.206591753699996"/>
    <n v="132.00920581420002"/>
    <n v="149.55072485430003"/>
    <n v="149.55072485430003"/>
    <n v="149.55072485430003"/>
    <n v="149.55072485430003"/>
    <n v="149.55072485430003"/>
    <n v="149.55072485430003"/>
    <n v="149.55072485430003"/>
    <n v="149.55072485430003"/>
    <n v="149.55072485430003"/>
    <n v="149.55072485430003"/>
    <n v="149.55072485430003"/>
    <n v="942.67869735162878"/>
    <n v="1780.2274341871159"/>
    <n v="1996.9134324468901"/>
    <n v="1996.9134324468901"/>
    <n v="1996.9134324468901"/>
    <n v="1996.9134324468901"/>
    <n v="1996.9134324468901"/>
    <n v="1996.9134324468901"/>
    <n v="1996.9134324468901"/>
    <n v="1996.9134324468901"/>
    <n v="1996.9134324468901"/>
    <n v="1996.9134324468901"/>
    <n v="1996.9134324468901"/>
    <n v="3521.6352998674483"/>
    <n v="5131.752353314122"/>
    <n v="5548.3129732347807"/>
    <n v="5548.3129732347807"/>
    <n v="5548.3129732347807"/>
    <n v="5548.3129732347807"/>
    <n v="5548.3129732347807"/>
    <n v="5548.3129732347807"/>
    <n v="0"/>
    <n v="0"/>
    <n v="0"/>
    <n v="0"/>
    <n v="0"/>
    <n v="0"/>
    <n v="5706.5343654945555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  <n v="7182.8975206801533"/>
  </r>
  <r>
    <s v="DE Florida"/>
    <x v="26"/>
    <s v="Transmission"/>
    <s v="PEF Transmission Expansion GG Lake Talquin-Brickyar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3488.49"/>
    <n v="2393.15"/>
    <n v="2491.63"/>
    <n v="2528.1799999999998"/>
    <n v="2582.61"/>
    <n v="2883.18"/>
    <n v="5543.3"/>
    <n v="5703.09"/>
    <n v="10621.77"/>
    <n v="12968.88"/>
    <n v="13957.07"/>
    <n v="18535.560000000001"/>
    <n v="18535.560000000001"/>
    <n v="18535.560000000001"/>
    <n v="18535.560000000001"/>
    <n v="18535.560000000001"/>
    <n v="18535.560000000001"/>
    <n v="18535.560000000001"/>
    <n v="18535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Lake Talquin-Brickyard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1182.2580079617001"/>
    <n v="2254.6724797134002"/>
    <n v="3591.5242271235002"/>
    <n v="4992.4554715473005"/>
    <n v="5740.4262771858002"/>
    <n v="5777.3854266486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Lake Talquin-Brickyard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553.80367773830005"/>
    <n v="1056.1534816866001"/>
    <n v="1682.3733163765"/>
    <n v="2338.6098317527003"/>
    <n v="2688.9808846142005"/>
    <n v="2706.2936139514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Lines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11687.279999999999"/>
    <n v="12743.57"/>
    <n v="14985.020000000002"/>
    <n v="18381.720000000008"/>
    <n v="19238.060000000001"/>
    <n v="21920.48"/>
    <n v="24364.559999999998"/>
    <n v="30299.290000000005"/>
    <n v="28328.81"/>
    <n v="28985.160000000007"/>
    <n v="30507.910000000007"/>
    <n v="12258.490000000002"/>
    <n v="12258.490000000002"/>
    <n v="12258.490000000002"/>
    <n v="12258.49000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5855.03"/>
    <n v="6295.19"/>
    <n v="6350.5599999999995"/>
    <n v="6384.1399999999994"/>
    <n v="4482.75"/>
    <n v="4488.87"/>
    <n v="4355.33"/>
    <n v="4184.59"/>
    <n v="4216"/>
    <n v="4256.55"/>
    <n v="4341.83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Lines - Deland W - Dona Vist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.37749024999999"/>
    <n v="264.75498049999999"/>
    <n v="397.13247074999998"/>
    <n v="529.50996099999998"/>
    <n v="661.88745124999991"/>
    <n v="794.26494149999985"/>
    <n v="926.64243174999979"/>
    <n v="1059.0199219999997"/>
    <n v="1191.3974122499997"/>
    <n v="1323.7749024999996"/>
    <n v="1456.1523927499995"/>
    <n v="1588.5298829999999"/>
    <n v="1588.5298829999999"/>
    <n v="1978.39052225"/>
    <n v="2368.2511614999999"/>
    <n v="2758.1118007499999"/>
    <n v="3147.97244"/>
    <n v="3537.8330792500001"/>
    <n v="3927.6937185000002"/>
    <n v="4317.5543577500002"/>
    <n v="4707.414996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Lines - Deland W - Dona Vist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.009426416666663"/>
    <n v="124.01885283333333"/>
    <n v="186.02827925"/>
    <n v="248.03770566666665"/>
    <n v="310.04713208333334"/>
    <n v="372.05655849999999"/>
    <n v="434.06598491666665"/>
    <n v="496.07541133333331"/>
    <n v="558.08483775000002"/>
    <n v="620.09426416666668"/>
    <n v="682.10369058333333"/>
    <n v="744.11311699999999"/>
    <n v="744.11311699999999"/>
    <n v="926.73506108333333"/>
    <n v="1109.3570051666666"/>
    <n v="1291.9789492499999"/>
    <n v="1474.6008933333333"/>
    <n v="1657.2228374166666"/>
    <n v="1839.8447815"/>
    <n v="2022.4667255833333"/>
    <n v="2205.0886696666666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15766.14"/>
    <n v="19526.89"/>
    <n v="21540.340000000004"/>
    <n v="1609.31"/>
    <n v="1687.0300000000002"/>
    <n v="472.72"/>
    <n v="472.72"/>
    <n v="1716.69"/>
    <n v="1716.69"/>
    <n v="1716.69"/>
    <n v="1716.69"/>
    <n v="1716.69"/>
    <n v="1716.69"/>
    <n v="1716.8621125743291"/>
    <n v="1717.0387268727775"/>
    <n v="1717.2159010009414"/>
    <n v="1717.3936369719966"/>
    <n v="1717.5719368070229"/>
    <n v="1717.7508025350348"/>
    <n v="1726.7224854342073"/>
    <n v="1735.7687293944346"/>
    <n v="1744.8903089727633"/>
    <n v="1754.0880082341625"/>
    <n v="1763.3626208848957"/>
    <n v="1772.7149504079941"/>
    <n v="1772.7149504079941"/>
    <n v="1781.8050791050828"/>
    <n v="1790.9698294864133"/>
    <n v="1800.2099681373484"/>
    <n v="1809.5262709564608"/>
    <n v="1818.9195232849077"/>
    <n v="1828.3905200378172"/>
    <n v="1837.9400658377228"/>
    <n v="1847.568975150074"/>
    <n v="1857.2780724208621"/>
    <n v="1867.068192216401"/>
    <n v="1876.9401793652921"/>
    <n v="1886.894889102623"/>
    <n v="1886.894889102623"/>
    <n v="1896.5705097521097"/>
    <n v="1906.3255584419478"/>
    <n v="1916.16085113299"/>
    <n v="1926.07721369916"/>
    <n v="1936.0754820651589"/>
    <n v="1946.1565023463154"/>
    <n v="1956.3211309906142"/>
    <n v="1966.5702349229337"/>
    <n v="1976.9046916915381"/>
    <n v="1987.3253896168605"/>
    <n v="1997.833227942612"/>
    <n v="2008.4291169892667"/>
    <n v="2008.4291169892667"/>
    <n v="2018.7279409193129"/>
    <n v="2029.1113088215052"/>
    <n v="2039.5800892124444"/>
    <n v="2050.1351611602995"/>
    <n v="2060.7774144313839"/>
    <n v="2071.5077496390136"/>
    <n v="2082.3270783946823"/>
    <n v="2093.2363234615918"/>
    <n v="2104.2364189105774"/>
    <n v="2115.3283102784749"/>
    <n v="2126.5129547289625"/>
    <n v="2137.7913212159319"/>
    <n v="2137.7913212159319"/>
    <n v="2148.7534887279171"/>
    <n v="2159.8056456591876"/>
    <n v="2170.94871646719"/>
    <n v="2182.1836368405611"/>
    <n v="2193.5113538551454"/>
    <n v="2204.9328261324422"/>
    <n v="2216.4490240005166"/>
    <n v="2228.0609296574198"/>
    <n v="2239.7695373371571"/>
    <n v="2251.5758534782549"/>
    <n v="2263.4808968949633"/>
    <n v="2275.4856989511491"/>
    <n v="2275.4856989511491"/>
    <n v="2287.5541707615639"/>
    <n v="2299.6866500108767"/>
    <n v="2311.8834761747316"/>
    <n v="2324.1449905292448"/>
    <n v="2336.4715361605572"/>
    <n v="2348.8634579744307"/>
    <n v="2361.3211027059028"/>
    <n v="2373.8448189289843"/>
    <n v="2386.4349570664153"/>
    <n v="2399.0918693994709"/>
    <n v="2411.8159100778139"/>
    <n v="2424.6074351294114"/>
    <n v="2424.6074351294114"/>
  </r>
  <r>
    <s v="DE Florida"/>
    <x v="26"/>
    <s v="Transmission"/>
    <s v="PEF Transmission Expansion GG Lin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.54"/>
    <n v="2.04"/>
    <n v="2.41"/>
    <n v="2.41"/>
    <n v="2000.64"/>
    <n v="2000.64"/>
    <n v="6846.3368326140007"/>
    <n v="11792.043642749401"/>
    <n v="0"/>
    <n v="3068.4315816837002"/>
    <n v="6922.4465959899007"/>
    <n v="0"/>
    <n v="5731.0334734103999"/>
    <n v="9442.9772426753989"/>
    <n v="0"/>
    <n v="7086.0835249821002"/>
    <n v="9602.3117467350003"/>
    <n v="0"/>
    <n v="0"/>
    <n v="3280.6110445817999"/>
    <n v="5965.9939118166003"/>
    <n v="0"/>
    <n v="2371.4701524336001"/>
    <n v="4755.0079134069001"/>
    <n v="0"/>
    <n v="1880.8189832231999"/>
    <n v="4298.1363631572003"/>
    <n v="0"/>
    <n v="2149.0236368919"/>
    <n v="3803.7163816824"/>
    <n v="0"/>
    <n v="0"/>
    <n v="5061.6176966580115"/>
    <n v="9204.8645669466532"/>
    <n v="0"/>
    <n v="3658.9144910911982"/>
    <n v="7336.447958986053"/>
    <n v="0"/>
    <n v="2901.894348437289"/>
    <n v="6631.5460085817949"/>
    <n v="0"/>
    <n v="3315.7042767973212"/>
    <n v="5868.7110080877965"/>
    <n v="0"/>
    <n v="0"/>
    <n v="7270.4227706033862"/>
    <n v="13221.713088295081"/>
    <n v="0"/>
    <n v="5255.6034109973016"/>
    <n v="10537.950808014728"/>
    <n v="0"/>
    <n v="4168.2323741466935"/>
    <n v="9525.4414684323147"/>
    <n v="0"/>
    <n v="4762.6220151970201"/>
    <n v="8429.7180673017428"/>
    <n v="0"/>
    <n v="0"/>
    <n v="3800.1324643197513"/>
    <n v="6910.775717734723"/>
    <n v="0"/>
    <n v="2747.0189522504138"/>
    <n v="5508.0165537083149"/>
    <n v="0"/>
    <n v="2178.6676873687311"/>
    <n v="4978.7942879370003"/>
    <n v="0"/>
    <n v="2489.3455451328746"/>
    <n v="4406.0773772523735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Lin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2269.8638613859998"/>
    <n v="4586.5752746506005"/>
    <n v="0"/>
    <n v="1437.3416660163"/>
    <n v="3242.6732219101"/>
    <n v="0"/>
    <n v="2684.5810249895999"/>
    <n v="4423.3623207246001"/>
    <n v="0"/>
    <n v="3319.3254691179"/>
    <n v="4497.9991882650002"/>
    <n v="0"/>
    <n v="0"/>
    <n v="1536.7326332181999"/>
    <n v="2794.6432567833999"/>
    <n v="0"/>
    <n v="1110.8648731664"/>
    <n v="2227.3825614931002"/>
    <n v="0"/>
    <n v="881.02974397679998"/>
    <n v="2013.3707780427999"/>
    <n v="0"/>
    <n v="1006.6645230081"/>
    <n v="1781.7702287175998"/>
    <n v="0"/>
    <n v="0"/>
    <n v="2371.0074085666747"/>
    <n v="4311.8234902437325"/>
    <n v="0"/>
    <n v="1713.9408555919124"/>
    <n v="3436.6033757952291"/>
    <n v="0"/>
    <n v="1359.3308328215787"/>
    <n v="3106.4070142989613"/>
    <n v="0"/>
    <n v="1553.1713132134294"/>
    <n v="2749.0731447577195"/>
    <n v="0"/>
    <n v="0"/>
    <n v="3405.6752772723644"/>
    <n v="6193.4309473805151"/>
    <n v="0"/>
    <n v="2461.8759003056375"/>
    <n v="4936.279453387222"/>
    <n v="0"/>
    <n v="1952.5200107970561"/>
    <n v="4461.9909374888521"/>
    <n v="0"/>
    <n v="2230.94922591461"/>
    <n v="3948.7225601604341"/>
    <n v="0"/>
    <n v="0"/>
    <n v="1780.0914186754783"/>
    <n v="3237.206246633446"/>
    <n v="0"/>
    <n v="1286.782739747257"/>
    <n v="2580.1134811056572"/>
    <n v="0"/>
    <n v="1020.5506494429152"/>
    <n v="2332.2105401643221"/>
    <n v="0"/>
    <n v="1166.0810997024773"/>
    <n v="2063.9334557173379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85155.91"/>
    <n v="86372.24000000002"/>
    <n v="90233.470000000016"/>
    <n v="95911.159999999989"/>
    <n v="100794.64000000001"/>
    <n v="104263.95"/>
    <n v="110752.19"/>
    <n v="116857.46999999999"/>
    <n v="123133.79000000002"/>
    <n v="135674.91"/>
    <n v="144677.47"/>
    <n v="127826.37000000001"/>
    <n v="127826.37000000001"/>
    <n v="131205.94445681298"/>
    <n v="134512.74863088332"/>
    <n v="137966.99936303892"/>
    <n v="143314.02436224636"/>
    <n v="146718.19246933857"/>
    <n v="150051.9082232333"/>
    <n v="153433.159934408"/>
    <n v="156911.06032903213"/>
    <n v="160288.23956633583"/>
    <n v="164401.17199640066"/>
    <n v="168072.25453888858"/>
    <n v="171710.01839559831"/>
    <n v="171710.01839559831"/>
    <n v="174208.739165298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295.2568377056"/>
    <n v="2534.797220872757"/>
    <n v="3840.8602148820446"/>
    <n v="6030.9813518399542"/>
    <n v="7308.4140844596195"/>
    <n v="8550.2197472976914"/>
    <n v="9811.6402915124145"/>
    <n v="11115.654029888748"/>
    <n v="12369.779409783878"/>
    <n v="13965.816911102269"/>
    <n v="15352.114831244262"/>
    <n v="16720.012064826682"/>
    <n v="16720.012064826682"/>
    <n v="17563.7726049133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Martin West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447"/>
    <n v="539.39"/>
    <n v="614"/>
    <n v="773.45"/>
    <n v="878.44"/>
    <n v="967.03"/>
    <n v="1064.33"/>
    <n v="1231.29"/>
    <n v="1285.08"/>
    <n v="1327.43"/>
    <n v="1362.15"/>
    <n v="1434.77"/>
    <n v="1434.77"/>
    <n v="1610.7731332865001"/>
    <n v="1770.9741487604001"/>
    <n v="1997.5223786495001"/>
    <n v="2358.0156553924999"/>
    <n v="14303.783814278599"/>
    <n v="15982.672450728798"/>
    <n v="17502.5294877653"/>
    <n v="18604.0111589933"/>
    <n v="19648.270538765599"/>
    <n v="20706.704233265598"/>
    <n v="21722.8827426356"/>
    <n v="22774.6123530656"/>
    <n v="22774.6123530656"/>
    <n v="23845.7460574256"/>
    <n v="24832.402769310502"/>
    <n v="25927.819562681303"/>
    <n v="26987.085859017803"/>
    <n v="28079.591220554303"/>
    <n v="29131.218140815101"/>
    <n v="31512.7048529813"/>
    <n v="32247.321906670099"/>
    <n v="32966.5989118742"/>
    <n v="33716.174856985701"/>
    <n v="34442.676256205901"/>
    <n v="35197.666188295698"/>
    <n v="35197.666188295698"/>
    <n v="0"/>
    <n v="0"/>
    <n v="0"/>
    <n v="0"/>
    <n v="0"/>
    <n v="0"/>
    <n v="246.90746736920798"/>
    <n v="323.07099802672133"/>
    <n v="397.64410514698432"/>
    <n v="475.3585417898056"/>
    <n v="550.6806586864742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  <n v="628.9564025946853"/>
  </r>
  <r>
    <s v="DE Florida"/>
    <x v="26"/>
    <s v="Transmission"/>
    <s v="PEF Transmission Expansion GG Martin West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82.444933213499993"/>
    <n v="157.48769963960001"/>
    <n v="263.60941085050001"/>
    <n v="432.47483710749998"/>
    <n v="6028.2164563214001"/>
    <n v="6814.6562140712003"/>
    <n v="7526.6009935347001"/>
    <n v="8042.5667103066999"/>
    <n v="8531.7278588343997"/>
    <n v="9027.5286643344007"/>
    <n v="9503.5359249644007"/>
    <n v="9996.1963445344009"/>
    <n v="9996.1963445344009"/>
    <n v="10497.946200174401"/>
    <n v="10960.124601189502"/>
    <n v="11473.249354618702"/>
    <n v="11969.440174782201"/>
    <n v="12481.201129745701"/>
    <n v="12973.813446284901"/>
    <n v="14089.370364318702"/>
    <n v="14433.486135429901"/>
    <n v="14770.416186325801"/>
    <n v="15121.539132714301"/>
    <n v="15461.853297694101"/>
    <n v="15815.5123114043"/>
    <n v="15815.5123114043"/>
    <n v="0"/>
    <n v="0"/>
    <n v="0"/>
    <n v="0"/>
    <n v="0"/>
    <n v="0"/>
    <n v="115.65856400995206"/>
    <n v="151.33575384805303"/>
    <n v="186.26794352700148"/>
    <n v="222.6716223655624"/>
    <n v="257.95466978118247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  <n v="294.62128109795094"/>
  </r>
  <r>
    <s v="DE Florida"/>
    <x v="26"/>
    <s v="Transmission"/>
    <s v="PEF Transmission Expansion GG New Cust 355"/>
    <s v="AFUDC Not Eligible"/>
    <s v="Expansion"/>
    <s v="Customer Adds"/>
    <s v="Transmission - Customer Additions"/>
    <s v="GG - Transmission Lines"/>
    <s v="~"/>
    <s v="PEF Transmission Poles &amp; Fixtures 355.0"/>
    <n v="-2.5"/>
    <n v="-2.5"/>
    <n v="-2.5"/>
    <n v="-2.5"/>
    <n v="0"/>
    <n v="0"/>
    <n v="0"/>
    <n v="0"/>
    <n v="0"/>
    <n v="0"/>
    <n v="0"/>
    <n v="0"/>
    <n v="0"/>
    <n v="108.0900671736"/>
    <n v="285.46014390720001"/>
    <n v="0"/>
    <n v="385.86236326379998"/>
    <n v="492.61397546759997"/>
    <n v="0"/>
    <n v="150.009273054"/>
    <n v="300.07920277799997"/>
    <n v="0"/>
    <n v="222.32201873100001"/>
    <n v="-992.10921676800001"/>
    <n v="0"/>
    <n v="0"/>
    <n v="125.81473529039999"/>
    <n v="249.79651141080001"/>
    <n v="0"/>
    <n v="127.1967226404"/>
    <n v="254.13925522080001"/>
    <n v="0"/>
    <n v="125.7643344804"/>
    <n v="250.12128712079999"/>
    <n v="0"/>
    <n v="127.1341319304"/>
    <n v="254.40685417079999"/>
    <n v="0"/>
    <n v="0"/>
    <n v="60.961309195910744"/>
    <n v="126.41400169721557"/>
    <n v="0"/>
    <n v="222.273854089498"/>
    <n v="339.21108299935077"/>
    <n v="0"/>
    <n v="127.40056458610385"/>
    <n v="254.1133321852451"/>
    <n v="0"/>
    <n v="189.09434884579596"/>
    <n v="379.35006201197564"/>
    <n v="0"/>
    <n v="0"/>
    <n v="62.790136872786732"/>
    <n v="130.20639769556175"/>
    <n v="0"/>
    <n v="228.94202742052673"/>
    <n v="349.38735094823375"/>
    <n v="0"/>
    <n v="131.22255728340511"/>
    <n v="261.73668380110462"/>
    <n v="0"/>
    <n v="194.76714333251988"/>
    <n v="390.73049169406426"/>
    <n v="0"/>
    <n v="0"/>
    <n v="88.202094464343332"/>
    <n v="193.56586813745952"/>
    <n v="0"/>
    <n v="97.738422912828298"/>
    <n v="195.89058443229746"/>
    <n v="0"/>
    <n v="119.61256339892587"/>
    <n v="242.70613076058476"/>
    <n v="0"/>
    <n v="120.73113274295341"/>
    <n v="248.50210161143264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New Cust 356"/>
    <s v="AFUDC Not Eligible"/>
    <s v="Expansion"/>
    <s v="Customer Adds"/>
    <s v="Transmission - Customer Additions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50.632498426399998"/>
    <n v="133.7177472928"/>
    <n v="0"/>
    <n v="180.74903653620001"/>
    <n v="230.75456413239999"/>
    <n v="0"/>
    <n v="70.268660945999997"/>
    <n v="140.565735222"/>
    <n v="0"/>
    <n v="104.142032269"/>
    <n v="-464.73251123199998"/>
    <n v="0"/>
    <n v="0"/>
    <n v="58.935243109600002"/>
    <n v="117.0118753892"/>
    <n v="0"/>
    <n v="59.5826057596"/>
    <n v="119.0461415792"/>
    <n v="0"/>
    <n v="58.9116339196"/>
    <n v="117.16400967920001"/>
    <n v="0"/>
    <n v="59.553286469600003"/>
    <n v="119.1714926292"/>
    <n v="0"/>
    <n v="0"/>
    <n v="47.897027832068019"/>
    <n v="105.11348772183979"/>
    <n v="0"/>
    <n v="53.075609949496922"/>
    <n v="106.37589539766367"/>
    <n v="0"/>
    <n v="64.954084287640299"/>
    <n v="131.7984835921645"/>
    <n v="0"/>
    <n v="65.561509171690261"/>
    <n v="134.94591199330176"/>
    <n v="0"/>
    <n v="0"/>
    <n v="49.333929561942455"/>
    <n v="108.26687237172246"/>
    <n v="0"/>
    <n v="54.667868158460614"/>
    <n v="109.56715203784097"/>
    <n v="0"/>
    <n v="66.902694468684402"/>
    <n v="135.75241304541575"/>
    <n v="0"/>
    <n v="67.52834198378612"/>
    <n v="138.99426370027004"/>
    <n v="0"/>
    <n v="0"/>
    <n v="41.31639960958222"/>
    <n v="90.671823694345818"/>
    <n v="0"/>
    <n v="45.783490321868094"/>
    <n v="91.760787714982257"/>
    <n v="0"/>
    <n v="56.029967289658465"/>
    <n v="113.69053702294661"/>
    <n v="0"/>
    <n v="56.553937364173393"/>
    <n v="116.40553658450337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New Port Riche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074264774303671"/>
    <n v="146.14852954860734"/>
    <n v="219.222794322911"/>
    <n v="292.29705909721469"/>
    <n v="365.37132387151837"/>
    <n v="438.44558864582206"/>
    <n v="511.51985342012574"/>
    <n v="584.59411819442937"/>
    <n v="657.668382968733"/>
    <n v="730.74264774303663"/>
    <n v="803.81691251734026"/>
    <n v="876.891177291644"/>
    <n v="876.891177291644"/>
    <n v="1017.7825556916598"/>
    <n v="1158.6739340916756"/>
    <n v="1299.5653124916914"/>
    <n v="1440.4566908917072"/>
    <n v="1581.348069291723"/>
    <n v="1722.2394476917389"/>
    <n v="1863.1308260917547"/>
    <n v="2004.0222044917705"/>
    <n v="2144.9135828917865"/>
    <n v="2285.8049612918026"/>
    <n v="2426.6963396918186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  <n v="2567.5877180918342"/>
  </r>
  <r>
    <s v="DE Florida"/>
    <x v="26"/>
    <s v="Transmission"/>
    <s v="PEF Transmission Expansion GG New Port Riche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.230088785613582"/>
    <n v="68.460177571227163"/>
    <n v="102.69026635684074"/>
    <n v="136.92035514245433"/>
    <n v="171.15044392806792"/>
    <n v="205.3805327136815"/>
    <n v="239.61062149929509"/>
    <n v="273.84071028490865"/>
    <n v="308.07079907052224"/>
    <n v="342.30088785613583"/>
    <n v="376.53097664174942"/>
    <n v="410.76106542736301"/>
    <n v="410.76106542736301"/>
    <n v="476.75864209344951"/>
    <n v="542.75621875953607"/>
    <n v="608.75379542562257"/>
    <n v="674.75137209170907"/>
    <n v="740.74894875779557"/>
    <n v="806.74652542388208"/>
    <n v="872.74410208996858"/>
    <n v="938.74167875605508"/>
    <n v="1004.7392554221416"/>
    <n v="1070.7368320882281"/>
    <n v="1136.7344087543147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  <n v="1202.7319854204011"/>
  </r>
  <r>
    <s v="DE Florida"/>
    <x v="26"/>
    <s v="Transmission"/>
    <s v="PEF Transmission Expansion GG New Source to Alachu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3.6053269778999999"/>
    <n v="7.6308753569999999"/>
    <n v="12.2520551424"/>
    <n v="16.097530777500001"/>
    <n v="125.92786110359999"/>
    <n v="234.92541975180001"/>
    <n v="247.56993696480001"/>
    <n v="271.27737129569999"/>
    <n v="352.1646463344"/>
    <n v="509.09940105300001"/>
    <n v="659.10359078250008"/>
    <n v="1095.5785483044001"/>
    <n v="1095.5785483044001"/>
    <n v="1796.9057813865002"/>
    <n v="2299.4333613723002"/>
    <n v="2540.3847593079004"/>
    <n v="2731.3526669718003"/>
    <n v="2990.5797771813004"/>
    <n v="3221.6964195027003"/>
    <n v="3596.4098206857002"/>
    <n v="4131.5135036546999"/>
    <n v="4299.9673757567998"/>
    <n v="4720.1760382389002"/>
    <n v="5206.2109850034003"/>
    <n v="5489.9850215340002"/>
    <n v="5489.9850215340002"/>
    <n v="7979.6756570544812"/>
    <n v="9763.6334886690893"/>
    <n v="10619.003722075677"/>
    <n v="11296.934064672389"/>
    <n v="12217.182528325126"/>
    <n v="13037.639674373477"/>
    <n v="14367.861006046951"/>
    <n v="16267.4630258711"/>
    <n v="16865.469217712031"/>
    <n v="18357.197362002986"/>
    <n v="20082.606840510452"/>
    <n v="21089.996156176101"/>
    <n v="21089.996156176101"/>
    <n v="25700.824227972997"/>
    <n v="29004.657536239014"/>
    <n v="30588.776071972694"/>
    <n v="31844.281559189316"/>
    <n v="0"/>
    <n v="0"/>
    <n v="0"/>
    <n v="0"/>
    <n v="0"/>
    <n v="0"/>
    <n v="3195.4036157522551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  <n v="5061.056667458879"/>
  </r>
  <r>
    <s v="DE Florida"/>
    <x v="26"/>
    <s v="Transmission"/>
    <s v="PEF Transmission Expansion GG New Source to Alachu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.6888389221"/>
    <n v="3.5745216429999997"/>
    <n v="5.7392152575999997"/>
    <n v="7.5405467225000002"/>
    <n v="58.988234496399997"/>
    <n v="110.04582804819999"/>
    <n v="115.96888383519999"/>
    <n v="127.07412840429998"/>
    <n v="164.96405606559998"/>
    <n v="238.47681194699999"/>
    <n v="308.74309171749996"/>
    <n v="513.20052409560003"/>
    <n v="513.20052409560003"/>
    <n v="841.72238511349997"/>
    <n v="1077.1207669277001"/>
    <n v="1189.9893365921"/>
    <n v="1279.4442008282001"/>
    <n v="1400.8736401187002"/>
    <n v="1509.1353271973003"/>
    <n v="1684.6618690143002"/>
    <n v="1935.3198350453004"/>
    <n v="2014.2284770432004"/>
    <n v="2211.0663086611003"/>
    <n v="2438.7390663966003"/>
    <n v="2571.6669924660005"/>
    <n v="2571.6669924660005"/>
    <n v="3737.9097424381494"/>
    <n v="4573.5669352209097"/>
    <n v="4974.2469711338344"/>
    <n v="5291.8090552576978"/>
    <n v="5722.8799214915061"/>
    <n v="6107.2056624451388"/>
    <n v="6730.319619572655"/>
    <n v="7620.1478784917499"/>
    <n v="7900.2711900883087"/>
    <n v="8599.0395866063918"/>
    <n v="9407.2710457016656"/>
    <n v="9879.1611950369806"/>
    <n v="9879.1611950369806"/>
    <n v="12039.005769050505"/>
    <n v="13586.616378943105"/>
    <n v="14328.663093919675"/>
    <n v="14916.777999091632"/>
    <n v="0"/>
    <n v="0"/>
    <n v="0"/>
    <n v="0"/>
    <n v="0"/>
    <n v="0"/>
    <n v="1496.8190211820404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  <n v="2370.7446063427378"/>
  </r>
  <r>
    <s v="DE Florida"/>
    <x v="26"/>
    <s v="Transmission"/>
    <s v="PEF Transmission Expansion GG Powerline to Holder 355"/>
    <s v="AFUDC Not Eligible"/>
    <s v="Expansion"/>
    <s v="Other Transmission &amp; Distribution Expansion"/>
    <s v="Transmission Expansion"/>
    <s v="GG - Transmission Lines"/>
    <s v="~"/>
    <s v="PEF Transmission Poles &amp; Fixtures 355.0"/>
    <n v="5115.8999999999996"/>
    <n v="5670.95"/>
    <n v="9062.76"/>
    <n v="10059.620000000001"/>
    <n v="16352.87"/>
    <n v="20369.060000000001"/>
    <n v="22953.759999999998"/>
    <n v="27503.31"/>
    <n v="29685.1"/>
    <n v="31372.39"/>
    <n v="33326.480000000003"/>
    <n v="35243.51"/>
    <n v="35243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Rio Pinar to Econ to Winter Park Eas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20839.11"/>
    <n v="21914.68"/>
    <n v="23632.16"/>
    <n v="24078.350000000002"/>
    <n v="25391.48"/>
    <n v="5716.75"/>
    <n v="7175.19"/>
    <n v="8286.52"/>
    <n v="9514.19"/>
    <n v="11593.140000000001"/>
    <n v="13285.1"/>
    <n v="202.2"/>
    <n v="202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Ross Prairie-Shaw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5.9648981403875"/>
    <n v="1031.929796280775"/>
    <n v="1547.8946944211625"/>
    <n v="2063.85959256155"/>
    <n v="2579.8244907019375"/>
    <n v="3095.789388842325"/>
    <n v="3611.7542869827125"/>
    <n v="4127.7191851231"/>
    <n v="4643.684083263488"/>
    <n v="5159.648981403876"/>
    <n v="5675.6138795442639"/>
    <n v="6191.57877768465"/>
    <n v="6191.57877768465"/>
    <n v="8232.3042115910575"/>
    <n v="10273.029645497467"/>
    <n v="12313.755079403876"/>
    <n v="14354.480513310285"/>
    <n v="16395.205947216695"/>
    <n v="18435.931381123104"/>
    <n v="20476.656815029513"/>
    <n v="22517.382248935923"/>
    <n v="24558.107682842332"/>
    <n v="26598.833116748741"/>
    <n v="28639.558550655151"/>
    <n v="30680.283984561553"/>
    <n v="30680.283984561553"/>
    <n v="32192.945862296812"/>
    <n v="33705.607740032072"/>
    <n v="35218.269617767328"/>
    <n v="36730.931495502584"/>
    <n v="38243.59337323784"/>
    <n v="39756.2552509730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Ross Prairie-Shaw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1.692808380005"/>
    <n v="483.38561676001001"/>
    <n v="725.07842514001504"/>
    <n v="966.77123352002002"/>
    <n v="1208.464041900025"/>
    <n v="1450.1568502800301"/>
    <n v="1691.8496586600352"/>
    <n v="1933.5424670400403"/>
    <n v="2175.2352754200451"/>
    <n v="2416.92808380005"/>
    <n v="2658.6208921800549"/>
    <n v="2900.3137005600602"/>
    <n v="2900.3137005600602"/>
    <n v="3856.2482283370687"/>
    <n v="4812.1827561140772"/>
    <n v="5768.1172838910852"/>
    <n v="6724.0518116680933"/>
    <n v="7679.9863394451013"/>
    <n v="8635.9208672221102"/>
    <n v="9591.8553949991183"/>
    <n v="10547.789922776126"/>
    <n v="11503.724450553134"/>
    <n v="12459.658978330142"/>
    <n v="13415.59350610715"/>
    <n v="14371.52803388416"/>
    <n v="14371.52803388416"/>
    <n v="15080.102393645611"/>
    <n v="15788.676753407062"/>
    <n v="16497.251113168513"/>
    <n v="17205.825472929962"/>
    <n v="17914.399832691412"/>
    <n v="18622.9741924528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GG Silver Springs to Martin Wes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946.43999999999994"/>
    <n v="1060.1100000000001"/>
    <n v="1278.3900000000001"/>
    <n v="1626.0600000000002"/>
    <n v="1684.72"/>
    <n v="1438.6000000000001"/>
    <n v="1702.17"/>
    <n v="-33.920000000000016"/>
    <n v="240.04"/>
    <n v="197.46"/>
    <n v="710.46"/>
    <n v="472.35"/>
    <n v="472.35"/>
    <n v="559.44497637000006"/>
    <n v="586.57240707000005"/>
    <n v="600.13809732000004"/>
    <n v="603.87403608"/>
    <n v="610.86434444999998"/>
    <n v="602.50897157999998"/>
    <n v="602.46949400999995"/>
    <n v="1018.76420835"/>
    <n v="1769.0069399700001"/>
    <n v="2577.3807799506003"/>
    <n v="3087.7325568924002"/>
    <n v="0"/>
    <n v="0"/>
    <n v="0"/>
    <n v="0"/>
    <n v="0"/>
    <n v="0"/>
    <n v="0"/>
    <n v="0"/>
    <n v="1.12456935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  <n v="1.9235940048"/>
  </r>
  <r>
    <s v="DE Florida"/>
    <x v="26"/>
    <s v="Transmission"/>
    <s v="PEF Transmission Expansion GG Silver Springs to Martin Wes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40.797793630000001"/>
    <n v="53.505062930000001"/>
    <n v="59.859622680000001"/>
    <n v="61.609643920000003"/>
    <n v="64.884105550000001"/>
    <n v="60.970208419999999"/>
    <n v="60.951715989999997"/>
    <n v="255.95614165000001"/>
    <n v="607.39143003000004"/>
    <n v="986.05700264940003"/>
    <n v="1225.1204635076001"/>
    <n v="0"/>
    <n v="0"/>
    <n v="0"/>
    <n v="0"/>
    <n v="0"/>
    <n v="0"/>
    <n v="0"/>
    <n v="0"/>
    <n v="0.52678064999999996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  <n v="0.90106679519999999"/>
  </r>
  <r>
    <s v="DE Florida"/>
    <x v="26"/>
    <s v="Transmission"/>
    <s v="PEF Transmission Expansion GG Tarpon Spring to Odess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40901716918833"/>
    <n v="312.81803433837666"/>
    <n v="469.22705150756497"/>
    <n v="625.63606867675333"/>
    <n v="782.04508584594168"/>
    <n v="938.45410301513004"/>
    <n v="1094.8631201843184"/>
    <n v="1251.2721373535067"/>
    <n v="1407.6811545226949"/>
    <n v="1564.0901716918831"/>
    <n v="1720.4991888610714"/>
    <n v="1876.9082060302601"/>
    <n v="1876.9082060302601"/>
    <n v="2135.6651752334083"/>
    <n v="2394.4221444365567"/>
    <n v="2653.1791136397051"/>
    <n v="2911.9360828428535"/>
    <n v="3170.6930520460019"/>
    <n v="3429.4500212491503"/>
    <n v="3688.2069904522987"/>
    <n v="3946.9639596554471"/>
    <n v="4205.7209288585955"/>
    <n v="4464.4778980617439"/>
    <n v="4723.2348672648923"/>
    <n v="4981.9918364680398"/>
    <n v="4981.9918364680398"/>
    <n v="6328.2747425930647"/>
    <n v="7674.5576487180897"/>
    <n v="9020.8405548431147"/>
    <n v="10367.12346096814"/>
    <n v="11713.406367093165"/>
    <n v="13059.68927321819"/>
    <n v="14405.972179343215"/>
    <n v="15752.255085468239"/>
    <n v="17098.537991593264"/>
    <n v="18444.820897718288"/>
    <n v="19791.103803843311"/>
    <n v="21137.386709968334"/>
    <n v="21137.386709968334"/>
    <n v="21137.386709968334"/>
    <n v="21137.386709968334"/>
    <n v="21137.386709968334"/>
    <n v="21137.386709968334"/>
    <n v="21137.386709968334"/>
    <n v="0"/>
    <n v="0"/>
    <n v="0"/>
    <n v="0"/>
    <n v="0"/>
    <n v="0"/>
    <n v="0"/>
    <n v="0"/>
  </r>
  <r>
    <s v="DE Florida"/>
    <x v="26"/>
    <s v="Transmission"/>
    <s v="PEF Transmission Expansion GG Tarpon Spring to Odess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266485281895839"/>
    <n v="146.53297056379168"/>
    <n v="219.79945584568753"/>
    <n v="293.06594112758336"/>
    <n v="366.33242640947918"/>
    <n v="439.59891169137501"/>
    <n v="512.86539697327089"/>
    <n v="586.13188225516672"/>
    <n v="659.39836753706254"/>
    <n v="732.66485281895837"/>
    <n v="805.93133810085419"/>
    <n v="879.19782338275002"/>
    <n v="879.19782338275002"/>
    <n v="1000.4070350946508"/>
    <n v="1121.6162468065518"/>
    <n v="1242.8254585184527"/>
    <n v="1364.0346702303536"/>
    <n v="1485.2438819422546"/>
    <n v="1606.4530936541555"/>
    <n v="1727.6623053660564"/>
    <n v="1848.8715170779574"/>
    <n v="1970.0807287898583"/>
    <n v="2091.2899405017592"/>
    <n v="2212.4991522136602"/>
    <n v="2333.7083639255607"/>
    <n v="2333.7083639255607"/>
    <n v="2964.346024797635"/>
    <n v="3594.9836856697093"/>
    <n v="4225.6213465417832"/>
    <n v="4856.259007413857"/>
    <n v="5486.8966682859309"/>
    <n v="6117.5343291580048"/>
    <n v="6748.1719900300786"/>
    <n v="7378.8096509021525"/>
    <n v="8009.4473117742264"/>
    <n v="8640.0849726463002"/>
    <n v="9270.722633518375"/>
    <n v="9901.3602943904498"/>
    <n v="9901.3602943904498"/>
    <n v="9901.3602943904498"/>
    <n v="9901.3602943904498"/>
    <n v="9901.3602943904498"/>
    <n v="9901.3602943904498"/>
    <n v="9901.3602943904498"/>
    <n v="0"/>
    <n v="0"/>
    <n v="0"/>
    <n v="0"/>
    <n v="0"/>
    <n v="0"/>
    <n v="0"/>
    <n v="0"/>
  </r>
  <r>
    <s v="DE Florida"/>
    <x v="26"/>
    <s v="Transmission"/>
    <s v="PEF Transmission Expansion GG W Lake Wales-Lake Wal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4.2659346518225"/>
    <n v="428.53186930364501"/>
    <n v="642.79780395546754"/>
    <n v="857.06373860729002"/>
    <n v="1071.3296732591125"/>
    <n v="1285.5956079109351"/>
    <n v="1499.8615425627577"/>
    <n v="1714.1274772145803"/>
    <n v="1928.3934118664029"/>
    <n v="2142.6593465182254"/>
    <n v="2356.925281170048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  <n v="2571.1912158218702"/>
  </r>
  <r>
    <s v="DE Florida"/>
    <x v="26"/>
    <s v="Transmission"/>
    <s v="PEF Transmission Expansion GG W Lake Wales-Lake Wal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.36833062251333"/>
    <n v="200.73666124502665"/>
    <n v="301.10499186753998"/>
    <n v="401.47332249005331"/>
    <n v="501.84165311256663"/>
    <n v="602.20998373507996"/>
    <n v="702.57831435759329"/>
    <n v="802.94664498010661"/>
    <n v="903.31497560261994"/>
    <n v="1003.6833062251333"/>
    <n v="1104.0516368476465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  <n v="1204.4199674701599"/>
  </r>
  <r>
    <s v="DE Florida"/>
    <x v="26"/>
    <s v="Transmission"/>
    <s v="PEF Transmission Expansion GG Waukeena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.061332005899999"/>
    <n v="345.97627001249998"/>
    <n v="671.312369805"/>
    <n v="904.7124607641"/>
    <n v="921.74195141430005"/>
    <n v="940.39232789190009"/>
    <n v="958.81947256950014"/>
    <n v="975.83319125970013"/>
    <n v="995.5584191160001"/>
    <n v="1011.8721905475001"/>
    <n v="1029.1361631177001"/>
    <n v="1029.1361631177001"/>
    <n v="1029.1361631177001"/>
    <n v="1034.9225831920337"/>
    <n v="1093.5881329708641"/>
    <n v="1154.1950425002794"/>
    <n v="1197.6751795214634"/>
    <n v="1200.8476058209949"/>
    <n v="1204.321987177962"/>
    <n v="1207.7547826503153"/>
    <n v="1210.9242707891156"/>
    <n v="1214.598886366349"/>
    <n v="1217.6379812281339"/>
    <n v="1220.8540894279122"/>
    <n v="1220.8540894279122"/>
    <n v="1220.8540894279122"/>
    <n v="1225.184215413655"/>
    <n v="1269.0851452289633"/>
    <n v="1314.4388441477402"/>
    <n v="1346.976141606355"/>
    <n v="1349.3501492623818"/>
    <n v="1351.9501176028962"/>
    <n v="1354.5189661634267"/>
    <n v="1356.890775118708"/>
    <n v="1359.6405838422695"/>
    <n v="1361.9148161767873"/>
    <n v="1364.3215121387364"/>
    <n v="1364.3215121387364"/>
    <n v="1364.3215121387364"/>
    <n v="1616.9934237613161"/>
    <n v="4178.7045367786104"/>
    <n v="6825.1877667569988"/>
    <n v="8723.8071544998656"/>
    <n v="8862.3354686020284"/>
    <n v="9014.0490614441151"/>
    <n v="9163.9467500091341"/>
    <n v="9302.3467653222269"/>
    <n v="9462.8038580410957"/>
    <n v="9595.5100733633481"/>
    <n v="9735.9458072410653"/>
    <n v="9735.9458072410653"/>
    <n v="9735.9458072410653"/>
    <n v="9735.9458072410653"/>
    <n v="9735.9458072410653"/>
    <n v="9735.9458072410653"/>
    <n v="0"/>
    <n v="0"/>
    <n v="0"/>
    <n v="0"/>
    <n v="0"/>
    <n v="0"/>
    <n v="0"/>
    <n v="0"/>
    <n v="0"/>
  </r>
  <r>
    <s v="DE Florida"/>
    <x v="26"/>
    <s v="Transmission"/>
    <s v="PEF Transmission Expansion GG Waukeena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5500218941"/>
    <n v="162.0652424875"/>
    <n v="314.462035195"/>
    <n v="423.7933553359"/>
    <n v="431.77045888570001"/>
    <n v="440.50683200809999"/>
    <n v="449.13863693050001"/>
    <n v="457.1083524403"/>
    <n v="466.34821688400001"/>
    <n v="473.99005695250003"/>
    <n v="482.07699858230001"/>
    <n v="482.07699858230001"/>
    <n v="482.07699858230001"/>
    <n v="484.78752428525507"/>
    <n v="512.26815626682173"/>
    <n v="540.65817703023367"/>
    <n v="561.02552462165465"/>
    <n v="562.51158040660403"/>
    <n v="564.13908063108636"/>
    <n v="565.7471008303238"/>
    <n v="567.23178029622295"/>
    <n v="568.95307599246007"/>
    <n v="570.37667549452954"/>
    <n v="571.88319313877219"/>
    <n v="571.88319313877219"/>
    <n v="571.88319313877219"/>
    <n v="573.91154877673398"/>
    <n v="594.47600782384598"/>
    <n v="615.72098573146684"/>
    <n v="630.96239232368146"/>
    <n v="632.07444583656331"/>
    <n v="633.29234583747973"/>
    <n v="634.495668437787"/>
    <n v="635.6066920159584"/>
    <n v="636.89478156488076"/>
    <n v="637.96009744551384"/>
    <n v="639.08746310169863"/>
    <n v="639.08746310169863"/>
    <n v="639.08746310169863"/>
    <n v="757.44625870757659"/>
    <n v="1957.425473175296"/>
    <n v="3197.1143870711931"/>
    <n v="4086.4823528420811"/>
    <n v="4151.373002179218"/>
    <n v="4222.4400155663334"/>
    <n v="4292.6564071261582"/>
    <n v="4357.4869576179008"/>
    <n v="4432.6496779957561"/>
    <n v="4494.8130886973695"/>
    <n v="4560.5972283552182"/>
    <n v="4560.5972283552182"/>
    <n v="4560.5972283552182"/>
    <n v="4560.5972283552182"/>
    <n v="4560.5972283552182"/>
    <n v="4560.5972283552182"/>
    <n v="0"/>
    <n v="0"/>
    <n v="0"/>
    <n v="0"/>
    <n v="0"/>
    <n v="0"/>
    <n v="0"/>
    <n v="0"/>
    <n v="0"/>
  </r>
  <r>
    <s v="DE Florida"/>
    <x v="26"/>
    <s v="Transmission"/>
    <s v="PEF Transmission Expansion HB Capacity"/>
    <s v="AFUDC Not Eligible"/>
    <s v="Expansion"/>
    <s v="Other Transmission &amp; Distribution Expansion"/>
    <s v="Transmission Expansion"/>
    <s v="HB - Distribution Substation"/>
    <s v="~"/>
    <s v="PEF Distribution Station Equip 362.0"/>
    <n v="3197.68"/>
    <n v="3437.89"/>
    <n v="4276.1899999999996"/>
    <n v="4649.4399999999996"/>
    <n v="5011.47"/>
    <n v="5411.2900000000009"/>
    <n v="5649.5999999999995"/>
    <n v="5898.6799999999994"/>
    <n v="6415.1799999999994"/>
    <n v="6529.76"/>
    <n v="6610.26"/>
    <n v="6684.6100000000006"/>
    <n v="6684.6100000000006"/>
    <n v="7183.3500305000007"/>
    <n v="7494.9694739000006"/>
    <n v="0"/>
    <n v="736.72883060000004"/>
    <n v="1101.4726820999999"/>
    <n v="0"/>
    <n v="342.99589264999997"/>
    <n v="683.01502809999999"/>
    <n v="0"/>
    <n v="367.52765944999999"/>
    <n v="1104.8525696000002"/>
    <n v="0"/>
    <n v="0"/>
    <n v="691.16826115000003"/>
    <n v="1201.9960672"/>
    <n v="0"/>
    <n v="215.00867414999999"/>
    <n v="291.40688109999996"/>
    <n v="0"/>
    <n v="148.00028655"/>
    <n v="278.94942570000001"/>
    <n v="0"/>
    <n v="233.06154565"/>
    <n v="313.05872249999999"/>
    <n v="0"/>
    <n v="0"/>
    <n v="616.13466494453633"/>
    <n v="1071.506731076872"/>
    <n v="0"/>
    <n v="191.66721745463533"/>
    <n v="259.77159418510263"/>
    <n v="0"/>
    <n v="131.93329626197868"/>
    <n v="248.66652680806524"/>
    <n v="0"/>
    <n v="207.76025956630909"/>
    <n v="279.0729000989835"/>
    <n v="0"/>
    <n v="0"/>
    <n v="1764.1840895632197"/>
    <n v="3068.055141802286"/>
    <n v="0"/>
    <n v="548.80251796051778"/>
    <n v="743.8064102805929"/>
    <n v="0"/>
    <n v="377.76582846538219"/>
    <n v="712.00916806267537"/>
    <n v="0"/>
    <n v="594.88187440874071"/>
    <n v="799.07201817189105"/>
    <n v="0"/>
    <n v="0"/>
    <n v="89.543702065732788"/>
    <n v="155.72355354752148"/>
    <n v="0"/>
    <n v="27.855261506948064"/>
    <n v="37.752964665517062"/>
    <n v="0"/>
    <n v="19.174048215735667"/>
    <n v="36.139049881613715"/>
    <n v="0"/>
    <n v="30.194085550079489"/>
    <n v="40.558050119340201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HB Central Plaza-Bayboro South"/>
    <s v="AFUDC Not Eligible"/>
    <s v="Expansion"/>
    <s v="Customer Adds"/>
    <s v="Transmission Expan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289766115785746"/>
    <n v="110.57953223157149"/>
    <n v="165.86929834735724"/>
    <n v="221.15906446314298"/>
    <n v="276.44883057892872"/>
    <n v="331.73859669471449"/>
    <n v="387.02836281050025"/>
    <n v="442.31812892628602"/>
    <n v="497.60789504207179"/>
    <n v="552.89766115785756"/>
    <n v="608.18742727364327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  <n v="663.47719338942898"/>
  </r>
  <r>
    <s v="DE Florida"/>
    <x v="26"/>
    <s v="Transmission"/>
    <s v="PEF Transmission Expansion HB Cust Adds"/>
    <s v="AFUDC Not Eligible"/>
    <s v="Expansion"/>
    <s v="Customer Adds"/>
    <s v="Transmission Expansion"/>
    <s v="HB - Distribution Substation"/>
    <s v="~"/>
    <s v="PEF Distribution Station Equip 362.0"/>
    <n v="17547.04"/>
    <n v="7387.24"/>
    <n v="5609.34"/>
    <n v="6422.83"/>
    <n v="6546.67"/>
    <n v="6086.4000000000005"/>
    <n v="6836.8"/>
    <n v="7781.1"/>
    <n v="8420.77"/>
    <n v="9125.84"/>
    <n v="9754.74"/>
    <n v="8023.91"/>
    <n v="8023.91"/>
    <n v="8036.5037526999995"/>
    <n v="8038.4650772999994"/>
    <n v="0"/>
    <n v="0.98838999999999999"/>
    <n v="0.988389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HB Voltage"/>
    <s v="AFUDC Not Eligible"/>
    <s v="Expansion"/>
    <s v="Other Transmission &amp; Distribution Expansion"/>
    <s v="Voltage Control"/>
    <s v="HB - Distribution Substation"/>
    <s v="~"/>
    <s v="PEF Distribution Station Equip 362.0"/>
    <n v="2931.8599999999997"/>
    <n v="3040.06"/>
    <n v="3570.42"/>
    <n v="3536.43"/>
    <n v="3745.15"/>
    <n v="3392.0299999999997"/>
    <n v="3559.3799999999997"/>
    <n v="3676.29"/>
    <n v="3841.92"/>
    <n v="3886.22"/>
    <n v="4070.41"/>
    <n v="3971.3599999999997"/>
    <n v="3971.3599999999997"/>
    <n v="0"/>
    <n v="0"/>
    <n v="0"/>
    <n v="0"/>
    <n v="0"/>
    <n v="0"/>
    <n v="3.1861000000000002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  <n v="3.2327300000000001"/>
  </r>
  <r>
    <s v="DE Florida"/>
    <x v="26"/>
    <s v="Transmission"/>
    <s v="PEF Transmission Expansion SB DEC 2024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.5167367"/>
    <n v="315.9078834"/>
    <n v="474.4167501"/>
    <n v="633.90331679999997"/>
    <n v="793.10356349999995"/>
    <n v="952.33027019999997"/>
    <n v="1110.7911968999999"/>
    <n v="1268.2563536"/>
    <n v="1427.0391303000001"/>
    <n v="1586.2598670000002"/>
    <n v="1745.5579237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SB DEC 2025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6.66666666666666"/>
    <n v="333.33333333333331"/>
    <n v="500"/>
    <n v="666.66666666666663"/>
    <n v="833.33333333333326"/>
    <n v="999.99999999999989"/>
    <n v="1166.6666666666665"/>
    <n v="1333.3333333333333"/>
    <n v="1500"/>
    <n v="1666.6666666666667"/>
    <n v="1833.3333333333335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SB DEC 2026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.33333333333331"/>
    <n v="666.66666666666663"/>
    <n v="1000"/>
    <n v="1333.3333333333333"/>
    <n v="1666.6666666666665"/>
    <n v="1999.9999999999998"/>
    <n v="2333.333333333333"/>
    <n v="2666.6666666666665"/>
    <n v="3000"/>
    <n v="3333.3333333333335"/>
    <n v="3666.6666666666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SB MAR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27.497013599999999"/>
    <n v="52.438937199999998"/>
    <n v="80.004199799999995"/>
    <n v="0"/>
    <n v="0"/>
    <n v="0"/>
    <n v="0"/>
    <n v="0"/>
    <n v="0"/>
    <n v="77.731289000000004"/>
    <n v="164.15429810000001"/>
    <n v="252.94322770000002"/>
    <n v="252.94322770000002"/>
    <n v="307.72774630000004"/>
    <n v="324.15354710000003"/>
    <n v="331.18315600000005"/>
    <n v="987.82019090000006"/>
    <n v="1945.8349524"/>
    <n v="2077.3730989999999"/>
    <n v="2078.9455389999998"/>
    <n v="2080.499159"/>
    <n v="2082.0260990000002"/>
    <n v="2083.6168390000003"/>
    <n v="2085.1580990000002"/>
    <n v="2086.7591790000001"/>
    <n v="2086.7591790000001"/>
    <n v="2086.7620893179819"/>
    <n v="2086.762961905798"/>
    <n v="2086.7633353397114"/>
    <n v="2086.7982178689163"/>
    <n v="2086.8491104870914"/>
    <n v="2086.8560981880532"/>
    <n v="2086.8561817207833"/>
    <n v="2086.8562642537386"/>
    <n v="2086.8563453693723"/>
    <n v="2086.8564298742535"/>
    <n v="2086.8565117506087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  <n v="2086.8565959292864"/>
  </r>
  <r>
    <s v="DE Florida"/>
    <x v="26"/>
    <s v="Transmission"/>
    <s v="PEF Transmission Expansion SB MAY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5.0865600000000004"/>
    <n v="1810.2599797"/>
    <n v="4766.0281752000001"/>
    <n v="7229.7405897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SB NOV 2024B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6.5266999999999999E-3"/>
    <n v="1.8382700000000002E-2"/>
    <n v="3.2015600000000005E-2"/>
    <n v="4.3339300000000004E-2"/>
    <n v="5.6489900000000003E-2"/>
    <n v="6.9370500000000002E-2"/>
    <n v="8.1196500000000005E-2"/>
    <n v="9.4839400000000004E-2"/>
    <n v="0.1065654"/>
    <n v="0.119476"/>
    <n v="2.713152"/>
    <n v="4.1064556999999997"/>
    <n v="4.1064556999999997"/>
    <n v="4.1186239999999996"/>
    <n v="4.1306222999999997"/>
    <n v="23.264499299999997"/>
    <n v="53.738960899999995"/>
    <n v="84.1483925"/>
    <n v="108.40991409999999"/>
    <n v="122.694558"/>
    <n v="122.7071686"/>
    <n v="165.68285539999999"/>
    <n v="663.80870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Expansion SB NOV 2026A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12.416119999999999"/>
    <n v="23.67859"/>
    <n v="36.12556"/>
    <n v="48.25938"/>
    <n v="60.815660000000001"/>
    <n v="159.2483"/>
    <n v="389.82542000000001"/>
    <n v="644.92026220000002"/>
    <n v="734.03989220000005"/>
    <n v="825.80836220000003"/>
    <n v="907.37716220000004"/>
    <n v="929.47755219999999"/>
    <n v="929.47755219999999"/>
    <n v="2726.3789477"/>
    <n v="5568.3150265000004"/>
    <n v="7764.6968735999999"/>
    <n v="7764.6968735999999"/>
    <n v="7764.6968735999999"/>
    <n v="7764.6968735999999"/>
    <n v="7764.6968735999999"/>
    <n v="7764.6968735999999"/>
    <n v="7764.6968735999999"/>
    <n v="7764.6968735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Maintenance FF"/>
    <s v="AFUDC Not Eligible"/>
    <s v="Maintenance"/>
    <s v="Maintenance"/>
    <s v="Transmission"/>
    <s v="FF - Transmission Stations "/>
    <s v="~"/>
    <s v="PEF Transmission (Excl. ECC) 353.1"/>
    <n v="15070.880000000001"/>
    <n v="15043.62"/>
    <n v="16550.72"/>
    <n v="18672.29"/>
    <n v="13784.96"/>
    <n v="15381.51"/>
    <n v="14324.190000000002"/>
    <n v="14087.239999999994"/>
    <n v="11868.629999999997"/>
    <n v="11763.969999999998"/>
    <n v="13931.399999999998"/>
    <n v="11623.309999999996"/>
    <n v="11623.309999999996"/>
    <n v="13081.003303949996"/>
    <n v="14332.773028699996"/>
    <n v="0"/>
    <n v="2083.4013438500001"/>
    <n v="4109.4654374000002"/>
    <n v="0"/>
    <n v="2216.5139268500002"/>
    <n v="4303.7638614000007"/>
    <n v="0"/>
    <n v="5379.8742355499999"/>
    <n v="8197.7768135999995"/>
    <n v="0"/>
    <n v="0"/>
    <n v="3626.6763847000002"/>
    <n v="6892.4681411000001"/>
    <n v="0"/>
    <n v="2382.9547849999999"/>
    <n v="4642.3288835999992"/>
    <n v="0"/>
    <n v="2525.9703171000001"/>
    <n v="12499.29745"/>
    <n v="0"/>
    <n v="1878.8841543999999"/>
    <n v="3595.3656560999998"/>
    <n v="0"/>
    <n v="0"/>
    <n v="3337.7510524163731"/>
    <n v="6343.3679632283647"/>
    <n v="0"/>
    <n v="2193.1126457957503"/>
    <n v="4272.4898704135612"/>
    <n v="0"/>
    <n v="2324.7346026906303"/>
    <n v="11503.51969483868"/>
    <n v="0"/>
    <n v="1729.1996578944297"/>
    <n v="3308.9347461759094"/>
    <n v="0"/>
    <n v="0"/>
    <n v="3125.126958402695"/>
    <n v="5939.2776506209011"/>
    <n v="0"/>
    <n v="2053.4052254221792"/>
    <n v="4000.3202946683487"/>
    <n v="0"/>
    <n v="2176.6424948740514"/>
    <n v="10770.713258806596"/>
    <n v="0"/>
    <n v="1619.044794678256"/>
    <n v="3098.1463316095533"/>
    <n v="0"/>
    <n v="0"/>
    <n v="2576.9764922466884"/>
    <n v="4897.5222735907792"/>
    <n v="0"/>
    <n v="1693.2358478242695"/>
    <n v="3298.6600218272879"/>
    <n v="0"/>
    <n v="1794.8571741170313"/>
    <n v="8881.5191325413598"/>
    <n v="0"/>
    <n v="1335.0626810735184"/>
    <n v="2554.7282949998335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Maintenance FF SPP"/>
    <s v="AFUDC Not Eligible"/>
    <s v="Recoverable"/>
    <s v="Florida SPP"/>
    <s v="Transmission"/>
    <s v="FF - Transmission Stations "/>
    <s v="DEF - SPP"/>
    <s v="PEF Transmission (Excl. ECC) 353.1 SPP"/>
    <n v="152.65"/>
    <n v="332.87"/>
    <n v="375.19"/>
    <n v="357.45"/>
    <n v="471.70000000000005"/>
    <n v="454.7"/>
    <n v="473.65"/>
    <n v="498.54999999999995"/>
    <n v="590.22"/>
    <n v="304.41000000000008"/>
    <n v="360.39000000000004"/>
    <n v="709.47000000000014"/>
    <n v="709.47000000000014"/>
    <n v="709.47"/>
    <n v="709.47"/>
    <n v="709.47"/>
    <n v="709.47"/>
    <n v="709.47"/>
    <n v="709.47"/>
    <n v="709.47"/>
    <n v="709.47"/>
    <n v="709.47"/>
    <n v="709.47"/>
    <n v="709.47000000000014"/>
    <n v="709.47"/>
    <n v="709.47"/>
    <n v="709.47"/>
    <n v="709.47"/>
    <n v="709.46999999999991"/>
    <n v="709.47"/>
    <n v="709.47"/>
    <n v="709.46999999999991"/>
    <n v="709.47"/>
    <n v="709.47"/>
    <n v="709.47"/>
    <n v="709.47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91"/>
    <n v="709.4699999999998"/>
    <n v="709.4699999999998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69"/>
    <n v="709.4699999999998"/>
    <n v="709.4699999999998"/>
    <n v="709.46999999999991"/>
    <n v="709.47"/>
    <n v="709.47"/>
    <n v="709.47"/>
    <n v="709.47"/>
    <n v="709.47"/>
    <n v="709.47000000000014"/>
    <n v="709.47"/>
    <n v="709.47"/>
    <n v="709.46999999999991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  <n v="709.4699999999998"/>
  </r>
  <r>
    <s v="DE Florida"/>
    <x v="26"/>
    <s v="Transmission"/>
    <s v="PEF Transmission Maintenance FF_PS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833.33333333333303"/>
    <n v="1666.6666666666661"/>
    <n v="2499.9999999999991"/>
    <n v="3333.3333333333321"/>
    <n v="4166.6666666666652"/>
    <n v="4999.9999999999982"/>
    <n v="5833.3333333333312"/>
    <n v="6666.6666666666642"/>
    <n v="7499.9999999999973"/>
    <n v="8333.3333333333303"/>
    <n v="9166.6666666666642"/>
    <n v="0"/>
    <n v="0"/>
    <n v="1666.6666667"/>
    <n v="3333.3333333999999"/>
    <n v="5000.0000000999999"/>
    <n v="6666.6666667999998"/>
    <n v="8333.3333334999988"/>
    <n v="10000.000000199998"/>
    <n v="11666.666666899997"/>
    <n v="13333.333333599996"/>
    <n v="15000.000000299995"/>
    <n v="16666.666666999994"/>
    <n v="18333.333333699993"/>
    <n v="0"/>
    <n v="0"/>
    <n v="3333.3333333333335"/>
    <n v="6666.666666666667"/>
    <n v="10000"/>
    <n v="13333.333333333334"/>
    <n v="16666.666666666668"/>
    <n v="20000"/>
    <n v="23333.333333333332"/>
    <n v="26666.666666666664"/>
    <n v="29999.999999999996"/>
    <n v="33333.333333333328"/>
    <n v="36666.6666666666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Maintenance FF_PS 2027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195833333333333"/>
    <n v="13.039166666666667"/>
    <n v="19.55875"/>
    <n v="26.078333333333333"/>
    <n v="32.597916666666663"/>
    <n v="39.117499999999993"/>
    <n v="45.637083333333322"/>
    <n v="52.156666666666652"/>
    <n v="58.676249999999982"/>
    <n v="65.195833333333312"/>
    <n v="71.715416666666641"/>
    <n v="78.234999999999999"/>
    <n v="78.234999999999999"/>
    <n v="117.8608"/>
    <n v="157.48660000000001"/>
    <n v="197.11240000000001"/>
    <n v="236.73820000000001"/>
    <n v="276.36400000000003"/>
    <n v="315.98980000000006"/>
    <n v="355.61560000000009"/>
    <n v="395.24140000000011"/>
    <n v="434.86720000000014"/>
    <n v="474.49300000000017"/>
    <n v="514.11880000000019"/>
    <n v="553.7446000000001"/>
    <n v="553.7446000000001"/>
    <n v="1261.9875999999999"/>
    <n v="1970.2305999999999"/>
    <n v="2678.4735999999998"/>
    <n v="3386.7165999999997"/>
    <n v="4094.9595999999997"/>
    <n v="4803.2025999999996"/>
    <n v="5511.4455999999991"/>
    <n v="6219.6885999999995"/>
    <n v="6927.9315999999999"/>
    <n v="7636.1746000000003"/>
    <n v="8344.4176000000007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  <n v="9052.6605999999992"/>
  </r>
  <r>
    <s v="DE Florida"/>
    <x v="26"/>
    <s v="Transmission"/>
    <s v="PEF Transmission Maintenance FF_PS NOV 2024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.14000000000000001"/>
    <n v="0.18"/>
    <n v="0.18"/>
    <n v="0.18"/>
    <n v="40.611019999999996"/>
    <n v="77.333020000000005"/>
    <n v="220.30391"/>
    <n v="379.7199"/>
    <n v="556.38234669999997"/>
    <n v="738.51501339999993"/>
    <n v="925.18259679999994"/>
    <n v="1115.4112800999999"/>
    <n v="1262.7589435"/>
    <n v="1336.1874602"/>
    <n v="1405.2079436000001"/>
    <n v="1474.2356503000001"/>
    <n v="1474.2356503000001"/>
    <n v="1545.7596103000001"/>
    <n v="1593.4614603"/>
    <n v="1748.4896503"/>
    <n v="2182.3579003"/>
    <n v="2498.9847703"/>
    <n v="9684.6060803"/>
    <n v="13405.5035403"/>
    <n v="13488.797440300001"/>
    <n v="13551.968210300001"/>
    <n v="13575.664310300001"/>
    <n v="0"/>
    <n v="0"/>
    <n v="0"/>
    <n v="0"/>
    <n v="0"/>
    <n v="0"/>
    <n v="0"/>
    <n v="2.025937027695E-2"/>
    <n v="0.4800313497973"/>
    <n v="0.71811297377539995"/>
    <n v="0.72344253396689995"/>
    <n v="0.72748451568535"/>
    <n v="0.72900071064384997"/>
    <n v="0.72917175982479998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  <n v="0.72934450253774996"/>
  </r>
  <r>
    <s v="DE Florida"/>
    <x v="26"/>
    <s v="Transmission"/>
    <s v="PEF Transmission Maintenance FF_PS NOV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.836750799999997"/>
    <n v="123.1571424"/>
    <n v="167.08106040000001"/>
    <n v="167.08106040000001"/>
    <n v="173.27821220000001"/>
    <n v="184.22341740000002"/>
    <n v="307.96682630000004"/>
    <n v="644.69405740000002"/>
    <n v="980.7026085"/>
    <n v="1104.4973047999999"/>
    <n v="1108.6785625"/>
    <n v="1112.8097502000001"/>
    <n v="1116.6241199000001"/>
    <n v="1121.0463364000002"/>
    <n v="1124.7037371000001"/>
    <n v="1163.5922768"/>
    <n v="1163.5922768"/>
    <n v="1269.3143661304432"/>
    <n v="1456.0372348351329"/>
    <n v="3567.0734256509459"/>
    <n v="9311.5682444396334"/>
    <n v="15043.80253555172"/>
    <n v="17155.713678484139"/>
    <n v="17227.045043979011"/>
    <n v="17297.522225941899"/>
    <n v="17362.594560326663"/>
    <n v="17438.036631610372"/>
    <n v="17500.431108299264"/>
    <n v="0"/>
    <n v="0"/>
    <n v="0"/>
    <n v="0"/>
    <n v="0"/>
    <n v="0"/>
    <n v="0"/>
    <n v="0"/>
    <n v="1.0028704780872999E-2"/>
    <n v="1.9937317167445998E-2"/>
    <n v="2.9086044749199E-2"/>
    <n v="3.9692686802284001E-2"/>
    <n v="4.8464925807226999E-2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  <n v="0.14173851800704501"/>
  </r>
  <r>
    <s v="DE Florida"/>
    <x v="26"/>
    <s v="Transmission"/>
    <s v="PEF Transmission Maintenance FF_STIP"/>
    <s v="AFUDC Not Eligible"/>
    <s v="Maintenance"/>
    <s v="Maintenance"/>
    <s v="Transmission"/>
    <s v="FF - Transmission Stations "/>
    <s v="~"/>
    <s v="PEF Transmission (Excl. ECC) 353.1"/>
    <n v="1230.7999999999997"/>
    <n v="1402.85"/>
    <n v="1583.2899999999997"/>
    <n v="1575.64"/>
    <n v="1696.1599999999994"/>
    <n v="2082.6499999999996"/>
    <n v="2333.9500000000003"/>
    <n v="2489.2799999999997"/>
    <n v="2708.08"/>
    <n v="2809.42"/>
    <n v="2745.1999999999994"/>
    <n v="2853.9599999999996"/>
    <n v="2853.9599999999996"/>
    <n v="4366.5405360999994"/>
    <n v="7063.4130222999993"/>
    <n v="0"/>
    <n v="2913.3728047"/>
    <n v="3895.2712738999999"/>
    <n v="0"/>
    <n v="42.100618599999997"/>
    <n v="83.2345866"/>
    <n v="0"/>
    <n v="81.985396199999997"/>
    <n v="141.01356559999999"/>
    <n v="0"/>
    <n v="0"/>
    <n v="1559.4051082999999"/>
    <n v="3096.0919266000001"/>
    <n v="0"/>
    <n v="1576.5342482999999"/>
    <n v="3149.9177066000002"/>
    <n v="0"/>
    <n v="1558.7806433000001"/>
    <n v="3100.1172616000003"/>
    <n v="0"/>
    <n v="1575.7584683"/>
    <n v="3153.2347766000003"/>
    <n v="0"/>
    <n v="0"/>
    <n v="1230.4256936025299"/>
    <n v="2700.2580721832101"/>
    <n v="0"/>
    <n v="1363.4581756190601"/>
    <n v="2732.6880351775799"/>
    <n v="0"/>
    <n v="1668.60404140626"/>
    <n v="3385.7683436690299"/>
    <n v="0"/>
    <n v="1684.2081658811401"/>
    <n v="3466.6225625802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Maintenance GG"/>
    <s v="AFUDC Not Eligible"/>
    <s v="Maintenance"/>
    <s v="Maintenance"/>
    <s v="Transmission"/>
    <s v="GG - Transmission Lines"/>
    <s v="~"/>
    <s v="PEF Transmission O/H Conduct.&amp; Devices 356.0"/>
    <n v="3729.6599999999994"/>
    <n v="2875.2400000000002"/>
    <n v="1877.94"/>
    <n v="1812.77"/>
    <n v="1295.3600000000001"/>
    <n v="2631.6900000000005"/>
    <n v="2632.6500000000005"/>
    <n v="3201.16"/>
    <n v="3352.57"/>
    <n v="2801.23"/>
    <n v="2995.4800000000005"/>
    <n v="3206.3300000000004"/>
    <n v="3206.3300000000004"/>
    <n v="3206.3300000000004"/>
    <n v="3206.33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Maintenance GG 355"/>
    <s v="AFUDC Not Eligible"/>
    <s v="Maintenance"/>
    <s v="Maintenance"/>
    <s v="Transmission"/>
    <s v="GG - Transmission Lines"/>
    <s v="~"/>
    <s v="PEF Transmission Poles &amp; Fixtures 355.0"/>
    <n v="-22.41"/>
    <n v="-0.73999999999999932"/>
    <n v="-0.17999999999999972"/>
    <n v="-60.97"/>
    <n v="-55.84"/>
    <n v="-51.03"/>
    <n v="-43.64"/>
    <n v="-21.310000000000002"/>
    <n v="-178.73"/>
    <n v="7311.69"/>
    <n v="9566.9700000000012"/>
    <n v="4201.0199999999995"/>
    <n v="4201.0199999999995"/>
    <n v="4383.9971756922896"/>
    <n v="4591.8715969765799"/>
    <n v="0"/>
    <n v="270.82971859478999"/>
    <n v="543.67599511727997"/>
    <n v="0"/>
    <n v="316.53823953849002"/>
    <n v="634.78550727918002"/>
    <n v="0"/>
    <n v="426.68055850568999"/>
    <n v="843.49889918687995"/>
    <n v="0"/>
    <n v="0"/>
    <n v="309.94903764198"/>
    <n v="609.10875400205998"/>
    <n v="0"/>
    <n v="298.53032628557997"/>
    <n v="612.05927285285998"/>
    <n v="0"/>
    <n v="587.33741344457997"/>
    <n v="1109.6087792721601"/>
    <n v="0"/>
    <n v="449.42132197848002"/>
    <n v="830.33879100366005"/>
    <n v="0"/>
    <n v="0"/>
    <n v="659.35426945812242"/>
    <n v="1295.756426833892"/>
    <n v="0"/>
    <n v="635.06325651666918"/>
    <n v="1302.0330625550159"/>
    <n v="0"/>
    <n v="1249.4422764251315"/>
    <n v="2360.4696165774494"/>
    <n v="0"/>
    <n v="956.05351668912283"/>
    <n v="1766.3788573441475"/>
    <n v="0"/>
    <n v="0"/>
    <n v="656.38617267773975"/>
    <n v="1289.9235526768678"/>
    <n v="0"/>
    <n v="632.20450622973237"/>
    <n v="1296.171933993435"/>
    <n v="0"/>
    <n v="1243.817886366993"/>
    <n v="2349.843914138437"/>
    <n v="0"/>
    <n v="951.74982215615114"/>
    <n v="1758.4274666543934"/>
    <n v="0"/>
    <n v="0"/>
    <n v="656.38617267773975"/>
    <n v="1289.9235526768678"/>
    <n v="0"/>
    <n v="632.20450622973237"/>
    <n v="1296.171933993435"/>
    <n v="0"/>
    <n v="1243.817886366993"/>
    <n v="2349.843914138437"/>
    <n v="0"/>
    <n v="951.74982215615114"/>
    <n v="1758.4274666543934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Maintenance GG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85.711775397709999"/>
    <n v="183.08613720341998"/>
    <n v="0"/>
    <n v="126.86443499521"/>
    <n v="254.67348376272002"/>
    <n v="0"/>
    <n v="148.27562175150999"/>
    <n v="297.35180150081999"/>
    <n v="0"/>
    <n v="199.86945398431001"/>
    <n v="395.11916129311999"/>
    <n v="0"/>
    <n v="0"/>
    <n v="145.18904993801999"/>
    <n v="285.32407125793998"/>
    <n v="0"/>
    <n v="139.84019689441999"/>
    <n v="286.70617920714"/>
    <n v="0"/>
    <n v="275.12574873542002"/>
    <n v="519.77268808784004"/>
    <n v="0"/>
    <n v="210.52188210151999"/>
    <n v="388.95458785634003"/>
    <n v="0"/>
    <n v="0"/>
    <n v="308.86051682399568"/>
    <n v="606.96960375919457"/>
    <n v="0"/>
    <n v="297.48190723761746"/>
    <n v="609.9097605801029"/>
    <n v="0"/>
    <n v="585.27472273071498"/>
    <n v="1105.7119055627113"/>
    <n v="0"/>
    <n v="447.84298358859058"/>
    <n v="827.42269529043028"/>
    <n v="0"/>
    <n v="0"/>
    <n v="307.47017486666516"/>
    <n v="604.23731762690284"/>
    <n v="0"/>
    <n v="296.14278632494074"/>
    <n v="607.16423927152096"/>
    <n v="0"/>
    <n v="582.64009655076472"/>
    <n v="1100.7345207197673"/>
    <n v="0"/>
    <n v="445.82700920383587"/>
    <n v="823.69803504075105"/>
    <n v="0"/>
    <n v="0"/>
    <n v="307.47017486666516"/>
    <n v="604.23731762690284"/>
    <n v="0"/>
    <n v="296.14278632494074"/>
    <n v="607.16423927152096"/>
    <n v="0"/>
    <n v="582.64009655076472"/>
    <n v="1100.7345207197673"/>
    <n v="0"/>
    <n v="445.82700920383587"/>
    <n v="823.69803504075105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Maintenance GG CFK Anchor_Guy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.61646433589999"/>
    <n v="548.84370091079995"/>
    <n v="828.56445772079996"/>
    <n v="886.85286298469998"/>
    <n v="886.85286298469998"/>
    <n v="924.62335087619999"/>
    <n v="961.80542071770003"/>
    <n v="997.70732755500001"/>
    <n v="1037.7413219525999"/>
    <n v="1273.9097294634"/>
    <n v="1610.2184399172002"/>
    <n v="1978.5374660919001"/>
    <n v="2342.4478004847001"/>
    <n v="2456.291255094"/>
    <n v="2542.8265506605999"/>
    <n v="2614.3957104626998"/>
    <n v="2690.1334337513999"/>
    <n v="2690.1334337513999"/>
    <n v="3026.8676128067955"/>
    <n v="3358.3558848043499"/>
    <n v="3678.4311552141385"/>
    <n v="4035.3451108005556"/>
    <n v="6140.8507386446199"/>
    <n v="9139.1344211099586"/>
    <n v="12422.798780058616"/>
    <n v="15667.158451915306"/>
    <n v="16682.103833050292"/>
    <n v="17453.589544212966"/>
    <n v="18091.64808189651"/>
    <n v="18766.870497841599"/>
    <n v="18766.8704978415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Maintenance GG CFK Anchor_Guy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.7748195641"/>
    <n v="257.09418588919999"/>
    <n v="388.12343907920001"/>
    <n v="415.42740571529998"/>
    <n v="415.42740571529998"/>
    <n v="433.12018932379999"/>
    <n v="450.53734098230001"/>
    <n v="467.35482744500001"/>
    <n v="486.10790264740001"/>
    <n v="596.73598193659996"/>
    <n v="754.27266128279996"/>
    <n v="926.80389380809993"/>
    <n v="1097.2699682153"/>
    <n v="1150.597518906"/>
    <n v="1191.1331419394"/>
    <n v="1224.6581962373"/>
    <n v="1260.1359256486001"/>
    <n v="1260.1359256486001"/>
    <n v="1417.8719067332861"/>
    <n v="1573.1505539685575"/>
    <n v="1723.0830227801912"/>
    <n v="1890.271791990275"/>
    <n v="2876.5512270596682"/>
    <n v="4281.0335981410826"/>
    <n v="5819.1964916867828"/>
    <n v="7338.9479385623836"/>
    <n v="7814.3775664361874"/>
    <n v="8175.7636778325059"/>
    <n v="8474.648660976487"/>
    <n v="8790.94227431933"/>
    <n v="8790.942274319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Maintenance GG_SPP"/>
    <s v="AFUDC Not Eligible"/>
    <s v="Recoverable"/>
    <s v="Florida SPP"/>
    <s v="Transmission"/>
    <s v="GG - Transmission Lines"/>
    <s v="DEF - SPP"/>
    <s v="PEF Transmission Poles &amp; Fixtures 355.0 SPP"/>
    <n v="8275.0700000000033"/>
    <n v="12381.89"/>
    <n v="11924.250000000005"/>
    <n v="13925.710000000003"/>
    <n v="20070.390000000003"/>
    <n v="24501.729999999996"/>
    <n v="23440.720000000001"/>
    <n v="23715.119999999999"/>
    <n v="22166.670000000002"/>
    <n v="21367.630000000005"/>
    <n v="19961.750000000004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  <n v="14590.73"/>
  </r>
  <r>
    <s v="DE Florida"/>
    <x v="26"/>
    <s v="Transmission"/>
    <s v="PEF Transmission Maintenance GG_SPP 354"/>
    <s v="AFUDC Not Eligible"/>
    <s v="Recoverable"/>
    <s v="Florida SPP"/>
    <s v="Transmission"/>
    <s v="GG - Transmission Lines"/>
    <s v="DEF - SPP"/>
    <s v="PEF Transmission Towers &amp; Fixtures 354 SPP"/>
    <n v="2662.68"/>
    <n v="3272.62"/>
    <n v="4139.7"/>
    <n v="4196.22"/>
    <n v="2278.2800000000002"/>
    <n v="2703.96"/>
    <n v="2826.2000000000003"/>
    <n v="2436.69"/>
    <n v="2439.9100000000003"/>
    <n v="2446.5099999999998"/>
    <n v="2360.33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  <n v="1695.0900000000001"/>
  </r>
  <r>
    <s v="DE Florida"/>
    <x v="26"/>
    <s v="Transmission"/>
    <s v="PEF Transmission Maintenance HB"/>
    <s v="AFUDC Not Eligible"/>
    <s v="Maintenance"/>
    <s v="Maintenance"/>
    <s v="Transmission"/>
    <s v="HB - Distribution Substation"/>
    <s v="~"/>
    <s v="PEF Distribution Station Equip 362.0"/>
    <n v="36208.549999999988"/>
    <n v="39545.209999999985"/>
    <n v="39170.439999999995"/>
    <n v="40902.389999999992"/>
    <n v="43621.04"/>
    <n v="45199.859999999986"/>
    <n v="37289.969999999994"/>
    <n v="40732.819999999978"/>
    <n v="41963.009999999995"/>
    <n v="39825.720000000008"/>
    <n v="41609.689999999995"/>
    <n v="39871.35"/>
    <n v="39871.35"/>
    <n v="42634.644190159997"/>
    <n v="45450.416132719998"/>
    <n v="0"/>
    <n v="2602.2289711600001"/>
    <n v="4822.9067636199998"/>
    <n v="0"/>
    <n v="2238.7326866600001"/>
    <n v="4357.1188913200003"/>
    <n v="0"/>
    <n v="2960.9247495599998"/>
    <n v="5543.9035198199999"/>
    <n v="0"/>
    <n v="0"/>
    <n v="3381.05942172"/>
    <n v="6603.5509288399999"/>
    <n v="0"/>
    <n v="5824.48708842"/>
    <n v="12462.866720440001"/>
    <n v="0"/>
    <n v="9324.7366751200007"/>
    <n v="23002.159035739998"/>
    <n v="0"/>
    <n v="4926.5966462200004"/>
    <n v="9134.0553312400007"/>
    <n v="0"/>
    <n v="0"/>
    <n v="2599.3777216464455"/>
    <n v="5076.8475282969775"/>
    <n v="0"/>
    <n v="4477.8988149088291"/>
    <n v="9581.52284838591"/>
    <n v="0"/>
    <n v="7168.9106135839374"/>
    <n v="17684.190748961824"/>
    <n v="0"/>
    <n v="3787.5955339488528"/>
    <n v="7022.3137114321471"/>
    <n v="0"/>
    <n v="0"/>
    <n v="1507.7761325034453"/>
    <n v="2944.8392466319879"/>
    <n v="0"/>
    <n v="2597.4174128908398"/>
    <n v="5557.7884443366347"/>
    <n v="0"/>
    <n v="4158.3461415395986"/>
    <n v="10257.7630453161"/>
    <n v="0"/>
    <n v="2197.0051132266667"/>
    <n v="4073.3122088707414"/>
    <n v="0"/>
    <n v="0"/>
    <n v="1838.2439334790161"/>
    <n v="3590.2762774232983"/>
    <n v="0"/>
    <n v="3166.7080404248513"/>
    <n v="6775.9202915610895"/>
    <n v="0"/>
    <n v="5069.7543244030458"/>
    <n v="12506.014840418937"/>
    <n v="0"/>
    <n v="2678.535118144981"/>
    <n v="4966.0830249981027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Maintenance HB - PS"/>
    <s v="AFUDC Not Eligible"/>
    <s v="Maintenance"/>
    <s v="Maintenance"/>
    <s v="Physical Security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.696080098140747"/>
    <n v="79.392160196281495"/>
    <n v="119.08824029442223"/>
    <n v="158.78432039256299"/>
    <n v="198.48040049070374"/>
    <n v="238.1764805888445"/>
    <n v="277.87256068698525"/>
    <n v="317.56864078512598"/>
    <n v="357.2647208832667"/>
    <n v="396.96080098140743"/>
    <n v="436.65688107954816"/>
    <n v="476.352961177689"/>
    <n v="476.352961177689"/>
    <n v="1189.6356493678206"/>
    <n v="1902.9183375579523"/>
    <n v="2616.2010257480838"/>
    <n v="3329.4837139382153"/>
    <n v="4042.7664021283467"/>
    <n v="4756.0490903184782"/>
    <n v="5469.3317785086101"/>
    <n v="6182.614466698742"/>
    <n v="6895.897154888874"/>
    <n v="7609.1798430790059"/>
    <n v="8322.46253126913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Maintenance HB - STIP"/>
    <s v="AFUDC Not Eligible"/>
    <s v="Maintenance"/>
    <s v="Maintenance"/>
    <s v="Transmission"/>
    <s v="HB - Distribution Substation"/>
    <s v="~"/>
    <s v="PEF Distribution Station Equip 362.0"/>
    <n v="273.45"/>
    <n v="357.53"/>
    <n v="485.09999999999997"/>
    <n v="487.48999999999984"/>
    <n v="662.57000000000016"/>
    <n v="912.63999999999965"/>
    <n v="1017.7499999999999"/>
    <n v="1103.32"/>
    <n v="1037.46"/>
    <n v="1112.99"/>
    <n v="1292.6899999999998"/>
    <n v="1107.1699999999996"/>
    <n v="1107.1699999999996"/>
    <n v="2089.9029302999998"/>
    <n v="4113.7054869999993"/>
    <n v="0"/>
    <n v="1970.2758383"/>
    <n v="2209.242491"/>
    <n v="0"/>
    <n v="76.328193299999995"/>
    <n v="117.12129379999999"/>
    <n v="0"/>
    <n v="105.0716907"/>
    <n v="117.07917690000001"/>
    <n v="0"/>
    <n v="0"/>
    <n v="1559.4076183"/>
    <n v="3096.0944365999999"/>
    <n v="0"/>
    <n v="1576.5342482999999"/>
    <n v="3149.9177066000002"/>
    <n v="0"/>
    <n v="1558.7806433000001"/>
    <n v="3100.1172616000003"/>
    <n v="0"/>
    <n v="1575.7584683"/>
    <n v="3153.2347766000003"/>
    <n v="0"/>
    <n v="0"/>
    <n v="1230.4275644076222"/>
    <n v="2700.2597886559024"/>
    <n v="0"/>
    <n v="1363.4580324559515"/>
    <n v="2732.6877482453365"/>
    <n v="0"/>
    <n v="1668.6038662028357"/>
    <n v="3385.7679881633539"/>
    <n v="0"/>
    <n v="1684.2079890392827"/>
    <n v="3466.6221985849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Maintenance HB SPP"/>
    <s v="AFUDC Not Eligible"/>
    <s v="Recoverable"/>
    <s v="Florida SPP"/>
    <s v="Transmission"/>
    <s v="HB - Distribution Substation"/>
    <s v="DEF - SPP"/>
    <s v="PEF Distribution Station Equip 362.0 SPP"/>
    <n v="102.53999999999999"/>
    <n v="134.4"/>
    <n v="198.94"/>
    <n v="606.48"/>
    <n v="281.02"/>
    <n v="311.61999999999995"/>
    <n v="350.4199999999999"/>
    <n v="387.69999999999993"/>
    <n v="422.18999999999994"/>
    <n v="744.99"/>
    <n v="1190.1399999999999"/>
    <n v="909.98"/>
    <n v="909.98"/>
    <n v="909.98000000000013"/>
    <n v="909.98000000000025"/>
    <n v="909.98000000000025"/>
    <n v="909.98000000000036"/>
    <n v="909.98000000000036"/>
    <n v="909.98000000000036"/>
    <n v="909.98000000000047"/>
    <n v="909.98000000000059"/>
    <n v="909.98000000000059"/>
    <n v="909.98000000000047"/>
    <n v="909.98000000000047"/>
    <n v="909.98000000000047"/>
    <n v="909.98000000000047"/>
    <n v="909.98000000000036"/>
    <n v="909.98000000000025"/>
    <n v="909.98000000000013"/>
    <n v="909.98"/>
    <n v="909.98"/>
    <n v="909.98"/>
    <n v="909.98000000000013"/>
    <n v="909.98000000000013"/>
    <n v="909.98"/>
    <n v="909.98000000000013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000000000025"/>
    <n v="909.98000000000047"/>
    <n v="909.98000000000025"/>
    <n v="909.98"/>
    <n v="909.98000000000025"/>
    <n v="909.98"/>
    <n v="909.98"/>
    <n v="909.98"/>
    <n v="909.97999999999979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  <n v="909.98"/>
  </r>
  <r>
    <s v="DE Florida"/>
    <x v="26"/>
    <s v="Transmission"/>
    <s v="PEF Transmission Maintenance SA 2024-2025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3.50402329999997"/>
    <n v="667.01287660000003"/>
    <n v="1000.5126999"/>
    <n v="1334.0236032"/>
    <n v="1667.5400165000001"/>
    <n v="2001.0531998000001"/>
    <n v="2334.5351531000001"/>
    <n v="2668.0124564000002"/>
    <n v="3001.4887397000002"/>
    <n v="3334.9609930000001"/>
    <n v="3668.4427562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Maintenance SA System Control Center"/>
    <s v="AFUDC Not Eligible"/>
    <s v="Maintenance"/>
    <s v="Maintenance"/>
    <s v="Transmission"/>
    <s v="SA - Gen. Bldg. &amp; Oper. Centers"/>
    <s v="~"/>
    <s v="PEF Transmission Energy Control Center 353.2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Maintenance SB"/>
    <s v="AFUDC Not Eligible"/>
    <s v="Maintenance"/>
    <s v="Maintenance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8.7564522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6"/>
    <s v="Transmission"/>
    <s v="PEF Transmission Maintenance TB"/>
    <s v="AFUDC Not Eligible"/>
    <s v="Maintenance"/>
    <s v="Maintenance"/>
    <s v="Transmission"/>
    <s v="TB - Equipment &amp; Tools"/>
    <s v="~"/>
    <s v="PEF Distribution General Plant Stores Equip 393.0"/>
    <n v="2511.86"/>
    <n v="2551.33"/>
    <n v="1588.24"/>
    <n v="1818.91"/>
    <n v="1830.96"/>
    <n v="1831.18"/>
    <n v="1836.07"/>
    <n v="1836.6"/>
    <n v="1964.84"/>
    <n v="2226.75"/>
    <n v="2541.5700000000002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  <n v="2547.7399999999998"/>
  </r>
  <r>
    <s v="DE Florida"/>
    <x v="27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0"/>
    <n v="0"/>
    <n v="0"/>
    <n v="0"/>
    <n v="0"/>
    <n v="0"/>
    <n v="0"/>
    <n v="0"/>
    <n v="0"/>
    <n v="0"/>
    <n v="0"/>
    <n v="0"/>
    <n v="0"/>
    <n v="2475.3250000000003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59.38"/>
    <n v="2774.0148974021558"/>
    <n v="2788.7274137701561"/>
    <n v="2803.5179607709706"/>
    <n v="2818.3869522549212"/>
    <n v="2833.3348042672669"/>
    <n v="2848.3619350598392"/>
    <n v="2863.4687651027502"/>
    <n v="2878.6557170961532"/>
    <n v="2893.923215982074"/>
    <n v="2909.2716889562985"/>
    <n v="2924.7015654803263"/>
    <n v="2924.7015654803263"/>
  </r>
  <r>
    <s v="DE Florida"/>
    <x v="27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0.8333333333333"/>
    <n v="6072.8941970305614"/>
    <n v="10145.892706070648"/>
    <n v="14240.065586175171"/>
    <n v="18355.652444756972"/>
    <n v="22492.895810929218"/>
    <n v="26652.041176137012"/>
    <n v="30833.337035422159"/>
    <n v="35037.034929331952"/>
    <n v="39263.389486483175"/>
    <n v="43512.658466792353"/>
    <n v="43512.658466792353"/>
    <n v="47785.102805384078"/>
    <n v="0"/>
    <n v="0"/>
    <n v="0"/>
    <n v="0"/>
    <n v="0"/>
    <n v="0"/>
    <n v="0"/>
    <n v="0"/>
    <n v="0"/>
    <n v="0"/>
    <n v="0"/>
    <n v="0"/>
  </r>
  <r>
    <s v="DE Florida"/>
    <x v="27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.33333333333331"/>
    <n v="971.6630715248898"/>
    <n v="1623.3428329713038"/>
    <n v="2278.4104937880275"/>
    <n v="2936.9043911611152"/>
    <n v="3598.863329748674"/>
    <n v="4264.3265881819207"/>
    <n v="4933.3339256675445"/>
    <n v="5605.9255886931123"/>
    <n v="6282.1423178373097"/>
    <n v="6962.0253546867789"/>
    <n v="6962.0253546867789"/>
    <n v="7645.616448861454"/>
    <n v="12049.821645090396"/>
    <n v="20195.133479221509"/>
    <n v="28382.659429510128"/>
    <n v="36612.876434602404"/>
    <n v="44886.267238965804"/>
    <n v="53203.320473497814"/>
    <n v="61564.530737388755"/>
    <n v="69970.398681260413"/>
    <n v="78421.431091602222"/>
    <n v="86918.140976527342"/>
    <n v="95461.047652871348"/>
    <n v="95461.047652871348"/>
    <n v="104050.6768346569"/>
    <n v="110929.644619188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7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48073.345000000001"/>
    <n v="50144.430524914882"/>
    <n v="50402.349415237972"/>
    <n v="50662.389919138157"/>
    <n v="50924.573872332796"/>
    <n v="51188.923376277053"/>
    <n v="51455.460801861504"/>
    <n v="51724.208793167243"/>
    <n v="51995.190271279542"/>
    <n v="52268.428438160969"/>
    <n v="52543.946780585131"/>
    <n v="52821.769074131997"/>
    <n v="52821.769074131997"/>
    <n v="53101.919387245922"/>
    <n v="53374.215438667728"/>
    <n v="53648.746792871985"/>
    <n v="53925.536413028349"/>
    <n v="54204.607541284931"/>
    <n v="54485.983702643774"/>
    <n v="54769.688708896545"/>
    <n v="55055.746662621532"/>
    <n v="55344.181961242954"/>
    <n v="55635.019301153494"/>
    <n v="55928.2836819015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7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2391.6035016149999"/>
    <n v="5286.1176210032854"/>
    <n v="6788.9664924753861"/>
    <n v="9088.9973176373733"/>
    <n v="11742.568694081068"/>
    <n v="14391.224577105948"/>
    <n v="16931.163997927291"/>
    <n v="19416.555675189531"/>
    <n v="23673.439815450351"/>
    <n v="28750.859820171543"/>
    <n v="32827.500691751811"/>
    <n v="32827.500691751811"/>
    <n v="38369.54888012186"/>
    <n v="43300.086536284463"/>
    <n v="46122.23515518268"/>
    <n v="48959.627044235822"/>
    <n v="51812.432745023783"/>
    <n v="54680.824875090533"/>
    <n v="57564.978156773344"/>
    <n v="60465.069446480615"/>
    <n v="63381.277764425955"/>
    <n v="66313.784324826265"/>
    <n v="69262.7725665719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7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120.2959133849999"/>
    <n v="2476.1696345081468"/>
    <n v="3180.1472997057981"/>
    <n v="4257.5479358683151"/>
    <n v="5500.5571415739523"/>
    <n v="6741.2637886883967"/>
    <n v="7931.0445159160136"/>
    <n v="9095.2735101108083"/>
    <n v="11089.320559660298"/>
    <n v="13467.73022413322"/>
    <n v="15377.346139014435"/>
    <n v="15377.346139014435"/>
    <n v="17973.401017267071"/>
    <n v="20283.006762224293"/>
    <n v="21604.982400151646"/>
    <n v="22934.098424539239"/>
    <n v="24270.434721971484"/>
    <n v="25614.072151474113"/>
    <n v="26965.09255801863"/>
    <n v="28323.57878623686"/>
    <n v="29689.614694349286"/>
    <n v="31063.28516831066"/>
    <n v="32444.6761361768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7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10.01884495"/>
    <n v="0"/>
    <n v="0"/>
    <n v="10.3695165"/>
    <n v="0"/>
    <n v="0"/>
    <n v="10.3695165"/>
    <n v="0"/>
    <n v="0"/>
    <n v="10.3695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7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103.817875"/>
    <n v="230.88473933511463"/>
    <n v="0"/>
    <n v="0"/>
    <n v="219.46895393729076"/>
    <n v="0"/>
    <n v="88.509231513439019"/>
    <n v="208.79908855089403"/>
    <n v="209.8963415834244"/>
    <n v="211.00275120471963"/>
    <n v="212.11841289129197"/>
    <n v="212.11841289129197"/>
    <n v="213.24342329572056"/>
    <n v="318.15476803890732"/>
    <n v="446.32407850870135"/>
    <n v="0"/>
    <n v="178.94104523490387"/>
    <n v="432.16992334469091"/>
    <n v="571.02610428802313"/>
    <n v="819.07374556735397"/>
    <n v="943.18166176417196"/>
    <n v="948.1381438339946"/>
    <n v="953.1359878018369"/>
    <n v="958.17562495164862"/>
    <n v="958.17562495164862"/>
    <n v="963.25749187987674"/>
    <n v="968.19688417620034"/>
    <n v="973.17682438824284"/>
    <n v="978.19772906300375"/>
    <n v="983.26001980809292"/>
    <n v="988.36412336202977"/>
    <n v="993.51047166563637"/>
    <n v="998.69950193454224"/>
    <n v="1003.9316567328191"/>
    <n v="1009.207384047763"/>
    <n v="1014.5271373658495"/>
    <n v="1019.8913757498732"/>
    <n v="1019.8913757498732"/>
    <n v="1025.3005639173032"/>
    <n v="1030.5581007125229"/>
    <n v="1035.8587971002737"/>
    <n v="1041.2030964571991"/>
    <n v="1046.5914475465054"/>
    <n v="1052.0243045927878"/>
    <n v="1057.5021273580226"/>
    <n v="1063.0253812187427"/>
    <n v="1068.5945372444141"/>
    <n v="1074.2100722770351"/>
    <n v="1079.8724690119832"/>
    <n v="1085.5822160801247"/>
    <n v="1085.5822160801247"/>
    <n v="1091.339808131215"/>
    <n v="1096.9359809992136"/>
    <n v="1102.5780933537294"/>
    <n v="1108.2666171291376"/>
    <n v="1114.0020299933221"/>
    <n v="1119.7848154273231"/>
    <n v="1125.6154628062222"/>
    <n v="1131.4944674812891"/>
    <n v="1137.4223308634057"/>
    <n v="1143.3995605077941"/>
    <n v="1149.4266702000691"/>
    <n v="1155.5041800436372"/>
    <n v="1155.5041800436372"/>
    <n v="1161.6326165484684"/>
    <n v="1167.7935563835708"/>
    <n v="1173.9871719365472"/>
    <n v="1180.2136365092913"/>
    <n v="1186.4731243228359"/>
    <n v="1192.7658105222285"/>
    <n v="1199.0918711814318"/>
    <n v="1205.4514833082501"/>
    <n v="1211.8448248492818"/>
    <n v="1218.2720746949005"/>
    <n v="1224.7334126842575"/>
    <n v="1231.2290196103156"/>
    <n v="1231.2290196103156"/>
  </r>
  <r>
    <s v="DE Florida"/>
    <x v="27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9896.24"/>
    <n v="9983.2149188982312"/>
    <n v="9984.2418962461779"/>
    <n v="9985.2721288936154"/>
    <n v="9986.3056285467737"/>
    <n v="9987.3424069578268"/>
    <n v="9988.3824759250965"/>
    <n v="9989.4258472932524"/>
    <n v="9990.4725329535067"/>
    <n v="9991.5225448438159"/>
    <n v="9992.5758949490719"/>
    <n v="9993.6325953013202"/>
    <n v="9993.6325953013202"/>
    <n v="9994.6926579799438"/>
    <n v="9995.7176737900481"/>
    <n v="9996.7459373014372"/>
    <n v="9997.7774601891833"/>
    <n v="9998.8122541741723"/>
    <n v="9999.8503310232973"/>
    <n v="10000.891702549659"/>
    <n v="10001.936380612762"/>
    <n v="10002.98437711871"/>
    <n v="10004.035704020404"/>
    <n v="10005.090373317755"/>
    <n v="10006.148397057868"/>
    <n v="10006.148397057868"/>
    <n v="10007.209787335263"/>
    <n v="10008.236086852223"/>
    <n v="10009.265638137815"/>
    <n v="10010.298452881734"/>
    <n v="10011.334542819546"/>
    <n v="10012.373919732881"/>
    <n v="10013.416595449633"/>
    <n v="10014.462581844156"/>
    <n v="10015.511890837466"/>
    <n v="10016.564534397439"/>
    <n v="10017.620524539008"/>
    <n v="10018.679873324372"/>
    <n v="10018.679873324372"/>
    <n v="10019.742592863191"/>
    <n v="10020.770177694691"/>
    <n v="10021.801018367269"/>
    <n v="10022.835126585254"/>
    <n v="10023.87251409891"/>
    <n v="10024.913192704626"/>
    <n v="10025.957174245104"/>
    <n v="10027.004470609574"/>
    <n v="10028.055093733979"/>
    <n v="10029.109055601184"/>
    <n v="10030.166368241169"/>
    <n v="10031.227043731236"/>
    <n v="10031.227043731236"/>
    <n v="10032.291094196216"/>
    <n v="10033.31996595196"/>
    <n v="10034.352097626319"/>
    <n v="10035.387500938288"/>
    <n v="10036.426187652845"/>
    <n v="10037.468169581151"/>
    <n v="10038.513458580741"/>
    <n v="10039.562066555734"/>
    <n v="10040.614005457022"/>
    <n v="10041.669287282477"/>
    <n v="10042.727924077144"/>
    <n v="10043.789927933452"/>
    <n v="10043.789927933452"/>
    <n v="10044.855310991417"/>
    <n v="10098.130114351543"/>
    <n v="10151.687470778405"/>
    <n v="10205.528878846011"/>
    <n v="10259.65584507634"/>
    <n v="10314.069883981503"/>
    <n v="10368.772518106101"/>
    <n v="10423.765278069854"/>
    <n v="10479.049702610406"/>
    <n v="10534.627338626393"/>
    <n v="10590.499741220723"/>
    <n v="10646.66847374409"/>
    <n v="10646.66847374409"/>
  </r>
  <r>
    <s v="DE Florida"/>
    <x v="27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14768.06"/>
    <n v="15185.062258535379"/>
    <n v="15429.396789747796"/>
    <n v="15686.526235157129"/>
    <n v="15951.347711976687"/>
    <n v="16207.482102633719"/>
    <n v="16463.815846888472"/>
    <n v="16720.947344804481"/>
    <n v="17018.172320829046"/>
    <n v="17347.260399803217"/>
    <n v="17667.191621220703"/>
    <n v="17946.779195794723"/>
    <n v="17946.779195794723"/>
    <n v="18195.814647537438"/>
    <n v="22187.839245888546"/>
    <n v="30256.237969801954"/>
    <n v="38377.017155797563"/>
    <n v="45589.684039272208"/>
    <n v="52356.722665800698"/>
    <n v="60351.046272036787"/>
    <n v="68177.456390401523"/>
    <n v="76824.009817259575"/>
    <n v="84769.381649486779"/>
    <n v="90150.506199804775"/>
    <n v="95245.11706362621"/>
    <n v="95245.11706362621"/>
    <n v="99925.728828070598"/>
    <n v="103559.95790583623"/>
    <n v="106213.37676206809"/>
    <n v="108884.89254782999"/>
    <n v="111318.46273692201"/>
    <n v="113637.43712381768"/>
    <n v="116287.88872431107"/>
    <n v="118897.87604642937"/>
    <n v="121730.87784762983"/>
    <n v="124381.32609358517"/>
    <n v="126352.538922800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7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88572.739999999991"/>
    <n v="98673.060973606713"/>
    <n v="107692.73709170386"/>
    <n v="112778.91835104076"/>
    <n v="0"/>
    <n v="0"/>
    <n v="0"/>
    <n v="0"/>
    <n v="0"/>
    <n v="0"/>
    <n v="0"/>
    <n v="127.32103454999999"/>
    <n v="127.32103454999999"/>
    <n v="307.76003725725258"/>
    <n v="361.78086614546299"/>
    <n v="363.6416933312459"/>
    <n v="365.51782748511101"/>
    <n v="367.40942614688203"/>
    <n v="369.31664877362141"/>
    <n v="371.23965676630792"/>
    <n v="373.17861349692902"/>
    <n v="375.13368433599527"/>
    <n v="377.10503668048432"/>
    <n v="379.0928399822219"/>
    <n v="381.09726577670699"/>
    <n v="381.09726577670699"/>
    <n v="383.11848771238971"/>
    <n v="385.08304290426537"/>
    <n v="387.06372530644677"/>
    <n v="389.06070059307376"/>
    <n v="391.07413645105396"/>
    <n v="393.10420260802243"/>
    <n v="395.15107086073766"/>
    <n v="397.21491510391843"/>
    <n v="399.2959113595312"/>
    <n v="401.39423780653311"/>
    <n v="403.51007481108184"/>
    <n v="405.64360495721661"/>
    <n v="405.64360495721661"/>
    <n v="407.79501307802258"/>
    <n v="409.88610457023179"/>
    <n v="411.99436202061963"/>
    <n v="414.11996177433838"/>
    <n v="416.26308231894956"/>
    <n v="418.42390431418488"/>
    <n v="420.60261062217074"/>
    <n v="422.79938633812293"/>
    <n v="425.01441882152"/>
    <n v="427.24789772776245"/>
    <n v="429.50001504032775"/>
    <n v="431.77096510342824"/>
    <n v="431.77096510342824"/>
    <n v="434.06094465518203"/>
    <n v="436.28672260576985"/>
    <n v="438.53077216778985"/>
    <n v="440.79328104472268"/>
    <n v="443.0744392204503"/>
    <n v="445.37443899093319"/>
    <n v="447.69347499638235"/>
    <n v="450.03174425393047"/>
    <n v="452.38944619081337"/>
    <n v="454.76678267806835"/>
    <n v="457.16395806476044"/>
    <n v="459.58117921274322"/>
    <n v="459.58117921274322"/>
    <n v="462.01865553196723"/>
    <n v="464.46905947111026"/>
    <n v="466.93245959426673"/>
    <n v="469.408924829174"/>
    <n v="471.89852446914068"/>
    <n v="474.40132817498568"/>
    <n v="476.91740597698742"/>
    <n v="479.44682827684301"/>
    <n v="481.98966584963864"/>
    <n v="484.54598984582935"/>
    <n v="487.11587179323055"/>
    <n v="489.69938359901869"/>
    <n v="489.69938359901869"/>
  </r>
  <r>
    <s v="DE Florida"/>
    <x v="27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42781.4"/>
    <n v="46259.436325785122"/>
    <n v="48635.211981820532"/>
    <n v="51785.97519514626"/>
    <n v="56286.986864064806"/>
    <n v="61813.552556858638"/>
    <n v="66783.759896387302"/>
    <n v="71202.35587984533"/>
    <n v="75337.551136071765"/>
    <n v="79426.751939317954"/>
    <n v="83794.273438092991"/>
    <n v="87542.723512718178"/>
    <n v="87542.723512718178"/>
    <n v="91024.162177884849"/>
    <n v="93787.150717387762"/>
    <n v="96003.45354547404"/>
    <n v="98219.537699349283"/>
    <n v="100484.11971461537"/>
    <n v="102613.16304424661"/>
    <n v="104043.49557214841"/>
    <n v="104816.17156301004"/>
    <n v="105493.644109020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7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536.97951064999995"/>
    <n v="1541.1669388243131"/>
    <n v="2907.4867363388562"/>
    <n v="4905.3984624750556"/>
    <n v="7382.7965861455568"/>
    <n v="9598.6583928329364"/>
    <n v="11555.19796979543"/>
    <n v="13378.043235416788"/>
    <n v="15178.392343435877"/>
    <n v="17108.153945608552"/>
    <n v="18746.953725354186"/>
    <n v="18746.953725354186"/>
    <n v="20259.69658314664"/>
    <n v="21439.206730766604"/>
    <n v="22361.69153749102"/>
    <n v="23283.122214201481"/>
    <n v="24226.309193400237"/>
    <n v="25105.034545570223"/>
    <n v="25655.482207803074"/>
    <n v="25896.873021766765"/>
    <n v="26092.6659221599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7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1678.23"/>
    <n v="1716.8621125743291"/>
    <n v="1717.0387268727775"/>
    <n v="1717.2159010009414"/>
    <n v="1717.3936369719966"/>
    <n v="1717.5719368070229"/>
    <n v="1717.7508025350348"/>
    <n v="1726.7224854342073"/>
    <n v="1735.7687293944346"/>
    <n v="1744.8903089727633"/>
    <n v="1754.0880082341625"/>
    <n v="1763.3626208848957"/>
    <n v="1763.3626208848957"/>
    <n v="1772.7149504079941"/>
    <n v="1781.8050791050828"/>
    <n v="1790.9698294864133"/>
    <n v="1800.2099681373484"/>
    <n v="1809.5262709564608"/>
    <n v="1818.9195232849077"/>
    <n v="1828.3905200378172"/>
    <n v="1837.9400658377228"/>
    <n v="1847.568975150074"/>
    <n v="1857.2780724208621"/>
    <n v="1867.068192216401"/>
    <n v="1876.9401793652921"/>
    <n v="1876.9401793652921"/>
    <n v="1886.894889102623"/>
    <n v="1896.5705097521097"/>
    <n v="1906.3255584419478"/>
    <n v="1916.16085113299"/>
    <n v="1926.07721369916"/>
    <n v="1936.0754820651589"/>
    <n v="1946.1565023463154"/>
    <n v="1956.3211309906142"/>
    <n v="1966.5702349229337"/>
    <n v="1976.9046916915381"/>
    <n v="1987.3253896168605"/>
    <n v="1997.833227942612"/>
    <n v="1997.833227942612"/>
    <n v="2008.4291169892667"/>
    <n v="2018.7279409193129"/>
    <n v="2029.1113088215052"/>
    <n v="2039.5800892124444"/>
    <n v="2050.1351611602995"/>
    <n v="2060.7774144313839"/>
    <n v="2071.5077496390136"/>
    <n v="2082.3270783946823"/>
    <n v="2093.2363234615918"/>
    <n v="2104.2364189105774"/>
    <n v="2115.3283102784749"/>
    <n v="2126.5129547289625"/>
    <n v="2126.5129547289625"/>
    <n v="2137.7913212159319"/>
    <n v="2148.7534887279171"/>
    <n v="2159.8056456591876"/>
    <n v="2170.94871646719"/>
    <n v="2182.1836368405611"/>
    <n v="2193.5113538551454"/>
    <n v="2204.9328261324422"/>
    <n v="2216.4490240005166"/>
    <n v="2228.0609296574198"/>
    <n v="2239.7695373371571"/>
    <n v="2251.5758534782549"/>
    <n v="2263.4808968949633"/>
    <n v="2263.4808968949633"/>
    <n v="2275.4856989511491"/>
    <n v="2287.5541707615639"/>
    <n v="2299.6866500108767"/>
    <n v="2311.8834761747316"/>
    <n v="2324.1449905292448"/>
    <n v="2336.4715361605572"/>
    <n v="2348.8634579744307"/>
    <n v="2361.3211027059028"/>
    <n v="2373.8448189289843"/>
    <n v="2386.4349570664153"/>
    <n v="2399.0918693994709"/>
    <n v="2411.8159100778139"/>
    <n v="2411.8159100778139"/>
  </r>
  <r>
    <s v="DE Florida"/>
    <x v="27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119830.13500000001"/>
    <n v="129823.38974446578"/>
    <n v="133193.22115634612"/>
    <n v="136583.46544406051"/>
    <n v="140993.9297824082"/>
    <n v="145382.05821726326"/>
    <n v="148763.547850898"/>
    <n v="152131.0244746058"/>
    <n v="155570.61492126374"/>
    <n v="159008.41688766362"/>
    <n v="162763.78988970537"/>
    <n v="166667.01411278639"/>
    <n v="166667.01411278639"/>
    <n v="170333.11159424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7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647.6284188528"/>
    <n v="1916.692574209957"/>
    <n v="3192.7731074604444"/>
    <n v="4944.1822755281046"/>
    <n v="6682.5303452349199"/>
    <n v="7946.7146683329911"/>
    <n v="9201.6825651146137"/>
    <n v="10487.750821257148"/>
    <n v="11770.273632256078"/>
    <n v="13198.820006497568"/>
    <n v="14693.859771146463"/>
    <n v="14693.859771146463"/>
    <n v="16075.0292900348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8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5730.85"/>
    <n v="6153.06"/>
    <n v="7192.2800000000007"/>
    <n v="7488.0300000000007"/>
    <n v="749.79"/>
    <n v="310.39999999999998"/>
    <n v="210.56"/>
    <n v="895.05"/>
    <n v="947.02"/>
    <n v="1243.96"/>
    <n v="1496.68"/>
    <n v="1946.56"/>
    <n v="34364.240000000005"/>
    <n v="2759.38"/>
    <n v="2759.38"/>
    <n v="2759.38"/>
    <n v="2759.38"/>
    <n v="2759.38"/>
    <n v="2759.38"/>
    <n v="2759.38"/>
    <n v="2759.38"/>
    <n v="2759.38"/>
    <n v="2759.38"/>
    <n v="2759.38"/>
    <n v="2759.38"/>
    <n v="33112.560000000005"/>
    <n v="2759.38"/>
    <n v="2759.38"/>
    <n v="2759.38"/>
    <n v="2759.38"/>
    <n v="2759.38"/>
    <n v="2759.38"/>
    <n v="2759.38"/>
    <n v="2759.38"/>
    <n v="2759.38"/>
    <n v="2759.38"/>
    <n v="2759.38"/>
    <n v="2759.38"/>
    <n v="33112.560000000005"/>
    <n v="2759.38"/>
    <n v="2759.38"/>
    <n v="2759.38"/>
    <n v="2759.38"/>
    <n v="2759.38"/>
    <n v="2759.38"/>
    <n v="2759.38"/>
    <n v="2759.38"/>
    <n v="2759.38"/>
    <n v="2759.38"/>
    <n v="2759.38"/>
    <n v="2759.38"/>
    <n v="33112.560000000005"/>
    <n v="2759.38"/>
    <n v="2759.38"/>
    <n v="2759.38"/>
    <n v="2759.38"/>
    <n v="2759.38"/>
    <n v="2759.38"/>
    <n v="2759.38"/>
    <n v="2759.38"/>
    <n v="2759.38"/>
    <n v="2759.38"/>
    <n v="2759.38"/>
    <n v="2759.38"/>
    <n v="33112.560000000005"/>
    <n v="2759.38"/>
    <n v="2759.38"/>
    <n v="2759.38"/>
    <n v="2759.38"/>
    <n v="2759.38"/>
    <n v="2759.38"/>
    <n v="2759.38"/>
    <n v="2759.38"/>
    <n v="2759.38"/>
    <n v="2759.38"/>
    <n v="2759.38"/>
    <n v="2759.38"/>
    <n v="33112.560000000005"/>
    <n v="2759.38"/>
    <n v="2774.0148974021558"/>
    <n v="2788.7274137701561"/>
    <n v="2803.5179607709706"/>
    <n v="2818.3869522549212"/>
    <n v="2833.3348042672669"/>
    <n v="2848.3619350598392"/>
    <n v="2863.4687651027502"/>
    <n v="2878.6557170961532"/>
    <n v="2893.923215982074"/>
    <n v="2909.2716889562985"/>
    <n v="2924.7015654803263"/>
    <n v="34095.74491614291"/>
  </r>
  <r>
    <s v="DE Florida"/>
    <x v="28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.6666666666665"/>
    <n v="8093.7275303638944"/>
    <n v="12166.726039403982"/>
    <n v="16260.898919508505"/>
    <n v="20376.485778090304"/>
    <n v="24513.72914426255"/>
    <n v="28672.874509470344"/>
    <n v="32854.170368755491"/>
    <n v="37057.868262665288"/>
    <n v="41284.22281981651"/>
    <n v="45533.491800125688"/>
    <n v="270855.86183912924"/>
    <n v="49805.936138717414"/>
    <n v="50059.373532953905"/>
    <n v="0"/>
    <n v="0"/>
    <n v="0"/>
    <n v="0"/>
    <n v="0"/>
    <n v="0"/>
    <n v="0"/>
    <n v="0"/>
    <n v="0"/>
    <n v="0"/>
    <n v="99865.309671671319"/>
  </r>
  <r>
    <s v="DE Florida"/>
    <x v="28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6.66666666666663"/>
    <n v="1294.9964048582231"/>
    <n v="1946.676166304637"/>
    <n v="2601.7438271213609"/>
    <n v="3260.2377244944487"/>
    <n v="3922.1966630820075"/>
    <n v="4587.6599215152537"/>
    <n v="5256.6672590008775"/>
    <n v="5929.2589220264454"/>
    <n v="6605.4756511706428"/>
    <n v="7285.3586880201119"/>
    <n v="43336.937894260678"/>
    <n v="7968.9497821947871"/>
    <n v="16091.488311757063"/>
    <n v="24236.800145888177"/>
    <n v="32424.326096176796"/>
    <n v="40654.543101269068"/>
    <n v="48927.933905632468"/>
    <n v="57244.987140164478"/>
    <n v="65606.19740405542"/>
    <n v="74012.065347927084"/>
    <n v="82463.097758268894"/>
    <n v="90959.807643194014"/>
    <n v="99502.714319538019"/>
    <n v="640092.91095606622"/>
    <n v="108092.34350132357"/>
    <n v="113233.39461918859"/>
    <n v="118411.46348485553"/>
    <n v="0"/>
    <n v="0"/>
    <n v="0"/>
    <n v="0"/>
    <n v="0"/>
    <n v="0"/>
    <n v="0"/>
    <n v="0"/>
    <n v="0"/>
    <n v="339737.20160536771"/>
    <n v="0"/>
    <n v="0"/>
    <n v="0"/>
    <n v="0"/>
    <n v="0"/>
    <n v="0"/>
    <n v="0"/>
    <n v="0"/>
    <n v="0"/>
    <n v="0"/>
    <n v="0"/>
    <n v="0"/>
    <n v="0"/>
  </r>
  <r>
    <s v="DE Florida"/>
    <x v="28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29414.87"/>
    <n v="30467.68"/>
    <n v="30908.18"/>
    <n v="31841.68"/>
    <n v="32231.41"/>
    <n v="32797.03"/>
    <n v="33554.89"/>
    <n v="35963.279999999999"/>
    <n v="36264.789999999994"/>
    <n v="42080.18"/>
    <n v="44374.350000000006"/>
    <n v="46013.000000000007"/>
    <n v="425911.33999999997"/>
    <n v="49897.919999999998"/>
    <n v="50144.430524914882"/>
    <n v="50402.349415237972"/>
    <n v="50662.389919138157"/>
    <n v="50924.573872332796"/>
    <n v="51188.923376277053"/>
    <n v="51455.460801861504"/>
    <n v="51724.208793167243"/>
    <n v="51995.190271279542"/>
    <n v="52268.428438160969"/>
    <n v="52543.946780585131"/>
    <n v="52821.769074131997"/>
    <n v="616029.59126708726"/>
    <n v="53101.919387245922"/>
    <n v="53374.215438667728"/>
    <n v="53648.746792871985"/>
    <n v="53925.536413028349"/>
    <n v="54204.607541284931"/>
    <n v="54485.983702643774"/>
    <n v="54769.688708896545"/>
    <n v="55055.746662621532"/>
    <n v="55344.181961242954"/>
    <n v="55635.019301153494"/>
    <n v="55928.283681901536"/>
    <n v="56224.000410443645"/>
    <n v="655697.93000200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8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4783.2070032299998"/>
    <n v="5776.7269779032858"/>
    <n v="7773.9333757953864"/>
    <n v="10368.927542417374"/>
    <n v="13069.028853356069"/>
    <n v="15652.277502315948"/>
    <n v="18134.88621287229"/>
    <n v="20609.523309999531"/>
    <n v="26635.321035480352"/>
    <n v="30741.610714881543"/>
    <n v="34761.372590306812"/>
    <n v="188306.81511855859"/>
    <n v="41803.618267446858"/>
    <n v="44599.803411284462"/>
    <n v="47421.952030182678"/>
    <n v="50259.34391923582"/>
    <n v="53112.149620023782"/>
    <n v="55980.541750090531"/>
    <n v="58864.695031773343"/>
    <n v="61764.786321480613"/>
    <n v="64680.994639425953"/>
    <n v="67613.501199826263"/>
    <n v="70562.48944157199"/>
    <n v="73528.145059377508"/>
    <n v="690192.02069171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8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2240.5918267699999"/>
    <n v="2705.9851776081468"/>
    <n v="3641.5341363857979"/>
    <n v="4857.1040910883148"/>
    <n v="6121.9092572989521"/>
    <n v="7331.9772734783965"/>
    <n v="8494.902645971013"/>
    <n v="9654.0938853008083"/>
    <n v="12476.750969630299"/>
    <n v="14400.255239423221"/>
    <n v="16283.227395459435"/>
    <n v="88208.331898414384"/>
    <n v="19582.017954942072"/>
    <n v="20891.831553890959"/>
    <n v="22213.807191818312"/>
    <n v="23542.923216205905"/>
    <n v="24879.25951363815"/>
    <n v="26222.896943140779"/>
    <n v="27573.917349685296"/>
    <n v="28932.403577903526"/>
    <n v="30298.439486015952"/>
    <n v="31672.109959977326"/>
    <n v="33053.500927843532"/>
    <n v="34442.699374363292"/>
    <n v="323305.807049425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8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20.0376899"/>
    <n v="40.126911931181333"/>
    <n v="0"/>
    <n v="20.739032999999999"/>
    <n v="41.531894168494624"/>
    <n v="0"/>
    <n v="20.739032999999999"/>
    <n v="41.532391565804517"/>
    <n v="0"/>
    <n v="20.739032999999999"/>
    <n v="41.532894063621335"/>
    <n v="246.978880629101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8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207.63575"/>
    <n v="253.59973933511463"/>
    <n v="754.73854142502"/>
    <n v="208.11145393729075"/>
    <n v="230.82645393729075"/>
    <n v="481.93747463862775"/>
    <n v="208.33539151343902"/>
    <n v="208.79908855089403"/>
    <n v="209.8963415834244"/>
    <n v="211.00275120471963"/>
    <n v="212.11841289129197"/>
    <n v="3187.0013990171128"/>
    <n v="213.24342329572056"/>
    <n v="421.97264303890734"/>
    <n v="469.03907850870132"/>
    <n v="968.70032533886354"/>
    <n v="419.88354023490388"/>
    <n v="443.52742334469093"/>
    <n v="696.27450428802308"/>
    <n v="938.89056056735399"/>
    <n v="943.18166176417196"/>
    <n v="948.1381438339946"/>
    <n v="953.1359878018369"/>
    <n v="958.17562495164862"/>
    <n v="8374.1629169688167"/>
    <n v="963.25749187987674"/>
    <n v="968.19688417620034"/>
    <n v="973.17682438824284"/>
    <n v="978.19772906300375"/>
    <n v="983.26001980809292"/>
    <n v="988.36412336202977"/>
    <n v="993.51047166563637"/>
    <n v="998.69950193454224"/>
    <n v="1003.9316567328191"/>
    <n v="1009.207384047763"/>
    <n v="1014.5271373658495"/>
    <n v="1019.8913757498732"/>
    <n v="11894.220600173929"/>
    <n v="1025.3005639173032"/>
    <n v="1030.5581007125229"/>
    <n v="1035.8587971002737"/>
    <n v="1041.2030964571991"/>
    <n v="1046.5914475465054"/>
    <n v="1052.0243045927878"/>
    <n v="1057.5021273580226"/>
    <n v="1063.0253812187427"/>
    <n v="1068.5945372444141"/>
    <n v="1074.2100722770351"/>
    <n v="1079.8724690119832"/>
    <n v="1085.5822160801247"/>
    <n v="12660.323113516915"/>
    <n v="1091.339808131215"/>
    <n v="1096.9359809992136"/>
    <n v="1102.5780933537294"/>
    <n v="1108.2666171291376"/>
    <n v="1114.0020299933221"/>
    <n v="1119.7848154273231"/>
    <n v="1125.6154628062222"/>
    <n v="1131.4944674812891"/>
    <n v="1137.4223308634057"/>
    <n v="1143.3995605077941"/>
    <n v="1149.4266702000691"/>
    <n v="1155.5041800436372"/>
    <n v="13475.77001693636"/>
    <n v="1161.6326165484684"/>
    <n v="1167.7935563835708"/>
    <n v="1173.9871719365472"/>
    <n v="1180.2136365092913"/>
    <n v="1186.4731243228359"/>
    <n v="1192.7658105222285"/>
    <n v="1199.0918711814318"/>
    <n v="1205.4514833082501"/>
    <n v="1211.8448248492818"/>
    <n v="1218.2720746949005"/>
    <n v="1224.7334126842575"/>
    <n v="1231.2290196103156"/>
    <n v="14353.488602551379"/>
  </r>
  <r>
    <s v="DE Florida"/>
    <x v="28"/>
    <s v="Renewable Generation"/>
    <s v="PEF Solar Growth 2021 BY - Charlie Creek 344"/>
    <s v="AFUDC Eligible"/>
    <s v="Expansion"/>
    <s v="Regulated Renewables"/>
    <s v="Renewable Generation - Solar"/>
    <s v="BY - Solar Energy Production"/>
    <s v="~"/>
    <s v="PEF Solar Growth Charlie Creek"/>
    <n v="77546.53"/>
    <n v="71308.52"/>
    <n v="80632.160000000003"/>
    <n v="85635.77"/>
    <n v="88630.86"/>
    <n v="89530.28"/>
    <n v="91125.200000000012"/>
    <n v="91713.930000000008"/>
    <n v="0"/>
    <n v="0"/>
    <n v="0"/>
    <n v="0"/>
    <n v="676123.250000000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8"/>
    <s v="Renewable Generation"/>
    <s v="PEF Solar Growth 2021 BY - Sandy Creek 344"/>
    <s v="AFUDC Eligible"/>
    <s v="Expansion"/>
    <s v="Regulated Renewables"/>
    <s v="Renewable Generation - Solar"/>
    <s v="BY - Solar Energy Production"/>
    <s v="~"/>
    <s v="PEF Solar Growth Sandy Creek"/>
    <n v="83936.37999999999"/>
    <n v="85182.45"/>
    <n v="85798.45"/>
    <n v="88434.38"/>
    <n v="89045.41"/>
    <n v="89933.99"/>
    <n v="0"/>
    <n v="0"/>
    <n v="0"/>
    <n v="0"/>
    <n v="0"/>
    <n v="0"/>
    <n v="522331.05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8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4585.76"/>
    <n v="4994.0699999999988"/>
    <n v="5437.79"/>
    <n v="5991.4800000000005"/>
    <n v="6909.65"/>
    <n v="7463.1200000000008"/>
    <n v="8046.9400000000005"/>
    <n v="8701.48"/>
    <n v="8931.489999999998"/>
    <n v="9239.0500000000011"/>
    <n v="9474.130000000001"/>
    <n v="9858.09"/>
    <n v="89633.05"/>
    <n v="9982.1999999999989"/>
    <n v="9983.2149188982312"/>
    <n v="9984.2418962461779"/>
    <n v="9985.2721288936154"/>
    <n v="9986.3056285467737"/>
    <n v="9987.3424069578268"/>
    <n v="9988.3824759250965"/>
    <n v="9989.4258472932524"/>
    <n v="9990.4725329535067"/>
    <n v="9991.5225448438159"/>
    <n v="9992.5758949490719"/>
    <n v="9993.6325953013202"/>
    <n v="119854.58887080867"/>
    <n v="9994.6926579799438"/>
    <n v="9995.7176737900481"/>
    <n v="9996.7459373014372"/>
    <n v="9997.7774601891833"/>
    <n v="9998.8122541741723"/>
    <n v="9999.8503310232973"/>
    <n v="10000.891702549659"/>
    <n v="10001.936380612762"/>
    <n v="10002.98437711871"/>
    <n v="10004.035704020404"/>
    <n v="10005.090373317755"/>
    <n v="10006.148397057868"/>
    <n v="120004.68324913525"/>
    <n v="10007.209787335263"/>
    <n v="10008.236086852223"/>
    <n v="10009.265638137815"/>
    <n v="10010.298452881734"/>
    <n v="10011.334542819546"/>
    <n v="10012.373919732881"/>
    <n v="10013.416595449633"/>
    <n v="10014.462581844156"/>
    <n v="10015.511890837466"/>
    <n v="10016.564534397439"/>
    <n v="10017.620524539008"/>
    <n v="10018.679873324372"/>
    <n v="120154.97442815153"/>
    <n v="10019.742592863191"/>
    <n v="10020.770177694691"/>
    <n v="10021.801018367269"/>
    <n v="10022.835126585254"/>
    <n v="10023.87251409891"/>
    <n v="10024.913192704626"/>
    <n v="10025.957174245104"/>
    <n v="10027.004470609574"/>
    <n v="10028.055093733979"/>
    <n v="10029.109055601184"/>
    <n v="10030.166368241169"/>
    <n v="10031.227043731236"/>
    <n v="120305.45382847619"/>
    <n v="10032.291094196216"/>
    <n v="10033.31996595196"/>
    <n v="10034.352097626319"/>
    <n v="10035.387500938288"/>
    <n v="10036.426187652845"/>
    <n v="10037.468169581151"/>
    <n v="10038.513458580741"/>
    <n v="10039.562066555734"/>
    <n v="10040.614005457022"/>
    <n v="10041.669287282477"/>
    <n v="10042.727924077144"/>
    <n v="10043.789927933452"/>
    <n v="120456.12168583336"/>
    <n v="10044.855310991417"/>
    <n v="10098.130114351543"/>
    <n v="10151.687470778405"/>
    <n v="10205.528878846011"/>
    <n v="10259.65584507634"/>
    <n v="10314.069883981503"/>
    <n v="10368.772518106101"/>
    <n v="10423.765278069854"/>
    <n v="10479.049702610406"/>
    <n v="10534.627338626393"/>
    <n v="10590.499741220723"/>
    <n v="10646.66847374409"/>
    <n v="124117.31055640281"/>
  </r>
  <r>
    <s v="DE Florida"/>
    <x v="28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10988.710000000001"/>
    <n v="11046.71"/>
    <n v="11328.94"/>
    <n v="11423.109999999999"/>
    <n v="11964.710000000001"/>
    <n v="12012.85"/>
    <n v="12145.29"/>
    <n v="12308.300000000001"/>
    <n v="12591.86"/>
    <n v="12895.539999999999"/>
    <n v="13757.650000000001"/>
    <n v="14442.9"/>
    <n v="146906.57"/>
    <n v="15022.17"/>
    <n v="15272.226850885379"/>
    <n v="15508.462054447797"/>
    <n v="15784.985632307129"/>
    <n v="16036.530134176686"/>
    <n v="16295.63061228372"/>
    <n v="16547.609766538473"/>
    <n v="16808.29565450448"/>
    <n v="17140.448477979047"/>
    <n v="17464.640699503216"/>
    <n v="17778.301331220704"/>
    <n v="18021.843070794723"/>
    <n v="197681.14428464137"/>
    <n v="18274.602062537437"/>
    <n v="26007.771920888546"/>
    <n v="34390.580419801954"/>
    <n v="42207.353085797564"/>
    <n v="48773.409319272207"/>
    <n v="55703.379925800698"/>
    <n v="64726.094537036784"/>
    <n v="71313.609280401521"/>
    <n v="81977.230837259573"/>
    <n v="87157.817204486782"/>
    <n v="92696.357204804779"/>
    <n v="97317.212683626203"/>
    <n v="720545.41848171409"/>
    <n v="102029.0943530706"/>
    <n v="104578.42225139232"/>
    <n v="107315.66853940785"/>
    <n v="109906.13059260977"/>
    <n v="112167.30248348261"/>
    <n v="114529.71753452058"/>
    <n v="117454.35710139824"/>
    <n v="119734.03211838886"/>
    <n v="123104.82140113504"/>
    <n v="125018.12696453926"/>
    <n v="127031.30964948329"/>
    <n v="128804.30714690986"/>
    <n v="1391673.29013633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8"/>
    <s v="Transmission"/>
    <s v="PEF Transmission Expansion FF Stations - Morgan Rd"/>
    <s v="AFUDC Eligible"/>
    <s v="Expansion"/>
    <s v="Other Transmission &amp; Distribution Expansion"/>
    <s v="Transmission Expansion"/>
    <s v="FF - Transmission Stations "/>
    <s v="~"/>
    <s v="PEF Transmission (Excl. ECC) 353.1"/>
    <n v="27184.32"/>
    <n v="28372.16"/>
    <n v="29715.69"/>
    <n v="25149.47"/>
    <n v="5111.57"/>
    <n v="5159.1899999999996"/>
    <n v="1106.9099999999999"/>
    <n v="1111.8600000000001"/>
    <n v="3749.6700000000005"/>
    <n v="871.25"/>
    <n v="1235.28"/>
    <n v="111.95"/>
    <n v="128879.31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8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31211.339999999997"/>
    <n v="36515.020000000004"/>
    <n v="42156.13"/>
    <n v="46233.4"/>
    <n v="48606.549999999996"/>
    <n v="56211.590000000004"/>
    <n v="61104.310000000005"/>
    <n v="67817.150000000009"/>
    <n v="71852.930000000008"/>
    <n v="76001.489999999991"/>
    <n v="80501.069999999992"/>
    <n v="84200.319999999992"/>
    <n v="702411.29999999981"/>
    <n v="92534.81"/>
    <n v="104357.12860235671"/>
    <n v="110520.81870070387"/>
    <n v="114481.39958389076"/>
    <n v="117282.49794440877"/>
    <n v="0"/>
    <n v="0"/>
    <n v="0"/>
    <n v="0"/>
    <n v="0"/>
    <n v="0"/>
    <n v="254.64206909999999"/>
    <n v="539431.29690046015"/>
    <n v="360.2027340572526"/>
    <n v="361.78086614546299"/>
    <n v="363.6416933312459"/>
    <n v="365.51782748511101"/>
    <n v="367.40942614688203"/>
    <n v="369.31664877362141"/>
    <n v="371.23965676630792"/>
    <n v="373.17861349692902"/>
    <n v="375.13368433599527"/>
    <n v="377.10503668048432"/>
    <n v="379.0928399822219"/>
    <n v="381.09726577670699"/>
    <n v="4444.7162929782207"/>
    <n v="383.11848771238971"/>
    <n v="385.08304290426537"/>
    <n v="387.06372530644677"/>
    <n v="389.06070059307376"/>
    <n v="391.07413645105396"/>
    <n v="393.10420260802243"/>
    <n v="395.15107086073766"/>
    <n v="397.21491510391843"/>
    <n v="399.2959113595312"/>
    <n v="401.39423780653311"/>
    <n v="403.51007481108184"/>
    <n v="405.64360495721661"/>
    <n v="4730.7141104742714"/>
    <n v="407.79501307802258"/>
    <n v="409.88610457023179"/>
    <n v="411.99436202061963"/>
    <n v="414.11996177433838"/>
    <n v="416.26308231894956"/>
    <n v="418.42390431418488"/>
    <n v="420.60261062217074"/>
    <n v="422.79938633812293"/>
    <n v="425.01441882152"/>
    <n v="427.24789772776245"/>
    <n v="429.50001504032775"/>
    <n v="431.77096510342824"/>
    <n v="5035.4177217296792"/>
    <n v="434.06094465518203"/>
    <n v="436.28672260576985"/>
    <n v="438.53077216778985"/>
    <n v="440.79328104472268"/>
    <n v="443.0744392204503"/>
    <n v="445.37443899093319"/>
    <n v="447.69347499638235"/>
    <n v="450.03174425393047"/>
    <n v="452.38944619081337"/>
    <n v="454.76678267806835"/>
    <n v="457.16395806476044"/>
    <n v="459.58117921274322"/>
    <n v="5359.7471840815469"/>
    <n v="462.01865553196723"/>
    <n v="464.46905947111026"/>
    <n v="466.93245959426673"/>
    <n v="469.408924829174"/>
    <n v="471.89852446914068"/>
    <n v="474.40132817498568"/>
    <n v="476.91740597698742"/>
    <n v="479.44682827684301"/>
    <n v="481.98966584963864"/>
    <n v="484.54598984582935"/>
    <n v="487.11587179323055"/>
    <n v="489.69938359901869"/>
    <n v="5708.8440974121922"/>
  </r>
  <r>
    <s v="DE Florida"/>
    <x v="28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6712.05"/>
    <n v="7016.17"/>
    <n v="7305.56"/>
    <n v="16803.96"/>
    <n v="17167.73"/>
    <n v="19583.850000000002"/>
    <n v="20310.829999999998"/>
    <n v="21316.09"/>
    <n v="24440.81"/>
    <n v="29000.76"/>
    <n v="33602.9"/>
    <n v="40496.620000000003"/>
    <n v="243757.33000000002"/>
    <n v="44893.72"/>
    <n v="47405.778165135125"/>
    <n v="49626.709454245531"/>
    <n v="53694.317612476261"/>
    <n v="58611.657473694802"/>
    <n v="64723.26184592364"/>
    <n v="68522.398761737306"/>
    <n v="73533.506456445335"/>
    <n v="76768.568947011765"/>
    <n v="81689.031113167948"/>
    <n v="85480.839944892985"/>
    <n v="89161.550959733184"/>
    <n v="794111.34073446388"/>
    <n v="92422.473887844855"/>
    <n v="94685.073798082754"/>
    <n v="96839.437190519035"/>
    <n v="99104.328233034277"/>
    <n v="101355.61329086537"/>
    <n v="103349.09965134162"/>
    <n v="104203.59136501841"/>
    <n v="104885.34042996504"/>
    <n v="105552.81921244574"/>
    <n v="106315.79321615418"/>
    <n v="0"/>
    <n v="0"/>
    <n v="1008713.57027527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8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073.9590212999999"/>
    <n v="2005.612891399313"/>
    <n v="3801.409249008856"/>
    <n v="5994.341082845056"/>
    <n v="8745.7881620805565"/>
    <n v="10413.086877482936"/>
    <n v="12647.175993195431"/>
    <n v="14048.373164476789"/>
    <n v="16238.109019585876"/>
    <n v="17898.190238808551"/>
    <n v="19505.259093339184"/>
    <n v="112371.30479352255"/>
    <n v="20914.706033186641"/>
    <n v="21859.819745071603"/>
    <n v="22753.290337446022"/>
    <n v="23697.583565516481"/>
    <n v="24634.541867150238"/>
    <n v="25449.768433475223"/>
    <n v="25730.475684933073"/>
    <n v="25929.273709811765"/>
    <n v="26120.385243734952"/>
    <n v="26355.217200062376"/>
    <n v="0"/>
    <n v="0"/>
    <n v="243445.061820388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8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12602.410000000002"/>
    <n v="15766.14"/>
    <n v="19526.89"/>
    <n v="21540.340000000004"/>
    <n v="1609.31"/>
    <n v="1687.0300000000002"/>
    <n v="472.72"/>
    <n v="472.72"/>
    <n v="1716.69"/>
    <n v="1716.69"/>
    <n v="1716.69"/>
    <n v="1716.69"/>
    <n v="80544.320000000007"/>
    <n v="1716.69"/>
    <n v="1716.8621125743291"/>
    <n v="1717.0387268727775"/>
    <n v="1717.2159010009414"/>
    <n v="1717.3936369719966"/>
    <n v="1717.5719368070229"/>
    <n v="1717.7508025350348"/>
    <n v="1726.7224854342073"/>
    <n v="1735.7687293944346"/>
    <n v="1744.8903089727633"/>
    <n v="1754.0880082341625"/>
    <n v="1763.3626208848957"/>
    <n v="20745.355269682561"/>
    <n v="1772.7149504079941"/>
    <n v="1781.8050791050828"/>
    <n v="1790.9698294864133"/>
    <n v="1800.2099681373484"/>
    <n v="1809.5262709564608"/>
    <n v="1818.9195232849077"/>
    <n v="1828.3905200378172"/>
    <n v="1837.9400658377228"/>
    <n v="1847.568975150074"/>
    <n v="1857.2780724208621"/>
    <n v="1867.068192216401"/>
    <n v="1876.9401793652921"/>
    <n v="21889.331626406372"/>
    <n v="1886.894889102623"/>
    <n v="1896.5705097521097"/>
    <n v="1906.3255584419478"/>
    <n v="1916.16085113299"/>
    <n v="1926.07721369916"/>
    <n v="1936.0754820651589"/>
    <n v="1946.1565023463154"/>
    <n v="1956.3211309906142"/>
    <n v="1966.5702349229337"/>
    <n v="1976.9046916915381"/>
    <n v="1987.3253896168605"/>
    <n v="1997.833227942612"/>
    <n v="23299.215681704864"/>
    <n v="2008.4291169892667"/>
    <n v="2018.7279409193129"/>
    <n v="2029.1113088215052"/>
    <n v="2039.5800892124444"/>
    <n v="2050.1351611602995"/>
    <n v="2060.7774144313839"/>
    <n v="2071.5077496390136"/>
    <n v="2082.3270783946823"/>
    <n v="2093.2363234615918"/>
    <n v="2104.2364189105774"/>
    <n v="2115.3283102784749"/>
    <n v="2126.5129547289625"/>
    <n v="24799.909866947517"/>
    <n v="2137.7913212159319"/>
    <n v="2148.7534887279171"/>
    <n v="2159.8056456591876"/>
    <n v="2170.94871646719"/>
    <n v="2182.1836368405611"/>
    <n v="2193.5113538551454"/>
    <n v="2204.9328261324422"/>
    <n v="2216.4490240005166"/>
    <n v="2228.0609296574198"/>
    <n v="2239.7695373371571"/>
    <n v="2251.5758534782549"/>
    <n v="2263.4808968949633"/>
    <n v="26397.263230266683"/>
    <n v="2275.4856989511491"/>
    <n v="2287.5541707615639"/>
    <n v="2299.6866500108767"/>
    <n v="2311.8834761747316"/>
    <n v="2324.1449905292448"/>
    <n v="2336.4715361605572"/>
    <n v="2348.8634579744307"/>
    <n v="2361.3211027059028"/>
    <n v="2373.8448189289843"/>
    <n v="2386.4349570664153"/>
    <n v="2399.0918693994709"/>
    <n v="2411.8159100778139"/>
    <n v="28116.598638741143"/>
  </r>
  <r>
    <s v="DE Florida"/>
    <x v="28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84118.96"/>
    <n v="85155.91"/>
    <n v="86372.24000000002"/>
    <n v="90233.470000000016"/>
    <n v="95911.159999999989"/>
    <n v="100794.64000000001"/>
    <n v="104263.95"/>
    <n v="110752.19"/>
    <n v="116857.46999999999"/>
    <n v="123133.79000000002"/>
    <n v="135674.91"/>
    <n v="144677.47"/>
    <n v="1277946.1599999999"/>
    <n v="127826.37000000001"/>
    <n v="131205.94445681298"/>
    <n v="134512.74863088332"/>
    <n v="137966.99936303892"/>
    <n v="143314.02436224636"/>
    <n v="146718.19246933857"/>
    <n v="150051.9082232333"/>
    <n v="153433.159934408"/>
    <n v="156911.06032903213"/>
    <n v="160288.23956633583"/>
    <n v="164401.17199640066"/>
    <n v="168072.25453888858"/>
    <n v="1774702.0738706188"/>
    <n v="171710.01839559831"/>
    <n v="174208.73916529867"/>
    <n v="0"/>
    <n v="0"/>
    <n v="0"/>
    <n v="0"/>
    <n v="0"/>
    <n v="0"/>
    <n v="0"/>
    <n v="0"/>
    <n v="0"/>
    <n v="0"/>
    <n v="345918.757560896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8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295.2568377056"/>
    <n v="2534.797220872757"/>
    <n v="3840.8602148820446"/>
    <n v="6030.9813518399542"/>
    <n v="7308.4140844596195"/>
    <n v="8550.2197472976914"/>
    <n v="9811.6402915124145"/>
    <n v="11115.654029888748"/>
    <n v="12369.779409783878"/>
    <n v="13965.816911102269"/>
    <n v="15352.114831244262"/>
    <n v="92175.534930589245"/>
    <n v="16720.012064826682"/>
    <n v="17563.772604913389"/>
    <n v="0"/>
    <n v="0"/>
    <n v="0"/>
    <n v="0"/>
    <n v="0"/>
    <n v="0"/>
    <n v="0"/>
    <n v="0"/>
    <n v="0"/>
    <n v="0"/>
    <n v="34283.7846697400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E Florida"/>
    <x v="29"/>
    <s v="Customer Delivery"/>
    <s v="PEF Dist Maint_Cust Adds_Mthly_IK-362"/>
    <s v="AFUDC Not Eligible"/>
    <s v="Maintenance"/>
    <s v="Customer Adds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0972954545454369E-4"/>
    <n v="1.8194590909090874E-3"/>
    <n v="2.7291886363636311E-3"/>
    <n v="3.6389181818181748E-3"/>
    <n v="4.5486477272727189E-3"/>
    <n v="5.458377272727263E-3"/>
    <n v="6.3681068181818063E-3"/>
    <n v="7.2778363636363495E-3"/>
    <n v="8.1875659090908937E-3"/>
    <n v="9.0972954545454378E-3"/>
    <n v="1.0007024999999982E-2"/>
    <n v="6.0042149999999885E-2"/>
    <n v="1.0916754545454526E-2"/>
    <n v="1.184920227272725E-2"/>
    <n v="1.2781649999999976E-2"/>
    <n v="1.37140977272727E-2"/>
    <n v="1.4646545454545426E-2"/>
    <n v="1.5578993181818152E-2"/>
    <n v="1.6511440909090878E-2"/>
    <n v="1.7443888636363602E-2"/>
    <n v="1.8376336363636329E-2"/>
    <n v="1.9308784090909054E-2"/>
    <n v="2.0241231818181781E-2"/>
    <n v="2.1173679545454505E-2"/>
    <n v="0.19254260454545419"/>
    <n v="2.2106127272727233E-2"/>
    <n v="2.3061794318181776E-2"/>
    <n v="2.4017461363636323E-2"/>
    <n v="2.4973128409090866E-2"/>
    <n v="2.5928795454545409E-2"/>
    <n v="2.6884462499999952E-2"/>
    <n v="2.7840129545454492E-2"/>
    <n v="2.8795796590909035E-2"/>
    <n v="2.9751463636363575E-2"/>
    <n v="3.0707130681818115E-2"/>
    <n v="3.1662797727272658E-2"/>
    <n v="3.2618464772727201E-2"/>
    <n v="0.32834755227272661"/>
    <n v="3.3574131818181745E-2"/>
    <n v="3.3574131818181745E-2"/>
    <n v="3.3574131818181745E-2"/>
    <n v="3.3574131818181745E-2"/>
    <n v="3.3574131818181745E-2"/>
    <n v="3.3574131818181745E-2"/>
    <n v="3.3574131818181745E-2"/>
    <n v="3.3574131818181745E-2"/>
    <n v="3.3574131818181745E-2"/>
    <n v="3.3574131818181745E-2"/>
    <n v="3.3574131818181745E-2"/>
    <n v="3.3574131818181745E-2"/>
    <n v="0.40288958181818096"/>
  </r>
  <r>
    <s v="DE Florida"/>
    <x v="29"/>
    <s v="Customer Delivery"/>
    <s v="PEF Dist Maint_Cust Adds_Mthly_IK-364"/>
    <s v="AFUDC Not Eligible"/>
    <s v="Maintenance"/>
    <s v="Customer Adds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420403861308073E-3"/>
    <n v="5.4840807722616146E-3"/>
    <n v="8.2261211583924219E-3"/>
    <n v="1.0968161544523229E-2"/>
    <n v="1.3710201930654035E-2"/>
    <n v="1.6452242316784844E-2"/>
    <n v="1.9194282702915649E-2"/>
    <n v="2.1936323089046458E-2"/>
    <n v="2.4678363475177264E-2"/>
    <n v="2.7420403861308069E-2"/>
    <n v="3.0162444247438878E-2"/>
    <n v="0.18097466548463328"/>
    <n v="3.2904484633569694E-2"/>
    <n v="3.5714779271736226E-2"/>
    <n v="3.8525073909902757E-2"/>
    <n v="4.1335368548069282E-2"/>
    <n v="4.4145663186235813E-2"/>
    <n v="4.6955957824402345E-2"/>
    <n v="4.9766252462568876E-2"/>
    <n v="5.2576547100735407E-2"/>
    <n v="5.5386841738901939E-2"/>
    <n v="5.8197136377068463E-2"/>
    <n v="6.1007431015234995E-2"/>
    <n v="6.3817725653401533E-2"/>
    <n v="0.58033326172182731"/>
    <n v="6.6628020291568057E-2"/>
    <n v="6.9508794863901907E-2"/>
    <n v="7.2389569436235757E-2"/>
    <n v="7.5270344008569606E-2"/>
    <n v="7.8151118580903456E-2"/>
    <n v="8.1031893153237305E-2"/>
    <n v="8.3912667725571155E-2"/>
    <n v="8.6793442297905005E-2"/>
    <n v="8.9674216870238854E-2"/>
    <n v="9.2554991442572704E-2"/>
    <n v="9.5435766014906553E-2"/>
    <n v="9.8316540587240403E-2"/>
    <n v="0.98966736527285071"/>
    <n v="0.10119731515957427"/>
    <n v="0.10119731515957427"/>
    <n v="0.10119731515957427"/>
    <n v="0.10119731515957427"/>
    <n v="0.10119731515957427"/>
    <n v="0.10119731515957427"/>
    <n v="0.10119731515957427"/>
    <n v="0.10119731515957427"/>
    <n v="0.10119731515957427"/>
    <n v="0.10119731515957427"/>
    <n v="0.10119731515957427"/>
    <n v="0.10119731515957427"/>
    <n v="1.2143677819148913"/>
  </r>
  <r>
    <s v="DE Florida"/>
    <x v="29"/>
    <s v="Customer Delivery"/>
    <s v="PEF Dist Maint_Cust Adds_Mthly_IK-365"/>
    <s v="AFUDC Not Eligible"/>
    <s v="Maintenance"/>
    <s v="Customer Adds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477165252057603E-3"/>
    <n v="3.6954330504115206E-3"/>
    <n v="5.5431495756172811E-3"/>
    <n v="7.3908661008230412E-3"/>
    <n v="9.2385826260288021E-3"/>
    <n v="1.1086299151234562E-2"/>
    <n v="1.2934015676440322E-2"/>
    <n v="1.4781732201646081E-2"/>
    <n v="1.6629448726851844E-2"/>
    <n v="1.8477165252057604E-2"/>
    <n v="2.0324881777263364E-2"/>
    <n v="0.12194929066358018"/>
    <n v="2.2172598302469128E-2"/>
    <n v="2.406638192729766E-2"/>
    <n v="2.5960165552126192E-2"/>
    <n v="2.7853949176954725E-2"/>
    <n v="2.9747732801783257E-2"/>
    <n v="3.1641516426611789E-2"/>
    <n v="3.3535300051440321E-2"/>
    <n v="3.5429083676268847E-2"/>
    <n v="3.7322867301097379E-2"/>
    <n v="3.9216650925925904E-2"/>
    <n v="4.1110434550754436E-2"/>
    <n v="4.3004218175582962E-2"/>
    <n v="0.39106089886831258"/>
    <n v="4.4898001800411494E-2"/>
    <n v="4.6839400998799699E-2"/>
    <n v="4.8780800197187904E-2"/>
    <n v="5.0722199395576102E-2"/>
    <n v="5.2663598593964307E-2"/>
    <n v="5.4604997792352512E-2"/>
    <n v="5.6546396990740717E-2"/>
    <n v="5.8487796189128922E-2"/>
    <n v="6.0429195387517128E-2"/>
    <n v="6.2370594585905326E-2"/>
    <n v="6.4311993784293531E-2"/>
    <n v="6.6253392982681736E-2"/>
    <n v="0.66690836869855941"/>
    <n v="6.8194792181069941E-2"/>
    <n v="6.8194792181069941E-2"/>
    <n v="6.8194792181069941E-2"/>
    <n v="6.8194792181069941E-2"/>
    <n v="6.8194792181069941E-2"/>
    <n v="6.8194792181069941E-2"/>
    <n v="6.8194792181069941E-2"/>
    <n v="6.8194792181069941E-2"/>
    <n v="6.8194792181069941E-2"/>
    <n v="6.8194792181069941E-2"/>
    <n v="6.8194792181069941E-2"/>
    <n v="6.8194792181069941E-2"/>
    <n v="0.81833750617283929"/>
  </r>
  <r>
    <s v="DE Florida"/>
    <x v="29"/>
    <s v="Customer Delivery"/>
    <s v="PEF Dist Maint_Cust Adds_Mthly_IK-366"/>
    <s v="AFUDC Not Eligible"/>
    <s v="Maintenance"/>
    <s v="Customer Adds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60138888888854E-5"/>
    <n v="1.7832027777777771E-4"/>
    <n v="2.6748041666666656E-4"/>
    <n v="3.5664055555555542E-4"/>
    <n v="4.4580069444444422E-4"/>
    <n v="5.3496083333333302E-4"/>
    <n v="6.2412097222222182E-4"/>
    <n v="7.1328111111111073E-4"/>
    <n v="8.0244124999999953E-4"/>
    <n v="8.9160138888888833E-4"/>
    <n v="9.8076152777777713E-4"/>
    <n v="5.8845691666666641E-3"/>
    <n v="1.069921666666666E-3"/>
    <n v="1.1613261111111104E-3"/>
    <n v="1.2527305555555548E-3"/>
    <n v="1.3441349999999991E-3"/>
    <n v="1.4355394444444433E-3"/>
    <n v="1.5269438888888876E-3"/>
    <n v="1.618348333333332E-3"/>
    <n v="1.7097527777777764E-3"/>
    <n v="1.8011572222222207E-3"/>
    <n v="1.8925616666666649E-3"/>
    <n v="1.9839661111111092E-3"/>
    <n v="2.0753705555555538E-3"/>
    <n v="1.8871753333333317E-2"/>
    <n v="2.166774999999998E-3"/>
    <n v="2.2604747569444426E-3"/>
    <n v="2.3541745138888868E-3"/>
    <n v="2.4478742708333315E-3"/>
    <n v="2.5415740277777757E-3"/>
    <n v="2.6352737847222204E-3"/>
    <n v="2.7289735416666646E-3"/>
    <n v="2.8226732986111089E-3"/>
    <n v="2.9163730555555535E-3"/>
    <n v="3.0100728124999978E-3"/>
    <n v="3.1037725694444424E-3"/>
    <n v="3.1974723263888867E-3"/>
    <n v="3.2185483958333309E-2"/>
    <n v="3.2911720833333309E-3"/>
    <n v="3.2911720833333309E-3"/>
    <n v="3.2911720833333309E-3"/>
    <n v="3.2911720833333309E-3"/>
    <n v="3.2911720833333309E-3"/>
    <n v="3.2911720833333309E-3"/>
    <n v="3.2911720833333309E-3"/>
    <n v="3.2911720833333309E-3"/>
    <n v="3.2911720833333309E-3"/>
    <n v="3.2911720833333309E-3"/>
    <n v="3.2911720833333309E-3"/>
    <n v="3.2911720833333309E-3"/>
    <n v="3.9494064999999967E-2"/>
  </r>
  <r>
    <s v="DE Florida"/>
    <x v="29"/>
    <s v="Customer Delivery"/>
    <s v="PEF Dist Maint_Cust Adds_Mthly_IK-367"/>
    <s v="AFUDC Not Eligible"/>
    <s v="Maintenance"/>
    <s v="Customer Adds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492866666666824E-4"/>
    <n v="1.0098573333333365E-3"/>
    <n v="1.5147860000000047E-3"/>
    <n v="2.019714666666673E-3"/>
    <n v="2.5246433333333414E-3"/>
    <n v="3.0295720000000094E-3"/>
    <n v="3.5345006666666779E-3"/>
    <n v="4.0394293333333459E-3"/>
    <n v="4.544358000000014E-3"/>
    <n v="5.0492866666666828E-3"/>
    <n v="5.5542153333333509E-3"/>
    <n v="3.3325292000000103E-2"/>
    <n v="6.0591440000000189E-3"/>
    <n v="6.5767006666666867E-3"/>
    <n v="7.0942573333333545E-3"/>
    <n v="7.6118140000000232E-3"/>
    <n v="8.1293706666666909E-3"/>
    <n v="8.6469273333333596E-3"/>
    <n v="9.1644840000000265E-3"/>
    <n v="9.6820406666666952E-3"/>
    <n v="1.0199597333333362E-2"/>
    <n v="1.0717154000000031E-2"/>
    <n v="1.1234710666666699E-2"/>
    <n v="1.1752267333333366E-2"/>
    <n v="0.10686846800000033"/>
    <n v="1.2269824000000035E-2"/>
    <n v="1.2800295666666704E-2"/>
    <n v="1.3330767333333373E-2"/>
    <n v="1.3861239000000041E-2"/>
    <n v="1.439171066666671E-2"/>
    <n v="1.4922182333333379E-2"/>
    <n v="1.5452654000000048E-2"/>
    <n v="1.5983125666666716E-2"/>
    <n v="1.6513597333333383E-2"/>
    <n v="1.7044069000000051E-2"/>
    <n v="1.7574540666666718E-2"/>
    <n v="1.8105012333333385E-2"/>
    <n v="0.18224901800000054"/>
    <n v="1.8635484000000053E-2"/>
    <n v="1.8635484000000053E-2"/>
    <n v="1.8635484000000053E-2"/>
    <n v="1.8635484000000053E-2"/>
    <n v="1.8635484000000053E-2"/>
    <n v="1.8635484000000053E-2"/>
    <n v="1.8635484000000053E-2"/>
    <n v="1.8635484000000053E-2"/>
    <n v="1.8635484000000053E-2"/>
    <n v="1.8635484000000053E-2"/>
    <n v="1.8635484000000053E-2"/>
    <n v="1.8635484000000053E-2"/>
    <n v="0.22362580800000068"/>
  </r>
  <r>
    <s v="DE Florida"/>
    <x v="29"/>
    <s v="Customer Delivery"/>
    <s v="PEF Dist Maint_Cust Adds_Mthly_IK-368"/>
    <s v="AFUDC Not Eligible"/>
    <s v="Maintenance"/>
    <s v="Customer Adds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690482196969696E-3"/>
    <n v="2.1380964393939391E-3"/>
    <n v="3.2071446590909089E-3"/>
    <n v="4.2761928787878782E-3"/>
    <n v="5.3452410984848485E-3"/>
    <n v="6.4142893181818178E-3"/>
    <n v="7.4833375378787871E-3"/>
    <n v="8.5523857575757565E-3"/>
    <n v="9.621433977272725E-3"/>
    <n v="1.0690482196969697E-2"/>
    <n v="1.1759530416666667E-2"/>
    <n v="7.0557182499999996E-2"/>
    <n v="1.2828578636363637E-2"/>
    <n v="1.3924446931818182E-2"/>
    <n v="1.5020315227272728E-2"/>
    <n v="1.6116183522727274E-2"/>
    <n v="1.721205181818182E-2"/>
    <n v="1.8307920113636363E-2"/>
    <n v="1.9403788409090909E-2"/>
    <n v="2.0499656704545455E-2"/>
    <n v="2.1595525000000001E-2"/>
    <n v="2.2691393295454543E-2"/>
    <n v="2.378726159090909E-2"/>
    <n v="2.4883129886363636E-2"/>
    <n v="0.22627025113636365"/>
    <n v="2.5978998181818182E-2"/>
    <n v="2.7102222954545452E-2"/>
    <n v="2.8225447727272722E-2"/>
    <n v="2.9348672499999992E-2"/>
    <n v="3.0471897272727262E-2"/>
    <n v="3.1595122045454532E-2"/>
    <n v="3.2718346818181802E-2"/>
    <n v="3.3841571590909073E-2"/>
    <n v="3.4964796363636343E-2"/>
    <n v="3.6088021136363613E-2"/>
    <n v="3.7211245909090883E-2"/>
    <n v="3.833447068181816E-2"/>
    <n v="0.38588081318181805"/>
    <n v="3.945769545454543E-2"/>
    <n v="3.945769545454543E-2"/>
    <n v="3.945769545454543E-2"/>
    <n v="3.945769545454543E-2"/>
    <n v="3.945769545454543E-2"/>
    <n v="3.945769545454543E-2"/>
    <n v="3.945769545454543E-2"/>
    <n v="3.945769545454543E-2"/>
    <n v="3.945769545454543E-2"/>
    <n v="3.945769545454543E-2"/>
    <n v="3.945769545454543E-2"/>
    <n v="3.945769545454543E-2"/>
    <n v="0.47349234545454505"/>
  </r>
  <r>
    <s v="DE Florida"/>
    <x v="29"/>
    <s v="Customer Delivery"/>
    <s v="PEF Dist Maint_Cust Adds_Mthly_IK-369"/>
    <s v="AFUDC Not Eligible"/>
    <s v="Maintenance"/>
    <s v="Customer Adds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353646464646465E-3"/>
    <n v="3.8707292929292931E-3"/>
    <n v="5.8060939393939403E-3"/>
    <n v="7.7414585858585861E-3"/>
    <n v="9.6768232323232329E-3"/>
    <n v="1.1612187878787879E-2"/>
    <n v="1.3547552525252525E-2"/>
    <n v="1.5482917171717172E-2"/>
    <n v="1.7418281818181818E-2"/>
    <n v="1.9353646464646466E-2"/>
    <n v="2.128901111111111E-2"/>
    <n v="0.12773406666666667"/>
    <n v="2.3224375757575761E-2"/>
    <n v="2.5207770202020207E-2"/>
    <n v="2.7191164646464653E-2"/>
    <n v="2.9174559090909099E-2"/>
    <n v="3.1157953535353545E-2"/>
    <n v="3.3141347979797987E-2"/>
    <n v="3.5124742424242433E-2"/>
    <n v="3.7108136868686879E-2"/>
    <n v="3.9091531313131325E-2"/>
    <n v="4.1074925757575771E-2"/>
    <n v="4.3058320202020217E-2"/>
    <n v="4.5041714646464663E-2"/>
    <n v="0.40959654242424254"/>
    <n v="4.7025109090909116E-2"/>
    <n v="4.9058108080808106E-2"/>
    <n v="5.109110707070709E-2"/>
    <n v="5.312410606060608E-2"/>
    <n v="5.5157105050505063E-2"/>
    <n v="5.7190104040404054E-2"/>
    <n v="5.9223103030303037E-2"/>
    <n v="6.1256102020202027E-2"/>
    <n v="6.3289101010101018E-2"/>
    <n v="6.5322099999999994E-2"/>
    <n v="6.7355098989898984E-2"/>
    <n v="6.9388097979797975E-2"/>
    <n v="0.69847924242424264"/>
    <n v="7.1421096969696965E-2"/>
    <n v="7.1421096969696965E-2"/>
    <n v="7.1421096969696965E-2"/>
    <n v="7.1421096969696965E-2"/>
    <n v="7.1421096969696965E-2"/>
    <n v="7.1421096969696965E-2"/>
    <n v="7.1421096969696965E-2"/>
    <n v="7.1421096969696965E-2"/>
    <n v="7.1421096969696965E-2"/>
    <n v="7.1421096969696965E-2"/>
    <n v="7.1421096969696965E-2"/>
    <n v="7.1421096969696965E-2"/>
    <n v="0.85705316363636375"/>
  </r>
  <r>
    <s v="DE Florida"/>
    <x v="29"/>
    <s v="Customer Delivery"/>
    <s v="PEF Dist Maint_OthT&amp;D_IK-362"/>
    <s v="AFUDC Not Eligible"/>
    <s v="Maintenance"/>
    <s v="Maintenance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3.6700179722194581E-2"/>
    <n v="7.3397770869324447E-2"/>
    <n v="0.10938743067460485"/>
    <n v="0.14522987351152017"/>
    <n v="0.1810495801444173"/>
    <n v="0.23589568005498573"/>
    <n v="0.27137938896267921"/>
    <n v="0.30732873419232837"/>
    <n v="0.34324340675819714"/>
    <n v="0.37931572180312478"/>
    <n v="0.41590661434057397"/>
    <n v="2.4988343810339506"/>
    <n v="0.47157759184257847"/>
    <n v="0.51367585147763783"/>
    <n v="0.5557852199405432"/>
    <n v="0.59745603780372403"/>
    <n v="0.63907873370039958"/>
    <n v="0.68091375964095013"/>
    <n v="0.74120121718196719"/>
    <n v="0.78258258053595675"/>
    <n v="0.82437667199510123"/>
    <n v="0.86593861023964291"/>
    <n v="0.90759096528245808"/>
    <n v="0.94987397152367492"/>
    <n v="8.5300512111646345"/>
    <n v="1.0100954083894622"/>
    <n v="1.027582473533682"/>
    <n v="1.0450741531393524"/>
    <n v="1.0623836645752955"/>
    <n v="1.0796731867772313"/>
    <n v="1.097050908095746"/>
    <n v="1.1220935275897161"/>
    <n v="1.1392828034172897"/>
    <n v="1.1566435210888792"/>
    <n v="1.1739078053586516"/>
    <n v="1.1912096475810623"/>
    <n v="1.208773454043452"/>
    <n v="13.313770553589819"/>
    <n v="1.2337886492985526"/>
    <n v="1.2517129184668205"/>
    <n v="1.2696419174653042"/>
    <n v="1.2873841938044306"/>
    <n v="1.3051059811473842"/>
    <n v="1.3229181727230048"/>
    <n v="1.3485868969363872"/>
    <n v="1.3662059315885726"/>
    <n v="1.3840006943994569"/>
    <n v="1.4016966128224047"/>
    <n v="1.4194310282056459"/>
    <n v="1.4374339573452615"/>
    <n v="16.027906954203225"/>
    <n v="1.4630745720258251"/>
    <n v="1.4814468578193423"/>
    <n v="1.499823991665054"/>
    <n v="1.5180097357235653"/>
    <n v="1.5361744786639959"/>
    <n v="1.5544318854884553"/>
    <n v="1.5807421987724195"/>
    <n v="1.5988016207213431"/>
    <n v="1.6170411631495607"/>
    <n v="1.6351793905770269"/>
    <n v="1.6533570771952721"/>
    <n v="1.671809989064003"/>
    <n v="18.809892960865863"/>
    <n v="1.6980914902076432"/>
    <n v="1.6980914902076432"/>
    <n v="1.6980914902076432"/>
    <n v="1.6980914902076432"/>
    <n v="1.6980914902076432"/>
    <n v="1.6980914902076432"/>
    <n v="1.6980914902076432"/>
    <n v="1.6980914902076432"/>
    <n v="1.6980914902076432"/>
    <n v="1.6980914902076432"/>
    <n v="1.6980914902076432"/>
    <n v="1.6980914902076432"/>
    <n v="20.377097882491718"/>
  </r>
  <r>
    <s v="DE Florida"/>
    <x v="29"/>
    <s v="Customer Delivery"/>
    <s v="PEF Dist Maint_OthT&amp;D_IK-364"/>
    <s v="AFUDC Not Eligible"/>
    <s v="Maintenance"/>
    <s v="Maintenance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.11061882522796845"/>
    <n v="0.22122984817445379"/>
    <n v="0.32970707957086431"/>
    <n v="0.43774058103958946"/>
    <n v="0.54570555281179334"/>
    <n v="0.71101839831739244"/>
    <n v="0.81797063189804964"/>
    <n v="0.92632635023840282"/>
    <n v="1.0345775609342718"/>
    <n v="1.1433039253207093"/>
    <n v="1.2535933456225841"/>
    <n v="7.5317920991560801"/>
    <n v="1.4213924729614666"/>
    <n v="1.5482817705132175"/>
    <n v="1.6752045514292262"/>
    <n v="1.8008054872613213"/>
    <n v="1.9262613776074597"/>
    <n v="2.0523572566455304"/>
    <n v="2.2340710188028114"/>
    <n v="2.3587995033824591"/>
    <n v="2.4847720008927352"/>
    <n v="2.6100447602527717"/>
    <n v="2.7355900468887393"/>
    <n v="2.8630361932813591"/>
    <n v="25.7106164399191"/>
    <n v="3.04455096105796"/>
    <n v="3.0972591496821664"/>
    <n v="3.1499812468669299"/>
    <n v="3.2021542665379932"/>
    <n v="3.2542670361723678"/>
    <n v="3.3066456489104761"/>
    <n v="3.3821272177756034"/>
    <n v="3.4339378323733731"/>
    <n v="3.4862651940054761"/>
    <n v="3.5383018933743151"/>
    <n v="3.5904517970822294"/>
    <n v="3.6433912935811423"/>
    <n v="40.129333537420031"/>
    <n v="3.718790203276241"/>
    <n v="3.7728158530234954"/>
    <n v="3.8268557589810426"/>
    <n v="3.8803328630246261"/>
    <n v="3.9337482110590511"/>
    <n v="3.9874360470462005"/>
    <n v="4.0648043062925048"/>
    <n v="4.117909946810828"/>
    <n v="4.1715452506511808"/>
    <n v="4.2248826270149928"/>
    <n v="4.2783360373031796"/>
    <n v="4.3325987765530112"/>
    <n v="48.310055881036348"/>
    <n v="4.4098823105949938"/>
    <n v="4.4652588278644423"/>
    <n v="4.5206499578091508"/>
    <n v="4.5754642134348327"/>
    <n v="4.6302151688924704"/>
    <n v="4.6852454256429281"/>
    <n v="4.7645482154159975"/>
    <n v="4.8189817193724682"/>
    <n v="4.8739581304524355"/>
    <n v="4.9286291646211229"/>
    <n v="4.9834191340482841"/>
    <n v="5.039038669050889"/>
    <n v="56.695290937200014"/>
    <n v="5.1182546139834875"/>
    <n v="5.1182546139834875"/>
    <n v="5.1182546139834875"/>
    <n v="5.1182546139834875"/>
    <n v="5.1182546139834875"/>
    <n v="5.1182546139834875"/>
    <n v="5.1182546139834875"/>
    <n v="5.1182546139834875"/>
    <n v="5.1182546139834875"/>
    <n v="5.1182546139834875"/>
    <n v="5.1182546139834875"/>
    <n v="5.1182546139834875"/>
    <n v="61.419055367801853"/>
  </r>
  <r>
    <s v="DE Florida"/>
    <x v="29"/>
    <s v="Customer Delivery"/>
    <s v="PEF Dist Maint_OthT&amp;D_IK-365"/>
    <s v="AFUDC Not Eligible"/>
    <s v="Maintenance"/>
    <s v="Maintenance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7.454531205040138E-2"/>
    <n v="0.14908536619369095"/>
    <n v="0.22218747198937303"/>
    <n v="0.29499055105197208"/>
    <n v="0.36774744839458479"/>
    <n v="0.47915070754833405"/>
    <n v="0.55122512716295946"/>
    <n v="0.62424534609477988"/>
    <n v="0.69719513799979305"/>
    <n v="0.77046513290879137"/>
    <n v="0.84478846110648065"/>
    <n v="5.0756260625011613"/>
    <n v="0.95786720953364612"/>
    <n v="1.0433770878238733"/>
    <n v="1.1289095303370702"/>
    <n v="1.2135511899834308"/>
    <n v="1.2980951044133708"/>
    <n v="1.3830703030903679"/>
    <n v="1.5055260340742298"/>
    <n v="1.589579754455023"/>
    <n v="1.6744718071171194"/>
    <n v="1.7588923107580101"/>
    <n v="1.8434964687704301"/>
    <n v="1.9293816038989209"/>
    <n v="17.326218404255492"/>
    <n v="2.0517032338545578"/>
    <n v="2.087222831607034"/>
    <n v="2.1227518022195766"/>
    <n v="2.1579107541892735"/>
    <n v="2.1930291041742773"/>
    <n v="2.2283266035544003"/>
    <n v="2.2791929875792896"/>
    <n v="2.3141077178680138"/>
    <n v="2.3493706795659062"/>
    <n v="2.3844377664492309"/>
    <n v="2.4195811407689622"/>
    <n v="2.4552566149209318"/>
    <n v="27.042891236751455"/>
    <n v="2.5060672957372732"/>
    <n v="2.542474801728873"/>
    <n v="2.5788919148804799"/>
    <n v="2.6149297597743142"/>
    <n v="2.6509259877272329"/>
    <n v="2.6871058433980566"/>
    <n v="2.7392437700171173"/>
    <n v="2.7750312882497297"/>
    <n v="2.8111757428757129"/>
    <n v="2.8471194262673296"/>
    <n v="2.8831413041057812"/>
    <n v="2.9197085830483034"/>
    <n v="32.555815717810198"/>
    <n v="2.9717894139471497"/>
    <n v="3.0091073436984157"/>
    <n v="3.0464351208509934"/>
    <n v="3.0833741455797239"/>
    <n v="3.1202705126741215"/>
    <n v="3.1573550993702346"/>
    <n v="3.2107968122795363"/>
    <n v="3.2474792505570966"/>
    <n v="3.2845275509526655"/>
    <n v="3.3213700595309672"/>
    <n v="3.3582927179243813"/>
    <n v="3.3957744159865015"/>
    <n v="38.206572443351789"/>
    <n v="3.4491576046364503"/>
    <n v="3.4491576046364503"/>
    <n v="3.4491576046364503"/>
    <n v="3.4491576046364503"/>
    <n v="3.4491576046364503"/>
    <n v="3.4491576046364503"/>
    <n v="3.4491576046364503"/>
    <n v="3.4491576046364503"/>
    <n v="3.4491576046364503"/>
    <n v="3.4491576046364503"/>
    <n v="3.4491576046364503"/>
    <n v="3.4491576046364503"/>
    <n v="41.389891255637394"/>
  </r>
  <r>
    <s v="DE Florida"/>
    <x v="29"/>
    <s v="Customer Delivery"/>
    <s v="PEF Dist Maint_OthT&amp;D_IK-366"/>
    <s v="AFUDC Not Eligible"/>
    <s v="Maintenance"/>
    <s v="Maintenance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3.5980479862387457E-3"/>
    <n v="7.1958421912325663E-3"/>
    <n v="1.0724231533410516E-2"/>
    <n v="1.423818787497169E-2"/>
    <n v="1.7749915182405467E-2"/>
    <n v="2.3126970576412935E-2"/>
    <n v="2.6605757011412278E-2"/>
    <n v="3.0130193953935399E-2"/>
    <n v="3.3651231624056123E-2"/>
    <n v="3.7187724401171345E-2"/>
    <n v="4.0775057983884776E-2"/>
    <n v="0.24498316031913184"/>
    <n v="4.6232983531096568E-2"/>
    <n v="5.0360253736601267E-2"/>
    <n v="5.4488613040196573E-2"/>
    <n v="5.8573977292700953E-2"/>
    <n v="6.2654623716955182E-2"/>
    <n v="6.6756086760979827E-2"/>
    <n v="7.2666607277306575E-2"/>
    <n v="7.672359370654723E-2"/>
    <n v="8.0821043575990556E-2"/>
    <n v="8.4895733382332736E-2"/>
    <n v="8.8979287558860906E-2"/>
    <n v="9.3124670132187254E-2"/>
    <n v="0.83627747371175554"/>
    <n v="9.9028718049214537E-2"/>
    <n v="0.10074310679533874"/>
    <n v="0.10245794793188494"/>
    <n v="0.10415492975027187"/>
    <n v="0.10584995187344733"/>
    <n v="0.10755362082052571"/>
    <n v="0.11000873748417715"/>
    <n v="0.11169393170000345"/>
    <n v="0.11339593365146587"/>
    <n v="0.11508848151000516"/>
    <n v="0.11678471145760856"/>
    <n v="0.11850662373333294"/>
    <n v="1.3052666947572762"/>
    <n v="0.12095905179921453"/>
    <n v="0.12271631342307061"/>
    <n v="0.12447403875058163"/>
    <n v="0.12621345813989723"/>
    <n v="0.12795086882657908"/>
    <n v="0.12969714257413156"/>
    <n v="0.13221365599903462"/>
    <n v="0.13394099300524784"/>
    <n v="0.13568555806949867"/>
    <n v="0.13742043261593681"/>
    <n v="0.13915908133192817"/>
    <n v="0.14092405463137256"/>
    <n v="1.5713546491664931"/>
    <n v="0.14343781221588117"/>
    <n v="0.1452389993983714"/>
    <n v="0.14704066187552942"/>
    <n v="0.14882356082835307"/>
    <n v="0.15060440086781507"/>
    <n v="0.15239432551449839"/>
    <n v="0.15497374320846335"/>
    <n v="0.15674425775973719"/>
    <n v="0.15853243101185288"/>
    <n v="0.16031067151619846"/>
    <n v="0.16209278053148826"/>
    <n v="0.16390187215520491"/>
    <n v="1.8440955168833932"/>
    <n v="0.16647846513254783"/>
    <n v="0.16647846513254783"/>
    <n v="0.16647846513254783"/>
    <n v="0.16647846513254783"/>
    <n v="0.16647846513254783"/>
    <n v="0.16647846513254783"/>
    <n v="0.16647846513254783"/>
    <n v="0.16647846513254783"/>
    <n v="0.16647846513254783"/>
    <n v="0.16647846513254783"/>
    <n v="0.16647846513254783"/>
    <n v="0.16647846513254783"/>
    <n v="1.9977415815905735"/>
  </r>
  <r>
    <s v="DE Florida"/>
    <x v="29"/>
    <s v="Customer Delivery"/>
    <s v="PEF Dist Maint_OthT&amp;D_IK-367"/>
    <s v="AFUDC Not Eligible"/>
    <s v="Maintenance"/>
    <s v="Maintenance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2.0370772565350585E-2"/>
    <n v="4.0740108318284687E-2"/>
    <n v="6.0716500263699041E-2"/>
    <n v="8.0611178075748746E-2"/>
    <n v="0.10049323594848045"/>
    <n v="0.13093606854036063"/>
    <n v="0.15063162778299274"/>
    <n v="0.17058564275212332"/>
    <n v="0.19052041234007455"/>
    <n v="0.2105426828370637"/>
    <n v="0.23085279454457627"/>
    <n v="1.3870010239687547"/>
    <n v="0.26175348303625295"/>
    <n v="0.2851205095444162"/>
    <n v="0.3084937021097276"/>
    <n v="0.3316234731279783"/>
    <n v="0.35472653360577655"/>
    <n v="0.37794744982884132"/>
    <n v="0.41141055805903309"/>
    <n v="0.43437966468764361"/>
    <n v="0.45757785985001831"/>
    <n v="0.48064719623374969"/>
    <n v="0.50376671929361339"/>
    <n v="0.5272362911060432"/>
    <n v="4.7346834404830949"/>
    <n v="0.56066275395275478"/>
    <n v="0.5703691178999768"/>
    <n v="0.58007804314847422"/>
    <n v="0.58968585419968422"/>
    <n v="0.59928257003401808"/>
    <n v="0.60892824163756065"/>
    <n v="0.62282838880322811"/>
    <n v="0.63236946192187904"/>
    <n v="0.64200569548741337"/>
    <n v="0.651588402764403"/>
    <n v="0.66119195694477051"/>
    <n v="0.67094091689983038"/>
    <n v="7.3899314036939936"/>
    <n v="0.6848258419527552"/>
    <n v="0.69477487396575421"/>
    <n v="0.70472653131492669"/>
    <n v="0.71457454651846652"/>
    <n v="0.72441118911445823"/>
    <n v="0.73429801141911599"/>
    <n v="0.74854567510539283"/>
    <n v="0.75832528386640485"/>
    <n v="0.76820243217338491"/>
    <n v="0.7780247159851571"/>
    <n v="0.78786836789215076"/>
    <n v="0.79786106085253539"/>
    <n v="8.896438530160502"/>
    <n v="0.81209312195275563"/>
    <n v="0.82229083490489374"/>
    <n v="0.83249123881477183"/>
    <n v="0.84258540999270926"/>
    <n v="0.85266792429919014"/>
    <n v="0.86280187258078833"/>
    <n v="0.87740566361507377"/>
    <n v="0.88742971849787167"/>
    <n v="0.8975537509754713"/>
    <n v="0.90762154759287239"/>
    <n v="0.91771124641152446"/>
    <n v="0.92795371163786111"/>
    <n v="10.440606041275785"/>
    <n v="0.94254150995275598"/>
    <n v="0.94254150995275598"/>
    <n v="0.94254150995275598"/>
    <n v="0.94254150995275598"/>
    <n v="0.94254150995275598"/>
    <n v="0.94254150995275598"/>
    <n v="0.94254150995275598"/>
    <n v="0.94254150995275598"/>
    <n v="0.94254150995275598"/>
    <n v="0.94254150995275598"/>
    <n v="0.94254150995275598"/>
    <n v="0.94254150995275598"/>
    <n v="11.310498119433072"/>
  </r>
  <r>
    <s v="DE Florida"/>
    <x v="29"/>
    <s v="Customer Delivery"/>
    <s v="PEF Dist Maint_OthT&amp;D_IK-368"/>
    <s v="AFUDC Not Eligible"/>
    <s v="Maintenance"/>
    <s v="Maintenance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4.3132897035859298E-2"/>
    <n v="8.6262751777577765E-2"/>
    <n v="0.12856059071153755"/>
    <n v="0.17068540884869229"/>
    <n v="0.21278350563586113"/>
    <n v="0.27724289515842393"/>
    <n v="0.31894610136480556"/>
    <n v="0.36119655948338758"/>
    <n v="0.40340626759888742"/>
    <n v="0.44580124937978061"/>
    <n v="0.4888057036417176"/>
    <n v="2.9368239306365309"/>
    <n v="0.5542345532728663"/>
    <n v="0.60371169240332589"/>
    <n v="0.65320188748967689"/>
    <n v="0.70217666390489031"/>
    <n v="0.75109488365356558"/>
    <n v="0.80026265013442055"/>
    <n v="0.87111714508115345"/>
    <n v="0.91975173211211814"/>
    <n v="0.9688713892162597"/>
    <n v="1.0177182018608426"/>
    <n v="1.0666712793379076"/>
    <n v="1.1163655470056504"/>
    <n v="10.025177625472677"/>
    <n v="1.1871424493354401"/>
    <n v="1.207694646538416"/>
    <n v="1.228252267025455"/>
    <n v="1.2485957889134751"/>
    <n v="1.2689158178553734"/>
    <n v="1.2893395054513745"/>
    <n v="1.3187715942595575"/>
    <n v="1.3389738056467215"/>
    <n v="1.3593775091972646"/>
    <n v="1.3796678765032884"/>
    <n v="1.4000023849183436"/>
    <n v="1.4206447746545794"/>
    <n v="15.64737842029929"/>
    <n v="1.4500446327445309"/>
    <n v="1.4711105908627178"/>
    <n v="1.4921821078354554"/>
    <n v="1.5130341742027149"/>
    <n v="1.5338621603505125"/>
    <n v="1.5547963963967686"/>
    <n v="1.5849642243929971"/>
    <n v="1.6056714477995118"/>
    <n v="1.6265852002419712"/>
    <n v="1.6473827832765211"/>
    <n v="1.6682256108532951"/>
    <n v="1.6893840161249163"/>
    <n v="18.837243345081912"/>
    <n v="1.7195188075172578"/>
    <n v="1.7411113580013955"/>
    <n v="1.7627096062965155"/>
    <n v="1.7840829183105047"/>
    <n v="1.8054315481642293"/>
    <n v="1.8268890838784673"/>
    <n v="1.8578110265383159"/>
    <n v="1.8790358749066161"/>
    <n v="1.9004724149819852"/>
    <n v="1.9217898817262991"/>
    <n v="1.9431537240048575"/>
    <n v="1.9648410325729355"/>
    <n v="22.10684727689938"/>
    <n v="1.9957291125172576"/>
    <n v="1.9957291125172576"/>
    <n v="1.9957291125172576"/>
    <n v="1.9957291125172576"/>
    <n v="1.9957291125172576"/>
    <n v="1.9957291125172576"/>
    <n v="1.9957291125172576"/>
    <n v="1.9957291125172576"/>
    <n v="1.9957291125172576"/>
    <n v="1.9957291125172576"/>
    <n v="1.9957291125172576"/>
    <n v="1.9957291125172576"/>
    <n v="23.948749350207084"/>
  </r>
  <r>
    <s v="DE Florida"/>
    <x v="29"/>
    <s v="Customer Delivery"/>
    <s v="PEF Dist Maint_OthT&amp;D_IK-369"/>
    <s v="AFUDC Not Eligible"/>
    <s v="Maintenance"/>
    <s v="Maintenance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7.8071363583312958E-2"/>
    <n v="0.15613722055639753"/>
    <n v="0.23269711310097208"/>
    <n v="0.30894383471423603"/>
    <n v="0.38514219017605755"/>
    <n v="0.50181491057298777"/>
    <n v="0.57729850657678761"/>
    <n v="0.65377263894482784"/>
    <n v="0.73017301303263926"/>
    <n v="0.80690873597683077"/>
    <n v="0.88474761569767102"/>
    <n v="5.3157071429327196"/>
    <n v="1.0031750773203993"/>
    <n v="1.0927296396978095"/>
    <n v="1.1823078336035744"/>
    <n v="1.2709531099165665"/>
    <n v="1.3594960175879927"/>
    <n v="1.4484906095885017"/>
    <n v="1.5767385923729531"/>
    <n v="1.6647681194335175"/>
    <n v="1.7536756325476248"/>
    <n v="1.8420892920032081"/>
    <n v="1.9306952928256587"/>
    <n v="2.0206428619831249"/>
    <n v="18.145762078880932"/>
    <n v="2.1487504006558877"/>
    <n v="2.1859499629056898"/>
    <n v="2.2231593413221589"/>
    <n v="2.2599812003856767"/>
    <n v="2.2967605371191957"/>
    <n v="2.333727496446929"/>
    <n v="2.3869996993626916"/>
    <n v="2.4235657858330795"/>
    <n v="2.4604965739555791"/>
    <n v="2.4972222230050392"/>
    <n v="2.5340277676450764"/>
    <n v="2.5713905787544693"/>
    <n v="28.322031567391477"/>
    <n v="2.6246044430801305"/>
    <n v="2.6627339389205593"/>
    <n v="2.7008734963171857"/>
    <n v="2.7386158469548398"/>
    <n v="2.776314612267647"/>
    <n v="2.8142056904597728"/>
    <n v="2.8688096190180414"/>
    <n v="2.9062898031291011"/>
    <n v="2.9441438058897949"/>
    <n v="2.9817875414064918"/>
    <n v="3.0195131697844033"/>
    <n v="3.0578099954625042"/>
    <n v="34.095701962690477"/>
    <n v="3.1123541279286155"/>
    <n v="3.151437193584874"/>
    <n v="3.1905305724239534"/>
    <n v="3.2292168108721664"/>
    <n v="3.2678583739824258"/>
    <n v="3.306697059470606"/>
    <n v="3.3626665622897249"/>
    <n v="3.4010840777625635"/>
    <n v="3.4398847606102949"/>
    <n v="3.478469917699782"/>
    <n v="3.517139015685971"/>
    <n v="3.5563935958846549"/>
    <n v="40.01373206819563"/>
    <n v="3.612301806716494"/>
    <n v="3.612301806716494"/>
    <n v="3.612301806716494"/>
    <n v="3.612301806716494"/>
    <n v="3.612301806716494"/>
    <n v="3.612301806716494"/>
    <n v="3.612301806716494"/>
    <n v="3.612301806716494"/>
    <n v="3.612301806716494"/>
    <n v="3.612301806716494"/>
    <n v="3.612301806716494"/>
    <n v="3.612301806716494"/>
    <n v="43.347621680597932"/>
  </r>
  <r>
    <s v="DE Florida"/>
    <x v="29"/>
    <s v="Customer Delivery"/>
    <s v="PEF Distribution Expansion Field Ops HB Capacity-362"/>
    <s v="AFUDC Not Eligible"/>
    <s v="Expansion"/>
    <s v="Other Transmission &amp; Distribution Expansion"/>
    <s v="Distribution Expan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.15939436104327245"/>
    <n v="0.29770822019965154"/>
    <n v="0.41767611407997157"/>
    <n v="0.52168498077614311"/>
    <n v="0.61181725838063072"/>
    <n v="0.68988884399303707"/>
    <n v="0.75748282691373581"/>
    <n v="0.81471965623032228"/>
    <n v="0.86425224805777412"/>
    <n v="0.90711761433399374"/>
    <n v="0.9442131822864086"/>
    <n v="6.9859553062949411"/>
    <n v="0.97631558292483811"/>
    <n v="1.0040969105506135"/>
    <n v="1.0296358073865257"/>
    <n v="1.0529763999733481"/>
    <n v="1.0741650198352553"/>
    <n v="1.0932504984930884"/>
    <n v="1.1102844882110585"/>
    <n v="1.1253219584416236"/>
    <n v="1.1327169883999164"/>
    <n v="1.1391591014533107"/>
    <n v="1.1447710896165464"/>
    <n v="1.1496599220358568"/>
    <n v="13.032353767321981"/>
    <n v="1.1539187839095639"/>
    <n v="1.157628852675201"/>
    <n v="1.1607132225346322"/>
    <n v="1.1633001366141222"/>
    <n v="1.1654872892975927"/>
    <n v="1.1673500331779108"/>
    <n v="1.1689471575662751"/>
    <n v="1.1703250067321793"/>
    <n v="1.1719644932301179"/>
    <n v="1.1733869576213514"/>
    <n v="1.1746211275561884"/>
    <n v="1.1756919279484113"/>
    <n v="14.003334988863546"/>
    <n v="1.1766209843511148"/>
    <n v="1.1766209843511148"/>
    <n v="1.1766209843511148"/>
    <n v="1.1766209843511148"/>
    <n v="1.1766209843511148"/>
    <n v="1.1766209843511148"/>
    <n v="1.1766209843511148"/>
    <n v="1.1766209843511148"/>
    <n v="1.1766209843511148"/>
    <n v="1.1766209843511148"/>
    <n v="1.1766209843511148"/>
    <n v="1.1766209843511148"/>
    <n v="14.119451812213375"/>
    <n v="1.1766209843511148"/>
    <n v="1.1766209843511148"/>
    <n v="1.1766209843511148"/>
    <n v="1.1766209843511148"/>
    <n v="1.1766209843511148"/>
    <n v="1.1766209843511148"/>
    <n v="1.1766209843511148"/>
    <n v="1.1766209843511148"/>
    <n v="1.1766209843511148"/>
    <n v="1.1766209843511148"/>
    <n v="1.1766209843511148"/>
    <n v="1.1766209843511148"/>
    <n v="14.119451812213375"/>
    <n v="1.1766209843511148"/>
    <n v="1.1766209843511148"/>
    <n v="1.1766209843511148"/>
    <n v="1.1766209843511148"/>
    <n v="1.1766209843511148"/>
    <n v="1.1766209843511148"/>
    <n v="1.1766209843511148"/>
    <n v="1.1766209843511148"/>
    <n v="1.1766209843511148"/>
    <n v="1.1766209843511148"/>
    <n v="1.1766209843511148"/>
    <n v="1.1766209843511148"/>
    <n v="14.119451812213375"/>
  </r>
  <r>
    <s v="DE Florida"/>
    <x v="29"/>
    <s v="Customer Delivery"/>
    <s v="PEF Distribution Expansion Field Ops IK New Cust-362"/>
    <s v="AFUDC Not Eligible"/>
    <s v="Expansion"/>
    <s v="Other Transmission &amp; Distribution Expansion"/>
    <s v="Distribution - Customer Additions"/>
    <s v="IK - Other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.31717902347740984"/>
    <n v="0.63609871853777067"/>
    <n v="0.95304299901720702"/>
    <n v="1.2679559273350498"/>
    <n v="1.582646220962886"/>
    <n v="2.0512062245969793"/>
    <n v="2.3641871799907825"/>
    <n v="2.6797903346530725"/>
    <n v="2.9958804609616325"/>
    <n v="3.3119323371153713"/>
    <n v="3.6302767800442366"/>
    <n v="21.7901962066924"/>
    <n v="4.1026209497565489"/>
    <n v="4.4301498032691775"/>
    <n v="4.7512006645782341"/>
    <n v="5.071761997968224"/>
    <n v="5.390832921367867"/>
    <n v="5.7183040517322619"/>
    <n v="6.1837253987331708"/>
    <n v="6.5014984480679576"/>
    <n v="6.821437601789996"/>
    <n v="7.1409580421433088"/>
    <n v="7.4600682950888775"/>
    <n v="7.7889893616710015"/>
    <n v="71.361547536166626"/>
    <n v="8.2544604383011038"/>
    <n v="8.8258760955086739"/>
    <n v="9.3859900730849972"/>
    <n v="9.9452500070721985"/>
    <n v="10.501909731657971"/>
    <n v="11.073224683506821"/>
    <n v="11.885211297885217"/>
    <n v="12.439606716429585"/>
    <n v="12.997781179014646"/>
    <n v="13.555225142981936"/>
    <n v="14.111953482952554"/>
    <n v="14.685798032569286"/>
    <n v="137.66228688096501"/>
    <n v="15.49787140648291"/>
    <n v="16.083572403641323"/>
    <n v="16.657689180195884"/>
    <n v="17.230930562148536"/>
    <n v="17.801506729698982"/>
    <n v="18.387104503873775"/>
    <n v="19.219390710459034"/>
    <n v="19.787645964521033"/>
    <n v="20.359774738384282"/>
    <n v="20.931154751230128"/>
    <n v="21.50180124954386"/>
    <n v="22.08999186120284"/>
    <n v="225.54843406138261"/>
    <n v="22.922366997391986"/>
    <n v="23.522710559085784"/>
    <n v="24.111180293877286"/>
    <n v="24.698752749142635"/>
    <n v="25.283593359465492"/>
    <n v="25.883831117594102"/>
    <n v="26.736924535625068"/>
    <n v="27.319386209465321"/>
    <n v="27.905818241363797"/>
    <n v="28.491482793168796"/>
    <n v="29.076395492528778"/>
    <n v="29.679290909254011"/>
    <n v="315.63173325796305"/>
    <n v="30.532475479210145"/>
    <n v="30.532475479210145"/>
    <n v="30.532475479210145"/>
    <n v="30.532475479210145"/>
    <n v="30.532475479210145"/>
    <n v="30.532475479210145"/>
    <n v="30.532475479210145"/>
    <n v="30.532475479210145"/>
    <n v="30.532475479210145"/>
    <n v="30.532475479210145"/>
    <n v="30.532475479210145"/>
    <n v="30.532475479210145"/>
    <n v="366.38970575052167"/>
  </r>
  <r>
    <s v="DE Florida"/>
    <x v="29"/>
    <s v="Customer Delivery"/>
    <s v="PEF Distribution Expansion Field Ops IK New Cust-364 "/>
    <s v="AFUDC Not Eligible"/>
    <s v="Expansion"/>
    <s v="Other Transmission &amp; Distribution Expansion"/>
    <s v="Distribution - Customer Additions"/>
    <s v="IK - Other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.95601632552242521"/>
    <n v="1.9172792478482257"/>
    <n v="2.872588029296955"/>
    <n v="3.8217740671667526"/>
    <n v="4.7702890568822909"/>
    <n v="6.1825861503341386"/>
    <n v="7.1259489857878355"/>
    <n v="8.0772154501825728"/>
    <n v="9.0299497066109495"/>
    <n v="9.9825686723997951"/>
    <n v="10.942097714524536"/>
    <n v="65.67831340655647"/>
    <n v="12.365800746835779"/>
    <n v="13.35301272449048"/>
    <n v="14.320699242247724"/>
    <n v="15.286910263052809"/>
    <n v="16.248629006068299"/>
    <n v="17.23566699910236"/>
    <n v="18.638503798022004"/>
    <n v="19.59631059004883"/>
    <n v="20.560646285324978"/>
    <n v="21.523719927354911"/>
    <n v="22.485557214426596"/>
    <n v="23.476965492355024"/>
    <n v="215.09242228932979"/>
    <n v="24.879952182452367"/>
    <n v="26.602268829699067"/>
    <n v="28.290520832889861"/>
    <n v="29.976198644294911"/>
    <n v="31.654039106684547"/>
    <n v="33.376052215668672"/>
    <n v="35.823479137989374"/>
    <n v="37.49449470515539"/>
    <n v="39.17690077305388"/>
    <n v="40.857105028813862"/>
    <n v="42.53515230636178"/>
    <n v="44.264789932265415"/>
    <n v="414.93095369532909"/>
    <n v="46.712478359609541"/>
    <n v="48.477852554412458"/>
    <n v="50.208310496348872"/>
    <n v="51.936129892255849"/>
    <n v="53.655916007099449"/>
    <n v="55.420979075248191"/>
    <n v="57.929591146807653"/>
    <n v="59.64238174550777"/>
    <n v="61.366847605020759"/>
    <n v="63.089056607563045"/>
    <n v="64.80905470789962"/>
    <n v="66.581932904258991"/>
    <n v="679.83053110203218"/>
    <n v="69.090813017263159"/>
    <n v="70.900322110963984"/>
    <n v="72.674042034716663"/>
    <n v="74.445057447976055"/>
    <n v="76.207838745669903"/>
    <n v="78.017028934454316"/>
    <n v="80.588357080871049"/>
    <n v="82.343967972362051"/>
    <n v="84.111546009784178"/>
    <n v="85.876810768115817"/>
    <n v="87.639809351005297"/>
    <n v="89.457010048613981"/>
    <n v="951.35260352179648"/>
    <n v="92.028612940972749"/>
    <n v="92.028612940972749"/>
    <n v="92.028612940972749"/>
    <n v="92.028612940972749"/>
    <n v="92.028612940972749"/>
    <n v="92.028612940972749"/>
    <n v="92.028612940972749"/>
    <n v="92.028612940972749"/>
    <n v="92.028612940972749"/>
    <n v="92.028612940972749"/>
    <n v="92.028612940972749"/>
    <n v="92.028612940972749"/>
    <n v="1104.3433552916729"/>
  </r>
  <r>
    <s v="DE Florida"/>
    <x v="29"/>
    <s v="Customer Delivery"/>
    <s v="PEF Distribution Expansion Field Ops IK New Cust-365 "/>
    <s v="AFUDC Not Eligible"/>
    <s v="Expansion"/>
    <s v="Other Transmission &amp; Distribution Expansion"/>
    <s v="Distribution - Customer Additions"/>
    <s v="IK - Other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.64425322872917901"/>
    <n v="1.2920421051666413"/>
    <n v="1.9358185245131962"/>
    <n v="2.5754688664967391"/>
    <n v="3.2146669934621146"/>
    <n v="4.1664048854735034"/>
    <n v="4.8021310089495168"/>
    <n v="5.4431833369348093"/>
    <n v="6.0852248004939771"/>
    <n v="6.7271885704356009"/>
    <n v="7.3738089962013067"/>
    <n v="44.260191316856584"/>
    <n v="8.3332332767613853"/>
    <n v="8.9985090540307748"/>
    <n v="9.6506267499520391"/>
    <n v="10.3017501180046"/>
    <n v="10.949846169061589"/>
    <n v="11.615004699218554"/>
    <n v="12.560367359830241"/>
    <n v="13.205827172375614"/>
    <n v="13.855686770663281"/>
    <n v="14.504695879417454"/>
    <n v="15.152871816548467"/>
    <n v="15.820975453476626"/>
    <n v="144.94939451934061"/>
    <n v="16.766439124785105"/>
    <n v="17.927097221560782"/>
    <n v="19.064799374085162"/>
    <n v="20.200766795343064"/>
    <n v="21.33145267757239"/>
    <n v="22.491906221867719"/>
    <n v="24.141211463269958"/>
    <n v="25.26729809256075"/>
    <n v="26.401060706939763"/>
    <n v="27.53333953429841"/>
    <n v="28.664164787930996"/>
    <n v="29.829756445076132"/>
    <n v="279.61929244529023"/>
    <n v="31.479237912182221"/>
    <n v="32.668912452396064"/>
    <n v="33.835057149929966"/>
    <n v="34.99942374792915"/>
    <n v="36.158376768464912"/>
    <n v="37.347841642387984"/>
    <n v="39.038379502062874"/>
    <n v="40.19261828837223"/>
    <n v="41.354724959337609"/>
    <n v="42.515310748618603"/>
    <n v="43.67440662484163"/>
    <n v="44.869138064395997"/>
    <n v="458.13342786091926"/>
    <n v="46.559856553128718"/>
    <n v="47.779272773198528"/>
    <n v="48.974570908153687"/>
    <n v="50.168046491360244"/>
    <n v="51.355973158502486"/>
    <n v="52.57517447065662"/>
    <n v="54.307975515856029"/>
    <n v="55.491070093643934"/>
    <n v="56.68222925198971"/>
    <n v="57.871829506843767"/>
    <n v="59.059902601043397"/>
    <n v="60.284502142156605"/>
    <n v="641.11040346653374"/>
    <n v="62.017488337387974"/>
    <n v="62.017488337387974"/>
    <n v="62.017488337387974"/>
    <n v="62.017488337387974"/>
    <n v="62.017488337387974"/>
    <n v="62.017488337387974"/>
    <n v="62.017488337387974"/>
    <n v="62.017488337387974"/>
    <n v="62.017488337387974"/>
    <n v="62.017488337387974"/>
    <n v="62.017488337387974"/>
    <n v="62.017488337387974"/>
    <n v="744.20986004865563"/>
  </r>
  <r>
    <s v="DE Florida"/>
    <x v="29"/>
    <s v="Customer Delivery"/>
    <s v="PEF Distribution Expansion Field Ops IK New Cust-366 "/>
    <s v="AFUDC Not Eligible"/>
    <s v="Expansion"/>
    <s v="Other Transmission &amp; Distribution Expansion"/>
    <s v="Distribution - Customer Additions"/>
    <s v="IK - Other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3.1095906214592801E-2"/>
    <n v="6.2362466086228939E-2"/>
    <n v="9.343535833801471E-2"/>
    <n v="0.12430909890690171"/>
    <n v="0.1551610125990783"/>
    <n v="0.20109815487656177"/>
    <n v="0.23178248680109256"/>
    <n v="0.26272389645300548"/>
    <n v="0.29371304830575973"/>
    <n v="0.32469845015255849"/>
    <n v="0.35590861289510772"/>
    <n v="2.1362884916289024"/>
    <n v="0.40221675093447562"/>
    <n v="0.43432734387262195"/>
    <n v="0.46580284109790349"/>
    <n v="0.49723034550797968"/>
    <n v="0.52851173165092391"/>
    <n v="0.56061666547080868"/>
    <n v="0.60624609707046972"/>
    <n v="0.63740024097098358"/>
    <n v="0.66876674752441989"/>
    <n v="0.70009220384855075"/>
    <n v="0.73137744581984765"/>
    <n v="0.7636245298997002"/>
    <n v="6.9962129436686862"/>
    <n v="0.80925883694121259"/>
    <n v="0.86527984606897357"/>
    <n v="0.92019285003482609"/>
    <n v="0.97502212443692182"/>
    <n v="1.0295964769572417"/>
    <n v="1.0856076130341874"/>
    <n v="1.1652139538159692"/>
    <n v="1.2195663160778607"/>
    <n v="1.2742891719690872"/>
    <n v="1.328940410519736"/>
    <n v="1.3835214900225117"/>
    <n v="1.4397806252885879"/>
    <n v="13.496269715167116"/>
    <n v="1.5193954719412119"/>
    <n v="1.5768170111354307"/>
    <n v="1.6331028449430001"/>
    <n v="1.6893028559404875"/>
    <n v="1.7452415719871381"/>
    <n v="1.8026529913034186"/>
    <n v="1.8842494974799593"/>
    <n v="1.9399606734925487"/>
    <n v="1.9960516055072046"/>
    <n v="2.0520691297415827"/>
    <n v="2.1080147409458316"/>
    <n v="2.1656803594523892"/>
    <n v="22.112538753870204"/>
    <n v="2.2472855840245458"/>
    <n v="2.3061426604784172"/>
    <n v="2.363835638935107"/>
    <n v="2.4214406490132863"/>
    <n v="2.478777831772411"/>
    <n v="2.5376245353516107"/>
    <n v="2.6212609524486465"/>
    <n v="2.6783649066776931"/>
    <n v="2.7358581108007884"/>
    <n v="2.7932760719506584"/>
    <n v="2.8506203222461743"/>
    <n v="2.9097275799900069"/>
    <n v="30.944214843689348"/>
    <n v="2.9933729336078789"/>
    <n v="2.9933729336078789"/>
    <n v="2.9933729336078789"/>
    <n v="2.9933729336078789"/>
    <n v="2.9933729336078789"/>
    <n v="2.9933729336078789"/>
    <n v="2.9933729336078789"/>
    <n v="2.9933729336078789"/>
    <n v="2.9933729336078789"/>
    <n v="2.9933729336078789"/>
    <n v="2.9933729336078789"/>
    <n v="2.9933729336078789"/>
    <n v="35.920475203294551"/>
  </r>
  <r>
    <s v="DE Florida"/>
    <x v="29"/>
    <s v="Customer Delivery"/>
    <s v="PEF Distribution Expansion Field Ops IK New Cust-367 "/>
    <s v="AFUDC Not Eligible"/>
    <s v="Expansion"/>
    <s v="Other Transmission &amp; Distribution Expansion"/>
    <s v="Distribution - Customer Additions"/>
    <s v="IK - Other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.17605313648779899"/>
    <n v="0.35307244875990412"/>
    <n v="0.52899528898596337"/>
    <n v="0.70379060849694219"/>
    <n v="0.87846235257396899"/>
    <n v="1.1385408954994032"/>
    <n v="1.3122638556558515"/>
    <n v="1.4874422916525745"/>
    <n v="1.6628910257439384"/>
    <n v="1.8383185287347914"/>
    <n v="2.0150185420163442"/>
    <n v="12.094848974607482"/>
    <n v="2.2771975211552369"/>
    <n v="2.4589954260701519"/>
    <n v="2.6371976617851347"/>
    <n v="2.815128180522728"/>
    <n v="2.9922314334765487"/>
    <n v="3.1739972986267171"/>
    <n v="3.4323337012978179"/>
    <n v="3.6087165573055255"/>
    <n v="3.7863017294915053"/>
    <n v="3.9636544909680871"/>
    <n v="4.1407795741483886"/>
    <n v="4.3233502397422923"/>
    <n v="39.609883814590127"/>
    <n v="4.5817142453018178"/>
    <n v="4.8988837833047594"/>
    <n v="5.2097802196485379"/>
    <n v="5.5202026112104123"/>
    <n v="5.8291817325290589"/>
    <n v="6.1462953730925491"/>
    <n v="6.5969960427338332"/>
    <n v="6.9047183400715637"/>
    <n v="7.2145382307065029"/>
    <n v="7.5239526513369261"/>
    <n v="7.832969858258652"/>
    <n v="8.1514875754260139"/>
    <n v="76.410720663620623"/>
    <n v="8.6022364013018304"/>
    <n v="8.9273351845495412"/>
    <n v="9.2460040384622246"/>
    <n v="9.5641869964632988"/>
    <n v="9.8808906024341461"/>
    <n v="10.205932090805222"/>
    <n v="10.66790028684286"/>
    <n v="10.983315648206343"/>
    <n v="11.300881042744402"/>
    <n v="11.618030830519146"/>
    <n v="11.934773474233966"/>
    <n v="12.26125414115409"/>
    <n v="125.19274073771709"/>
    <n v="12.723271697301845"/>
    <n v="13.056497877693372"/>
    <n v="13.383133381949191"/>
    <n v="13.709270843003877"/>
    <n v="14.033891968557205"/>
    <n v="14.367059421712948"/>
    <n v="14.84057671971739"/>
    <n v="15.163877394835211"/>
    <n v="15.48938185347791"/>
    <n v="15.814460315280815"/>
    <n v="16.139121454513013"/>
    <n v="16.473764065360861"/>
    <n v="175.19430699340361"/>
    <n v="16.947331957301859"/>
    <n v="16.947331957301859"/>
    <n v="16.947331957301859"/>
    <n v="16.947331957301859"/>
    <n v="16.947331957301859"/>
    <n v="16.947331957301859"/>
    <n v="16.947331957301859"/>
    <n v="16.947331957301859"/>
    <n v="16.947331957301859"/>
    <n v="16.947331957301859"/>
    <n v="16.947331957301859"/>
    <n v="16.947331957301859"/>
    <n v="203.3679834876223"/>
  </r>
  <r>
    <s v="DE Florida"/>
    <x v="29"/>
    <s v="Customer Delivery"/>
    <s v="PEF Distribution Expansion Field Ops IK New Cust-368 "/>
    <s v="AFUDC Not Eligible"/>
    <s v="Expansion"/>
    <s v="Other Transmission &amp; Distribution Expansion"/>
    <s v="Distribution - Customer Additions"/>
    <s v="IK - Other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.37277338326798193"/>
    <n v="0.74759253875639986"/>
    <n v="1.1200900338505881"/>
    <n v="1.4902001263682003"/>
    <n v="1.86004856133445"/>
    <n v="2.4107366109531516"/>
    <n v="2.7785760990802815"/>
    <n v="3.1494973991198143"/>
    <n v="3.5209910259990762"/>
    <n v="3.8924396983303775"/>
    <n v="4.2665827729073325"/>
    <n v="25.609528249967653"/>
    <n v="4.8217182679351307"/>
    <n v="5.2066555740129488"/>
    <n v="5.58397944133295"/>
    <n v="5.9607279774832085"/>
    <n v="6.335724868242588"/>
    <n v="6.7205943336005971"/>
    <n v="7.2675935905644735"/>
    <n v="7.6410651190823371"/>
    <n v="8.0170824214414065"/>
    <n v="8.3926076193814403"/>
    <n v="8.767650733272907"/>
    <n v="9.1542242761057757"/>
    <n v="83.869624222455755"/>
    <n v="9.7012819791860405"/>
    <n v="10.37285387888585"/>
    <n v="11.031143170095639"/>
    <n v="11.688428723188805"/>
    <n v="12.342658308974618"/>
    <n v="13.01411185194371"/>
    <n v="13.968421357241054"/>
    <n v="14.619989755342301"/>
    <n v="15.2759995784438"/>
    <n v="15.931150863039615"/>
    <n v="16.585461090935549"/>
    <n v="17.259887612955925"/>
    <n v="161.79138817023292"/>
    <n v="18.214299083958764"/>
    <n v="18.902660401501716"/>
    <n v="19.577407042962058"/>
    <n v="20.251124852672984"/>
    <n v="20.92171029534622"/>
    <n v="21.609950297218973"/>
    <n v="22.588117711168071"/>
    <n v="23.255975435987722"/>
    <n v="23.928385622228564"/>
    <n v="24.59991580634723"/>
    <n v="25.270583907197793"/>
    <n v="25.961871213130898"/>
    <n v="265.08200166972102"/>
    <n v="26.940143145095124"/>
    <n v="27.645713311634356"/>
    <n v="28.337328438826994"/>
    <n v="29.027889013751405"/>
    <n v="29.71523891329921"/>
    <n v="30.42068473130891"/>
    <n v="31.423306069223141"/>
    <n v="32.107860058699913"/>
    <n v="32.797080319916915"/>
    <n v="33.485398579193834"/>
    <n v="34.17283320335131"/>
    <n v="34.88140250720857"/>
    <n v="370.95487829150971"/>
    <n v="35.884130974413303"/>
    <n v="35.884130974413303"/>
    <n v="35.884130974413303"/>
    <n v="35.884130974413303"/>
    <n v="35.884130974413303"/>
    <n v="35.884130974413303"/>
    <n v="35.884130974413303"/>
    <n v="35.884130974413303"/>
    <n v="35.884130974413303"/>
    <n v="35.884130974413303"/>
    <n v="35.884130974413303"/>
    <n v="35.884130974413303"/>
    <n v="430.60957169295972"/>
  </r>
  <r>
    <s v="DE Florida"/>
    <x v="29"/>
    <s v="Customer Delivery"/>
    <s v="PEF Distribution Expansion Field Ops IK New Cust-369 "/>
    <s v="AFUDC Not Eligible"/>
    <s v="Expansion"/>
    <s v="Other Transmission &amp; Distribution Expansion"/>
    <s v="Distribution - Customer Additions"/>
    <s v="IK - Other - Distrib Lines OH/UG (Line Ext)"/>
    <s v="~"/>
    <s v="PEF Distribution U/G Services 369.2"/>
    <n v="0"/>
    <n v="0"/>
    <n v="0"/>
    <n v="0"/>
    <n v="0"/>
    <n v="0"/>
    <n v="0"/>
    <n v="0"/>
    <n v="0"/>
    <n v="0"/>
    <n v="0"/>
    <n v="0"/>
    <n v="0"/>
    <n v="0"/>
    <n v="6.1976919863130107E-2"/>
    <n v="0.12429396771461779"/>
    <n v="0.18622501869331079"/>
    <n v="0.24775914257148945"/>
    <n v="0.30924976353390138"/>
    <n v="0.4008065931057867"/>
    <n v="0.46196320862991902"/>
    <n v="0.5236322030375804"/>
    <n v="0.58539635191783435"/>
    <n v="0.64715302670111263"/>
    <n v="0.70935767003459704"/>
    <n v="4.2578138658032794"/>
    <n v="0.80165392731266272"/>
    <n v="0.865653208489783"/>
    <n v="0.92838668715804551"/>
    <n v="0.99102451185689266"/>
    <n v="1.0533711097919956"/>
    <n v="1.1173591118407131"/>
    <n v="1.2083026465342039"/>
    <n v="1.270395639309583"/>
    <n v="1.3329118898292858"/>
    <n v="1.3953463235736718"/>
    <n v="1.4577006065192444"/>
    <n v="1.521971926738841"/>
    <n v="13.944077588954922"/>
    <n v="1.6129251786236189"/>
    <n v="1.7245800226581507"/>
    <n v="1.8340265140501906"/>
    <n v="1.9433061249892021"/>
    <n v="2.0520776539890657"/>
    <n v="2.1637128201569173"/>
    <n v="2.3223753237879872"/>
    <n v="2.4307044064972909"/>
    <n v="2.5397719158976391"/>
    <n v="2.648696685580926"/>
    <n v="2.7574816220539615"/>
    <n v="2.869611072620009"/>
    <n v="26.899269340904961"/>
    <n v="3.0282905290680584"/>
    <n v="3.142736788726153"/>
    <n v="3.2549194860451074"/>
    <n v="3.3669311308331631"/>
    <n v="3.4784219914309924"/>
    <n v="3.5928480812678933"/>
    <n v="3.7554772107568839"/>
    <n v="3.8665145637304623"/>
    <n v="3.9783088043568124"/>
    <n v="4.0899567367162559"/>
    <n v="4.2014613399794332"/>
    <n v="4.3163940715215823"/>
    <n v="44.072260734432788"/>
    <n v="4.4790405774013857"/>
    <n v="4.5963479507162139"/>
    <n v="4.7113351734806246"/>
    <n v="4.8261470674648859"/>
    <n v="4.9404251578490834"/>
    <n v="5.0577118571047377"/>
    <n v="5.2244066539624443"/>
    <n v="5.3382198992015226"/>
    <n v="5.4528089540014042"/>
    <n v="5.5672480428824676"/>
    <n v="5.6815402194935016"/>
    <n v="5.7993462263074109"/>
    <n v="61.674577779865686"/>
    <n v="5.9660588345124914"/>
    <n v="5.9660588345124914"/>
    <n v="5.9660588345124914"/>
    <n v="5.9660588345124914"/>
    <n v="5.9660588345124914"/>
    <n v="5.9660588345124914"/>
    <n v="5.9660588345124914"/>
    <n v="5.9660588345124914"/>
    <n v="5.9660588345124914"/>
    <n v="5.9660588345124914"/>
    <n v="5.9660588345124914"/>
    <n v="5.9660588345124914"/>
    <n v="71.592706014149911"/>
  </r>
  <r>
    <s v="DE Florida"/>
    <x v="29"/>
    <s v="Customer Delivery"/>
    <s v="PEF Distribution Maintenance HW-362"/>
    <s v="AFUDC Not Eligible"/>
    <s v="Maintenance"/>
    <s v="Maintenance"/>
    <s v="Distribution Operations"/>
    <s v="HW - Distribution Highway Jobs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6.7469034659436122"/>
    <n v="6.7469034659436122"/>
    <n v="6.7469034659436122"/>
    <n v="7.0299220723141485"/>
    <n v="7.0299220723141485"/>
    <n v="7.0299220723141485"/>
    <n v="7.1806785007128555"/>
    <n v="7.1806785007128555"/>
    <n v="7.1806785007128555"/>
    <n v="62.872512116911864"/>
    <n v="7.3226658314775159"/>
    <n v="7.3226658314775159"/>
    <n v="7.3226658314775159"/>
    <n v="7.5196809512292706"/>
    <n v="7.5196809512292706"/>
    <n v="7.5196809512292706"/>
    <n v="7.7279226742884637"/>
    <n v="7.7279226742884637"/>
    <n v="7.7279226742884637"/>
    <n v="7.931907587034507"/>
    <n v="7.931907587034507"/>
    <n v="7.931907587034507"/>
    <n v="91.50653113208925"/>
    <n v="8.125913210100661"/>
    <n v="8.125913210100661"/>
    <n v="8.125913210100661"/>
    <n v="8.337191338405523"/>
    <n v="8.337191338405523"/>
    <n v="8.337191338405523"/>
    <n v="8.5504702338242211"/>
    <n v="8.5504702338242211"/>
    <n v="8.5504702338242211"/>
    <n v="8.756469635216412"/>
    <n v="8.756469635216412"/>
    <n v="8.756469635216412"/>
    <n v="101.31013325264044"/>
    <n v="8.9648562249451"/>
    <n v="8.9648562249451"/>
    <n v="8.9648562249451"/>
    <n v="9.2426085791384018"/>
    <n v="9.2426085791384018"/>
    <n v="9.2426085791384018"/>
    <n v="9.5315921576854343"/>
    <n v="9.5315921576854343"/>
    <n v="9.5315921576854343"/>
    <n v="9.7772748148205029"/>
    <n v="9.7772748148205029"/>
    <n v="9.7772748148205029"/>
    <n v="112.54899532976833"/>
    <n v="10.037152722449909"/>
    <n v="10.037152722449909"/>
    <n v="10.037152722449909"/>
    <n v="10.328823660069386"/>
    <n v="10.328823660069386"/>
    <n v="10.328823660069386"/>
    <n v="10.62341690377729"/>
    <n v="10.62341690377729"/>
    <n v="10.62341690377729"/>
    <n v="10.907958349415923"/>
    <n v="10.907958349415923"/>
    <n v="10.907958349415923"/>
    <n v="125.69205490713755"/>
    <n v="11.195797218567559"/>
    <n v="11.195797218567559"/>
    <n v="11.195797218567559"/>
    <n v="11.195797218567559"/>
    <n v="11.195797218567559"/>
    <n v="11.195797218567559"/>
    <n v="11.195797218567559"/>
    <n v="11.195797218567559"/>
    <n v="11.195797218567559"/>
    <n v="11.195797218567559"/>
    <n v="11.195797218567559"/>
    <n v="11.195797218567559"/>
    <n v="134.34956662281073"/>
  </r>
  <r>
    <s v="DE Florida"/>
    <x v="29"/>
    <s v="Customer Delivery"/>
    <s v="PEF Distribution Maintenance HW-364 "/>
    <s v="AFUDC Not Eligible"/>
    <s v="Maintenance"/>
    <s v="Maintenance"/>
    <s v="Distribution Operations"/>
    <s v="HW - Distribution Highway Jobs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.50742589159828799"/>
    <n v="0.50742589159828799"/>
    <n v="0.50742589159828799"/>
    <n v="0.96390723863641437"/>
    <n v="0.96390723863641437"/>
    <n v="0.96390723863641437"/>
    <n v="1.410374105106702"/>
    <n v="1.410374105106702"/>
    <n v="1.410374105106702"/>
    <n v="8.6451217060242129"/>
    <n v="1.838182637652807"/>
    <n v="1.838182637652807"/>
    <n v="1.838182637652807"/>
    <n v="2.4320071047302969"/>
    <n v="2.4320071047302969"/>
    <n v="2.4320071047302969"/>
    <n v="3.0596730348142054"/>
    <n v="3.0596730348142054"/>
    <n v="3.0596730348142054"/>
    <n v="3.6745084807555601"/>
    <n v="3.6745084807555601"/>
    <n v="3.6745084807555601"/>
    <n v="33.013113773858606"/>
    <n v="4.2592651297070159"/>
    <n v="4.2592651297070159"/>
    <n v="4.2592651297070159"/>
    <n v="4.8960832196003246"/>
    <n v="4.8960832196003246"/>
    <n v="4.8960832196003246"/>
    <n v="5.5389318660026481"/>
    <n v="5.5389318660026481"/>
    <n v="5.5389318660026481"/>
    <n v="6.1598392280962466"/>
    <n v="6.1598392280962466"/>
    <n v="6.1598392280962466"/>
    <n v="62.562358330218707"/>
    <n v="6.7879418674713206"/>
    <n v="6.7879418674713206"/>
    <n v="6.7879418674713206"/>
    <n v="7.6251213951395407"/>
    <n v="7.6251213951395407"/>
    <n v="7.6251213951395407"/>
    <n v="8.4961532050931829"/>
    <n v="8.4961532050931829"/>
    <n v="8.4961532050931829"/>
    <n v="9.2366707479740828"/>
    <n v="9.2366707479740828"/>
    <n v="9.2366707479740828"/>
    <n v="96.437661647034389"/>
    <n v="10.019974510033922"/>
    <n v="10.019974510033922"/>
    <n v="10.019974510033922"/>
    <n v="10.899106348538099"/>
    <n v="10.899106348538099"/>
    <n v="10.899106348538099"/>
    <n v="11.787046374601719"/>
    <n v="11.787046374601719"/>
    <n v="11.787046374601719"/>
    <n v="12.644689053288069"/>
    <n v="12.644689053288069"/>
    <n v="12.644689053288069"/>
    <n v="136.05244885938541"/>
    <n v="13.512270569278455"/>
    <n v="13.512270569278455"/>
    <n v="13.512270569278455"/>
    <n v="13.512270569278455"/>
    <n v="13.512270569278455"/>
    <n v="13.512270569278455"/>
    <n v="13.512270569278455"/>
    <n v="13.512270569278455"/>
    <n v="13.512270569278455"/>
    <n v="13.512270569278455"/>
    <n v="13.512270569278455"/>
    <n v="13.512270569278455"/>
    <n v="162.14724683134145"/>
  </r>
  <r>
    <s v="DE Florida"/>
    <x v="29"/>
    <s v="Customer Delivery"/>
    <s v="PEF Distribution Maintenance HW-365 "/>
    <s v="AFUDC Not Eligible"/>
    <s v="Maintenance"/>
    <s v="Maintenance"/>
    <s v="Distribution Operations"/>
    <s v="HW - Distribution Highway Jobs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.2794243338747196"/>
    <n v="0.2794243338747196"/>
    <n v="0.2794243338747196"/>
    <n v="0.58579363216310576"/>
    <n v="0.58579363216310576"/>
    <n v="0.58579363216310576"/>
    <n v="0.88663975994160737"/>
    <n v="0.88663975994160737"/>
    <n v="0.88663975994160737"/>
    <n v="5.2555731779382979"/>
    <n v="1.1749366674319199"/>
    <n v="1.1749366674319199"/>
    <n v="1.1749366674319199"/>
    <n v="1.575111131439894"/>
    <n v="1.575111131439894"/>
    <n v="1.575111131439894"/>
    <n v="1.9980911486562316"/>
    <n v="1.9980911486562316"/>
    <n v="1.9980911486562316"/>
    <n v="2.4124247856519991"/>
    <n v="2.4124247856519991"/>
    <n v="2.4124247856519991"/>
    <n v="21.481691199540133"/>
    <n v="2.8064885155803396"/>
    <n v="2.8064885155803396"/>
    <n v="2.8064885155803396"/>
    <n v="3.2356361143964092"/>
    <n v="3.2356361143964092"/>
    <n v="3.2356361143964092"/>
    <n v="3.6688476663043303"/>
    <n v="3.6688476663043303"/>
    <n v="3.6688476663043303"/>
    <n v="4.0872731283924617"/>
    <n v="4.0872731283924617"/>
    <n v="4.0872731283924617"/>
    <n v="41.394736274020623"/>
    <n v="4.510547441380349"/>
    <n v="4.510547441380349"/>
    <n v="4.510547441380349"/>
    <n v="5.0747173193701229"/>
    <n v="5.0747173193701229"/>
    <n v="5.0747173193701229"/>
    <n v="5.6617000318063342"/>
    <n v="5.6617000318063342"/>
    <n v="5.6617000318063342"/>
    <n v="6.1607300223987123"/>
    <n v="6.1607300223987123"/>
    <n v="6.1607300223987123"/>
    <n v="64.223084444866544"/>
    <n v="6.6885933698232405"/>
    <n v="6.6885933698232405"/>
    <n v="6.6885933698232405"/>
    <n v="7.2810346391974088"/>
    <n v="7.2810346391974088"/>
    <n v="7.2810346391974088"/>
    <n v="7.8794116892930228"/>
    <n v="7.8794116892930228"/>
    <n v="7.8794116892930228"/>
    <n v="8.4573715526224298"/>
    <n v="8.4573715526224298"/>
    <n v="8.4573715526224298"/>
    <n v="90.91923375280831"/>
    <n v="9.0420291342355039"/>
    <n v="9.0420291342355039"/>
    <n v="9.0420291342355039"/>
    <n v="9.0420291342355039"/>
    <n v="9.0420291342355039"/>
    <n v="9.0420291342355039"/>
    <n v="9.0420291342355039"/>
    <n v="9.0420291342355039"/>
    <n v="9.0420291342355039"/>
    <n v="9.0420291342355039"/>
    <n v="9.0420291342355039"/>
    <n v="9.0420291342355039"/>
    <n v="108.50434961082605"/>
  </r>
  <r>
    <s v="DE Florida"/>
    <x v="29"/>
    <s v="Customer Delivery"/>
    <s v="PEF Distribution Maintenance HW-366 "/>
    <s v="AFUDC Not Eligible"/>
    <s v="Maintenance"/>
    <s v="Maintenance"/>
    <s v="Distribution Operations"/>
    <s v="HW - Distribution Highway Jobs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1.3486859658247613E-2"/>
    <n v="1.3486859658247613E-2"/>
    <n v="1.3486859658247613E-2"/>
    <n v="2.827426085668381E-2"/>
    <n v="2.827426085668381E-2"/>
    <n v="2.827426085668381E-2"/>
    <n v="4.279507745061386E-2"/>
    <n v="4.279507745061386E-2"/>
    <n v="4.279507745061386E-2"/>
    <n v="0.25366859389663582"/>
    <n v="5.6710185978606019E-2"/>
    <n v="5.6710185978606019E-2"/>
    <n v="5.6710185978606019E-2"/>
    <n v="7.6025242616836394E-2"/>
    <n v="7.6025242616836394E-2"/>
    <n v="7.6025242616836394E-2"/>
    <n v="9.6441045533262423E-2"/>
    <n v="9.6441045533262423E-2"/>
    <n v="9.6441045533262423E-2"/>
    <n v="0.1164395171637205"/>
    <n v="0.1164395171637205"/>
    <n v="0.1164395171637205"/>
    <n v="1.036847973877276"/>
    <n v="0.13545962950773691"/>
    <n v="0.13545962950773691"/>
    <n v="0.13545962950773691"/>
    <n v="0.15617312055430152"/>
    <n v="0.15617312055430152"/>
    <n v="0.15617312055430152"/>
    <n v="0.17708276475706214"/>
    <n v="0.17708276475706214"/>
    <n v="0.17708276475706214"/>
    <n v="0.19727873483012739"/>
    <n v="0.19727873483012739"/>
    <n v="0.19727873483012739"/>
    <n v="1.997982748947684"/>
    <n v="0.21770874239979129"/>
    <n v="0.21770874239979129"/>
    <n v="0.21770874239979129"/>
    <n v="0.24493929838733897"/>
    <n v="0.24493929838733897"/>
    <n v="0.24493929838733897"/>
    <n v="0.27327095209361241"/>
    <n v="0.27327095209361241"/>
    <n v="0.27327095209361241"/>
    <n v="0.29735742786702735"/>
    <n v="0.29735742786702735"/>
    <n v="0.29735742786702735"/>
    <n v="3.0998292622433108"/>
    <n v="0.3228355914425709"/>
    <n v="0.3228355914425709"/>
    <n v="0.3228355914425709"/>
    <n v="0.35143071107658924"/>
    <n v="0.35143071107658924"/>
    <n v="0.35143071107658924"/>
    <n v="0.38031233060287589"/>
    <n v="0.38031233060287589"/>
    <n v="0.38031233060287589"/>
    <n v="0.40820848215393768"/>
    <n v="0.40820848215393768"/>
    <n v="0.40820848215393768"/>
    <n v="4.3883613458279207"/>
    <n v="0.43642790972491413"/>
    <n v="0.43642790972491413"/>
    <n v="0.43642790972491413"/>
    <n v="0.43642790972491413"/>
    <n v="0.43642790972491413"/>
    <n v="0.43642790972491413"/>
    <n v="0.43642790972491413"/>
    <n v="0.43642790972491413"/>
    <n v="0.43642790972491413"/>
    <n v="0.43642790972491413"/>
    <n v="0.43642790972491413"/>
    <n v="0.43642790972491413"/>
    <n v="5.2371349166989694"/>
  </r>
  <r>
    <s v="DE Florida"/>
    <x v="29"/>
    <s v="Customer Delivery"/>
    <s v="PEF Distribution Maintenance HW-367 "/>
    <s v="AFUDC Not Eligible"/>
    <s v="Maintenance"/>
    <s v="Maintenance"/>
    <s v="Distribution Operations"/>
    <s v="HW - Distribution Highway Jobs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7.6357444861696752E-2"/>
    <n v="7.6357444861696752E-2"/>
    <n v="7.6357444861696752E-2"/>
    <n v="0.16007805887185927"/>
    <n v="0.16007805887185927"/>
    <n v="0.16007805887185927"/>
    <n v="0.24228937273689069"/>
    <n v="0.24228937273689069"/>
    <n v="0.24228937273689069"/>
    <n v="1.43617462941134"/>
    <n v="0.32107139902726761"/>
    <n v="0.32107139902726761"/>
    <n v="0.32107139902726761"/>
    <n v="0.43042586771948932"/>
    <n v="0.43042586771948932"/>
    <n v="0.43042586771948932"/>
    <n v="0.54601234114623376"/>
    <n v="0.54601234114623376"/>
    <n v="0.54601234114623376"/>
    <n v="0.65923604433106553"/>
    <n v="0.65923604433106553"/>
    <n v="0.65923604433106553"/>
    <n v="5.8702369566721693"/>
    <n v="0.76692065115377905"/>
    <n v="0.76692065115377905"/>
    <n v="0.76692065115377905"/>
    <n v="0.88419252100037382"/>
    <n v="0.88419252100037382"/>
    <n v="0.88419252100037382"/>
    <n v="1.0025749350498607"/>
    <n v="1.0025749350498607"/>
    <n v="1.0025749350498607"/>
    <n v="1.1169167989350914"/>
    <n v="1.1169167989350914"/>
    <n v="1.1169167989350914"/>
    <n v="11.311814718417317"/>
    <n v="1.2325836936796131"/>
    <n v="1.2325836936796131"/>
    <n v="1.2325836936796131"/>
    <n v="1.386752694474471"/>
    <n v="1.386752694474471"/>
    <n v="1.386752694474471"/>
    <n v="1.547155689725817"/>
    <n v="1.547155689725817"/>
    <n v="1.547155689725817"/>
    <n v="1.6835241099797056"/>
    <n v="1.6835241099797056"/>
    <n v="1.6835241099797056"/>
    <n v="17.550048563578819"/>
    <n v="1.827771734682107"/>
    <n v="1.827771734682107"/>
    <n v="1.827771734682107"/>
    <n v="1.9896663733226838"/>
    <n v="1.9896663733226838"/>
    <n v="1.9896663733226838"/>
    <n v="2.1531830648563064"/>
    <n v="2.1531830648563064"/>
    <n v="2.1531830648563064"/>
    <n v="2.3111204133487799"/>
    <n v="2.3111204133487799"/>
    <n v="2.3111204133487799"/>
    <n v="24.845224758629634"/>
    <n v="2.4708880271136184"/>
    <n v="2.4708880271136184"/>
    <n v="2.4708880271136184"/>
    <n v="2.4708880271136184"/>
    <n v="2.4708880271136184"/>
    <n v="2.4708880271136184"/>
    <n v="2.4708880271136184"/>
    <n v="2.4708880271136184"/>
    <n v="2.4708880271136184"/>
    <n v="2.4708880271136184"/>
    <n v="2.4708880271136184"/>
    <n v="2.4708880271136184"/>
    <n v="29.650656325363414"/>
  </r>
  <r>
    <s v="DE Florida"/>
    <x v="29"/>
    <s v="Customer Delivery"/>
    <s v="PEF Distribution Maintenance HW-368 "/>
    <s v="AFUDC Not Eligible"/>
    <s v="Maintenance"/>
    <s v="Maintenance"/>
    <s v="Distribution Operations"/>
    <s v="HW - Distribution Highway Jobs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.16167859105859039"/>
    <n v="0.16167859105859039"/>
    <n v="0.16167859105859039"/>
    <n v="0.33894789256861435"/>
    <n v="0.33894789256861435"/>
    <n v="0.33894789256861435"/>
    <n v="0.51302141505026333"/>
    <n v="0.51302141505026333"/>
    <n v="0.51302141505026333"/>
    <n v="3.0409436960324037"/>
    <n v="0.67983379378346553"/>
    <n v="0.67983379378346553"/>
    <n v="0.67983379378346553"/>
    <n v="0.91137999672599102"/>
    <n v="0.91137999672599102"/>
    <n v="0.91137999672599102"/>
    <n v="1.1561217924070253"/>
    <n v="1.1561217924070253"/>
    <n v="1.1561217924070253"/>
    <n v="1.3958606788838619"/>
    <n v="1.3958606788838619"/>
    <n v="1.3958606788838619"/>
    <n v="12.42958878540103"/>
    <n v="1.6238711307963005"/>
    <n v="1.6238711307963005"/>
    <n v="1.6238711307963005"/>
    <n v="1.8721815702294951"/>
    <n v="1.8721815702294951"/>
    <n v="1.8721815702294951"/>
    <n v="2.122843466319694"/>
    <n v="2.122843466319694"/>
    <n v="2.122843466319694"/>
    <n v="2.3649499365592539"/>
    <n v="2.3649499365592539"/>
    <n v="2.3649499365592539"/>
    <n v="23.951538311714227"/>
    <n v="2.6098620156405885"/>
    <n v="2.6098620156405885"/>
    <n v="2.6098620156405885"/>
    <n v="2.9362981199205382"/>
    <n v="2.9362981199205382"/>
    <n v="2.9362981199205382"/>
    <n v="3.2759340299590174"/>
    <n v="3.2759340299590174"/>
    <n v="3.2759340299590174"/>
    <n v="3.5646793394893304"/>
    <n v="3.5646793394893304"/>
    <n v="3.5646793394893304"/>
    <n v="37.160320515028424"/>
    <n v="3.8701080081368255"/>
    <n v="3.8701080081368255"/>
    <n v="3.8701080081368255"/>
    <n v="4.2129023109419768"/>
    <n v="4.2129023109419768"/>
    <n v="4.2129023109419768"/>
    <n v="4.5591311344653782"/>
    <n v="4.5591311344653782"/>
    <n v="4.5591311344653782"/>
    <n v="4.8935463054554944"/>
    <n v="4.8935463054554944"/>
    <n v="4.8935463054554944"/>
    <n v="52.607063276999021"/>
    <n v="5.2318368642487956"/>
    <n v="5.2318368642487956"/>
    <n v="5.2318368642487956"/>
    <n v="5.2318368642487956"/>
    <n v="5.2318368642487956"/>
    <n v="5.2318368642487956"/>
    <n v="5.2318368642487956"/>
    <n v="5.2318368642487956"/>
    <n v="5.2318368642487956"/>
    <n v="5.2318368642487956"/>
    <n v="5.2318368642487956"/>
    <n v="5.2318368642487956"/>
    <n v="62.782042370985558"/>
  </r>
  <r>
    <s v="DE Florida"/>
    <x v="29"/>
    <s v="Customer Delivery"/>
    <s v="PEF Distribution Maintenance HW-369 "/>
    <s v="AFUDC Not Eligible"/>
    <s v="Maintenance"/>
    <s v="Maintenance"/>
    <s v="Distribution Operations"/>
    <s v="HW - Distribution Highway Jobs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.29264132329620868"/>
    <n v="0.29264132329620868"/>
    <n v="0.29264132329620868"/>
    <n v="0.61350212888603883"/>
    <n v="0.61350212888603883"/>
    <n v="0.61350212888603883"/>
    <n v="0.92857851368334099"/>
    <n v="0.92857851368334099"/>
    <n v="0.92857851368334099"/>
    <n v="5.5041658975967653"/>
    <n v="1.2305120902629527"/>
    <n v="1.2305120902629527"/>
    <n v="1.2305120902629527"/>
    <n v="1.6496151192394839"/>
    <n v="1.6496151192394839"/>
    <n v="1.6496151192394839"/>
    <n v="2.0926024219184973"/>
    <n v="2.0926024219184973"/>
    <n v="2.0926024219184973"/>
    <n v="2.5265343638335329"/>
    <n v="2.5265343638335329"/>
    <n v="2.5265343638335329"/>
    <n v="22.497791985763403"/>
    <n v="2.9392376162316327"/>
    <n v="2.9392376162316327"/>
    <n v="2.9392376162316327"/>
    <n v="3.3886842319413151"/>
    <n v="3.3886842319413151"/>
    <n v="3.3886842319413151"/>
    <n v="3.8423870289009314"/>
    <n v="3.8423870289009314"/>
    <n v="3.8423870289009314"/>
    <n v="4.2806043424338265"/>
    <n v="4.2806043424338265"/>
    <n v="4.2806043424338265"/>
    <n v="43.352739658523113"/>
    <n v="4.7238998613044387"/>
    <n v="4.7238998613044387"/>
    <n v="4.7238998613044387"/>
    <n v="5.3147554155412102"/>
    <n v="5.3147554155412102"/>
    <n v="5.3147554155412102"/>
    <n v="5.9295028691267904"/>
    <n v="5.9295028691267904"/>
    <n v="5.9295028691267904"/>
    <n v="6.4521373683716705"/>
    <n v="6.4521373683716705"/>
    <n v="6.4521373683716705"/>
    <n v="67.260886543032342"/>
    <n v="7.004969064766227"/>
    <n v="7.004969064766227"/>
    <n v="7.004969064766227"/>
    <n v="7.6254332692999469"/>
    <n v="7.6254332692999469"/>
    <n v="7.6254332692999469"/>
    <n v="8.2521140216233029"/>
    <n v="8.2521140216233029"/>
    <n v="8.2521140216233029"/>
    <n v="8.85741183828606"/>
    <n v="8.85741183828606"/>
    <n v="8.85741183828606"/>
    <n v="95.219784581926589"/>
    <n v="9.4697241805429879"/>
    <n v="9.4697241805429879"/>
    <n v="9.4697241805429879"/>
    <n v="9.4697241805429879"/>
    <n v="9.4697241805429879"/>
    <n v="9.4697241805429879"/>
    <n v="9.4697241805429879"/>
    <n v="9.4697241805429879"/>
    <n v="9.4697241805429879"/>
    <n v="9.4697241805429879"/>
    <n v="9.4697241805429879"/>
    <n v="9.4697241805429879"/>
    <n v="113.63669016651583"/>
  </r>
  <r>
    <s v="DE Florida"/>
    <x v="29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.27358392643602597"/>
    <n v="0.61366308303832007"/>
    <n v="1.0356366677247864"/>
    <n v="1.4933917728575108"/>
    <n v="2.0014794461284624"/>
    <n v="2.6447753664407907"/>
    <n v="3.0769298986806493"/>
    <n v="3.4816149592463344"/>
    <n v="3.758996702020668"/>
    <n v="4.0576975564616333"/>
    <n v="4.2955734814149755"/>
    <n v="26.733342860450158"/>
    <n v="4.5310524535310197"/>
    <n v="4.8277833542541693"/>
    <n v="5.1906103052744204"/>
    <n v="5.6170360616029349"/>
    <n v="6.0763354137655083"/>
    <n v="6.6106639814934267"/>
    <n v="7.2254113771197686"/>
    <n v="7.642159825279033"/>
    <n v="8.0246638965348005"/>
    <n v="8.3118277958743008"/>
    <n v="8.625350735933603"/>
    <n v="8.8740085415773287"/>
    <n v="81.556903742240308"/>
    <n v="9.1155328631080792"/>
    <n v="9.4223807333541352"/>
    <n v="9.8065986101546248"/>
    <n v="10.217838898747983"/>
    <n v="10.666767941384554"/>
    <n v="11.140863257483074"/>
    <n v="11.654961639020472"/>
    <n v="12.088167180599452"/>
    <n v="12.48535773790876"/>
    <n v="12.829149653110695"/>
    <n v="13.154664119394928"/>
    <n v="13.424995070947626"/>
    <n v="136.00727770521439"/>
    <n v="13.692552357022898"/>
    <n v="14.021244020987899"/>
    <n v="14.432813484218601"/>
    <n v="14.87332902254972"/>
    <n v="15.354216290589433"/>
    <n v="15.862061361182485"/>
    <n v="16.41275722338202"/>
    <n v="16.876801670509106"/>
    <n v="17.302267309519387"/>
    <n v="17.670532979979559"/>
    <n v="18.019220071996354"/>
    <n v="18.308795261864372"/>
    <n v="192.82659105380182"/>
    <n v="18.595399334781401"/>
    <n v="18.950561195399143"/>
    <n v="19.395275170104703"/>
    <n v="19.871266305192822"/>
    <n v="20.390880386073654"/>
    <n v="20.93962323522781"/>
    <n v="21.534667735882085"/>
    <n v="22.036082609818575"/>
    <n v="22.495811847113433"/>
    <n v="22.893734688065674"/>
    <n v="23.270502248520934"/>
    <n v="23.583397507200846"/>
    <n v="253.95720226338108"/>
    <n v="23.893082377373208"/>
    <n v="23.893082377373208"/>
    <n v="23.893082377373208"/>
    <n v="23.893082377373208"/>
    <n v="23.893082377373208"/>
    <n v="23.893082377373208"/>
    <n v="23.893082377373208"/>
    <n v="23.893082377373208"/>
    <n v="23.893082377373208"/>
    <n v="23.893082377373208"/>
    <n v="23.893082377373208"/>
    <n v="23.893082377373208"/>
    <n v="286.71698852847857"/>
  </r>
  <r>
    <s v="DE Florida"/>
    <x v="29"/>
    <s v="Customer Delivery"/>
    <s v="PEF Distribution Maintenance IK-364 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.82461537716411071"/>
    <n v="1.8496555015620231"/>
    <n v="3.1215354369897645"/>
    <n v="4.5012652463580967"/>
    <n v="6.0327035650662522"/>
    <n v="7.9716760583224602"/>
    <n v="9.274242613450399"/>
    <n v="10.494012825093609"/>
    <n v="11.330075284668627"/>
    <n v="12.230396151295544"/>
    <n v="12.947383249656863"/>
    <n v="80.577561309627754"/>
    <n v="13.657145639338394"/>
    <n v="14.551528824796785"/>
    <n v="15.64513358059676"/>
    <n v="16.930432905261412"/>
    <n v="18.314817263833501"/>
    <n v="19.925348844202308"/>
    <n v="21.778272596371679"/>
    <n v="23.034403331967983"/>
    <n v="24.18731733204956"/>
    <n v="25.052864406567227"/>
    <n v="25.9978608500153"/>
    <n v="26.747345853965808"/>
    <n v="245.82247142896674"/>
    <n v="27.475329665324544"/>
    <n v="28.400206632883247"/>
    <n v="29.558286252246841"/>
    <n v="30.79781472199701"/>
    <n v="32.150941700749705"/>
    <n v="33.579922902201012"/>
    <n v="35.129478229933518"/>
    <n v="36.435212655608069"/>
    <n v="37.632393518856716"/>
    <n v="38.668624351249967"/>
    <n v="39.649764719706937"/>
    <n v="40.464575233167004"/>
    <n v="409.94255058392457"/>
    <n v="41.271025580028137"/>
    <n v="42.261742410443169"/>
    <n v="43.502263052764519"/>
    <n v="44.830030701689282"/>
    <n v="46.279483676042702"/>
    <n v="47.810190760641653"/>
    <n v="49.47005536608868"/>
    <n v="50.868742020577109"/>
    <n v="52.151147434350108"/>
    <n v="53.261145154973207"/>
    <n v="54.312130648314763"/>
    <n v="55.184945647065142"/>
    <n v="581.20290245297838"/>
    <n v="56.048805336353269"/>
    <n v="57.11930657326014"/>
    <n v="58.459728822327207"/>
    <n v="59.894424253819409"/>
    <n v="61.46060457320862"/>
    <n v="63.114582558743443"/>
    <n v="64.90811937842642"/>
    <n v="66.419445064745631"/>
    <n v="67.805125149624132"/>
    <n v="69.004513205233394"/>
    <n v="70.140136660950802"/>
    <n v="71.083241196039523"/>
    <n v="765.45803277273194"/>
    <n v="72.016669227963462"/>
    <n v="72.016669227963462"/>
    <n v="72.016669227963462"/>
    <n v="72.016669227963462"/>
    <n v="72.016669227963462"/>
    <n v="72.016669227963462"/>
    <n v="72.016669227963462"/>
    <n v="72.016669227963462"/>
    <n v="72.016669227963462"/>
    <n v="72.016669227963462"/>
    <n v="72.016669227963462"/>
    <n v="72.016669227963462"/>
    <n v="864.20003073556154"/>
  </r>
  <r>
    <s v="DE Florida"/>
    <x v="29"/>
    <s v="Customer Delivery"/>
    <s v="PEF Distribution Maintenance IK-365 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.55570297809233915"/>
    <n v="1.2464708991939355"/>
    <n v="2.1035825750927808"/>
    <n v="3.0333735846487078"/>
    <n v="4.0653999790600732"/>
    <n v="5.3720610222328906"/>
    <n v="6.2498522130028178"/>
    <n v="7.0718474825180948"/>
    <n v="7.6352645755328181"/>
    <n v="8.2419849941403953"/>
    <n v="8.7251579701081674"/>
    <n v="54.300698273623013"/>
    <n v="9.2034622615468979"/>
    <n v="9.8061813151548769"/>
    <n v="10.543154498633418"/>
    <n v="11.409309414289421"/>
    <n v="12.342237094499126"/>
    <n v="13.427563927234861"/>
    <n v="14.676237279409845"/>
    <n v="15.522735671235571"/>
    <n v="16.299676971473026"/>
    <n v="16.88296355611412"/>
    <n v="17.519790557469261"/>
    <n v="18.02486366217315"/>
    <n v="165.65817620923357"/>
    <n v="18.515447252023613"/>
    <n v="19.138715868489275"/>
    <n v="19.919138246206245"/>
    <n v="20.754448478279834"/>
    <n v="21.666312012059553"/>
    <n v="22.629293216721742"/>
    <n v="23.673528546532275"/>
    <n v="24.553454544808478"/>
    <n v="25.360226998301105"/>
    <n v="26.05853626526185"/>
    <n v="26.719720424297545"/>
    <n v="27.268815968050173"/>
    <n v="276.25763782103172"/>
    <n v="27.812277649513753"/>
    <n v="28.479915324427342"/>
    <n v="29.315894175190156"/>
    <n v="30.210668220345156"/>
    <n v="31.187445220578923"/>
    <n v="32.218978841045711"/>
    <n v="33.337550880836098"/>
    <n v="34.280116785913258"/>
    <n v="35.144321513705485"/>
    <n v="35.892341810328212"/>
    <n v="36.600594148030517"/>
    <n v="37.188778539882719"/>
    <n v="391.66888310979732"/>
    <n v="37.770928006513138"/>
    <n v="38.492331877790079"/>
    <n v="39.395633776269669"/>
    <n v="40.362465763659372"/>
    <n v="41.417904567999045"/>
    <n v="42.532509652640762"/>
    <n v="43.741162534477262"/>
    <n v="44.759635155789894"/>
    <n v="45.693436017590926"/>
    <n v="46.501695883763411"/>
    <n v="47.26698519779967"/>
    <n v="47.902537254327591"/>
    <n v="515.83722568862083"/>
    <n v="48.53156837785437"/>
    <n v="48.53156837785437"/>
    <n v="48.53156837785437"/>
    <n v="48.53156837785437"/>
    <n v="48.53156837785437"/>
    <n v="48.53156837785437"/>
    <n v="48.53156837785437"/>
    <n v="48.53156837785437"/>
    <n v="48.53156837785437"/>
    <n v="48.53156837785437"/>
    <n v="48.53156837785437"/>
    <n v="48.53156837785437"/>
    <n v="582.37882053425233"/>
  </r>
  <r>
    <s v="DE Florida"/>
    <x v="29"/>
    <s v="Customer Delivery"/>
    <s v="PEF Distribution Maintenance IK-366 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2.6821887604684718E-2"/>
    <n v="6.0162899388195544E-2"/>
    <n v="0.10153275692349518"/>
    <n v="0.14641059803164805"/>
    <n v="0.19622299250719105"/>
    <n v="0.25929106487512055"/>
    <n v="0.30165905206863358"/>
    <n v="0.34133396042742559"/>
    <n v="0.36852818205149612"/>
    <n v="0.39781250752195574"/>
    <n v="0.42113361927758702"/>
    <n v="2.6209095206774329"/>
    <n v="0.44421973623497407"/>
    <n v="0.47331092946300257"/>
    <n v="0.50888211168481801"/>
    <n v="0.55068845556248225"/>
    <n v="0.59571769306591327"/>
    <n v="0.6481027179256309"/>
    <n v="0.70837192220806178"/>
    <n v="0.74922951271628335"/>
    <n v="0.78672981962833999"/>
    <n v="0.8148830738510735"/>
    <n v="0.84562054139643861"/>
    <n v="0.86999869767881477"/>
    <n v="7.9957552114158332"/>
    <n v="0.89367749449369405"/>
    <n v="0.92376054503943261"/>
    <n v="0.96142887168969415"/>
    <n v="1.0017464478823452"/>
    <n v="1.0457589908739471"/>
    <n v="1.0922388095093283"/>
    <n v="1.1426404876597105"/>
    <n v="1.1851115147310873"/>
    <n v="1.2240516696757655"/>
    <n v="1.2577566765051846"/>
    <n v="1.2896697809850863"/>
    <n v="1.3161727502679303"/>
    <n v="13.334014039313207"/>
    <n v="1.3424037922315872"/>
    <n v="1.3746283859140951"/>
    <n v="1.4149782340506438"/>
    <n v="1.458165925707658"/>
    <n v="1.5053116203466343"/>
    <n v="1.5551002303044097"/>
    <n v="1.6090898879304938"/>
    <n v="1.6545843296784495"/>
    <n v="1.6962965446387743"/>
    <n v="1.7324009333374149"/>
    <n v="1.766585858282067"/>
    <n v="1.7949755129555895"/>
    <n v="18.904521255377819"/>
    <n v="1.8230738823699313"/>
    <n v="1.8578935869887525"/>
    <n v="1.9014928890426852"/>
    <n v="1.9481585718277639"/>
    <n v="1.9991010034857739"/>
    <n v="2.0528991897155811"/>
    <n v="2.1112367423790293"/>
    <n v="2.1603949424503575"/>
    <n v="2.2054663254513374"/>
    <n v="2.244478272733458"/>
    <n v="2.281416178009064"/>
    <n v="2.3120921083156416"/>
    <n v="24.897703692769376"/>
    <n v="2.3424532954249906"/>
    <n v="2.3424532954249906"/>
    <n v="2.3424532954249906"/>
    <n v="2.3424532954249906"/>
    <n v="2.3424532954249906"/>
    <n v="2.3424532954249906"/>
    <n v="2.3424532954249906"/>
    <n v="2.3424532954249906"/>
    <n v="2.3424532954249906"/>
    <n v="2.3424532954249906"/>
    <n v="2.3424532954249906"/>
    <n v="2.3424532954249906"/>
    <n v="28.109439545099892"/>
  </r>
  <r>
    <s v="DE Florida"/>
    <x v="29"/>
    <s v="Customer Delivery"/>
    <s v="PEF Distribution Maintenance IK-367 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.15185527659946377"/>
    <n v="0.34061934276484107"/>
    <n v="0.57483966504395123"/>
    <n v="0.82892084960141077"/>
    <n v="1.1109395893952505"/>
    <n v="1.4680069112475023"/>
    <n v="1.7078782621776931"/>
    <n v="1.9325024300095801"/>
    <n v="2.0864657195250085"/>
    <n v="2.252262378204938"/>
    <n v="2.3842975999034985"/>
    <n v="14.838588024473136"/>
    <n v="2.5150023708667195"/>
    <n v="2.6797055886029368"/>
    <n v="2.8810960274443946"/>
    <n v="3.1177875685738918"/>
    <n v="3.3727259016594489"/>
    <n v="3.6693098914586155"/>
    <n v="4.0105310919061035"/>
    <n v="4.2418511540604902"/>
    <n v="4.4541635596087303"/>
    <n v="4.6135565251665129"/>
    <n v="4.7875803189003001"/>
    <n v="4.9256001227189774"/>
    <n v="45.268910120967121"/>
    <n v="5.0596604205198661"/>
    <n v="5.2299791553124493"/>
    <n v="5.4432428244031863"/>
    <n v="5.6715055318900989"/>
    <n v="5.9206877292186775"/>
    <n v="6.1838386982778406"/>
    <n v="6.4691937370211479"/>
    <n v="6.7096484603591415"/>
    <n v="6.9301127351746574"/>
    <n v="7.1209376021752302"/>
    <n v="7.3016174029173913"/>
    <n v="7.4516670858655232"/>
    <n v="75.492091383135218"/>
    <n v="7.6001772202599245"/>
    <n v="7.7826205538196351"/>
    <n v="8.011065972718928"/>
    <n v="8.2555781770398031"/>
    <n v="8.5224990815411399"/>
    <n v="8.80438316248555"/>
    <n v="9.1100519697356166"/>
    <n v="9.3676241114579373"/>
    <n v="9.603782730632453"/>
    <n v="9.8081919807602862"/>
    <n v="10.001733960710103"/>
    <n v="10.162465335270706"/>
    <n v="107.03017425643208"/>
    <n v="10.321547564019719"/>
    <n v="10.518683423879157"/>
    <n v="10.765526008954604"/>
    <n v="11.029729269794204"/>
    <n v="11.318145848227903"/>
    <n v="11.622730617610427"/>
    <n v="11.953015544846362"/>
    <n v="12.231330485949147"/>
    <n v="12.486507430734299"/>
    <n v="12.707378166326206"/>
    <n v="12.916506468752328"/>
    <n v="13.090181862158925"/>
    <n v="140.9612826912533"/>
    <n v="13.262075299874059"/>
    <n v="13.262075299874059"/>
    <n v="13.262075299874059"/>
    <n v="13.262075299874059"/>
    <n v="13.262075299874059"/>
    <n v="13.262075299874059"/>
    <n v="13.262075299874059"/>
    <n v="13.262075299874059"/>
    <n v="13.262075299874059"/>
    <n v="13.262075299874059"/>
    <n v="13.262075299874059"/>
    <n v="13.262075299874059"/>
    <n v="159.1449035984887"/>
  </r>
  <r>
    <s v="DE Florida"/>
    <x v="29"/>
    <s v="Customer Delivery"/>
    <s v="PEF Distribution Maintenance IK-368 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.32153704474898887"/>
    <n v="0.72122444020056264"/>
    <n v="1.2171605178412577"/>
    <n v="1.7551498129015304"/>
    <n v="2.352293844954648"/>
    <n v="3.1083450933260499"/>
    <n v="3.6162466099883543"/>
    <n v="4.0918638734856767"/>
    <n v="4.4178644064878902"/>
    <n v="4.7689208126594869"/>
    <n v="5.0484910451757425"/>
    <n v="31.419097501770189"/>
    <n v="5.3252441928517182"/>
    <n v="5.6739853566588607"/>
    <n v="6.1004077240329107"/>
    <n v="6.601576339020184"/>
    <n v="7.1413805529348231"/>
    <n v="7.7693649189402185"/>
    <n v="8.4918637273746089"/>
    <n v="8.981658819398012"/>
    <n v="9.4312072642873552"/>
    <n v="9.7687045462185385"/>
    <n v="10.137181016751448"/>
    <n v="10.429422951509805"/>
    <n v="95.851997409978495"/>
    <n v="10.713281062589886"/>
    <n v="11.073912473476186"/>
    <n v="11.525475115534579"/>
    <n v="12.008796591319264"/>
    <n v="12.536412813338471"/>
    <n v="13.093606391387734"/>
    <n v="13.697814673881357"/>
    <n v="14.206951418216963"/>
    <n v="14.673760560344331"/>
    <n v="15.077811477599056"/>
    <n v="15.460381319605297"/>
    <n v="15.778095216027356"/>
    <n v="159.8462991133205"/>
    <n v="16.092549285703193"/>
    <n v="16.478853216791951"/>
    <n v="16.962561564135495"/>
    <n v="17.480289583490162"/>
    <n v="18.045465590126138"/>
    <n v="18.642324496700152"/>
    <n v="19.289544976330703"/>
    <n v="19.834925993794506"/>
    <n v="20.334966204459423"/>
    <n v="20.767780576651557"/>
    <n v="21.177584685283708"/>
    <n v="21.517915902821674"/>
    <n v="226.62476207628865"/>
    <n v="21.854755233330796"/>
    <n v="22.272168992092983"/>
    <n v="22.794831339432456"/>
    <n v="23.35425303096498"/>
    <n v="23.964943791028521"/>
    <n v="24.609868938286489"/>
    <n v="25.309211376736553"/>
    <n v="25.898513017585785"/>
    <n v="26.438822465842279"/>
    <n v="26.906492244489982"/>
    <n v="27.349298697062771"/>
    <n v="27.717037467766595"/>
    <n v="298.47019659462018"/>
    <n v="28.081003140954564"/>
    <n v="28.081003140954564"/>
    <n v="28.081003140954564"/>
    <n v="28.081003140954564"/>
    <n v="28.081003140954564"/>
    <n v="28.081003140954564"/>
    <n v="28.081003140954564"/>
    <n v="28.081003140954564"/>
    <n v="28.081003140954564"/>
    <n v="28.081003140954564"/>
    <n v="28.081003140954564"/>
    <n v="28.081003140954564"/>
    <n v="336.97203769145489"/>
  </r>
  <r>
    <s v="DE Florida"/>
    <x v="29"/>
    <s v="Customer Delivery"/>
    <s v="PEF Distribution Maintenance IK-369 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.58198816335551473"/>
    <n v="1.3054299471064437"/>
    <n v="2.2030836752893581"/>
    <n v="3.1768545264255978"/>
    <n v="4.2576965760395167"/>
    <n v="5.6261637079863718"/>
    <n v="6.5454751082591818"/>
    <n v="7.4063513965856878"/>
    <n v="7.9964185585296281"/>
    <n v="8.6318373272176725"/>
    <n v="9.1378647626505902"/>
    <n v="56.869163749445562"/>
    <n v="9.6387932209703386"/>
    <n v="10.270021356966389"/>
    <n v="11.041853948123874"/>
    <n v="11.948978668373663"/>
    <n v="12.926034557137575"/>
    <n v="14.062698197474173"/>
    <n v="15.370434775309358"/>
    <n v="16.256973202785971"/>
    <n v="17.070664433868604"/>
    <n v="17.681540929925049"/>
    <n v="18.348490346259283"/>
    <n v="18.87745380363712"/>
    <n v="173.49393744083139"/>
    <n v="19.391242380782341"/>
    <n v="20.043992090023071"/>
    <n v="20.861329056271202"/>
    <n v="21.736150115293487"/>
    <n v="22.691145507035195"/>
    <n v="23.699676475451383"/>
    <n v="24.793304952652722"/>
    <n v="25.714852138495665"/>
    <n v="26.55978555970179"/>
    <n v="27.291125400866164"/>
    <n v="27.983584087479507"/>
    <n v="28.558652279685933"/>
    <n v="289.3248400437385"/>
    <n v="29.127820123512997"/>
    <n v="29.827037582350041"/>
    <n v="30.702558886248216"/>
    <n v="31.639656443194212"/>
    <n v="32.662635759096844"/>
    <n v="33.742961726173405"/>
    <n v="34.914443097846501"/>
    <n v="35.901593107048413"/>
    <n v="36.806675394023983"/>
    <n v="37.590077635413039"/>
    <n v="38.331830862337661"/>
    <n v="38.947836835714973"/>
    <n v="410.19512745296026"/>
    <n v="39.557522427189951"/>
    <n v="40.313049265507985"/>
    <n v="41.259078049907131"/>
    <n v="42.271641946084053"/>
    <n v="43.377003830917644"/>
    <n v="44.544330607362518"/>
    <n v="45.810153715327743"/>
    <n v="46.87680088778022"/>
    <n v="47.854771260307309"/>
    <n v="48.701262449975786"/>
    <n v="49.502750546801423"/>
    <n v="50.168364712421464"/>
    <n v="540.23672969958329"/>
    <n v="50.827149499811931"/>
    <n v="50.827149499811931"/>
    <n v="50.827149499811931"/>
    <n v="50.827149499811931"/>
    <n v="50.827149499811931"/>
    <n v="50.827149499811931"/>
    <n v="50.827149499811931"/>
    <n v="50.827149499811931"/>
    <n v="50.827149499811931"/>
    <n v="50.827149499811931"/>
    <n v="50.827149499811931"/>
    <n v="50.827149499811931"/>
    <n v="609.9257939977432"/>
  </r>
  <r>
    <s v="DE Florida"/>
    <x v="29"/>
    <s v="Customer Delivery"/>
    <s v="PEF Distribution Maintenance IK_Annual-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6182192601555E-2"/>
    <n v="8.16182192601555E-2"/>
    <n v="8.16182192601555E-2"/>
    <n v="8.16182192601555E-2"/>
    <n v="8.16182192601555E-2"/>
    <n v="8.16182192601555E-2"/>
    <n v="8.16182192601555E-2"/>
    <n v="8.16182192601555E-2"/>
    <n v="8.16182192601555E-2"/>
    <n v="8.16182192601555E-2"/>
    <n v="8.16182192601555E-2"/>
    <n v="8.16182192601555E-2"/>
    <n v="0.97941863112186622"/>
    <n v="0.16722337147299463"/>
    <n v="0.16722337147299463"/>
    <n v="0.16722337147299463"/>
    <n v="0.16722337147299463"/>
    <n v="0.16722337147299463"/>
    <n v="0.16722337147299463"/>
    <n v="0.16722337147299463"/>
    <n v="0.16722337147299463"/>
    <n v="0.16722337147299463"/>
    <n v="0.16722337147299463"/>
    <n v="0.16722337147299463"/>
    <n v="0.16722337147299463"/>
    <n v="2.0066804576759361"/>
    <n v="0.25335653587299445"/>
    <n v="0.25335653587299445"/>
    <n v="0.25335653587299445"/>
    <n v="0.25335653587299445"/>
    <n v="0.25335653587299445"/>
    <n v="0.25335653587299445"/>
    <n v="0.25335653587299445"/>
    <n v="0.25335653587299445"/>
    <n v="0.25335653587299445"/>
    <n v="0.25335653587299445"/>
    <n v="0.25335653587299445"/>
    <n v="0.25335653587299445"/>
    <n v="3.0402784304759343"/>
    <n v="0.34164302938299429"/>
    <n v="0.34164302938299429"/>
    <n v="0.34164302938299429"/>
    <n v="0.34164302938299429"/>
    <n v="0.34164302938299429"/>
    <n v="0.34164302938299429"/>
    <n v="0.34164302938299429"/>
    <n v="0.34164302938299429"/>
    <n v="0.34164302938299429"/>
    <n v="0.34164302938299429"/>
    <n v="0.34164302938299429"/>
    <n v="0.34164302938299429"/>
    <n v="4.099716352595931"/>
    <n v="0.43257811779492139"/>
    <n v="0.43257811779492139"/>
    <n v="0.43257811779492139"/>
    <n v="0.43257811779492139"/>
    <n v="0.43257811779492139"/>
    <n v="0.43257811779492139"/>
    <n v="0.43257811779492139"/>
    <n v="0.43257811779492139"/>
    <n v="0.43257811779492139"/>
    <n v="0.43257811779492139"/>
    <n v="0.43257811779492139"/>
    <n v="0.43257811779492139"/>
    <n v="5.1909374135390571"/>
  </r>
  <r>
    <s v="DE Florida"/>
    <x v="29"/>
    <s v="Customer Delivery"/>
    <s v="PEF Distribution Maintenance IK_Annual-364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60072838906868"/>
    <n v="0.2460072838906868"/>
    <n v="0.2460072838906868"/>
    <n v="0.2460072838906868"/>
    <n v="0.2460072838906868"/>
    <n v="0.2460072838906868"/>
    <n v="0.2460072838906868"/>
    <n v="0.2460072838906868"/>
    <n v="0.2460072838906868"/>
    <n v="0.2460072838906868"/>
    <n v="0.2460072838906868"/>
    <n v="0.2460072838906868"/>
    <n v="2.952087406688241"/>
    <n v="0.50403167077179356"/>
    <n v="0.50403167077179356"/>
    <n v="0.50403167077179356"/>
    <n v="0.50403167077179356"/>
    <n v="0.50403167077179356"/>
    <n v="0.50403167077179356"/>
    <n v="0.50403167077179356"/>
    <n v="0.50403167077179356"/>
    <n v="0.50403167077179356"/>
    <n v="0.50403167077179356"/>
    <n v="0.50403167077179356"/>
    <n v="0.50403167077179356"/>
    <n v="6.048380049261521"/>
    <n v="0.76364755089058756"/>
    <n v="0.76364755089058756"/>
    <n v="0.76364755089058756"/>
    <n v="0.76364755089058756"/>
    <n v="0.76364755089058756"/>
    <n v="0.76364755089058756"/>
    <n v="0.76364755089058756"/>
    <n v="0.76364755089058756"/>
    <n v="0.76364755089058756"/>
    <n v="0.76364755089058756"/>
    <n v="0.76364755089058756"/>
    <n v="0.76364755089058756"/>
    <n v="9.1637706106870489"/>
    <n v="1.0297538280123513"/>
    <n v="1.0297538280123513"/>
    <n v="1.0297538280123513"/>
    <n v="1.0297538280123513"/>
    <n v="1.0297538280123513"/>
    <n v="1.0297538280123513"/>
    <n v="1.0297538280123513"/>
    <n v="1.0297538280123513"/>
    <n v="1.0297538280123513"/>
    <n v="1.0297538280123513"/>
    <n v="1.0297538280123513"/>
    <n v="1.0297538280123513"/>
    <n v="12.357045936148216"/>
    <n v="1.3038432937390143"/>
    <n v="1.3038432937390143"/>
    <n v="1.3038432937390143"/>
    <n v="1.3038432937390143"/>
    <n v="1.3038432937390143"/>
    <n v="1.3038432937390143"/>
    <n v="1.3038432937390143"/>
    <n v="1.3038432937390143"/>
    <n v="1.3038432937390143"/>
    <n v="1.3038432937390143"/>
    <n v="1.3038432937390143"/>
    <n v="1.3038432937390143"/>
    <n v="15.646119524868171"/>
  </r>
  <r>
    <s v="DE Florida"/>
    <x v="29"/>
    <s v="Customer Delivery"/>
    <s v="PEF Distribution Maintenance IK_Annual-365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578272013384429"/>
    <n v="0.16578272013384429"/>
    <n v="0.16578272013384429"/>
    <n v="0.16578272013384429"/>
    <n v="0.16578272013384429"/>
    <n v="0.16578272013384429"/>
    <n v="0.16578272013384429"/>
    <n v="0.16578272013384429"/>
    <n v="0.16578272013384429"/>
    <n v="0.16578272013384429"/>
    <n v="0.16578272013384429"/>
    <n v="0.16578272013384429"/>
    <n v="1.9893926416061312"/>
    <n v="0.33966368837795852"/>
    <n v="0.33966368837795852"/>
    <n v="0.33966368837795852"/>
    <n v="0.33966368837795852"/>
    <n v="0.33966368837795852"/>
    <n v="0.33966368837795852"/>
    <n v="0.33966368837795852"/>
    <n v="0.33966368837795852"/>
    <n v="0.33966368837795852"/>
    <n v="0.33966368837795852"/>
    <n v="0.33966368837795852"/>
    <n v="0.33966368837795852"/>
    <n v="4.0759642605355024"/>
    <n v="0.51461715363860661"/>
    <n v="0.51461715363860661"/>
    <n v="0.51461715363860661"/>
    <n v="0.51461715363860661"/>
    <n v="0.51461715363860661"/>
    <n v="0.51461715363860661"/>
    <n v="0.51461715363860661"/>
    <n v="0.51461715363860661"/>
    <n v="0.51461715363860661"/>
    <n v="0.51461715363860661"/>
    <n v="0.51461715363860661"/>
    <n v="0.51461715363860661"/>
    <n v="6.175405843663281"/>
    <n v="0.69394445553077089"/>
    <n v="0.69394445553077089"/>
    <n v="0.69394445553077089"/>
    <n v="0.69394445553077089"/>
    <n v="0.69394445553077089"/>
    <n v="0.69394445553077089"/>
    <n v="0.69394445553077089"/>
    <n v="0.69394445553077089"/>
    <n v="0.69394445553077089"/>
    <n v="0.69394445553077089"/>
    <n v="0.69394445553077089"/>
    <n v="0.69394445553077089"/>
    <n v="8.3273334663692484"/>
    <n v="0.87865157667596916"/>
    <n v="0.87865157667596916"/>
    <n v="0.87865157667596916"/>
    <n v="0.87865157667596916"/>
    <n v="0.87865157667596916"/>
    <n v="0.87865157667596916"/>
    <n v="0.87865157667596916"/>
    <n v="0.87865157667596916"/>
    <n v="0.87865157667596916"/>
    <n v="0.87865157667596916"/>
    <n v="0.87865157667596916"/>
    <n v="0.87865157667596916"/>
    <n v="10.543818920111628"/>
  </r>
  <r>
    <s v="DE Florida"/>
    <x v="29"/>
    <s v="Customer Delivery"/>
    <s v="PEF Distribution Maintenance IK_Annual-366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0017665219170309E-3"/>
    <n v="8.0017665219170309E-3"/>
    <n v="8.0017665219170309E-3"/>
    <n v="8.0017665219170309E-3"/>
    <n v="8.0017665219170309E-3"/>
    <n v="8.0017665219170309E-3"/>
    <n v="8.0017665219170309E-3"/>
    <n v="8.0017665219170309E-3"/>
    <n v="8.0017665219170309E-3"/>
    <n v="8.0017665219170309E-3"/>
    <n v="8.0017665219170309E-3"/>
    <n v="8.0017665219170309E-3"/>
    <n v="9.602119826300437E-2"/>
    <n v="1.6394407862166272E-2"/>
    <n v="1.6394407862166272E-2"/>
    <n v="1.6394407862166272E-2"/>
    <n v="1.6394407862166272E-2"/>
    <n v="1.6394407862166272E-2"/>
    <n v="1.6394407862166272E-2"/>
    <n v="1.6394407862166272E-2"/>
    <n v="1.6394407862166272E-2"/>
    <n v="1.6394407862166272E-2"/>
    <n v="1.6394407862166272E-2"/>
    <n v="1.6394407862166272E-2"/>
    <n v="1.6394407862166272E-2"/>
    <n v="0.19673289434599531"/>
    <n v="2.4838814975801468E-2"/>
    <n v="2.4838814975801468E-2"/>
    <n v="2.4838814975801468E-2"/>
    <n v="2.4838814975801468E-2"/>
    <n v="2.4838814975801468E-2"/>
    <n v="2.4838814975801468E-2"/>
    <n v="2.4838814975801468E-2"/>
    <n v="2.4838814975801468E-2"/>
    <n v="2.4838814975801468E-2"/>
    <n v="2.4838814975801468E-2"/>
    <n v="2.4838814975801468E-2"/>
    <n v="2.4838814975801468E-2"/>
    <n v="0.29806577970961767"/>
    <n v="3.3494332267277556E-2"/>
    <n v="3.3494332267277556E-2"/>
    <n v="3.3494332267277556E-2"/>
    <n v="3.3494332267277556E-2"/>
    <n v="3.3494332267277556E-2"/>
    <n v="3.3494332267277556E-2"/>
    <n v="3.3494332267277556E-2"/>
    <n v="3.3494332267277556E-2"/>
    <n v="3.3494332267277556E-2"/>
    <n v="3.3494332267277556E-2"/>
    <n v="3.3494332267277556E-2"/>
    <n v="3.3494332267277556E-2"/>
    <n v="0.40193198720733064"/>
    <n v="4.2409515086971154E-2"/>
    <n v="4.2409515086971154E-2"/>
    <n v="4.2409515086971154E-2"/>
    <n v="4.2409515086971154E-2"/>
    <n v="4.2409515086971154E-2"/>
    <n v="4.2409515086971154E-2"/>
    <n v="4.2409515086971154E-2"/>
    <n v="4.2409515086971154E-2"/>
    <n v="4.2409515086971154E-2"/>
    <n v="4.2409515086971154E-2"/>
    <n v="4.2409515086971154E-2"/>
    <n v="4.2409515086971154E-2"/>
    <n v="0.50891418104365382"/>
  </r>
  <r>
    <s v="DE Florida"/>
    <x v="29"/>
    <s v="Customer Delivery"/>
    <s v="PEF Distribution Maintenance IK_Annual-367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302943863570908E-2"/>
    <n v="4.5302943863570908E-2"/>
    <n v="4.5302943863570908E-2"/>
    <n v="4.5302943863570908E-2"/>
    <n v="4.5302943863570908E-2"/>
    <n v="4.5302943863570908E-2"/>
    <n v="4.5302943863570908E-2"/>
    <n v="4.5302943863570908E-2"/>
    <n v="4.5302943863570908E-2"/>
    <n v="4.5302943863570908E-2"/>
    <n v="4.5302943863570908E-2"/>
    <n v="4.5302943863570908E-2"/>
    <n v="0.54363532636285095"/>
    <n v="9.2818871560659752E-2"/>
    <n v="9.2818871560659752E-2"/>
    <n v="9.2818871560659752E-2"/>
    <n v="9.2818871560659752E-2"/>
    <n v="9.2818871560659752E-2"/>
    <n v="9.2818871560659752E-2"/>
    <n v="9.2818871560659752E-2"/>
    <n v="9.2818871560659752E-2"/>
    <n v="9.2818871560659752E-2"/>
    <n v="9.2818871560659752E-2"/>
    <n v="9.2818871560659752E-2"/>
    <n v="9.2818871560659752E-2"/>
    <n v="1.1138264587279167"/>
    <n v="0.14062787728237419"/>
    <n v="0.14062787728237419"/>
    <n v="0.14062787728237419"/>
    <n v="0.14062787728237419"/>
    <n v="0.14062787728237419"/>
    <n v="0.14062787728237419"/>
    <n v="0.14062787728237419"/>
    <n v="0.14062787728237419"/>
    <n v="0.14062787728237419"/>
    <n v="0.14062787728237419"/>
    <n v="0.14062787728237419"/>
    <n v="0.14062787728237419"/>
    <n v="1.6875345273884899"/>
    <n v="0.18963210814713147"/>
    <n v="0.18963210814713147"/>
    <n v="0.18963210814713147"/>
    <n v="0.18963210814713147"/>
    <n v="0.18963210814713147"/>
    <n v="0.18963210814713147"/>
    <n v="0.18963210814713147"/>
    <n v="0.18963210814713147"/>
    <n v="0.18963210814713147"/>
    <n v="0.18963210814713147"/>
    <n v="0.18963210814713147"/>
    <n v="0.18963210814713147"/>
    <n v="2.2755852977655775"/>
    <n v="0.24010646599146537"/>
    <n v="0.24010646599146537"/>
    <n v="0.24010646599146537"/>
    <n v="0.24010646599146537"/>
    <n v="0.24010646599146537"/>
    <n v="0.24010646599146537"/>
    <n v="0.24010646599146537"/>
    <n v="0.24010646599146537"/>
    <n v="0.24010646599146537"/>
    <n v="0.24010646599146537"/>
    <n v="0.24010646599146537"/>
    <n v="0.24010646599146537"/>
    <n v="2.8812775918975846"/>
  </r>
  <r>
    <s v="DE Florida"/>
    <x v="29"/>
    <s v="Customer Delivery"/>
    <s v="PEF Distribution Maintenance IK_Annual-368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5924060161195354E-2"/>
    <n v="9.5924060161195354E-2"/>
    <n v="9.5924060161195354E-2"/>
    <n v="9.5924060161195354E-2"/>
    <n v="9.5924060161195354E-2"/>
    <n v="9.5924060161195354E-2"/>
    <n v="9.5924060161195354E-2"/>
    <n v="9.5924060161195354E-2"/>
    <n v="9.5924060161195354E-2"/>
    <n v="9.5924060161195354E-2"/>
    <n v="9.5924060161195354E-2"/>
    <n v="9.5924060161195354E-2"/>
    <n v="1.1510887219343442"/>
    <n v="0.19653387308542089"/>
    <n v="0.19653387308542089"/>
    <n v="0.19653387308542089"/>
    <n v="0.19653387308542089"/>
    <n v="0.19653387308542089"/>
    <n v="0.19653387308542089"/>
    <n v="0.19653387308542089"/>
    <n v="0.19653387308542089"/>
    <n v="0.19653387308542089"/>
    <n v="0.19653387308542089"/>
    <n v="0.19653387308542089"/>
    <n v="0.19653387308542089"/>
    <n v="2.3584064770250506"/>
    <n v="0.29776424687542086"/>
    <n v="0.29776424687542086"/>
    <n v="0.29776424687542086"/>
    <n v="0.29776424687542086"/>
    <n v="0.29776424687542086"/>
    <n v="0.29776424687542086"/>
    <n v="0.29776424687542086"/>
    <n v="0.29776424687542086"/>
    <n v="0.29776424687542086"/>
    <n v="0.29776424687542086"/>
    <n v="0.29776424687542086"/>
    <n v="0.29776424687542086"/>
    <n v="3.5731709625050505"/>
    <n v="0.40152538001017085"/>
    <n v="0.40152538001017085"/>
    <n v="0.40152538001017085"/>
    <n v="0.40152538001017085"/>
    <n v="0.40152538001017085"/>
    <n v="0.40152538001017085"/>
    <n v="0.40152538001017085"/>
    <n v="0.40152538001017085"/>
    <n v="0.40152538001017085"/>
    <n v="0.40152538001017085"/>
    <n v="0.40152538001017085"/>
    <n v="0.40152538001017085"/>
    <n v="4.8183045601220513"/>
    <n v="0.50839934725252722"/>
    <n v="0.50839934725252722"/>
    <n v="0.50839934725252722"/>
    <n v="0.50839934725252722"/>
    <n v="0.50839934725252722"/>
    <n v="0.50839934725252722"/>
    <n v="0.50839934725252722"/>
    <n v="0.50839934725252722"/>
    <n v="0.50839934725252722"/>
    <n v="0.50839934725252722"/>
    <n v="0.50839934725252722"/>
    <n v="0.50839934725252722"/>
    <n v="6.1007921670303249"/>
  </r>
  <r>
    <s v="DE Florida"/>
    <x v="29"/>
    <s v="Customer Delivery"/>
    <s v="PEF Distribution Maintenance IK_Annual-369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362437239043371"/>
    <n v="0.17362437239043371"/>
    <n v="0.17362437239043371"/>
    <n v="0.17362437239043371"/>
    <n v="0.17362437239043371"/>
    <n v="0.17362437239043371"/>
    <n v="0.17362437239043371"/>
    <n v="0.17362437239043371"/>
    <n v="0.17362437239043371"/>
    <n v="0.17362437239043371"/>
    <n v="0.17362437239043371"/>
    <n v="0.17362437239043371"/>
    <n v="2.083492468685205"/>
    <n v="0.35573004635724681"/>
    <n v="0.35573004635724681"/>
    <n v="0.35573004635724681"/>
    <n v="0.35573004635724681"/>
    <n v="0.35573004635724681"/>
    <n v="0.35573004635724681"/>
    <n v="0.35573004635724681"/>
    <n v="0.35573004635724681"/>
    <n v="0.35573004635724681"/>
    <n v="0.35573004635724681"/>
    <n v="0.35573004635724681"/>
    <n v="0.35573004635724681"/>
    <n v="4.2687605562869617"/>
    <n v="0.53895894728785909"/>
    <n v="0.53895894728785909"/>
    <n v="0.53895894728785909"/>
    <n v="0.53895894728785909"/>
    <n v="0.53895894728785909"/>
    <n v="0.53895894728785909"/>
    <n v="0.53895894728785909"/>
    <n v="0.53895894728785909"/>
    <n v="0.53895894728785909"/>
    <n v="0.53895894728785909"/>
    <n v="0.53895894728785909"/>
    <n v="0.53895894728785909"/>
    <n v="6.4675073674543073"/>
    <n v="0.72676857074173673"/>
    <n v="0.72676857074173673"/>
    <n v="0.72676857074173673"/>
    <n v="0.72676857074173673"/>
    <n v="0.72676857074173673"/>
    <n v="0.72676857074173673"/>
    <n v="0.72676857074173673"/>
    <n v="0.72676857074173673"/>
    <n v="0.72676857074173673"/>
    <n v="0.72676857074173673"/>
    <n v="0.72676857074173673"/>
    <n v="0.72676857074173673"/>
    <n v="8.7212228489008385"/>
    <n v="0.92021248310478343"/>
    <n v="0.92021248310478343"/>
    <n v="0.92021248310478343"/>
    <n v="0.92021248310478343"/>
    <n v="0.92021248310478343"/>
    <n v="0.92021248310478343"/>
    <n v="0.92021248310478343"/>
    <n v="0.92021248310478343"/>
    <n v="0.92021248310478343"/>
    <n v="0.92021248310478343"/>
    <n v="0.92021248310478343"/>
    <n v="0.92021248310478343"/>
    <n v="11.042549797257402"/>
  </r>
  <r>
    <s v="DE Florida"/>
    <x v="29"/>
    <s v="Customer Delivery"/>
    <s v="PEF Distribution Poles Towers &amp; Fixtures SPP - 364"/>
    <s v="AFUDC Not Eligible"/>
    <s v="Recoverable"/>
    <s v="Florida SPP"/>
    <s v="Distribution Operations"/>
    <s v="TB - Equipment &amp; Tools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28.448846158219759"/>
    <n v="35.878668975037719"/>
    <n v="37.110716079906332"/>
    <n v="37.211515681639021"/>
    <n v="37.211515681639021"/>
    <n v="37.211515681639021"/>
    <n v="37.211515681639021"/>
    <n v="37.211515681639021"/>
    <n v="37.211515681639021"/>
    <n v="37.211515681639021"/>
    <n v="37.211515681639021"/>
    <n v="399.13035666627593"/>
    <n v="37.211515681639021"/>
    <n v="37.211515681639021"/>
    <n v="37.211515681639021"/>
    <n v="37.211515681639021"/>
    <n v="37.211515681639021"/>
    <n v="37.211515681639021"/>
    <n v="37.211515681639021"/>
    <n v="37.211515681639021"/>
    <n v="37.211515681639021"/>
    <n v="37.211515681639021"/>
    <n v="37.211515681639021"/>
    <n v="37.211515681639021"/>
    <n v="446.53818817966823"/>
    <n v="37.211515681639021"/>
    <n v="37.211515681639021"/>
    <n v="37.211515681639021"/>
    <n v="37.211515681639021"/>
    <n v="37.211515681639021"/>
    <n v="37.211515681639021"/>
    <n v="37.211515681639021"/>
    <n v="37.211515681639021"/>
    <n v="37.211515681639021"/>
    <n v="37.211515681639021"/>
    <n v="37.211515681639021"/>
    <n v="37.211515681639021"/>
    <n v="446.53818817966823"/>
    <n v="37.211515681639021"/>
    <n v="37.211515681639021"/>
    <n v="37.211515681639021"/>
    <n v="37.211515681639021"/>
    <n v="37.211515681639021"/>
    <n v="37.211515681639021"/>
    <n v="37.211515681639021"/>
    <n v="37.211515681639021"/>
    <n v="37.211515681639021"/>
    <n v="37.211515681639021"/>
    <n v="37.211515681639021"/>
    <n v="37.211515681639021"/>
    <n v="446.53818817966823"/>
    <n v="37.211515681639021"/>
    <n v="37.211515681639021"/>
    <n v="37.211515681639021"/>
    <n v="37.211515681639021"/>
    <n v="37.211515681639021"/>
    <n v="37.211515681639021"/>
    <n v="37.211515681639021"/>
    <n v="37.211515681639021"/>
    <n v="37.211515681639021"/>
    <n v="37.211515681639021"/>
    <n v="37.211515681639021"/>
    <n v="37.211515681639021"/>
    <n v="446.53818817966823"/>
    <n v="37.211515681639021"/>
    <n v="37.211515681639021"/>
    <n v="37.211515681639021"/>
    <n v="37.211515681639021"/>
    <n v="37.211515681639021"/>
    <n v="37.211515681639021"/>
    <n v="37.211515681639021"/>
    <n v="37.211515681639021"/>
    <n v="37.211515681639021"/>
    <n v="37.211515681639021"/>
    <n v="37.211515681639021"/>
    <n v="37.211515681639021"/>
    <n v="446.53818817966823"/>
  </r>
  <r>
    <s v="DE Florida"/>
    <x v="29"/>
    <s v="Customer Delivery"/>
    <s v="PEF Distribution_IK_SPP_Mthly-364"/>
    <s v="AFUDC Not Eligible"/>
    <s v="Recoverable"/>
    <s v="Florida SPP"/>
    <s v="Distribution Operations"/>
    <s v="IK - Distrib Lines OH/UG (Line Ext)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-0.56845295381169314"/>
    <n v="-0.84568611853501541"/>
    <n v="-6.8686732634495581E-2"/>
    <n v="1.5483477098746494"/>
    <n v="3.5869494734021461"/>
    <n v="5.7088039309483474"/>
    <n v="7.9899284450739332"/>
    <n v="10.387305812339671"/>
    <n v="12.72009445184761"/>
    <n v="14.974429624352785"/>
    <n v="16.152194802815327"/>
    <n v="71.585228445673266"/>
    <n v="17.513085164741067"/>
    <n v="17.450143202138932"/>
    <n v="17.389112038232252"/>
    <n v="18.713892483852749"/>
    <n v="20.107390997990308"/>
    <n v="21.532732334358311"/>
    <n v="22.968944317586413"/>
    <n v="24.475566080056044"/>
    <n v="25.979048872786628"/>
    <n v="27.417012856346787"/>
    <n v="28.804122018091952"/>
    <n v="29.193708578890071"/>
    <n v="271.54475894507152"/>
    <n v="29.538551779027159"/>
    <n v="29.677838935808136"/>
    <n v="29.808647754497407"/>
    <n v="31.324573448222075"/>
    <n v="32.844205151231712"/>
    <n v="34.373157028928745"/>
    <n v="35.911511246686672"/>
    <n v="37.450161156734048"/>
    <n v="38.990952820140564"/>
    <n v="40.515601179683841"/>
    <n v="42.013648635968792"/>
    <n v="42.505985515003452"/>
    <n v="424.95483465193263"/>
    <n v="43.034313426449103"/>
    <n v="43.168563063763258"/>
    <n v="43.294640994222718"/>
    <n v="44.755741064617354"/>
    <n v="46.220413111164611"/>
    <n v="47.694068254936376"/>
    <n v="49.17678568967775"/>
    <n v="50.659788122573531"/>
    <n v="52.144854849251494"/>
    <n v="53.614362117765637"/>
    <n v="55.058230542776961"/>
    <n v="55.532761353616344"/>
    <n v="584.35452259081512"/>
    <n v="56.041981528706231"/>
    <n v="56.170219893880358"/>
    <n v="56.29065245526467"/>
    <n v="57.686329107595135"/>
    <n v="59.085417794337154"/>
    <n v="60.493087343756471"/>
    <n v="61.909413403553962"/>
    <n v="63.326011700194172"/>
    <n v="64.744581858100929"/>
    <n v="66.148289260935528"/>
    <n v="67.527505846204193"/>
    <n v="67.980788675299593"/>
    <n v="737.40427886782834"/>
    <n v="68.467207587637148"/>
    <n v="68.467207587637148"/>
    <n v="68.467207587637148"/>
    <n v="68.467207587637148"/>
    <n v="68.467207587637148"/>
    <n v="68.467207587637148"/>
    <n v="68.467207587637148"/>
    <n v="68.467207587637148"/>
    <n v="68.467207587637148"/>
    <n v="68.467207587637148"/>
    <n v="68.467207587637148"/>
    <n v="68.467207587637148"/>
    <n v="821.606491051646"/>
  </r>
  <r>
    <s v="DE Florida"/>
    <x v="29"/>
    <s v="Customer Delivery"/>
    <s v="PEF Distribution_IK_SPP_Mthly-365"/>
    <s v="AFUDC Not Eligible"/>
    <s v="Recoverable"/>
    <s v="Florida SPP"/>
    <s v="Distribution Operations"/>
    <s v="IK - Distrib Lines OH/UG (Line Ext)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-0.35378423173943352"/>
    <n v="-0.52632396706258355"/>
    <n v="-4.2748098629522752E-2"/>
    <n v="0.96363472356056046"/>
    <n v="2.2323855566702182"/>
    <n v="3.5529498075766321"/>
    <n v="4.9726378896254504"/>
    <n v="6.464677475980694"/>
    <n v="7.916519411368343"/>
    <n v="9.3195347915155686"/>
    <n v="10.052532563869224"/>
    <n v="44.552015922735151"/>
    <n v="10.899500721826911"/>
    <n v="10.860327956984976"/>
    <n v="10.822344403042463"/>
    <n v="11.646839075881356"/>
    <n v="12.514101349651696"/>
    <n v="13.401181425974874"/>
    <n v="14.295026993482715"/>
    <n v="15.23269302051826"/>
    <n v="16.168405468123641"/>
    <n v="17.063341416264262"/>
    <n v="17.926627191870079"/>
    <n v="18.169091552700241"/>
    <n v="168.99948057632147"/>
    <n v="18.383709289863905"/>
    <n v="18.470396498405091"/>
    <n v="18.551807100838264"/>
    <n v="19.495263552831844"/>
    <n v="20.441026488834183"/>
    <n v="21.39258995911003"/>
    <n v="22.35000510036884"/>
    <n v="23.307604269643942"/>
    <n v="24.26653638751516"/>
    <n v="25.215421506216629"/>
    <n v="26.147751200129257"/>
    <n v="26.454163583666567"/>
    <n v="264.47627493742368"/>
    <n v="26.782975463355051"/>
    <n v="26.866527504874082"/>
    <n v="26.944993776300429"/>
    <n v="27.854328774795714"/>
    <n v="28.765886840002985"/>
    <n v="29.68303565485612"/>
    <n v="30.605824506632253"/>
    <n v="31.528790730787971"/>
    <n v="32.45304169554521"/>
    <n v="33.367609025243716"/>
    <n v="34.266219680796176"/>
    <n v="34.56155022173855"/>
    <n v="363.68078387492824"/>
    <n v="34.878470148396318"/>
    <n v="34.958280995008046"/>
    <n v="35.033233796150263"/>
    <n v="35.901851663100366"/>
    <n v="36.772593054899566"/>
    <n v="37.648674860341785"/>
    <n v="38.530144159776519"/>
    <n v="39.411782889419328"/>
    <n v="40.294648833062176"/>
    <n v="41.168264744051541"/>
    <n v="42.026638470055957"/>
    <n v="42.308745047877196"/>
    <n v="458.9333286621391"/>
    <n v="42.611474306386555"/>
    <n v="42.611474306386555"/>
    <n v="42.611474306386555"/>
    <n v="42.611474306386555"/>
    <n v="42.611474306386555"/>
    <n v="42.611474306386555"/>
    <n v="42.611474306386555"/>
    <n v="42.611474306386555"/>
    <n v="42.611474306386555"/>
    <n v="42.611474306386555"/>
    <n v="42.611474306386555"/>
    <n v="42.611474306386555"/>
    <n v="511.33769167663854"/>
  </r>
  <r>
    <s v="DE Florida"/>
    <x v="29"/>
    <s v="Customer Delivery"/>
    <s v="PEF Distribution_IK_SPP_Mthly-368"/>
    <s v="AFUDC Not Eligible"/>
    <s v="Recoverable"/>
    <s v="Florida SPP"/>
    <s v="Distribution Operations"/>
    <s v="IK - Distrib Lines OH/UG (Line Ext)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-0.21403437856594076"/>
    <n v="-0.31841844013435266"/>
    <n v="-2.586198565170824E-2"/>
    <n v="0.58298516643261034"/>
    <n v="1.3505611965583675"/>
    <n v="2.1494836002208455"/>
    <n v="3.0083744979434699"/>
    <n v="3.9110370165390727"/>
    <n v="4.7893805336846729"/>
    <n v="5.6381846862378557"/>
    <n v="6.0816378099810393"/>
    <n v="26.953329703245931"/>
    <n v="6.5940413799827917"/>
    <n v="6.5703424199176972"/>
    <n v="6.5473629153653308"/>
    <n v="7.0461703496717121"/>
    <n v="7.5708515682423414"/>
    <n v="8.1075222727012584"/>
    <n v="8.6482860021496837"/>
    <n v="9.2155604801901845"/>
    <n v="9.7816530707359881"/>
    <n v="10.323076464805387"/>
    <n v="10.845351959103544"/>
    <n v="10.992039414730154"/>
    <n v="102.24225829759607"/>
    <n v="11.121880063017965"/>
    <n v="11.174324579039794"/>
    <n v="11.223576824157648"/>
    <n v="11.794354426126066"/>
    <n v="12.366527417790234"/>
    <n v="12.942209649372971"/>
    <n v="13.521432057848983"/>
    <n v="14.100765800631542"/>
    <n v="14.680905958168728"/>
    <n v="15.254967825519895"/>
    <n v="15.819013898670308"/>
    <n v="16.004388989507085"/>
    <n v="160.0043474898512"/>
    <n v="16.203315453776579"/>
    <n v="16.253863238782472"/>
    <n v="16.301334205932569"/>
    <n v="16.851468818643479"/>
    <n v="17.40294835478376"/>
    <n v="17.957810214156165"/>
    <n v="18.516084214855411"/>
    <n v="19.074465523296588"/>
    <n v="19.63362408134811"/>
    <n v="20.186924179281537"/>
    <n v="20.730570718552851"/>
    <n v="20.909241453795513"/>
    <n v="220.02165045720503"/>
    <n v="21.100973457293392"/>
    <n v="21.149257873117623"/>
    <n v="21.194603241212118"/>
    <n v="21.720104574185228"/>
    <n v="22.246890609190444"/>
    <n v="22.776907517741808"/>
    <n v="23.310183782774505"/>
    <n v="23.843562550649455"/>
    <n v="24.377683765367141"/>
    <n v="24.906208843193795"/>
    <n v="25.425512618038116"/>
    <n v="25.596183045537"/>
    <n v="277.64807187830064"/>
    <n v="25.779329898635023"/>
    <n v="25.779329898635023"/>
    <n v="25.779329898635023"/>
    <n v="25.779329898635023"/>
    <n v="25.779329898635023"/>
    <n v="25.779329898635023"/>
    <n v="25.779329898635023"/>
    <n v="25.779329898635023"/>
    <n v="25.779329898635023"/>
    <n v="25.779329898635023"/>
    <n v="25.779329898635023"/>
    <n v="25.779329898635023"/>
    <n v="309.3519587836202"/>
  </r>
  <r>
    <s v="DE Florida"/>
    <x v="29"/>
    <s v="Customer Delivery"/>
    <s v="PEF Distribution_IK_SubOpt_2023-364"/>
    <s v="AFUDC Not Eligible"/>
    <s v="Maintenance"/>
    <s v="Maintenance"/>
    <s v="Distribution Operations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.18152115147808"/>
    <n v="116.21109593002461"/>
    <n v="116.24082456551102"/>
    <n v="116.27087120138856"/>
    <n v="116.30199824807295"/>
    <n v="116.33324965485774"/>
    <n v="116.33324965485774"/>
    <n v="116.33324965485774"/>
    <n v="116.33324965485774"/>
    <n v="116.33324965485774"/>
    <n v="116.33324965485774"/>
    <n v="116.33324965485774"/>
    <n v="1395.5390586804795"/>
    <n v="116.33324965485774"/>
    <n v="116.33324965485774"/>
    <n v="116.33324965485774"/>
    <n v="116.33324965485774"/>
    <n v="116.33324965485774"/>
    <n v="116.33324965485774"/>
    <n v="116.33324965485774"/>
    <n v="116.33324965485774"/>
    <n v="116.33324965485774"/>
    <n v="116.33324965485774"/>
    <n v="116.33324965485774"/>
    <n v="116.33324965485774"/>
    <n v="1395.998995858293"/>
    <n v="116.33324965485774"/>
    <n v="116.33324965485774"/>
    <n v="116.33324965485774"/>
    <n v="116.33324965485774"/>
    <n v="116.33324965485774"/>
    <n v="116.33324965485774"/>
    <n v="116.33324965485774"/>
    <n v="116.33324965485774"/>
    <n v="116.33324965485774"/>
    <n v="116.33324965485774"/>
    <n v="116.33324965485774"/>
    <n v="116.33324965485774"/>
    <n v="1395.998995858293"/>
    <n v="116.33324965485774"/>
    <n v="116.33324965485774"/>
    <n v="116.33324965485774"/>
    <n v="116.33324965485774"/>
    <n v="116.33324965485774"/>
    <n v="116.33324965485774"/>
    <n v="116.33324965485774"/>
    <n v="116.33324965485774"/>
    <n v="116.33324965485774"/>
    <n v="116.33324965485774"/>
    <n v="116.33324965485774"/>
    <n v="116.33324965485774"/>
    <n v="1395.998995858293"/>
    <n v="116.33324965485774"/>
    <n v="116.33324965485774"/>
    <n v="116.33324965485774"/>
    <n v="116.33324965485774"/>
    <n v="116.33324965485774"/>
    <n v="116.33324965485774"/>
    <n v="116.33324965485774"/>
    <n v="116.33324965485774"/>
    <n v="116.33324965485774"/>
    <n v="116.33324965485774"/>
    <n v="116.33324965485774"/>
    <n v="116.33324965485774"/>
    <n v="1395.998995858293"/>
  </r>
  <r>
    <s v="DE Florida"/>
    <x v="29"/>
    <s v="Customer Delivery"/>
    <s v="PEF Distribution_IK_SubOpt_2023-365"/>
    <s v="AFUDC Not Eligible"/>
    <s v="Maintenance"/>
    <s v="Maintenance"/>
    <s v="Distribution Operations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5956109568314911"/>
    <n v="8.6140172123303671"/>
    <n v="8.6325192227354499"/>
    <n v="8.6512191448996507"/>
    <n v="8.6705914750524204"/>
    <n v="8.6900412023622966"/>
    <n v="8.6900412023622966"/>
    <n v="8.6900412023622966"/>
    <n v="8.6900412023622966"/>
    <n v="8.6900412023622966"/>
    <n v="8.6900412023622966"/>
    <n v="8.6900412023622966"/>
    <n v="103.99424642838545"/>
    <n v="8.6900412023622966"/>
    <n v="8.6900412023622966"/>
    <n v="8.6900412023622966"/>
    <n v="8.6900412023622966"/>
    <n v="8.6900412023622966"/>
    <n v="8.6900412023622966"/>
    <n v="8.6900412023622966"/>
    <n v="8.6900412023622966"/>
    <n v="8.6900412023622966"/>
    <n v="8.6900412023622966"/>
    <n v="8.6900412023622966"/>
    <n v="8.6900412023622966"/>
    <n v="104.28049442834755"/>
    <n v="8.6900412023622966"/>
    <n v="8.6900412023622966"/>
    <n v="8.6900412023622966"/>
    <n v="8.6900412023622966"/>
    <n v="8.6900412023622966"/>
    <n v="8.6900412023622966"/>
    <n v="8.6900412023622966"/>
    <n v="8.6900412023622966"/>
    <n v="8.6900412023622966"/>
    <n v="8.6900412023622966"/>
    <n v="8.6900412023622966"/>
    <n v="8.6900412023622966"/>
    <n v="104.28049442834755"/>
    <n v="8.6900412023622966"/>
    <n v="8.6900412023622966"/>
    <n v="8.6900412023622966"/>
    <n v="8.6900412023622966"/>
    <n v="8.6900412023622966"/>
    <n v="8.6900412023622966"/>
    <n v="8.6900412023622966"/>
    <n v="8.6900412023622966"/>
    <n v="8.6900412023622966"/>
    <n v="8.6900412023622966"/>
    <n v="8.6900412023622966"/>
    <n v="8.6900412023622966"/>
    <n v="104.28049442834755"/>
    <n v="8.6900412023622966"/>
    <n v="8.6900412023622966"/>
    <n v="8.6900412023622966"/>
    <n v="8.6900412023622966"/>
    <n v="8.6900412023622966"/>
    <n v="8.6900412023622966"/>
    <n v="8.6900412023622966"/>
    <n v="8.6900412023622966"/>
    <n v="8.6900412023622966"/>
    <n v="8.6900412023622966"/>
    <n v="8.6900412023622966"/>
    <n v="8.6900412023622966"/>
    <n v="104.28049442834755"/>
  </r>
  <r>
    <s v="DE Florida"/>
    <x v="29"/>
    <s v="Customer Delivery"/>
    <s v="PEF Distribution_IK_SubOpt_2023-368"/>
    <s v="AFUDC Not Eligible"/>
    <s v="Maintenance"/>
    <s v="Maintenance"/>
    <s v="Distribution Operations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002211644498137"/>
    <n v="5.2113566846454384"/>
    <n v="5.2225501351839263"/>
    <n v="5.2338633194939446"/>
    <n v="5.2455833009788053"/>
    <n v="5.2573501066320105"/>
    <n v="5.2573501066320105"/>
    <n v="5.2573501066320105"/>
    <n v="5.2573501066320105"/>
    <n v="5.2573501066320105"/>
    <n v="5.2573501066320105"/>
    <n v="5.2573501066320105"/>
    <n v="62.915025351176006"/>
    <n v="5.2573501066320105"/>
    <n v="5.2573501066320105"/>
    <n v="5.2573501066320105"/>
    <n v="5.2573501066320105"/>
    <n v="5.2573501066320105"/>
    <n v="5.2573501066320105"/>
    <n v="5.2573501066320105"/>
    <n v="5.2573501066320105"/>
    <n v="5.2573501066320105"/>
    <n v="5.2573501066320105"/>
    <n v="5.2573501066320105"/>
    <n v="5.2573501066320105"/>
    <n v="63.088201279584126"/>
    <n v="5.2573501066320105"/>
    <n v="5.2573501066320105"/>
    <n v="5.2573501066320105"/>
    <n v="5.2573501066320105"/>
    <n v="5.2573501066320105"/>
    <n v="5.2573501066320105"/>
    <n v="5.2573501066320105"/>
    <n v="5.2573501066320105"/>
    <n v="5.2573501066320105"/>
    <n v="5.2573501066320105"/>
    <n v="5.2573501066320105"/>
    <n v="5.2573501066320105"/>
    <n v="63.088201279584126"/>
    <n v="5.2573501066320105"/>
    <n v="5.2573501066320105"/>
    <n v="5.2573501066320105"/>
    <n v="5.2573501066320105"/>
    <n v="5.2573501066320105"/>
    <n v="5.2573501066320105"/>
    <n v="5.2573501066320105"/>
    <n v="5.2573501066320105"/>
    <n v="5.2573501066320105"/>
    <n v="5.2573501066320105"/>
    <n v="5.2573501066320105"/>
    <n v="5.2573501066320105"/>
    <n v="63.088201279584126"/>
    <n v="5.2573501066320105"/>
    <n v="5.2573501066320105"/>
    <n v="5.2573501066320105"/>
    <n v="5.2573501066320105"/>
    <n v="5.2573501066320105"/>
    <n v="5.2573501066320105"/>
    <n v="5.2573501066320105"/>
    <n v="5.2573501066320105"/>
    <n v="5.2573501066320105"/>
    <n v="5.2573501066320105"/>
    <n v="5.2573501066320105"/>
    <n v="5.2573501066320105"/>
    <n v="63.088201279584126"/>
  </r>
  <r>
    <s v="DE Florida"/>
    <x v="29"/>
    <s v="Customer Delivery"/>
    <s v="PEF Distribution_IK_SubOpt_2025-364"/>
    <s v="AFUDC Not Eligible"/>
    <s v="Maintenance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.706298294361773"/>
    <n v="23.706298294361773"/>
    <n v="23.706298294361773"/>
    <n v="23.706298294361773"/>
    <n v="23.706298294361773"/>
    <n v="23.706298294361773"/>
    <n v="23.706298294361773"/>
    <n v="23.706298294361773"/>
    <n v="23.706298294361773"/>
    <n v="23.706298294361773"/>
    <n v="23.706298294361773"/>
    <n v="23.706298294361773"/>
    <n v="284.47557953234127"/>
    <n v="23.706298294361773"/>
    <n v="23.706298294361773"/>
    <n v="23.706298294361773"/>
    <n v="23.706298294361773"/>
    <n v="23.706298294361773"/>
    <n v="23.706298294361773"/>
    <n v="23.706298294361773"/>
    <n v="23.706298294361773"/>
    <n v="23.706298294361773"/>
    <n v="23.706298294361773"/>
    <n v="23.706298294361773"/>
    <n v="23.706298294361773"/>
    <n v="284.47557953234127"/>
    <n v="23.706298294361773"/>
    <n v="23.706298294361773"/>
    <n v="23.706298294361773"/>
    <n v="23.706298294361773"/>
    <n v="23.706298294361773"/>
    <n v="23.706298294361773"/>
    <n v="23.706298294361773"/>
    <n v="23.706298294361773"/>
    <n v="23.706298294361773"/>
    <n v="23.706298294361773"/>
    <n v="23.706298294361773"/>
    <n v="23.706298294361773"/>
    <n v="284.47557953234127"/>
  </r>
  <r>
    <s v="DE Florida"/>
    <x v="29"/>
    <s v="Customer Delivery"/>
    <s v="PEF Distribution_IK_SubOpt_2025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53929015970773"/>
    <n v="14.753929015970773"/>
    <n v="14.753929015970773"/>
    <n v="14.753929015970773"/>
    <n v="14.753929015970773"/>
    <n v="14.753929015970773"/>
    <n v="14.753929015970773"/>
    <n v="14.753929015970773"/>
    <n v="14.753929015970773"/>
    <n v="14.753929015970773"/>
    <n v="14.753929015970773"/>
    <n v="14.753929015970773"/>
    <n v="177.04714819164928"/>
    <n v="14.753929015970773"/>
    <n v="14.753929015970773"/>
    <n v="14.753929015970773"/>
    <n v="14.753929015970773"/>
    <n v="14.753929015970773"/>
    <n v="14.753929015970773"/>
    <n v="14.753929015970773"/>
    <n v="14.753929015970773"/>
    <n v="14.753929015970773"/>
    <n v="14.753929015970773"/>
    <n v="14.753929015970773"/>
    <n v="14.753929015970773"/>
    <n v="177.04714819164928"/>
    <n v="14.753929015970773"/>
    <n v="14.753929015970773"/>
    <n v="14.753929015970773"/>
    <n v="14.753929015970773"/>
    <n v="14.753929015970773"/>
    <n v="14.753929015970773"/>
    <n v="14.753929015970773"/>
    <n v="14.753929015970773"/>
    <n v="14.753929015970773"/>
    <n v="14.753929015970773"/>
    <n v="14.753929015970773"/>
    <n v="14.753929015970773"/>
    <n v="177.04714819164928"/>
  </r>
  <r>
    <s v="DE Florida"/>
    <x v="29"/>
    <s v="Customer Delivery"/>
    <s v="PEF Distribution_IK_SubOpt_2025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259151342423291"/>
    <n v="8.9259151342423291"/>
    <n v="8.9259151342423291"/>
    <n v="8.9259151342423291"/>
    <n v="8.9259151342423291"/>
    <n v="8.9259151342423291"/>
    <n v="8.9259151342423291"/>
    <n v="8.9259151342423291"/>
    <n v="8.9259151342423291"/>
    <n v="8.9259151342423291"/>
    <n v="8.9259151342423291"/>
    <n v="8.9259151342423291"/>
    <n v="107.11098161090796"/>
    <n v="8.9259151342423291"/>
    <n v="8.9259151342423291"/>
    <n v="8.9259151342423291"/>
    <n v="8.9259151342423291"/>
    <n v="8.9259151342423291"/>
    <n v="8.9259151342423291"/>
    <n v="8.9259151342423291"/>
    <n v="8.9259151342423291"/>
    <n v="8.9259151342423291"/>
    <n v="8.9259151342423291"/>
    <n v="8.9259151342423291"/>
    <n v="8.9259151342423291"/>
    <n v="107.11098161090796"/>
    <n v="8.9259151342423291"/>
    <n v="8.9259151342423291"/>
    <n v="8.9259151342423291"/>
    <n v="8.9259151342423291"/>
    <n v="8.9259151342423291"/>
    <n v="8.9259151342423291"/>
    <n v="8.9259151342423291"/>
    <n v="8.9259151342423291"/>
    <n v="8.9259151342423291"/>
    <n v="8.9259151342423291"/>
    <n v="8.9259151342423291"/>
    <n v="8.9259151342423291"/>
    <n v="107.11098161090796"/>
  </r>
  <r>
    <s v="DE Florida"/>
    <x v="29"/>
    <s v="Customer Delivery"/>
    <s v="PEF Distribution_IK_SubOpt_Annual-364"/>
    <s v="AFUDC Not Eligible"/>
    <s v="Maintenance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.779640885880692"/>
    <n v="24.779640885880692"/>
    <n v="24.779640885880692"/>
    <n v="24.779640885880692"/>
    <n v="24.779640885880692"/>
    <n v="24.779640885880692"/>
    <n v="24.779640885880692"/>
    <n v="24.779640885880692"/>
    <n v="24.779640885880692"/>
    <n v="24.779640885880692"/>
    <n v="24.779640885880692"/>
    <n v="24.779640885880692"/>
    <n v="297.35569063056829"/>
    <n v="24.779640885880692"/>
    <n v="24.779640885880692"/>
    <n v="24.779640885880692"/>
    <n v="24.779640885880692"/>
    <n v="24.779640885880692"/>
    <n v="24.779640885880692"/>
    <n v="24.779640885880692"/>
    <n v="24.779640885880692"/>
    <n v="24.779640885880692"/>
    <n v="24.779640885880692"/>
    <n v="24.779640885880692"/>
    <n v="24.779640885880692"/>
    <n v="297.35569063056829"/>
    <n v="25.914870186777925"/>
    <n v="25.914870186777925"/>
    <n v="25.914870186777925"/>
    <n v="25.914870186777925"/>
    <n v="25.914870186777925"/>
    <n v="25.914870186777925"/>
    <n v="25.914870186777925"/>
    <n v="25.914870186777925"/>
    <n v="25.914870186777925"/>
    <n v="25.914870186777925"/>
    <n v="25.914870186777925"/>
    <n v="25.914870186777925"/>
    <n v="310.97844224133513"/>
    <n v="25.914870186777925"/>
    <n v="25.914870186777925"/>
    <n v="25.914870186777925"/>
    <n v="25.914870186777925"/>
    <n v="25.914870186777925"/>
    <n v="25.914870186777925"/>
    <n v="25.914870186777925"/>
    <n v="25.914870186777925"/>
    <n v="25.914870186777925"/>
    <n v="25.914870186777925"/>
    <n v="25.914870186777925"/>
    <n v="25.914870186777925"/>
    <n v="310.97844224133513"/>
  </r>
  <r>
    <s v="DE Florida"/>
    <x v="29"/>
    <s v="Customer Delivery"/>
    <s v="PEF Distribution_IK_SubOpt_Annual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004356911749424"/>
    <n v="15.004356911749424"/>
    <n v="15.004356911749424"/>
    <n v="15.004356911749424"/>
    <n v="15.004356911749424"/>
    <n v="15.004356911749424"/>
    <n v="15.004356911749424"/>
    <n v="15.004356911749424"/>
    <n v="15.004356911749424"/>
    <n v="15.004356911749424"/>
    <n v="15.004356911749424"/>
    <n v="15.004356911749424"/>
    <n v="180.05228294099308"/>
    <n v="15.004356911749424"/>
    <n v="15.004356911749424"/>
    <n v="15.004356911749424"/>
    <n v="15.004356911749424"/>
    <n v="15.004356911749424"/>
    <n v="15.004356911749424"/>
    <n v="15.004356911749424"/>
    <n v="15.004356911749424"/>
    <n v="15.004356911749424"/>
    <n v="15.004356911749424"/>
    <n v="15.004356911749424"/>
    <n v="15.004356911749424"/>
    <n v="180.05228294099308"/>
    <n v="15.707151389644221"/>
    <n v="15.707151389644221"/>
    <n v="15.707151389644221"/>
    <n v="15.707151389644221"/>
    <n v="15.707151389644221"/>
    <n v="15.707151389644221"/>
    <n v="15.707151389644221"/>
    <n v="15.707151389644221"/>
    <n v="15.707151389644221"/>
    <n v="15.707151389644221"/>
    <n v="15.707151389644221"/>
    <n v="15.707151389644221"/>
    <n v="188.48581667573066"/>
    <n v="15.707151389644221"/>
    <n v="15.707151389644221"/>
    <n v="15.707151389644221"/>
    <n v="15.707151389644221"/>
    <n v="15.707151389644221"/>
    <n v="15.707151389644221"/>
    <n v="15.707151389644221"/>
    <n v="15.707151389644221"/>
    <n v="15.707151389644221"/>
    <n v="15.707151389644221"/>
    <n v="15.707151389644221"/>
    <n v="15.707151389644221"/>
    <n v="188.48581667573066"/>
  </r>
  <r>
    <s v="DE Florida"/>
    <x v="29"/>
    <s v="Customer Delivery"/>
    <s v="PEF Distribution_IK_SubOpt_Annual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1184787327186907"/>
    <n v="9.1184787327186907"/>
    <n v="9.1184787327186907"/>
    <n v="9.1184787327186907"/>
    <n v="9.1184787327186907"/>
    <n v="9.1184787327186907"/>
    <n v="9.1184787327186907"/>
    <n v="9.1184787327186907"/>
    <n v="9.1184787327186907"/>
    <n v="9.1184787327186907"/>
    <n v="9.1184787327186907"/>
    <n v="9.1184787327186907"/>
    <n v="109.42174479262427"/>
    <n v="9.1184787327186907"/>
    <n v="9.1184787327186907"/>
    <n v="9.1184787327186907"/>
    <n v="9.1184787327186907"/>
    <n v="9.1184787327186907"/>
    <n v="9.1184787327186907"/>
    <n v="9.1184787327186907"/>
    <n v="9.1184787327186907"/>
    <n v="9.1184787327186907"/>
    <n v="9.1184787327186907"/>
    <n v="9.1184787327186907"/>
    <n v="9.1184787327186907"/>
    <n v="109.42174479262427"/>
    <n v="9.5440260981665812"/>
    <n v="9.5440260981665812"/>
    <n v="9.5440260981665812"/>
    <n v="9.5440260981665812"/>
    <n v="9.5440260981665812"/>
    <n v="9.5440260981665812"/>
    <n v="9.5440260981665812"/>
    <n v="9.5440260981665812"/>
    <n v="9.5440260981665812"/>
    <n v="9.5440260981665812"/>
    <n v="9.5440260981665812"/>
    <n v="9.5440260981665812"/>
    <n v="114.52831317799898"/>
    <n v="9.5440260981665812"/>
    <n v="9.5440260981665812"/>
    <n v="9.5440260981665812"/>
    <n v="9.5440260981665812"/>
    <n v="9.5440260981665812"/>
    <n v="9.5440260981665812"/>
    <n v="9.5440260981665812"/>
    <n v="9.5440260981665812"/>
    <n v="9.5440260981665812"/>
    <n v="9.5440260981665812"/>
    <n v="9.5440260981665812"/>
    <n v="9.5440260981665812"/>
    <n v="114.52831317799898"/>
  </r>
  <r>
    <s v="DE Florida"/>
    <x v="29"/>
    <s v="Customer Delivery"/>
    <s v="PEF Distribution_IK_SubOpt_GridMod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.506981844391341"/>
    <n v="39.506981844391341"/>
    <n v="39.506981844391341"/>
    <n v="39.506981844391341"/>
    <n v="39.506981844391341"/>
    <n v="39.506981844391341"/>
    <n v="39.506981844391341"/>
    <n v="39.506981844391341"/>
    <n v="39.506981844391341"/>
    <n v="39.506981844391341"/>
    <n v="39.506981844391341"/>
    <n v="39.506981844391341"/>
    <n v="474.08378213269617"/>
    <n v="39.506981844391341"/>
    <n v="39.506981844391341"/>
    <n v="39.506981844391341"/>
    <n v="39.506981844391341"/>
    <n v="39.506981844391341"/>
    <n v="39.506981844391341"/>
    <n v="39.506981844391341"/>
    <n v="39.506981844391341"/>
    <n v="39.506981844391341"/>
    <n v="39.506981844391341"/>
    <n v="39.506981844391341"/>
    <n v="39.506981844391341"/>
    <n v="474.08378213269617"/>
    <n v="39.506981844391341"/>
    <n v="39.506981844391341"/>
    <n v="39.506981844391341"/>
    <n v="39.506981844391341"/>
    <n v="39.506981844391341"/>
    <n v="39.506981844391341"/>
    <n v="39.506981844391341"/>
    <n v="39.506981844391341"/>
    <n v="39.506981844391341"/>
    <n v="39.506981844391341"/>
    <n v="39.506981844391341"/>
    <n v="39.506981844391341"/>
    <n v="474.08378213269617"/>
  </r>
  <r>
    <s v="DE Florida"/>
    <x v="29"/>
    <s v="Customer Delivery"/>
    <s v="PEF Distribution_IK_SubOpt_GridMod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.587693891712597"/>
    <n v="24.587693891712597"/>
    <n v="24.587693891712597"/>
    <n v="24.587693891712597"/>
    <n v="24.587693891712597"/>
    <n v="24.587693891712597"/>
    <n v="24.587693891712597"/>
    <n v="24.587693891712597"/>
    <n v="24.587693891712597"/>
    <n v="24.587693891712597"/>
    <n v="24.587693891712597"/>
    <n v="24.587693891712597"/>
    <n v="295.05232670055119"/>
    <n v="24.587693891712597"/>
    <n v="24.587693891712597"/>
    <n v="24.587693891712597"/>
    <n v="24.587693891712597"/>
    <n v="24.587693891712597"/>
    <n v="24.587693891712597"/>
    <n v="24.587693891712597"/>
    <n v="24.587693891712597"/>
    <n v="24.587693891712597"/>
    <n v="24.587693891712597"/>
    <n v="24.587693891712597"/>
    <n v="24.587693891712597"/>
    <n v="295.05232670055119"/>
    <n v="24.587693891712597"/>
    <n v="24.587693891712597"/>
    <n v="24.587693891712597"/>
    <n v="24.587693891712597"/>
    <n v="24.587693891712597"/>
    <n v="24.587693891712597"/>
    <n v="24.587693891712597"/>
    <n v="24.587693891712597"/>
    <n v="24.587693891712597"/>
    <n v="24.587693891712597"/>
    <n v="24.587693891712597"/>
    <n v="24.587693891712597"/>
    <n v="295.05232670055119"/>
  </r>
  <r>
    <s v="DE Florida"/>
    <x v="29"/>
    <s v="Customer Delivery"/>
    <s v="PEF Distribution_IK_SubOpt_GridMod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875201635210979"/>
    <n v="14.875201635210979"/>
    <n v="14.875201635210979"/>
    <n v="14.875201635210979"/>
    <n v="14.875201635210979"/>
    <n v="14.875201635210979"/>
    <n v="14.875201635210979"/>
    <n v="14.875201635210979"/>
    <n v="14.875201635210979"/>
    <n v="14.875201635210979"/>
    <n v="14.875201635210979"/>
    <n v="14.875201635210979"/>
    <n v="178.50241962253173"/>
    <n v="14.875201635210979"/>
    <n v="14.875201635210979"/>
    <n v="14.875201635210979"/>
    <n v="14.875201635210979"/>
    <n v="14.875201635210979"/>
    <n v="14.875201635210979"/>
    <n v="14.875201635210979"/>
    <n v="14.875201635210979"/>
    <n v="14.875201635210979"/>
    <n v="14.875201635210979"/>
    <n v="14.875201635210979"/>
    <n v="14.875201635210979"/>
    <n v="178.50241962253173"/>
    <n v="14.875201635210979"/>
    <n v="14.875201635210979"/>
    <n v="14.875201635210979"/>
    <n v="14.875201635210979"/>
    <n v="14.875201635210979"/>
    <n v="14.875201635210979"/>
    <n v="14.875201635210979"/>
    <n v="14.875201635210979"/>
    <n v="14.875201635210979"/>
    <n v="14.875201635210979"/>
    <n v="14.875201635210979"/>
    <n v="14.875201635210979"/>
    <n v="178.50241962253173"/>
  </r>
  <r>
    <s v="DE Florida"/>
    <x v="29"/>
    <s v="Customer Delivery"/>
    <s v="PEF Distribution_IK_SubOpt_SOG_SPP_2023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.894443260877964"/>
    <n v="58.894443260877964"/>
    <n v="58.894443260877964"/>
    <n v="58.894443260877964"/>
    <n v="58.894443260877964"/>
    <n v="58.894443260877964"/>
    <n v="58.894443260877964"/>
    <n v="58.894443260877964"/>
    <n v="58.894443260877964"/>
    <n v="58.894443260877964"/>
    <n v="58.894443260877964"/>
    <n v="58.894443260877964"/>
    <n v="706.73331913053562"/>
    <n v="58.894443260877964"/>
    <n v="58.894443260877964"/>
    <n v="58.894443260877964"/>
    <n v="58.894443260877964"/>
    <n v="58.894443260877964"/>
    <n v="58.894443260877964"/>
    <n v="58.894443260877964"/>
    <n v="58.894443260877964"/>
    <n v="58.894443260877964"/>
    <n v="58.894443260877964"/>
    <n v="58.894443260877964"/>
    <n v="58.894443260877964"/>
    <n v="706.73331913053562"/>
    <n v="58.894443260877964"/>
    <n v="58.894443260877964"/>
    <n v="58.894443260877964"/>
    <n v="58.894443260877964"/>
    <n v="58.894443260877964"/>
    <n v="58.894443260877964"/>
    <n v="58.894443260877964"/>
    <n v="58.894443260877964"/>
    <n v="58.894443260877964"/>
    <n v="58.894443260877964"/>
    <n v="58.894443260877964"/>
    <n v="58.894443260877964"/>
    <n v="706.73331913053562"/>
    <n v="58.894443260877964"/>
    <n v="58.894443260877964"/>
    <n v="58.894443260877964"/>
    <n v="58.894443260877964"/>
    <n v="58.894443260877964"/>
    <n v="58.894443260877964"/>
    <n v="58.894443260877964"/>
    <n v="58.894443260877964"/>
    <n v="58.894443260877964"/>
    <n v="58.894443260877964"/>
    <n v="58.894443260877964"/>
    <n v="58.894443260877964"/>
    <n v="706.73331913053562"/>
    <n v="58.894443260877964"/>
    <n v="58.894443260877964"/>
    <n v="58.894443260877964"/>
    <n v="58.894443260877964"/>
    <n v="58.894443260877964"/>
    <n v="58.894443260877964"/>
    <n v="58.894443260877964"/>
    <n v="58.894443260877964"/>
    <n v="58.894443260877964"/>
    <n v="58.894443260877964"/>
    <n v="58.894443260877964"/>
    <n v="58.894443260877964"/>
    <n v="706.73331913053562"/>
  </r>
  <r>
    <s v="DE Florida"/>
    <x v="29"/>
    <s v="Customer Delivery"/>
    <s v="PEF Distribution_IK_SubOpt_SOG_SPP_2023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.047919175348149"/>
    <n v="28.047919175348149"/>
    <n v="28.047919175348149"/>
    <n v="28.047919175348149"/>
    <n v="28.047919175348149"/>
    <n v="28.047919175348149"/>
    <n v="28.047919175348149"/>
    <n v="28.047919175348149"/>
    <n v="28.047919175348149"/>
    <n v="28.047919175348149"/>
    <n v="28.047919175348149"/>
    <n v="28.047919175348149"/>
    <n v="336.57503010417781"/>
    <n v="28.047919175348149"/>
    <n v="28.047919175348149"/>
    <n v="28.047919175348149"/>
    <n v="28.047919175348149"/>
    <n v="28.047919175348149"/>
    <n v="28.047919175348149"/>
    <n v="28.047919175348149"/>
    <n v="28.047919175348149"/>
    <n v="28.047919175348149"/>
    <n v="28.047919175348149"/>
    <n v="28.047919175348149"/>
    <n v="28.047919175348149"/>
    <n v="336.57503010417781"/>
    <n v="28.047919175348149"/>
    <n v="28.047919175348149"/>
    <n v="28.047919175348149"/>
    <n v="28.047919175348149"/>
    <n v="28.047919175348149"/>
    <n v="28.047919175348149"/>
    <n v="28.047919175348149"/>
    <n v="28.047919175348149"/>
    <n v="28.047919175348149"/>
    <n v="28.047919175348149"/>
    <n v="28.047919175348149"/>
    <n v="28.047919175348149"/>
    <n v="336.57503010417781"/>
    <n v="28.047919175348149"/>
    <n v="28.047919175348149"/>
    <n v="28.047919175348149"/>
    <n v="28.047919175348149"/>
    <n v="28.047919175348149"/>
    <n v="28.047919175348149"/>
    <n v="28.047919175348149"/>
    <n v="28.047919175348149"/>
    <n v="28.047919175348149"/>
    <n v="28.047919175348149"/>
    <n v="28.047919175348149"/>
    <n v="28.047919175348149"/>
    <n v="336.57503010417781"/>
    <n v="28.047919175348149"/>
    <n v="28.047919175348149"/>
    <n v="28.047919175348149"/>
    <n v="28.047919175348149"/>
    <n v="28.047919175348149"/>
    <n v="28.047919175348149"/>
    <n v="28.047919175348149"/>
    <n v="28.047919175348149"/>
    <n v="28.047919175348149"/>
    <n v="28.047919175348149"/>
    <n v="28.047919175348149"/>
    <n v="28.047919175348149"/>
    <n v="336.57503010417781"/>
  </r>
  <r>
    <s v="DE Florida"/>
    <x v="29"/>
    <s v="Customer Delivery"/>
    <s v="PEF Distribution_IK_SubOpt_SOG_SPP_2023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96858823031101"/>
    <n v="16.96858823031101"/>
    <n v="16.96858823031101"/>
    <n v="16.96858823031101"/>
    <n v="16.96858823031101"/>
    <n v="16.96858823031101"/>
    <n v="16.96858823031101"/>
    <n v="16.96858823031101"/>
    <n v="16.96858823031101"/>
    <n v="16.96858823031101"/>
    <n v="16.96858823031101"/>
    <n v="16.96858823031101"/>
    <n v="203.62305876373213"/>
    <n v="16.96858823031101"/>
    <n v="16.96858823031101"/>
    <n v="16.96858823031101"/>
    <n v="16.96858823031101"/>
    <n v="16.96858823031101"/>
    <n v="16.96858823031101"/>
    <n v="16.96858823031101"/>
    <n v="16.96858823031101"/>
    <n v="16.96858823031101"/>
    <n v="16.96858823031101"/>
    <n v="16.96858823031101"/>
    <n v="16.96858823031101"/>
    <n v="203.62305876373213"/>
    <n v="16.96858823031101"/>
    <n v="16.96858823031101"/>
    <n v="16.96858823031101"/>
    <n v="16.96858823031101"/>
    <n v="16.96858823031101"/>
    <n v="16.96858823031101"/>
    <n v="16.96858823031101"/>
    <n v="16.96858823031101"/>
    <n v="16.96858823031101"/>
    <n v="16.96858823031101"/>
    <n v="16.96858823031101"/>
    <n v="16.96858823031101"/>
    <n v="203.62305876373213"/>
    <n v="16.96858823031101"/>
    <n v="16.96858823031101"/>
    <n v="16.96858823031101"/>
    <n v="16.96858823031101"/>
    <n v="16.96858823031101"/>
    <n v="16.96858823031101"/>
    <n v="16.96858823031101"/>
    <n v="16.96858823031101"/>
    <n v="16.96858823031101"/>
    <n v="16.96858823031101"/>
    <n v="16.96858823031101"/>
    <n v="16.96858823031101"/>
    <n v="203.62305876373213"/>
    <n v="16.96858823031101"/>
    <n v="16.96858823031101"/>
    <n v="16.96858823031101"/>
    <n v="16.96858823031101"/>
    <n v="16.96858823031101"/>
    <n v="16.96858823031101"/>
    <n v="16.96858823031101"/>
    <n v="16.96858823031101"/>
    <n v="16.96858823031101"/>
    <n v="16.96858823031101"/>
    <n v="16.96858823031101"/>
    <n v="16.96858823031101"/>
    <n v="203.62305876373213"/>
  </r>
  <r>
    <s v="DE Florida"/>
    <x v="29"/>
    <s v="Customer Delivery"/>
    <s v="PEF Distribution_IK_SubOpt_SPP_2024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.9590697785605"/>
    <n v="103.9590697785605"/>
    <n v="103.9590697785605"/>
    <n v="103.9590697785605"/>
    <n v="103.9590697785605"/>
    <n v="103.9590697785605"/>
    <n v="103.9590697785605"/>
    <n v="103.9590697785605"/>
    <n v="103.9590697785605"/>
    <n v="103.9590697785605"/>
    <n v="103.9590697785605"/>
    <n v="103.9590697785605"/>
    <n v="1247.5088373427261"/>
    <n v="103.9590697785605"/>
    <n v="103.9590697785605"/>
    <n v="103.9590697785605"/>
    <n v="103.9590697785605"/>
    <n v="103.9590697785605"/>
    <n v="103.9590697785605"/>
    <n v="103.9590697785605"/>
    <n v="103.9590697785605"/>
    <n v="103.9590697785605"/>
    <n v="103.9590697785605"/>
    <n v="103.9590697785605"/>
    <n v="103.9590697785605"/>
    <n v="1247.5088373427261"/>
    <n v="103.9590697785605"/>
    <n v="103.9590697785605"/>
    <n v="103.9590697785605"/>
    <n v="103.9590697785605"/>
    <n v="103.9590697785605"/>
    <n v="103.9590697785605"/>
    <n v="103.9590697785605"/>
    <n v="103.9590697785605"/>
    <n v="103.9590697785605"/>
    <n v="103.9590697785605"/>
    <n v="103.9590697785605"/>
    <n v="103.9590697785605"/>
    <n v="1247.5088373427261"/>
    <n v="103.9590697785605"/>
    <n v="103.9590697785605"/>
    <n v="103.9590697785605"/>
    <n v="103.9590697785605"/>
    <n v="103.9590697785605"/>
    <n v="103.9590697785605"/>
    <n v="103.9590697785605"/>
    <n v="103.9590697785605"/>
    <n v="103.9590697785605"/>
    <n v="103.9590697785605"/>
    <n v="103.9590697785605"/>
    <n v="103.9590697785605"/>
    <n v="1247.5088373427261"/>
  </r>
  <r>
    <s v="DE Florida"/>
    <x v="29"/>
    <s v="Customer Delivery"/>
    <s v="PEF Distribution_IK_SubOpt_SPP_2024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.253185213592261"/>
    <n v="64.253185213592261"/>
    <n v="64.253185213592261"/>
    <n v="64.253185213592261"/>
    <n v="64.253185213592261"/>
    <n v="64.253185213592261"/>
    <n v="64.253185213592261"/>
    <n v="64.253185213592261"/>
    <n v="64.253185213592261"/>
    <n v="64.253185213592261"/>
    <n v="64.253185213592261"/>
    <n v="64.253185213592261"/>
    <n v="771.03822256310707"/>
    <n v="64.253185213592261"/>
    <n v="64.253185213592261"/>
    <n v="64.253185213592261"/>
    <n v="64.253185213592261"/>
    <n v="64.253185213592261"/>
    <n v="64.253185213592261"/>
    <n v="64.253185213592261"/>
    <n v="64.253185213592261"/>
    <n v="64.253185213592261"/>
    <n v="64.253185213592261"/>
    <n v="64.253185213592261"/>
    <n v="64.253185213592261"/>
    <n v="771.03822256310707"/>
    <n v="64.253185213592261"/>
    <n v="64.253185213592261"/>
    <n v="64.253185213592261"/>
    <n v="64.253185213592261"/>
    <n v="64.253185213592261"/>
    <n v="64.253185213592261"/>
    <n v="64.253185213592261"/>
    <n v="64.253185213592261"/>
    <n v="64.253185213592261"/>
    <n v="64.253185213592261"/>
    <n v="64.253185213592261"/>
    <n v="64.253185213592261"/>
    <n v="771.03822256310707"/>
    <n v="64.253185213592261"/>
    <n v="64.253185213592261"/>
    <n v="64.253185213592261"/>
    <n v="64.253185213592261"/>
    <n v="64.253185213592261"/>
    <n v="64.253185213592261"/>
    <n v="64.253185213592261"/>
    <n v="64.253185213592261"/>
    <n v="64.253185213592261"/>
    <n v="64.253185213592261"/>
    <n v="64.253185213592261"/>
    <n v="64.253185213592261"/>
    <n v="771.03822256310707"/>
  </r>
  <r>
    <s v="DE Florida"/>
    <x v="29"/>
    <s v="Customer Delivery"/>
    <s v="PEF Distribution_IK_SubOpt_SPP_2024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.872254143317257"/>
    <n v="38.872254143317257"/>
    <n v="38.872254143317257"/>
    <n v="38.872254143317257"/>
    <n v="38.872254143317257"/>
    <n v="38.872254143317257"/>
    <n v="38.872254143317257"/>
    <n v="38.872254143317257"/>
    <n v="38.872254143317257"/>
    <n v="38.872254143317257"/>
    <n v="38.872254143317257"/>
    <n v="38.872254143317257"/>
    <n v="466.46704971980711"/>
    <n v="38.872254143317257"/>
    <n v="38.872254143317257"/>
    <n v="38.872254143317257"/>
    <n v="38.872254143317257"/>
    <n v="38.872254143317257"/>
    <n v="38.872254143317257"/>
    <n v="38.872254143317257"/>
    <n v="38.872254143317257"/>
    <n v="38.872254143317257"/>
    <n v="38.872254143317257"/>
    <n v="38.872254143317257"/>
    <n v="38.872254143317257"/>
    <n v="466.46704971980711"/>
    <n v="38.872254143317257"/>
    <n v="38.872254143317257"/>
    <n v="38.872254143317257"/>
    <n v="38.872254143317257"/>
    <n v="38.872254143317257"/>
    <n v="38.872254143317257"/>
    <n v="38.872254143317257"/>
    <n v="38.872254143317257"/>
    <n v="38.872254143317257"/>
    <n v="38.872254143317257"/>
    <n v="38.872254143317257"/>
    <n v="38.872254143317257"/>
    <n v="466.46704971980711"/>
    <n v="38.872254143317257"/>
    <n v="38.872254143317257"/>
    <n v="38.872254143317257"/>
    <n v="38.872254143317257"/>
    <n v="38.872254143317257"/>
    <n v="38.872254143317257"/>
    <n v="38.872254143317257"/>
    <n v="38.872254143317257"/>
    <n v="38.872254143317257"/>
    <n v="38.872254143317257"/>
    <n v="38.872254143317257"/>
    <n v="38.872254143317257"/>
    <n v="466.46704971980711"/>
  </r>
  <r>
    <s v="DE Florida"/>
    <x v="29"/>
    <s v="Customer Delivery"/>
    <s v="PEF Distribution_IK_SubOpt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888798922446668"/>
    <n v="26.888798922446668"/>
    <n v="26.888798922446668"/>
    <n v="80.666396767340004"/>
    <n v="156.79818170026289"/>
    <n v="156.79818170026289"/>
    <n v="156.79818170026289"/>
    <n v="156.79818170026289"/>
    <n v="156.79818170026289"/>
    <n v="156.79818170026289"/>
    <n v="156.79818170026289"/>
    <n v="156.79818170026289"/>
    <n v="156.79818170026289"/>
    <n v="156.79818170026289"/>
    <n v="156.79818170026289"/>
    <n v="156.79818170026289"/>
    <n v="1881.5781804031542"/>
    <n v="156.79818170026289"/>
    <n v="156.79818170026289"/>
    <n v="156.79818170026289"/>
    <n v="156.79818170026289"/>
    <n v="156.79818170026289"/>
    <n v="156.79818170026289"/>
    <n v="156.79818170026289"/>
    <n v="156.79818170026289"/>
    <n v="156.79818170026289"/>
    <n v="156.79818170026289"/>
    <n v="156.79818170026289"/>
    <n v="156.79818170026289"/>
    <n v="1881.5781804031542"/>
    <n v="156.79818170026289"/>
    <n v="156.79818170026289"/>
    <n v="156.79818170026289"/>
    <n v="156.79818170026289"/>
    <n v="156.79818170026289"/>
    <n v="156.79818170026289"/>
    <n v="156.79818170026289"/>
    <n v="156.79818170026289"/>
    <n v="156.79818170026289"/>
    <n v="156.79818170026289"/>
    <n v="156.79818170026289"/>
    <n v="156.79818170026289"/>
    <n v="1881.5781804031542"/>
  </r>
  <r>
    <s v="DE Florida"/>
    <x v="29"/>
    <s v="Customer Delivery"/>
    <s v="PEF Distribution_IK_SubOpt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734600472012225"/>
    <n v="16.734600472012225"/>
    <n v="16.734600472012225"/>
    <n v="50.203801416036676"/>
    <n v="97.585427041942353"/>
    <n v="97.585427041942353"/>
    <n v="97.585427041942353"/>
    <n v="97.585427041942353"/>
    <n v="97.585427041942353"/>
    <n v="97.585427041942353"/>
    <n v="97.585427041942353"/>
    <n v="97.585427041942353"/>
    <n v="97.585427041942353"/>
    <n v="97.585427041942353"/>
    <n v="97.585427041942353"/>
    <n v="97.585427041942353"/>
    <n v="1171.0251245033082"/>
    <n v="97.585427041942353"/>
    <n v="97.585427041942353"/>
    <n v="97.585427041942353"/>
    <n v="97.585427041942353"/>
    <n v="97.585427041942353"/>
    <n v="97.585427041942353"/>
    <n v="97.585427041942353"/>
    <n v="97.585427041942353"/>
    <n v="97.585427041942353"/>
    <n v="97.585427041942353"/>
    <n v="97.585427041942353"/>
    <n v="97.585427041942353"/>
    <n v="1171.0251245033082"/>
    <n v="97.585427041942353"/>
    <n v="97.585427041942353"/>
    <n v="97.585427041942353"/>
    <n v="97.585427041942353"/>
    <n v="97.585427041942353"/>
    <n v="97.585427041942353"/>
    <n v="97.585427041942353"/>
    <n v="97.585427041942353"/>
    <n v="97.585427041942353"/>
    <n v="97.585427041942353"/>
    <n v="97.585427041942353"/>
    <n v="97.585427041942353"/>
    <n v="1171.0251245033082"/>
  </r>
  <r>
    <s v="DE Florida"/>
    <x v="29"/>
    <s v="Customer Delivery"/>
    <s v="PEF Distribution_IK_SubOpt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24192915456055"/>
    <n v="10.124192915456055"/>
    <n v="10.124192915456055"/>
    <n v="30.372578746368163"/>
    <n v="59.03778167648057"/>
    <n v="59.03778167648057"/>
    <n v="59.03778167648057"/>
    <n v="59.03778167648057"/>
    <n v="59.03778167648057"/>
    <n v="59.03778167648057"/>
    <n v="59.03778167648057"/>
    <n v="59.03778167648057"/>
    <n v="59.03778167648057"/>
    <n v="59.03778167648057"/>
    <n v="59.03778167648057"/>
    <n v="59.03778167648057"/>
    <n v="708.45338011776687"/>
    <n v="59.03778167648057"/>
    <n v="59.03778167648057"/>
    <n v="59.03778167648057"/>
    <n v="59.03778167648057"/>
    <n v="59.03778167648057"/>
    <n v="59.03778167648057"/>
    <n v="59.03778167648057"/>
    <n v="59.03778167648057"/>
    <n v="59.03778167648057"/>
    <n v="59.03778167648057"/>
    <n v="59.03778167648057"/>
    <n v="59.03778167648057"/>
    <n v="708.45338011776687"/>
    <n v="59.03778167648057"/>
    <n v="59.03778167648057"/>
    <n v="59.03778167648057"/>
    <n v="59.03778167648057"/>
    <n v="59.03778167648057"/>
    <n v="59.03778167648057"/>
    <n v="59.03778167648057"/>
    <n v="59.03778167648057"/>
    <n v="59.03778167648057"/>
    <n v="59.03778167648057"/>
    <n v="59.03778167648057"/>
    <n v="59.03778167648057"/>
    <n v="708.45338011776687"/>
  </r>
  <r>
    <s v="DE Florida"/>
    <x v="29"/>
    <s v="Customer Delivery"/>
    <s v="PEF Distribution_IK_SubOpt_SPP_Annual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.543579001111723"/>
    <n v="51.543579001111723"/>
    <n v="51.543579001111723"/>
    <n v="51.543579001111723"/>
    <n v="51.543579001111723"/>
    <n v="51.543579001111723"/>
    <n v="51.543579001111723"/>
    <n v="51.543579001111723"/>
    <n v="51.543579001111723"/>
    <n v="51.543579001111723"/>
    <n v="51.543579001111723"/>
    <n v="51.543579001111723"/>
    <n v="618.52294801334074"/>
    <n v="51.543579001111723"/>
    <n v="51.543579001111723"/>
    <n v="51.543579001111723"/>
    <n v="51.543579001111723"/>
    <n v="51.543579001111723"/>
    <n v="51.543579001111723"/>
    <n v="51.543579001111723"/>
    <n v="51.543579001111723"/>
    <n v="51.543579001111723"/>
    <n v="51.543579001111723"/>
    <n v="51.543579001111723"/>
    <n v="51.543579001111723"/>
    <n v="618.52294801334074"/>
  </r>
  <r>
    <s v="DE Florida"/>
    <x v="29"/>
    <s v="Customer Delivery"/>
    <s v="PEF Distribution_IK_SubOpt_SPP_Annual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04642511500213"/>
    <n v="29.04642511500213"/>
    <n v="29.04642511500213"/>
    <n v="29.04642511500213"/>
    <n v="29.04642511500213"/>
    <n v="29.04642511500213"/>
    <n v="29.04642511500213"/>
    <n v="29.04642511500213"/>
    <n v="29.04642511500213"/>
    <n v="29.04642511500213"/>
    <n v="29.04642511500213"/>
    <n v="29.04642511500213"/>
    <n v="348.55710138002559"/>
    <n v="29.04642511500213"/>
    <n v="29.04642511500213"/>
    <n v="29.04642511500213"/>
    <n v="29.04642511500213"/>
    <n v="29.04642511500213"/>
    <n v="29.04642511500213"/>
    <n v="29.04642511500213"/>
    <n v="29.04642511500213"/>
    <n v="29.04642511500213"/>
    <n v="29.04642511500213"/>
    <n v="29.04642511500213"/>
    <n v="29.04642511500213"/>
    <n v="348.55710138002559"/>
  </r>
  <r>
    <s v="DE Florida"/>
    <x v="29"/>
    <s v="Customer Delivery"/>
    <s v="PEF Distribution_IK_SubOpt_SPP_Annual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572669981601859"/>
    <n v="17.572669981601859"/>
    <n v="17.572669981601859"/>
    <n v="17.572669981601859"/>
    <n v="17.572669981601859"/>
    <n v="17.572669981601859"/>
    <n v="17.572669981601859"/>
    <n v="17.572669981601859"/>
    <n v="17.572669981601859"/>
    <n v="17.572669981601859"/>
    <n v="17.572669981601859"/>
    <n v="17.572669981601859"/>
    <n v="210.87203977922226"/>
    <n v="17.572669981601859"/>
    <n v="17.572669981601859"/>
    <n v="17.572669981601859"/>
    <n v="17.572669981601859"/>
    <n v="17.572669981601859"/>
    <n v="17.572669981601859"/>
    <n v="17.572669981601859"/>
    <n v="17.572669981601859"/>
    <n v="17.572669981601859"/>
    <n v="17.572669981601859"/>
    <n v="17.572669981601859"/>
    <n v="17.572669981601859"/>
    <n v="210.87203977922226"/>
  </r>
  <r>
    <s v="DE Florida"/>
    <x v="29"/>
    <s v="Customer Delivery"/>
    <s v="PEF Distribution_LA_Veg Mgmt_SPP-364"/>
    <s v="AFUDC Not Eligible"/>
    <s v="Recoverable"/>
    <s v="Maintenance"/>
    <s v="Distribution Operations"/>
    <s v="LA - Distribution R/W Clearing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3.3087655852315503E-2"/>
    <n v="6.6177202764623938E-2"/>
    <n v="0.12357685896119408"/>
    <n v="0.17433343610812341"/>
    <n v="0.23173996838600699"/>
    <n v="0.27158295413177214"/>
    <n v="0.31142766853208681"/>
    <n v="0.36710000826230599"/>
    <n v="0.4125248161629001"/>
    <n v="0.45794947542122405"/>
    <n v="0.51362275104721844"/>
    <n v="2.9631227956297712"/>
    <n v="0.54461452831830504"/>
    <n v="0.58613347817697048"/>
    <n v="0.62027724140533169"/>
    <n v="0.6726815805470282"/>
    <n v="0.72508765660117813"/>
    <n v="0.78433518700870386"/>
    <n v="0.8254416041393362"/>
    <n v="0.87564477645261485"/>
    <n v="0.92249804821334258"/>
    <n v="0.96935117958970396"/>
    <n v="1.026741878465441"/>
    <n v="1.0735957833321341"/>
    <n v="9.6264029422500901"/>
    <n v="1.1055964716361637"/>
    <n v="1.144295810287324"/>
    <n v="1.1829951596390103"/>
    <n v="1.2304134917096361"/>
    <n v="1.2760639859718559"/>
    <n v="1.3234830941872944"/>
    <n v="1.3630634439532132"/>
    <n v="1.4026438254640257"/>
    <n v="1.4453239305396322"/>
    <n v="1.4856275972528454"/>
    <n v="1.5259308373717595"/>
    <n v="1.5686107712389514"/>
    <n v="16.054048419251714"/>
    <n v="1.6059953753962359"/>
    <n v="1.645855694359474"/>
    <n v="1.6857160243442539"/>
    <n v="1.7345569065639097"/>
    <n v="1.7815769158339385"/>
    <n v="1.8304185974827545"/>
    <n v="1.8711863578976666"/>
    <n v="1.9119541510098192"/>
    <n v="1.9559146594059282"/>
    <n v="1.9974274362794051"/>
    <n v="2.038939773760752"/>
    <n v="2.0829001058121932"/>
    <n v="22.142441998146332"/>
    <n v="2.1214062483335869"/>
    <n v="2.1624623767507511"/>
    <n v="2.2035185165201034"/>
    <n v="2.2538246250654752"/>
    <n v="2.302255234477983"/>
    <n v="2.3525621664353871"/>
    <n v="2.3945529595451585"/>
    <n v="2.4365437863330874"/>
    <n v="2.4818231098542824"/>
    <n v="2.5245812699142265"/>
    <n v="2.5673389774002779"/>
    <n v="2.6126181192864655"/>
    <n v="28.413487389916785"/>
    <n v="2.6522794462478987"/>
    <n v="2.6522794462478987"/>
    <n v="2.6522794462478987"/>
    <n v="2.6522794462478987"/>
    <n v="2.6522794462478987"/>
    <n v="2.6522794462478987"/>
    <n v="2.6522794462478987"/>
    <n v="2.6522794462478987"/>
    <n v="2.6522794462478987"/>
    <n v="2.6522794462478987"/>
    <n v="2.6522794462478987"/>
    <n v="2.6522794462478987"/>
    <n v="31.827353354974786"/>
  </r>
  <r>
    <s v="DE Florida"/>
    <x v="29"/>
    <s v="Customer Delivery"/>
    <s v="PEF Distribution_LA_Veg Mgmt_SPP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2.05925412600599E-2"/>
    <n v="4.1186259446376022E-2"/>
    <n v="7.6909696422900464E-2"/>
    <n v="0.10849872508612053"/>
    <n v="0.14422644148300606"/>
    <n v="0.16902325185711509"/>
    <n v="0.1938211380822997"/>
    <n v="0.22846955675709624"/>
    <n v="0.25674028814702687"/>
    <n v="0.28501092702747022"/>
    <n v="0.31965992816940952"/>
    <n v="1.8441387537388807"/>
    <n v="0.33894807160954915"/>
    <n v="0.36478794046744212"/>
    <n v="0.38603776415371388"/>
    <n v="0.41865229933862447"/>
    <n v="0.45126791551402656"/>
    <n v="0.48814140150285784"/>
    <n v="0.51372452514854638"/>
    <n v="0.54496913497710098"/>
    <n v="0.57412888978741539"/>
    <n v="0.6032885572276584"/>
    <n v="0.6390064194968158"/>
    <n v="0.66816656832902099"/>
    <n v="5.9911194875527727"/>
    <n v="0.68808262092556438"/>
    <n v="0.71216766736910919"/>
    <n v="0.7362527204722682"/>
    <n v="0.76576414805740656"/>
    <n v="0.79417533834640075"/>
    <n v="0.82368724897555234"/>
    <n v="0.84832060436586021"/>
    <n v="0.87295397951302356"/>
    <n v="0.8995165087135204"/>
    <n v="0.92460002999493118"/>
    <n v="0.94968328577972427"/>
    <n v="0.97624570842639469"/>
    <n v="9.9914498609397562"/>
    <n v="0.99951251242834716"/>
    <n v="1.0243201103601356"/>
    <n v="1.0491277151513265"/>
    <n v="1.0795244856803456"/>
    <n v="1.1087880117899993"/>
    <n v="1.1391852798543538"/>
    <n v="1.1645576360034695"/>
    <n v="1.1899300125021464"/>
    <n v="1.2172894176833609"/>
    <n v="1.2431254447020867"/>
    <n v="1.2689611982592954"/>
    <n v="1.2963204936900683"/>
    <n v="13.780642318104936"/>
    <n v="1.3202853019610672"/>
    <n v="1.3458371277592556"/>
    <n v="1.3713889606226288"/>
    <n v="1.4026976341798436"/>
    <n v="1.432839065988381"/>
    <n v="1.4641482520069899"/>
    <n v="1.4902817787673965"/>
    <n v="1.5164153264878508"/>
    <n v="1.5445955137455878"/>
    <n v="1.5712066215003555"/>
    <n v="1.5978174475897613"/>
    <n v="1.6259975218045437"/>
    <n v="17.683510552413658"/>
    <n v="1.650681274425988"/>
    <n v="1.650681274425988"/>
    <n v="1.650681274425988"/>
    <n v="1.650681274425988"/>
    <n v="1.650681274425988"/>
    <n v="1.650681274425988"/>
    <n v="1.650681274425988"/>
    <n v="1.650681274425988"/>
    <n v="1.650681274425988"/>
    <n v="1.650681274425988"/>
    <n v="1.650681274425988"/>
    <n v="1.650681274425988"/>
    <n v="19.808175293111855"/>
  </r>
  <r>
    <s v="DE Florida"/>
    <x v="29"/>
    <s v="Customer Delivery"/>
    <s v="PEF Distribution_LA_Veg Mgmt_SPP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1.2458191678075133E-2"/>
    <n v="2.491709537963031E-2"/>
    <n v="4.6529261631125009E-2"/>
    <n v="6.5640170238305845E-2"/>
    <n v="8.7254925477650846E-2"/>
    <n v="0.10225663958103362"/>
    <n v="0.11725900455886394"/>
    <n v="0.13822080017901062"/>
    <n v="0.15532418659874517"/>
    <n v="0.17242751705156861"/>
    <n v="0.19338966505597036"/>
    <n v="1.1156774574299795"/>
    <n v="0.20505871478892049"/>
    <n v="0.22069146429285511"/>
    <n v="0.23354730239780716"/>
    <n v="0.25327862772058374"/>
    <n v="0.27301060702708074"/>
    <n v="0.29531853641210803"/>
    <n v="0.31079595875045996"/>
    <n v="0.3296984989097832"/>
    <n v="0.34733973172921973"/>
    <n v="0.36498091169101798"/>
    <n v="0.38658970532462889"/>
    <n v="0.40423117652164975"/>
    <n v="3.6245412355661148"/>
    <n v="0.41628010227515061"/>
    <n v="0.43085120942407723"/>
    <n v="0.44542232060197462"/>
    <n v="0.46327631039887152"/>
    <n v="0.48046467243503554"/>
    <n v="0.49831895446662217"/>
    <n v="0.51322178065261714"/>
    <n v="0.52812461879122574"/>
    <n v="0.54419456742238825"/>
    <n v="0.55936973750647057"/>
    <n v="0.57454474696891278"/>
    <n v="0.59061463113654067"/>
    <n v="6.0446836520798861"/>
    <n v="0.60469071336126023"/>
    <n v="0.61969895378209017"/>
    <n v="0.63470719835276024"/>
    <n v="0.65309680791393987"/>
    <n v="0.67080082087894111"/>
    <n v="0.68919073144185239"/>
    <n v="0.7045406424721703"/>
    <n v="0.71989056581368038"/>
    <n v="0.73644261296712155"/>
    <n v="0.75207303821354299"/>
    <n v="0.76770329801967452"/>
    <n v="0.78425527877567469"/>
    <n v="8.3370906619927094"/>
    <n v="0.7987536435572713"/>
    <n v="0.81421213114743729"/>
    <n v="0.82967062301193839"/>
    <n v="0.8486119208069115"/>
    <n v="0.86684705410979834"/>
    <n v="0.88578866193655403"/>
    <n v="0.90159907025350705"/>
    <n v="0.91740949125098803"/>
    <n v="0.93445809977129046"/>
    <n v="0.95055743773002099"/>
    <n v="0.96665660528525355"/>
    <n v="0.98370514541619214"/>
    <n v="10.698269884277162"/>
    <n v="0.99863846120313582"/>
    <n v="0.99863846120313582"/>
    <n v="0.99863846120313582"/>
    <n v="0.99863846120313582"/>
    <n v="0.99863846120313582"/>
    <n v="0.99863846120313582"/>
    <n v="0.99863846120313582"/>
    <n v="0.99863846120313582"/>
    <n v="0.99863846120313582"/>
    <n v="0.99863846120313582"/>
    <n v="0.99863846120313582"/>
    <n v="0.99863846120313582"/>
    <n v="11.98366153443763"/>
  </r>
  <r>
    <s v="DE Florida"/>
    <x v="29"/>
    <s v="Customer Delivery"/>
    <s v="PEF Dist_MajProj_CustomerFleetElec 2025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68604651162782E-2"/>
    <n v="6.6133720930232454E-2"/>
    <n v="7.5581395348837094E-2"/>
    <n v="8.502906976744172E-2"/>
    <n v="9.447674418604636E-2"/>
    <n v="0.103924418604651"/>
    <n v="0.48183139534883646"/>
    <n v="0.11337209302325564"/>
    <n v="0.11337209302325564"/>
    <n v="0.11337209302325564"/>
    <n v="0.11337209302325564"/>
    <n v="0.11337209302325564"/>
    <n v="0.11337209302325564"/>
    <n v="0.11337209302325564"/>
    <n v="0.11337209302325564"/>
    <n v="0.11337209302325564"/>
    <n v="0.11337209302325564"/>
    <n v="0.11337209302325564"/>
    <n v="0.11337209302325564"/>
    <n v="1.3604651162790675"/>
    <n v="0.11337209302325564"/>
    <n v="0.11337209302325564"/>
    <n v="0.11337209302325564"/>
    <n v="0.11337209302325564"/>
    <n v="0.11337209302325564"/>
    <n v="0.11337209302325564"/>
    <n v="0.11337209302325564"/>
    <n v="0.11337209302325564"/>
    <n v="0.11337209302325564"/>
    <n v="0.11337209302325564"/>
    <n v="0.11337209302325564"/>
    <n v="0.11337209302325564"/>
    <n v="1.3604651162790675"/>
    <n v="0.11337209302325564"/>
    <n v="0.11337209302325564"/>
    <n v="0.11337209302325564"/>
    <n v="0.11337209302325564"/>
    <n v="0.11337209302325564"/>
    <n v="0.11337209302325564"/>
    <n v="0.11337209302325564"/>
    <n v="0.11337209302325564"/>
    <n v="0.11337209302325564"/>
    <n v="0.11337209302325564"/>
    <n v="0.11337209302325564"/>
    <n v="0.11337209302325564"/>
    <n v="1.3604651162790675"/>
  </r>
  <r>
    <s v="DE Florida"/>
    <x v="29"/>
    <s v="Customer Delivery"/>
    <s v="PEF Dist_MajProj_CustomerFleetElec 2025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454545454545417E-3"/>
    <n v="2.3863636363636322E-3"/>
    <n v="2.7272727272727223E-3"/>
    <n v="3.0681818181818124E-3"/>
    <n v="3.4090909090909029E-3"/>
    <n v="3.7499999999999934E-3"/>
    <n v="1.7386363636363606E-2"/>
    <n v="4.0909090909090834E-3"/>
    <n v="4.0909090909090834E-3"/>
    <n v="4.0909090909090834E-3"/>
    <n v="4.0909090909090834E-3"/>
    <n v="4.0909090909090834E-3"/>
    <n v="4.0909090909090834E-3"/>
    <n v="4.0909090909090834E-3"/>
    <n v="4.0909090909090834E-3"/>
    <n v="4.0909090909090834E-3"/>
    <n v="4.0909090909090834E-3"/>
    <n v="4.0909090909090834E-3"/>
    <n v="4.0909090909090834E-3"/>
    <n v="4.9090909090908998E-2"/>
    <n v="4.0909090909090834E-3"/>
    <n v="4.0909090909090834E-3"/>
    <n v="4.0909090909090834E-3"/>
    <n v="4.0909090909090834E-3"/>
    <n v="4.0909090909090834E-3"/>
    <n v="4.0909090909090834E-3"/>
    <n v="4.0909090909090834E-3"/>
    <n v="4.0909090909090834E-3"/>
    <n v="4.0909090909090834E-3"/>
    <n v="4.0909090909090834E-3"/>
    <n v="4.0909090909090834E-3"/>
    <n v="4.0909090909090834E-3"/>
    <n v="4.9090909090908998E-2"/>
    <n v="4.0909090909090834E-3"/>
    <n v="4.0909090909090834E-3"/>
    <n v="4.0909090909090834E-3"/>
    <n v="4.0909090909090834E-3"/>
    <n v="4.0909090909090834E-3"/>
    <n v="4.0909090909090834E-3"/>
    <n v="4.0909090909090834E-3"/>
    <n v="4.0909090909090834E-3"/>
    <n v="4.0909090909090834E-3"/>
    <n v="4.0909090909090834E-3"/>
    <n v="4.0909090909090834E-3"/>
    <n v="4.0909090909090834E-3"/>
    <n v="4.9090909090908998E-2"/>
  </r>
  <r>
    <s v="DE Florida"/>
    <x v="29"/>
    <s v="Customer Delivery"/>
    <s v="PEF Dist_MajProj_CustomerFleetElec 2025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795459022852586E-2"/>
    <n v="3.709470219332802E-2"/>
    <n v="4.2393945363803448E-2"/>
    <n v="4.7693188534278882E-2"/>
    <n v="5.2992431704754317E-2"/>
    <n v="5.8291674875229745E-2"/>
    <n v="0.27026140169424701"/>
    <n v="6.3590918045705172E-2"/>
    <n v="6.3590918045705172E-2"/>
    <n v="6.3590918045705172E-2"/>
    <n v="6.3590918045705172E-2"/>
    <n v="6.3590918045705172E-2"/>
    <n v="6.3590918045705172E-2"/>
    <n v="6.3590918045705172E-2"/>
    <n v="6.3590918045705172E-2"/>
    <n v="6.3590918045705172E-2"/>
    <n v="6.3590918045705172E-2"/>
    <n v="6.3590918045705172E-2"/>
    <n v="6.3590918045705172E-2"/>
    <n v="0.76309101654846201"/>
    <n v="6.3590918045705172E-2"/>
    <n v="6.3590918045705172E-2"/>
    <n v="6.3590918045705172E-2"/>
    <n v="6.3590918045705172E-2"/>
    <n v="6.3590918045705172E-2"/>
    <n v="6.3590918045705172E-2"/>
    <n v="6.3590918045705172E-2"/>
    <n v="6.3590918045705172E-2"/>
    <n v="6.3590918045705172E-2"/>
    <n v="6.3590918045705172E-2"/>
    <n v="6.3590918045705172E-2"/>
    <n v="6.3590918045705172E-2"/>
    <n v="0.76309101654846201"/>
    <n v="6.3590918045705172E-2"/>
    <n v="6.3590918045705172E-2"/>
    <n v="6.3590918045705172E-2"/>
    <n v="6.3590918045705172E-2"/>
    <n v="6.3590918045705172E-2"/>
    <n v="6.3590918045705172E-2"/>
    <n v="6.3590918045705172E-2"/>
    <n v="6.3590918045705172E-2"/>
    <n v="6.3590918045705172E-2"/>
    <n v="6.3590918045705172E-2"/>
    <n v="6.3590918045705172E-2"/>
    <n v="6.3590918045705172E-2"/>
    <n v="0.76309101654846201"/>
  </r>
  <r>
    <s v="DE Florida"/>
    <x v="29"/>
    <s v="Customer Delivery"/>
    <s v="PEF Dist_MajProj_CustomerFleetElec 2025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1103395061728365E-3"/>
    <n v="8.2953960905349771E-3"/>
    <n v="9.4804526748971159E-3"/>
    <n v="1.0665509259259255E-2"/>
    <n v="1.1850565843621395E-2"/>
    <n v="1.3035622427983534E-2"/>
    <n v="6.0437885802469116E-2"/>
    <n v="1.4220679012345673E-2"/>
    <n v="1.4220679012345673E-2"/>
    <n v="1.4220679012345673E-2"/>
    <n v="1.4220679012345673E-2"/>
    <n v="1.4220679012345673E-2"/>
    <n v="1.4220679012345673E-2"/>
    <n v="1.4220679012345673E-2"/>
    <n v="1.4220679012345673E-2"/>
    <n v="1.4220679012345673E-2"/>
    <n v="1.4220679012345673E-2"/>
    <n v="1.4220679012345673E-2"/>
    <n v="1.4220679012345673E-2"/>
    <n v="0.17064814814814802"/>
    <n v="1.4220679012345673E-2"/>
    <n v="1.4220679012345673E-2"/>
    <n v="1.4220679012345673E-2"/>
    <n v="1.4220679012345673E-2"/>
    <n v="1.4220679012345673E-2"/>
    <n v="1.4220679012345673E-2"/>
    <n v="1.4220679012345673E-2"/>
    <n v="1.4220679012345673E-2"/>
    <n v="1.4220679012345673E-2"/>
    <n v="1.4220679012345673E-2"/>
    <n v="1.4220679012345673E-2"/>
    <n v="1.4220679012345673E-2"/>
    <n v="0.17064814814814802"/>
    <n v="1.4220679012345673E-2"/>
    <n v="1.4220679012345673E-2"/>
    <n v="1.4220679012345673E-2"/>
    <n v="1.4220679012345673E-2"/>
    <n v="1.4220679012345673E-2"/>
    <n v="1.4220679012345673E-2"/>
    <n v="1.4220679012345673E-2"/>
    <n v="1.4220679012345673E-2"/>
    <n v="1.4220679012345673E-2"/>
    <n v="1.4220679012345673E-2"/>
    <n v="1.4220679012345673E-2"/>
    <n v="1.4220679012345673E-2"/>
    <n v="0.17064814814814802"/>
  </r>
  <r>
    <s v="DE Florida"/>
    <x v="29"/>
    <s v="Customer Delivery"/>
    <s v="PEF Dist_MajProj_CustomerFleetElec 2025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57142857142875E-4"/>
    <n v="6.8333333333333538E-4"/>
    <n v="7.8095238095238326E-4"/>
    <n v="8.7857142857143114E-4"/>
    <n v="9.7619047619047902E-4"/>
    <n v="1.073809523809527E-3"/>
    <n v="4.9785714285714433E-3"/>
    <n v="1.171428571428575E-3"/>
    <n v="1.171428571428575E-3"/>
    <n v="1.171428571428575E-3"/>
    <n v="1.171428571428575E-3"/>
    <n v="1.171428571428575E-3"/>
    <n v="1.171428571428575E-3"/>
    <n v="1.171428571428575E-3"/>
    <n v="1.171428571428575E-3"/>
    <n v="1.171428571428575E-3"/>
    <n v="1.171428571428575E-3"/>
    <n v="1.171428571428575E-3"/>
    <n v="1.171428571428575E-3"/>
    <n v="1.40571428571429E-2"/>
    <n v="1.171428571428575E-3"/>
    <n v="1.171428571428575E-3"/>
    <n v="1.171428571428575E-3"/>
    <n v="1.171428571428575E-3"/>
    <n v="1.171428571428575E-3"/>
    <n v="1.171428571428575E-3"/>
    <n v="1.171428571428575E-3"/>
    <n v="1.171428571428575E-3"/>
    <n v="1.171428571428575E-3"/>
    <n v="1.171428571428575E-3"/>
    <n v="1.171428571428575E-3"/>
    <n v="1.171428571428575E-3"/>
    <n v="1.40571428571429E-2"/>
    <n v="1.171428571428575E-3"/>
    <n v="1.171428571428575E-3"/>
    <n v="1.171428571428575E-3"/>
    <n v="1.171428571428575E-3"/>
    <n v="1.171428571428575E-3"/>
    <n v="1.171428571428575E-3"/>
    <n v="1.171428571428575E-3"/>
    <n v="1.171428571428575E-3"/>
    <n v="1.171428571428575E-3"/>
    <n v="1.171428571428575E-3"/>
    <n v="1.171428571428575E-3"/>
    <n v="1.171428571428575E-3"/>
    <n v="1.40571428571429E-2"/>
  </r>
  <r>
    <s v="DE Florida"/>
    <x v="29"/>
    <s v="Customer Delivery"/>
    <s v="PEF Dist_MajProj_CustomerFleetElec 2025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70454545454545E-2"/>
    <n v="2.298863636363636E-2"/>
    <n v="2.6272727272727267E-2"/>
    <n v="2.9556818181818177E-2"/>
    <n v="3.2840909090909087E-2"/>
    <n v="3.612499999999999E-2"/>
    <n v="0.16748863636363634"/>
    <n v="3.9409090909090901E-2"/>
    <n v="3.9409090909090901E-2"/>
    <n v="3.9409090909090901E-2"/>
    <n v="3.9409090909090901E-2"/>
    <n v="3.9409090909090901E-2"/>
    <n v="3.9409090909090901E-2"/>
    <n v="3.9409090909090901E-2"/>
    <n v="3.9409090909090901E-2"/>
    <n v="3.9409090909090901E-2"/>
    <n v="3.9409090909090901E-2"/>
    <n v="3.9409090909090901E-2"/>
    <n v="3.9409090909090901E-2"/>
    <n v="0.47290909090909078"/>
    <n v="3.9409090909090901E-2"/>
    <n v="3.9409090909090901E-2"/>
    <n v="3.9409090909090901E-2"/>
    <n v="3.9409090909090901E-2"/>
    <n v="3.9409090909090901E-2"/>
    <n v="3.9409090909090901E-2"/>
    <n v="3.9409090909090901E-2"/>
    <n v="3.9409090909090901E-2"/>
    <n v="3.9409090909090901E-2"/>
    <n v="3.9409090909090901E-2"/>
    <n v="3.9409090909090901E-2"/>
    <n v="3.9409090909090901E-2"/>
    <n v="0.47290909090909078"/>
    <n v="3.9409090909090901E-2"/>
    <n v="3.9409090909090901E-2"/>
    <n v="3.9409090909090901E-2"/>
    <n v="3.9409090909090901E-2"/>
    <n v="3.9409090909090901E-2"/>
    <n v="3.9409090909090901E-2"/>
    <n v="3.9409090909090901E-2"/>
    <n v="3.9409090909090901E-2"/>
    <n v="3.9409090909090901E-2"/>
    <n v="3.9409090909090901E-2"/>
    <n v="3.9409090909090901E-2"/>
    <n v="3.9409090909090901E-2"/>
    <n v="0.47290909090909078"/>
  </r>
  <r>
    <s v="DE Florida"/>
    <x v="29"/>
    <s v="Customer Delivery"/>
    <s v="PEF Dist_MajProj_CustomerFleetElec 20252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090116279069752"/>
    <n v="1.0090116279069752"/>
    <n v="1.0090116279069752"/>
    <n v="1.0090116279069752"/>
    <n v="1.0090116279069752"/>
    <n v="1.0090116279069752"/>
    <n v="1.0090116279069752"/>
    <n v="1.0090116279069752"/>
    <n v="1.0090116279069752"/>
    <n v="1.0090116279069752"/>
    <n v="1.0090116279069752"/>
    <n v="1.0090116279069752"/>
    <n v="12.108139534883703"/>
    <n v="1.0090116279069752"/>
    <n v="1.0090116279069752"/>
    <n v="1.0090116279069752"/>
    <n v="1.0090116279069752"/>
    <n v="1.0090116279069752"/>
    <n v="1.0090116279069752"/>
    <n v="1.0090116279069752"/>
    <n v="1.0090116279069752"/>
    <n v="1.0090116279069752"/>
    <n v="1.0090116279069752"/>
    <n v="1.0090116279069752"/>
    <n v="1.0090116279069752"/>
    <n v="12.108139534883703"/>
    <n v="1.0090116279069752"/>
    <n v="1.0090116279069752"/>
    <n v="1.0090116279069752"/>
    <n v="1.0090116279069752"/>
    <n v="1.0090116279069752"/>
    <n v="1.0090116279069752"/>
    <n v="1.0090116279069752"/>
    <n v="1.0090116279069752"/>
    <n v="1.0090116279069752"/>
    <n v="1.0090116279069752"/>
    <n v="1.0090116279069752"/>
    <n v="1.0090116279069752"/>
    <n v="12.108139534883703"/>
  </r>
  <r>
    <s v="DE Florida"/>
    <x v="29"/>
    <s v="Customer Delivery"/>
    <s v="PEF Dist_MajProj_CustomerFleetElec 20252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409090909090842E-2"/>
    <n v="3.6409090909090842E-2"/>
    <n v="3.6409090909090842E-2"/>
    <n v="3.6409090909090842E-2"/>
    <n v="3.6409090909090842E-2"/>
    <n v="3.6409090909090842E-2"/>
    <n v="3.6409090909090842E-2"/>
    <n v="3.6409090909090842E-2"/>
    <n v="3.6409090909090842E-2"/>
    <n v="3.6409090909090842E-2"/>
    <n v="3.6409090909090842E-2"/>
    <n v="3.6409090909090842E-2"/>
    <n v="0.43690909090909008"/>
    <n v="3.6409090909090842E-2"/>
    <n v="3.6409090909090842E-2"/>
    <n v="3.6409090909090842E-2"/>
    <n v="3.6409090909090842E-2"/>
    <n v="3.6409090909090842E-2"/>
    <n v="3.6409090909090842E-2"/>
    <n v="3.6409090909090842E-2"/>
    <n v="3.6409090909090842E-2"/>
    <n v="3.6409090909090842E-2"/>
    <n v="3.6409090909090842E-2"/>
    <n v="3.6409090909090842E-2"/>
    <n v="3.6409090909090842E-2"/>
    <n v="0.43690909090909008"/>
    <n v="3.6409090909090842E-2"/>
    <n v="3.6409090909090842E-2"/>
    <n v="3.6409090909090842E-2"/>
    <n v="3.6409090909090842E-2"/>
    <n v="3.6409090909090842E-2"/>
    <n v="3.6409090909090842E-2"/>
    <n v="3.6409090909090842E-2"/>
    <n v="3.6409090909090842E-2"/>
    <n v="3.6409090909090842E-2"/>
    <n v="3.6409090909090842E-2"/>
    <n v="3.6409090909090842E-2"/>
    <n v="3.6409090909090842E-2"/>
    <n v="0.43690909090909008"/>
  </r>
  <r>
    <s v="DE Florida"/>
    <x v="29"/>
    <s v="Customer Delivery"/>
    <s v="PEF Dist_MajProj_CustomerFleetElec 20252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6595917060677603"/>
    <n v="0.56595917060677603"/>
    <n v="0.56595917060677603"/>
    <n v="0.56595917060677603"/>
    <n v="0.56595917060677603"/>
    <n v="0.56595917060677603"/>
    <n v="0.56595917060677603"/>
    <n v="0.56595917060677603"/>
    <n v="0.56595917060677603"/>
    <n v="0.56595917060677603"/>
    <n v="0.56595917060677603"/>
    <n v="0.56595917060677603"/>
    <n v="6.7915100472813128"/>
    <n v="0.56595917060677603"/>
    <n v="0.56595917060677603"/>
    <n v="0.56595917060677603"/>
    <n v="0.56595917060677603"/>
    <n v="0.56595917060677603"/>
    <n v="0.56595917060677603"/>
    <n v="0.56595917060677603"/>
    <n v="0.56595917060677603"/>
    <n v="0.56595917060677603"/>
    <n v="0.56595917060677603"/>
    <n v="0.56595917060677603"/>
    <n v="0.56595917060677603"/>
    <n v="6.7915100472813128"/>
    <n v="0.56595917060677603"/>
    <n v="0.56595917060677603"/>
    <n v="0.56595917060677603"/>
    <n v="0.56595917060677603"/>
    <n v="0.56595917060677603"/>
    <n v="0.56595917060677603"/>
    <n v="0.56595917060677603"/>
    <n v="0.56595917060677603"/>
    <n v="0.56595917060677603"/>
    <n v="0.56595917060677603"/>
    <n v="0.56595917060677603"/>
    <n v="0.56595917060677603"/>
    <n v="6.7915100472813128"/>
  </r>
  <r>
    <s v="DE Florida"/>
    <x v="29"/>
    <s v="Customer Delivery"/>
    <s v="PEF Dist_MajProj_CustomerFleetElec 20252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656404320987649"/>
    <n v="0.12656404320987649"/>
    <n v="0.12656404320987649"/>
    <n v="0.12656404320987649"/>
    <n v="0.12656404320987649"/>
    <n v="0.12656404320987649"/>
    <n v="0.12656404320987649"/>
    <n v="0.12656404320987649"/>
    <n v="0.12656404320987649"/>
    <n v="0.12656404320987649"/>
    <n v="0.12656404320987649"/>
    <n v="0.12656404320987649"/>
    <n v="1.5187685185185178"/>
    <n v="0.12656404320987649"/>
    <n v="0.12656404320987649"/>
    <n v="0.12656404320987649"/>
    <n v="0.12656404320987649"/>
    <n v="0.12656404320987649"/>
    <n v="0.12656404320987649"/>
    <n v="0.12656404320987649"/>
    <n v="0.12656404320987649"/>
    <n v="0.12656404320987649"/>
    <n v="0.12656404320987649"/>
    <n v="0.12656404320987649"/>
    <n v="0.12656404320987649"/>
    <n v="1.5187685185185178"/>
    <n v="0.12656404320987649"/>
    <n v="0.12656404320987649"/>
    <n v="0.12656404320987649"/>
    <n v="0.12656404320987649"/>
    <n v="0.12656404320987649"/>
    <n v="0.12656404320987649"/>
    <n v="0.12656404320987649"/>
    <n v="0.12656404320987649"/>
    <n v="0.12656404320987649"/>
    <n v="0.12656404320987649"/>
    <n v="0.12656404320987649"/>
    <n v="0.12656404320987649"/>
    <n v="1.5187685185185178"/>
  </r>
  <r>
    <s v="DE Florida"/>
    <x v="29"/>
    <s v="Customer Delivery"/>
    <s v="PEF Dist_MajProj_CustomerFleetElec 20252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25714285714318E-2"/>
    <n v="1.0425714285714318E-2"/>
    <n v="1.0425714285714318E-2"/>
    <n v="1.0425714285714318E-2"/>
    <n v="1.0425714285714318E-2"/>
    <n v="1.0425714285714318E-2"/>
    <n v="1.0425714285714318E-2"/>
    <n v="1.0425714285714318E-2"/>
    <n v="1.0425714285714318E-2"/>
    <n v="1.0425714285714318E-2"/>
    <n v="1.0425714285714318E-2"/>
    <n v="1.0425714285714318E-2"/>
    <n v="0.12510857142857182"/>
    <n v="1.0425714285714318E-2"/>
    <n v="1.0425714285714318E-2"/>
    <n v="1.0425714285714318E-2"/>
    <n v="1.0425714285714318E-2"/>
    <n v="1.0425714285714318E-2"/>
    <n v="1.0425714285714318E-2"/>
    <n v="1.0425714285714318E-2"/>
    <n v="1.0425714285714318E-2"/>
    <n v="1.0425714285714318E-2"/>
    <n v="1.0425714285714318E-2"/>
    <n v="1.0425714285714318E-2"/>
    <n v="1.0425714285714318E-2"/>
    <n v="0.12510857142857182"/>
    <n v="1.0425714285714318E-2"/>
    <n v="1.0425714285714318E-2"/>
    <n v="1.0425714285714318E-2"/>
    <n v="1.0425714285714318E-2"/>
    <n v="1.0425714285714318E-2"/>
    <n v="1.0425714285714318E-2"/>
    <n v="1.0425714285714318E-2"/>
    <n v="1.0425714285714318E-2"/>
    <n v="1.0425714285714318E-2"/>
    <n v="1.0425714285714318E-2"/>
    <n v="1.0425714285714318E-2"/>
    <n v="1.0425714285714318E-2"/>
    <n v="0.12510857142857182"/>
  </r>
  <r>
    <s v="DE Florida"/>
    <x v="29"/>
    <s v="Customer Delivery"/>
    <s v="PEF Dist_MajProj_CustomerFleetElec 20252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074090909090905"/>
    <n v="0.35074090909090905"/>
    <n v="0.35074090909090905"/>
    <n v="0.35074090909090905"/>
    <n v="0.35074090909090905"/>
    <n v="0.35074090909090905"/>
    <n v="0.35074090909090905"/>
    <n v="0.35074090909090905"/>
    <n v="0.35074090909090905"/>
    <n v="0.35074090909090905"/>
    <n v="0.35074090909090905"/>
    <n v="0.35074090909090905"/>
    <n v="4.2088909090909095"/>
    <n v="0.35074090909090905"/>
    <n v="0.35074090909090905"/>
    <n v="0.35074090909090905"/>
    <n v="0.35074090909090905"/>
    <n v="0.35074090909090905"/>
    <n v="0.35074090909090905"/>
    <n v="0.35074090909090905"/>
    <n v="0.35074090909090905"/>
    <n v="0.35074090909090905"/>
    <n v="0.35074090909090905"/>
    <n v="0.35074090909090905"/>
    <n v="0.35074090909090905"/>
    <n v="4.2088909090909095"/>
    <n v="0.35074090909090905"/>
    <n v="0.35074090909090905"/>
    <n v="0.35074090909090905"/>
    <n v="0.35074090909090905"/>
    <n v="0.35074090909090905"/>
    <n v="0.35074090909090905"/>
    <n v="0.35074090909090905"/>
    <n v="0.35074090909090905"/>
    <n v="0.35074090909090905"/>
    <n v="0.35074090909090905"/>
    <n v="0.35074090909090905"/>
    <n v="0.35074090909090905"/>
    <n v="4.2088909090909095"/>
  </r>
  <r>
    <s v="DE Florida"/>
    <x v="29"/>
    <s v="Customer Delivery"/>
    <s v="PEF Dist_MajProj_CustomerFleetElec 2026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682027906976713"/>
    <n v="1.8682027906976713"/>
    <n v="1.8682027906976713"/>
    <n v="1.8682027906976713"/>
    <n v="1.8682027906976713"/>
    <n v="1.8682027906976713"/>
    <n v="1.8682027906976713"/>
    <n v="1.8682027906976713"/>
    <n v="1.8682027906976713"/>
    <n v="1.8682027906976713"/>
    <n v="1.8682027906976713"/>
    <n v="1.8682027906976713"/>
    <n v="22.41843348837206"/>
    <n v="1.8682027906976713"/>
    <n v="1.8682027906976713"/>
    <n v="1.8682027906976713"/>
    <n v="1.8682027906976713"/>
    <n v="1.8682027906976713"/>
    <n v="1.8682027906976713"/>
    <n v="1.8682027906976713"/>
    <n v="1.8682027906976713"/>
    <n v="1.8682027906976713"/>
    <n v="1.8682027906976713"/>
    <n v="1.8682027906976713"/>
    <n v="1.8682027906976713"/>
    <n v="22.41843348837206"/>
  </r>
  <r>
    <s v="DE Florida"/>
    <x v="29"/>
    <s v="Customer Delivery"/>
    <s v="PEF Dist_MajProj_CustomerFleetElec 2026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7412045454545336E-2"/>
    <n v="6.7412045454545336E-2"/>
    <n v="6.7412045454545336E-2"/>
    <n v="6.7412045454545336E-2"/>
    <n v="6.7412045454545336E-2"/>
    <n v="6.7412045454545336E-2"/>
    <n v="6.7412045454545336E-2"/>
    <n v="6.7412045454545336E-2"/>
    <n v="6.7412045454545336E-2"/>
    <n v="6.7412045454545336E-2"/>
    <n v="6.7412045454545336E-2"/>
    <n v="6.7412045454545336E-2"/>
    <n v="0.80894454545454419"/>
    <n v="6.7412045454545336E-2"/>
    <n v="6.7412045454545336E-2"/>
    <n v="6.7412045454545336E-2"/>
    <n v="6.7412045454545336E-2"/>
    <n v="6.7412045454545336E-2"/>
    <n v="6.7412045454545336E-2"/>
    <n v="6.7412045454545336E-2"/>
    <n v="6.7412045454545336E-2"/>
    <n v="6.7412045454545336E-2"/>
    <n v="6.7412045454545336E-2"/>
    <n v="6.7412045454545336E-2"/>
    <n v="6.7412045454545336E-2"/>
    <n v="0.80894454545454419"/>
  </r>
  <r>
    <s v="DE Florida"/>
    <x v="29"/>
    <s v="Customer Delivery"/>
    <s v="PEF Dist_MajProj_CustomerFleetElec 2026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478874852245845"/>
    <n v="1.0478874852245845"/>
    <n v="1.0478874852245845"/>
    <n v="1.0478874852245845"/>
    <n v="1.0478874852245845"/>
    <n v="1.0478874852245845"/>
    <n v="1.0478874852245845"/>
    <n v="1.0478874852245845"/>
    <n v="1.0478874852245845"/>
    <n v="1.0478874852245845"/>
    <n v="1.0478874852245845"/>
    <n v="1.0478874852245845"/>
    <n v="12.574649822695017"/>
    <n v="1.0478874852245845"/>
    <n v="1.0478874852245845"/>
    <n v="1.0478874852245845"/>
    <n v="1.0478874852245845"/>
    <n v="1.0478874852245845"/>
    <n v="1.0478874852245845"/>
    <n v="1.0478874852245845"/>
    <n v="1.0478874852245845"/>
    <n v="1.0478874852245845"/>
    <n v="1.0478874852245845"/>
    <n v="1.0478874852245845"/>
    <n v="1.0478874852245845"/>
    <n v="12.574649822695017"/>
  </r>
  <r>
    <s v="DE Florida"/>
    <x v="29"/>
    <s v="Customer Delivery"/>
    <s v="PEF Dist_MajProj_CustomerFleetElec 2026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433782921810692"/>
    <n v="0.23433782921810692"/>
    <n v="0.23433782921810692"/>
    <n v="0.23433782921810692"/>
    <n v="0.23433782921810692"/>
    <n v="0.23433782921810692"/>
    <n v="0.23433782921810692"/>
    <n v="0.23433782921810692"/>
    <n v="0.23433782921810692"/>
    <n v="0.23433782921810692"/>
    <n v="0.23433782921810692"/>
    <n v="0.23433782921810692"/>
    <n v="2.8120539506172832"/>
    <n v="0.23433782921810692"/>
    <n v="0.23433782921810692"/>
    <n v="0.23433782921810692"/>
    <n v="0.23433782921810692"/>
    <n v="0.23433782921810692"/>
    <n v="0.23433782921810692"/>
    <n v="0.23433782921810692"/>
    <n v="0.23433782921810692"/>
    <n v="0.23433782921810692"/>
    <n v="0.23433782921810692"/>
    <n v="0.23433782921810692"/>
    <n v="0.23433782921810692"/>
    <n v="2.8120539506172832"/>
  </r>
  <r>
    <s v="DE Florida"/>
    <x v="29"/>
    <s v="Customer Delivery"/>
    <s v="PEF Dist_MajProj_CustomerFleetElec 2026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303971428571487E-2"/>
    <n v="1.9303971428571487E-2"/>
    <n v="1.9303971428571487E-2"/>
    <n v="1.9303971428571487E-2"/>
    <n v="1.9303971428571487E-2"/>
    <n v="1.9303971428571487E-2"/>
    <n v="1.9303971428571487E-2"/>
    <n v="1.9303971428571487E-2"/>
    <n v="1.9303971428571487E-2"/>
    <n v="1.9303971428571487E-2"/>
    <n v="1.9303971428571487E-2"/>
    <n v="1.9303971428571487E-2"/>
    <n v="0.23164765714285784"/>
    <n v="1.9303971428571487E-2"/>
    <n v="1.9303971428571487E-2"/>
    <n v="1.9303971428571487E-2"/>
    <n v="1.9303971428571487E-2"/>
    <n v="1.9303971428571487E-2"/>
    <n v="1.9303971428571487E-2"/>
    <n v="1.9303971428571487E-2"/>
    <n v="1.9303971428571487E-2"/>
    <n v="1.9303971428571487E-2"/>
    <n v="1.9303971428571487E-2"/>
    <n v="1.9303971428571487E-2"/>
    <n v="1.9303971428571487E-2"/>
    <n v="0.23164765714285784"/>
  </r>
  <r>
    <s v="DE Florida"/>
    <x v="29"/>
    <s v="Customer Delivery"/>
    <s v="PEF Dist_MajProj_CustomerFleetElec 2026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4940270454545446"/>
    <n v="0.64940270454545446"/>
    <n v="0.64940270454545446"/>
    <n v="0.64940270454545446"/>
    <n v="0.64940270454545446"/>
    <n v="0.64940270454545446"/>
    <n v="0.64940270454545446"/>
    <n v="0.64940270454545446"/>
    <n v="0.64940270454545446"/>
    <n v="0.64940270454545446"/>
    <n v="0.64940270454545446"/>
    <n v="0.64940270454545446"/>
    <n v="7.7928324545454517"/>
    <n v="0.64940270454545446"/>
    <n v="0.64940270454545446"/>
    <n v="0.64940270454545446"/>
    <n v="0.64940270454545446"/>
    <n v="0.64940270454545446"/>
    <n v="0.64940270454545446"/>
    <n v="0.64940270454545446"/>
    <n v="0.64940270454545446"/>
    <n v="0.64940270454545446"/>
    <n v="0.64940270454545446"/>
    <n v="0.64940270454545446"/>
    <n v="0.64940270454545446"/>
    <n v="7.7928324545454517"/>
  </r>
  <r>
    <s v="DE Florida"/>
    <x v="29"/>
    <s v="Customer Delivery"/>
    <s v="PEF Dist_MajProj_CustomerFleetElec 2027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86337209302312"/>
    <n v="8.786337209302312"/>
    <n v="8.786337209302312"/>
    <n v="8.786337209302312"/>
    <n v="8.786337209302312"/>
    <n v="8.786337209302312"/>
    <n v="8.786337209302312"/>
    <n v="8.786337209302312"/>
    <n v="8.786337209302312"/>
    <n v="8.786337209302312"/>
    <n v="8.786337209302312"/>
    <n v="8.786337209302312"/>
    <n v="105.43604651162777"/>
  </r>
  <r>
    <s v="DE Florida"/>
    <x v="29"/>
    <s v="Customer Delivery"/>
    <s v="PEF Dist_MajProj_CustomerFleetElec 2027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1704545454545408"/>
    <n v="0.31704545454545408"/>
    <n v="0.31704545454545408"/>
    <n v="0.31704545454545408"/>
    <n v="0.31704545454545408"/>
    <n v="0.31704545454545408"/>
    <n v="0.31704545454545408"/>
    <n v="0.31704545454545408"/>
    <n v="0.31704545454545408"/>
    <n v="0.31704545454545408"/>
    <n v="0.31704545454545408"/>
    <n v="0.31704545454545408"/>
    <n v="3.804545454545448"/>
  </r>
  <r>
    <s v="DE Florida"/>
    <x v="29"/>
    <s v="Customer Delivery"/>
    <s v="PEF Dist_MajProj_CustomerFleetElec 2027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282961485421506"/>
    <n v="4.9282961485421506"/>
    <n v="4.9282961485421506"/>
    <n v="4.9282961485421506"/>
    <n v="4.9282961485421506"/>
    <n v="4.9282961485421506"/>
    <n v="4.9282961485421506"/>
    <n v="4.9282961485421506"/>
    <n v="4.9282961485421506"/>
    <n v="4.9282961485421506"/>
    <n v="4.9282961485421506"/>
    <n v="4.9282961485421506"/>
    <n v="59.139553782505821"/>
  </r>
  <r>
    <s v="DE Florida"/>
    <x v="29"/>
    <s v="Customer Delivery"/>
    <s v="PEF Dist_MajProj_CustomerFleetElec 2027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021026234567897"/>
    <n v="1.1021026234567897"/>
    <n v="1.1021026234567897"/>
    <n v="1.1021026234567897"/>
    <n v="1.1021026234567897"/>
    <n v="1.1021026234567897"/>
    <n v="1.1021026234567897"/>
    <n v="1.1021026234567897"/>
    <n v="1.1021026234567897"/>
    <n v="1.1021026234567897"/>
    <n v="1.1021026234567897"/>
    <n v="1.1021026234567897"/>
    <n v="13.22523148148148"/>
  </r>
  <r>
    <s v="DE Florida"/>
    <x v="29"/>
    <s v="Customer Delivery"/>
    <s v="PEF Dist_MajProj_CustomerFleetElec 2027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0785714285714594E-2"/>
    <n v="9.0785714285714594E-2"/>
    <n v="9.0785714285714594E-2"/>
    <n v="9.0785714285714594E-2"/>
    <n v="9.0785714285714594E-2"/>
    <n v="9.0785714285714594E-2"/>
    <n v="9.0785714285714594E-2"/>
    <n v="9.0785714285714594E-2"/>
    <n v="9.0785714285714594E-2"/>
    <n v="9.0785714285714594E-2"/>
    <n v="9.0785714285714594E-2"/>
    <n v="9.0785714285714594E-2"/>
    <n v="1.0894285714285752"/>
  </r>
  <r>
    <s v="DE Florida"/>
    <x v="29"/>
    <s v="Customer Delivery"/>
    <s v="PEF Dist_MajProj_CustomerFleetElec 2027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54204545454545"/>
    <n v="3.054204545454545"/>
    <n v="3.054204545454545"/>
    <n v="3.054204545454545"/>
    <n v="3.054204545454545"/>
    <n v="3.054204545454545"/>
    <n v="3.054204545454545"/>
    <n v="3.054204545454545"/>
    <n v="3.054204545454545"/>
    <n v="3.054204545454545"/>
    <n v="3.054204545454545"/>
    <n v="3.054204545454545"/>
    <n v="36.650454545454544"/>
  </r>
  <r>
    <s v="DE Florida"/>
    <x v="29"/>
    <s v="Customer Delivery"/>
    <s v="PEF Other Yates Maintenance SA"/>
    <s v="AFUDC Not Eligible"/>
    <s v="Maintenance"/>
    <s v="Maintenance"/>
    <s v="Distribution Operations"/>
    <s v="SA - Gen. Bldg. &amp; Oper. Centers"/>
    <s v="~"/>
    <s v="PEF Distribution General Plant Struct &amp; Improv 390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419259411849903"/>
    <n v="2.9419259411849903"/>
    <n v="2.9419259411849903"/>
    <n v="2.9419259411849903"/>
    <n v="2.9419259411849903"/>
    <n v="2.9419259411849903"/>
    <n v="2.9419259411849903"/>
    <n v="2.9419259411849903"/>
    <n v="2.9419259411849903"/>
    <n v="2.9419259411849903"/>
    <n v="2.9419259411849903"/>
    <n v="2.9419259411849903"/>
    <n v="35.303111294219882"/>
    <n v="7.5404553834686761"/>
    <n v="7.5404553834686761"/>
    <n v="7.5404553834686761"/>
    <n v="7.5404553834686761"/>
    <n v="7.5404553834686761"/>
    <n v="7.5404553834686761"/>
    <n v="7.5404553834686761"/>
    <n v="7.5404553834686761"/>
    <n v="7.5404553834686761"/>
    <n v="7.5404553834686761"/>
    <n v="7.5404553834686761"/>
    <n v="7.5404553834686761"/>
    <n v="90.48546460162413"/>
    <n v="10.316996630314343"/>
    <n v="10.316996630314343"/>
    <n v="10.316996630314343"/>
    <n v="10.316996630314343"/>
    <n v="10.316996630314343"/>
    <n v="10.316996630314343"/>
    <n v="10.316996630314343"/>
    <n v="10.316996630314343"/>
    <n v="10.316996630314343"/>
    <n v="10.316996630314343"/>
    <n v="10.316996630314343"/>
    <n v="10.316996630314343"/>
    <n v="123.80395956377214"/>
    <n v="10.672757462251253"/>
    <n v="10.672757462251253"/>
    <n v="10.672757462251253"/>
    <n v="10.672757462251253"/>
    <n v="10.672757462251253"/>
    <n v="10.672757462251253"/>
    <n v="10.672757462251253"/>
    <n v="10.672757462251253"/>
    <n v="10.672757462251253"/>
    <n v="10.672757462251253"/>
    <n v="10.672757462251253"/>
    <n v="10.672757462251253"/>
    <n v="128.07308954701503"/>
    <n v="10.679872678889993"/>
    <n v="10.679872678889993"/>
    <n v="10.679872678889993"/>
    <n v="10.679872678889993"/>
    <n v="10.679872678889993"/>
    <n v="10.679872678889993"/>
    <n v="10.679872678889993"/>
    <n v="10.679872678889993"/>
    <n v="10.679872678889993"/>
    <n v="10.679872678889993"/>
    <n v="10.679872678889993"/>
    <n v="10.679872678889993"/>
    <n v="128.15847214667991"/>
  </r>
  <r>
    <s v="DE Florida"/>
    <x v="29"/>
    <s v="Customer Services"/>
    <s v="PEF Customer Maintenance Facilities SA"/>
    <s v="AFUDC Not Eligible"/>
    <s v="Maintenance"/>
    <s v="Maintenance"/>
    <s v="Customer Operations"/>
    <s v="SA - Cust - Gen. Bldg. &amp; Oper. Centers"/>
    <s v="~"/>
    <s v="D GEN 390 5Z-STRUCT &amp; IMPROVE-50220"/>
    <n v="0"/>
    <n v="0"/>
    <n v="0"/>
    <n v="0"/>
    <n v="0"/>
    <n v="0"/>
    <n v="0"/>
    <n v="0"/>
    <n v="0"/>
    <n v="0"/>
    <n v="0"/>
    <n v="0"/>
    <n v="0"/>
    <n v="0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4.9977876666666665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5.4521319999999998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5.4521319999999998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5.4521319999999998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5.4521319999999998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0.45434433333333341"/>
    <n v="5.4521319999999998"/>
  </r>
  <r>
    <s v="DE Florida"/>
    <x v="29"/>
    <s v="Customer Services"/>
    <s v="PEF Customer Meters IK"/>
    <s v="AFUDC Not Eligible"/>
    <s v="Expansion"/>
    <s v="Customer Adds"/>
    <s v="Customer Operations"/>
    <s v="IK - Cust - Meters"/>
    <s v="~"/>
    <s v="PEF Distribution Meters 370.0"/>
    <n v="0"/>
    <n v="0"/>
    <n v="0"/>
    <n v="0"/>
    <n v="0"/>
    <n v="0"/>
    <n v="0"/>
    <n v="0"/>
    <n v="0"/>
    <n v="0"/>
    <n v="0"/>
    <n v="0"/>
    <n v="0"/>
    <n v="0"/>
    <n v="0"/>
    <n v="0"/>
    <n v="2.5850921626215122"/>
    <n v="2.5850921626215122"/>
    <n v="2.5850921626215122"/>
    <n v="4.7750712700142861"/>
    <n v="4.7750712700142861"/>
    <n v="4.7750712700142861"/>
    <n v="6.9468870435779726"/>
    <n v="6.9468870435779726"/>
    <n v="6.9468870435779726"/>
    <n v="42.921151428641316"/>
    <n v="9.1385959922878026"/>
    <n v="9.1385959922878026"/>
    <n v="9.1385959922878026"/>
    <n v="10.150985623094771"/>
    <n v="10.150985623094771"/>
    <n v="10.150985623094771"/>
    <n v="11.18326842904788"/>
    <n v="11.18326842904788"/>
    <n v="11.18326842904788"/>
    <n v="12.195225599525584"/>
    <n v="12.195225599525584"/>
    <n v="12.195225599525584"/>
    <n v="128.00422693186812"/>
    <n v="13.219724119551943"/>
    <n v="13.219724119551943"/>
    <n v="13.219724119551943"/>
    <n v="15.280397588494788"/>
    <n v="15.280397588494788"/>
    <n v="15.280397588494788"/>
    <n v="17.355774708632609"/>
    <n v="17.355774708632609"/>
    <n v="17.355774708632609"/>
    <n v="19.417313098233979"/>
    <n v="19.417313098233979"/>
    <n v="19.417313098233979"/>
    <n v="195.81962854474"/>
    <n v="21.493555139030327"/>
    <n v="21.493555139030327"/>
    <n v="21.493555139030327"/>
    <n v="23.554228607973172"/>
    <n v="23.554228607973172"/>
    <n v="23.554228607973172"/>
    <n v="25.629605728110995"/>
    <n v="25.629605728110995"/>
    <n v="25.629605728110995"/>
    <n v="27.691144117712366"/>
    <n v="27.691144117712366"/>
    <n v="27.691144117712366"/>
    <n v="295.10560077848061"/>
    <n v="29.767386158508714"/>
    <n v="29.767386158508714"/>
    <n v="29.767386158508714"/>
    <n v="31.828059627451559"/>
    <n v="31.828059627451559"/>
    <n v="31.828059627451559"/>
    <n v="33.903436747589382"/>
    <n v="33.903436747589382"/>
    <n v="33.903436747589382"/>
    <n v="35.964975137190756"/>
    <n v="35.964975137190756"/>
    <n v="35.964975137190756"/>
    <n v="394.39157301222127"/>
    <n v="38.0412171779871"/>
    <n v="38.0412171779871"/>
    <n v="38.0412171779871"/>
    <n v="38.0412171779871"/>
    <n v="38.0412171779871"/>
    <n v="38.0412171779871"/>
    <n v="38.0412171779871"/>
    <n v="38.0412171779871"/>
    <n v="38.0412171779871"/>
    <n v="38.0412171779871"/>
    <n v="38.0412171779871"/>
    <n v="38.0412171779871"/>
    <n v="456.49460613584523"/>
  </r>
  <r>
    <s v="DE Florida"/>
    <x v="29"/>
    <s v="Distributed Energy Solutions"/>
    <s v="PEF DES Exp Cust Sol TA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0"/>
    <n v="0"/>
    <n v="0"/>
    <n v="0"/>
    <n v="0"/>
    <n v="0"/>
    <n v="0"/>
    <n v="0"/>
    <n v="0"/>
    <n v="0"/>
    <n v="0"/>
    <n v="0"/>
    <n v="0"/>
    <n v="0"/>
    <n v="4.7293128241071285E-2"/>
    <n v="9.4586256482142569E-2"/>
    <n v="0.14212170730607099"/>
    <n v="0.18965715812999942"/>
    <n v="0.23719260895392782"/>
    <n v="0.28472805977785626"/>
    <n v="0.38134041134357022"/>
    <n v="0.47795276290928412"/>
    <n v="0.57456511447499814"/>
    <n v="0.67117746604071205"/>
    <n v="0.76778981760642606"/>
    <n v="3.8684044912660585"/>
    <n v="0.86440216917213997"/>
    <n v="0.91184055106178263"/>
    <n v="0.95927893295142541"/>
    <n v="1.0069646788103537"/>
    <n v="1.054650424669282"/>
    <n v="1.1023361705282104"/>
    <n v="1.150021916387139"/>
    <n v="1.2467845629878529"/>
    <n v="1.343547209588567"/>
    <n v="1.4403098561892809"/>
    <n v="1.537072502789995"/>
    <n v="1.6338351493907088"/>
    <n v="14.251044124526738"/>
    <n v="1.7305977959914229"/>
    <n v="1.7860359510309585"/>
    <n v="1.841474106070494"/>
    <n v="1.8969122611100295"/>
    <n v="1.9523504161495648"/>
    <n v="2.0077885711891006"/>
    <n v="2.0632267262286361"/>
    <n v="2.1760689283303853"/>
    <n v="2.288911130432135"/>
    <n v="2.4017533325338847"/>
    <n v="2.5145955346356339"/>
    <n v="2.6274377367373836"/>
    <n v="25.287152490439635"/>
    <n v="2.7402799388485617"/>
    <n v="2.805385959393119"/>
    <n v="2.8704919799376762"/>
    <n v="2.9355980004822331"/>
    <n v="3.0007040210267903"/>
    <n v="3.0658100415713472"/>
    <n v="3.1309160621159045"/>
    <n v="3.263436827337804"/>
    <n v="3.3959575925597036"/>
    <n v="3.5284783577816032"/>
    <n v="3.6609991230035028"/>
    <n v="3.7935198882254024"/>
    <n v="38.191577792283653"/>
    <n v="3.9260406531342738"/>
    <n v="3.9996303226827625"/>
    <n v="4.0732199922312509"/>
    <n v="4.1468096617797396"/>
    <n v="4.2203993313282284"/>
    <n v="4.2939890008767172"/>
    <n v="4.367578670425206"/>
    <n v="4.5173675722721303"/>
    <n v="4.6671564741190545"/>
    <n v="4.8169453759659797"/>
    <n v="4.966734277812904"/>
    <n v="5.1165231796598283"/>
    <n v="53.112394512288077"/>
    <n v="5.2663120817056956"/>
    <n v="5.2663120817056956"/>
    <n v="5.2663120817056956"/>
    <n v="5.2663120817056956"/>
    <n v="5.2663120817056956"/>
    <n v="5.2663120817056956"/>
    <n v="5.2663120817056956"/>
    <n v="5.2663120817056956"/>
    <n v="5.2663120817056956"/>
    <n v="5.2663120817056956"/>
    <n v="5.2663120817056956"/>
    <n v="5.2663120817056956"/>
    <n v="63.195744980468334"/>
  </r>
  <r>
    <s v="DE Florida"/>
    <x v="29"/>
    <s v="Grid Solutions"/>
    <s v="PEF Dist_MajProj_OthT&amp;D_Mthly-362"/>
    <s v="AFUDC Not Eligible"/>
    <s v="Major Projects"/>
    <s v="Other Transmission &amp; Distribution Expansion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632298476247682"/>
    <n v="0.61632298476247682"/>
    <n v="0.61632298476247682"/>
    <n v="0.61632298476247682"/>
    <n v="0.61632298476247682"/>
    <n v="0.61632298476247682"/>
    <n v="3.6979379085748607"/>
    <n v="1.219419737091221"/>
    <n v="1.219419737091221"/>
    <n v="1.219419737091221"/>
    <n v="1.219419737091221"/>
    <n v="1.219419737091221"/>
    <n v="1.219419737091221"/>
    <n v="2.9873387457569263"/>
    <n v="2.9873387457569263"/>
    <n v="2.9873387457569263"/>
    <n v="2.9873387457569263"/>
    <n v="2.9873387457569263"/>
    <n v="2.9873387457569263"/>
    <n v="25.240550897088884"/>
    <n v="4.77304384704897"/>
    <n v="4.77304384704897"/>
    <n v="4.77304384704897"/>
    <n v="4.77304384704897"/>
    <n v="4.77304384704897"/>
    <n v="4.77304384704897"/>
    <n v="6.3402306763475345"/>
    <n v="6.3402306763475345"/>
    <n v="6.3402306763475345"/>
    <n v="6.3402306763475345"/>
    <n v="6.3402306763475345"/>
    <n v="6.3402306763475345"/>
    <n v="66.679647140379018"/>
    <n v="7.9030471402062297"/>
    <n v="7.9030471402062297"/>
    <n v="7.9030471402062297"/>
    <n v="7.9030471402062297"/>
    <n v="7.9030471402062297"/>
    <n v="7.9030471402062297"/>
    <n v="9.6095021058470369"/>
    <n v="9.6095021058470369"/>
    <n v="9.6095021058470369"/>
    <n v="9.6095021058470369"/>
    <n v="9.6095021058470369"/>
    <n v="9.6095021058470369"/>
    <n v="105.07529547631961"/>
    <n v="11.318829841523485"/>
    <n v="11.318829841523485"/>
    <n v="11.318829841523485"/>
    <n v="11.318829841523485"/>
    <n v="11.318829841523485"/>
    <n v="11.318829841523485"/>
    <n v="13.359766850782464"/>
    <n v="13.359766850782464"/>
    <n v="13.359766850782464"/>
    <n v="13.359766850782464"/>
    <n v="13.359766850782464"/>
    <n v="13.359766850782464"/>
    <n v="148.07158015383567"/>
    <n v="15.407336045513095"/>
    <n v="15.407336045513095"/>
    <n v="15.407336045513095"/>
    <n v="15.407336045513095"/>
    <n v="15.407336045513095"/>
    <n v="15.407336045513095"/>
    <n v="15.407336045513095"/>
    <n v="15.407336045513095"/>
    <n v="15.407336045513095"/>
    <n v="15.407336045513095"/>
    <n v="15.407336045513095"/>
    <n v="15.407336045513095"/>
    <n v="184.88803254615712"/>
  </r>
  <r>
    <s v="DE Florida"/>
    <x v="29"/>
    <s v="Grid Solutions"/>
    <s v="PEF Dist_MajProj_OthT&amp;D_Mthly-364"/>
    <s v="AFUDC Not Eligible"/>
    <s v="Major Projects"/>
    <s v="Other Transmission &amp; Distribution Expansion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576727703104412"/>
    <n v="1.8576727703104412"/>
    <n v="1.8576727703104412"/>
    <n v="1.8576727703104412"/>
    <n v="1.8576727703104412"/>
    <n v="1.8576727703104412"/>
    <n v="11.146036621862645"/>
    <n v="3.6754800602584865"/>
    <n v="3.6754800602584865"/>
    <n v="3.6754800602584865"/>
    <n v="3.6754800602584865"/>
    <n v="3.6754800602584865"/>
    <n v="3.6754800602584865"/>
    <n v="9.0042039334695509"/>
    <n v="9.0042039334695509"/>
    <n v="9.0042039334695509"/>
    <n v="9.0042039334695509"/>
    <n v="9.0042039334695509"/>
    <n v="9.0042039334695509"/>
    <n v="76.078103962368232"/>
    <n v="14.386537262727279"/>
    <n v="14.386537262727279"/>
    <n v="14.386537262727279"/>
    <n v="14.386537262727279"/>
    <n v="14.386537262727279"/>
    <n v="14.386537262727279"/>
    <n v="19.110248670250169"/>
    <n v="19.110248670250169"/>
    <n v="19.110248670250169"/>
    <n v="19.110248670250169"/>
    <n v="19.110248670250169"/>
    <n v="19.110248670250169"/>
    <n v="200.9807155978647"/>
    <n v="23.820787639338363"/>
    <n v="23.820787639338363"/>
    <n v="23.820787639338363"/>
    <n v="23.820787639338363"/>
    <n v="23.820787639338363"/>
    <n v="23.820787639338363"/>
    <n v="28.964180902467159"/>
    <n v="28.964180902467159"/>
    <n v="28.964180902467159"/>
    <n v="28.964180902467159"/>
    <n v="28.964180902467159"/>
    <n v="28.964180902467159"/>
    <n v="316.70981125083307"/>
    <n v="34.116231251476776"/>
    <n v="34.116231251476776"/>
    <n v="34.116231251476776"/>
    <n v="34.116231251476776"/>
    <n v="34.116231251476776"/>
    <n v="34.116231251476776"/>
    <n v="40.267786019292259"/>
    <n v="40.267786019292259"/>
    <n v="40.267786019292259"/>
    <n v="40.267786019292259"/>
    <n v="40.267786019292259"/>
    <n v="40.267786019292259"/>
    <n v="446.30410362461424"/>
    <n v="46.439330875483861"/>
    <n v="46.439330875483861"/>
    <n v="46.439330875483861"/>
    <n v="46.439330875483861"/>
    <n v="46.439330875483861"/>
    <n v="46.439330875483861"/>
    <n v="46.439330875483861"/>
    <n v="46.439330875483861"/>
    <n v="46.439330875483861"/>
    <n v="46.439330875483861"/>
    <n v="46.439330875483861"/>
    <n v="46.439330875483861"/>
    <n v="557.27197050580628"/>
  </r>
  <r>
    <s v="DE Florida"/>
    <x v="29"/>
    <s v="Grid Solutions"/>
    <s v="PEF Dist_MajProj_OthT&amp;D_Mthly-365"/>
    <s v="AFUDC Not Eligible"/>
    <s v="Major Projects"/>
    <s v="Other Transmission &amp; Distribution Expansion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518736848356296"/>
    <n v="1.2518736848356296"/>
    <n v="1.2518736848356296"/>
    <n v="1.2518736848356296"/>
    <n v="1.2518736848356296"/>
    <n v="1.2518736848356296"/>
    <n v="7.5112421090137778"/>
    <n v="2.4768822798682395"/>
    <n v="2.4768822798682395"/>
    <n v="2.4768822798682395"/>
    <n v="2.4768822798682395"/>
    <n v="2.4768822798682395"/>
    <n v="2.4768822798682395"/>
    <n v="6.0678748902156041"/>
    <n v="6.0678748902156041"/>
    <n v="6.0678748902156041"/>
    <n v="6.0678748902156041"/>
    <n v="6.0678748902156041"/>
    <n v="6.0678748902156041"/>
    <n v="51.268543020503067"/>
    <n v="9.6949945668341471"/>
    <n v="9.6949945668341471"/>
    <n v="9.6949945668341471"/>
    <n v="9.6949945668341471"/>
    <n v="9.6949945668341471"/>
    <n v="9.6949945668341471"/>
    <n v="12.878343675901496"/>
    <n v="12.878343675901496"/>
    <n v="12.878343675901496"/>
    <n v="12.878343675901496"/>
    <n v="12.878343675901496"/>
    <n v="12.878343675901496"/>
    <n v="135.44002945641384"/>
    <n v="16.05281737361782"/>
    <n v="16.05281737361782"/>
    <n v="16.05281737361782"/>
    <n v="16.05281737361782"/>
    <n v="16.05281737361782"/>
    <n v="16.05281737361782"/>
    <n v="19.519078323909593"/>
    <n v="19.519078323909593"/>
    <n v="19.519078323909593"/>
    <n v="19.519078323909593"/>
    <n v="19.519078323909593"/>
    <n v="19.519078323909593"/>
    <n v="213.43137418516443"/>
    <n v="22.991175019252875"/>
    <n v="22.991175019252875"/>
    <n v="22.991175019252875"/>
    <n v="22.991175019252875"/>
    <n v="22.991175019252875"/>
    <n v="22.991175019252875"/>
    <n v="27.136742320958096"/>
    <n v="27.136742320958096"/>
    <n v="27.136742320958096"/>
    <n v="27.136742320958096"/>
    <n v="27.136742320958096"/>
    <n v="27.136742320958096"/>
    <n v="300.76750404126579"/>
    <n v="31.295779034790552"/>
    <n v="31.295779034790552"/>
    <n v="31.295779034790552"/>
    <n v="31.295779034790552"/>
    <n v="31.295779034790552"/>
    <n v="31.295779034790552"/>
    <n v="31.295779034790552"/>
    <n v="31.295779034790552"/>
    <n v="31.295779034790552"/>
    <n v="31.295779034790552"/>
    <n v="31.295779034790552"/>
    <n v="31.295779034790552"/>
    <n v="375.54934841748656"/>
  </r>
  <r>
    <s v="DE Florida"/>
    <x v="29"/>
    <s v="Grid Solutions"/>
    <s v="PEF Dist_MajProj_OthT&amp;D_Mthly-366"/>
    <s v="AFUDC Not Eligible"/>
    <s v="Major Projects"/>
    <s v="Other Transmission &amp; Distribution Expansion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423673425670024E-2"/>
    <n v="6.0423673425670024E-2"/>
    <n v="6.0423673425670024E-2"/>
    <n v="6.0423673425670024E-2"/>
    <n v="6.0423673425670024E-2"/>
    <n v="6.0423673425670024E-2"/>
    <n v="0.36254204055402012"/>
    <n v="0.1195506605862061"/>
    <n v="0.1195506605862061"/>
    <n v="0.1195506605862061"/>
    <n v="0.1195506605862061"/>
    <n v="0.1195506605862061"/>
    <n v="0.1195506605862061"/>
    <n v="0.29287562730608185"/>
    <n v="0.29287562730608185"/>
    <n v="0.29287562730608185"/>
    <n v="0.29287562730608185"/>
    <n v="0.29287562730608185"/>
    <n v="0.29287562730608185"/>
    <n v="2.4745577273537274"/>
    <n v="0.46794432430852512"/>
    <n v="0.46794432430852512"/>
    <n v="0.46794432430852512"/>
    <n v="0.46794432430852512"/>
    <n v="0.46794432430852512"/>
    <n v="0.46794432430852512"/>
    <n v="0.62158973991524058"/>
    <n v="0.62158973991524058"/>
    <n v="0.62158973991524058"/>
    <n v="0.62158973991524058"/>
    <n v="0.62158973991524058"/>
    <n v="0.62158973991524058"/>
    <n v="6.5372043853425934"/>
    <n v="0.77480668989404144"/>
    <n v="0.77480668989404144"/>
    <n v="0.77480668989404144"/>
    <n v="0.77480668989404144"/>
    <n v="0.77480668989404144"/>
    <n v="0.77480668989404144"/>
    <n v="0.94212359139361734"/>
    <n v="0.94212359139361734"/>
    <n v="0.94212359139361734"/>
    <n v="0.94212359139361734"/>
    <n v="0.94212359139361734"/>
    <n v="0.94212359139361734"/>
    <n v="10.301581687725953"/>
    <n v="1.1097224919236088"/>
    <n v="1.1097224919236088"/>
    <n v="1.1097224919236088"/>
    <n v="1.1097224919236088"/>
    <n v="1.1097224919236088"/>
    <n v="1.1097224919236088"/>
    <n v="1.3098286574342086"/>
    <n v="1.3098286574342086"/>
    <n v="1.3098286574342086"/>
    <n v="1.3098286574342086"/>
    <n v="1.3098286574342086"/>
    <n v="1.3098286574342086"/>
    <n v="14.517306896146902"/>
    <n v="1.5105849682444203"/>
    <n v="1.5105849682444203"/>
    <n v="1.5105849682444203"/>
    <n v="1.5105849682444203"/>
    <n v="1.5105849682444203"/>
    <n v="1.5105849682444203"/>
    <n v="1.5105849682444203"/>
    <n v="1.5105849682444203"/>
    <n v="1.5105849682444203"/>
    <n v="1.5105849682444203"/>
    <n v="1.5105849682444203"/>
    <n v="1.5105849682444203"/>
    <n v="18.127019618933041"/>
  </r>
  <r>
    <s v="DE Florida"/>
    <x v="29"/>
    <s v="Grid Solutions"/>
    <s v="PEF Dist_MajProj_OthT&amp;D_Mthly-367"/>
    <s v="AFUDC Not Eligible"/>
    <s v="Major Projects"/>
    <s v="Other Transmission &amp; Distribution Expansion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209574570017104"/>
    <n v="0.34209574570017104"/>
    <n v="0.34209574570017104"/>
    <n v="0.34209574570017104"/>
    <n v="0.34209574570017104"/>
    <n v="0.34209574570017104"/>
    <n v="2.0525744742010263"/>
    <n v="0.67685014934579357"/>
    <n v="0.67685014934579357"/>
    <n v="0.67685014934579357"/>
    <n v="0.67685014934579357"/>
    <n v="0.67685014934579357"/>
    <n v="0.67685014934579357"/>
    <n v="1.6581498680964779"/>
    <n v="1.6581498680964779"/>
    <n v="1.6581498680964779"/>
    <n v="1.6581498680964779"/>
    <n v="1.6581498680964779"/>
    <n v="1.6581498680964779"/>
    <n v="14.01000010465363"/>
    <n v="2.6493219212733163"/>
    <n v="2.6493219212733163"/>
    <n v="2.6493219212733163"/>
    <n v="2.6493219212733163"/>
    <n v="2.6493219212733163"/>
    <n v="2.6493219212733163"/>
    <n v="3.5191819623368557"/>
    <n v="3.5191819623368557"/>
    <n v="3.5191819623368557"/>
    <n v="3.5191819623368557"/>
    <n v="3.5191819623368557"/>
    <n v="3.5191819623368557"/>
    <n v="37.011023301661034"/>
    <n v="4.3866157631581286"/>
    <n v="4.3866157631581286"/>
    <n v="4.3866157631581286"/>
    <n v="4.3866157631581286"/>
    <n v="4.3866157631581286"/>
    <n v="4.3866157631581286"/>
    <n v="5.3337870391745579"/>
    <n v="5.3337870391745579"/>
    <n v="5.3337870391745579"/>
    <n v="5.3337870391745579"/>
    <n v="5.3337870391745579"/>
    <n v="5.3337870391745579"/>
    <n v="58.322416813996128"/>
    <n v="6.2825530646948886"/>
    <n v="6.2825530646948886"/>
    <n v="6.2825530646948886"/>
    <n v="6.2825530646948886"/>
    <n v="6.2825530646948886"/>
    <n v="6.2825530646948886"/>
    <n v="7.415432785205299"/>
    <n v="7.415432785205299"/>
    <n v="7.415432785205299"/>
    <n v="7.415432785205299"/>
    <n v="7.415432785205299"/>
    <n v="7.415432785205299"/>
    <n v="82.187915099401124"/>
    <n v="8.5519947796155105"/>
    <n v="8.5519947796155105"/>
    <n v="8.5519947796155105"/>
    <n v="8.5519947796155105"/>
    <n v="8.5519947796155105"/>
    <n v="8.5519947796155105"/>
    <n v="8.5519947796155105"/>
    <n v="8.5519947796155105"/>
    <n v="8.5519947796155105"/>
    <n v="8.5519947796155105"/>
    <n v="8.5519947796155105"/>
    <n v="8.5519947796155105"/>
    <n v="102.62393735538613"/>
  </r>
  <r>
    <s v="DE Florida"/>
    <x v="29"/>
    <s v="Grid Solutions"/>
    <s v="PEF Dist_MajProj_OthT&amp;D_Mthly-368"/>
    <s v="AFUDC Not Eligible"/>
    <s v="Major Projects"/>
    <s v="Other Transmission &amp; Distribution Expansion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2435056296241329"/>
    <n v="0.72435056296241329"/>
    <n v="0.72435056296241329"/>
    <n v="0.72435056296241329"/>
    <n v="0.72435056296241329"/>
    <n v="0.72435056296241329"/>
    <n v="4.3461033777744795"/>
    <n v="1.4331566319726203"/>
    <n v="1.4331566319726203"/>
    <n v="1.4331566319726203"/>
    <n v="1.4331566319726203"/>
    <n v="1.4331566319726203"/>
    <n v="1.4331566319726203"/>
    <n v="3.5109521399439427"/>
    <n v="3.5109521399439427"/>
    <n v="3.5109521399439427"/>
    <n v="3.5109521399439427"/>
    <n v="3.5109521399439427"/>
    <n v="3.5109521399439427"/>
    <n v="29.664652631499376"/>
    <n v="5.6096512431491119"/>
    <n v="5.6096512431491119"/>
    <n v="5.6096512431491119"/>
    <n v="5.6096512431491119"/>
    <n v="5.6096512431491119"/>
    <n v="5.6096512431491119"/>
    <n v="7.4515205093041237"/>
    <n v="7.4515205093041237"/>
    <n v="7.4515205093041237"/>
    <n v="7.4515205093041237"/>
    <n v="7.4515205093041237"/>
    <n v="7.4515205093041237"/>
    <n v="78.367030514719403"/>
    <n v="9.2882531787181328"/>
    <n v="9.2882531787181328"/>
    <n v="9.2882531787181328"/>
    <n v="9.2882531787181328"/>
    <n v="9.2882531787181328"/>
    <n v="9.2882531787181328"/>
    <n v="11.29384959347005"/>
    <n v="11.29384959347005"/>
    <n v="11.29384959347005"/>
    <n v="11.29384959347005"/>
    <n v="11.29384959347005"/>
    <n v="11.29384959347005"/>
    <n v="123.49261663312907"/>
    <n v="13.302823283128724"/>
    <n v="13.302823283128724"/>
    <n v="13.302823283128724"/>
    <n v="13.302823283128724"/>
    <n v="13.302823283128724"/>
    <n v="13.302823283128724"/>
    <n v="15.701613859194625"/>
    <n v="15.701613859194625"/>
    <n v="15.701613859194625"/>
    <n v="15.701613859194625"/>
    <n v="15.701613859194625"/>
    <n v="15.701613859194625"/>
    <n v="174.0266228539401"/>
    <n v="18.10820077298867"/>
    <n v="18.10820077298867"/>
    <n v="18.10820077298867"/>
    <n v="18.10820077298867"/>
    <n v="18.10820077298867"/>
    <n v="18.10820077298867"/>
    <n v="18.10820077298867"/>
    <n v="18.10820077298867"/>
    <n v="18.10820077298867"/>
    <n v="18.10820077298867"/>
    <n v="18.10820077298867"/>
    <n v="18.10820077298867"/>
    <n v="217.29840927586409"/>
  </r>
  <r>
    <s v="DE Florida"/>
    <x v="29"/>
    <s v="Grid Solutions"/>
    <s v="PEF Dist_MajProj_OthT&amp;D_Mthly-369"/>
    <s v="AFUDC Not Eligible"/>
    <s v="Major Projects"/>
    <s v="Other Transmission &amp; Distribution Expansion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110882887324096"/>
    <n v="1.3110882887324096"/>
    <n v="1.3110882887324096"/>
    <n v="1.3110882887324096"/>
    <n v="1.3110882887324096"/>
    <n v="1.3110882887324096"/>
    <n v="7.866529732394457"/>
    <n v="2.5940407479133665"/>
    <n v="2.5940407479133665"/>
    <n v="2.5940407479133665"/>
    <n v="2.5940407479133665"/>
    <n v="2.5940407479133665"/>
    <n v="2.5940407479133665"/>
    <n v="6.3548901158503828"/>
    <n v="6.3548901158503828"/>
    <n v="6.3548901158503828"/>
    <n v="6.3548901158503828"/>
    <n v="6.3548901158503828"/>
    <n v="6.3548901158503828"/>
    <n v="53.693585182582488"/>
    <n v="10.153575388534147"/>
    <n v="10.153575388534147"/>
    <n v="10.153575388534147"/>
    <n v="10.153575388534147"/>
    <n v="10.153575388534147"/>
    <n v="10.153575388534147"/>
    <n v="13.487386669745398"/>
    <n v="13.487386669745398"/>
    <n v="13.487386669745398"/>
    <n v="13.487386669745398"/>
    <n v="13.487386669745398"/>
    <n v="13.487386669745398"/>
    <n v="141.8457723496773"/>
    <n v="16.811900471127199"/>
    <n v="16.811900471127199"/>
    <n v="16.811900471127199"/>
    <n v="16.811900471127199"/>
    <n v="16.811900471127199"/>
    <n v="16.811900471127199"/>
    <n v="20.441886807760895"/>
    <n v="20.441886807760895"/>
    <n v="20.441886807760895"/>
    <n v="20.441886807760895"/>
    <n v="20.441886807760895"/>
    <n v="20.441886807760895"/>
    <n v="223.52272367332864"/>
    <n v="24.07798259509963"/>
    <n v="24.07798259509963"/>
    <n v="24.07798259509963"/>
    <n v="24.07798259509963"/>
    <n v="24.07798259509963"/>
    <n v="24.07798259509963"/>
    <n v="28.41952996539186"/>
    <n v="28.41952996539186"/>
    <n v="28.41952996539186"/>
    <n v="28.41952996539186"/>
    <n v="28.41952996539186"/>
    <n v="28.41952996539186"/>
    <n v="314.98507536294892"/>
    <n v="32.77518636734316"/>
    <n v="32.77518636734316"/>
    <n v="32.77518636734316"/>
    <n v="32.77518636734316"/>
    <n v="32.77518636734316"/>
    <n v="32.77518636734316"/>
    <n v="32.77518636734316"/>
    <n v="32.77518636734316"/>
    <n v="32.77518636734316"/>
    <n v="32.77518636734316"/>
    <n v="32.77518636734316"/>
    <n v="32.77518636734316"/>
    <n v="393.30223640811795"/>
  </r>
  <r>
    <s v="DE Florida"/>
    <x v="29"/>
    <s v="Grid Solutions"/>
    <s v="PEF Dist_MajProj_OthT&amp;D_Mthly-370"/>
    <s v="AFUDC Not Eligible"/>
    <s v="Major Projects"/>
    <s v="Other Transmission &amp; Distribution Expansion"/>
    <s v="~"/>
    <s v="IK - Distrib Lines OH/UG (Line Ext)"/>
    <s v="~"/>
    <s v="PEF Distribution Meters 370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321208097727823"/>
    <n v="0.34321208097727823"/>
    <n v="0.34321208097727823"/>
    <n v="0.34321208097727823"/>
    <n v="0.34321208097727823"/>
    <n v="0.34321208097727823"/>
    <n v="2.0592724858636693"/>
    <n v="0.67905886345149968"/>
    <n v="0.67905886345149968"/>
    <n v="0.67905886345149968"/>
    <n v="0.67905886345149968"/>
    <n v="0.67905886345149968"/>
    <n v="0.67905886345149968"/>
    <n v="1.663560783653754"/>
    <n v="1.663560783653754"/>
    <n v="1.663560783653754"/>
    <n v="1.663560783653754"/>
    <n v="1.663560783653754"/>
    <n v="1.663560783653754"/>
    <n v="14.055717882631521"/>
    <n v="2.6579672539274184"/>
    <n v="2.6579672539274184"/>
    <n v="2.6579672539274184"/>
    <n v="2.6579672539274184"/>
    <n v="2.6579672539274184"/>
    <n v="2.6579672539274184"/>
    <n v="3.5307752677237687"/>
    <n v="3.5307752677237687"/>
    <n v="3.5307752677237687"/>
    <n v="3.5307752677237687"/>
    <n v="3.5307752677237687"/>
    <n v="3.5307752677237687"/>
    <n v="37.132455129907122"/>
    <n v="4.4011513123905717"/>
    <n v="4.4011513123905717"/>
    <n v="4.4011513123905717"/>
    <n v="4.4011513123905717"/>
    <n v="4.4011513123905717"/>
    <n v="4.4011513123905717"/>
    <n v="5.3513671142997188"/>
    <n v="5.3513671142997188"/>
    <n v="5.3513671142997188"/>
    <n v="5.3513671142997188"/>
    <n v="5.3513671142997188"/>
    <n v="5.3513671142997188"/>
    <n v="58.515110560141743"/>
    <n v="6.3031797113537111"/>
    <n v="6.3031797113537111"/>
    <n v="6.3031797113537111"/>
    <n v="6.3031797113537111"/>
    <n v="6.3031797113537111"/>
    <n v="6.3031797113537111"/>
    <n v="7.4398058937985132"/>
    <n v="7.4398058937985132"/>
    <n v="7.4398058937985132"/>
    <n v="7.4398058937985132"/>
    <n v="7.4398058937985132"/>
    <n v="7.4398058937985132"/>
    <n v="82.457913630913339"/>
    <n v="8.5801283479511312"/>
    <n v="8.5801283479511312"/>
    <n v="8.5801283479511312"/>
    <n v="8.5801283479511312"/>
    <n v="8.5801283479511312"/>
    <n v="8.5801283479511312"/>
    <n v="8.5801283479511312"/>
    <n v="8.5801283479511312"/>
    <n v="8.5801283479511312"/>
    <n v="8.5801283479511312"/>
    <n v="8.5801283479511312"/>
    <n v="8.5801283479511312"/>
    <n v="102.96154017541357"/>
  </r>
  <r>
    <s v="DE Florida"/>
    <x v="29"/>
    <s v="Grid Solutions"/>
    <s v="PEF Grid Solutions - H&amp;R_Mthly-364"/>
    <s v="AFUDC Not Eligible"/>
    <s v="Major Projects"/>
    <s v="Other Transmission &amp; Distribution Expansion"/>
    <s v="Grid Solutions - H&amp;R"/>
    <s v="IK - Distrib Lines OH/UG (Line Ext)"/>
    <s v="~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2.2420209086413966E-5"/>
    <n v="4.4840418172827933E-5"/>
    <n v="6.7260627259241906E-5"/>
    <n v="8.9680836345655866E-5"/>
    <n v="4.8889929086933159E-3"/>
    <n v="4.8735231020554217E-3"/>
    <n v="7.2309096808037187E-3"/>
    <n v="1.0096245433663021E-2"/>
    <n v="1.8558359038418785E-2"/>
    <n v="5.4462899401888143E-2"/>
    <n v="5.6808452404348841E-2"/>
    <n v="0.15714358406073539"/>
    <n v="5.9595618838898017E-2"/>
    <n v="0.12901401161329748"/>
    <n v="0.27024900531245322"/>
    <n v="0.27287051268951457"/>
    <n v="0.27553207090048715"/>
    <n v="0.27817930715346384"/>
    <n v="0.28082722055456028"/>
    <n v="0.28344236659298455"/>
    <n v="0.28604626261366345"/>
    <n v="0.28864235216252293"/>
    <n v="0.29123677912006402"/>
    <n v="0.29382438780161901"/>
    <n v="3.0094598953535288"/>
    <n v="0.29637583512199928"/>
    <n v="0.3291336240120602"/>
    <n v="0.35785505347264845"/>
    <n v="0.39278317846303967"/>
    <n v="0.42884936894763143"/>
    <n v="0.46720083343301233"/>
    <n v="0.50128927494622544"/>
    <n v="0.54590282453264194"/>
    <n v="0.59803785971786438"/>
    <n v="0.65301160577501938"/>
    <n v="0.70674769692394313"/>
    <n v="0.77359522806414716"/>
    <n v="6.0507823834102341"/>
    <n v="0.82392525424321672"/>
    <n v="0.85840081182181938"/>
    <n v="0.888628349413916"/>
    <n v="0.92538805222109233"/>
    <n v="0.96334549894820209"/>
    <n v="1.0037080559732476"/>
    <n v="1.039584043577227"/>
    <n v="1.0865370599335604"/>
    <n v="1.1414059771679577"/>
    <n v="1.1992624629602562"/>
    <n v="1.2558163931010007"/>
    <n v="1.3261693072291816"/>
    <n v="12.512171266590675"/>
    <n v="1.3791385633425519"/>
    <n v="1.3791385633425519"/>
    <n v="1.3791385633425519"/>
    <n v="1.3791385633425519"/>
    <n v="1.3791385633425519"/>
    <n v="1.3791385633425519"/>
    <n v="1.3791385633425519"/>
    <n v="1.3791385633425519"/>
    <n v="1.3791385633425519"/>
    <n v="1.3791385633425519"/>
    <n v="1.3791385633425519"/>
    <n v="1.3791385633425519"/>
    <n v="16.549662760110625"/>
    <n v="1.3791385633425519"/>
    <n v="1.3791385633425519"/>
    <n v="1.3791385633425519"/>
    <n v="1.3791385633425519"/>
    <n v="1.3791385633425519"/>
    <n v="1.3791385633425519"/>
    <n v="1.3791385633425519"/>
    <n v="1.3791385633425519"/>
    <n v="1.3791385633425519"/>
    <n v="1.3791385633425519"/>
    <n v="1.3791385633425519"/>
    <n v="1.3791385633425519"/>
    <n v="16.549662760110625"/>
  </r>
  <r>
    <s v="DE Florida"/>
    <x v="29"/>
    <s v="Grid Solutions"/>
    <s v="PEF Grid Solutions - H&amp;R_Mthly-365"/>
    <s v="AFUDC Not Eligible"/>
    <s v="Major Projects"/>
    <s v="Other Transmission &amp; Distribution Expansion"/>
    <s v="Grid Solutions - H&amp;R"/>
    <s v="IK - Distrib Lines OH/UG (Line Ext)"/>
    <s v="~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1.3953514347824069E-5"/>
    <n v="2.7907028695648138E-5"/>
    <n v="4.1860543043472212E-5"/>
    <n v="5.5814057391296276E-5"/>
    <n v="3.0427295497079433E-3"/>
    <n v="3.0331017104648773E-3"/>
    <n v="4.5002524994316494E-3"/>
    <n v="6.2835321907474297E-3"/>
    <n v="1.1550040774221245E-2"/>
    <n v="3.3895707453007344E-2"/>
    <n v="3.5355493458894764E-2"/>
    <n v="9.7800392779953504E-2"/>
    <n v="3.7090123438675918E-2"/>
    <n v="8.0293580455828933E-2"/>
    <n v="0.16819305112536057"/>
    <n v="0.16982458099458544"/>
    <n v="0.17148103703124568"/>
    <n v="0.17312857960748212"/>
    <n v="0.17477654361582781"/>
    <n v="0.17640411442162018"/>
    <n v="0.17802468362972818"/>
    <n v="0.17964039437660956"/>
    <n v="0.18125507038774311"/>
    <n v="0.18286550295442736"/>
    <n v="1.8729772620391349"/>
    <n v="0.18445343001859629"/>
    <n v="0.20484067420167745"/>
    <n v="0.2227158365841366"/>
    <n v="0.24445381821122802"/>
    <n v="0.26690008998587716"/>
    <n v="0.29076863233060962"/>
    <n v="0.31198402581406354"/>
    <n v="0.33974985983738004"/>
    <n v="0.37219679013483825"/>
    <n v="0.40641042977600367"/>
    <n v="0.43985379847754053"/>
    <n v="0.48145724567494774"/>
    <n v="3.7657846310468988"/>
    <n v="0.5127808046885689"/>
    <n v="0.53423712498728426"/>
    <n v="0.5530496337317411"/>
    <n v="0.57592752209418729"/>
    <n v="0.59955084226359823"/>
    <n v="0.62467101471128161"/>
    <n v="0.64699891120167763"/>
    <n v="0.67622074338337312"/>
    <n v="0.71036914141698793"/>
    <n v="0.74637689234856686"/>
    <n v="0.78157398050252647"/>
    <n v="0.82535904927307924"/>
    <n v="7.7871156606028729"/>
    <n v="0.85832516802436987"/>
    <n v="0.85832516802436987"/>
    <n v="0.85832516802436987"/>
    <n v="0.85832516802436987"/>
    <n v="0.85832516802436987"/>
    <n v="0.85832516802436987"/>
    <n v="0.85832516802436987"/>
    <n v="0.85832516802436987"/>
    <n v="0.85832516802436987"/>
    <n v="0.85832516802436987"/>
    <n v="0.85832516802436987"/>
    <n v="0.85832516802436987"/>
    <n v="10.299902016292441"/>
    <n v="0.85832516802436987"/>
    <n v="0.85832516802436987"/>
    <n v="0.85832516802436987"/>
    <n v="0.85832516802436987"/>
    <n v="0.85832516802436987"/>
    <n v="0.85832516802436987"/>
    <n v="0.85832516802436987"/>
    <n v="0.85832516802436987"/>
    <n v="0.85832516802436987"/>
    <n v="0.85832516802436987"/>
    <n v="0.85832516802436987"/>
    <n v="0.85832516802436987"/>
    <n v="10.299902016292441"/>
  </r>
  <r>
    <s v="DE Florida"/>
    <x v="29"/>
    <s v="Grid Solutions"/>
    <s v="PEF Grid Solutions - H&amp;R_Mthly-368"/>
    <s v="AFUDC Not Eligible"/>
    <s v="Major Projects"/>
    <s v="Other Transmission &amp; Distribution Expansion"/>
    <s v="Grid Solutions - H&amp;R"/>
    <s v="IK - Distrib Lines OH/UG (Line Ext)"/>
    <s v="~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8.4416757568977259E-6"/>
    <n v="1.6883351513795452E-5"/>
    <n v="2.5325027270693179E-5"/>
    <n v="3.3766703027590904E-5"/>
    <n v="1.8408076728405947E-3"/>
    <n v="1.8349829683895493E-3"/>
    <n v="2.7225881220593515E-3"/>
    <n v="3.8014467208822354E-3"/>
    <n v="6.9876087675452368E-3"/>
    <n v="2.0506416142652282E-2"/>
    <n v="2.1389565708344317E-2"/>
    <n v="5.9167832860282543E-2"/>
    <n v="2.243899193047667E-2"/>
    <n v="4.8576462866087015E-2"/>
    <n v="0.10175438006304317"/>
    <n v="0.10274143219918393"/>
    <n v="0.10374356430859207"/>
    <n v="0.10474030390247371"/>
    <n v="0.10573729845672815"/>
    <n v="0.10672195541635886"/>
    <n v="0.10770237650995906"/>
    <n v="0.10867985830430249"/>
    <n v="0.10965671409838108"/>
    <n v="0.11063100266951922"/>
    <n v="1.1331243407251055"/>
    <n v="0.11159167573489699"/>
    <n v="0.12392566563021747"/>
    <n v="0.13473988211885038"/>
    <n v="0.14789104876626361"/>
    <n v="0.16147072077931043"/>
    <n v="0.17591084605824675"/>
    <n v="0.18874585438503769"/>
    <n v="0.20554378515014479"/>
    <n v="0.2251737119234323"/>
    <n v="0.24587247247325034"/>
    <n v="0.26610523016850302"/>
    <n v="0.2912747181451642"/>
    <n v="2.2782456113333178"/>
    <n v="0.31022502142745334"/>
    <n v="0.32320578701688663"/>
    <n v="0.33458708459080372"/>
    <n v="0.34842787843987383"/>
    <n v="0.36271964782502852"/>
    <n v="0.37791699133826095"/>
    <n v="0.39142504800463696"/>
    <n v="0.40910383674210088"/>
    <n v="0.42976312705645908"/>
    <n v="0.45154729916697278"/>
    <n v="0.47284103194111132"/>
    <n v="0.49933036963345501"/>
    <n v="4.7110931231830424"/>
    <n v="0.51927439796386465"/>
    <n v="0.51927439796386465"/>
    <n v="0.51927439796386465"/>
    <n v="0.51927439796386465"/>
    <n v="0.51927439796386465"/>
    <n v="0.51927439796386465"/>
    <n v="0.51927439796386465"/>
    <n v="0.51927439796386465"/>
    <n v="0.51927439796386465"/>
    <n v="0.51927439796386465"/>
    <n v="0.51927439796386465"/>
    <n v="0.51927439796386465"/>
    <n v="6.2312927755663763"/>
    <n v="0.51927439796386465"/>
    <n v="0.51927439796386465"/>
    <n v="0.51927439796386465"/>
    <n v="0.51927439796386465"/>
    <n v="0.51927439796386465"/>
    <n v="0.51927439796386465"/>
    <n v="0.51927439796386465"/>
    <n v="0.51927439796386465"/>
    <n v="0.51927439796386465"/>
    <n v="0.51927439796386465"/>
    <n v="0.51927439796386465"/>
    <n v="0.51927439796386465"/>
    <n v="6.2312927755663763"/>
  </r>
  <r>
    <s v="DE Florida"/>
    <x v="29"/>
    <s v="Grid Solutions"/>
    <s v="PEF Grid Solutions Advanced DMS Dec 21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46617107747638"/>
    <n v="12.46617107747638"/>
    <n v="12.46617107747638"/>
    <n v="12.46617107747638"/>
    <n v="12.46617107747638"/>
    <n v="12.46617107747638"/>
    <n v="12.46617107747638"/>
    <n v="12.46617107747638"/>
    <n v="12.46617107747638"/>
    <n v="12.46617107747638"/>
    <n v="12.46617107747638"/>
    <n v="12.46617107747638"/>
    <n v="149.59405292971655"/>
    <n v="12.715494499025906"/>
    <n v="12.715494499025906"/>
    <n v="12.715494499025906"/>
    <n v="12.715494499025906"/>
    <n v="12.715494499025906"/>
    <n v="12.715494499025906"/>
    <n v="12.715494499025906"/>
    <n v="12.715494499025906"/>
    <n v="12.715494499025906"/>
    <n v="12.715494499025906"/>
    <n v="12.715494499025906"/>
    <n v="12.715494499025906"/>
    <n v="152.58593398831087"/>
    <n v="12.720480967456897"/>
    <n v="12.720480967456897"/>
    <n v="12.720480967456897"/>
    <n v="12.720480967456897"/>
    <n v="12.720480967456897"/>
    <n v="12.720480967456897"/>
    <n v="12.720480967456897"/>
    <n v="12.720480967456897"/>
    <n v="12.720480967456897"/>
    <n v="12.720480967456897"/>
    <n v="12.720480967456897"/>
    <n v="12.720480967456897"/>
    <n v="152.64577160948275"/>
    <n v="12.720480967456897"/>
    <n v="12.720480967456897"/>
    <n v="12.720480967456897"/>
    <n v="12.720480967456897"/>
    <n v="12.720480967456897"/>
    <n v="12.720480967456897"/>
    <n v="12.720480967456897"/>
    <n v="12.720480967456897"/>
    <n v="12.720480967456897"/>
    <n v="12.720480967456897"/>
    <n v="12.720480967456897"/>
    <n v="12.720480967456897"/>
    <n v="152.64577160948275"/>
    <n v="12.720480967456897"/>
    <n v="12.720480967456897"/>
    <n v="12.720480967456897"/>
    <n v="12.720480967456897"/>
    <n v="12.720480967456897"/>
    <n v="12.720480967456897"/>
    <n v="12.720480967456897"/>
    <n v="12.720480967456897"/>
    <n v="12.720480967456897"/>
    <n v="12.720480967456897"/>
    <n v="12.720480967456897"/>
    <n v="12.720480967456897"/>
    <n v="152.64577160948275"/>
  </r>
  <r>
    <s v="DE Florida"/>
    <x v="29"/>
    <s v="Grid Solutions"/>
    <s v="PEF Grid Solutions Advanced DMS VS"/>
    <s v="AFUDC Not Eligible"/>
    <s v="Major Projects"/>
    <s v="Other Transmission &amp; Distribution Expansion"/>
    <s v="Grid Solutions - Advanced D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84335435117733"/>
    <n v="3.884335435117733"/>
    <n v="3.884335435117733"/>
    <n v="3.884335435117733"/>
    <n v="3.884335435117733"/>
    <n v="3.884335435117733"/>
    <n v="3.884335435117733"/>
    <n v="3.884335435117733"/>
    <n v="3.884335435117733"/>
    <n v="3.884335435117733"/>
    <n v="3.884335435117733"/>
    <n v="3.884335435117733"/>
    <n v="46.6120252214128"/>
    <n v="7.2101127028471179"/>
    <n v="7.2101127028471179"/>
    <n v="7.2101127028471179"/>
    <n v="7.2101127028471179"/>
    <n v="7.2101127028471179"/>
    <n v="7.2101127028471179"/>
    <n v="7.2101127028471179"/>
    <n v="7.2101127028471179"/>
    <n v="7.2101127028471179"/>
    <n v="7.2101127028471179"/>
    <n v="7.2101127028471179"/>
    <n v="7.2101127028471179"/>
    <n v="86.521352434165408"/>
    <n v="8.6446965237072551"/>
    <n v="8.6446965237072551"/>
    <n v="8.6446965237072551"/>
    <n v="8.6446965237072551"/>
    <n v="8.6446965237072551"/>
    <n v="8.6446965237072551"/>
    <n v="8.6446965237072551"/>
    <n v="8.6446965237072551"/>
    <n v="8.6446965237072551"/>
    <n v="8.6446965237072551"/>
    <n v="8.6446965237072551"/>
    <n v="8.6446965237072551"/>
    <n v="103.73635828448705"/>
    <n v="9.5439771262211544"/>
    <n v="9.5439771262211544"/>
    <n v="9.5439771262211544"/>
    <n v="9.5439771262211544"/>
    <n v="9.5439771262211544"/>
    <n v="9.5439771262211544"/>
    <n v="9.5439771262211544"/>
    <n v="9.5439771262211544"/>
    <n v="9.5439771262211544"/>
    <n v="9.5439771262211544"/>
    <n v="9.5439771262211544"/>
    <n v="9.5439771262211544"/>
    <n v="114.52772551465382"/>
    <n v="9.561962738271431"/>
    <n v="9.561962738271431"/>
    <n v="9.561962738271431"/>
    <n v="9.561962738271431"/>
    <n v="9.561962738271431"/>
    <n v="9.561962738271431"/>
    <n v="9.561962738271431"/>
    <n v="9.561962738271431"/>
    <n v="9.561962738271431"/>
    <n v="9.561962738271431"/>
    <n v="9.561962738271431"/>
    <n v="9.561962738271431"/>
    <n v="114.74355285925718"/>
  </r>
  <r>
    <s v="DE Florida"/>
    <x v="29"/>
    <s v="Grid Solutions"/>
    <s v="PEF Grid Solutions Ent App VS - 303"/>
    <s v="AFUDC Not Eligible"/>
    <s v="Major Projects"/>
    <s v="Other Transmission &amp; Distribution Expansion"/>
    <s v="Grid Solutions - Enterprise Syste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947568912954932"/>
    <n v="0.87947568912954932"/>
    <n v="0.87947568912954932"/>
    <n v="0.87947568912954932"/>
    <n v="0.87947568912954932"/>
    <n v="0.87947568912954932"/>
    <n v="0.87947568912954932"/>
    <n v="0.87947568912954932"/>
    <n v="0.87947568912954932"/>
    <n v="0.87947568912954932"/>
    <n v="0.87947568912954932"/>
    <n v="0.87947568912954932"/>
    <n v="10.553708269554592"/>
    <n v="5.6050582668031526"/>
    <n v="5.6050582668031526"/>
    <n v="5.6050582668031526"/>
    <n v="5.6050582668031526"/>
    <n v="5.6050582668031526"/>
    <n v="5.6050582668031526"/>
    <n v="5.6050582668031526"/>
    <n v="5.6050582668031526"/>
    <n v="5.6050582668031526"/>
    <n v="5.6050582668031526"/>
    <n v="5.6050582668031526"/>
    <n v="5.6050582668031526"/>
    <n v="67.260699201637848"/>
    <n v="7.6784160980343126"/>
    <n v="7.6784160980343126"/>
    <n v="7.6784160980343126"/>
    <n v="7.6784160980343126"/>
    <n v="7.6784160980343126"/>
    <n v="7.6784160980343126"/>
    <n v="7.6784160980343126"/>
    <n v="7.6784160980343126"/>
    <n v="7.6784160980343126"/>
    <n v="7.6784160980343126"/>
    <n v="7.6784160980343126"/>
    <n v="7.6784160980343126"/>
    <n v="92.140993176411769"/>
    <n v="9.4703079747370449"/>
    <n v="9.4703079747370449"/>
    <n v="9.4703079747370449"/>
    <n v="9.4703079747370449"/>
    <n v="9.4703079747370449"/>
    <n v="9.4703079747370449"/>
    <n v="9.4703079747370449"/>
    <n v="9.4703079747370449"/>
    <n v="9.4703079747370449"/>
    <n v="9.4703079747370449"/>
    <n v="9.4703079747370449"/>
    <n v="9.4703079747370449"/>
    <n v="113.64369569684452"/>
    <n v="9.6985560323004485"/>
    <n v="9.6985560323004485"/>
    <n v="9.6985560323004485"/>
    <n v="9.6985560323004485"/>
    <n v="9.6985560323004485"/>
    <n v="9.6985560323004485"/>
    <n v="9.6985560323004485"/>
    <n v="9.6985560323004485"/>
    <n v="9.6985560323004485"/>
    <n v="9.6985560323004485"/>
    <n v="9.6985560323004485"/>
    <n v="9.6985560323004485"/>
    <n v="116.38267238760535"/>
  </r>
  <r>
    <s v="DE Florida"/>
    <x v="29"/>
    <s v="Grid Solutions"/>
    <s v="PEF Grid Solutions Transmission GG"/>
    <s v="AFUDC Not Eligible"/>
    <s v="Major Projects"/>
    <s v="Other Transmission &amp; Distribution Expansion"/>
    <s v="Grid Solutions - 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1.3081514331395339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1.744201910852711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1.744201910852711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1.744201910852711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1.744201910852711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0.14535015923772598"/>
    <n v="-1.7442019108527118"/>
  </r>
  <r>
    <s v="DE Florida"/>
    <x v="29"/>
    <s v="Integrated Grid Strategy"/>
    <s v="PEF IGS Exp Outdoor Lighting IK"/>
    <s v="AFUDC Not Eligible"/>
    <s v="Expansion"/>
    <s v="Other Transmission &amp; Distribution Expansion"/>
    <s v="Customer Solutions"/>
    <s v="IK - Distrib Lines OH/UG (Line Ext)"/>
    <s v="~"/>
    <s v="D DIS 373-ZZ-STREET LIGHT&amp;SIG-50226"/>
    <n v="0"/>
    <n v="0"/>
    <n v="0"/>
    <n v="0"/>
    <n v="0"/>
    <n v="0"/>
    <n v="0"/>
    <n v="0"/>
    <n v="0"/>
    <n v="0"/>
    <n v="0"/>
    <n v="0"/>
    <n v="0"/>
    <n v="0"/>
    <n v="1.901986457483184"/>
    <n v="3.5379966100118225"/>
    <n v="5.3807802049234148"/>
    <n v="7.0447928255850085"/>
    <n v="8.508233132110238"/>
    <n v="10.160618376840011"/>
    <n v="11.574642275569786"/>
    <n v="13.07005782504956"/>
    <n v="14.744244319938426"/>
    <n v="16.634990856190928"/>
    <n v="18.197263824488882"/>
    <n v="110.75560670819127"/>
    <n v="19.711573806582294"/>
    <n v="21.593259714880251"/>
    <n v="23.208591396564568"/>
    <n v="25.031003350507529"/>
    <n v="26.674390241791397"/>
    <n v="28.116919944461625"/>
    <n v="29.748662959609128"/>
    <n v="31.141706055711175"/>
    <n v="32.616256419358677"/>
    <n v="34.269831695051636"/>
    <n v="36.14027461642641"/>
    <n v="37.681777397642094"/>
    <n v="345.93424759858681"/>
    <n v="39.175249092857776"/>
    <n v="40.803158183766868"/>
    <n v="42.431067274675968"/>
    <n v="44.05897636558506"/>
    <n v="45.686885456494153"/>
    <n v="47.314794547403245"/>
    <n v="48.942703638312338"/>
    <n v="50.57061272922143"/>
    <n v="52.198521820130523"/>
    <n v="53.826430911039616"/>
    <n v="55.454340001948708"/>
    <n v="57.082249092857801"/>
    <n v="577.54498911429346"/>
    <n v="58.710158183766893"/>
    <n v="60.619788189307663"/>
    <n v="62.262397986203311"/>
    <n v="64.112611864909496"/>
    <n v="65.783353117683944"/>
    <n v="67.252734908366918"/>
    <n v="68.911803198380056"/>
    <n v="70.3315746396853"/>
    <n v="71.833057192107162"/>
    <n v="73.51401232154133"/>
    <n v="75.412377368946167"/>
    <n v="76.980979714887752"/>
    <n v="815.72484868578613"/>
    <n v="78.501430911039677"/>
    <n v="80.44940193453003"/>
    <n v="82.124991592196736"/>
    <n v="84.012353548451031"/>
    <n v="85.716639477511407"/>
    <n v="87.215523105434002"/>
    <n v="88.907901705246644"/>
    <n v="90.356178921051367"/>
    <n v="91.887807820842283"/>
    <n v="93.602512697925533"/>
    <n v="95.538992588596457"/>
    <n v="97.139088894376854"/>
    <n v="1055.452823197202"/>
    <n v="98.690067274676039"/>
    <n v="98.690067274676039"/>
    <n v="98.690067274676039"/>
    <n v="98.690067274676039"/>
    <n v="98.690067274676039"/>
    <n v="98.690067274676039"/>
    <n v="98.690067274676039"/>
    <n v="98.690067274676039"/>
    <n v="98.690067274676039"/>
    <n v="98.690067274676039"/>
    <n v="98.690067274676039"/>
    <n v="98.690067274676039"/>
    <n v="1184.2808072961125"/>
  </r>
  <r>
    <s v="DE Florida"/>
    <x v="29"/>
    <s v="Integrated Grid Strategy"/>
    <s v="PEF IGS Maint Outdoor Lighting IK"/>
    <s v="AFUDC Not Eligible"/>
    <s v="Maintenance"/>
    <s v="Maintenance"/>
    <s v="Customer Solu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1.6177774648394379"/>
    <n v="2.9952305969340962"/>
    <n v="4.5591648502043851"/>
    <n v="5.9615696958776487"/>
    <n v="7.1827463118227799"/>
    <n v="8.5746451111529591"/>
    <n v="9.7511712549792957"/>
    <n v="11.001239241733135"/>
    <n v="12.412836772350252"/>
    <n v="14.020108263521939"/>
    <n v="15.330585642016324"/>
    <n v="93.40707520543225"/>
    <n v="16.597725882537894"/>
    <n v="18.217954268540648"/>
    <n v="19.594374502437908"/>
    <n v="21.159979325462924"/>
    <n v="22.561712968996215"/>
    <n v="23.779591387470408"/>
    <n v="25.170666757087229"/>
    <n v="26.343247411487837"/>
    <n v="27.590435919712817"/>
    <n v="29.001495571091855"/>
    <n v="30.611065655924886"/>
    <n v="31.9195393118449"/>
    <n v="292.54778896259552"/>
    <n v="33.184047578775058"/>
    <n v="34.750589742546552"/>
    <n v="36.079695359960169"/>
    <n v="37.593041435601592"/>
    <n v="38.946798948404101"/>
    <n v="40.121505884932169"/>
    <n v="41.464883607494279"/>
    <n v="42.595476608864196"/>
    <n v="43.798727799578757"/>
    <n v="45.161567535576417"/>
    <n v="46.717729979330727"/>
    <n v="47.980664680840263"/>
    <n v="488.39472916190431"/>
    <n v="49.200782951115464"/>
    <n v="50.895271387804279"/>
    <n v="52.332930808616425"/>
    <n v="53.96987840261481"/>
    <n v="55.434203145717653"/>
    <n v="56.704853477690015"/>
    <n v="58.157950668196847"/>
    <n v="59.380884089159053"/>
    <n v="60.682410007994953"/>
    <n v="62.156558758736736"/>
    <n v="63.839819718788192"/>
    <n v="65.205903758842865"/>
    <n v="687.96144717527727"/>
    <n v="66.525674351824662"/>
    <n v="68.305460302710856"/>
    <n v="69.815488924871673"/>
    <n v="71.534837530063911"/>
    <n v="73.072873759099622"/>
    <n v="74.407486353891031"/>
    <n v="75.933729855434152"/>
    <n v="77.218223555344508"/>
    <n v="78.585265958764452"/>
    <n v="80.133620718395349"/>
    <n v="81.901614021571234"/>
    <n v="83.336464286451303"/>
    <n v="900.77073961842279"/>
    <n v="84.722669771446363"/>
    <n v="84.722669771446363"/>
    <n v="84.722669771446363"/>
    <n v="84.722669771446363"/>
    <n v="84.722669771446363"/>
    <n v="84.722669771446363"/>
    <n v="84.722669771446363"/>
    <n v="84.722669771446363"/>
    <n v="84.722669771446363"/>
    <n v="84.722669771446363"/>
    <n v="84.722669771446363"/>
    <n v="84.722669771446363"/>
    <n v="1016.6720372573564"/>
  </r>
  <r>
    <s v="DE Florida"/>
    <x v="29"/>
    <s v="Other Departments (Jamil)"/>
    <s v="PEF OthJamil_Network Upgrades_Solar"/>
    <s v="AFUDC Not Eligible"/>
    <s v="Expansion"/>
    <s v="Other Transmission &amp; Distribution Expansion"/>
    <s v="Renewable Generation - Solar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535303279872066"/>
    <n v="1.5535303279872066"/>
    <n v="1.5535303279872066"/>
    <n v="1.5535303279872066"/>
    <n v="1.5535303279872066"/>
    <n v="1.5535303279872066"/>
    <n v="1.5535303279872066"/>
    <n v="1.5535303279872066"/>
    <n v="1.5535303279872066"/>
    <n v="1.5535303279872066"/>
    <n v="1.5535303279872066"/>
    <n v="1.5535303279872066"/>
    <n v="18.642363935846483"/>
    <n v="1.5535303279872066"/>
    <n v="1.5535303279872066"/>
    <n v="1.5535303279872066"/>
    <n v="1.5535303279872066"/>
    <n v="1.5535303279872066"/>
    <n v="1.5535303279872066"/>
    <n v="1.5535303279872066"/>
    <n v="1.5535303279872066"/>
    <n v="1.5535303279872066"/>
    <n v="1.5535303279872066"/>
    <n v="1.5535303279872066"/>
    <n v="1.5535303279872066"/>
    <n v="18.642363935846483"/>
    <n v="1.5535303279872066"/>
    <n v="1.5535303279872066"/>
    <n v="1.5535303279872066"/>
    <n v="1.5535303279872066"/>
    <n v="1.5535303279872066"/>
    <n v="1.5535303279872066"/>
    <n v="1.5535303279872066"/>
    <n v="1.5535303279872066"/>
    <n v="1.5535303279872066"/>
    <n v="1.5535303279872066"/>
    <n v="1.5535303279872066"/>
    <n v="1.5535303279872066"/>
    <n v="18.642363935846483"/>
    <n v="1.5535303279872066"/>
    <n v="1.5535303279872066"/>
    <n v="1.5535303279872066"/>
    <n v="1.5535303279872066"/>
    <n v="1.5535303279872066"/>
    <n v="1.5535303279872066"/>
    <n v="1.5535303279872066"/>
    <n v="1.5535303279872066"/>
    <n v="1.5535303279872066"/>
    <n v="1.5535303279872066"/>
    <n v="1.5535303279872066"/>
    <n v="1.5535303279872066"/>
    <n v="18.642363935846483"/>
    <n v="1.5535303279872066"/>
    <n v="1.5535303279872066"/>
    <n v="1.5535303279872066"/>
    <n v="1.5535303279872066"/>
    <n v="1.5535303279872066"/>
    <n v="1.5535303279872066"/>
    <n v="1.5535303279872066"/>
    <n v="1.5535303279872066"/>
    <n v="1.5535303279872066"/>
    <n v="1.5535303279872066"/>
    <n v="1.5535303279872066"/>
    <n v="1.5535303279872066"/>
    <n v="18.642363935846483"/>
  </r>
  <r>
    <s v="DE Florida"/>
    <x v="29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642574783895565"/>
    <n v="14.642574783895565"/>
    <n v="14.642574783895565"/>
    <n v="14.642574783895565"/>
    <n v="14.642574783895565"/>
    <n v="14.642574783895565"/>
    <n v="14.642574783895565"/>
    <n v="14.642574783895565"/>
    <n v="14.642574783895565"/>
    <n v="14.642574783895565"/>
    <n v="14.642574783895565"/>
    <n v="14.642574783895565"/>
    <n v="175.71089740674677"/>
    <n v="14.642574783895565"/>
    <n v="14.642574783895565"/>
    <n v="14.642574783895565"/>
    <n v="14.642574783895565"/>
    <n v="14.642574783895565"/>
    <n v="14.642574783895565"/>
    <n v="14.642574783895565"/>
    <n v="14.642574783895565"/>
    <n v="14.642574783895565"/>
    <n v="14.642574783895565"/>
    <n v="14.642574783895565"/>
    <n v="14.642574783895565"/>
    <n v="175.71089740674677"/>
    <n v="14.642574783895565"/>
    <n v="14.642574783895565"/>
    <n v="14.642574783895565"/>
    <n v="14.642574783895565"/>
    <n v="14.642574783895565"/>
    <n v="14.642574783895565"/>
    <n v="14.642574783895565"/>
    <n v="14.642574783895565"/>
    <n v="14.642574783895565"/>
    <n v="14.642574783895565"/>
    <n v="14.642574783895565"/>
    <n v="14.642574783895565"/>
    <n v="175.71089740674677"/>
    <n v="14.642574783895565"/>
    <n v="14.642574783895565"/>
    <n v="14.642574783895565"/>
    <n v="14.642574783895565"/>
    <n v="14.642574783895565"/>
    <n v="14.642574783895565"/>
    <n v="14.642574783895565"/>
    <n v="14.642574783895565"/>
    <n v="14.642574783895565"/>
    <n v="14.642574783895565"/>
    <n v="14.642574783895565"/>
    <n v="14.642574783895565"/>
    <n v="175.71089740674677"/>
  </r>
  <r>
    <s v="DE Florida"/>
    <x v="29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362651153095108"/>
    <n v="41.362651153095108"/>
    <n v="41.362651153095108"/>
    <n v="41.362651153095108"/>
    <n v="41.362651153095108"/>
    <n v="41.362651153095108"/>
    <n v="41.362651153095108"/>
    <n v="41.362651153095108"/>
    <n v="41.362651153095108"/>
    <n v="41.362651153095108"/>
    <n v="41.362651153095108"/>
    <n v="41.362651153095108"/>
    <n v="496.35181383714126"/>
    <n v="41.362651153095108"/>
    <n v="41.362651153095108"/>
    <n v="41.362651153095108"/>
    <n v="41.362651153095108"/>
    <n v="41.362651153095108"/>
    <n v="41.362651153095108"/>
    <n v="41.362651153095108"/>
    <n v="41.362651153095108"/>
    <n v="41.362651153095108"/>
    <n v="41.362651153095108"/>
    <n v="41.362651153095108"/>
    <n v="41.362651153095108"/>
    <n v="496.35181383714126"/>
    <n v="41.362651153095108"/>
    <n v="41.362651153095108"/>
    <n v="41.362651153095108"/>
    <n v="41.362651153095108"/>
    <n v="41.362651153095108"/>
    <n v="41.362651153095108"/>
    <n v="41.362651153095108"/>
    <n v="41.362651153095108"/>
    <n v="41.362651153095108"/>
    <n v="41.362651153095108"/>
    <n v="41.362651153095108"/>
    <n v="41.362651153095108"/>
    <n v="496.35181383714126"/>
    <n v="41.362651153095108"/>
    <n v="41.362651153095108"/>
    <n v="41.362651153095108"/>
    <n v="41.362651153095108"/>
    <n v="41.362651153095108"/>
    <n v="41.362651153095108"/>
    <n v="41.362651153095108"/>
    <n v="41.362651153095108"/>
    <n v="41.362651153095108"/>
    <n v="41.362651153095108"/>
    <n v="41.362651153095108"/>
    <n v="41.362651153095108"/>
    <n v="496.35181383714126"/>
  </r>
  <r>
    <s v="DE Florida"/>
    <x v="29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2871251177618745"/>
    <n v="9.2871251177618745"/>
    <n v="9.2871251177618745"/>
    <n v="9.2871251177618745"/>
    <n v="9.2871251177618745"/>
    <n v="9.2871251177618745"/>
    <n v="9.2871251177618745"/>
    <n v="9.2871251177618745"/>
    <n v="9.2871251177618745"/>
    <n v="9.2871251177618745"/>
    <n v="9.2871251177618745"/>
    <n v="9.2871251177618745"/>
    <n v="111.44550141314249"/>
    <n v="9.2871251177618745"/>
    <n v="9.2871251177618745"/>
    <n v="9.2871251177618745"/>
    <n v="9.2871251177618745"/>
    <n v="9.2871251177618745"/>
    <n v="9.2871251177618745"/>
    <n v="9.2871251177618745"/>
    <n v="9.2871251177618745"/>
    <n v="9.2871251177618745"/>
    <n v="9.2871251177618745"/>
    <n v="9.2871251177618745"/>
    <n v="9.2871251177618745"/>
    <n v="111.44550141314249"/>
    <n v="9.2871251177618745"/>
    <n v="9.2871251177618745"/>
    <n v="9.2871251177618745"/>
    <n v="9.2871251177618745"/>
    <n v="9.2871251177618745"/>
    <n v="9.2871251177618745"/>
    <n v="9.2871251177618745"/>
    <n v="9.2871251177618745"/>
    <n v="9.2871251177618745"/>
    <n v="9.2871251177618745"/>
    <n v="9.2871251177618745"/>
    <n v="9.2871251177618745"/>
    <n v="111.44550141314249"/>
    <n v="9.2871251177618745"/>
    <n v="9.2871251177618745"/>
    <n v="9.2871251177618745"/>
    <n v="9.2871251177618745"/>
    <n v="9.2871251177618745"/>
    <n v="9.2871251177618745"/>
    <n v="9.2871251177618745"/>
    <n v="9.2871251177618745"/>
    <n v="9.2871251177618745"/>
    <n v="9.2871251177618745"/>
    <n v="9.2871251177618745"/>
    <n v="9.2871251177618745"/>
    <n v="111.44550141314249"/>
  </r>
  <r>
    <s v="DE Florida"/>
    <x v="29"/>
    <s v="Regulated &amp; Renewable Energy"/>
    <s v="PEF Fossil Hydro Maintenance Anclote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715715353782186E-4"/>
    <n v="1.0442384306456271E-3"/>
    <n v="3.6786090451400013E-3"/>
    <n v="3.6786090451400013E-3"/>
    <n v="3.6786090451400013E-3"/>
    <n v="3.8622717073174811E-3"/>
    <n v="3.8622717073174811E-3"/>
    <n v="2.0221766134238414E-2"/>
    <n v="7.0967459542464559E-3"/>
    <n v="7.0967459542464559E-3"/>
    <n v="7.0967459542464559E-3"/>
    <n v="7.0967459542464559E-3"/>
    <n v="7.0967459542464559E-3"/>
    <n v="7.6261868029509029E-3"/>
    <n v="9.1453580106107112E-3"/>
    <n v="9.1453580106107112E-3"/>
    <n v="9.1453580106107112E-3"/>
    <n v="9.1453580106107112E-3"/>
    <n v="9.1453580106107112E-3"/>
    <n v="9.1453580106107112E-3"/>
    <n v="9.7982064637847449E-2"/>
    <n v="1.0182465494074528E-2"/>
    <n v="1.0182465494074528E-2"/>
    <n v="1.041503767032435E-2"/>
    <n v="1.041503767032435E-2"/>
    <n v="1.517166409678548E-2"/>
    <n v="1.6534133486214221E-2"/>
    <n v="2.4900480484600983E-2"/>
    <n v="2.4973199675173072E-2"/>
    <n v="2.5046887523900316E-2"/>
    <n v="2.5046887523900316E-2"/>
    <n v="2.5702095440410605E-2"/>
    <n v="2.5702095440410605E-2"/>
    <n v="0.22427245000019336"/>
    <n v="2.8282363529427458E-2"/>
    <n v="2.8282363529427458E-2"/>
    <n v="2.8282363529427458E-2"/>
    <n v="3.0865853889562585E-2"/>
    <n v="3.2302099243909949E-2"/>
    <n v="3.2534938403347695E-2"/>
    <n v="3.2601723471877939E-2"/>
    <n v="3.2601723471877939E-2"/>
    <n v="3.2601723471877939E-2"/>
    <n v="3.2601723471877939E-2"/>
    <n v="3.2601723471877939E-2"/>
    <n v="3.2601723471877939E-2"/>
    <n v="0.37616032295637031"/>
    <n v="3.3230599579723234E-2"/>
    <n v="3.3230599579723234E-2"/>
    <n v="3.3230599579723234E-2"/>
    <n v="3.3463199175294792E-2"/>
    <n v="3.4156091240295984E-2"/>
    <n v="3.5110696317752821E-2"/>
    <n v="3.5289472873649183E-2"/>
    <n v="3.5289472873649183E-2"/>
    <n v="3.5289472873649183E-2"/>
    <n v="3.5289472873649183E-2"/>
    <n v="3.9804052868047647E-2"/>
    <n v="3.9804052868047647E-2"/>
    <n v="0.4231877827032054"/>
    <n v="4.0432482854143421E-2"/>
    <n v="4.0432482854143421E-2"/>
    <n v="4.0432482854143421E-2"/>
    <n v="4.0432482854143421E-2"/>
    <n v="4.0432482854143421E-2"/>
    <n v="4.0432482854143421E-2"/>
    <n v="4.0432482854143421E-2"/>
    <n v="4.0432482854143421E-2"/>
    <n v="4.0432482854143421E-2"/>
    <n v="4.0432482854143421E-2"/>
    <n v="4.0432482854143421E-2"/>
    <n v="4.0432482854143421E-2"/>
    <n v="0.48518979424972103"/>
  </r>
  <r>
    <s v="DE Florida"/>
    <x v="29"/>
    <s v="Regulated &amp; Renewable Energy"/>
    <s v="PEF Fossil Hydro Maintenance Anclote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191757063519948E-2"/>
    <n v="0.12063483591083317"/>
    <n v="0.19317102024708616"/>
    <n v="0.19317102024708616"/>
    <n v="0.19317102024708616"/>
    <n v="0.20015217775814564"/>
    <n v="0.20015217775814564"/>
    <n v="1.148644009231903"/>
    <n v="0.25898592135718851"/>
    <n v="0.25898592135718851"/>
    <n v="0.25898592135718851"/>
    <n v="0.25898592135718851"/>
    <n v="0.25898592135718851"/>
    <n v="0.32014916533822502"/>
    <n v="0.37761128119780546"/>
    <n v="0.37761128119780546"/>
    <n v="0.37761128119780546"/>
    <n v="0.37761128119780546"/>
    <n v="0.37761128119780546"/>
    <n v="0.37761128119780546"/>
    <n v="3.8807464593110002"/>
    <n v="0.42965247234688064"/>
    <n v="0.42965247234688064"/>
    <n v="0.45652019652777992"/>
    <n v="0.45652019652777992"/>
    <n v="0.82171821966645775"/>
    <n v="0.96994086401925839"/>
    <n v="1.565894411978771"/>
    <n v="1.5742952412888531"/>
    <n v="1.5828079740972725"/>
    <n v="1.5828079740972725"/>
    <n v="1.6585003714674136"/>
    <n v="1.6585003714674136"/>
    <n v="13.186810765832034"/>
    <n v="1.9536263514857477"/>
    <n v="1.9536263514857477"/>
    <n v="1.9536263514857477"/>
    <n v="2.248188176227178"/>
    <n v="2.412248508899832"/>
    <n v="2.4391469378611581"/>
    <n v="2.4468621925712162"/>
    <n v="2.4468621925712162"/>
    <n v="2.4468621925712162"/>
    <n v="2.4468621925712162"/>
    <n v="2.4468621925712162"/>
    <n v="2.4468621925712162"/>
    <n v="27.641635832872712"/>
    <n v="2.5193491894526936"/>
    <n v="2.5193491894526936"/>
    <n v="2.5193491894526936"/>
    <n v="2.5462199755381452"/>
    <n v="2.6262654907214493"/>
    <n v="2.736545084154951"/>
    <n v="2.7571931505474825"/>
    <n v="2.7571931505474825"/>
    <n v="2.7571931505474825"/>
    <n v="2.7571931505474825"/>
    <n v="3.277441530013526"/>
    <n v="3.277441530013526"/>
    <n v="33.05073378098961"/>
    <n v="3.3499477539162625"/>
    <n v="3.3499477539162625"/>
    <n v="3.3499477539162625"/>
    <n v="3.3499477539162625"/>
    <n v="3.3499477539162625"/>
    <n v="3.3499477539162625"/>
    <n v="3.3499477539162625"/>
    <n v="3.3499477539162625"/>
    <n v="3.3499477539162625"/>
    <n v="3.3499477539162625"/>
    <n v="3.3499477539162625"/>
    <n v="3.3499477539162625"/>
    <n v="40.199373046995142"/>
  </r>
  <r>
    <s v="DE Florida"/>
    <x v="29"/>
    <s v="Regulated &amp; Renewable Energy"/>
    <s v="PEF Fossil Hydro Maintenance Anclote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747764564300006E-2"/>
    <n v="9.4491167404687507E-2"/>
    <n v="0.15130749815412614"/>
    <n v="0.15130749815412614"/>
    <n v="0.15130749815412614"/>
    <n v="0.15677571733041445"/>
    <n v="0.15677571733041445"/>
    <n v="0.89971286109219495"/>
    <n v="0.20285916473171681"/>
    <n v="0.20285916473171681"/>
    <n v="0.20285916473171681"/>
    <n v="0.20285916473171681"/>
    <n v="0.20285916473171681"/>
    <n v="0.25076726923892306"/>
    <n v="0.29577634450411827"/>
    <n v="0.29577634450411827"/>
    <n v="0.29577634450411827"/>
    <n v="0.29577634450411827"/>
    <n v="0.29577634450411827"/>
    <n v="0.29577634450411827"/>
    <n v="3.039721159922216"/>
    <n v="0.33653930379094738"/>
    <n v="0.33653930379094738"/>
    <n v="0.35758432008468277"/>
    <n v="0.35758432008468277"/>
    <n v="0.64363753263529733"/>
    <n v="0.75973772660131778"/>
    <n v="1.2265377050652901"/>
    <n v="1.2331179270640427"/>
    <n v="1.2397858011069349"/>
    <n v="1.2397858011069349"/>
    <n v="1.2990743260761979"/>
    <n v="1.2990743260761979"/>
    <n v="10.328998393483474"/>
    <n v="1.5302413212370094"/>
    <n v="1.5302413212370094"/>
    <n v="1.5302413212370094"/>
    <n v="1.760966560881166"/>
    <n v="1.8894722398890746"/>
    <n v="1.910541349543885"/>
    <n v="1.9165845852932559"/>
    <n v="1.9165845852932559"/>
    <n v="1.9165845852932559"/>
    <n v="1.9165845852932559"/>
    <n v="1.9165845852932559"/>
    <n v="1.9165845852932559"/>
    <n v="21.65121162578469"/>
    <n v="1.9733624779523486"/>
    <n v="1.9733624779523486"/>
    <n v="1.9733624779523486"/>
    <n v="1.9944099004513549"/>
    <n v="2.0571081695624991"/>
    <n v="2.1434882698183029"/>
    <n v="2.1596615441583311"/>
    <n v="2.1596615441583311"/>
    <n v="2.1596615441583311"/>
    <n v="2.1596615441583311"/>
    <n v="2.5671632885244393"/>
    <n v="2.5671632885244393"/>
    <n v="25.888066527371411"/>
    <n v="2.6239561736536254"/>
    <n v="2.6239561736536254"/>
    <n v="2.6239561736536254"/>
    <n v="2.6239561736536254"/>
    <n v="2.6239561736536254"/>
    <n v="2.6239561736536254"/>
    <n v="2.6239561736536254"/>
    <n v="2.6239561736536254"/>
    <n v="2.6239561736536254"/>
    <n v="2.6239561736536254"/>
    <n v="2.6239561736536254"/>
    <n v="2.6239561736536254"/>
    <n v="31.487474083843498"/>
  </r>
  <r>
    <s v="DE Florida"/>
    <x v="29"/>
    <s v="Regulated &amp; Renewable Energy"/>
    <s v="PEF Fossil Hydro Maintenance Anclote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64628479009927E-3"/>
    <n v="5.5733386098391156E-3"/>
    <n v="8.9245158524596455E-3"/>
    <n v="8.9245158524596455E-3"/>
    <n v="8.9245158524596455E-3"/>
    <n v="9.2470458613412854E-3"/>
    <n v="9.2470458613412854E-3"/>
    <n v="5.3067440737801619E-2"/>
    <n v="1.1965169297960264E-2"/>
    <n v="1.1965169297960264E-2"/>
    <n v="1.1965169297960264E-2"/>
    <n v="1.1965169297960264E-2"/>
    <n v="1.1965169297960264E-2"/>
    <n v="1.4790915829704078E-2"/>
    <n v="1.7445669960260233E-2"/>
    <n v="1.7445669960260233E-2"/>
    <n v="1.7445669960260233E-2"/>
    <n v="1.7445669960260233E-2"/>
    <n v="1.7445669960260233E-2"/>
    <n v="1.7445669960260233E-2"/>
    <n v="0.17929078208106677"/>
    <n v="1.9849976956189192E-2"/>
    <n v="1.9849976956189192E-2"/>
    <n v="2.1091266361935857E-2"/>
    <n v="2.1091266361935857E-2"/>
    <n v="3.7963428367435492E-2"/>
    <n v="4.48113178556886E-2"/>
    <n v="7.2344395761452837E-2"/>
    <n v="7.2732514247107985E-2"/>
    <n v="7.3125802676671195E-2"/>
    <n v="7.3125802676671195E-2"/>
    <n v="7.6622792980670137E-2"/>
    <n v="7.6622792980670137E-2"/>
    <n v="0.60923133418261755"/>
    <n v="9.0257619377794446E-2"/>
    <n v="9.0257619377794446E-2"/>
    <n v="9.0257619377794446E-2"/>
    <n v="0.10386640133493893"/>
    <n v="0.1114460067150254"/>
    <n v="0.11268872077178635"/>
    <n v="0.11304516744357768"/>
    <n v="0.11304516744357768"/>
    <n v="0.11304516744357768"/>
    <n v="0.11304516744357768"/>
    <n v="0.11304516744357768"/>
    <n v="0.11304516744357768"/>
    <n v="1.2770449916166005"/>
    <n v="0.11639408261896551"/>
    <n v="0.11639408261896551"/>
    <n v="0.11639408261896551"/>
    <n v="0.11763551203785186"/>
    <n v="0.12133361216348493"/>
    <n v="0.12642852569358437"/>
    <n v="0.12738246584519941"/>
    <n v="0.12738246584519941"/>
    <n v="0.12738246584519941"/>
    <n v="0.12738246584519941"/>
    <n v="0.15141796984226516"/>
    <n v="0.15141796984226516"/>
    <n v="1.5269457008171454"/>
    <n v="0.15476775825834824"/>
    <n v="0.15476775825834824"/>
    <n v="0.15476775825834824"/>
    <n v="0.15476775825834824"/>
    <n v="0.15476775825834824"/>
    <n v="0.15476775825834824"/>
    <n v="0.15476775825834824"/>
    <n v="0.15476775825834824"/>
    <n v="0.15476775825834824"/>
    <n v="0.15476775825834824"/>
    <n v="0.15476775825834824"/>
    <n v="0.15476775825834824"/>
    <n v="1.8572130991001787"/>
  </r>
  <r>
    <s v="DE Florida"/>
    <x v="29"/>
    <s v="Regulated &amp; Renewable Energy"/>
    <s v="PEF Fossil Hydro Maintenance Anclote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253874339366405E-4"/>
    <n v="1.4331935909880377E-3"/>
    <n v="2.2949545717240267E-3"/>
    <n v="2.2949545717240267E-3"/>
    <n v="2.2949545717240267E-3"/>
    <n v="2.3778937171788595E-3"/>
    <n v="2.3778937171788595E-3"/>
    <n v="1.3646383483911503E-2"/>
    <n v="3.0768638249701664E-3"/>
    <n v="3.0768638249701664E-3"/>
    <n v="3.0768638249701664E-3"/>
    <n v="3.0768638249701664E-3"/>
    <n v="3.0768638249701664E-3"/>
    <n v="3.8035093964239371E-3"/>
    <n v="4.4861839783783136E-3"/>
    <n v="4.4861839783783136E-3"/>
    <n v="4.4861839783783136E-3"/>
    <n v="4.4861839783783136E-3"/>
    <n v="4.4861839783783136E-3"/>
    <n v="4.4861839783783136E-3"/>
    <n v="4.6104932391544652E-2"/>
    <n v="5.1044556497334042E-3"/>
    <n v="5.1044556497334042E-3"/>
    <n v="5.4236535735769356E-3"/>
    <n v="5.4236535735769356E-3"/>
    <n v="9.7623418095134674E-3"/>
    <n v="1.1523278886984373E-2"/>
    <n v="1.8603431729447804E-2"/>
    <n v="1.8703236508456535E-2"/>
    <n v="1.8804370740012104E-2"/>
    <n v="1.8804370740012104E-2"/>
    <n v="1.9703622791604362E-2"/>
    <n v="1.9703622791604362E-2"/>
    <n v="0.15666449444425581"/>
    <n v="2.3209822390772655E-2"/>
    <n v="2.3209822390772655E-2"/>
    <n v="2.3209822390772655E-2"/>
    <n v="2.6709337718476066E-2"/>
    <n v="2.8658445216561482E-2"/>
    <n v="2.8978013555105826E-2"/>
    <n v="2.9069675084211655E-2"/>
    <n v="2.9069675084211655E-2"/>
    <n v="2.9069675084211655E-2"/>
    <n v="2.9069675084211655E-2"/>
    <n v="2.9069675084211655E-2"/>
    <n v="2.9069675084211655E-2"/>
    <n v="0.32839331416773127"/>
    <n v="2.9930859216605845E-2"/>
    <n v="2.9930859216605845E-2"/>
    <n v="2.9930859216605845E-2"/>
    <n v="3.0250094807720635E-2"/>
    <n v="3.1201067260642854E-2"/>
    <n v="3.2511232548911202E-2"/>
    <n v="3.2756539843156178E-2"/>
    <n v="3.2756539843156178E-2"/>
    <n v="3.2756539843156178E-2"/>
    <n v="3.2756539843156178E-2"/>
    <n v="3.8937318027964248E-2"/>
    <n v="3.8937318027964248E-2"/>
    <n v="0.39265576769564542"/>
    <n v="3.9798722227149662E-2"/>
    <n v="3.9798722227149662E-2"/>
    <n v="3.9798722227149662E-2"/>
    <n v="3.9798722227149662E-2"/>
    <n v="3.9798722227149662E-2"/>
    <n v="3.9798722227149662E-2"/>
    <n v="3.9798722227149662E-2"/>
    <n v="3.9798722227149662E-2"/>
    <n v="3.9798722227149662E-2"/>
    <n v="3.9798722227149662E-2"/>
    <n v="3.9798722227149662E-2"/>
    <n v="3.9798722227149662E-2"/>
    <n v="0.47758466672579586"/>
  </r>
  <r>
    <s v="DE Florida"/>
    <x v="29"/>
    <s v="Regulated &amp; Renewable Energy"/>
    <s v="PEF Fossil Hydro Maintenance Anclote Other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306930693069297E-4"/>
    <n v="7.9306930693069297E-4"/>
    <n v="7.9306930693069297E-4"/>
    <n v="7.9306930693069297E-4"/>
    <n v="7.9306930693069297E-4"/>
    <n v="7.9306930693069297E-4"/>
    <n v="7.9306930693069297E-4"/>
    <n v="7.9306930693069297E-4"/>
    <n v="7.9306930693069297E-4"/>
    <n v="7.9306930693069297E-4"/>
    <n v="7.9306930693069297E-4"/>
    <n v="7.9306930693069297E-4"/>
    <n v="9.5168316831683152E-3"/>
    <n v="4.6702970297029696E-3"/>
    <n v="4.6702970297029696E-3"/>
    <n v="4.6702970297029696E-3"/>
    <n v="4.6702970297029696E-3"/>
    <n v="4.6702970297029696E-3"/>
    <n v="4.6702970297029696E-3"/>
    <n v="4.6702970297029696E-3"/>
    <n v="4.6702970297029696E-3"/>
    <n v="4.6702970297029696E-3"/>
    <n v="4.6702970297029696E-3"/>
    <n v="4.6702970297029696E-3"/>
    <n v="4.6702970297029696E-3"/>
    <n v="5.6043564356435621E-2"/>
    <n v="8.966089108910889E-3"/>
    <n v="8.966089108910889E-3"/>
    <n v="8.966089108910889E-3"/>
    <n v="8.966089108910889E-3"/>
    <n v="8.966089108910889E-3"/>
    <n v="8.966089108910889E-3"/>
    <n v="8.966089108910889E-3"/>
    <n v="8.966089108910889E-3"/>
    <n v="8.966089108910889E-3"/>
    <n v="8.966089108910889E-3"/>
    <n v="8.966089108910889E-3"/>
    <n v="8.966089108910889E-3"/>
    <n v="0.10759306930693067"/>
    <n v="1.3783250825082506E-2"/>
    <n v="1.3783250825082506E-2"/>
    <n v="1.3783250825082506E-2"/>
    <n v="1.3783250825082506E-2"/>
    <n v="1.3783250825082506E-2"/>
    <n v="1.3783250825082506E-2"/>
    <n v="1.3783250825082506E-2"/>
    <n v="1.3783250825082506E-2"/>
    <n v="1.3783250825082506E-2"/>
    <n v="1.3783250825082506E-2"/>
    <n v="1.3783250825082506E-2"/>
    <n v="1.3783250825082506E-2"/>
    <n v="0.16539900990099002"/>
    <n v="2.6457673267326728E-2"/>
    <n v="2.6457673267326728E-2"/>
    <n v="2.6457673267326728E-2"/>
    <n v="2.6457673267326728E-2"/>
    <n v="2.6457673267326728E-2"/>
    <n v="2.6457673267326728E-2"/>
    <n v="2.6457673267326728E-2"/>
    <n v="2.6457673267326728E-2"/>
    <n v="2.6457673267326728E-2"/>
    <n v="2.6457673267326728E-2"/>
    <n v="2.6457673267326728E-2"/>
    <n v="2.6457673267326728E-2"/>
    <n v="0.31749207920792072"/>
  </r>
  <r>
    <s v="DE Florida"/>
    <x v="29"/>
    <s v="Regulated &amp; Renewable Energy"/>
    <s v="PEF Fossil Hydro Maintenance Anclote Other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466666666666528E-2"/>
    <n v="8.9466666666666528E-2"/>
    <n v="8.9466666666666528E-2"/>
    <n v="8.9466666666666528E-2"/>
    <n v="8.9466666666666528E-2"/>
    <n v="8.9466666666666528E-2"/>
    <n v="8.9466666666666528E-2"/>
    <n v="8.9466666666666528E-2"/>
    <n v="8.9466666666666528E-2"/>
    <n v="8.9466666666666528E-2"/>
    <n v="8.9466666666666528E-2"/>
    <n v="8.9466666666666528E-2"/>
    <n v="1.0735999999999986"/>
    <n v="0.5388333333333325"/>
    <n v="0.5388333333333325"/>
    <n v="0.5388333333333325"/>
    <n v="0.5388333333333325"/>
    <n v="0.5388333333333325"/>
    <n v="0.5388333333333325"/>
    <n v="0.5388333333333325"/>
    <n v="0.5388333333333325"/>
    <n v="0.5388333333333325"/>
    <n v="0.5388333333333325"/>
    <n v="0.5388333333333325"/>
    <n v="0.5388333333333325"/>
    <n v="6.4659999999999913"/>
    <n v="1.0354749999999984"/>
    <n v="1.0354749999999984"/>
    <n v="1.0354749999999984"/>
    <n v="1.0354749999999984"/>
    <n v="1.0354749999999984"/>
    <n v="1.0354749999999984"/>
    <n v="1.0354749999999984"/>
    <n v="1.0354749999999984"/>
    <n v="1.0354749999999984"/>
    <n v="1.0354749999999984"/>
    <n v="1.0354749999999984"/>
    <n v="1.0354749999999984"/>
    <n v="12.42569999999998"/>
    <n v="1.5924388888888863"/>
    <n v="1.5924388888888863"/>
    <n v="1.5924388888888863"/>
    <n v="1.5924388888888863"/>
    <n v="1.5924388888888863"/>
    <n v="1.5924388888888863"/>
    <n v="1.5924388888888863"/>
    <n v="1.5924388888888863"/>
    <n v="1.5924388888888863"/>
    <n v="1.5924388888888863"/>
    <n v="1.5924388888888863"/>
    <n v="1.5924388888888863"/>
    <n v="19.109266666666631"/>
    <n v="3.0566083333333287"/>
    <n v="3.0566083333333287"/>
    <n v="3.0566083333333287"/>
    <n v="3.0566083333333287"/>
    <n v="3.0566083333333287"/>
    <n v="3.0566083333333287"/>
    <n v="3.0566083333333287"/>
    <n v="3.0566083333333287"/>
    <n v="3.0566083333333287"/>
    <n v="3.0566083333333287"/>
    <n v="3.0566083333333287"/>
    <n v="3.0566083333333287"/>
    <n v="36.679299999999948"/>
  </r>
  <r>
    <s v="DE Florida"/>
    <x v="29"/>
    <s v="Regulated &amp; Renewable Energy"/>
    <s v="PEF Fossil Hydro Maintenance Anclote Other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9749999999999993E-2"/>
    <n v="6.9749999999999993E-2"/>
    <n v="6.9749999999999993E-2"/>
    <n v="6.9749999999999993E-2"/>
    <n v="6.9749999999999993E-2"/>
    <n v="6.9749999999999993E-2"/>
    <n v="6.9749999999999993E-2"/>
    <n v="6.9749999999999993E-2"/>
    <n v="6.9749999999999993E-2"/>
    <n v="6.9749999999999993E-2"/>
    <n v="6.9749999999999993E-2"/>
    <n v="6.9749999999999993E-2"/>
    <n v="0.83699999999999986"/>
    <n v="0.42074999999999996"/>
    <n v="0.42074999999999996"/>
    <n v="0.42074999999999996"/>
    <n v="0.42074999999999996"/>
    <n v="0.42074999999999996"/>
    <n v="0.42074999999999996"/>
    <n v="0.42074999999999996"/>
    <n v="0.42074999999999996"/>
    <n v="0.42074999999999996"/>
    <n v="0.42074999999999996"/>
    <n v="0.42074999999999996"/>
    <n v="0.42074999999999996"/>
    <n v="5.0489999999999995"/>
    <n v="0.80962499999999993"/>
    <n v="0.80962499999999993"/>
    <n v="0.80962499999999993"/>
    <n v="0.80962499999999993"/>
    <n v="0.80962499999999993"/>
    <n v="0.80962499999999993"/>
    <n v="0.80962499999999993"/>
    <n v="0.80962499999999993"/>
    <n v="0.80962499999999993"/>
    <n v="0.80962499999999993"/>
    <n v="0.80962499999999993"/>
    <n v="0.80962499999999993"/>
    <n v="9.7154999999999987"/>
    <n v="1.2457499999999999"/>
    <n v="1.2457499999999999"/>
    <n v="1.2457499999999999"/>
    <n v="1.2457499999999999"/>
    <n v="1.2457499999999999"/>
    <n v="1.2457499999999999"/>
    <n v="1.2457499999999999"/>
    <n v="1.2457499999999999"/>
    <n v="1.2457499999999999"/>
    <n v="1.2457499999999999"/>
    <n v="1.2457499999999999"/>
    <n v="1.2457499999999999"/>
    <n v="14.948999999999996"/>
    <n v="2.3924999999999996"/>
    <n v="2.3924999999999996"/>
    <n v="2.3924999999999996"/>
    <n v="2.3924999999999996"/>
    <n v="2.3924999999999996"/>
    <n v="2.3924999999999996"/>
    <n v="2.3924999999999996"/>
    <n v="2.3924999999999996"/>
    <n v="2.3924999999999996"/>
    <n v="2.3924999999999996"/>
    <n v="2.3924999999999996"/>
    <n v="2.3924999999999996"/>
    <n v="28.70999999999999"/>
  </r>
  <r>
    <s v="DE Florida"/>
    <x v="29"/>
    <s v="Regulated &amp; Renewable Energy"/>
    <s v="PEF Fossil Hydro Maintenance Anclote Other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564356435643603E-3"/>
    <n v="4.3564356435643603E-3"/>
    <n v="4.3564356435643603E-3"/>
    <n v="4.3564356435643603E-3"/>
    <n v="4.3564356435643603E-3"/>
    <n v="4.3564356435643603E-3"/>
    <n v="4.3564356435643603E-3"/>
    <n v="4.3564356435643603E-3"/>
    <n v="4.3564356435643603E-3"/>
    <n v="4.3564356435643603E-3"/>
    <n v="4.3564356435643603E-3"/>
    <n v="4.3564356435643603E-3"/>
    <n v="5.2277227722772324E-2"/>
    <n v="2.5049504950495072E-2"/>
    <n v="2.5049504950495072E-2"/>
    <n v="2.5049504950495072E-2"/>
    <n v="2.5049504950495072E-2"/>
    <n v="2.5049504950495072E-2"/>
    <n v="2.5049504950495072E-2"/>
    <n v="2.5049504950495072E-2"/>
    <n v="2.5049504950495072E-2"/>
    <n v="2.5049504950495072E-2"/>
    <n v="2.5049504950495072E-2"/>
    <n v="2.5049504950495072E-2"/>
    <n v="2.5049504950495072E-2"/>
    <n v="0.30059405940594086"/>
    <n v="4.8011551155115559E-2"/>
    <n v="4.8011551155115559E-2"/>
    <n v="4.8011551155115559E-2"/>
    <n v="4.8011551155115559E-2"/>
    <n v="4.8011551155115559E-2"/>
    <n v="4.8011551155115559E-2"/>
    <n v="4.8011551155115559E-2"/>
    <n v="4.8011551155115559E-2"/>
    <n v="4.8011551155115559E-2"/>
    <n v="4.8011551155115559E-2"/>
    <n v="4.8011551155115559E-2"/>
    <n v="4.8011551155115559E-2"/>
    <n v="0.57613861386138676"/>
    <n v="7.3741749174917562E-2"/>
    <n v="7.3741749174917562E-2"/>
    <n v="7.3741749174917562E-2"/>
    <n v="7.3741749174917562E-2"/>
    <n v="7.3741749174917562E-2"/>
    <n v="7.3741749174917562E-2"/>
    <n v="7.3741749174917562E-2"/>
    <n v="7.3741749174917562E-2"/>
    <n v="7.3741749174917562E-2"/>
    <n v="7.3741749174917562E-2"/>
    <n v="7.3741749174917562E-2"/>
    <n v="7.3741749174917562E-2"/>
    <n v="0.88490099009901091"/>
    <n v="0.14140264026402655"/>
    <n v="0.14140264026402655"/>
    <n v="0.14140264026402655"/>
    <n v="0.14140264026402655"/>
    <n v="0.14140264026402655"/>
    <n v="0.14140264026402655"/>
    <n v="0.14140264026402655"/>
    <n v="0.14140264026402655"/>
    <n v="0.14140264026402655"/>
    <n v="0.14140264026402655"/>
    <n v="0.14140264026402655"/>
    <n v="0.14140264026402655"/>
    <n v="1.6968316831683181"/>
  </r>
  <r>
    <s v="DE Florida"/>
    <x v="29"/>
    <s v="Regulated &amp; Renewable Energy"/>
    <s v="PEF Fossil Hydro Maintenance Anclote Other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95049504950496E-3"/>
    <n v="1.095049504950496E-3"/>
    <n v="1.095049504950496E-3"/>
    <n v="1.095049504950496E-3"/>
    <n v="1.095049504950496E-3"/>
    <n v="1.095049504950496E-3"/>
    <n v="1.095049504950496E-3"/>
    <n v="1.095049504950496E-3"/>
    <n v="1.095049504950496E-3"/>
    <n v="1.095049504950496E-3"/>
    <n v="1.095049504950496E-3"/>
    <n v="1.095049504950496E-3"/>
    <n v="1.3140594059405949E-2"/>
    <n v="6.5702970297029754E-3"/>
    <n v="6.5702970297029754E-3"/>
    <n v="6.5702970297029754E-3"/>
    <n v="6.5702970297029754E-3"/>
    <n v="6.5702970297029754E-3"/>
    <n v="6.5702970297029754E-3"/>
    <n v="6.5702970297029754E-3"/>
    <n v="6.5702970297029754E-3"/>
    <n v="6.5702970297029754E-3"/>
    <n v="6.5702970297029754E-3"/>
    <n v="6.5702970297029754E-3"/>
    <n v="6.5702970297029754E-3"/>
    <n v="7.8843564356435733E-2"/>
    <n v="1.2456188118811893E-2"/>
    <n v="1.2456188118811893E-2"/>
    <n v="1.2456188118811893E-2"/>
    <n v="1.2456188118811893E-2"/>
    <n v="1.2456188118811893E-2"/>
    <n v="1.2456188118811893E-2"/>
    <n v="1.2456188118811893E-2"/>
    <n v="1.2456188118811893E-2"/>
    <n v="1.2456188118811893E-2"/>
    <n v="1.2456188118811893E-2"/>
    <n v="1.2456188118811893E-2"/>
    <n v="1.2456188118811893E-2"/>
    <n v="0.14947425742574272"/>
    <n v="1.907211221122114E-2"/>
    <n v="1.907211221122114E-2"/>
    <n v="1.907211221122114E-2"/>
    <n v="1.907211221122114E-2"/>
    <n v="1.907211221122114E-2"/>
    <n v="1.907211221122114E-2"/>
    <n v="1.907211221122114E-2"/>
    <n v="1.907211221122114E-2"/>
    <n v="1.907211221122114E-2"/>
    <n v="1.907211221122114E-2"/>
    <n v="1.907211221122114E-2"/>
    <n v="1.907211221122114E-2"/>
    <n v="0.22886534653465362"/>
    <n v="3.6456023102310262E-2"/>
    <n v="3.6456023102310262E-2"/>
    <n v="3.6456023102310262E-2"/>
    <n v="3.6456023102310262E-2"/>
    <n v="3.6456023102310262E-2"/>
    <n v="3.6456023102310262E-2"/>
    <n v="3.6456023102310262E-2"/>
    <n v="3.6456023102310262E-2"/>
    <n v="3.6456023102310262E-2"/>
    <n v="3.6456023102310262E-2"/>
    <n v="3.6456023102310262E-2"/>
    <n v="3.6456023102310262E-2"/>
    <n v="0.43747227722772325"/>
  </r>
  <r>
    <s v="DE Florida"/>
    <x v="29"/>
    <s v="Regulated &amp; Renewable Energy"/>
    <s v="PEF Fossil Hydro Maintenance Bartow CC BG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484397779530455E-2"/>
    <n v="1.5484397779530455E-2"/>
    <n v="3.8598041750739616E-2"/>
    <n v="3.8598041750739616E-2"/>
    <n v="3.8598041750739616E-2"/>
    <n v="3.8598041750739616E-2"/>
    <n v="3.8598041750739616E-2"/>
    <n v="6.7990690979969265E-2"/>
    <n v="6.7990690979969265E-2"/>
    <n v="6.7990690979969265E-2"/>
    <n v="6.7990690979969265E-2"/>
    <n v="6.7990690979969265E-2"/>
    <n v="7.9606734402773049E-2"/>
    <n v="8.8811521228977106E-2"/>
    <n v="0.70136191928529446"/>
    <n v="8.8811521228977106E-2"/>
    <n v="8.8811521228977106E-2"/>
    <n v="8.8811521228977106E-2"/>
    <n v="8.8811521228977106E-2"/>
    <n v="8.8811521228977106E-2"/>
    <n v="8.8811521228977106E-2"/>
    <n v="8.8811521228977106E-2"/>
    <n v="8.8811521228977106E-2"/>
    <n v="8.8811521228977106E-2"/>
    <n v="8.8811521228977106E-2"/>
    <n v="8.8811521228977106E-2"/>
    <n v="8.9072720177739498E-2"/>
    <n v="1.0659994536964874"/>
    <n v="0.10465507939311616"/>
    <n v="0.10465507939311616"/>
    <n v="0.10465507939311616"/>
    <n v="0.10465507939311616"/>
    <n v="0.10465507939311616"/>
    <n v="0.10465507939311616"/>
    <n v="0.10465507939311616"/>
    <n v="0.10465507939311616"/>
    <n v="0.10465507939311616"/>
    <n v="0.10465507939311616"/>
    <n v="0.10465507939311616"/>
    <n v="0.10507638021634672"/>
    <n v="1.2562822535406246"/>
    <n v="0.11592066340630119"/>
    <n v="0.11592066340630119"/>
    <n v="0.11592066340630119"/>
    <n v="0.11592066340630119"/>
    <n v="0.11592066340630119"/>
    <n v="0.11592066340630119"/>
    <n v="0.11592066340630119"/>
    <n v="0.11592066340630119"/>
    <n v="0.11592066340630119"/>
    <n v="0.11592066340630119"/>
    <n v="0.11592066340630119"/>
    <n v="0.11592066340630119"/>
    <n v="1.3910479608756148"/>
    <n v="0.12672323781475583"/>
    <n v="0.12672323781475583"/>
    <n v="0.12672323781475583"/>
    <n v="0.12672323781475583"/>
    <n v="0.12672323781475583"/>
    <n v="0.12672323781475583"/>
    <n v="0.12672323781475583"/>
    <n v="0.12672323781475583"/>
    <n v="0.12672323781475583"/>
    <n v="0.12672323781475583"/>
    <n v="0.12672323781475583"/>
    <n v="0.12672323781475583"/>
    <n v="1.5206788537770699"/>
  </r>
  <r>
    <s v="DE Florida"/>
    <x v="29"/>
    <s v="Regulated &amp; Renewable Energy"/>
    <s v="PEF Fossil Hydro Maintenance Bartow CC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0"/>
    <n v="4.7425764455838191E-3"/>
    <n v="7.1632204087995017E-3"/>
    <n v="7.1632204087995017E-3"/>
    <n v="7.1632204087995017E-3"/>
    <n v="7.5683623403803831E-3"/>
    <n v="1.0093746120151459E-2"/>
    <n v="1.0093746120151459E-2"/>
    <n v="1.0093746120151459E-2"/>
    <n v="2.0048350136215684E-2"/>
    <n v="5.0674217969450583E-2"/>
    <n v="0.13480440647848335"/>
    <n v="6.6482141417531268E-2"/>
    <n v="6.6482141417531268E-2"/>
    <n v="6.6482141417531268E-2"/>
    <n v="6.6482141417531268E-2"/>
    <n v="6.6482141417531268E-2"/>
    <n v="0.13081738316148336"/>
    <n v="0.13081738316148336"/>
    <n v="0.13081738316148336"/>
    <n v="0.13081738316148336"/>
    <n v="0.13185174724516571"/>
    <n v="0.16943706584217488"/>
    <n v="0.20044842047040104"/>
    <n v="1.3574174732913316"/>
    <n v="0.20044842047040104"/>
    <n v="0.20044842047040104"/>
    <n v="0.20044842047040104"/>
    <n v="0.20044842047040104"/>
    <n v="0.20044842047040104"/>
    <n v="0.20235303265887231"/>
    <n v="0.20235303265887231"/>
    <n v="0.20235303265887231"/>
    <n v="0.20235303265887231"/>
    <n v="0.20235303265887231"/>
    <n v="0.20235303265887231"/>
    <n v="0.20810605124830028"/>
    <n v="2.4244663495535392"/>
    <n v="0.25326589567155999"/>
    <n v="0.25326589567155999"/>
    <n v="0.25326589567155999"/>
    <n v="0.25326589567155999"/>
    <n v="0.25326589567155999"/>
    <n v="0.26164683444873998"/>
    <n v="0.26164683444873998"/>
    <n v="0.26164683444873998"/>
    <n v="0.26164683444873998"/>
    <n v="0.26164683444873998"/>
    <n v="0.26164683444873998"/>
    <n v="0.27195182330347956"/>
    <n v="3.10816230835372"/>
    <n v="0.3235786744439812"/>
    <n v="0.3235786744439812"/>
    <n v="0.3235786744439812"/>
    <n v="0.3235786744439812"/>
    <n v="0.3235786744439812"/>
    <n v="0.3235786744439812"/>
    <n v="0.3235786744439812"/>
    <n v="0.3235786744439812"/>
    <n v="0.3235786744439812"/>
    <n v="0.32520774894731896"/>
    <n v="0.32520774894731896"/>
    <n v="0.32910807842373363"/>
    <n v="3.8917316463142022"/>
    <n v="0.43784126115167571"/>
    <n v="0.43784126115167571"/>
    <n v="0.43784126115167571"/>
    <n v="0.43784126115167571"/>
    <n v="0.43784126115167571"/>
    <n v="0.43784126115167571"/>
    <n v="0.43784126115167571"/>
    <n v="0.43784126115167571"/>
    <n v="0.43784126115167571"/>
    <n v="0.43784126115167571"/>
    <n v="0.43784126115167571"/>
    <n v="0.43784126115167571"/>
    <n v="5.2540951338201083"/>
  </r>
  <r>
    <s v="DE Florida"/>
    <x v="29"/>
    <s v="Regulated &amp; Renewable Energy"/>
    <s v="PEF Fossil Hydro Maintenance Bartow CC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0"/>
    <n v="5.1464623832672349E-3"/>
    <n v="7.7732525347623798E-3"/>
    <n v="7.7732525347623798E-3"/>
    <n v="7.7732525347623798E-3"/>
    <n v="8.2128970475475738E-3"/>
    <n v="1.0953346837873548E-2"/>
    <n v="1.0953346837873548E-2"/>
    <n v="1.0953346837873548E-2"/>
    <n v="2.1755701991621388E-2"/>
    <n v="5.4989721214532369E-2"/>
    <n v="0.14628458075487635"/>
    <n v="7.2143874514237469E-2"/>
    <n v="7.2143874514237469E-2"/>
    <n v="7.2143874514237469E-2"/>
    <n v="7.2143874514237469E-2"/>
    <n v="7.2143874514237469E-2"/>
    <n v="0.14195801569945027"/>
    <n v="0.14195801569945027"/>
    <n v="0.14195801569945027"/>
    <n v="0.14195801569945027"/>
    <n v="0.14308046800113763"/>
    <n v="0.18386661674160573"/>
    <n v="0.21751895147559638"/>
    <n v="1.4730174715873281"/>
    <n v="0.21751895147559638"/>
    <n v="0.21751895147559638"/>
    <n v="0.21751895147559638"/>
    <n v="0.21751895147559638"/>
    <n v="0.21751895147559638"/>
    <n v="0.21958577525289155"/>
    <n v="0.21958577525289155"/>
    <n v="0.21958577525289155"/>
    <n v="0.21958577525289155"/>
    <n v="0.21958577525289155"/>
    <n v="0.21958577525289155"/>
    <n v="0.22582876565472998"/>
    <n v="2.6309381745500611"/>
    <n v="0.27483464453575762"/>
    <n v="0.27483464453575762"/>
    <n v="0.27483464453575762"/>
    <n v="0.27483464453575762"/>
    <n v="0.27483464453575762"/>
    <n v="0.28392936537977148"/>
    <n v="0.28392936537977148"/>
    <n v="0.28392936537977148"/>
    <n v="0.28392936537977148"/>
    <n v="0.28392936537977148"/>
    <n v="0.28392936537977148"/>
    <n v="0.29511200248359071"/>
    <n v="3.3728614174410074"/>
    <n v="0.35113570570563379"/>
    <n v="0.35113570570563379"/>
    <n v="0.35113570570563379"/>
    <n v="0.35113570570563379"/>
    <n v="0.35113570570563379"/>
    <n v="0.35113570570563379"/>
    <n v="0.35113570570563379"/>
    <n v="0.35113570570563379"/>
    <n v="0.35113570570563379"/>
    <n v="0.35290351977144774"/>
    <n v="0.35290351977144774"/>
    <n v="0.35713601944877221"/>
    <n v="4.2231644103423713"/>
    <n v="0.47512948334704452"/>
    <n v="0.47512948334704452"/>
    <n v="0.47512948334704452"/>
    <n v="0.47512948334704452"/>
    <n v="0.47512948334704452"/>
    <n v="0.47512948334704452"/>
    <n v="0.47512948334704452"/>
    <n v="0.47512948334704452"/>
    <n v="0.47512948334704452"/>
    <n v="0.47512948334704452"/>
    <n v="0.47512948334704452"/>
    <n v="0.47512948334704452"/>
    <n v="5.7015538001645361"/>
  </r>
  <r>
    <s v="DE Florida"/>
    <x v="29"/>
    <s v="Regulated &amp; Renewable Energy"/>
    <s v="PEF Fossil Hydro Maintenance Bartow CC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0"/>
    <n v="2.0333059925243552E-3"/>
    <n v="3.0711194959329347E-3"/>
    <n v="3.0711194959329347E-3"/>
    <n v="3.0711194959329347E-3"/>
    <n v="3.2448178067052118E-3"/>
    <n v="4.3275368797132639E-3"/>
    <n v="4.3275368797132639E-3"/>
    <n v="4.3275368797132639E-3"/>
    <n v="8.5954187433610572E-3"/>
    <n v="2.5409688717683374E-2"/>
    <n v="6.1479200387212593E-2"/>
    <n v="3.7686074917960437E-2"/>
    <n v="3.7686074917960437E-2"/>
    <n v="3.7686074917960437E-2"/>
    <n v="3.7686074917960437E-2"/>
    <n v="3.7686074917960437E-2"/>
    <n v="7.2261638039508927E-2"/>
    <n v="7.2261638039508927E-2"/>
    <n v="7.2261638039508927E-2"/>
    <n v="7.2261638039508927E-2"/>
    <n v="7.2705105575337839E-2"/>
    <n v="9.1582808860783529E-2"/>
    <n v="0.10706836331419706"/>
    <n v="0.74883320449815627"/>
    <n v="0.10706836331419706"/>
    <n v="0.10706836331419706"/>
    <n v="0.10706836331419706"/>
    <n v="0.10706836331419706"/>
    <n v="0.10706836331419706"/>
    <n v="0.10788493322397155"/>
    <n v="0.10788493322397155"/>
    <n v="0.10788493322397155"/>
    <n v="0.10788493322397155"/>
    <n v="0.10788493322397155"/>
    <n v="0.10788493322397155"/>
    <n v="0.11035144157613681"/>
    <n v="1.2930028574909513"/>
    <n v="0.13255374500227937"/>
    <n v="0.13255374500227937"/>
    <n v="0.13255374500227937"/>
    <n v="0.13255374500227937"/>
    <n v="0.13255374500227937"/>
    <n v="0.13614695844761715"/>
    <n v="0.13614695844761715"/>
    <n v="0.13614695844761715"/>
    <n v="0.13614695844761715"/>
    <n v="0.13614695844761715"/>
    <n v="0.13614695844761715"/>
    <n v="0.14056508217949878"/>
    <n v="1.6202155578765984"/>
    <n v="0.16443303759196368"/>
    <n v="0.16443303759196368"/>
    <n v="0.16443303759196368"/>
    <n v="0.16443303759196368"/>
    <n v="0.16443303759196368"/>
    <n v="0.16443303759196368"/>
    <n v="0.16443303759196368"/>
    <n v="0.16443303759196368"/>
    <n v="0.16443303759196368"/>
    <n v="0.16513147716387414"/>
    <n v="0.16513147716387414"/>
    <n v="0.16680368088705275"/>
    <n v="1.976963973542474"/>
    <n v="0.21601640763266786"/>
    <n v="0.21601640763266786"/>
    <n v="0.21601640763266786"/>
    <n v="0.21601640763266786"/>
    <n v="0.21601640763266786"/>
    <n v="0.21601640763266786"/>
    <n v="0.21601640763266786"/>
    <n v="0.21601640763266786"/>
    <n v="0.21601640763266786"/>
    <n v="0.21601640763266786"/>
    <n v="0.21601640763266786"/>
    <n v="0.21601640763266786"/>
    <n v="2.5921968915920144"/>
  </r>
  <r>
    <s v="DE Florida"/>
    <x v="29"/>
    <s v="Regulated &amp; Renewable Energy"/>
    <s v="PEF Fossil Hydro Maintenance Bartow CC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0"/>
    <n v="1.3390225848933322E-3"/>
    <n v="2.0224690140488864E-3"/>
    <n v="2.0224690140488864E-3"/>
    <n v="2.0224690140488864E-3"/>
    <n v="2.1368570903822198E-3"/>
    <n v="2.8498758377733299E-3"/>
    <n v="2.8498758377733299E-3"/>
    <n v="2.8498758377733299E-3"/>
    <n v="5.6604661896888873E-3"/>
    <n v="1.4307396646412713E-2"/>
    <n v="3.8060777066843805E-2"/>
    <n v="1.8770617589736738E-2"/>
    <n v="1.8770617589736738E-2"/>
    <n v="1.8770617589736738E-2"/>
    <n v="1.8770617589736738E-2"/>
    <n v="1.8770617589736738E-2"/>
    <n v="3.6935077918033958E-2"/>
    <n v="3.6935077918033958E-2"/>
    <n v="3.6935077918033958E-2"/>
    <n v="3.6935077918033958E-2"/>
    <n v="3.7227121047953962E-2"/>
    <n v="4.7838988044567279E-2"/>
    <n v="5.6594757131641936E-2"/>
    <n v="0.38325426584498268"/>
    <n v="5.6594757131641936E-2"/>
    <n v="5.6594757131641936E-2"/>
    <n v="5.6594757131641936E-2"/>
    <n v="5.6594757131641936E-2"/>
    <n v="5.6594757131641936E-2"/>
    <n v="5.7132510072529945E-2"/>
    <n v="5.7132510072529945E-2"/>
    <n v="5.7132510072529945E-2"/>
    <n v="5.7132510072529945E-2"/>
    <n v="5.7132510072529945E-2"/>
    <n v="5.7132510072529945E-2"/>
    <n v="5.8756831645275606E-2"/>
    <n v="0.68452567773866491"/>
    <n v="7.1507337397415022E-2"/>
    <n v="7.1507337397415022E-2"/>
    <n v="7.1507337397415022E-2"/>
    <n v="7.1507337397415022E-2"/>
    <n v="7.1507337397415022E-2"/>
    <n v="7.3873617126168953E-2"/>
    <n v="7.3873617126168953E-2"/>
    <n v="7.3873617126168953E-2"/>
    <n v="7.3873617126168953E-2"/>
    <n v="7.3873617126168953E-2"/>
    <n v="7.3873617126168953E-2"/>
    <n v="7.6783134410604983E-2"/>
    <n v="0.87756152415469368"/>
    <n v="9.1359512507754592E-2"/>
    <n v="9.1359512507754592E-2"/>
    <n v="9.1359512507754592E-2"/>
    <n v="9.1359512507754592E-2"/>
    <n v="9.1359512507754592E-2"/>
    <n v="9.1359512507754592E-2"/>
    <n v="9.1359512507754592E-2"/>
    <n v="9.1359512507754592E-2"/>
    <n v="9.1359512507754592E-2"/>
    <n v="9.1819464561079298E-2"/>
    <n v="9.1819464561079298E-2"/>
    <n v="9.2920681569659422E-2"/>
    <n v="1.0987952232616094"/>
    <n v="0.1236204510590693"/>
    <n v="0.1236204510590693"/>
    <n v="0.1236204510590693"/>
    <n v="0.1236204510590693"/>
    <n v="0.1236204510590693"/>
    <n v="0.1236204510590693"/>
    <n v="0.1236204510590693"/>
    <n v="0.1236204510590693"/>
    <n v="0.1236204510590693"/>
    <n v="0.1236204510590693"/>
    <n v="0.1236204510590693"/>
    <n v="0.1236204510590693"/>
    <n v="1.4834454127088315"/>
  </r>
  <r>
    <s v="DE Florida"/>
    <x v="29"/>
    <s v="Regulated &amp; Renewable Energy"/>
    <s v="PEF Fossil Hydro Maintenance Bartow CC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0"/>
    <n v="0"/>
    <n v="2.6328127017601188E-3"/>
    <n v="3.9766185941728163E-3"/>
    <n v="3.9766185941728163E-3"/>
    <n v="3.9766185941728163E-3"/>
    <n v="4.2015306932650784E-3"/>
    <n v="5.6034822629422599E-3"/>
    <n v="5.6034822629422599E-3"/>
    <n v="5.6034822629422599E-3"/>
    <n v="1.1129720626246039E-2"/>
    <n v="0.26755308802218775"/>
    <n v="0.3142574546148042"/>
    <n v="0.63371467574372042"/>
    <n v="0.63371467574372042"/>
    <n v="0.63371467574372042"/>
    <n v="0.63371467574372042"/>
    <n v="0.63371467574372042"/>
    <n v="1.1239026381650952"/>
    <n v="1.1239026381650952"/>
    <n v="1.1239026381650952"/>
    <n v="1.1239026381650952"/>
    <n v="1.1244768591458236"/>
    <n v="1.3249507681180588"/>
    <n v="1.4844920441360461"/>
    <n v="11.598103602778911"/>
    <n v="1.4844920441360461"/>
    <n v="1.4844920441360461"/>
    <n v="1.4844920441360461"/>
    <n v="1.4844920441360461"/>
    <n v="1.4844920441360461"/>
    <n v="1.4855493631376664"/>
    <n v="1.4855493631376664"/>
    <n v="1.4855493631376664"/>
    <n v="1.4855493631376664"/>
    <n v="1.4855493631376664"/>
    <n v="1.4855493631376664"/>
    <n v="1.4887430714989254"/>
    <n v="17.824499471005154"/>
    <n v="1.6984375905187927"/>
    <n v="1.6984375905187927"/>
    <n v="1.6984375905187927"/>
    <n v="1.6984375905187927"/>
    <n v="1.6984375905187927"/>
    <n v="1.7030902016209244"/>
    <n v="1.7030902016209244"/>
    <n v="1.7030902016209244"/>
    <n v="1.7030902016209244"/>
    <n v="1.7030902016209244"/>
    <n v="1.7030902016209244"/>
    <n v="1.7088109337283406"/>
    <n v="20.41954009604785"/>
    <n v="1.8501467872612154"/>
    <n v="1.8501467872612154"/>
    <n v="1.8501467872612154"/>
    <n v="1.8501467872612154"/>
    <n v="1.8501467872612154"/>
    <n v="1.8501467872612154"/>
    <n v="1.8501467872612154"/>
    <n v="1.8501467872612154"/>
    <n v="1.8501467872612154"/>
    <n v="1.8510511528473881"/>
    <n v="1.8510511528473881"/>
    <n v="1.853216384545495"/>
    <n v="22.20663977559121"/>
    <n v="2.0822349328059211"/>
    <n v="2.0822349328059211"/>
    <n v="2.0822349328059211"/>
    <n v="2.0822349328059211"/>
    <n v="2.0822349328059211"/>
    <n v="2.0822349328059211"/>
    <n v="2.0822349328059211"/>
    <n v="2.0822349328059211"/>
    <n v="2.0822349328059211"/>
    <n v="2.0822349328059211"/>
    <n v="2.0822349328059211"/>
    <n v="2.0822349328059211"/>
    <n v="24.986819193671053"/>
  </r>
  <r>
    <s v="DE Florida"/>
    <x v="29"/>
    <s v="Regulated &amp; Renewable Energy"/>
    <s v="PEF Fossil Hydro Maintenance Bartow Other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235294117647056E-2"/>
    <n v="1.0235294117647056E-2"/>
    <n v="1.0235294117647056E-2"/>
    <n v="1.0235294117647056E-2"/>
    <n v="1.0235294117647056E-2"/>
    <n v="1.0235294117647056E-2"/>
    <n v="1.0235294117647056E-2"/>
    <n v="1.0235294117647056E-2"/>
    <n v="1.0235294117647056E-2"/>
    <n v="1.0235294117647056E-2"/>
    <n v="1.0235294117647056E-2"/>
    <n v="1.0235294117647056E-2"/>
    <n v="0.12282352941176465"/>
    <n v="5.9705882352941157E-2"/>
    <n v="5.9705882352941157E-2"/>
    <n v="5.9705882352941157E-2"/>
    <n v="5.9705882352941157E-2"/>
    <n v="5.9705882352941157E-2"/>
    <n v="5.9705882352941157E-2"/>
    <n v="5.9705882352941157E-2"/>
    <n v="5.9705882352941157E-2"/>
    <n v="5.9705882352941157E-2"/>
    <n v="5.9705882352941157E-2"/>
    <n v="5.9705882352941157E-2"/>
    <n v="5.9705882352941157E-2"/>
    <n v="0.71647058823529386"/>
    <n v="0.11464950980392152"/>
    <n v="0.11464950980392152"/>
    <n v="0.11464950980392152"/>
    <n v="0.11464950980392152"/>
    <n v="0.11464950980392152"/>
    <n v="0.11464950980392152"/>
    <n v="0.11464950980392152"/>
    <n v="0.11464950980392152"/>
    <n v="0.11464950980392152"/>
    <n v="0.11464950980392152"/>
    <n v="0.11464950980392152"/>
    <n v="0.11464950980392152"/>
    <n v="1.3757941176470583"/>
    <n v="0.17627450980392151"/>
    <n v="0.17627450980392151"/>
    <n v="0.17627450980392151"/>
    <n v="0.17627450980392151"/>
    <n v="0.17627450980392151"/>
    <n v="0.17627450980392151"/>
    <n v="0.17627450980392151"/>
    <n v="0.17627450980392151"/>
    <n v="0.17627450980392151"/>
    <n v="0.17627450980392151"/>
    <n v="0.17627450980392151"/>
    <n v="0.17627450980392151"/>
    <n v="2.1152941176470583"/>
    <n v="0.17627450980392151"/>
    <n v="0.17627450980392151"/>
    <n v="0.17627450980392151"/>
    <n v="0.17627450980392151"/>
    <n v="0.17627450980392151"/>
    <n v="0.17627450980392151"/>
    <n v="0.17627450980392151"/>
    <n v="0.17627450980392151"/>
    <n v="0.17627450980392151"/>
    <n v="0.17627450980392151"/>
    <n v="0.17627450980392151"/>
    <n v="0.17627450980392151"/>
    <n v="2.1152941176470583"/>
  </r>
  <r>
    <s v="DE Florida"/>
    <x v="29"/>
    <s v="Regulated &amp; Renewable Energy"/>
    <s v="PEF Fossil Hydro Maintenance Bartow Other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048543689320399E-2"/>
    <n v="1.0048543689320399E-2"/>
    <n v="1.0048543689320399E-2"/>
    <n v="1.0048543689320399E-2"/>
    <n v="1.0048543689320399E-2"/>
    <n v="1.0048543689320399E-2"/>
    <n v="1.0048543689320399E-2"/>
    <n v="1.0048543689320399E-2"/>
    <n v="1.0048543689320399E-2"/>
    <n v="1.0048543689320399E-2"/>
    <n v="1.0048543689320399E-2"/>
    <n v="1.0048543689320399E-2"/>
    <n v="0.12058252427184479"/>
    <n v="6.4310679611650559E-2"/>
    <n v="6.4310679611650559E-2"/>
    <n v="6.4310679611650559E-2"/>
    <n v="6.4310679611650559E-2"/>
    <n v="6.4310679611650559E-2"/>
    <n v="6.4310679611650559E-2"/>
    <n v="6.4310679611650559E-2"/>
    <n v="6.4310679611650559E-2"/>
    <n v="6.4310679611650559E-2"/>
    <n v="6.4310679611650559E-2"/>
    <n v="6.4310679611650559E-2"/>
    <n v="6.4310679611650559E-2"/>
    <n v="0.77172815533980688"/>
    <n v="0.1239320388349516"/>
    <n v="0.1239320388349516"/>
    <n v="0.1239320388349516"/>
    <n v="0.1239320388349516"/>
    <n v="0.1239320388349516"/>
    <n v="0.1239320388349516"/>
    <n v="0.1239320388349516"/>
    <n v="0.1239320388349516"/>
    <n v="0.1239320388349516"/>
    <n v="0.1239320388349516"/>
    <n v="0.1239320388349516"/>
    <n v="0.1239320388349516"/>
    <n v="1.4871844660194193"/>
    <n v="0.19075485436893225"/>
    <n v="0.19075485436893225"/>
    <n v="0.19075485436893225"/>
    <n v="0.19075485436893225"/>
    <n v="0.19075485436893225"/>
    <n v="0.19075485436893225"/>
    <n v="0.19075485436893225"/>
    <n v="0.19075485436893225"/>
    <n v="0.19075485436893225"/>
    <n v="0.19075485436893225"/>
    <n v="0.19075485436893225"/>
    <n v="0.19075485436893225"/>
    <n v="2.2890582524271865"/>
    <n v="0.19075485436893225"/>
    <n v="0.19075485436893225"/>
    <n v="0.19075485436893225"/>
    <n v="0.19075485436893225"/>
    <n v="0.19075485436893225"/>
    <n v="0.19075485436893225"/>
    <n v="0.19075485436893225"/>
    <n v="0.19075485436893225"/>
    <n v="0.19075485436893225"/>
    <n v="0.19075485436893225"/>
    <n v="0.19075485436893225"/>
    <n v="0.19075485436893225"/>
    <n v="2.2890582524271865"/>
  </r>
  <r>
    <s v="DE Florida"/>
    <x v="29"/>
    <s v="Regulated &amp; Renewable Energy"/>
    <s v="PEF Fossil Hydro Maintenance Bartow Other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821782178217822E-3"/>
    <n v="4.1821782178217822E-3"/>
    <n v="4.1821782178217822E-3"/>
    <n v="4.1821782178217822E-3"/>
    <n v="4.1821782178217822E-3"/>
    <n v="4.1821782178217822E-3"/>
    <n v="4.1821782178217822E-3"/>
    <n v="4.1821782178217822E-3"/>
    <n v="4.1821782178217822E-3"/>
    <n v="4.1821782178217822E-3"/>
    <n v="4.1821782178217822E-3"/>
    <n v="4.1821782178217822E-3"/>
    <n v="5.018613861386139E-2"/>
    <n v="2.579009900990099E-2"/>
    <n v="2.579009900990099E-2"/>
    <n v="2.579009900990099E-2"/>
    <n v="2.579009900990099E-2"/>
    <n v="2.579009900990099E-2"/>
    <n v="2.579009900990099E-2"/>
    <n v="2.579009900990099E-2"/>
    <n v="2.579009900990099E-2"/>
    <n v="2.579009900990099E-2"/>
    <n v="2.579009900990099E-2"/>
    <n v="2.579009900990099E-2"/>
    <n v="2.579009900990099E-2"/>
    <n v="0.30948118811881181"/>
    <n v="4.9372937293729373E-2"/>
    <n v="4.9372937293729373E-2"/>
    <n v="4.9372937293729373E-2"/>
    <n v="4.9372937293729373E-2"/>
    <n v="4.9372937293729373E-2"/>
    <n v="4.9372937293729373E-2"/>
    <n v="4.9372937293729373E-2"/>
    <n v="4.9372937293729373E-2"/>
    <n v="4.9372937293729373E-2"/>
    <n v="4.9372937293729373E-2"/>
    <n v="4.9372937293729373E-2"/>
    <n v="4.9372937293729373E-2"/>
    <n v="0.59247524752475245"/>
    <n v="7.58019801980198E-2"/>
    <n v="7.58019801980198E-2"/>
    <n v="7.58019801980198E-2"/>
    <n v="7.58019801980198E-2"/>
    <n v="7.58019801980198E-2"/>
    <n v="7.58019801980198E-2"/>
    <n v="7.58019801980198E-2"/>
    <n v="7.58019801980198E-2"/>
    <n v="7.58019801980198E-2"/>
    <n v="7.58019801980198E-2"/>
    <n v="7.58019801980198E-2"/>
    <n v="7.58019801980198E-2"/>
    <n v="0.90962376237623743"/>
    <n v="7.58019801980198E-2"/>
    <n v="7.58019801980198E-2"/>
    <n v="7.58019801980198E-2"/>
    <n v="7.58019801980198E-2"/>
    <n v="7.58019801980198E-2"/>
    <n v="7.58019801980198E-2"/>
    <n v="7.58019801980198E-2"/>
    <n v="7.58019801980198E-2"/>
    <n v="7.58019801980198E-2"/>
    <n v="7.58019801980198E-2"/>
    <n v="7.58019801980198E-2"/>
    <n v="7.58019801980198E-2"/>
    <n v="0.90962376237623743"/>
  </r>
  <r>
    <s v="DE Florida"/>
    <x v="29"/>
    <s v="Regulated &amp; Renewable Energy"/>
    <s v="PEF Fossil Hydro Maintenance Bartow Other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843137254901949E-3"/>
    <n v="2.7843137254901949E-3"/>
    <n v="2.7843137254901949E-3"/>
    <n v="2.7843137254901949E-3"/>
    <n v="2.7843137254901949E-3"/>
    <n v="2.7843137254901949E-3"/>
    <n v="2.7843137254901949E-3"/>
    <n v="2.7843137254901949E-3"/>
    <n v="2.7843137254901949E-3"/>
    <n v="2.7843137254901949E-3"/>
    <n v="2.7843137254901949E-3"/>
    <n v="2.7843137254901949E-3"/>
    <n v="3.3411764705882342E-2"/>
    <n v="1.6705882352941171E-2"/>
    <n v="1.6705882352941171E-2"/>
    <n v="1.6705882352941171E-2"/>
    <n v="1.6705882352941171E-2"/>
    <n v="1.6705882352941171E-2"/>
    <n v="1.6705882352941171E-2"/>
    <n v="1.6705882352941171E-2"/>
    <n v="1.6705882352941171E-2"/>
    <n v="1.6705882352941171E-2"/>
    <n v="1.6705882352941171E-2"/>
    <n v="1.6705882352941171E-2"/>
    <n v="1.6705882352941171E-2"/>
    <n v="0.20047058823529409"/>
    <n v="3.2205228758169925E-2"/>
    <n v="3.2205228758169925E-2"/>
    <n v="3.2205228758169925E-2"/>
    <n v="3.2205228758169925E-2"/>
    <n v="3.2205228758169925E-2"/>
    <n v="3.2205228758169925E-2"/>
    <n v="3.2205228758169925E-2"/>
    <n v="3.2205228758169925E-2"/>
    <n v="3.2205228758169925E-2"/>
    <n v="3.2205228758169925E-2"/>
    <n v="3.2205228758169925E-2"/>
    <n v="3.2205228758169925E-2"/>
    <n v="0.38646274509803918"/>
    <n v="4.9607189542483644E-2"/>
    <n v="4.9607189542483644E-2"/>
    <n v="4.9607189542483644E-2"/>
    <n v="4.9607189542483644E-2"/>
    <n v="4.9607189542483644E-2"/>
    <n v="4.9607189542483644E-2"/>
    <n v="4.9607189542483644E-2"/>
    <n v="4.9607189542483644E-2"/>
    <n v="4.9607189542483644E-2"/>
    <n v="4.9607189542483644E-2"/>
    <n v="4.9607189542483644E-2"/>
    <n v="4.9607189542483644E-2"/>
    <n v="0.59528627450980387"/>
    <n v="4.9607189542483644E-2"/>
    <n v="4.9607189542483644E-2"/>
    <n v="4.9607189542483644E-2"/>
    <n v="4.9607189542483644E-2"/>
    <n v="4.9607189542483644E-2"/>
    <n v="4.9607189542483644E-2"/>
    <n v="4.9607189542483644E-2"/>
    <n v="4.9607189542483644E-2"/>
    <n v="4.9607189542483644E-2"/>
    <n v="4.9607189542483644E-2"/>
    <n v="4.9607189542483644E-2"/>
    <n v="4.9607189542483644E-2"/>
    <n v="0.59528627450980387"/>
  </r>
  <r>
    <s v="DE Florida"/>
    <x v="29"/>
    <s v="Regulated &amp; Renewable Energy"/>
    <s v="PEF Fossil Hydro Maintenance Bartow Other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5714285714286E-3"/>
    <n v="5.75714285714286E-3"/>
    <n v="5.75714285714286E-3"/>
    <n v="5.75714285714286E-3"/>
    <n v="5.75714285714286E-3"/>
    <n v="5.75714285714286E-3"/>
    <n v="5.75714285714286E-3"/>
    <n v="5.75714285714286E-3"/>
    <n v="5.75714285714286E-3"/>
    <n v="5.75714285714286E-3"/>
    <n v="5.75714285714286E-3"/>
    <n v="5.75714285714286E-3"/>
    <n v="6.9085714285714334E-2"/>
    <n v="3.2623809523809541E-2"/>
    <n v="3.2623809523809541E-2"/>
    <n v="3.2623809523809541E-2"/>
    <n v="3.2623809523809541E-2"/>
    <n v="3.2623809523809541E-2"/>
    <n v="3.2623809523809541E-2"/>
    <n v="3.2623809523809541E-2"/>
    <n v="3.2623809523809541E-2"/>
    <n v="3.2623809523809541E-2"/>
    <n v="3.2623809523809541E-2"/>
    <n v="3.2623809523809541E-2"/>
    <n v="3.2623809523809541E-2"/>
    <n v="0.3914857142857146"/>
    <n v="6.3168650793650832E-2"/>
    <n v="6.3168650793650832E-2"/>
    <n v="6.3168650793650832E-2"/>
    <n v="6.3168650793650832E-2"/>
    <n v="6.3168650793650832E-2"/>
    <n v="6.3168650793650832E-2"/>
    <n v="6.3168650793650832E-2"/>
    <n v="6.3168650793650832E-2"/>
    <n v="6.3168650793650832E-2"/>
    <n v="6.3168650793650832E-2"/>
    <n v="6.3168650793650832E-2"/>
    <n v="6.3168650793650832E-2"/>
    <n v="0.75802380952381021"/>
    <n v="9.739166666666671E-2"/>
    <n v="9.739166666666671E-2"/>
    <n v="9.739166666666671E-2"/>
    <n v="9.739166666666671E-2"/>
    <n v="9.739166666666671E-2"/>
    <n v="9.739166666666671E-2"/>
    <n v="9.739166666666671E-2"/>
    <n v="9.739166666666671E-2"/>
    <n v="9.739166666666671E-2"/>
    <n v="9.739166666666671E-2"/>
    <n v="9.739166666666671E-2"/>
    <n v="9.739166666666671E-2"/>
    <n v="1.1687000000000007"/>
    <n v="9.739166666666671E-2"/>
    <n v="9.739166666666671E-2"/>
    <n v="9.739166666666671E-2"/>
    <n v="9.739166666666671E-2"/>
    <n v="9.739166666666671E-2"/>
    <n v="9.739166666666671E-2"/>
    <n v="9.739166666666671E-2"/>
    <n v="9.739166666666671E-2"/>
    <n v="9.739166666666671E-2"/>
    <n v="9.739166666666671E-2"/>
    <n v="9.739166666666671E-2"/>
    <n v="9.739166666666671E-2"/>
    <n v="1.1687000000000007"/>
  </r>
  <r>
    <s v="DE Florida"/>
    <x v="29"/>
    <s v="Regulated &amp; Renewable Energy"/>
    <s v="PEF Fossil Hydro Maintenance Citrus CC BA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0"/>
    <n v="0"/>
    <n v="5.9835776440518894E-3"/>
    <n v="5.9835776440518894E-3"/>
    <n v="5.9835776440518894E-3"/>
    <n v="5.9835776440518894E-3"/>
    <n v="5.9835776440518894E-3"/>
    <n v="3.3256027682257182E-2"/>
    <n v="8.9390940849152944E-2"/>
    <n v="8.9390940849152944E-2"/>
    <n v="0.24195579760082253"/>
    <n v="0.28752620194937151"/>
    <n v="0.28752620194937151"/>
    <n v="0.28752620194937151"/>
    <n v="0.28752620194937151"/>
    <n v="0.28752620194937151"/>
    <n v="0.28752620194937151"/>
    <n v="0.28752620194937151"/>
    <n v="0.28752620194937151"/>
    <n v="0.28752620194937151"/>
    <n v="0.28752620194937151"/>
    <n v="0.28752620194937151"/>
    <n v="0.48445655184027725"/>
    <n v="3.6472447732833646"/>
    <n v="0.48445655184027725"/>
    <n v="0.48445655184027725"/>
    <n v="0.48445655184027725"/>
    <n v="0.48445655184027725"/>
    <n v="0.48445655184027725"/>
    <n v="0.48445655184027725"/>
    <n v="0.64917511070000589"/>
    <n v="0.64917511070000589"/>
    <n v="0.64917511070000589"/>
    <n v="0.64917511070000589"/>
    <n v="0.64917511070000589"/>
    <n v="0.64917511070000589"/>
    <n v="6.8017899752417001"/>
    <n v="0.99317468892796512"/>
    <n v="0.99317468892796512"/>
    <n v="0.99317468892796512"/>
    <n v="0.99317468892796512"/>
    <n v="0.99317468892796512"/>
    <n v="0.99317468892796512"/>
    <n v="1.1054363132828948"/>
    <n v="1.1054363132828948"/>
    <n v="1.1054363132828948"/>
    <n v="1.1054363132828948"/>
    <n v="1.1054363132828948"/>
    <n v="1.1110638677476041"/>
    <n v="12.597293567729867"/>
    <n v="1.2862306128489982"/>
    <n v="1.2862306128489982"/>
    <n v="1.2862306128489982"/>
    <n v="1.2862306128489982"/>
    <n v="1.2862306128489982"/>
    <n v="1.2862306128489982"/>
    <n v="1.2977493378379708"/>
    <n v="1.3092680628269433"/>
    <n v="1.3092680628269433"/>
    <n v="1.3092680628269433"/>
    <n v="1.3092680628269433"/>
    <n v="1.315680901199314"/>
    <n v="15.567886167439047"/>
    <n v="1.4123967297625815"/>
    <n v="1.4123967297625815"/>
    <n v="1.4123967297625815"/>
    <n v="1.4123967297625815"/>
    <n v="1.4123967297625815"/>
    <n v="1.4123967297625815"/>
    <n v="1.4123967297625815"/>
    <n v="1.4123967297625815"/>
    <n v="1.4123967297625815"/>
    <n v="1.4123967297625815"/>
    <n v="1.4123967297625815"/>
    <n v="1.4123967297625815"/>
    <n v="16.948760757150982"/>
  </r>
  <r>
    <s v="DE Florida"/>
    <x v="29"/>
    <s v="Regulated &amp; Renewable Energy"/>
    <s v="PEF Fossil Hydro Maintenance Citrus CC BA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0"/>
    <n v="0"/>
    <n v="0"/>
    <n v="0"/>
    <n v="1.912215627795349E-3"/>
    <n v="1.912215627795349E-3"/>
    <n v="1.912215627795349E-3"/>
    <n v="1.912215627795349E-3"/>
    <n v="5.5970300776263283E-3"/>
    <n v="7.14362363513644E-3"/>
    <n v="1.0136694404030045E-2"/>
    <n v="1.0136694404030045E-2"/>
    <n v="4.066290503200426E-2"/>
    <n v="1.504801631261108E-2"/>
    <n v="1.504801631261108E-2"/>
    <n v="1.504801631261108E-2"/>
    <n v="1.504801631261108E-2"/>
    <n v="1.504801631261108E-2"/>
    <n v="1.504801631261108E-2"/>
    <n v="1.504801631261108E-2"/>
    <n v="1.73013918715384E-2"/>
    <n v="2.0514883974992258E-2"/>
    <n v="2.0514883974992258E-2"/>
    <n v="2.0514883974992258E-2"/>
    <n v="3.2959598903177983E-2"/>
    <n v="0.21714175688797072"/>
    <n v="3.2959598903177983E-2"/>
    <n v="3.2959598903177983E-2"/>
    <n v="3.2959598903177983E-2"/>
    <n v="3.2959598903177983E-2"/>
    <n v="3.2959598903177983E-2"/>
    <n v="3.2959598903177983E-2"/>
    <n v="5.4748090841964414E-2"/>
    <n v="5.4748090841964414E-2"/>
    <n v="5.925391232745008E-2"/>
    <n v="6.2650868284772926E-2"/>
    <n v="6.2650868284772926E-2"/>
    <n v="6.2650868284772926E-2"/>
    <n v="0.55446029228476568"/>
    <n v="0.11067637257103623"/>
    <n v="0.11067637257103623"/>
    <n v="0.11067637257103623"/>
    <n v="0.11224709420259361"/>
    <n v="0.11224709420259361"/>
    <n v="0.11224709420259361"/>
    <n v="0.14286516954812964"/>
    <n v="0.14356511283147055"/>
    <n v="0.14356511283147055"/>
    <n v="0.14569658308501088"/>
    <n v="0.14569658308501088"/>
    <n v="0.15678840858147297"/>
    <n v="1.5469473702834551"/>
    <n v="0.21066513428012626"/>
    <n v="0.21066513428012626"/>
    <n v="0.21066513428012626"/>
    <n v="0.21066513428012626"/>
    <n v="0.21066513428012626"/>
    <n v="0.21066513428012626"/>
    <n v="0.2234031898574316"/>
    <n v="0.23614124543473694"/>
    <n v="0.23614124543473694"/>
    <n v="0.23805185303406295"/>
    <n v="0.23805185303406295"/>
    <n v="0.24934916263532497"/>
    <n v="2.6851293551111137"/>
    <n v="0.30018894110577549"/>
    <n v="0.30018894110577549"/>
    <n v="0.30018894110577549"/>
    <n v="0.30018894110577549"/>
    <n v="0.30018894110577549"/>
    <n v="0.30018894110577549"/>
    <n v="0.30018894110577549"/>
    <n v="0.30018894110577549"/>
    <n v="0.30018894110577549"/>
    <n v="0.30018894110577549"/>
    <n v="0.30018894110577549"/>
    <n v="0.30018894110577549"/>
    <n v="3.6022672932693056"/>
  </r>
  <r>
    <s v="DE Florida"/>
    <x v="29"/>
    <s v="Regulated &amp; Renewable Energy"/>
    <s v="PEF Fossil Hydro Maintenance Citrus CC BA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0"/>
    <n v="0"/>
    <n v="6.6118409997405272E-3"/>
    <n v="6.6118409997405272E-3"/>
    <n v="6.6118409997405272E-3"/>
    <n v="6.6118409997405272E-3"/>
    <n v="1.893757216098324E-2"/>
    <n v="2.5093006908058432E-2"/>
    <n v="3.7126242115522567E-2"/>
    <n v="3.7126242115522567E-2"/>
    <n v="0.14473042729904892"/>
    <n v="6.0689406773637038E-2"/>
    <n v="6.0689406773637038E-2"/>
    <n v="6.0689406773637038E-2"/>
    <n v="6.0689406773637038E-2"/>
    <n v="6.0689406773637038E-2"/>
    <n v="6.0689406773637038E-2"/>
    <n v="6.0689406773637038E-2"/>
    <n v="6.822696442350111E-2"/>
    <n v="7.8976118904743833E-2"/>
    <n v="7.8976118904743833E-2"/>
    <n v="7.8976118904743833E-2"/>
    <n v="0.12769514977557048"/>
    <n v="0.85767631832876245"/>
    <n v="0.12769514977557048"/>
    <n v="0.12769514977557048"/>
    <n v="0.12769514977557048"/>
    <n v="0.12769514977557048"/>
    <n v="0.12769514977557048"/>
    <n v="0.12769514977557048"/>
    <n v="0.20650923953142417"/>
    <n v="0.20650923953142417"/>
    <n v="0.22158124143856192"/>
    <n v="0.23294408100780739"/>
    <n v="0.23294408100780739"/>
    <n v="0.23294408100780739"/>
    <n v="2.099602862178255"/>
    <n v="0.40597697783705189"/>
    <n v="0.40597697783705189"/>
    <n v="0.40597697783705189"/>
    <n v="0.41123104317259296"/>
    <n v="0.41123104317259296"/>
    <n v="0.41123104317259296"/>
    <n v="0.51769109768368515"/>
    <n v="0.52003240862507705"/>
    <n v="0.52003240862507705"/>
    <n v="0.52716217862879144"/>
    <n v="0.52716217862879144"/>
    <n v="0.56446699471942152"/>
    <n v="5.6281713299397786"/>
    <n v="0.75099248259602447"/>
    <n v="0.75099248259602447"/>
    <n v="0.75099248259602447"/>
    <n v="0.75099248259602447"/>
    <n v="0.75099248259602447"/>
    <n v="0.75099248259602447"/>
    <n v="0.79401614341882665"/>
    <n v="0.83703980424162872"/>
    <n v="0.83703980424162872"/>
    <n v="0.84343080037762153"/>
    <n v="0.84343080037762153"/>
    <n v="0.88145129960138469"/>
    <n v="9.5423635478348583"/>
    <n v="1.0549933277476837"/>
    <n v="1.0549933277476837"/>
    <n v="1.0549933277476837"/>
    <n v="1.0549933277476837"/>
    <n v="1.0549933277476837"/>
    <n v="1.0549933277476837"/>
    <n v="1.0549933277476837"/>
    <n v="1.0549933277476837"/>
    <n v="1.0549933277476837"/>
    <n v="1.0549933277476837"/>
    <n v="1.0549933277476837"/>
    <n v="1.0549933277476837"/>
    <n v="12.659919932972208"/>
  </r>
  <r>
    <s v="DE Florida"/>
    <x v="29"/>
    <s v="Regulated &amp; Renewable Energy"/>
    <s v="PEF Fossil Hydro Maintenance Citrus CC BA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"/>
    <n v="0"/>
    <n v="0"/>
    <n v="2.9206886370951367E-4"/>
    <n v="2.9206886370951367E-4"/>
    <n v="2.9206886370951367E-4"/>
    <n v="2.9206886370951367E-4"/>
    <n v="8.6240690065783089E-4"/>
    <n v="1.0839904822905666E-3"/>
    <n v="1.5106238582983504E-3"/>
    <n v="1.5106238582983504E-3"/>
    <n v="6.1359205543831518E-3"/>
    <n v="2.1414897529336103E-3"/>
    <n v="2.1414897529336103E-3"/>
    <n v="2.1414897529336103E-3"/>
    <n v="2.1414897529336103E-3"/>
    <n v="2.1414897529336103E-3"/>
    <n v="2.1414897529336103E-3"/>
    <n v="2.1414897529336103E-3"/>
    <n v="2.490268724109452E-3"/>
    <n v="2.9876551740884629E-3"/>
    <n v="2.9876551740884629E-3"/>
    <n v="2.9876551740884629E-3"/>
    <n v="4.7853310403162107E-3"/>
    <n v="3.1228993557226331E-2"/>
    <n v="4.7853310403162107E-3"/>
    <n v="4.7853310403162107E-3"/>
    <n v="4.7853310403162107E-3"/>
    <n v="4.7853310403162107E-3"/>
    <n v="4.7853310403162107E-3"/>
    <n v="4.7853310403162107E-3"/>
    <n v="8.0502527697534024E-3"/>
    <n v="8.0502527697534024E-3"/>
    <n v="8.7476626975883081E-3"/>
    <n v="9.2734426950174635E-3"/>
    <n v="9.2734426950174635E-3"/>
    <n v="9.2734426950174635E-3"/>
    <n v="8.1380482564044773E-2"/>
    <n v="1.648232354731665E-2"/>
    <n v="1.648232354731665E-2"/>
    <n v="1.648232354731665E-2"/>
    <n v="1.6725439643142527E-2"/>
    <n v="1.6725439643142527E-2"/>
    <n v="1.6725439643142527E-2"/>
    <n v="2.1391237751244567E-2"/>
    <n v="2.1499574884270914E-2"/>
    <n v="2.1499574884270914E-2"/>
    <n v="2.1829483581011735E-2"/>
    <n v="2.1829483581011735E-2"/>
    <n v="2.3542602299103672E-2"/>
    <n v="0.23121524655229106"/>
    <n v="3.1767318486344863E-2"/>
    <n v="3.1767318486344863E-2"/>
    <n v="3.1767318486344863E-2"/>
    <n v="3.1767318486344863E-2"/>
    <n v="3.1767318486344863E-2"/>
    <n v="3.1767318486344863E-2"/>
    <n v="3.3731408417672533E-2"/>
    <n v="3.5695498349000203E-2"/>
    <n v="3.5695498349000203E-2"/>
    <n v="3.5991224400921382E-2"/>
    <n v="3.5991224400921382E-2"/>
    <n v="3.7735647839980929E-2"/>
    <n v="0.40544441267556586"/>
    <n v="4.5541537919122098E-2"/>
    <n v="4.5541537919122098E-2"/>
    <n v="4.5541537919122098E-2"/>
    <n v="4.5541537919122098E-2"/>
    <n v="4.5541537919122098E-2"/>
    <n v="4.5541537919122098E-2"/>
    <n v="4.5541537919122098E-2"/>
    <n v="4.5541537919122098E-2"/>
    <n v="4.5541537919122098E-2"/>
    <n v="4.5541537919122098E-2"/>
    <n v="4.5541537919122098E-2"/>
    <n v="4.5541537919122098E-2"/>
    <n v="0.54649845502946504"/>
  </r>
  <r>
    <s v="DE Florida"/>
    <x v="29"/>
    <s v="Regulated &amp; Renewable Energy"/>
    <s v="PEF Fossil Hydro Maintenance Citrus CC BA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0"/>
    <n v="0"/>
    <n v="0"/>
    <n v="2.1244343174385192E-3"/>
    <n v="2.1244343174385192E-3"/>
    <n v="2.1244343174385192E-3"/>
    <n v="2.1244343174385192E-3"/>
    <n v="6.2729275284046961E-3"/>
    <n v="7.8846699066327033E-3"/>
    <n v="1.0987892117463881E-2"/>
    <n v="1.0987892117463881E-2"/>
    <n v="4.4631118939719244E-2"/>
    <n v="1.5576649505850443E-2"/>
    <n v="1.5576649505850443E-2"/>
    <n v="1.5576649505850443E-2"/>
    <n v="1.5576649505850443E-2"/>
    <n v="1.5576649505850443E-2"/>
    <n v="1.5576649505850443E-2"/>
    <n v="1.5576649505850443E-2"/>
    <n v="1.8113578660694563E-2"/>
    <n v="2.1731440660579859E-2"/>
    <n v="2.1731440660579859E-2"/>
    <n v="2.1731440660579859E-2"/>
    <n v="3.4807275767890701E-2"/>
    <n v="0.22715172295127795"/>
    <n v="3.4807275767890701E-2"/>
    <n v="3.4807275767890701E-2"/>
    <n v="3.4807275767890701E-2"/>
    <n v="3.4807275767890701E-2"/>
    <n v="3.4807275767890701E-2"/>
    <n v="3.4807275767890701E-2"/>
    <n v="5.8555533248059961E-2"/>
    <n v="5.8555533248059961E-2"/>
    <n v="6.362833102768739E-2"/>
    <n v="6.7452732569849724E-2"/>
    <n v="6.7452732569849724E-2"/>
    <n v="6.7452732569849724E-2"/>
    <n v="0.59194124984070073"/>
    <n v="0.11988840558731485"/>
    <n v="0.11988840558731485"/>
    <n v="0.11988840558731485"/>
    <n v="0.12165677693444359"/>
    <n v="0.12165677693444359"/>
    <n v="0.12165677693444359"/>
    <n v="0.15559470674842957"/>
    <n v="0.15638272648535012"/>
    <n v="0.15638272648535012"/>
    <n v="0.15878240752869369"/>
    <n v="0.15878240752869369"/>
    <n v="0.17124324320350517"/>
    <n v="1.6818037655452975"/>
    <n v="0.2310679206158808"/>
    <n v="0.2310679206158808"/>
    <n v="0.2310679206158808"/>
    <n v="0.2310679206158808"/>
    <n v="0.2310679206158808"/>
    <n v="0.2310679206158808"/>
    <n v="0.24535420635759722"/>
    <n v="0.25964049209931367"/>
    <n v="0.25964049209931367"/>
    <n v="0.26179152541827277"/>
    <n v="0.26179152541827277"/>
    <n v="0.27448000903248948"/>
    <n v="2.9491057741205444"/>
    <n v="0.33125810849786924"/>
    <n v="0.33125810849786924"/>
    <n v="0.33125810849786924"/>
    <n v="0.33125810849786924"/>
    <n v="0.33125810849786924"/>
    <n v="0.33125810849786924"/>
    <n v="0.33125810849786924"/>
    <n v="0.33125810849786924"/>
    <n v="0.33125810849786924"/>
    <n v="0.33125810849786924"/>
    <n v="0.33125810849786924"/>
    <n v="0.33125810849786924"/>
    <n v="3.9750973019744316"/>
  </r>
  <r>
    <s v="DE Florida"/>
    <x v="29"/>
    <s v="Regulated &amp; Renewable Energy"/>
    <s v="PEF Fossil Hydro Maintenance Citrus CC BA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0"/>
    <n v="2.9646441808850758E-4"/>
    <n v="2.9646441808850758E-4"/>
    <n v="2.9646441808850758E-4"/>
    <n v="2.9646441808850758E-4"/>
    <n v="8.7538588232850747E-4"/>
    <n v="1.1003042346389132E-3"/>
    <n v="1.5333583231468869E-3"/>
    <n v="1.5333583231468869E-3"/>
    <n v="6.2282644356152252E-3"/>
    <n v="2.1737185723343659E-3"/>
    <n v="2.1737185723343659E-3"/>
    <n v="2.1737185723343659E-3"/>
    <n v="2.1737185723343659E-3"/>
    <n v="2.1737185723343659E-3"/>
    <n v="2.1737185723343659E-3"/>
    <n v="2.1737185723343659E-3"/>
    <n v="2.5277465690810323E-3"/>
    <n v="3.0326185454543661E-3"/>
    <n v="3.0326185454543661E-3"/>
    <n v="3.0326185454543661E-3"/>
    <n v="4.8573489286390043E-3"/>
    <n v="3.1698981140423695E-2"/>
    <n v="4.8573489286390043E-3"/>
    <n v="4.8573489286390043E-3"/>
    <n v="4.8573489286390043E-3"/>
    <n v="4.8573489286390043E-3"/>
    <n v="4.8573489286390043E-3"/>
    <n v="4.8573489286390043E-3"/>
    <n v="8.171430344395025E-3"/>
    <n v="8.171430344395025E-3"/>
    <n v="8.8793435616040129E-3"/>
    <n v="9.4130420288450999E-3"/>
    <n v="9.4130420288450999E-3"/>
    <n v="9.4130420288450999E-3"/>
    <n v="8.2605423908763395E-2"/>
    <n v="1.6730467835372936E-2"/>
    <n v="1.6730467835372936E-2"/>
    <n v="1.6730467835372936E-2"/>
    <n v="1.6977250675516368E-2"/>
    <n v="1.6977250675516368E-2"/>
    <n v="1.6977250675516368E-2"/>
    <n v="2.171336963738275E-2"/>
    <n v="2.1823340741066427E-2"/>
    <n v="2.1823340741066427E-2"/>
    <n v="2.2158225212179476E-2"/>
    <n v="2.2158225212179476E-2"/>
    <n v="2.3897179154682546E-2"/>
    <n v="0.23469683623122498"/>
    <n v="3.224586476363793E-2"/>
    <n v="3.224586476363793E-2"/>
    <n v="3.224586476363793E-2"/>
    <n v="3.224586476363793E-2"/>
    <n v="3.224586476363793E-2"/>
    <n v="3.224586476363793E-2"/>
    <n v="3.4239560719457537E-2"/>
    <n v="3.6233256675277138E-2"/>
    <n v="3.6233256675277138E-2"/>
    <n v="3.6533440657558973E-2"/>
    <n v="3.6533440657558973E-2"/>
    <n v="3.8304159507190905E-2"/>
    <n v="0.41155230347414834"/>
    <n v="4.6227705394479485E-2"/>
    <n v="4.6227705394479485E-2"/>
    <n v="4.6227705394479485E-2"/>
    <n v="4.6227705394479485E-2"/>
    <n v="4.6227705394479485E-2"/>
    <n v="4.6227705394479485E-2"/>
    <n v="4.6227705394479485E-2"/>
    <n v="4.6227705394479485E-2"/>
    <n v="4.6227705394479485E-2"/>
    <n v="4.6227705394479485E-2"/>
    <n v="4.6227705394479485E-2"/>
    <n v="4.6227705394479485E-2"/>
    <n v="0.55473246473375393"/>
  </r>
  <r>
    <s v="DE Florida"/>
    <x v="29"/>
    <s v="Regulated &amp; Renewable Energy"/>
    <s v="PEF Fossil Hydro Maintenance Citrus Other BG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470588235294132E-3"/>
    <n v="4.7470588235294132E-3"/>
    <n v="4.7470588235294132E-3"/>
    <n v="4.7470588235294132E-3"/>
    <n v="4.7470588235294132E-3"/>
    <n v="4.7470588235294132E-3"/>
    <n v="4.7470588235294132E-3"/>
    <n v="4.7470588235294132E-3"/>
    <n v="4.7470588235294132E-3"/>
    <n v="4.7470588235294132E-3"/>
    <n v="4.7470588235294132E-3"/>
    <n v="4.7470588235294132E-3"/>
    <n v="5.6964705882352945E-2"/>
    <n v="2.8482352941176479E-2"/>
    <n v="2.8482352941176479E-2"/>
    <n v="2.8482352941176479E-2"/>
    <n v="2.8482352941176479E-2"/>
    <n v="2.8482352941176479E-2"/>
    <n v="2.8482352941176479E-2"/>
    <n v="2.8482352941176479E-2"/>
    <n v="2.8482352941176479E-2"/>
    <n v="2.8482352941176479E-2"/>
    <n v="2.8482352941176479E-2"/>
    <n v="2.8482352941176479E-2"/>
    <n v="2.8482352941176479E-2"/>
    <n v="0.34178823529411773"/>
    <n v="5.4723039215686289E-2"/>
    <n v="5.4723039215686289E-2"/>
    <n v="5.4723039215686289E-2"/>
    <n v="5.4723039215686289E-2"/>
    <n v="5.4723039215686289E-2"/>
    <n v="5.4723039215686289E-2"/>
    <n v="5.4723039215686289E-2"/>
    <n v="5.4723039215686289E-2"/>
    <n v="5.4723039215686289E-2"/>
    <n v="5.4723039215686289E-2"/>
    <n v="5.4723039215686289E-2"/>
    <n v="5.4723039215686289E-2"/>
    <n v="0.65667647058823553"/>
    <n v="8.4172385620915058E-2"/>
    <n v="8.4172385620915058E-2"/>
    <n v="8.4172385620915058E-2"/>
    <n v="8.4172385620915058E-2"/>
    <n v="8.4172385620915058E-2"/>
    <n v="8.4172385620915058E-2"/>
    <n v="8.4172385620915058E-2"/>
    <n v="8.4172385620915058E-2"/>
    <n v="8.4172385620915058E-2"/>
    <n v="8.4172385620915058E-2"/>
    <n v="8.4172385620915058E-2"/>
    <n v="8.4172385620915058E-2"/>
    <n v="1.0100686274509809"/>
    <n v="0.1615758169934641"/>
    <n v="0.1615758169934641"/>
    <n v="0.1615758169934641"/>
    <n v="0.1615758169934641"/>
    <n v="0.1615758169934641"/>
    <n v="0.1615758169934641"/>
    <n v="0.1615758169934641"/>
    <n v="0.1615758169934641"/>
    <n v="0.1615758169934641"/>
    <n v="0.1615758169934641"/>
    <n v="0.1615758169934641"/>
    <n v="0.1615758169934641"/>
    <n v="1.9389098039215689"/>
  </r>
  <r>
    <s v="DE Florida"/>
    <x v="29"/>
    <s v="Regulated &amp; Renewable Energy"/>
    <s v="PEF Fossil Hydro Maintenance Citrus Other BG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2815533980582E-2"/>
    <n v="1.572815533980582E-2"/>
    <n v="1.572815533980582E-2"/>
    <n v="1.572815533980582E-2"/>
    <n v="1.572815533980582E-2"/>
    <n v="1.572815533980582E-2"/>
    <n v="1.572815533980582E-2"/>
    <n v="1.572815533980582E-2"/>
    <n v="1.572815533980582E-2"/>
    <n v="1.572815533980582E-2"/>
    <n v="1.572815533980582E-2"/>
    <n v="1.572815533980582E-2"/>
    <n v="0.18873786407766982"/>
    <n v="9.5242718446601912E-2"/>
    <n v="9.5242718446601912E-2"/>
    <n v="9.5242718446601912E-2"/>
    <n v="9.5242718446601912E-2"/>
    <n v="9.5242718446601912E-2"/>
    <n v="9.5242718446601912E-2"/>
    <n v="9.5242718446601912E-2"/>
    <n v="9.5242718446601912E-2"/>
    <n v="9.5242718446601912E-2"/>
    <n v="9.5242718446601912E-2"/>
    <n v="9.5242718446601912E-2"/>
    <n v="9.5242718446601912E-2"/>
    <n v="1.1429126213592229"/>
    <n v="0.1830582524271844"/>
    <n v="0.1830582524271844"/>
    <n v="0.1830582524271844"/>
    <n v="0.1830582524271844"/>
    <n v="0.1830582524271844"/>
    <n v="0.1830582524271844"/>
    <n v="0.1830582524271844"/>
    <n v="0.1830582524271844"/>
    <n v="0.1830582524271844"/>
    <n v="0.1830582524271844"/>
    <n v="0.1830582524271844"/>
    <n v="0.1830582524271844"/>
    <n v="2.1966990291262127"/>
    <n v="0.28157766990291255"/>
    <n v="0.28157766990291255"/>
    <n v="0.28157766990291255"/>
    <n v="0.28157766990291255"/>
    <n v="0.28157766990291255"/>
    <n v="0.28157766990291255"/>
    <n v="0.28157766990291255"/>
    <n v="0.28157766990291255"/>
    <n v="0.28157766990291255"/>
    <n v="0.28157766990291255"/>
    <n v="0.28157766990291255"/>
    <n v="0.28157766990291255"/>
    <n v="3.3789320388349515"/>
    <n v="0.54050970873786386"/>
    <n v="0.54050970873786386"/>
    <n v="0.54050970873786386"/>
    <n v="0.54050970873786386"/>
    <n v="0.54050970873786386"/>
    <n v="0.54050970873786386"/>
    <n v="0.54050970873786386"/>
    <n v="0.54050970873786386"/>
    <n v="0.54050970873786386"/>
    <n v="0.54050970873786386"/>
    <n v="0.54050970873786386"/>
    <n v="0.54050970873786386"/>
    <n v="6.4861165048543681"/>
  </r>
  <r>
    <s v="DE Florida"/>
    <x v="29"/>
    <s v="Regulated &amp; Renewable Energy"/>
    <s v="PEF Fossil Hydro Maintenance Citrus Other BG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247524752475305E-4"/>
    <n v="5.5247524752475305E-4"/>
    <n v="5.5247524752475305E-4"/>
    <n v="5.5247524752475305E-4"/>
    <n v="5.5247524752475305E-4"/>
    <n v="5.5247524752475305E-4"/>
    <n v="5.5247524752475305E-4"/>
    <n v="5.5247524752475305E-4"/>
    <n v="5.5247524752475305E-4"/>
    <n v="5.5247524752475305E-4"/>
    <n v="5.5247524752475305E-4"/>
    <n v="5.5247524752475305E-4"/>
    <n v="6.6297029702970349E-3"/>
    <n v="4.4198019801980244E-3"/>
    <n v="4.4198019801980244E-3"/>
    <n v="4.4198019801980244E-3"/>
    <n v="4.4198019801980244E-3"/>
    <n v="4.4198019801980244E-3"/>
    <n v="4.4198019801980244E-3"/>
    <n v="4.4198019801980244E-3"/>
    <n v="4.4198019801980244E-3"/>
    <n v="4.4198019801980244E-3"/>
    <n v="4.4198019801980244E-3"/>
    <n v="4.4198019801980244E-3"/>
    <n v="4.4198019801980244E-3"/>
    <n v="5.3037623762376279E-2"/>
    <n v="8.4712871287128799E-3"/>
    <n v="8.4712871287128799E-3"/>
    <n v="8.4712871287128799E-3"/>
    <n v="8.4712871287128799E-3"/>
    <n v="8.4712871287128799E-3"/>
    <n v="8.4712871287128799E-3"/>
    <n v="8.4712871287128799E-3"/>
    <n v="8.4712871287128799E-3"/>
    <n v="8.4712871287128799E-3"/>
    <n v="8.4712871287128799E-3"/>
    <n v="8.4712871287128799E-3"/>
    <n v="8.4712871287128799E-3"/>
    <n v="0.10165544554455457"/>
    <n v="1.3029207920792093E-2"/>
    <n v="1.3029207920792093E-2"/>
    <n v="1.3029207920792093E-2"/>
    <n v="1.3029207920792093E-2"/>
    <n v="1.3029207920792093E-2"/>
    <n v="1.3029207920792093E-2"/>
    <n v="1.3029207920792093E-2"/>
    <n v="1.3029207920792093E-2"/>
    <n v="1.3029207920792093E-2"/>
    <n v="1.3029207920792093E-2"/>
    <n v="1.3029207920792093E-2"/>
    <n v="1.3029207920792093E-2"/>
    <n v="0.15635049504950513"/>
    <n v="2.4999504950495077E-2"/>
    <n v="2.4999504950495077E-2"/>
    <n v="2.4999504950495077E-2"/>
    <n v="2.4999504950495077E-2"/>
    <n v="2.4999504950495077E-2"/>
    <n v="2.4999504950495077E-2"/>
    <n v="2.4999504950495077E-2"/>
    <n v="2.4999504950495077E-2"/>
    <n v="2.4999504950495077E-2"/>
    <n v="2.4999504950495077E-2"/>
    <n v="2.4999504950495077E-2"/>
    <n v="2.4999504950495077E-2"/>
    <n v="0.29999405940594093"/>
  </r>
  <r>
    <s v="DE Florida"/>
    <x v="29"/>
    <s v="Regulated &amp; Renewable Energy"/>
    <s v="PEF Fossil Hydro Maintenance Citrus Other BG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882352941176508E-3"/>
    <n v="5.5882352941176508E-3"/>
    <n v="5.5882352941176508E-3"/>
    <n v="5.5882352941176508E-3"/>
    <n v="5.5882352941176508E-3"/>
    <n v="5.5882352941176508E-3"/>
    <n v="5.5882352941176508E-3"/>
    <n v="5.5882352941176508E-3"/>
    <n v="5.5882352941176508E-3"/>
    <n v="5.5882352941176508E-3"/>
    <n v="5.5882352941176508E-3"/>
    <n v="5.5882352941176508E-3"/>
    <n v="6.705882352941181E-2"/>
    <n v="3.2411764705882369E-2"/>
    <n v="3.2411764705882369E-2"/>
    <n v="3.2411764705882369E-2"/>
    <n v="3.2411764705882369E-2"/>
    <n v="3.2411764705882369E-2"/>
    <n v="3.2411764705882369E-2"/>
    <n v="3.2411764705882369E-2"/>
    <n v="3.2411764705882369E-2"/>
    <n v="3.2411764705882369E-2"/>
    <n v="3.2411764705882369E-2"/>
    <n v="3.2411764705882369E-2"/>
    <n v="3.2411764705882369E-2"/>
    <n v="0.3889411764705884"/>
    <n v="6.1982843137254939E-2"/>
    <n v="6.1982843137254939E-2"/>
    <n v="6.1982843137254939E-2"/>
    <n v="6.1982843137254939E-2"/>
    <n v="6.1982843137254939E-2"/>
    <n v="6.1982843137254939E-2"/>
    <n v="6.1982843137254939E-2"/>
    <n v="6.1982843137254939E-2"/>
    <n v="6.1982843137254939E-2"/>
    <n v="6.1982843137254939E-2"/>
    <n v="6.1982843137254939E-2"/>
    <n v="6.1982843137254939E-2"/>
    <n v="0.74379411764705905"/>
    <n v="9.5139705882353001E-2"/>
    <n v="9.5139705882353001E-2"/>
    <n v="9.5139705882353001E-2"/>
    <n v="9.5139705882353001E-2"/>
    <n v="9.5139705882353001E-2"/>
    <n v="9.5139705882353001E-2"/>
    <n v="9.5139705882353001E-2"/>
    <n v="9.5139705882353001E-2"/>
    <n v="9.5139705882353001E-2"/>
    <n v="9.5139705882353001E-2"/>
    <n v="9.5139705882353001E-2"/>
    <n v="9.5139705882353001E-2"/>
    <n v="1.1416764705882361"/>
    <n v="0.18231617647058834"/>
    <n v="0.18231617647058834"/>
    <n v="0.18231617647058834"/>
    <n v="0.18231617647058834"/>
    <n v="0.18231617647058834"/>
    <n v="0.18231617647058834"/>
    <n v="0.18231617647058834"/>
    <n v="0.18231617647058834"/>
    <n v="0.18231617647058834"/>
    <n v="0.18231617647058834"/>
    <n v="0.18231617647058834"/>
    <n v="0.18231617647058834"/>
    <n v="2.1877941176470599"/>
  </r>
  <r>
    <s v="DE Florida"/>
    <x v="29"/>
    <s v="Regulated &amp; Renewable Energy"/>
    <s v="PEF Fossil Hydro Maintenance Citrus Other BG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000000000000002E-3"/>
    <n v="3.2000000000000002E-3"/>
    <n v="3.2000000000000002E-3"/>
    <n v="3.2000000000000002E-3"/>
    <n v="3.2000000000000002E-3"/>
    <n v="3.2000000000000002E-3"/>
    <n v="3.2000000000000002E-3"/>
    <n v="3.2000000000000002E-3"/>
    <n v="3.2000000000000002E-3"/>
    <n v="3.2000000000000002E-3"/>
    <n v="3.2000000000000002E-3"/>
    <n v="3.2000000000000002E-3"/>
    <n v="3.8400000000000011E-2"/>
    <n v="7.3333333333333341E-3"/>
    <n v="7.3333333333333341E-3"/>
    <n v="7.3333333333333341E-3"/>
    <n v="7.3333333333333341E-3"/>
    <n v="7.3333333333333341E-3"/>
    <n v="7.3333333333333341E-3"/>
    <n v="7.3333333333333341E-3"/>
    <n v="7.3333333333333341E-3"/>
    <n v="7.3333333333333341E-3"/>
    <n v="7.3333333333333341E-3"/>
    <n v="7.3333333333333341E-3"/>
    <n v="7.3333333333333341E-3"/>
    <n v="8.7999999999999981E-2"/>
    <n v="1.2E-2"/>
    <n v="1.2E-2"/>
    <n v="1.2E-2"/>
    <n v="1.2E-2"/>
    <n v="1.2E-2"/>
    <n v="1.2E-2"/>
    <n v="1.2E-2"/>
    <n v="1.2E-2"/>
    <n v="1.2E-2"/>
    <n v="1.2E-2"/>
    <n v="1.2E-2"/>
    <n v="1.2E-2"/>
    <n v="0.14399999999999999"/>
    <n v="2.4133333333333333E-2"/>
    <n v="2.4133333333333333E-2"/>
    <n v="2.4133333333333333E-2"/>
    <n v="2.4133333333333333E-2"/>
    <n v="2.4133333333333333E-2"/>
    <n v="2.4133333333333333E-2"/>
    <n v="2.4133333333333333E-2"/>
    <n v="2.4133333333333333E-2"/>
    <n v="2.4133333333333333E-2"/>
    <n v="2.4133333333333333E-2"/>
    <n v="2.4133333333333333E-2"/>
    <n v="2.4133333333333333E-2"/>
    <n v="0.28960000000000002"/>
  </r>
  <r>
    <s v="DE Florida"/>
    <x v="29"/>
    <s v="Regulated &amp; Renewable Energy"/>
    <s v="PEF Fossil Hydro Maintenance CR 4&amp;5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979222780757746E-3"/>
    <n v="4.5926585059749116E-3"/>
    <n v="4.5926585059749116E-3"/>
    <n v="4.5926585059749116E-3"/>
    <n v="4.5926585059749116E-3"/>
    <n v="4.5926585059749116E-3"/>
    <n v="3.4726944809404595E-2"/>
    <n v="5.8988159617354929E-2"/>
    <n v="0.19404826348023443"/>
    <n v="0.19404826348023443"/>
    <n v="0.19404826348023443"/>
    <n v="0.20899181158444363"/>
    <n v="0.22899125567607498"/>
    <n v="0.25039023186449982"/>
    <n v="0.25039023186449982"/>
    <n v="0.25039023186449982"/>
    <n v="0.25039023186449982"/>
    <n v="0.25039023186449982"/>
    <n v="0.25641672108044655"/>
    <n v="0.28523759946729244"/>
    <n v="2.8137333375714606"/>
    <n v="0.28523759946729244"/>
    <n v="0.28523759946729244"/>
    <n v="0.28523759946729244"/>
    <n v="0.32958761654396124"/>
    <n v="0.35224925595979151"/>
    <n v="0.35224925595979151"/>
    <n v="0.35224925595979151"/>
    <n v="0.35224925595979151"/>
    <n v="0.35638058714430737"/>
    <n v="0.35638058714430737"/>
    <n v="0.35727182987919898"/>
    <n v="0.35727182987919898"/>
    <n v="4.021602272832018"/>
    <n v="0.38854061465569872"/>
    <n v="0.38854061465569872"/>
    <n v="0.38854061465569872"/>
    <n v="0.39341356531319677"/>
    <n v="0.39680743902994847"/>
    <n v="0.39680743902994847"/>
    <n v="0.39680743902994847"/>
    <n v="0.39680743902994847"/>
    <n v="0.39680743902994847"/>
    <n v="0.39680743902994847"/>
    <n v="0.39680743902994847"/>
    <n v="0.39935307199100856"/>
    <n v="4.7360405544809403"/>
    <n v="0.45052799578841962"/>
    <n v="0.45052799578841962"/>
    <n v="0.45052799578841962"/>
    <n v="0.45052799578841962"/>
    <n v="0.45052799578841962"/>
    <n v="0.45052799578841962"/>
    <n v="0.45052799578841962"/>
    <n v="0.45052799578841962"/>
    <n v="0.45052799578841962"/>
    <n v="0.45052799578841962"/>
    <n v="0.45052799578841962"/>
    <n v="0.45052799578841962"/>
    <n v="5.4063359494610372"/>
    <n v="0.48149242675067133"/>
    <n v="0.48149242675067133"/>
    <n v="0.48149242675067133"/>
    <n v="0.48149242675067133"/>
    <n v="0.48149242675067133"/>
    <n v="0.48149242675067133"/>
    <n v="0.48149242675067133"/>
    <n v="0.48149242675067133"/>
    <n v="0.48149242675067133"/>
    <n v="0.48149242675067133"/>
    <n v="0.48149242675067133"/>
    <n v="0.48149242675067133"/>
    <n v="5.7779091210080571"/>
  </r>
  <r>
    <s v="DE Florida"/>
    <x v="29"/>
    <s v="Regulated &amp; Renewable Energy"/>
    <s v="PEF Fossil Hydro Maintenance CR 4&amp;5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270424651715586E-2"/>
    <n v="4.3418524437513213E-2"/>
    <n v="4.3418524437513213E-2"/>
    <n v="4.3418524437513213E-2"/>
    <n v="4.3418524437513213E-2"/>
    <n v="4.3418524437513213E-2"/>
    <n v="0.32830498934020746"/>
    <n v="0.55766803617948912"/>
    <n v="0.84650900653209438"/>
    <n v="0.84650900653209438"/>
    <n v="0.84650900653209438"/>
    <n v="0.94159950638857903"/>
    <n v="1.0303503341188367"/>
    <n v="1.1311345728964812"/>
    <n v="1.1311345728964812"/>
    <n v="1.1311345728964812"/>
    <n v="1.1311345728964812"/>
    <n v="1.1311345728964812"/>
    <n v="1.1709288703481808"/>
    <n v="1.3215766345062079"/>
    <n v="12.659655229440496"/>
    <n v="1.3215766345062079"/>
    <n v="1.3215766345062079"/>
    <n v="1.3215766345062079"/>
    <n v="1.5676759928143476"/>
    <n v="1.7052489581248538"/>
    <n v="1.7052489581248538"/>
    <n v="1.7052489581248538"/>
    <n v="1.7052489581248538"/>
    <n v="1.7443060879247472"/>
    <n v="1.7443060879247472"/>
    <n v="1.7527317942225957"/>
    <n v="1.7527317942225957"/>
    <n v="19.347477493127066"/>
    <n v="1.9692248487113737"/>
    <n v="1.9692248487113737"/>
    <n v="1.9692248487113737"/>
    <n v="2.0146678046721584"/>
    <n v="2.0467532059847433"/>
    <n v="2.0467532059847433"/>
    <n v="2.0467532059847433"/>
    <n v="2.0467532059847433"/>
    <n v="2.0467532059847433"/>
    <n v="2.0467532059847433"/>
    <n v="2.0467532059847433"/>
    <n v="2.0708194093755781"/>
    <n v="24.320434202075059"/>
    <n v="2.4600862275370057"/>
    <n v="2.4600862275370057"/>
    <n v="2.4600862275370057"/>
    <n v="2.4600862275370057"/>
    <n v="2.4600862275370057"/>
    <n v="2.4600862275370057"/>
    <n v="2.4600862275370057"/>
    <n v="2.4600862275370057"/>
    <n v="2.4600862275370057"/>
    <n v="2.4600862275370057"/>
    <n v="2.4600862275370057"/>
    <n v="2.4600862275370057"/>
    <n v="29.521034730444061"/>
    <n v="2.7088563128819514"/>
    <n v="2.7088563128819514"/>
    <n v="2.7088563128819514"/>
    <n v="2.7088563128819514"/>
    <n v="2.7088563128819514"/>
    <n v="2.7088563128819514"/>
    <n v="2.7088563128819514"/>
    <n v="2.7088563128819514"/>
    <n v="2.7088563128819514"/>
    <n v="2.7088563128819514"/>
    <n v="2.7088563128819514"/>
    <n v="2.7088563128819514"/>
    <n v="32.50627575458342"/>
  </r>
  <r>
    <s v="DE Florida"/>
    <x v="29"/>
    <s v="Regulated &amp; Renewable Energy"/>
    <s v="PEF Fossil Hydro Maintenance CR 4&amp;5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476080743210582E-3"/>
    <n v="1.3614644149868516E-2"/>
    <n v="1.3614644149868516E-2"/>
    <n v="1.3614644149868516E-2"/>
    <n v="1.3614644149868516E-2"/>
    <n v="1.3614644149868516E-2"/>
    <n v="0.10294582002495395"/>
    <n v="0.17486664884861758"/>
    <n v="0.23230219583419223"/>
    <n v="0.23230219583419223"/>
    <n v="0.23230219583419223"/>
    <n v="0.26057057218031743"/>
    <n v="0.28503536723572714"/>
    <n v="0.31323328473924411"/>
    <n v="0.31323328473924411"/>
    <n v="0.31323328473924411"/>
    <n v="0.31323328473924411"/>
    <n v="0.31323328473924411"/>
    <n v="0.3251353224380279"/>
    <n v="0.36828792713118719"/>
    <n v="3.5021022001840567"/>
    <n v="0.36828792713118719"/>
    <n v="0.36828792713118719"/>
    <n v="0.36828792713118719"/>
    <n v="0.43964860183787507"/>
    <n v="0.48021576740166483"/>
    <n v="0.48021576740166483"/>
    <n v="0.48021576740166483"/>
    <n v="0.48021576740166483"/>
    <n v="0.4924628298068891"/>
    <n v="0.4924628298068891"/>
    <n v="0.49510486088716904"/>
    <n v="0.49510486088716904"/>
    <n v="5.4405108342262123"/>
    <n v="0.5603366354017919"/>
    <n v="0.5603366354017919"/>
    <n v="0.5603366354017919"/>
    <n v="0.57456509819551693"/>
    <n v="0.58462604215304459"/>
    <n v="0.58462604215304459"/>
    <n v="0.58462604215304459"/>
    <n v="0.58462604215304459"/>
    <n v="0.58462604215304459"/>
    <n v="0.58462604215304459"/>
    <n v="0.58462604215304459"/>
    <n v="0.59217242504621048"/>
    <n v="6.9401297245184157"/>
    <n v="0.71106338983377071"/>
    <n v="0.71106338983377071"/>
    <n v="0.71106338983377071"/>
    <n v="0.71106338983377071"/>
    <n v="0.71106338983377071"/>
    <n v="0.71106338983377071"/>
    <n v="0.71106338983377071"/>
    <n v="0.71106338983377071"/>
    <n v="0.71106338983377071"/>
    <n v="0.71106338983377071"/>
    <n v="0.71106338983377071"/>
    <n v="0.71106338983377071"/>
    <n v="8.5327606780052481"/>
    <n v="0.7875952559519277"/>
    <n v="0.7875952559519277"/>
    <n v="0.7875952559519277"/>
    <n v="0.7875952559519277"/>
    <n v="0.7875952559519277"/>
    <n v="0.7875952559519277"/>
    <n v="0.7875952559519277"/>
    <n v="0.7875952559519277"/>
    <n v="0.7875952559519277"/>
    <n v="0.7875952559519277"/>
    <n v="0.7875952559519277"/>
    <n v="0.7875952559519277"/>
    <n v="9.4511430714231324"/>
  </r>
  <r>
    <s v="DE Florida"/>
    <x v="29"/>
    <s v="Regulated &amp; Renewable Energy"/>
    <s v="PEF Fossil Hydro Maintenance CR 4&amp;5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46350437829707E-4"/>
    <n v="2.1394827130613863E-3"/>
    <n v="2.1394827130613863E-3"/>
    <n v="2.1394827130613863E-3"/>
    <n v="2.1394827130613863E-3"/>
    <n v="2.1394827130613863E-3"/>
    <n v="1.6177492404562392E-2"/>
    <n v="2.7479541013652291E-2"/>
    <n v="3.6505289945331039E-2"/>
    <n v="3.6505289945331039E-2"/>
    <n v="3.6505289945331039E-2"/>
    <n v="4.0947543584360778E-2"/>
    <n v="4.4792080799102768E-2"/>
    <n v="4.9223262134362893E-2"/>
    <n v="4.9223262134362893E-2"/>
    <n v="4.9223262134362893E-2"/>
    <n v="4.9223262134362893E-2"/>
    <n v="4.9223262134362893E-2"/>
    <n v="5.1093616116916214E-2"/>
    <n v="5.7874862159654511E-2"/>
    <n v="0.55034028316784189"/>
    <n v="5.7874862159654511E-2"/>
    <n v="5.7874862159654511E-2"/>
    <n v="5.7874862159654511E-2"/>
    <n v="6.9088859771637409E-2"/>
    <n v="7.5463795279901227E-2"/>
    <n v="7.5463795279901227E-2"/>
    <n v="7.5463795279901227E-2"/>
    <n v="7.5463795279901227E-2"/>
    <n v="7.7388356463529775E-2"/>
    <n v="7.7388356463529775E-2"/>
    <n v="7.7803537695959671E-2"/>
    <n v="7.7803537695959671E-2"/>
    <n v="0.8549524156891849"/>
    <n v="8.805438688246893E-2"/>
    <n v="8.805438688246893E-2"/>
    <n v="8.805438688246893E-2"/>
    <n v="9.0290322824120584E-2"/>
    <n v="9.1871352846085871E-2"/>
    <n v="9.1871352846085871E-2"/>
    <n v="9.1871352846085871E-2"/>
    <n v="9.1871352846085871E-2"/>
    <n v="9.1871352846085871E-2"/>
    <n v="9.1871352846085871E-2"/>
    <n v="9.1871352846085871E-2"/>
    <n v="9.3057231423852291E-2"/>
    <n v="1.0906101848179806"/>
    <n v="0.11174037770495947"/>
    <n v="0.11174037770495947"/>
    <n v="0.11174037770495947"/>
    <n v="0.11174037770495947"/>
    <n v="0.11174037770495947"/>
    <n v="0.11174037770495947"/>
    <n v="0.11174037770495947"/>
    <n v="0.11174037770495947"/>
    <n v="0.11174037770495947"/>
    <n v="0.11174037770495947"/>
    <n v="0.11174037770495947"/>
    <n v="0.11174037770495947"/>
    <n v="1.3408845324595136"/>
    <n v="0.1237669982292558"/>
    <n v="0.1237669982292558"/>
    <n v="0.1237669982292558"/>
    <n v="0.1237669982292558"/>
    <n v="0.1237669982292558"/>
    <n v="0.1237669982292558"/>
    <n v="0.1237669982292558"/>
    <n v="0.1237669982292558"/>
    <n v="0.1237669982292558"/>
    <n v="0.1237669982292558"/>
    <n v="0.1237669982292558"/>
    <n v="0.1237669982292558"/>
    <n v="1.4852039787510691"/>
  </r>
  <r>
    <s v="DE Florida"/>
    <x v="29"/>
    <s v="Regulated &amp; Renewable Energy"/>
    <s v="PEF Fossil Hydro Maintenance CR 4&amp;5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96296893770636E-4"/>
    <n v="5.6956257005981849E-4"/>
    <n v="5.6956257005981849E-4"/>
    <n v="5.6956257005981849E-4"/>
    <n v="5.6956257005981849E-4"/>
    <n v="5.6956257005981849E-4"/>
    <n v="4.306692498525169E-3"/>
    <n v="7.3154683177619681E-3"/>
    <n v="9.7182588272892636E-3"/>
    <n v="9.7182588272892636E-3"/>
    <n v="9.7182588272892636E-3"/>
    <n v="1.0900853752715408E-2"/>
    <n v="1.1924327550073562E-2"/>
    <n v="1.3103974861222199E-2"/>
    <n v="1.3103974861222199E-2"/>
    <n v="1.3103974861222199E-2"/>
    <n v="1.3103974861222199E-2"/>
    <n v="1.3103974861222199E-2"/>
    <n v="1.3601891303697383E-2"/>
    <n v="1.5407161288227137E-2"/>
    <n v="0.14650888468269227"/>
    <n v="1.5407161288227137E-2"/>
    <n v="1.5407161288227137E-2"/>
    <n v="1.5407161288227137E-2"/>
    <n v="1.8392509097066023E-2"/>
    <n v="2.0089622961577173E-2"/>
    <n v="2.0089622961577173E-2"/>
    <n v="2.0089622961577173E-2"/>
    <n v="2.0089622961577173E-2"/>
    <n v="2.0601976103583403E-2"/>
    <n v="2.0601976103583403E-2"/>
    <n v="2.0712504888403024E-2"/>
    <n v="2.0712504888403024E-2"/>
    <n v="0.22760144679202904"/>
    <n v="2.3441457058736282E-2"/>
    <n v="2.3441457058736282E-2"/>
    <n v="2.3441457058736282E-2"/>
    <n v="2.4036701699809367E-2"/>
    <n v="2.4457599126176378E-2"/>
    <n v="2.4457599126176378E-2"/>
    <n v="2.4457599126176378E-2"/>
    <n v="2.4457599126176378E-2"/>
    <n v="2.4457599126176378E-2"/>
    <n v="2.4457599126176378E-2"/>
    <n v="2.4457599126176378E-2"/>
    <n v="2.4773300431294679E-2"/>
    <n v="0.29033756719054749"/>
    <n v="2.9747072418498586E-2"/>
    <n v="2.9747072418498586E-2"/>
    <n v="2.9747072418498586E-2"/>
    <n v="2.9747072418498586E-2"/>
    <n v="2.9747072418498586E-2"/>
    <n v="2.9747072418498586E-2"/>
    <n v="2.9747072418498586E-2"/>
    <n v="2.9747072418498586E-2"/>
    <n v="2.9747072418498586E-2"/>
    <n v="2.9747072418498586E-2"/>
    <n v="2.9747072418498586E-2"/>
    <n v="2.9747072418498586E-2"/>
    <n v="0.3569648690219831"/>
    <n v="3.2948710310271113E-2"/>
    <n v="3.2948710310271113E-2"/>
    <n v="3.2948710310271113E-2"/>
    <n v="3.2948710310271113E-2"/>
    <n v="3.2948710310271113E-2"/>
    <n v="3.2948710310271113E-2"/>
    <n v="3.2948710310271113E-2"/>
    <n v="3.2948710310271113E-2"/>
    <n v="3.2948710310271113E-2"/>
    <n v="3.2948710310271113E-2"/>
    <n v="3.2948710310271113E-2"/>
    <n v="3.2948710310271113E-2"/>
    <n v="0.39538452372325344"/>
  </r>
  <r>
    <s v="DE Florida"/>
    <x v="29"/>
    <s v="Regulated &amp; Renewable Energy"/>
    <s v="PEF Fossil Hydro Maintenance Crystal River Other BA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801298335247484E-3"/>
    <n v="6.0801298335247484E-3"/>
    <n v="6.0801298335247484E-3"/>
    <n v="6.0801298335247484E-3"/>
    <n v="6.0801298335247484E-3"/>
    <n v="6.0801298335247484E-3"/>
    <n v="6.0801298335247484E-3"/>
    <n v="6.0801298335247484E-3"/>
    <n v="6.0801298335247484E-3"/>
    <n v="6.0801298335247484E-3"/>
    <n v="6.0801298335247484E-3"/>
    <n v="6.0801298335247484E-3"/>
    <n v="7.2961558002296978E-2"/>
    <n v="3.6229434894772254E-2"/>
    <n v="3.6229434894772254E-2"/>
    <n v="3.6229434894772254E-2"/>
    <n v="3.6229434894772254E-2"/>
    <n v="3.6229434894772254E-2"/>
    <n v="3.6229434894772254E-2"/>
    <n v="3.6229434894772254E-2"/>
    <n v="3.6229434894772254E-2"/>
    <n v="3.6229434894772254E-2"/>
    <n v="3.6229434894772254E-2"/>
    <n v="3.6229434894772254E-2"/>
    <n v="3.6229434894772254E-2"/>
    <n v="0.43475321873726708"/>
    <n v="6.96013190114389E-2"/>
    <n v="6.96013190114389E-2"/>
    <n v="6.96013190114389E-2"/>
    <n v="6.96013190114389E-2"/>
    <n v="6.96013190114389E-2"/>
    <n v="6.96013190114389E-2"/>
    <n v="6.96013190114389E-2"/>
    <n v="6.96013190114389E-2"/>
    <n v="6.96013190114389E-2"/>
    <n v="6.96013190114389E-2"/>
    <n v="6.96013190114389E-2"/>
    <n v="6.96013190114389E-2"/>
    <n v="0.83521582813726658"/>
    <n v="0.10702648262777552"/>
    <n v="0.10702648262777552"/>
    <n v="0.10702648262777552"/>
    <n v="0.10702648262777552"/>
    <n v="0.10702648262777552"/>
    <n v="0.10702648262777552"/>
    <n v="0.10702648262777552"/>
    <n v="0.10702648262777552"/>
    <n v="0.10702648262777552"/>
    <n v="0.10702648262777552"/>
    <n v="0.10702648262777552"/>
    <n v="0.10702648262777552"/>
    <n v="1.2843177915333062"/>
    <n v="0.10702648262777552"/>
    <n v="0.10702648262777552"/>
    <n v="0.10702648262777552"/>
    <n v="0.10702648262777552"/>
    <n v="0.10702648262777552"/>
    <n v="0.10702648262777552"/>
    <n v="0.10702648262777552"/>
    <n v="0.10702648262777552"/>
    <n v="0.10702648262777552"/>
    <n v="0.10702648262777552"/>
    <n v="0.10702648262777552"/>
    <n v="0.10702648262777552"/>
    <n v="1.2843177915333062"/>
  </r>
  <r>
    <s v="DE Florida"/>
    <x v="29"/>
    <s v="Regulated &amp; Renewable Energy"/>
    <s v="PEF Fossil Hydro Maintenance Crystal River Other BA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480926441098056E-2"/>
    <n v="5.7480926441098056E-2"/>
    <n v="5.7480926441098056E-2"/>
    <n v="5.7480926441098056E-2"/>
    <n v="5.7480926441098056E-2"/>
    <n v="5.7480926441098056E-2"/>
    <n v="5.7480926441098056E-2"/>
    <n v="5.7480926441098056E-2"/>
    <n v="5.7480926441098056E-2"/>
    <n v="5.7480926441098056E-2"/>
    <n v="5.7480926441098056E-2"/>
    <n v="5.7480926441098056E-2"/>
    <n v="0.68977111729317653"/>
    <n v="0.34250937708894125"/>
    <n v="0.34250937708894125"/>
    <n v="0.34250937708894125"/>
    <n v="0.34250937708894125"/>
    <n v="0.34250937708894125"/>
    <n v="0.34250937708894125"/>
    <n v="0.34250937708894125"/>
    <n v="0.34250937708894125"/>
    <n v="0.34250937708894125"/>
    <n v="0.34250937708894125"/>
    <n v="0.34250937708894125"/>
    <n v="0.34250937708894125"/>
    <n v="4.1101125250672945"/>
    <n v="0.65800376098191526"/>
    <n v="0.65800376098191526"/>
    <n v="0.65800376098191526"/>
    <n v="0.65800376098191526"/>
    <n v="0.65800376098191526"/>
    <n v="0.65800376098191526"/>
    <n v="0.65800376098191526"/>
    <n v="0.65800376098191526"/>
    <n v="0.65800376098191526"/>
    <n v="0.65800376098191526"/>
    <n v="0.65800376098191526"/>
    <n v="0.65800376098191526"/>
    <n v="7.8960451317829845"/>
    <n v="1.0118174352654121"/>
    <n v="1.0118174352654121"/>
    <n v="1.0118174352654121"/>
    <n v="1.0118174352654121"/>
    <n v="1.0118174352654121"/>
    <n v="1.0118174352654121"/>
    <n v="1.0118174352654121"/>
    <n v="1.0118174352654121"/>
    <n v="1.0118174352654121"/>
    <n v="1.0118174352654121"/>
    <n v="1.0118174352654121"/>
    <n v="1.0118174352654121"/>
    <n v="12.141809223184945"/>
    <n v="1.0118174352654121"/>
    <n v="1.0118174352654121"/>
    <n v="1.0118174352654121"/>
    <n v="1.0118174352654121"/>
    <n v="1.0118174352654121"/>
    <n v="1.0118174352654121"/>
    <n v="1.0118174352654121"/>
    <n v="1.0118174352654121"/>
    <n v="1.0118174352654121"/>
    <n v="1.0118174352654121"/>
    <n v="1.0118174352654121"/>
    <n v="1.0118174352654121"/>
    <n v="12.141809223184945"/>
  </r>
  <r>
    <s v="DE Florida"/>
    <x v="29"/>
    <s v="Regulated &amp; Renewable Energy"/>
    <s v="PEF Fossil Hydro Maintenance Crystal River Other BA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024158333500028E-2"/>
    <n v="1.8024158333500028E-2"/>
    <n v="1.8024158333500028E-2"/>
    <n v="1.8024158333500028E-2"/>
    <n v="1.8024158333500028E-2"/>
    <n v="1.8024158333500028E-2"/>
    <n v="1.8024158333500028E-2"/>
    <n v="1.8024158333500028E-2"/>
    <n v="1.8024158333500028E-2"/>
    <n v="1.8024158333500028E-2"/>
    <n v="1.8024158333500028E-2"/>
    <n v="1.8024158333500028E-2"/>
    <n v="0.2162899000020003"/>
    <n v="0.10739985635241192"/>
    <n v="0.10739985635241192"/>
    <n v="0.10739985635241192"/>
    <n v="0.10739985635241192"/>
    <n v="0.10739985635241192"/>
    <n v="0.10739985635241192"/>
    <n v="0.10739985635241192"/>
    <n v="0.10739985635241192"/>
    <n v="0.10739985635241192"/>
    <n v="0.10739985635241192"/>
    <n v="0.10739985635241192"/>
    <n v="0.10739985635241192"/>
    <n v="1.2887982762289429"/>
    <n v="0.20632868508768168"/>
    <n v="0.20632868508768168"/>
    <n v="0.20632868508768168"/>
    <n v="0.20632868508768168"/>
    <n v="0.20632868508768168"/>
    <n v="0.20632868508768168"/>
    <n v="0.20632868508768168"/>
    <n v="0.20632868508768168"/>
    <n v="0.20632868508768168"/>
    <n v="0.20632868508768168"/>
    <n v="0.20632868508768168"/>
    <n v="0.20632868508768168"/>
    <n v="2.4759442210521807"/>
    <n v="0.31727320318601515"/>
    <n v="0.31727320318601515"/>
    <n v="0.31727320318601515"/>
    <n v="0.31727320318601515"/>
    <n v="0.31727320318601515"/>
    <n v="0.31727320318601515"/>
    <n v="0.31727320318601515"/>
    <n v="0.31727320318601515"/>
    <n v="0.31727320318601515"/>
    <n v="0.31727320318601515"/>
    <n v="0.31727320318601515"/>
    <n v="0.31727320318601515"/>
    <n v="3.8072784382321827"/>
    <n v="0.31727320318601515"/>
    <n v="0.31727320318601515"/>
    <n v="0.31727320318601515"/>
    <n v="0.31727320318601515"/>
    <n v="0.31727320318601515"/>
    <n v="0.31727320318601515"/>
    <n v="0.31727320318601515"/>
    <n v="0.31727320318601515"/>
    <n v="0.31727320318601515"/>
    <n v="0.31727320318601515"/>
    <n v="0.31727320318601515"/>
    <n v="0.31727320318601515"/>
    <n v="3.8072784382321827"/>
  </r>
  <r>
    <s v="DE Florida"/>
    <x v="29"/>
    <s v="Regulated &amp; Renewable Energy"/>
    <s v="PEF Fossil Hydro Maintenance Crystal River Other BA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324188821544582E-3"/>
    <n v="2.8324188821544582E-3"/>
    <n v="2.8324188821544582E-3"/>
    <n v="2.8324188821544582E-3"/>
    <n v="2.8324188821544582E-3"/>
    <n v="2.8324188821544582E-3"/>
    <n v="2.8324188821544582E-3"/>
    <n v="2.8324188821544582E-3"/>
    <n v="2.8324188821544582E-3"/>
    <n v="2.8324188821544582E-3"/>
    <n v="2.8324188821544582E-3"/>
    <n v="2.8324188821544582E-3"/>
    <n v="3.3989026585853489E-2"/>
    <n v="1.6877425037560415E-2"/>
    <n v="1.6877425037560415E-2"/>
    <n v="1.6877425037560415E-2"/>
    <n v="1.6877425037560415E-2"/>
    <n v="1.6877425037560415E-2"/>
    <n v="1.6877425037560415E-2"/>
    <n v="1.6877425037560415E-2"/>
    <n v="1.6877425037560415E-2"/>
    <n v="1.6877425037560415E-2"/>
    <n v="1.6877425037560415E-2"/>
    <n v="1.6877425037560415E-2"/>
    <n v="1.6877425037560415E-2"/>
    <n v="0.20252910045072492"/>
    <n v="3.2423664553864057E-2"/>
    <n v="3.2423664553864057E-2"/>
    <n v="3.2423664553864057E-2"/>
    <n v="3.2423664553864057E-2"/>
    <n v="3.2423664553864057E-2"/>
    <n v="3.2423664553864057E-2"/>
    <n v="3.2423664553864057E-2"/>
    <n v="3.2423664553864057E-2"/>
    <n v="3.2423664553864057E-2"/>
    <n v="3.2423664553864057E-2"/>
    <n v="3.2423664553864057E-2"/>
    <n v="3.2423664553864057E-2"/>
    <n v="0.38908397464636857"/>
    <n v="4.9858117925217209E-2"/>
    <n v="4.9858117925217209E-2"/>
    <n v="4.9858117925217209E-2"/>
    <n v="4.9858117925217209E-2"/>
    <n v="4.9858117925217209E-2"/>
    <n v="4.9858117925217209E-2"/>
    <n v="4.9858117925217209E-2"/>
    <n v="4.9858117925217209E-2"/>
    <n v="4.9858117925217209E-2"/>
    <n v="4.9858117925217209E-2"/>
    <n v="4.9858117925217209E-2"/>
    <n v="4.9858117925217209E-2"/>
    <n v="0.59829741510260648"/>
    <n v="4.9858117925217209E-2"/>
    <n v="4.9858117925217209E-2"/>
    <n v="4.9858117925217209E-2"/>
    <n v="4.9858117925217209E-2"/>
    <n v="4.9858117925217209E-2"/>
    <n v="4.9858117925217209E-2"/>
    <n v="4.9858117925217209E-2"/>
    <n v="4.9858117925217209E-2"/>
    <n v="4.9858117925217209E-2"/>
    <n v="4.9858117925217209E-2"/>
    <n v="4.9858117925217209E-2"/>
    <n v="4.9858117925217209E-2"/>
    <n v="0.59829741510260648"/>
  </r>
  <r>
    <s v="DE Florida"/>
    <x v="29"/>
    <s v="Regulated &amp; Renewable Energy"/>
    <s v="PEF Fossil Hydro Maintenance Crystal River Other BA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403263034653557E-4"/>
    <n v="7.5403263034653557E-4"/>
    <n v="7.5403263034653557E-4"/>
    <n v="7.5403263034653557E-4"/>
    <n v="7.5403263034653557E-4"/>
    <n v="7.5403263034653557E-4"/>
    <n v="7.5403263034653557E-4"/>
    <n v="7.5403263034653557E-4"/>
    <n v="7.5403263034653557E-4"/>
    <n v="7.5403263034653557E-4"/>
    <n v="7.5403263034653557E-4"/>
    <n v="7.5403263034653557E-4"/>
    <n v="9.048391564158426E-3"/>
    <n v="4.4930251229207963E-3"/>
    <n v="4.4930251229207963E-3"/>
    <n v="4.4930251229207963E-3"/>
    <n v="4.4930251229207963E-3"/>
    <n v="4.4930251229207963E-3"/>
    <n v="4.4930251229207963E-3"/>
    <n v="4.4930251229207963E-3"/>
    <n v="4.4930251229207963E-3"/>
    <n v="4.4930251229207963E-3"/>
    <n v="4.4930251229207963E-3"/>
    <n v="4.4930251229207963E-3"/>
    <n v="4.4930251229207963E-3"/>
    <n v="5.3916301475049555E-2"/>
    <n v="8.6316685812953889E-3"/>
    <n v="8.6316685812953889E-3"/>
    <n v="8.6316685812953889E-3"/>
    <n v="8.6316685812953889E-3"/>
    <n v="8.6316685812953889E-3"/>
    <n v="8.6316685812953889E-3"/>
    <n v="8.6316685812953889E-3"/>
    <n v="8.6316685812953889E-3"/>
    <n v="8.6316685812953889E-3"/>
    <n v="8.6316685812953889E-3"/>
    <n v="8.6316685812953889E-3"/>
    <n v="8.6316685812953889E-3"/>
    <n v="0.10358002297554464"/>
    <n v="1.3272983050767339E-2"/>
    <n v="1.3272983050767339E-2"/>
    <n v="1.3272983050767339E-2"/>
    <n v="1.3272983050767339E-2"/>
    <n v="1.3272983050767339E-2"/>
    <n v="1.3272983050767339E-2"/>
    <n v="1.3272983050767339E-2"/>
    <n v="1.3272983050767339E-2"/>
    <n v="1.3272983050767339E-2"/>
    <n v="1.3272983050767339E-2"/>
    <n v="1.3272983050767339E-2"/>
    <n v="1.3272983050767339E-2"/>
    <n v="0.1592757966092081"/>
    <n v="1.3272983050767339E-2"/>
    <n v="1.3272983050767339E-2"/>
    <n v="1.3272983050767339E-2"/>
    <n v="1.3272983050767339E-2"/>
    <n v="1.3272983050767339E-2"/>
    <n v="1.3272983050767339E-2"/>
    <n v="1.3272983050767339E-2"/>
    <n v="1.3272983050767339E-2"/>
    <n v="1.3272983050767339E-2"/>
    <n v="1.3272983050767339E-2"/>
    <n v="1.3272983050767339E-2"/>
    <n v="1.3272983050767339E-2"/>
    <n v="0.1592757966092081"/>
  </r>
  <r>
    <s v="DE Florida"/>
    <x v="29"/>
    <s v="Regulated &amp; Renewable Energy"/>
    <s v="PEF Fossil Hydro Maintenance Debary 7-10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155133600464692E-4"/>
    <n v="5.155133600464692E-4"/>
    <n v="5.155133600464692E-4"/>
    <n v="6.1843359380382896E-4"/>
    <n v="1.2232551726109589E-3"/>
    <n v="1.7716864970286485E-3"/>
    <n v="5.1599153435828438E-3"/>
    <n v="1.9336676990436982E-3"/>
    <n v="1.9336676990436982E-3"/>
    <n v="1.9336676990436982E-3"/>
    <n v="1.9336676990436982E-3"/>
    <n v="1.9336676990436982E-3"/>
    <n v="1.9336676990436982E-3"/>
    <n v="1.9336676990436982E-3"/>
    <n v="3.1105147872760421E-3"/>
    <n v="3.1105147872760421E-3"/>
    <n v="3.1105147872760421E-3"/>
    <n v="3.1105147872760421E-3"/>
    <n v="3.1105147872760421E-3"/>
    <n v="2.9088247829686095E-2"/>
    <n v="3.1105147872760421E-3"/>
    <n v="3.1105147872760421E-3"/>
    <n v="3.1105147872760421E-3"/>
    <n v="3.1105147872760421E-3"/>
    <n v="3.1105147872760421E-3"/>
    <n v="3.1105147872760421E-3"/>
    <n v="3.1105147872760421E-3"/>
    <n v="3.1105147872760421E-3"/>
    <n v="3.1105147872760421E-3"/>
    <n v="3.1105147872760421E-3"/>
    <n v="3.1105147872760421E-3"/>
    <n v="3.1105147872760421E-3"/>
    <n v="3.7326177447312502E-2"/>
    <n v="3.1105147872760421E-3"/>
    <n v="3.1105147872760421E-3"/>
    <n v="3.1105147872760421E-3"/>
    <n v="3.1105147872760421E-3"/>
    <n v="3.1105147872760421E-3"/>
    <n v="3.1105147872760421E-3"/>
    <n v="3.1105147872760421E-3"/>
    <n v="3.1105147872760421E-3"/>
    <n v="3.1105147872760421E-3"/>
    <n v="3.1105147872760421E-3"/>
    <n v="3.6783141472440718E-3"/>
    <n v="4.6485921117956049E-3"/>
    <n v="3.9432054131800093E-2"/>
    <n v="4.6485921117956049E-3"/>
    <n v="4.6485921117956049E-3"/>
    <n v="4.6485921117956049E-3"/>
    <n v="4.6485921117956049E-3"/>
    <n v="4.6485921117956049E-3"/>
    <n v="4.6485921117956049E-3"/>
    <n v="4.6485921117956049E-3"/>
    <n v="4.6485921117956049E-3"/>
    <n v="4.6485921117956049E-3"/>
    <n v="4.6485921117956049E-3"/>
    <n v="4.6485921117956049E-3"/>
    <n v="4.6485921117956049E-3"/>
    <n v="5.5783105341547269E-2"/>
    <n v="4.6485921117956049E-3"/>
    <n v="4.6485921117956049E-3"/>
    <n v="4.6485921117956049E-3"/>
    <n v="4.6485921117956049E-3"/>
    <n v="4.6485921117956049E-3"/>
    <n v="4.6485921117956049E-3"/>
    <n v="4.6485921117956049E-3"/>
    <n v="4.6485921117956049E-3"/>
    <n v="4.6485921117956049E-3"/>
    <n v="4.6485921117956049E-3"/>
    <n v="4.6485921117956049E-3"/>
    <n v="4.6485921117956049E-3"/>
    <n v="5.5783105341547269E-2"/>
  </r>
  <r>
    <s v="DE Florida"/>
    <x v="29"/>
    <s v="Regulated &amp; Renewable Energy"/>
    <s v="PEF Fossil Hydro Maintenance Debary 7-10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057585945825483E-3"/>
    <n v="3.3057585945825483E-3"/>
    <n v="3.3057585945825483E-3"/>
    <n v="3.9657404178842148E-3"/>
    <n v="7.844193019288041E-3"/>
    <n v="1.1361039923253135E-2"/>
    <n v="3.3088249144173035E-2"/>
    <n v="1.2399753547811369E-2"/>
    <n v="1.2399753547811369E-2"/>
    <n v="1.2399753547811369E-2"/>
    <n v="1.2399753547811369E-2"/>
    <n v="1.2399753547811369E-2"/>
    <n v="1.2399753547811369E-2"/>
    <n v="1.2399753547811369E-2"/>
    <n v="1.9946352099753525E-2"/>
    <n v="1.9946352099753525E-2"/>
    <n v="1.9946352099753525E-2"/>
    <n v="1.9946352099753525E-2"/>
    <n v="1.9946352099753525E-2"/>
    <n v="0.18653003533344725"/>
    <n v="1.9946352099753525E-2"/>
    <n v="1.9946352099753525E-2"/>
    <n v="1.9946352099753525E-2"/>
    <n v="1.9946352099753525E-2"/>
    <n v="1.9946352099753525E-2"/>
    <n v="1.9946352099753525E-2"/>
    <n v="1.9946352099753525E-2"/>
    <n v="1.9946352099753525E-2"/>
    <n v="1.9946352099753525E-2"/>
    <n v="1.9946352099753525E-2"/>
    <n v="1.9946352099753525E-2"/>
    <n v="1.9946352099753525E-2"/>
    <n v="0.23935622519704236"/>
    <n v="1.9946352099753525E-2"/>
    <n v="1.9946352099753525E-2"/>
    <n v="1.9946352099753525E-2"/>
    <n v="1.9946352099753525E-2"/>
    <n v="1.9946352099753525E-2"/>
    <n v="1.9946352099753525E-2"/>
    <n v="1.9946352099753525E-2"/>
    <n v="1.9946352099753525E-2"/>
    <n v="1.9946352099753525E-2"/>
    <n v="1.9946352099753525E-2"/>
    <n v="2.3587355568308089E-2"/>
    <n v="2.9809246051934409E-2"/>
    <n v="0.25286012261777779"/>
    <n v="2.9809246051934409E-2"/>
    <n v="2.9809246051934409E-2"/>
    <n v="2.9809246051934409E-2"/>
    <n v="2.9809246051934409E-2"/>
    <n v="2.9809246051934409E-2"/>
    <n v="2.9809246051934409E-2"/>
    <n v="2.9809246051934409E-2"/>
    <n v="2.9809246051934409E-2"/>
    <n v="2.9809246051934409E-2"/>
    <n v="2.9809246051934409E-2"/>
    <n v="2.9809246051934409E-2"/>
    <n v="2.9809246051934409E-2"/>
    <n v="0.3577109526232129"/>
    <n v="2.9809246051934409E-2"/>
    <n v="2.9809246051934409E-2"/>
    <n v="2.9809246051934409E-2"/>
    <n v="2.9809246051934409E-2"/>
    <n v="2.9809246051934409E-2"/>
    <n v="2.9809246051934409E-2"/>
    <n v="2.9809246051934409E-2"/>
    <n v="2.9809246051934409E-2"/>
    <n v="2.9809246051934409E-2"/>
    <n v="2.9809246051934409E-2"/>
    <n v="2.9809246051934409E-2"/>
    <n v="2.9809246051934409E-2"/>
    <n v="0.3577109526232129"/>
  </r>
  <r>
    <s v="DE Florida"/>
    <x v="29"/>
    <s v="Regulated &amp; Renewable Energy"/>
    <s v="PEF Fossil Hydro Maintenance Debary 7-10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302024851400615E-3"/>
    <n v="2.7302024851400615E-3"/>
    <n v="2.7302024851400615E-3"/>
    <n v="3.275276773709829E-3"/>
    <n v="6.4784631613074512E-3"/>
    <n v="9.3830019781459915E-3"/>
    <n v="2.7327349368583456E-2"/>
    <n v="1.0240868164674306E-2"/>
    <n v="1.0240868164674306E-2"/>
    <n v="1.0240868164674306E-2"/>
    <n v="1.0240868164674306E-2"/>
    <n v="1.0240868164674306E-2"/>
    <n v="1.0240868164674306E-2"/>
    <n v="1.0240868164674306E-2"/>
    <n v="1.6473550174374622E-2"/>
    <n v="1.6473550174374622E-2"/>
    <n v="1.6473550174374622E-2"/>
    <n v="1.6473550174374622E-2"/>
    <n v="1.6473550174374622E-2"/>
    <n v="0.15405382802459328"/>
    <n v="1.6473550174374622E-2"/>
    <n v="1.6473550174374622E-2"/>
    <n v="1.6473550174374622E-2"/>
    <n v="1.6473550174374622E-2"/>
    <n v="1.6473550174374622E-2"/>
    <n v="1.6473550174374622E-2"/>
    <n v="1.6473550174374622E-2"/>
    <n v="1.6473550174374622E-2"/>
    <n v="1.6473550174374622E-2"/>
    <n v="1.6473550174374622E-2"/>
    <n v="1.6473550174374622E-2"/>
    <n v="1.6473550174374622E-2"/>
    <n v="0.19768260209249552"/>
    <n v="1.6473550174374622E-2"/>
    <n v="1.6473550174374622E-2"/>
    <n v="1.6473550174374622E-2"/>
    <n v="1.6473550174374622E-2"/>
    <n v="1.6473550174374622E-2"/>
    <n v="1.6473550174374622E-2"/>
    <n v="1.6473550174374622E-2"/>
    <n v="1.6473550174374622E-2"/>
    <n v="1.6473550174374622E-2"/>
    <n v="1.6473550174374622E-2"/>
    <n v="1.9480616124327568E-2"/>
    <n v="2.461920914661778E-2"/>
    <n v="0.20883532701469162"/>
    <n v="2.461920914661778E-2"/>
    <n v="2.461920914661778E-2"/>
    <n v="2.461920914661778E-2"/>
    <n v="2.461920914661778E-2"/>
    <n v="2.461920914661778E-2"/>
    <n v="2.461920914661778E-2"/>
    <n v="2.461920914661778E-2"/>
    <n v="2.461920914661778E-2"/>
    <n v="2.461920914661778E-2"/>
    <n v="2.461920914661778E-2"/>
    <n v="2.461920914661778E-2"/>
    <n v="2.461920914661778E-2"/>
    <n v="0.29543050975941337"/>
    <n v="2.461920914661778E-2"/>
    <n v="2.461920914661778E-2"/>
    <n v="2.461920914661778E-2"/>
    <n v="2.461920914661778E-2"/>
    <n v="2.461920914661778E-2"/>
    <n v="2.461920914661778E-2"/>
    <n v="2.461920914661778E-2"/>
    <n v="2.461920914661778E-2"/>
    <n v="2.461920914661778E-2"/>
    <n v="2.461920914661778E-2"/>
    <n v="2.461920914661778E-2"/>
    <n v="2.461920914661778E-2"/>
    <n v="0.29543050975941337"/>
  </r>
  <r>
    <s v="DE Florida"/>
    <x v="29"/>
    <s v="Regulated &amp; Renewable Energy"/>
    <s v="PEF Fossil Hydro Maintenance Debary 7-10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418891624792134E-4"/>
    <n v="5.9418891624792134E-4"/>
    <n v="5.9418891624792134E-4"/>
    <n v="7.1281641826019852E-4"/>
    <n v="1.4099434110550512E-3"/>
    <n v="2.0420740977607939E-3"/>
    <n v="5.9474006758198075E-3"/>
    <n v="2.2287762132388133E-3"/>
    <n v="2.2287762132388133E-3"/>
    <n v="2.2287762132388133E-3"/>
    <n v="2.2287762132388133E-3"/>
    <n v="2.2287762132388133E-3"/>
    <n v="2.2287762132388133E-3"/>
    <n v="2.2287762132388133E-3"/>
    <n v="3.5852289264784185E-3"/>
    <n v="3.5852289264784185E-3"/>
    <n v="3.5852289264784185E-3"/>
    <n v="3.5852289264784185E-3"/>
    <n v="3.5852289264784185E-3"/>
    <n v="3.3527578125063788E-2"/>
    <n v="3.5852289264784185E-3"/>
    <n v="3.5852289264784185E-3"/>
    <n v="3.5852289264784185E-3"/>
    <n v="3.5852289264784185E-3"/>
    <n v="3.5852289264784185E-3"/>
    <n v="3.5852289264784185E-3"/>
    <n v="3.5852289264784185E-3"/>
    <n v="3.5852289264784185E-3"/>
    <n v="3.5852289264784185E-3"/>
    <n v="3.5852289264784185E-3"/>
    <n v="3.5852289264784185E-3"/>
    <n v="3.5852289264784185E-3"/>
    <n v="4.3022747117741018E-2"/>
    <n v="3.5852289264784185E-3"/>
    <n v="3.5852289264784185E-3"/>
    <n v="3.5852289264784185E-3"/>
    <n v="3.5852289264784185E-3"/>
    <n v="3.5852289264784185E-3"/>
    <n v="3.5852289264784185E-3"/>
    <n v="3.5852289264784185E-3"/>
    <n v="3.5852289264784185E-3"/>
    <n v="3.5852289264784185E-3"/>
    <n v="3.5852289264784185E-3"/>
    <n v="4.2396626523639007E-3"/>
    <n v="5.3579848419517788E-3"/>
    <n v="4.5449936759099863E-2"/>
    <n v="5.3579848419517788E-3"/>
    <n v="5.3579848419517788E-3"/>
    <n v="5.3579848419517788E-3"/>
    <n v="5.3579848419517788E-3"/>
    <n v="5.3579848419517788E-3"/>
    <n v="5.3579848419517788E-3"/>
    <n v="5.3579848419517788E-3"/>
    <n v="5.3579848419517788E-3"/>
    <n v="5.3579848419517788E-3"/>
    <n v="5.3579848419517788E-3"/>
    <n v="5.3579848419517788E-3"/>
    <n v="5.3579848419517788E-3"/>
    <n v="6.4295818103421359E-2"/>
    <n v="5.3579848419517788E-3"/>
    <n v="5.3579848419517788E-3"/>
    <n v="5.3579848419517788E-3"/>
    <n v="5.3579848419517788E-3"/>
    <n v="5.3579848419517788E-3"/>
    <n v="5.3579848419517788E-3"/>
    <n v="5.3579848419517788E-3"/>
    <n v="5.3579848419517788E-3"/>
    <n v="5.3579848419517788E-3"/>
    <n v="5.3579848419517788E-3"/>
    <n v="5.3579848419517788E-3"/>
    <n v="5.3579848419517788E-3"/>
    <n v="6.4295818103421359E-2"/>
  </r>
  <r>
    <s v="DE Florida"/>
    <x v="29"/>
    <s v="Regulated &amp; Renewable Energy"/>
    <s v="PEF Fossil Hydro Maintenance Debary 7-10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3.5613785873202613E-6"/>
    <n v="-3.5613785873202613E-6"/>
    <n v="-3.5613785873202613E-6"/>
    <n v="-4.27239394620915E-6"/>
    <n v="-8.4507504871895466E-6"/>
    <n v="-1.2239539928496733E-5"/>
    <n v="-3.5646820123856214E-5"/>
    <n v="-1.3358572778300655E-5"/>
    <n v="-1.3358572778300655E-5"/>
    <n v="-1.3358572778300655E-5"/>
    <n v="-1.3358572778300655E-5"/>
    <n v="-1.3358572778300655E-5"/>
    <n v="-1.3358572778300655E-5"/>
    <n v="-1.3358572778300655E-5"/>
    <n v="-2.1488717107058825E-5"/>
    <n v="-2.1488717107058825E-5"/>
    <n v="-2.1488717107058825E-5"/>
    <n v="-2.1488717107058825E-5"/>
    <n v="-2.1488717107058825E-5"/>
    <n v="-2.009535949833987E-4"/>
    <n v="-2.1488717107058825E-5"/>
    <n v="-2.1488717107058825E-5"/>
    <n v="-2.1488717107058825E-5"/>
    <n v="-2.1488717107058825E-5"/>
    <n v="-2.1488717107058825E-5"/>
    <n v="-2.1488717107058825E-5"/>
    <n v="-2.1488717107058825E-5"/>
    <n v="-2.1488717107058825E-5"/>
    <n v="-2.1488717107058825E-5"/>
    <n v="-2.1488717107058825E-5"/>
    <n v="-2.1488717107058825E-5"/>
    <n v="-2.1488717107058825E-5"/>
    <n v="-2.5786460528470588E-4"/>
    <n v="-2.1488717107058825E-5"/>
    <n v="-2.1488717107058825E-5"/>
    <n v="-2.1488717107058825E-5"/>
    <n v="-2.1488717107058825E-5"/>
    <n v="-2.1488717107058825E-5"/>
    <n v="-2.1488717107058825E-5"/>
    <n v="-2.1488717107058825E-5"/>
    <n v="-2.1488717107058825E-5"/>
    <n v="-2.1488717107058825E-5"/>
    <n v="-2.1488717107058825E-5"/>
    <n v="-2.5411167283861318E-5"/>
    <n v="-3.2114005014810905E-5"/>
    <n v="-2.7241234336926047E-4"/>
    <n v="-3.2114005014810905E-5"/>
    <n v="-3.2114005014810905E-5"/>
    <n v="-3.2114005014810905E-5"/>
    <n v="-3.2114005014810905E-5"/>
    <n v="-3.2114005014810905E-5"/>
    <n v="-3.2114005014810905E-5"/>
    <n v="-3.2114005014810905E-5"/>
    <n v="-3.2114005014810905E-5"/>
    <n v="-3.2114005014810905E-5"/>
    <n v="-3.2114005014810905E-5"/>
    <n v="-3.2114005014810905E-5"/>
    <n v="-3.2114005014810905E-5"/>
    <n v="-3.8536806017773088E-4"/>
    <n v="-3.2114005014810905E-5"/>
    <n v="-3.2114005014810905E-5"/>
    <n v="-3.2114005014810905E-5"/>
    <n v="-3.2114005014810905E-5"/>
    <n v="-3.2114005014810905E-5"/>
    <n v="-3.2114005014810905E-5"/>
    <n v="-3.2114005014810905E-5"/>
    <n v="-3.2114005014810905E-5"/>
    <n v="-3.2114005014810905E-5"/>
    <n v="-3.2114005014810905E-5"/>
    <n v="-3.2114005014810905E-5"/>
    <n v="-3.2114005014810905E-5"/>
    <n v="-3.8536806017773088E-4"/>
  </r>
  <r>
    <s v="DE Florida"/>
    <x v="29"/>
    <s v="Regulated &amp; Renewable Energy"/>
    <s v="PEF Fossil Hydro Maintenance Debary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0"/>
    <n v="0"/>
    <n v="0"/>
    <n v="0"/>
    <n v="1.3160795945173888E-3"/>
    <n v="1.594598688596861E-3"/>
    <n v="1.594598688596861E-3"/>
    <n v="1.594598688596861E-3"/>
    <n v="1.594598688596861E-3"/>
    <n v="1.594598688596861E-3"/>
    <n v="1.594598688596861E-3"/>
    <n v="1.594598688596861E-3"/>
    <n v="1.2478270414695417E-2"/>
    <n v="1.3530491276153583E-2"/>
    <n v="1.3530491276153583E-2"/>
    <n v="1.3530491276153583E-2"/>
    <n v="1.3530491276153583E-2"/>
    <n v="1.3530491276153583E-2"/>
    <n v="1.3530491276153583E-2"/>
    <n v="1.3530491276153583E-2"/>
    <n v="1.3530491276153583E-2"/>
    <n v="1.3530491276153583E-2"/>
    <n v="1.3530491276153583E-2"/>
    <n v="1.3530491276153583E-2"/>
    <n v="1.4659185795735224E-2"/>
    <n v="0.1634945898334246"/>
    <n v="1.6481678992984528E-2"/>
    <n v="1.6481678992984528E-2"/>
    <n v="1.6481678992984528E-2"/>
    <n v="1.6481678992984528E-2"/>
    <n v="1.6481678992984528E-2"/>
    <n v="1.6481678992984528E-2"/>
    <n v="1.6481678992984528E-2"/>
    <n v="1.6481678992984528E-2"/>
    <n v="1.6481678992984528E-2"/>
    <n v="1.6481678992984528E-2"/>
    <n v="1.6481678992984528E-2"/>
    <n v="1.6481678992984528E-2"/>
    <n v="0.19778014791581433"/>
    <n v="1.826307002527398E-2"/>
    <n v="1.826307002527398E-2"/>
    <n v="1.826307002527398E-2"/>
    <n v="1.826307002527398E-2"/>
    <n v="1.826307002527398E-2"/>
    <n v="1.826307002527398E-2"/>
    <n v="1.826307002527398E-2"/>
    <n v="1.826307002527398E-2"/>
    <n v="1.826307002527398E-2"/>
    <n v="1.826307002527398E-2"/>
    <n v="1.826307002527398E-2"/>
    <n v="1.826307002527398E-2"/>
    <n v="0.21915684030328772"/>
    <n v="2.0004125022749921E-2"/>
    <n v="2.0004125022749921E-2"/>
    <n v="2.0004125022749921E-2"/>
    <n v="2.0004125022749921E-2"/>
    <n v="2.0004125022749921E-2"/>
    <n v="2.0004125022749921E-2"/>
    <n v="2.0004125022749921E-2"/>
    <n v="2.0004125022749921E-2"/>
    <n v="2.0004125022749921E-2"/>
    <n v="2.0004125022749921E-2"/>
    <n v="2.0004125022749921E-2"/>
    <n v="2.0004125022749921E-2"/>
    <n v="0.24004950027299907"/>
    <n v="2.1705894088388196E-2"/>
    <n v="2.1705894088388196E-2"/>
    <n v="2.1705894088388196E-2"/>
    <n v="2.1705894088388196E-2"/>
    <n v="2.1705894088388196E-2"/>
    <n v="2.1705894088388196E-2"/>
    <n v="2.1705894088388196E-2"/>
    <n v="2.1705894088388196E-2"/>
    <n v="2.1705894088388196E-2"/>
    <n v="2.1705894088388196E-2"/>
    <n v="2.1705894088388196E-2"/>
    <n v="2.1705894088388196E-2"/>
    <n v="0.26047072906065832"/>
  </r>
  <r>
    <s v="DE Florida"/>
    <x v="29"/>
    <s v="Regulated &amp; Renewable Energy"/>
    <s v="PEF Fossil Hydro Maintenance Debary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0"/>
    <n v="0"/>
    <n v="0"/>
    <n v="1.2858427784133016E-3"/>
    <n v="3.7365694036323852E-3"/>
    <n v="3.7365694036323852E-3"/>
    <n v="3.7365694036323852E-3"/>
    <n v="3.7365694036323852E-3"/>
    <n v="3.7365694036323852E-3"/>
    <n v="3.7365694036323852E-3"/>
    <n v="3.7365694036323852E-3"/>
    <n v="2.7441828603840004E-2"/>
    <n v="5.7617015180178857E-3"/>
    <n v="5.7617015180178857E-3"/>
    <n v="5.7617015180178857E-3"/>
    <n v="5.7617015180178857E-3"/>
    <n v="5.7617015180178857E-3"/>
    <n v="5.7617015180178857E-3"/>
    <n v="5.7617015180178857E-3"/>
    <n v="5.7617015180178857E-3"/>
    <n v="5.7617015180178857E-3"/>
    <n v="5.7617015180178857E-3"/>
    <n v="5.7617015180178857E-3"/>
    <n v="7.6758378991626068E-3"/>
    <n v="7.1054554597359348E-2"/>
    <n v="8.0628342428897531E-3"/>
    <n v="8.0628342428897531E-3"/>
    <n v="8.0628342428897531E-3"/>
    <n v="8.0628342428897531E-3"/>
    <n v="8.0628342428897531E-3"/>
    <n v="8.0628342428897531E-3"/>
    <n v="8.0628342428897531E-3"/>
    <n v="8.0628342428897531E-3"/>
    <n v="8.0628342428897531E-3"/>
    <n v="8.0628342428897531E-3"/>
    <n v="8.0628342428897531E-3"/>
    <n v="8.0628342428897531E-3"/>
    <n v="9.6754010914677044E-2"/>
    <n v="8.4925902387643463E-3"/>
    <n v="8.4925902387643463E-3"/>
    <n v="8.4925902387643463E-3"/>
    <n v="8.4925902387643463E-3"/>
    <n v="8.4925902387643463E-3"/>
    <n v="8.4925902387643463E-3"/>
    <n v="8.4925902387643463E-3"/>
    <n v="8.4925902387643463E-3"/>
    <n v="8.4925902387643463E-3"/>
    <n v="8.4925902387643463E-3"/>
    <n v="8.4925902387643463E-3"/>
    <n v="8.4925902387643463E-3"/>
    <n v="0.10191108286517218"/>
    <n v="8.9643088616518547E-3"/>
    <n v="8.9643088616518547E-3"/>
    <n v="8.9643088616518547E-3"/>
    <n v="8.9643088616518547E-3"/>
    <n v="8.9643088616518547E-3"/>
    <n v="8.9643088616518547E-3"/>
    <n v="8.9643088616518547E-3"/>
    <n v="8.9643088616518547E-3"/>
    <n v="8.9643088616518547E-3"/>
    <n v="8.9643088616518547E-3"/>
    <n v="8.9643088616518547E-3"/>
    <n v="8.9643088616518547E-3"/>
    <n v="0.10757170633982223"/>
    <n v="9.4768976620910432E-3"/>
    <n v="9.4768976620910432E-3"/>
    <n v="9.4768976620910432E-3"/>
    <n v="9.4768976620910432E-3"/>
    <n v="9.4768976620910432E-3"/>
    <n v="9.4768976620910432E-3"/>
    <n v="9.4768976620910432E-3"/>
    <n v="9.4768976620910432E-3"/>
    <n v="9.4768976620910432E-3"/>
    <n v="9.4768976620910432E-3"/>
    <n v="9.4768976620910432E-3"/>
    <n v="9.4768976620910432E-3"/>
    <n v="0.11372277194509255"/>
  </r>
  <r>
    <s v="DE Florida"/>
    <x v="29"/>
    <s v="Regulated &amp; Renewable Energy"/>
    <s v="PEF Fossil Hydro Maintenance Debary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0"/>
    <n v="0"/>
    <n v="0"/>
    <n v="2.821520251193282E-4"/>
    <n v="8.1991409986744584E-4"/>
    <n v="8.1991409986744584E-4"/>
    <n v="8.1991409986744584E-4"/>
    <n v="8.1991409986744584E-4"/>
    <n v="8.1991409986744584E-4"/>
    <n v="8.1991409986744584E-4"/>
    <n v="8.1991409986744584E-4"/>
    <n v="6.0215507241914486E-3"/>
    <n v="1.2642881219490127E-3"/>
    <n v="1.2642881219490127E-3"/>
    <n v="1.2642881219490127E-3"/>
    <n v="1.2642881219490127E-3"/>
    <n v="1.2642881219490127E-3"/>
    <n v="1.2642881219490127E-3"/>
    <n v="1.2642881219490127E-3"/>
    <n v="1.2642881219490127E-3"/>
    <n v="1.2642881219490127E-3"/>
    <n v="1.2642881219490127E-3"/>
    <n v="1.2642881219490127E-3"/>
    <n v="1.684306389626347E-3"/>
    <n v="1.5591475731065483E-2"/>
    <n v="1.7692248601652802E-3"/>
    <n v="1.7692248601652802E-3"/>
    <n v="1.7692248601652802E-3"/>
    <n v="1.7692248601652802E-3"/>
    <n v="1.7692248601652802E-3"/>
    <n v="1.7692248601652802E-3"/>
    <n v="1.7692248601652802E-3"/>
    <n v="1.7692248601652802E-3"/>
    <n v="1.7692248601652802E-3"/>
    <n v="1.7692248601652802E-3"/>
    <n v="1.7692248601652802E-3"/>
    <n v="1.7692248601652802E-3"/>
    <n v="2.1230698321983359E-2"/>
    <n v="1.8635260660194032E-3"/>
    <n v="1.8635260660194032E-3"/>
    <n v="1.8635260660194032E-3"/>
    <n v="1.8635260660194032E-3"/>
    <n v="1.8635260660194032E-3"/>
    <n v="1.8635260660194032E-3"/>
    <n v="1.8635260660194032E-3"/>
    <n v="1.8635260660194032E-3"/>
    <n v="1.8635260660194032E-3"/>
    <n v="1.8635260660194032E-3"/>
    <n v="1.8635260660194032E-3"/>
    <n v="1.8635260660194032E-3"/>
    <n v="2.2362312792232834E-2"/>
    <n v="1.9670351162459393E-3"/>
    <n v="1.9670351162459393E-3"/>
    <n v="1.9670351162459393E-3"/>
    <n v="1.9670351162459393E-3"/>
    <n v="1.9670351162459393E-3"/>
    <n v="1.9670351162459393E-3"/>
    <n v="1.9670351162459393E-3"/>
    <n v="1.9670351162459393E-3"/>
    <n v="1.9670351162459393E-3"/>
    <n v="1.9670351162459393E-3"/>
    <n v="1.9670351162459393E-3"/>
    <n v="1.9670351162459393E-3"/>
    <n v="2.360442139495127E-2"/>
    <n v="2.079512295046812E-3"/>
    <n v="2.079512295046812E-3"/>
    <n v="2.079512295046812E-3"/>
    <n v="2.079512295046812E-3"/>
    <n v="2.079512295046812E-3"/>
    <n v="2.079512295046812E-3"/>
    <n v="2.079512295046812E-3"/>
    <n v="2.079512295046812E-3"/>
    <n v="2.079512295046812E-3"/>
    <n v="2.079512295046812E-3"/>
    <n v="2.079512295046812E-3"/>
    <n v="2.079512295046812E-3"/>
    <n v="2.4954147540561744E-2"/>
  </r>
  <r>
    <s v="DE Florida"/>
    <x v="29"/>
    <s v="Regulated &amp; Renewable Energy"/>
    <s v="PEF Fossil Hydro Maintenance Debary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0"/>
    <n v="0"/>
    <n v="0"/>
    <n v="1.5889799672850851E-4"/>
    <n v="4.6174649252755148E-4"/>
    <n v="4.6174649252755148E-4"/>
    <n v="4.6174649252755148E-4"/>
    <n v="4.6174649252755148E-4"/>
    <n v="4.6174649252755148E-4"/>
    <n v="4.6174649252755148E-4"/>
    <n v="4.6174649252755148E-4"/>
    <n v="3.3911234444213693E-3"/>
    <n v="7.1200215479716813E-4"/>
    <n v="7.1200215479716813E-4"/>
    <n v="7.1200215479716813E-4"/>
    <n v="7.1200215479716813E-4"/>
    <n v="7.1200215479716813E-4"/>
    <n v="7.1200215479716813E-4"/>
    <n v="7.1200215479716813E-4"/>
    <n v="7.1200215479716813E-4"/>
    <n v="7.1200215479716813E-4"/>
    <n v="7.1200215479716813E-4"/>
    <n v="7.1200215479716813E-4"/>
    <n v="9.4854152145626284E-4"/>
    <n v="8.7805652242251113E-3"/>
    <n v="9.9636458722436659E-4"/>
    <n v="9.9636458722436659E-4"/>
    <n v="9.9636458722436659E-4"/>
    <n v="9.9636458722436659E-4"/>
    <n v="9.9636458722436659E-4"/>
    <n v="9.9636458722436659E-4"/>
    <n v="9.9636458722436659E-4"/>
    <n v="9.9636458722436659E-4"/>
    <n v="9.9636458722436659E-4"/>
    <n v="9.9636458722436659E-4"/>
    <n v="9.9636458722436659E-4"/>
    <n v="9.9636458722436659E-4"/>
    <n v="1.1956375046692396E-2"/>
    <n v="1.0494716761880758E-3"/>
    <n v="1.0494716761880758E-3"/>
    <n v="1.0494716761880758E-3"/>
    <n v="1.0494716761880758E-3"/>
    <n v="1.0494716761880758E-3"/>
    <n v="1.0494716761880758E-3"/>
    <n v="1.0494716761880758E-3"/>
    <n v="1.0494716761880758E-3"/>
    <n v="1.0494716761880758E-3"/>
    <n v="1.0494716761880758E-3"/>
    <n v="1.0494716761880758E-3"/>
    <n v="1.0494716761880758E-3"/>
    <n v="1.2593660114256909E-2"/>
    <n v="1.1077642959816472E-3"/>
    <n v="1.1077642959816472E-3"/>
    <n v="1.1077642959816472E-3"/>
    <n v="1.1077642959816472E-3"/>
    <n v="1.1077642959816472E-3"/>
    <n v="1.1077642959816472E-3"/>
    <n v="1.1077642959816472E-3"/>
    <n v="1.1077642959816472E-3"/>
    <n v="1.1077642959816472E-3"/>
    <n v="1.1077642959816472E-3"/>
    <n v="1.1077642959816472E-3"/>
    <n v="1.1077642959816472E-3"/>
    <n v="1.3293171551779769E-2"/>
    <n v="1.1711074471838204E-3"/>
    <n v="1.1711074471838204E-3"/>
    <n v="1.1711074471838204E-3"/>
    <n v="1.1711074471838204E-3"/>
    <n v="1.1711074471838204E-3"/>
    <n v="1.1711074471838204E-3"/>
    <n v="1.1711074471838204E-3"/>
    <n v="1.1711074471838204E-3"/>
    <n v="1.1711074471838204E-3"/>
    <n v="1.1711074471838204E-3"/>
    <n v="1.1711074471838204E-3"/>
    <n v="1.1711074471838204E-3"/>
    <n v="1.4053289366205845E-2"/>
  </r>
  <r>
    <s v="DE Florida"/>
    <x v="29"/>
    <s v="Regulated &amp; Renewable Energy"/>
    <s v="PEF Fossil Hydro Maintenance Debary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0"/>
    <n v="0"/>
    <n v="0"/>
    <n v="-1.1544969945939628E-6"/>
    <n v="-3.354887719561282E-6"/>
    <n v="-3.354887719561282E-6"/>
    <n v="-3.354887719561282E-6"/>
    <n v="-3.354887719561282E-6"/>
    <n v="-3.354887719561282E-6"/>
    <n v="-3.354887719561282E-6"/>
    <n v="-3.354887719561282E-6"/>
    <n v="-2.4638711031522936E-5"/>
    <n v="-5.173157401488355E-6"/>
    <n v="-5.173157401488355E-6"/>
    <n v="-5.173157401488355E-6"/>
    <n v="-5.173157401488355E-6"/>
    <n v="-5.173157401488355E-6"/>
    <n v="-5.173157401488355E-6"/>
    <n v="-5.173157401488355E-6"/>
    <n v="-5.173157401488355E-6"/>
    <n v="-5.173157401488355E-6"/>
    <n v="-5.173157401488355E-6"/>
    <n v="-5.173157401488355E-6"/>
    <n v="-6.8917693005274151E-6"/>
    <n v="-6.3796500716899323E-5"/>
    <n v="-7.2392348874968925E-6"/>
    <n v="-7.2392348874968925E-6"/>
    <n v="-7.2392348874968925E-6"/>
    <n v="-7.2392348874968925E-6"/>
    <n v="-7.2392348874968925E-6"/>
    <n v="-7.2392348874968925E-6"/>
    <n v="-7.2392348874968925E-6"/>
    <n v="-7.2392348874968925E-6"/>
    <n v="-7.2392348874968925E-6"/>
    <n v="-7.2392348874968925E-6"/>
    <n v="-7.2392348874968925E-6"/>
    <n v="-7.2392348874968925E-6"/>
    <n v="-8.6870818649962707E-5"/>
    <n v="-7.625092329771595E-6"/>
    <n v="-7.625092329771595E-6"/>
    <n v="-7.625092329771595E-6"/>
    <n v="-7.625092329771595E-6"/>
    <n v="-7.625092329771595E-6"/>
    <n v="-7.625092329771595E-6"/>
    <n v="-7.625092329771595E-6"/>
    <n v="-7.625092329771595E-6"/>
    <n v="-7.625092329771595E-6"/>
    <n v="-7.625092329771595E-6"/>
    <n v="-7.625092329771595E-6"/>
    <n v="-7.625092329771595E-6"/>
    <n v="-9.150110795725913E-5"/>
    <n v="-8.0486260164402342E-6"/>
    <n v="-8.0486260164402342E-6"/>
    <n v="-8.0486260164402342E-6"/>
    <n v="-8.0486260164402342E-6"/>
    <n v="-8.0486260164402342E-6"/>
    <n v="-8.0486260164402342E-6"/>
    <n v="-8.0486260164402342E-6"/>
    <n v="-8.0486260164402342E-6"/>
    <n v="-8.0486260164402342E-6"/>
    <n v="-8.0486260164402342E-6"/>
    <n v="-8.0486260164402342E-6"/>
    <n v="-8.0486260164402342E-6"/>
    <n v="-9.6583512197282831E-5"/>
    <n v="-8.5088550891576709E-6"/>
    <n v="-8.5088550891576709E-6"/>
    <n v="-8.5088550891576709E-6"/>
    <n v="-8.5088550891576709E-6"/>
    <n v="-8.5088550891576709E-6"/>
    <n v="-8.5088550891576709E-6"/>
    <n v="-8.5088550891576709E-6"/>
    <n v="-8.5088550891576709E-6"/>
    <n v="-8.5088550891576709E-6"/>
    <n v="-8.5088550891576709E-6"/>
    <n v="-8.5088550891576709E-6"/>
    <n v="-8.5088550891576709E-6"/>
    <n v="-1.0210626106989202E-4"/>
  </r>
  <r>
    <s v="DE Florida"/>
    <x v="29"/>
    <s v="Regulated &amp; Renewable Energy"/>
    <s v="PEF Fossil Hydro Maintenance Hines 1 BG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0"/>
    <n v="0"/>
    <n v="0.22100648352182628"/>
    <n v="0.22100648352182628"/>
    <n v="0.22100648352182628"/>
    <n v="0.22100648352182628"/>
    <n v="0.22100648352182628"/>
    <n v="0.22100648352182628"/>
    <n v="0.22100648352182628"/>
    <n v="0.22100648352182628"/>
    <n v="0.22100648352182628"/>
    <n v="1.989058351696436"/>
    <n v="0.22100648352182628"/>
    <n v="0.22100648352182628"/>
    <n v="0.22100648352182628"/>
    <n v="0.22100648352182628"/>
    <n v="0.22100648352182628"/>
    <n v="0.22100648352182628"/>
    <n v="0.23312378349761972"/>
    <n v="0.23312378349761972"/>
    <n v="0.23312378349761972"/>
    <n v="0.23312378349761972"/>
    <n v="0.23312378349761972"/>
    <n v="0.61396478625830586"/>
    <n v="3.1056226048773614"/>
    <n v="0.61396478625830586"/>
    <n v="0.61396478625830586"/>
    <n v="0.61396478625830586"/>
    <n v="0.61396478625830586"/>
    <n v="0.61396478625830586"/>
    <n v="0.62037219250126741"/>
    <n v="0.62541119550316304"/>
    <n v="0.62541119550316304"/>
    <n v="0.62541119550316304"/>
    <n v="0.62541119550316304"/>
    <n v="0.62541119550316304"/>
    <n v="0.62541119550316304"/>
    <n v="7.442663296811773"/>
    <n v="0.64102509034830768"/>
    <n v="0.64102509034830768"/>
    <n v="0.64102509034830768"/>
    <n v="0.64102509034830768"/>
    <n v="0.64102509034830768"/>
    <n v="0.65151101488514895"/>
    <n v="0.68768745453725144"/>
    <n v="0.68768745453725144"/>
    <n v="0.68768745453725144"/>
    <n v="0.68768745453725144"/>
    <n v="0.68768745453725144"/>
    <n v="0.68768745453725144"/>
    <n v="7.9827611938501972"/>
    <n v="0.69950509149027151"/>
    <n v="0.69950509149027151"/>
    <n v="0.69950509149027151"/>
    <n v="0.69950509149027151"/>
    <n v="0.69950509149027151"/>
    <n v="0.69950509149027151"/>
    <n v="0.70966825926986887"/>
    <n v="0.70966825926986887"/>
    <n v="0.70966825926986887"/>
    <n v="0.70966825926986887"/>
    <n v="0.70966825926986887"/>
    <n v="0.70966825926986887"/>
    <n v="8.4550401045608403"/>
    <n v="0.73151906999600314"/>
    <n v="0.73151906999600314"/>
    <n v="0.73151906999600314"/>
    <n v="0.73151906999600314"/>
    <n v="0.73151906999600314"/>
    <n v="0.73151906999600314"/>
    <n v="0.73151906999600314"/>
    <n v="0.73151906999600314"/>
    <n v="0.73151906999600314"/>
    <n v="0.73151906999600314"/>
    <n v="0.73151906999600314"/>
    <n v="0.73151906999600314"/>
    <n v="8.7782288399520372"/>
  </r>
  <r>
    <s v="DE Florida"/>
    <x v="29"/>
    <s v="Regulated &amp; Renewable Energy"/>
    <s v="PEF Fossil Hydro Maintenance Hines 1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0"/>
    <n v="0"/>
    <n v="0"/>
    <n v="2.9998882794283106E-2"/>
    <n v="2.9998882794283106E-2"/>
    <n v="2.9998882794283106E-2"/>
    <n v="2.9998882794283106E-2"/>
    <n v="2.9998882794283106E-2"/>
    <n v="3.4096790309220699E-2"/>
    <n v="3.4096790309220699E-2"/>
    <n v="3.4096790309220699E-2"/>
    <n v="3.4096790309220699E-2"/>
    <n v="0.28638157520829832"/>
    <n v="3.7501443139747494E-2"/>
    <n v="3.7501443139747494E-2"/>
    <n v="3.7501443139747494E-2"/>
    <n v="3.7501443139747494E-2"/>
    <n v="3.7501443139747494E-2"/>
    <n v="6.2112999324354344E-2"/>
    <n v="7.411841704285653E-2"/>
    <n v="7.411841704285653E-2"/>
    <n v="7.411841704285653E-2"/>
    <n v="7.411841704285653E-2"/>
    <n v="7.411841704285653E-2"/>
    <n v="0.27332740619660256"/>
    <n v="0.89353970643397695"/>
    <n v="0.27332740619660256"/>
    <n v="0.27332740619660256"/>
    <n v="0.27332740619660256"/>
    <n v="0.27332740619660256"/>
    <n v="0.27332740619660256"/>
    <n v="0.28232516176440881"/>
    <n v="0.28677169606591513"/>
    <n v="0.28677169606591513"/>
    <n v="0.28677169606591513"/>
    <n v="0.28677169606591513"/>
    <n v="0.28677169606591513"/>
    <n v="0.28677169606591513"/>
    <n v="3.3695923691429117"/>
    <n v="0.29830599202040398"/>
    <n v="0.29830599202040398"/>
    <n v="0.29830599202040398"/>
    <n v="0.30229286472659617"/>
    <n v="0.30229286472659617"/>
    <n v="0.31775862139623751"/>
    <n v="0.34918441391696853"/>
    <n v="0.34918441391696853"/>
    <n v="0.34918441391696853"/>
    <n v="0.34918441391696853"/>
    <n v="0.34918441391696853"/>
    <n v="0.34918441391696853"/>
    <n v="3.9123688104124525"/>
    <n v="0.3616109282682009"/>
    <n v="0.3616109282682009"/>
    <n v="0.3616109282682009"/>
    <n v="0.3616109282682009"/>
    <n v="0.3616109282682009"/>
    <n v="0.3616109282682009"/>
    <n v="0.37943776508694887"/>
    <n v="0.37943776508694887"/>
    <n v="0.37943776508694887"/>
    <n v="0.37943776508694887"/>
    <n v="0.37943776508694887"/>
    <n v="0.37943776508694887"/>
    <n v="4.4462921601308976"/>
    <n v="0.42095068006707215"/>
    <n v="0.42095068006707215"/>
    <n v="0.42095068006707215"/>
    <n v="0.42095068006707215"/>
    <n v="0.42095068006707215"/>
    <n v="0.42095068006707215"/>
    <n v="0.42095068006707215"/>
    <n v="0.42095068006707215"/>
    <n v="0.42095068006707215"/>
    <n v="0.42095068006707215"/>
    <n v="0.42095068006707215"/>
    <n v="0.42095068006707215"/>
    <n v="5.0514081608048675"/>
  </r>
  <r>
    <s v="DE Florida"/>
    <x v="29"/>
    <s v="Regulated &amp; Renewable Energy"/>
    <s v="PEF Fossil Hydro Maintenance Hines 1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0"/>
    <n v="0"/>
    <n v="0"/>
    <n v="6.3541030028463541E-3"/>
    <n v="6.3541030028463541E-3"/>
    <n v="6.3541030028463541E-3"/>
    <n v="6.3541030028463541E-3"/>
    <n v="6.3541030028463541E-3"/>
    <n v="7.2220862082413824E-3"/>
    <n v="7.2220862082413824E-3"/>
    <n v="7.2220862082413824E-3"/>
    <n v="7.2220862082413824E-3"/>
    <n v="6.0658859847197308E-2"/>
    <n v="7.9432302229185681E-3"/>
    <n v="7.9432302229185681E-3"/>
    <n v="7.9432302229185681E-3"/>
    <n v="7.9432302229185681E-3"/>
    <n v="7.9432302229185681E-3"/>
    <n v="1.3156236458175244E-2"/>
    <n v="1.5699119848155921E-2"/>
    <n v="1.5699119848155921E-2"/>
    <n v="1.5699119848155921E-2"/>
    <n v="1.5699119848155921E-2"/>
    <n v="1.5699119848155921E-2"/>
    <n v="5.789383906006694E-2"/>
    <n v="0.18926182587361462"/>
    <n v="5.789383906006694E-2"/>
    <n v="5.789383906006694E-2"/>
    <n v="5.789383906006694E-2"/>
    <n v="5.789383906006694E-2"/>
    <n v="5.789383906006694E-2"/>
    <n v="5.9799668530591044E-2"/>
    <n v="6.0741497354784728E-2"/>
    <n v="6.0741497354784728E-2"/>
    <n v="6.0741497354784728E-2"/>
    <n v="6.0741497354784728E-2"/>
    <n v="6.0741497354784728E-2"/>
    <n v="6.0741497354784728E-2"/>
    <n v="0.71371784795963411"/>
    <n v="6.3184596162704318E-2"/>
    <n v="6.3184596162704318E-2"/>
    <n v="6.3184596162704318E-2"/>
    <n v="6.4029052508931414E-2"/>
    <n v="6.4029052508931414E-2"/>
    <n v="6.7304864849661153E-2"/>
    <n v="7.3961191817315697E-2"/>
    <n v="7.3961191817315697E-2"/>
    <n v="7.3961191817315697E-2"/>
    <n v="7.3961191817315697E-2"/>
    <n v="7.3961191817315697E-2"/>
    <n v="7.3961191817315697E-2"/>
    <n v="0.82868390925953128"/>
    <n v="7.6593253946037235E-2"/>
    <n v="7.6593253946037235E-2"/>
    <n v="7.6593253946037235E-2"/>
    <n v="7.6593253946037235E-2"/>
    <n v="7.6593253946037235E-2"/>
    <n v="7.6593253946037235E-2"/>
    <n v="8.0369168411996192E-2"/>
    <n v="8.0369168411996192E-2"/>
    <n v="8.0369168411996192E-2"/>
    <n v="8.0369168411996192E-2"/>
    <n v="8.0369168411996192E-2"/>
    <n v="8.0369168411996192E-2"/>
    <n v="0.94177453414820034"/>
    <n v="8.9162047349082826E-2"/>
    <n v="8.9162047349082826E-2"/>
    <n v="8.9162047349082826E-2"/>
    <n v="8.9162047349082826E-2"/>
    <n v="8.9162047349082826E-2"/>
    <n v="8.9162047349082826E-2"/>
    <n v="8.9162047349082826E-2"/>
    <n v="8.9162047349082826E-2"/>
    <n v="8.9162047349082826E-2"/>
    <n v="8.9162047349082826E-2"/>
    <n v="8.9162047349082826E-2"/>
    <n v="8.9162047349082826E-2"/>
    <n v="1.0699445681889939"/>
  </r>
  <r>
    <s v="DE Florida"/>
    <x v="29"/>
    <s v="Regulated &amp; Renewable Energy"/>
    <s v="PEF Fossil Hydro Maintenance Hines 1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0"/>
    <n v="0"/>
    <n v="0"/>
    <n v="1.3891555358847976E-2"/>
    <n v="1.3891555358847976E-2"/>
    <n v="1.3891555358847976E-2"/>
    <n v="1.3891555358847976E-2"/>
    <n v="1.3891555358847976E-2"/>
    <n v="1.5789169663006104E-2"/>
    <n v="1.5789169663006104E-2"/>
    <n v="1.5789169663006104E-2"/>
    <n v="1.5789169663006104E-2"/>
    <n v="0.1326144554462643"/>
    <n v="1.7365759151263132E-2"/>
    <n v="1.7365759151263132E-2"/>
    <n v="1.7365759151263132E-2"/>
    <n v="1.7365759151263132E-2"/>
    <n v="1.7365759151263132E-2"/>
    <n v="2.8762610079025617E-2"/>
    <n v="3.4321947937915799E-2"/>
    <n v="3.4321947937915799E-2"/>
    <n v="3.4321947937915799E-2"/>
    <n v="3.4321947937915799E-2"/>
    <n v="3.4321947937915799E-2"/>
    <n v="0.12656947328031881"/>
    <n v="0.41377061880523908"/>
    <n v="0.12656947328031881"/>
    <n v="0.12656947328031881"/>
    <n v="0.12656947328031881"/>
    <n v="0.12656947328031881"/>
    <n v="0.12656947328031881"/>
    <n v="0.13073607301313472"/>
    <n v="0.13279514020964411"/>
    <n v="0.13279514020964411"/>
    <n v="0.13279514020964411"/>
    <n v="0.13279514020964411"/>
    <n v="0.13279514020964411"/>
    <n v="0.13279514020964411"/>
    <n v="1.5603542806725934"/>
    <n v="0.13813634131498082"/>
    <n v="0.13813634131498082"/>
    <n v="0.13813634131498082"/>
    <n v="0.13998252147059756"/>
    <n v="0.13998252147059756"/>
    <n v="0.14714422255845666"/>
    <n v="0.16169653061383524"/>
    <n v="0.16169653061383524"/>
    <n v="0.16169653061383524"/>
    <n v="0.16169653061383524"/>
    <n v="0.16169653061383524"/>
    <n v="0.16169653061383524"/>
    <n v="1.8116974731276052"/>
    <n v="0.16745084000822344"/>
    <n v="0.16745084000822344"/>
    <n v="0.16745084000822344"/>
    <n v="0.16745084000822344"/>
    <n v="0.16745084000822344"/>
    <n v="0.16745084000822344"/>
    <n v="0.17570589913558987"/>
    <n v="0.17570589913558987"/>
    <n v="0.17570589913558987"/>
    <n v="0.17570589913558987"/>
    <n v="0.17570589913558987"/>
    <n v="0.17570589913558987"/>
    <n v="2.0589404348628793"/>
    <n v="0.19492925603140993"/>
    <n v="0.19492925603140993"/>
    <n v="0.19492925603140993"/>
    <n v="0.19492925603140993"/>
    <n v="0.19492925603140993"/>
    <n v="0.19492925603140993"/>
    <n v="0.19492925603140993"/>
    <n v="0.19492925603140993"/>
    <n v="0.19492925603140993"/>
    <n v="0.19492925603140993"/>
    <n v="0.19492925603140993"/>
    <n v="0.19492925603140993"/>
    <n v="2.3391510723769193"/>
  </r>
  <r>
    <s v="DE Florida"/>
    <x v="29"/>
    <s v="Regulated &amp; Renewable Energy"/>
    <s v="PEF Fossil Hydro Maintenance Hines 1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0"/>
    <n v="0"/>
    <n v="2.5769485489436389E-2"/>
    <n v="2.5769485489436389E-2"/>
    <n v="2.5769485489436389E-2"/>
    <n v="2.5769485489436389E-2"/>
    <n v="2.5769485489436389E-2"/>
    <n v="2.9289648855765522E-2"/>
    <n v="2.9289648855765522E-2"/>
    <n v="2.9289648855765522E-2"/>
    <n v="2.9289648855765522E-2"/>
    <n v="0.24600602287024401"/>
    <n v="3.2214296160616114E-2"/>
    <n v="3.2214296160616114E-2"/>
    <n v="3.2214296160616114E-2"/>
    <n v="3.2214296160616114E-2"/>
    <n v="3.2214296160616114E-2"/>
    <n v="5.3355988146977E-2"/>
    <n v="6.366882012185715E-2"/>
    <n v="6.366882012185715E-2"/>
    <n v="6.366882012185715E-2"/>
    <n v="6.366882012185715E-2"/>
    <n v="6.366882012185715E-2"/>
    <n v="0.23479229797154044"/>
    <n v="0.76756386753088379"/>
    <n v="0.23479229797154044"/>
    <n v="0.23479229797154044"/>
    <n v="0.23479229797154044"/>
    <n v="0.23479229797154044"/>
    <n v="0.23479229797154044"/>
    <n v="0.24252152756271747"/>
    <n v="0.24634118686141779"/>
    <n v="0.24634118686141779"/>
    <n v="0.24634118686141779"/>
    <n v="0.24634118686141779"/>
    <n v="0.24634118686141779"/>
    <n v="0.24634118686141779"/>
    <n v="2.8945301385889257"/>
    <n v="0.25624935332710214"/>
    <n v="0.25624935332710214"/>
    <n v="0.25624935332710214"/>
    <n v="0.25967410361076326"/>
    <n v="0.25967410361076326"/>
    <n v="0.27295938829716038"/>
    <n v="0.29995458675692727"/>
    <n v="0.29995458675692727"/>
    <n v="0.29995458675692727"/>
    <n v="0.29995458675692727"/>
    <n v="0.29995458675692727"/>
    <n v="0.29995458675692727"/>
    <n v="3.3607831760415561"/>
    <n v="0.31062909649021397"/>
    <n v="0.31062909649021397"/>
    <n v="0.31062909649021397"/>
    <n v="0.31062909649021397"/>
    <n v="0.31062909649021397"/>
    <n v="0.31062909649021397"/>
    <n v="0.32594256244765579"/>
    <n v="0.32594256244765579"/>
    <n v="0.32594256244765579"/>
    <n v="0.32594256244765579"/>
    <n v="0.32594256244765579"/>
    <n v="0.32594256244765579"/>
    <n v="3.8194299536272198"/>
    <n v="0.36160264864189334"/>
    <n v="0.36160264864189334"/>
    <n v="0.36160264864189334"/>
    <n v="0.36160264864189334"/>
    <n v="0.36160264864189334"/>
    <n v="0.36160264864189334"/>
    <n v="0.36160264864189334"/>
    <n v="0.36160264864189334"/>
    <n v="0.36160264864189334"/>
    <n v="0.36160264864189334"/>
    <n v="0.36160264864189334"/>
    <n v="0.36160264864189334"/>
    <n v="4.3392317837027212"/>
  </r>
  <r>
    <s v="DE Florida"/>
    <x v="29"/>
    <s v="Regulated &amp; Renewable Energy"/>
    <s v="PEF Fossil Hydro Maintenance Hines 1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0"/>
    <n v="0"/>
    <n v="0"/>
    <n v="2.2147195322984634E-2"/>
    <n v="2.2147195322984634E-2"/>
    <n v="2.2147195322984634E-2"/>
    <n v="2.2147195322984634E-2"/>
    <n v="2.2147195322984634E-2"/>
    <n v="2.5172546592604084E-2"/>
    <n v="2.5172546592604084E-2"/>
    <n v="2.5172546592604084E-2"/>
    <n v="2.5172546592604084E-2"/>
    <n v="0.21142616298533953"/>
    <n v="2.7686090572281857E-2"/>
    <n v="2.7686090572281857E-2"/>
    <n v="2.7686090572281857E-2"/>
    <n v="2.7686090572281857E-2"/>
    <n v="2.7686090572281857E-2"/>
    <n v="4.5855998623890157E-2"/>
    <n v="5.4719206396292887E-2"/>
    <n v="5.4719206396292887E-2"/>
    <n v="5.4719206396292887E-2"/>
    <n v="5.4719206396292887E-2"/>
    <n v="5.4719206396292887E-2"/>
    <n v="0.20178869638820426"/>
    <n v="0.65967117985496815"/>
    <n v="0.20178869638820426"/>
    <n v="0.20178869638820426"/>
    <n v="0.20178869638820426"/>
    <n v="0.20178869638820426"/>
    <n v="0.20178869638820426"/>
    <n v="0.20843136197977635"/>
    <n v="0.21171402236603221"/>
    <n v="0.21171402236603221"/>
    <n v="0.21171402236603221"/>
    <n v="0.21171402236603221"/>
    <n v="0.21171402236603221"/>
    <n v="0.21171402236603221"/>
    <n v="2.4876589781169915"/>
    <n v="0.22022929453939477"/>
    <n v="0.22022929453939477"/>
    <n v="0.22022929453939477"/>
    <n v="0.22317267764698942"/>
    <n v="0.22317267764698942"/>
    <n v="0.23459048927230705"/>
    <n v="0.25779099366729502"/>
    <n v="0.25779099366729502"/>
    <n v="0.25779099366729502"/>
    <n v="0.25779099366729502"/>
    <n v="0.25779099366729502"/>
    <n v="0.25779099366729502"/>
    <n v="2.8883696901882403"/>
    <n v="0.26696506177189294"/>
    <n v="0.26696506177189294"/>
    <n v="0.26696506177189294"/>
    <n v="0.26696506177189294"/>
    <n v="0.26696506177189294"/>
    <n v="0.26696506177189294"/>
    <n v="0.28012609587945247"/>
    <n v="0.28012609587945247"/>
    <n v="0.28012609587945247"/>
    <n v="0.28012609587945247"/>
    <n v="0.28012609587945247"/>
    <n v="0.28012609587945247"/>
    <n v="3.2825469459080723"/>
    <n v="0.31077390211185801"/>
    <n v="0.31077390211185801"/>
    <n v="0.31077390211185801"/>
    <n v="0.31077390211185801"/>
    <n v="0.31077390211185801"/>
    <n v="0.31077390211185801"/>
    <n v="0.31077390211185801"/>
    <n v="0.31077390211185801"/>
    <n v="0.31077390211185801"/>
    <n v="0.31077390211185801"/>
    <n v="0.31077390211185801"/>
    <n v="0.31077390211185801"/>
    <n v="3.7292868253422955"/>
  </r>
  <r>
    <s v="DE Florida"/>
    <x v="29"/>
    <s v="Regulated &amp; Renewable Energy"/>
    <s v="PEF Fossil Hydro Maintenance Hines 1 Other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97316540472548E-3"/>
    <n v="2.297316540472548E-3"/>
    <n v="2.297316540472548E-3"/>
    <n v="2.297316540472548E-3"/>
    <n v="2.297316540472548E-3"/>
    <n v="2.297316540472548E-3"/>
    <n v="2.297316540472548E-3"/>
    <n v="2.297316540472548E-3"/>
    <n v="2.297316540472548E-3"/>
    <n v="2.297316540472548E-3"/>
    <n v="2.297316540472548E-3"/>
    <n v="2.297316540472548E-3"/>
    <n v="2.7567798485670581E-2"/>
    <n v="1.3688931374080386E-2"/>
    <n v="1.3688931374080386E-2"/>
    <n v="1.3688931374080386E-2"/>
    <n v="1.3688931374080386E-2"/>
    <n v="1.3688931374080386E-2"/>
    <n v="1.3688931374080386E-2"/>
    <n v="1.3688931374080386E-2"/>
    <n v="1.3688931374080386E-2"/>
    <n v="1.3688931374080386E-2"/>
    <n v="1.3688931374080386E-2"/>
    <n v="1.3688931374080386E-2"/>
    <n v="1.3688931374080386E-2"/>
    <n v="0.16426717648896469"/>
    <n v="2.629816562797048E-2"/>
    <n v="2.629816562797048E-2"/>
    <n v="2.629816562797048E-2"/>
    <n v="2.629816562797048E-2"/>
    <n v="2.629816562797048E-2"/>
    <n v="2.629816562797048E-2"/>
    <n v="2.629816562797048E-2"/>
    <n v="2.629816562797048E-2"/>
    <n v="2.629816562797048E-2"/>
    <n v="2.629816562797048E-2"/>
    <n v="2.629816562797048E-2"/>
    <n v="2.629816562797048E-2"/>
    <n v="0.31557798753564587"/>
    <n v="4.0438891196223771E-2"/>
    <n v="4.0438891196223771E-2"/>
    <n v="4.0438891196223771E-2"/>
    <n v="4.0438891196223771E-2"/>
    <n v="4.0438891196223771E-2"/>
    <n v="4.0438891196223771E-2"/>
    <n v="4.0438891196223771E-2"/>
    <n v="4.0438891196223771E-2"/>
    <n v="4.0438891196223771E-2"/>
    <n v="4.0438891196223771E-2"/>
    <n v="4.0438891196223771E-2"/>
    <n v="4.0438891196223771E-2"/>
    <n v="0.48526669435468534"/>
    <n v="7.7616613840105861E-2"/>
    <n v="7.7616613840105861E-2"/>
    <n v="7.7616613840105861E-2"/>
    <n v="7.7616613840105861E-2"/>
    <n v="7.7616613840105861E-2"/>
    <n v="7.7616613840105861E-2"/>
    <n v="7.7616613840105861E-2"/>
    <n v="7.7616613840105861E-2"/>
    <n v="7.7616613840105861E-2"/>
    <n v="7.7616613840105861E-2"/>
    <n v="7.7616613840105861E-2"/>
    <n v="7.7616613840105861E-2"/>
    <n v="0.93139936608127039"/>
  </r>
  <r>
    <s v="DE Florida"/>
    <x v="29"/>
    <s v="Regulated &amp; Renewable Energy"/>
    <s v="PEF Fossil Hydro Maintenance Hines 1 Other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65976518155344E-4"/>
    <n v="4.865976518155344E-4"/>
    <n v="4.865976518155344E-4"/>
    <n v="4.865976518155344E-4"/>
    <n v="4.865976518155344E-4"/>
    <n v="4.865976518155344E-4"/>
    <n v="4.865976518155344E-4"/>
    <n v="4.865976518155344E-4"/>
    <n v="4.865976518155344E-4"/>
    <n v="4.865976518155344E-4"/>
    <n v="4.865976518155344E-4"/>
    <n v="4.865976518155344E-4"/>
    <n v="5.8391718217864139E-3"/>
    <n v="2.8994706420291286E-3"/>
    <n v="2.8994706420291286E-3"/>
    <n v="2.8994706420291286E-3"/>
    <n v="2.8994706420291286E-3"/>
    <n v="2.8994706420291286E-3"/>
    <n v="2.8994706420291286E-3"/>
    <n v="2.8994706420291286E-3"/>
    <n v="2.8994706420291286E-3"/>
    <n v="2.8994706420291286E-3"/>
    <n v="2.8994706420291286E-3"/>
    <n v="2.8994706420291286E-3"/>
    <n v="2.8994706420291286E-3"/>
    <n v="3.4793647704349541E-2"/>
    <n v="5.5702492102064974E-3"/>
    <n v="5.5702492102064974E-3"/>
    <n v="5.5702492102064974E-3"/>
    <n v="5.5702492102064974E-3"/>
    <n v="5.5702492102064974E-3"/>
    <n v="5.5702492102064974E-3"/>
    <n v="5.5702492102064974E-3"/>
    <n v="5.5702492102064974E-3"/>
    <n v="5.5702492102064974E-3"/>
    <n v="5.5702492102064974E-3"/>
    <n v="5.5702492102064974E-3"/>
    <n v="5.5702492102064974E-3"/>
    <n v="6.6842990522477969E-2"/>
    <n v="8.5654149772725792E-3"/>
    <n v="8.5654149772725792E-3"/>
    <n v="8.5654149772725792E-3"/>
    <n v="8.5654149772725792E-3"/>
    <n v="8.5654149772725792E-3"/>
    <n v="8.5654149772725792E-3"/>
    <n v="8.5654149772725792E-3"/>
    <n v="8.5654149772725792E-3"/>
    <n v="8.5654149772725792E-3"/>
    <n v="8.5654149772725792E-3"/>
    <n v="8.5654149772725792E-3"/>
    <n v="8.5654149772725792E-3"/>
    <n v="0.10278497972727092"/>
    <n v="1.644007753422284E-2"/>
    <n v="1.644007753422284E-2"/>
    <n v="1.644007753422284E-2"/>
    <n v="1.644007753422284E-2"/>
    <n v="1.644007753422284E-2"/>
    <n v="1.644007753422284E-2"/>
    <n v="1.644007753422284E-2"/>
    <n v="1.644007753422284E-2"/>
    <n v="1.644007753422284E-2"/>
    <n v="1.644007753422284E-2"/>
    <n v="1.644007753422284E-2"/>
    <n v="1.644007753422284E-2"/>
    <n v="0.19728093041067404"/>
  </r>
  <r>
    <s v="DE Florida"/>
    <x v="29"/>
    <s v="Regulated &amp; Renewable Energy"/>
    <s v="PEF Fossil Hydro Maintenance Hines 1 Other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638162801267328E-3"/>
    <n v="1.0638162801267328E-3"/>
    <n v="1.0638162801267328E-3"/>
    <n v="1.0638162801267328E-3"/>
    <n v="1.0638162801267328E-3"/>
    <n v="1.0638162801267328E-3"/>
    <n v="1.0638162801267328E-3"/>
    <n v="1.0638162801267328E-3"/>
    <n v="1.0638162801267328E-3"/>
    <n v="1.0638162801267328E-3"/>
    <n v="1.0638162801267328E-3"/>
    <n v="1.0638162801267328E-3"/>
    <n v="1.2765795361520794E-2"/>
    <n v="6.3389209963841623E-3"/>
    <n v="6.3389209963841623E-3"/>
    <n v="6.3389209963841623E-3"/>
    <n v="6.3389209963841623E-3"/>
    <n v="6.3389209963841623E-3"/>
    <n v="6.3389209963841623E-3"/>
    <n v="6.3389209963841623E-3"/>
    <n v="6.3389209963841623E-3"/>
    <n v="6.3389209963841623E-3"/>
    <n v="6.3389209963841623E-3"/>
    <n v="6.3389209963841623E-3"/>
    <n v="6.3389209963841623E-3"/>
    <n v="7.6067051956609955E-2"/>
    <n v="1.2177867628889323E-2"/>
    <n v="1.2177867628889323E-2"/>
    <n v="1.2177867628889323E-2"/>
    <n v="1.2177867628889323E-2"/>
    <n v="1.2177867628889323E-2"/>
    <n v="1.2177867628889323E-2"/>
    <n v="1.2177867628889323E-2"/>
    <n v="1.2177867628889323E-2"/>
    <n v="1.2177867628889323E-2"/>
    <n v="1.2177867628889323E-2"/>
    <n v="1.2177867628889323E-2"/>
    <n v="1.2177867628889323E-2"/>
    <n v="0.14613441154667187"/>
    <n v="1.8726000550796089E-2"/>
    <n v="1.8726000550796089E-2"/>
    <n v="1.8726000550796089E-2"/>
    <n v="1.8726000550796089E-2"/>
    <n v="1.8726000550796089E-2"/>
    <n v="1.8726000550796089E-2"/>
    <n v="1.8726000550796089E-2"/>
    <n v="1.8726000550796089E-2"/>
    <n v="1.8726000550796089E-2"/>
    <n v="1.8726000550796089E-2"/>
    <n v="1.8726000550796089E-2"/>
    <n v="1.8726000550796089E-2"/>
    <n v="0.22471200660955312"/>
    <n v="3.5941854746599861E-2"/>
    <n v="3.5941854746599861E-2"/>
    <n v="3.5941854746599861E-2"/>
    <n v="3.5941854746599861E-2"/>
    <n v="3.5941854746599861E-2"/>
    <n v="3.5941854746599861E-2"/>
    <n v="3.5941854746599861E-2"/>
    <n v="3.5941854746599861E-2"/>
    <n v="3.5941854746599861E-2"/>
    <n v="3.5941854746599861E-2"/>
    <n v="3.5941854746599861E-2"/>
    <n v="3.5941854746599861E-2"/>
    <n v="0.43130225695919822"/>
  </r>
  <r>
    <s v="DE Florida"/>
    <x v="29"/>
    <s v="Regulated &amp; Renewable Energy"/>
    <s v="PEF Fossil Hydro Maintenance Hines 1 Other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734289990764715E-3"/>
    <n v="1.9734289990764715E-3"/>
    <n v="1.9734289990764715E-3"/>
    <n v="1.9734289990764715E-3"/>
    <n v="1.9734289990764715E-3"/>
    <n v="1.9734289990764715E-3"/>
    <n v="1.9734289990764715E-3"/>
    <n v="1.9734289990764715E-3"/>
    <n v="1.9734289990764715E-3"/>
    <n v="1.9734289990764715E-3"/>
    <n v="1.9734289990764715E-3"/>
    <n v="1.9734289990764715E-3"/>
    <n v="2.3681147988917652E-2"/>
    <n v="1.1758995187429417E-2"/>
    <n v="1.1758995187429417E-2"/>
    <n v="1.1758995187429417E-2"/>
    <n v="1.1758995187429417E-2"/>
    <n v="1.1758995187429417E-2"/>
    <n v="1.1758995187429417E-2"/>
    <n v="1.1758995187429417E-2"/>
    <n v="1.1758995187429417E-2"/>
    <n v="1.1758995187429417E-2"/>
    <n v="1.1758995187429417E-2"/>
    <n v="1.1758995187429417E-2"/>
    <n v="1.1758995187429417E-2"/>
    <n v="0.14110794224915299"/>
    <n v="2.2590514526557862E-2"/>
    <n v="2.2590514526557862E-2"/>
    <n v="2.2590514526557862E-2"/>
    <n v="2.2590514526557862E-2"/>
    <n v="2.2590514526557862E-2"/>
    <n v="2.2590514526557862E-2"/>
    <n v="2.2590514526557862E-2"/>
    <n v="2.2590514526557862E-2"/>
    <n v="2.2590514526557862E-2"/>
    <n v="2.2590514526557862E-2"/>
    <n v="2.2590514526557862E-2"/>
    <n v="2.2590514526557862E-2"/>
    <n v="0.27108617431869436"/>
    <n v="3.4737607631326717E-2"/>
    <n v="3.4737607631326717E-2"/>
    <n v="3.4737607631326717E-2"/>
    <n v="3.4737607631326717E-2"/>
    <n v="3.4737607631326717E-2"/>
    <n v="3.4737607631326717E-2"/>
    <n v="3.4737607631326717E-2"/>
    <n v="3.4737607631326717E-2"/>
    <n v="3.4737607631326717E-2"/>
    <n v="3.4737607631326717E-2"/>
    <n v="3.4737607631326717E-2"/>
    <n v="3.4737607631326717E-2"/>
    <n v="0.4168512915759206"/>
    <n v="6.6673823082136305E-2"/>
    <n v="6.6673823082136305E-2"/>
    <n v="6.6673823082136305E-2"/>
    <n v="6.6673823082136305E-2"/>
    <n v="6.6673823082136305E-2"/>
    <n v="6.6673823082136305E-2"/>
    <n v="6.6673823082136305E-2"/>
    <n v="6.6673823082136305E-2"/>
    <n v="6.6673823082136305E-2"/>
    <n v="6.6673823082136305E-2"/>
    <n v="6.6673823082136305E-2"/>
    <n v="6.6673823082136305E-2"/>
    <n v="0.80008587698563571"/>
  </r>
  <r>
    <s v="DE Florida"/>
    <x v="29"/>
    <s v="Regulated &amp; Renewable Energy"/>
    <s v="PEF Fossil Hydro Maintenance Hines 1 Other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960337665238069E-3"/>
    <n v="1.6960337665238069E-3"/>
    <n v="1.6960337665238069E-3"/>
    <n v="1.6960337665238069E-3"/>
    <n v="1.6960337665238069E-3"/>
    <n v="1.6960337665238069E-3"/>
    <n v="1.6960337665238069E-3"/>
    <n v="1.6960337665238069E-3"/>
    <n v="1.6960337665238069E-3"/>
    <n v="1.6960337665238069E-3"/>
    <n v="1.6960337665238069E-3"/>
    <n v="1.6960337665238069E-3"/>
    <n v="2.0352405198285684E-2"/>
    <n v="1.0106090918761888E-2"/>
    <n v="1.0106090918761888E-2"/>
    <n v="1.0106090918761888E-2"/>
    <n v="1.0106090918761888E-2"/>
    <n v="1.0106090918761888E-2"/>
    <n v="1.0106090918761888E-2"/>
    <n v="1.0106090918761888E-2"/>
    <n v="1.0106090918761888E-2"/>
    <n v="1.0106090918761888E-2"/>
    <n v="1.0106090918761888E-2"/>
    <n v="1.0106090918761888E-2"/>
    <n v="1.0106090918761888E-2"/>
    <n v="0.12127309102514262"/>
    <n v="1.9415076716972703E-2"/>
    <n v="1.9415076716972703E-2"/>
    <n v="1.9415076716972703E-2"/>
    <n v="1.9415076716972703E-2"/>
    <n v="1.9415076716972703E-2"/>
    <n v="1.9415076716972703E-2"/>
    <n v="1.9415076716972703E-2"/>
    <n v="1.9415076716972703E-2"/>
    <n v="1.9415076716972703E-2"/>
    <n v="1.9415076716972703E-2"/>
    <n v="1.9415076716972703E-2"/>
    <n v="1.9415076716972703E-2"/>
    <n v="0.23298092060367245"/>
    <n v="2.9854712529960744E-2"/>
    <n v="2.9854712529960744E-2"/>
    <n v="2.9854712529960744E-2"/>
    <n v="2.9854712529960744E-2"/>
    <n v="2.9854712529960744E-2"/>
    <n v="2.9854712529960744E-2"/>
    <n v="2.9854712529960744E-2"/>
    <n v="2.9854712529960744E-2"/>
    <n v="2.9854712529960744E-2"/>
    <n v="2.9854712529960744E-2"/>
    <n v="2.9854712529960744E-2"/>
    <n v="2.9854712529960744E-2"/>
    <n v="0.35825655035952891"/>
    <n v="5.7301810833725431E-2"/>
    <n v="5.7301810833725431E-2"/>
    <n v="5.7301810833725431E-2"/>
    <n v="5.7301810833725431E-2"/>
    <n v="5.7301810833725431E-2"/>
    <n v="5.7301810833725431E-2"/>
    <n v="5.7301810833725431E-2"/>
    <n v="5.7301810833725431E-2"/>
    <n v="5.7301810833725431E-2"/>
    <n v="5.7301810833725431E-2"/>
    <n v="5.7301810833725431E-2"/>
    <n v="5.7301810833725431E-2"/>
    <n v="0.68762173000470517"/>
  </r>
  <r>
    <s v="DE Florida"/>
    <x v="29"/>
    <s v="Regulated &amp; Renewable Energy"/>
    <s v="PEF Fossil Hydro Maintenance Hines 2 BG-341"/>
    <s v="AFUDC Not Eligible"/>
    <s v="Maintenance"/>
    <s v="Maintenance"/>
    <s v="Fossil Hydro"/>
    <s v="BG - Other Production Plant"/>
    <s v="~"/>
    <s v="PEF Hines 2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052204212702319E-2"/>
    <n v="2.7194230005347361E-2"/>
    <n v="5.2246434218049684E-2"/>
    <n v="2.7194230005347361E-2"/>
    <n v="2.7194230005347361E-2"/>
    <n v="2.7194230005347361E-2"/>
    <n v="2.7194230005347361E-2"/>
    <n v="2.7453440969982656E-2"/>
    <n v="3.031342979427426E-2"/>
    <n v="3.031342979427426E-2"/>
    <n v="3.031342979427426E-2"/>
    <n v="3.031342979427426E-2"/>
    <n v="3.031342979427426E-2"/>
    <n v="3.031342979427426E-2"/>
    <n v="3.4038532717047952E-2"/>
    <n v="0.35214947247406558"/>
    <n v="3.4038532717047952E-2"/>
    <n v="3.4038532717047952E-2"/>
    <n v="3.4038532717047952E-2"/>
    <n v="3.4038532717047952E-2"/>
    <n v="3.4434717462248965E-2"/>
    <n v="3.4434717462248965E-2"/>
    <n v="3.4434717462248965E-2"/>
    <n v="3.4434717462248965E-2"/>
    <n v="8.6260512911431483E-2"/>
    <n v="9.130780427366153E-2"/>
    <n v="9.130780427366153E-2"/>
    <n v="9.130780427366153E-2"/>
    <n v="0.63407692644960378"/>
    <n v="9.130780427366153E-2"/>
    <n v="9.130780427366153E-2"/>
    <n v="9.130780427366153E-2"/>
    <n v="9.130780427366153E-2"/>
    <n v="9.130780427366153E-2"/>
    <n v="9.130780427366153E-2"/>
    <n v="9.2661175421583086E-2"/>
    <n v="9.2661175421583086E-2"/>
    <n v="9.2661175421583086E-2"/>
    <n v="9.2661175421583086E-2"/>
    <n v="9.2661175421583086E-2"/>
    <n v="9.2661175421583086E-2"/>
    <n v="1.1038138781714679"/>
    <n v="9.2661175421583086E-2"/>
    <n v="9.2661175421583086E-2"/>
    <n v="9.2661175421583086E-2"/>
    <n v="9.2661175421583086E-2"/>
    <n v="9.2661175421583086E-2"/>
    <n v="9.5465669765258512E-2"/>
    <n v="9.9763761961884509E-2"/>
    <n v="9.9763761961884509E-2"/>
    <n v="9.9763761961884509E-2"/>
    <n v="9.9763761961884509E-2"/>
    <n v="9.9763761961884509E-2"/>
    <n v="9.9763761961884509E-2"/>
    <n v="1.1573541186444811"/>
    <n v="0.10457081276250123"/>
    <n v="0.10457081276250123"/>
    <n v="0.10457081276250123"/>
    <n v="0.10457081276250123"/>
    <n v="0.10457081276250123"/>
    <n v="0.10457081276250123"/>
    <n v="0.10457081276250123"/>
    <n v="0.10457081276250123"/>
    <n v="0.10457081276250123"/>
    <n v="0.10457081276250123"/>
    <n v="0.10457081276250123"/>
    <n v="0.10457081276250123"/>
    <n v="1.2548497531500145"/>
  </r>
  <r>
    <s v="DE Florida"/>
    <x v="29"/>
    <s v="Regulated &amp; Renewable Energy"/>
    <s v="PEF Fossil Hydro Maintenance Hines 2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763852917827344E-2"/>
    <n v="1.6457370087138268E-2"/>
    <n v="3.2221223004965611E-2"/>
    <n v="1.6457370087138268E-2"/>
    <n v="1.6457370087138268E-2"/>
    <n v="1.6457370087138268E-2"/>
    <n v="1.6457370087138268E-2"/>
    <n v="1.7089050436032951E-2"/>
    <n v="1.8723429301122724E-2"/>
    <n v="1.8723429301122724E-2"/>
    <n v="1.8723429301122724E-2"/>
    <n v="1.8723429301122724E-2"/>
    <n v="1.8723429301122724E-2"/>
    <n v="1.8723429301122724E-2"/>
    <n v="2.0077865694603594E-2"/>
    <n v="0.21533697228592596"/>
    <n v="2.0077865694603594E-2"/>
    <n v="2.0077865694603594E-2"/>
    <n v="2.0077865694603594E-2"/>
    <n v="2.0077865694603594E-2"/>
    <n v="2.1043341072768305E-2"/>
    <n v="2.1043341072768305E-2"/>
    <n v="2.1043341072768305E-2"/>
    <n v="2.1043341072768305E-2"/>
    <n v="7.0099494824552092E-2"/>
    <n v="7.7640188333738827E-2"/>
    <n v="7.7640188333738827E-2"/>
    <n v="7.7640188333738827E-2"/>
    <n v="0.46750488689525616"/>
    <n v="7.7640188333738827E-2"/>
    <n v="7.7640188333738827E-2"/>
    <n v="7.7640188333738827E-2"/>
    <n v="7.7640188333738827E-2"/>
    <n v="7.7640188333738827E-2"/>
    <n v="7.7640188333738827E-2"/>
    <n v="8.086103402197295E-2"/>
    <n v="8.086103402197295E-2"/>
    <n v="8.086103402197295E-2"/>
    <n v="8.086103402197295E-2"/>
    <n v="8.086103402197295E-2"/>
    <n v="8.086103402197295E-2"/>
    <n v="0.95100733413427074"/>
    <n v="8.086103402197295E-2"/>
    <n v="8.086103402197295E-2"/>
    <n v="8.086103402197295E-2"/>
    <n v="8.086103402197295E-2"/>
    <n v="8.086103402197295E-2"/>
    <n v="8.7641834477680591E-2"/>
    <n v="9.8017505679653574E-2"/>
    <n v="9.8017505679653574E-2"/>
    <n v="9.8017505679653574E-2"/>
    <n v="9.8017505679653574E-2"/>
    <n v="9.8017505679653574E-2"/>
    <n v="9.8017505679653574E-2"/>
    <n v="1.0800520386654671"/>
    <n v="0.10967615537589219"/>
    <n v="0.10967615537589219"/>
    <n v="0.10967615537589219"/>
    <n v="0.10967615537589219"/>
    <n v="0.10967615537589219"/>
    <n v="0.10967615537589219"/>
    <n v="0.10967615537589219"/>
    <n v="0.10967615537589219"/>
    <n v="0.10967615537589219"/>
    <n v="0.10967615537589219"/>
    <n v="0.10967615537589219"/>
    <n v="0.10967615537589219"/>
    <n v="1.3161138645107062"/>
  </r>
  <r>
    <s v="DE Florida"/>
    <x v="29"/>
    <s v="Regulated &amp; Renewable Energy"/>
    <s v="PEF Fossil Hydro Maintenance Hines 2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820718210799611E-2"/>
    <n v="4.052860236478862E-2"/>
    <n v="7.9349320575588231E-2"/>
    <n v="4.052860236478862E-2"/>
    <n v="4.052860236478862E-2"/>
    <n v="4.052860236478862E-2"/>
    <n v="4.052860236478862E-2"/>
    <n v="4.2084204599316444E-2"/>
    <n v="4.6109093800076717E-2"/>
    <n v="4.6109093800076717E-2"/>
    <n v="4.6109093800076717E-2"/>
    <n v="4.6109093800076717E-2"/>
    <n v="4.6109093800076717E-2"/>
    <n v="4.6109093800076717E-2"/>
    <n v="4.9444585055917444E-2"/>
    <n v="0.53029776191484868"/>
    <n v="4.9444585055917444E-2"/>
    <n v="4.9444585055917444E-2"/>
    <n v="4.9444585055917444E-2"/>
    <n v="4.9444585055917444E-2"/>
    <n v="5.182221407385651E-2"/>
    <n v="5.182221407385651E-2"/>
    <n v="5.182221407385651E-2"/>
    <n v="5.182221407385651E-2"/>
    <n v="0.17263027546204721"/>
    <n v="0.19120036471543023"/>
    <n v="0.19120036471543023"/>
    <n v="0.19120036471543023"/>
    <n v="1.1512985661274338"/>
    <n v="0.19120036471543023"/>
    <n v="0.19120036471543023"/>
    <n v="0.19120036471543023"/>
    <n v="0.19120036471543023"/>
    <n v="0.19120036471543023"/>
    <n v="0.19120036471543023"/>
    <n v="0.1991321861189656"/>
    <n v="0.1991321861189656"/>
    <n v="0.1991321861189656"/>
    <n v="0.1991321861189656"/>
    <n v="0.1991321861189656"/>
    <n v="0.1991321861189656"/>
    <n v="2.3419953050063751"/>
    <n v="0.1991321861189656"/>
    <n v="0.1991321861189656"/>
    <n v="0.1991321861189656"/>
    <n v="0.1991321861189656"/>
    <n v="0.1991321861189656"/>
    <n v="0.21583086075866803"/>
    <n v="0.24138242511244443"/>
    <n v="0.24138242511244443"/>
    <n v="0.24138242511244443"/>
    <n v="0.24138242511244443"/>
    <n v="0.24138242511244443"/>
    <n v="0.24138242511244443"/>
    <n v="2.6597863420281627"/>
    <n v="0.27009345652577105"/>
    <n v="0.27009345652577105"/>
    <n v="0.27009345652577105"/>
    <n v="0.27009345652577105"/>
    <n v="0.27009345652577105"/>
    <n v="0.27009345652577105"/>
    <n v="0.27009345652577105"/>
    <n v="0.27009345652577105"/>
    <n v="0.27009345652577105"/>
    <n v="0.27009345652577105"/>
    <n v="0.27009345652577105"/>
    <n v="0.27009345652577105"/>
    <n v="3.2411214783092528"/>
  </r>
  <r>
    <s v="DE Florida"/>
    <x v="29"/>
    <s v="Regulated &amp; Renewable Energy"/>
    <s v="PEF Fossil Hydro Maintenance Hines 2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041557165137614E-2"/>
    <n v="2.6143238964050103E-2"/>
    <n v="5.1184796129187721E-2"/>
    <n v="2.6143238964050103E-2"/>
    <n v="2.6143238964050103E-2"/>
    <n v="2.6143238964050103E-2"/>
    <n v="2.6143238964050103E-2"/>
    <n v="2.7146690318829707E-2"/>
    <n v="2.9742971316437435E-2"/>
    <n v="2.9742971316437435E-2"/>
    <n v="2.9742971316437435E-2"/>
    <n v="2.9742971316437435E-2"/>
    <n v="2.9742971316437435E-2"/>
    <n v="2.9742971316437435E-2"/>
    <n v="3.189455167884598E-2"/>
    <n v="0.34207202575250073"/>
    <n v="3.189455167884598E-2"/>
    <n v="3.189455167884598E-2"/>
    <n v="3.189455167884598E-2"/>
    <n v="3.189455167884598E-2"/>
    <n v="3.3428257394435536E-2"/>
    <n v="3.3428257394435536E-2"/>
    <n v="3.3428257394435536E-2"/>
    <n v="3.3428257394435536E-2"/>
    <n v="0.11135630750144515"/>
    <n v="0.12333506891394203"/>
    <n v="0.12333506891394203"/>
    <n v="0.12333506891394203"/>
    <n v="0.74265275053639734"/>
    <n v="0.12333506891394203"/>
    <n v="0.12333506891394203"/>
    <n v="0.12333506891394203"/>
    <n v="0.12333506891394203"/>
    <n v="0.12333506891394203"/>
    <n v="0.12333506891394203"/>
    <n v="0.12845153768120093"/>
    <n v="0.12845153768120093"/>
    <n v="0.12845153768120093"/>
    <n v="0.12845153768120093"/>
    <n v="0.12845153768120093"/>
    <n v="0.12845153768120093"/>
    <n v="1.5107196395708582"/>
    <n v="0.12845153768120093"/>
    <n v="0.12845153768120093"/>
    <n v="0.12845153768120093"/>
    <n v="0.12845153768120093"/>
    <n v="0.12845153768120093"/>
    <n v="0.13922309398231725"/>
    <n v="0.15570524790186677"/>
    <n v="0.15570524790186677"/>
    <n v="0.15570524790186677"/>
    <n v="0.15570524790186677"/>
    <n v="0.15570524790186677"/>
    <n v="0.15570524790186677"/>
    <n v="1.7157122697995226"/>
    <n v="0.1742254282419391"/>
    <n v="0.1742254282419391"/>
    <n v="0.1742254282419391"/>
    <n v="0.1742254282419391"/>
    <n v="0.1742254282419391"/>
    <n v="0.1742254282419391"/>
    <n v="0.1742254282419391"/>
    <n v="0.1742254282419391"/>
    <n v="0.1742254282419391"/>
    <n v="0.1742254282419391"/>
    <n v="0.1742254282419391"/>
    <n v="0.1742254282419391"/>
    <n v="2.0907051389032691"/>
  </r>
  <r>
    <s v="DE Florida"/>
    <x v="29"/>
    <s v="Regulated &amp; Renewable Energy"/>
    <s v="PEF Fossil Hydro Maintenance Hines 2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326016034456824E-3"/>
    <n v="9.3255837386442449E-3"/>
    <n v="1.8258185342089929E-2"/>
    <n v="9.3255837386442449E-3"/>
    <n v="9.3255837386442449E-3"/>
    <n v="9.3255837386442449E-3"/>
    <n v="9.3255837386442449E-3"/>
    <n v="9.6835259832728157E-3"/>
    <n v="1.0609648254714993E-2"/>
    <n v="1.0609648254714993E-2"/>
    <n v="1.0609648254714993E-2"/>
    <n v="1.0609648254714993E-2"/>
    <n v="1.0609648254714993E-2"/>
    <n v="1.0609648254714993E-2"/>
    <n v="1.1377140869828781E-2"/>
    <n v="0.12202089133596856"/>
    <n v="1.1377140869828781E-2"/>
    <n v="1.1377140869828781E-2"/>
    <n v="1.1377140869828781E-2"/>
    <n v="1.1377140869828781E-2"/>
    <n v="1.1924223054959047E-2"/>
    <n v="1.1924223054959047E-2"/>
    <n v="1.1924223054959047E-2"/>
    <n v="1.1924223054959047E-2"/>
    <n v="3.9721741678020228E-2"/>
    <n v="4.3994645589449696E-2"/>
    <n v="4.3994645589449696E-2"/>
    <n v="4.3994645589449696E-2"/>
    <n v="0.26491113414552064"/>
    <n v="4.3994645589449696E-2"/>
    <n v="4.3994645589449696E-2"/>
    <n v="4.3994645589449696E-2"/>
    <n v="4.3994645589449696E-2"/>
    <n v="4.3994645589449696E-2"/>
    <n v="4.3994645589449696E-2"/>
    <n v="4.5819691990662562E-2"/>
    <n v="4.5819691990662562E-2"/>
    <n v="4.5819691990662562E-2"/>
    <n v="4.5819691990662562E-2"/>
    <n v="4.5819691990662562E-2"/>
    <n v="4.5819691990662562E-2"/>
    <n v="0.53888602548067355"/>
    <n v="4.5819691990662562E-2"/>
    <n v="4.5819691990662562E-2"/>
    <n v="4.5819691990662562E-2"/>
    <n v="4.5819691990662562E-2"/>
    <n v="4.5819691990662562E-2"/>
    <n v="4.9662036063563009E-2"/>
    <n v="5.5541380125080732E-2"/>
    <n v="5.5541380125080732E-2"/>
    <n v="5.5541380125080732E-2"/>
    <n v="5.5541380125080732E-2"/>
    <n v="5.5541380125080732E-2"/>
    <n v="5.5541380125080732E-2"/>
    <n v="0.61200877676736021"/>
    <n v="6.2147837632264322E-2"/>
    <n v="6.2147837632264322E-2"/>
    <n v="6.2147837632264322E-2"/>
    <n v="6.2147837632264322E-2"/>
    <n v="6.2147837632264322E-2"/>
    <n v="6.2147837632264322E-2"/>
    <n v="6.2147837632264322E-2"/>
    <n v="6.2147837632264322E-2"/>
    <n v="6.2147837632264322E-2"/>
    <n v="6.2147837632264322E-2"/>
    <n v="6.2147837632264322E-2"/>
    <n v="6.2147837632264322E-2"/>
    <n v="0.7457740515871718"/>
  </r>
  <r>
    <s v="DE Florida"/>
    <x v="29"/>
    <s v="Regulated &amp; Renewable Energy"/>
    <s v="PEF Fossil Hydro Maintenance Hines 2 Other BG-341"/>
    <s v="AFUDC Not Eligible"/>
    <s v="Maintenance"/>
    <s v="Maintenance"/>
    <s v="Fossil Hydro"/>
    <s v="BG - Other Production Plant"/>
    <s v="~"/>
    <s v="PEF Hines 2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849075890980324E-4"/>
    <n v="3.4849075890980324E-4"/>
    <n v="3.4849075890980324E-4"/>
    <n v="3.4849075890980324E-4"/>
    <n v="3.4849075890980324E-4"/>
    <n v="3.4849075890980324E-4"/>
    <n v="3.4849075890980324E-4"/>
    <n v="3.4849075890980324E-4"/>
    <n v="3.4849075890980324E-4"/>
    <n v="3.4849075890980324E-4"/>
    <n v="3.4849075890980324E-4"/>
    <n v="3.4849075890980324E-4"/>
    <n v="4.1818891069176399E-3"/>
    <n v="2.076538430439214E-3"/>
    <n v="2.076538430439214E-3"/>
    <n v="2.076538430439214E-3"/>
    <n v="2.076538430439214E-3"/>
    <n v="2.076538430439214E-3"/>
    <n v="2.076538430439214E-3"/>
    <n v="2.076538430439214E-3"/>
    <n v="2.076538430439214E-3"/>
    <n v="2.076538430439214E-3"/>
    <n v="2.076538430439214E-3"/>
    <n v="2.076538430439214E-3"/>
    <n v="2.076538430439214E-3"/>
    <n v="2.4918461165270574E-2"/>
    <n v="3.9892925229882328E-3"/>
    <n v="3.9892925229882328E-3"/>
    <n v="3.9892925229882328E-3"/>
    <n v="3.9892925229882328E-3"/>
    <n v="3.9892925229882328E-3"/>
    <n v="3.9892925229882328E-3"/>
    <n v="3.9892925229882328E-3"/>
    <n v="3.9892925229882328E-3"/>
    <n v="3.9892925229882328E-3"/>
    <n v="3.9892925229882328E-3"/>
    <n v="3.9892925229882328E-3"/>
    <n v="3.9892925229882328E-3"/>
    <n v="4.7871510275858807E-2"/>
    <n v="6.1343657418117615E-3"/>
    <n v="6.1343657418117615E-3"/>
    <n v="6.1343657418117615E-3"/>
    <n v="6.1343657418117615E-3"/>
    <n v="6.1343657418117615E-3"/>
    <n v="6.1343657418117615E-3"/>
    <n v="6.1343657418117615E-3"/>
    <n v="6.1343657418117615E-3"/>
    <n v="6.1343657418117615E-3"/>
    <n v="6.1343657418117615E-3"/>
    <n v="6.1343657418117615E-3"/>
    <n v="6.1343657418117615E-3"/>
    <n v="7.3612388901741141E-2"/>
    <n v="1.1774029475145092E-2"/>
    <n v="1.1774029475145092E-2"/>
    <n v="1.1774029475145092E-2"/>
    <n v="1.1774029475145092E-2"/>
    <n v="1.1774029475145092E-2"/>
    <n v="1.1774029475145092E-2"/>
    <n v="1.1774029475145092E-2"/>
    <n v="1.1774029475145092E-2"/>
    <n v="1.1774029475145092E-2"/>
    <n v="1.1774029475145092E-2"/>
    <n v="1.1774029475145092E-2"/>
    <n v="1.1774029475145092E-2"/>
    <n v="0.14128835370174112"/>
  </r>
  <r>
    <s v="DE Florida"/>
    <x v="29"/>
    <s v="Regulated &amp; Renewable Energy"/>
    <s v="PEF Fossil Hydro Maintenance Hines 2 Other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924943080415055E-4"/>
    <n v="8.4924943080415055E-4"/>
    <n v="8.4924943080415055E-4"/>
    <n v="8.4924943080415055E-4"/>
    <n v="8.4924943080415055E-4"/>
    <n v="8.4924943080415055E-4"/>
    <n v="8.4924943080415055E-4"/>
    <n v="8.4924943080415055E-4"/>
    <n v="8.4924943080415055E-4"/>
    <n v="8.4924943080415055E-4"/>
    <n v="8.4924943080415055E-4"/>
    <n v="8.4924943080415055E-4"/>
    <n v="1.0190993169649809E-2"/>
    <n v="5.0603897950905596E-3"/>
    <n v="5.0603897950905596E-3"/>
    <n v="5.0603897950905596E-3"/>
    <n v="5.0603897950905596E-3"/>
    <n v="5.0603897950905596E-3"/>
    <n v="5.0603897950905596E-3"/>
    <n v="5.0603897950905596E-3"/>
    <n v="5.0603897950905596E-3"/>
    <n v="5.0603897950905596E-3"/>
    <n v="5.0603897950905596E-3"/>
    <n v="5.0603897950905596E-3"/>
    <n v="5.0603897950905596E-3"/>
    <n v="6.0724677541086729E-2"/>
    <n v="9.7216477557458998E-3"/>
    <n v="9.7216477557458998E-3"/>
    <n v="9.7216477557458998E-3"/>
    <n v="9.7216477557458998E-3"/>
    <n v="9.7216477557458998E-3"/>
    <n v="9.7216477557458998E-3"/>
    <n v="9.7216477557458998E-3"/>
    <n v="9.7216477557458998E-3"/>
    <n v="9.7216477557458998E-3"/>
    <n v="9.7216477557458998E-3"/>
    <n v="9.7216477557458998E-3"/>
    <n v="9.7216477557458998E-3"/>
    <n v="0.11665977306895077"/>
    <n v="1.4949052394083281E-2"/>
    <n v="1.4949052394083281E-2"/>
    <n v="1.4949052394083281E-2"/>
    <n v="1.4949052394083281E-2"/>
    <n v="1.4949052394083281E-2"/>
    <n v="1.4949052394083281E-2"/>
    <n v="1.4949052394083281E-2"/>
    <n v="1.4949052394083281E-2"/>
    <n v="1.4949052394083281E-2"/>
    <n v="1.4949052394083281E-2"/>
    <n v="1.4949052394083281E-2"/>
    <n v="1.4949052394083281E-2"/>
    <n v="0.17938862872899938"/>
    <n v="2.8692548003112408E-2"/>
    <n v="2.8692548003112408E-2"/>
    <n v="2.8692548003112408E-2"/>
    <n v="2.8692548003112408E-2"/>
    <n v="2.8692548003112408E-2"/>
    <n v="2.8692548003112408E-2"/>
    <n v="2.8692548003112408E-2"/>
    <n v="2.8692548003112408E-2"/>
    <n v="2.8692548003112408E-2"/>
    <n v="2.8692548003112408E-2"/>
    <n v="2.8692548003112408E-2"/>
    <n v="2.8692548003112408E-2"/>
    <n v="0.34431057603734883"/>
  </r>
  <r>
    <s v="DE Florida"/>
    <x v="29"/>
    <s v="Regulated &amp; Renewable Energy"/>
    <s v="PEF Fossil Hydro Maintenance Hines 2 Other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913968822080168E-3"/>
    <n v="2.0913968822080168E-3"/>
    <n v="2.0913968822080168E-3"/>
    <n v="2.0913968822080168E-3"/>
    <n v="2.0913968822080168E-3"/>
    <n v="2.0913968822080168E-3"/>
    <n v="2.0913968822080168E-3"/>
    <n v="2.0913968822080168E-3"/>
    <n v="2.0913968822080168E-3"/>
    <n v="2.0913968822080168E-3"/>
    <n v="2.0913968822080168E-3"/>
    <n v="2.0913968822080168E-3"/>
    <n v="2.5096762586496204E-2"/>
    <n v="1.2461925857495141E-2"/>
    <n v="1.2461925857495141E-2"/>
    <n v="1.2461925857495141E-2"/>
    <n v="1.2461925857495141E-2"/>
    <n v="1.2461925857495141E-2"/>
    <n v="1.2461925857495141E-2"/>
    <n v="1.2461925857495141E-2"/>
    <n v="1.2461925857495141E-2"/>
    <n v="1.2461925857495141E-2"/>
    <n v="1.2461925857495141E-2"/>
    <n v="1.2461925857495141E-2"/>
    <n v="1.2461925857495141E-2"/>
    <n v="0.14954311028994169"/>
    <n v="2.3940933096703056E-2"/>
    <n v="2.3940933096703056E-2"/>
    <n v="2.3940933096703056E-2"/>
    <n v="2.3940933096703056E-2"/>
    <n v="2.3940933096703056E-2"/>
    <n v="2.3940933096703056E-2"/>
    <n v="2.3940933096703056E-2"/>
    <n v="2.3940933096703056E-2"/>
    <n v="2.3940933096703056E-2"/>
    <n v="2.3940933096703056E-2"/>
    <n v="2.3940933096703056E-2"/>
    <n v="2.3940933096703056E-2"/>
    <n v="0.28729119716043666"/>
    <n v="3.6814156635118896E-2"/>
    <n v="3.6814156635118896E-2"/>
    <n v="3.6814156635118896E-2"/>
    <n v="3.6814156635118896E-2"/>
    <n v="3.6814156635118896E-2"/>
    <n v="3.6814156635118896E-2"/>
    <n v="3.6814156635118896E-2"/>
    <n v="3.6814156635118896E-2"/>
    <n v="3.6814156635118896E-2"/>
    <n v="3.6814156635118896E-2"/>
    <n v="3.6814156635118896E-2"/>
    <n v="3.6814156635118896E-2"/>
    <n v="0.44176987962142672"/>
    <n v="7.065945912175256E-2"/>
    <n v="7.065945912175256E-2"/>
    <n v="7.065945912175256E-2"/>
    <n v="7.065945912175256E-2"/>
    <n v="7.065945912175256E-2"/>
    <n v="7.065945912175256E-2"/>
    <n v="7.065945912175256E-2"/>
    <n v="7.065945912175256E-2"/>
    <n v="7.065945912175256E-2"/>
    <n v="7.065945912175256E-2"/>
    <n v="7.065945912175256E-2"/>
    <n v="7.065945912175256E-2"/>
    <n v="0.8479135094610305"/>
  </r>
  <r>
    <s v="DE Florida"/>
    <x v="29"/>
    <s v="Regulated &amp; Renewable Energy"/>
    <s v="PEF Fossil Hydro Maintenance Hines 2 Other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490691825024858E-3"/>
    <n v="1.3490691825024858E-3"/>
    <n v="1.3490691825024858E-3"/>
    <n v="1.3490691825024858E-3"/>
    <n v="1.3490691825024858E-3"/>
    <n v="1.3490691825024858E-3"/>
    <n v="1.3490691825024858E-3"/>
    <n v="1.3490691825024858E-3"/>
    <n v="1.3490691825024858E-3"/>
    <n v="1.3490691825024858E-3"/>
    <n v="1.3490691825024858E-3"/>
    <n v="1.3490691825024858E-3"/>
    <n v="1.6188830190029833E-2"/>
    <n v="8.0386464525887599E-3"/>
    <n v="8.0386464525887599E-3"/>
    <n v="8.0386464525887599E-3"/>
    <n v="8.0386464525887599E-3"/>
    <n v="8.0386464525887599E-3"/>
    <n v="8.0386464525887599E-3"/>
    <n v="8.0386464525887599E-3"/>
    <n v="8.0386464525887599E-3"/>
    <n v="8.0386464525887599E-3"/>
    <n v="8.0386464525887599E-3"/>
    <n v="8.0386464525887599E-3"/>
    <n v="8.0386464525887599E-3"/>
    <n v="9.6463757431065097E-2"/>
    <n v="1.5443254848013593E-2"/>
    <n v="1.5443254848013593E-2"/>
    <n v="1.5443254848013593E-2"/>
    <n v="1.5443254848013593E-2"/>
    <n v="1.5443254848013593E-2"/>
    <n v="1.5443254848013593E-2"/>
    <n v="1.5443254848013593E-2"/>
    <n v="1.5443254848013593E-2"/>
    <n v="1.5443254848013593E-2"/>
    <n v="1.5443254848013593E-2"/>
    <n v="1.5443254848013593E-2"/>
    <n v="1.5443254848013593E-2"/>
    <n v="0.18531905817616312"/>
    <n v="2.3747211548797904E-2"/>
    <n v="2.3747211548797904E-2"/>
    <n v="2.3747211548797904E-2"/>
    <n v="2.3747211548797904E-2"/>
    <n v="2.3747211548797904E-2"/>
    <n v="2.3747211548797904E-2"/>
    <n v="2.3747211548797904E-2"/>
    <n v="2.3747211548797904E-2"/>
    <n v="2.3747211548797904E-2"/>
    <n v="2.3747211548797904E-2"/>
    <n v="2.3747211548797904E-2"/>
    <n v="2.3747211548797904E-2"/>
    <n v="0.28496653858557486"/>
    <n v="4.5579344389974366E-2"/>
    <n v="4.5579344389974366E-2"/>
    <n v="4.5579344389974366E-2"/>
    <n v="4.5579344389974366E-2"/>
    <n v="4.5579344389974366E-2"/>
    <n v="4.5579344389974366E-2"/>
    <n v="4.5579344389974366E-2"/>
    <n v="4.5579344389974366E-2"/>
    <n v="4.5579344389974366E-2"/>
    <n v="4.5579344389974366E-2"/>
    <n v="4.5579344389974366E-2"/>
    <n v="4.5579344389974366E-2"/>
    <n v="0.54695213267969234"/>
  </r>
  <r>
    <s v="DE Florida"/>
    <x v="29"/>
    <s v="Regulated &amp; Renewable Energy"/>
    <s v="PEF Fossil Hydro Maintenance Hines 2 Other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12279629142867E-4"/>
    <n v="4.812279629142867E-4"/>
    <n v="4.812279629142867E-4"/>
    <n v="4.812279629142867E-4"/>
    <n v="4.812279629142867E-4"/>
    <n v="4.812279629142867E-4"/>
    <n v="4.812279629142867E-4"/>
    <n v="4.812279629142867E-4"/>
    <n v="4.812279629142867E-4"/>
    <n v="4.812279629142867E-4"/>
    <n v="4.812279629142867E-4"/>
    <n v="4.812279629142867E-4"/>
    <n v="5.7747355549714399E-3"/>
    <n v="2.8674744834476253E-3"/>
    <n v="2.8674744834476253E-3"/>
    <n v="2.8674744834476253E-3"/>
    <n v="2.8674744834476253E-3"/>
    <n v="2.8674744834476253E-3"/>
    <n v="2.8674744834476253E-3"/>
    <n v="2.8674744834476253E-3"/>
    <n v="2.8674744834476253E-3"/>
    <n v="2.8674744834476253E-3"/>
    <n v="2.8674744834476253E-3"/>
    <n v="2.8674744834476253E-3"/>
    <n v="2.8674744834476253E-3"/>
    <n v="3.4409693801371495E-2"/>
    <n v="5.5087805487174721E-3"/>
    <n v="5.5087805487174721E-3"/>
    <n v="5.5087805487174721E-3"/>
    <n v="5.5087805487174721E-3"/>
    <n v="5.5087805487174721E-3"/>
    <n v="5.5087805487174721E-3"/>
    <n v="5.5087805487174721E-3"/>
    <n v="5.5087805487174721E-3"/>
    <n v="5.5087805487174721E-3"/>
    <n v="5.5087805487174721E-3"/>
    <n v="5.5087805487174721E-3"/>
    <n v="5.5087805487174721E-3"/>
    <n v="6.6105366584609665E-2"/>
    <n v="8.4708941451619238E-3"/>
    <n v="8.4708941451619238E-3"/>
    <n v="8.4708941451619238E-3"/>
    <n v="8.4708941451619238E-3"/>
    <n v="8.4708941451619238E-3"/>
    <n v="8.4708941451619238E-3"/>
    <n v="8.4708941451619238E-3"/>
    <n v="8.4708941451619238E-3"/>
    <n v="8.4708941451619238E-3"/>
    <n v="8.4708941451619238E-3"/>
    <n v="8.4708941451619238E-3"/>
    <n v="8.4708941451619238E-3"/>
    <n v="0.10165072974194306"/>
    <n v="1.6258658442050829E-2"/>
    <n v="1.6258658442050829E-2"/>
    <n v="1.6258658442050829E-2"/>
    <n v="1.6258658442050829E-2"/>
    <n v="1.6258658442050829E-2"/>
    <n v="1.6258658442050829E-2"/>
    <n v="1.6258658442050829E-2"/>
    <n v="1.6258658442050829E-2"/>
    <n v="1.6258658442050829E-2"/>
    <n v="1.6258658442050829E-2"/>
    <n v="1.6258658442050829E-2"/>
    <n v="1.6258658442050829E-2"/>
    <n v="0.19510390130460989"/>
  </r>
  <r>
    <s v="DE Florida"/>
    <x v="29"/>
    <s v="Regulated &amp; Renewable Energy"/>
    <s v="PEF Fossil Hydro Maintenance Hines 3 BG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"/>
    <n v="0"/>
    <n v="0"/>
    <n v="2.6717153939729149E-2"/>
    <n v="2.6717153939729149E-2"/>
    <n v="2.6717153939729149E-2"/>
    <n v="2.6717153939729149E-2"/>
    <n v="2.6717153939729149E-2"/>
    <n v="2.6717153939729149E-2"/>
    <n v="2.6717153939729149E-2"/>
    <n v="2.6717153939729149E-2"/>
    <n v="0.21373723151783319"/>
    <n v="2.6717153939729149E-2"/>
    <n v="2.6717153939729149E-2"/>
    <n v="2.6717153939729149E-2"/>
    <n v="2.6717153939729149E-2"/>
    <n v="2.6717153939729149E-2"/>
    <n v="2.6717153939729149E-2"/>
    <n v="2.6717153939729149E-2"/>
    <n v="2.6717153939729149E-2"/>
    <n v="2.6717153939729149E-2"/>
    <n v="2.6717153939729149E-2"/>
    <n v="2.6717153939729149E-2"/>
    <n v="2.6717153939729149E-2"/>
    <n v="0.32060584727674979"/>
    <n v="2.8834695714793575E-2"/>
    <n v="2.8834695714793575E-2"/>
    <n v="2.8834695714793575E-2"/>
    <n v="2.8834695714793575E-2"/>
    <n v="2.8834695714793575E-2"/>
    <n v="2.8834695714793575E-2"/>
    <n v="2.8834695714793575E-2"/>
    <n v="2.8834695714793575E-2"/>
    <n v="2.8834695714793575E-2"/>
    <n v="2.8834695714793575E-2"/>
    <n v="2.8834695714793575E-2"/>
    <n v="2.8834695714793575E-2"/>
    <n v="0.34601634857752289"/>
    <n v="3.2481561835083148E-2"/>
    <n v="3.2481561835083148E-2"/>
    <n v="3.2481561835083148E-2"/>
    <n v="3.2481561835083148E-2"/>
    <n v="3.2481561835083148E-2"/>
    <n v="3.2481561835083148E-2"/>
    <n v="3.4335027910336199E-2"/>
    <n v="3.4335027910336199E-2"/>
    <n v="3.4335027910336199E-2"/>
    <n v="3.4335027910336199E-2"/>
    <n v="3.4335027910336199E-2"/>
    <n v="3.4335027910336199E-2"/>
    <n v="0.40089953847251619"/>
    <n v="3.8814924061114496E-2"/>
    <n v="3.8814924061114496E-2"/>
    <n v="3.8814924061114496E-2"/>
    <n v="3.8814924061114496E-2"/>
    <n v="3.8814924061114496E-2"/>
    <n v="3.8814924061114496E-2"/>
    <n v="3.7366727535220197E-2"/>
    <n v="3.7366727535220197E-2"/>
    <n v="3.7168145639323559E-2"/>
    <n v="3.4198303341377786E-2"/>
    <n v="3.4198303341377786E-2"/>
    <n v="3.4198303341377786E-2"/>
    <n v="0.44738605510058438"/>
    <n v="3.4198303341377786E-2"/>
    <n v="3.4198303341377786E-2"/>
    <n v="3.4198303341377786E-2"/>
    <n v="3.4198303341377786E-2"/>
    <n v="3.4198303341377786E-2"/>
    <n v="3.4198303341377786E-2"/>
    <n v="3.4198303341377786E-2"/>
    <n v="3.4198303341377786E-2"/>
    <n v="3.4198303341377786E-2"/>
    <n v="3.4198303341377786E-2"/>
    <n v="3.4198303341377786E-2"/>
    <n v="3.4198303341377786E-2"/>
    <n v="0.41037964009653355"/>
  </r>
  <r>
    <s v="DE Florida"/>
    <x v="29"/>
    <s v="Regulated &amp; Renewable Energy"/>
    <s v="PEF Fossil Hydro Maintenance Hines 3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0"/>
    <n v="0"/>
    <n v="0"/>
    <n v="4.2140788444862772E-4"/>
    <n v="3.6620432510798768E-3"/>
    <n v="3.6620432510798768E-3"/>
    <n v="3.6620432510798768E-3"/>
    <n v="3.6620432510798768E-3"/>
    <n v="3.6620432510798768E-3"/>
    <n v="3.6620432510798768E-3"/>
    <n v="3.6620432510798768E-3"/>
    <n v="3.6620432510798768E-3"/>
    <n v="2.9717753893087638E-2"/>
    <n v="3.6620432510798768E-3"/>
    <n v="3.6620432510798768E-3"/>
    <n v="3.6620432510798768E-3"/>
    <n v="3.6620432510798768E-3"/>
    <n v="3.6620432510798768E-3"/>
    <n v="3.6620432510798768E-3"/>
    <n v="3.6620432510798768E-3"/>
    <n v="3.6620432510798768E-3"/>
    <n v="3.6620432510798768E-3"/>
    <n v="3.6620432510798768E-3"/>
    <n v="3.6620432510798768E-3"/>
    <n v="3.6620432510798768E-3"/>
    <n v="4.3944519012958518E-2"/>
    <n v="6.0813686133613645E-3"/>
    <n v="6.0813686133613645E-3"/>
    <n v="6.0813686133613645E-3"/>
    <n v="6.0813686133613645E-3"/>
    <n v="6.0813686133613645E-3"/>
    <n v="6.0813686133613645E-3"/>
    <n v="6.0813686133613645E-3"/>
    <n v="6.0813686133613645E-3"/>
    <n v="6.0813686133613645E-3"/>
    <n v="6.0813686133613645E-3"/>
    <n v="6.0813686133613645E-3"/>
    <n v="6.0813686133613645E-3"/>
    <n v="7.297642336033637E-2"/>
    <n v="1.2699623361880387E-2"/>
    <n v="1.2699623361880387E-2"/>
    <n v="1.2699623361880387E-2"/>
    <n v="1.2699623361880387E-2"/>
    <n v="1.2699623361880387E-2"/>
    <n v="1.2699623361880387E-2"/>
    <n v="1.2699623361880387E-2"/>
    <n v="1.2699623361880387E-2"/>
    <n v="3.7824550187487135E-2"/>
    <n v="3.7824550187487135E-2"/>
    <n v="3.7824550187487135E-2"/>
    <n v="3.9307890294962011E-2"/>
    <n v="0.2543785277524665"/>
    <n v="4.7323951616250678E-2"/>
    <n v="4.7323951616250678E-2"/>
    <n v="4.7323951616250678E-2"/>
    <n v="4.7323951616250678E-2"/>
    <n v="4.7323951616250678E-2"/>
    <n v="4.7323951616250678E-2"/>
    <n v="5.0615648128923739E-2"/>
    <n v="5.0615648128923739E-2"/>
    <n v="5.1033468289610542E-2"/>
    <n v="5.6862019976513981E-2"/>
    <n v="5.6862019976513981E-2"/>
    <n v="5.6862019976513981E-2"/>
    <n v="0.60679453417450402"/>
    <n v="5.6862019976513981E-2"/>
    <n v="5.6862019976513981E-2"/>
    <n v="5.6862019976513981E-2"/>
    <n v="5.6862019976513981E-2"/>
    <n v="5.6862019976513981E-2"/>
    <n v="5.6862019976513981E-2"/>
    <n v="5.6862019976513981E-2"/>
    <n v="5.6862019976513981E-2"/>
    <n v="5.6862019976513981E-2"/>
    <n v="5.6862019976513981E-2"/>
    <n v="5.6862019976513981E-2"/>
    <n v="5.6862019976513981E-2"/>
    <n v="0.68234423971816771"/>
  </r>
  <r>
    <s v="DE Florida"/>
    <x v="29"/>
    <s v="Regulated &amp; Renewable Energy"/>
    <s v="PEF Fossil Hydro Maintenance Hines 3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0"/>
    <n v="0"/>
    <n v="0"/>
    <n v="-2.3010617383083434E-3"/>
    <n v="-1.9996274203828886E-2"/>
    <n v="-1.9996274203828886E-2"/>
    <n v="-1.9996274203828886E-2"/>
    <n v="-1.9996274203828886E-2"/>
    <n v="-1.9996274203828886E-2"/>
    <n v="-1.9996274203828886E-2"/>
    <n v="-1.9996274203828886E-2"/>
    <n v="-1.9996274203828886E-2"/>
    <n v="-0.16227125536893941"/>
    <n v="-1.9996274203828886E-2"/>
    <n v="-1.9996274203828886E-2"/>
    <n v="-1.9996274203828886E-2"/>
    <n v="-1.9996274203828886E-2"/>
    <n v="-1.9996274203828886E-2"/>
    <n v="-1.9996274203828886E-2"/>
    <n v="-1.9996274203828886E-2"/>
    <n v="-1.9996274203828886E-2"/>
    <n v="-1.9996274203828886E-2"/>
    <n v="-1.9996274203828886E-2"/>
    <n v="-1.9996274203828886E-2"/>
    <n v="-1.9996274203828886E-2"/>
    <n v="-0.23995529044594657"/>
    <n v="-3.3206793582100158E-2"/>
    <n v="-3.3206793582100158E-2"/>
    <n v="-3.3206793582100158E-2"/>
    <n v="-3.3206793582100158E-2"/>
    <n v="-3.3206793582100158E-2"/>
    <n v="-3.3206793582100158E-2"/>
    <n v="-3.3206793582100158E-2"/>
    <n v="-3.3206793582100158E-2"/>
    <n v="-3.3206793582100158E-2"/>
    <n v="-3.3206793582100158E-2"/>
    <n v="-3.3206793582100158E-2"/>
    <n v="-3.3206793582100158E-2"/>
    <n v="-0.3984815229852019"/>
    <n v="-6.9345863881547634E-2"/>
    <n v="-6.9345863881547634E-2"/>
    <n v="-6.9345863881547634E-2"/>
    <n v="-6.9345863881547634E-2"/>
    <n v="-6.9345863881547634E-2"/>
    <n v="-6.9345863881547634E-2"/>
    <n v="-6.9345863881547634E-2"/>
    <n v="-6.9345863881547634E-2"/>
    <n v="-0.20653890509681255"/>
    <n v="-0.20653890509681255"/>
    <n v="-0.20653890509681255"/>
    <n v="-0.21463857249660964"/>
    <n v="-1.3890221988394282"/>
    <n v="-0.25840967998362674"/>
    <n v="-0.25840967998362674"/>
    <n v="-0.25840967998362674"/>
    <n v="-0.25840967998362674"/>
    <n v="-0.25840967998362674"/>
    <n v="-0.25840967998362674"/>
    <n v="-0.27638386128495401"/>
    <n v="-0.27638386128495401"/>
    <n v="-0.27866535177472196"/>
    <n v="-0.31049192423622574"/>
    <n v="-0.31049192423622574"/>
    <n v="-0.31049192423622574"/>
    <n v="-3.3133669269550672"/>
    <n v="-0.31049192423622574"/>
    <n v="-0.31049192423622574"/>
    <n v="-0.31049192423622574"/>
    <n v="-0.31049192423622574"/>
    <n v="-0.31049192423622574"/>
    <n v="-0.31049192423622574"/>
    <n v="-0.31049192423622574"/>
    <n v="-0.31049192423622574"/>
    <n v="-0.31049192423622574"/>
    <n v="-0.31049192423622574"/>
    <n v="-0.31049192423622574"/>
    <n v="-0.31049192423622574"/>
    <n v="-3.7259030908347079"/>
  </r>
  <r>
    <s v="DE Florida"/>
    <x v="29"/>
    <s v="Regulated &amp; Renewable Energy"/>
    <s v="PEF Fossil Hydro Maintenance Hines 3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0"/>
    <n v="0"/>
    <n v="0"/>
    <n v="2.4962503930508269E-3"/>
    <n v="2.1692467659540578E-2"/>
    <n v="2.1692467659540578E-2"/>
    <n v="2.1692467659540578E-2"/>
    <n v="2.1692467659540578E-2"/>
    <n v="2.1692467659540578E-2"/>
    <n v="2.1692467659540578E-2"/>
    <n v="2.1692467659540578E-2"/>
    <n v="2.1692467659540578E-2"/>
    <n v="0.17603599166937547"/>
    <n v="2.1692467659540578E-2"/>
    <n v="2.1692467659540578E-2"/>
    <n v="2.1692467659540578E-2"/>
    <n v="2.1692467659540578E-2"/>
    <n v="2.1692467659540578E-2"/>
    <n v="2.1692467659540578E-2"/>
    <n v="2.1692467659540578E-2"/>
    <n v="2.1692467659540578E-2"/>
    <n v="2.1692467659540578E-2"/>
    <n v="2.1692467659540578E-2"/>
    <n v="2.1692467659540578E-2"/>
    <n v="2.1692467659540578E-2"/>
    <n v="0.26030961191448693"/>
    <n v="3.6023575617842717E-2"/>
    <n v="3.6023575617842717E-2"/>
    <n v="3.6023575617842717E-2"/>
    <n v="3.6023575617842717E-2"/>
    <n v="3.6023575617842717E-2"/>
    <n v="3.6023575617842717E-2"/>
    <n v="3.6023575617842717E-2"/>
    <n v="3.6023575617842717E-2"/>
    <n v="3.6023575617842717E-2"/>
    <n v="3.6023575617842717E-2"/>
    <n v="3.6023575617842717E-2"/>
    <n v="3.6023575617842717E-2"/>
    <n v="0.43228290741411252"/>
    <n v="7.522779267705125E-2"/>
    <n v="7.522779267705125E-2"/>
    <n v="7.522779267705125E-2"/>
    <n v="7.522779267705125E-2"/>
    <n v="7.522779267705125E-2"/>
    <n v="7.522779267705125E-2"/>
    <n v="7.522779267705125E-2"/>
    <n v="7.522779267705125E-2"/>
    <n v="0.22405795306447507"/>
    <n v="0.22405795306447507"/>
    <n v="0.22405795306447507"/>
    <n v="0.23284466641800425"/>
    <n v="1.5068408670278395"/>
    <n v="0.28032860994261416"/>
    <n v="0.28032860994261416"/>
    <n v="0.28032860994261416"/>
    <n v="0.28032860994261416"/>
    <n v="0.28032860994261416"/>
    <n v="0.28032860994261416"/>
    <n v="0.29982750705590833"/>
    <n v="0.29982750705590833"/>
    <n v="0.3023025318631104"/>
    <n v="0.33682888683777479"/>
    <n v="0.33682888683777479"/>
    <n v="0.33682888683777479"/>
    <n v="3.5944158661439367"/>
    <n v="0.33682888683777479"/>
    <n v="0.33682888683777479"/>
    <n v="0.33682888683777479"/>
    <n v="0.33682888683777479"/>
    <n v="0.33682888683777479"/>
    <n v="0.33682888683777479"/>
    <n v="0.33682888683777479"/>
    <n v="0.33682888683777479"/>
    <n v="0.33682888683777479"/>
    <n v="0.33682888683777479"/>
    <n v="0.33682888683777479"/>
    <n v="0.33682888683777479"/>
    <n v="4.0419466420532979"/>
  </r>
  <r>
    <s v="DE Florida"/>
    <x v="29"/>
    <s v="Regulated &amp; Renewable Energy"/>
    <s v="PEF Fossil Hydro Maintenance Hines 3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0"/>
    <n v="0"/>
    <n v="0"/>
    <n v="9.0916085969150419E-4"/>
    <n v="7.9006267164066918E-3"/>
    <n v="7.9006267164066918E-3"/>
    <n v="7.9006267164066918E-3"/>
    <n v="7.9006267164066918E-3"/>
    <n v="7.9006267164066918E-3"/>
    <n v="7.9006267164066918E-3"/>
    <n v="7.9006267164066918E-3"/>
    <n v="7.9006267164066918E-3"/>
    <n v="6.4114174590945039E-2"/>
    <n v="7.9006267164066918E-3"/>
    <n v="7.9006267164066918E-3"/>
    <n v="7.9006267164066918E-3"/>
    <n v="7.9006267164066918E-3"/>
    <n v="7.9006267164066918E-3"/>
    <n v="7.9006267164066918E-3"/>
    <n v="7.9006267164066918E-3"/>
    <n v="7.9006267164066918E-3"/>
    <n v="7.9006267164066918E-3"/>
    <n v="7.9006267164066918E-3"/>
    <n v="7.9006267164066918E-3"/>
    <n v="7.9006267164066918E-3"/>
    <n v="9.4807520596880301E-2"/>
    <n v="1.3120168180665736E-2"/>
    <n v="1.3120168180665736E-2"/>
    <n v="1.3120168180665736E-2"/>
    <n v="1.3120168180665736E-2"/>
    <n v="1.3120168180665736E-2"/>
    <n v="1.3120168180665736E-2"/>
    <n v="1.3120168180665736E-2"/>
    <n v="1.3120168180665736E-2"/>
    <n v="1.3120168180665736E-2"/>
    <n v="1.3120168180665736E-2"/>
    <n v="1.3120168180665736E-2"/>
    <n v="1.3120168180665736E-2"/>
    <n v="0.15744201816798886"/>
    <n v="2.7398707952999146E-2"/>
    <n v="2.7398707952999146E-2"/>
    <n v="2.7398707952999146E-2"/>
    <n v="2.7398707952999146E-2"/>
    <n v="2.7398707952999146E-2"/>
    <n v="2.7398707952999146E-2"/>
    <n v="2.7398707952999146E-2"/>
    <n v="2.7398707952999146E-2"/>
    <n v="8.160428518934483E-2"/>
    <n v="8.160428518934483E-2"/>
    <n v="8.160428518934483E-2"/>
    <n v="8.4804504659730967E-2"/>
    <n v="0.54880702385175861"/>
    <n v="0.10209868822937405"/>
    <n v="0.10209868822937405"/>
    <n v="0.10209868822937405"/>
    <n v="0.10209868822937405"/>
    <n v="0.10209868822937405"/>
    <n v="0.10209868822937405"/>
    <n v="0.10920039443128934"/>
    <n v="0.10920039443128934"/>
    <n v="0.11010182487919777"/>
    <n v="0.12267669216207239"/>
    <n v="0.12267669216207239"/>
    <n v="0.12267669216207239"/>
    <n v="1.3091248196042378"/>
    <n v="0.12267669216207239"/>
    <n v="0.12267669216207239"/>
    <n v="0.12267669216207239"/>
    <n v="0.12267669216207239"/>
    <n v="0.12267669216207239"/>
    <n v="0.12267669216207239"/>
    <n v="0.12267669216207239"/>
    <n v="0.12267669216207239"/>
    <n v="0.12267669216207239"/>
    <n v="0.12267669216207239"/>
    <n v="0.12267669216207239"/>
    <n v="0.12267669216207239"/>
    <n v="1.4721203059448682"/>
  </r>
  <r>
    <s v="DE Florida"/>
    <x v="29"/>
    <s v="Regulated &amp; Renewable Energy"/>
    <s v="PEF Fossil Hydro Maintenance Hines 3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"/>
    <n v="0"/>
    <n v="3.741227512888888E-4"/>
    <n v="1.5673791084416279E-2"/>
    <n v="1.5673791084416279E-2"/>
    <n v="1.5673791084416279E-2"/>
    <n v="1.5673791084416279E-2"/>
    <n v="1.5673791084416279E-2"/>
    <n v="1.5673791084416279E-2"/>
    <n v="1.5673791084416279E-2"/>
    <n v="1.5673791084416279E-2"/>
    <n v="0.1257644514266191"/>
    <n v="1.5673791084416279E-2"/>
    <n v="1.5673791084416279E-2"/>
    <n v="1.5673791084416279E-2"/>
    <n v="1.5673791084416279E-2"/>
    <n v="1.5673791084416279E-2"/>
    <n v="1.5673791084416279E-2"/>
    <n v="1.5673791084416279E-2"/>
    <n v="1.5673791084416279E-2"/>
    <n v="1.5673791084416279E-2"/>
    <n v="1.5673791084416279E-2"/>
    <n v="1.5673791084416279E-2"/>
    <n v="1.5673791084416279E-2"/>
    <n v="0.18808549301299529"/>
    <n v="1.8806241887486655E-2"/>
    <n v="1.8806241887486655E-2"/>
    <n v="1.8806241887486655E-2"/>
    <n v="1.8806241887486655E-2"/>
    <n v="1.8806241887486655E-2"/>
    <n v="1.8806241887486655E-2"/>
    <n v="1.8806241887486655E-2"/>
    <n v="1.8806241887486655E-2"/>
    <n v="1.8806241887486655E-2"/>
    <n v="1.8806241887486655E-2"/>
    <n v="1.8806241887486655E-2"/>
    <n v="1.8806241887486655E-2"/>
    <n v="0.2256749026498398"/>
    <n v="2.6309073295166786E-2"/>
    <n v="2.6309073295166786E-2"/>
    <n v="2.6309073295166786E-2"/>
    <n v="2.6309073295166786E-2"/>
    <n v="2.6309073295166786E-2"/>
    <n v="2.6309073295166786E-2"/>
    <n v="2.6309073295166786E-2"/>
    <n v="2.6309073295166786E-2"/>
    <n v="4.945387598166931E-2"/>
    <n v="4.945387598166931E-2"/>
    <n v="4.945387598166931E-2"/>
    <n v="5.0770799476561372E-2"/>
    <n v="0.40960501378290359"/>
    <n v="5.7906309026649366E-2"/>
    <n v="5.7906309026649366E-2"/>
    <n v="5.7906309026649366E-2"/>
    <n v="5.7906309026649366E-2"/>
    <n v="5.7906309026649366E-2"/>
    <n v="5.7906309026649366E-2"/>
    <n v="6.0831123436076016E-2"/>
    <n v="6.0831123436076016E-2"/>
    <n v="6.1202400300688145E-2"/>
    <n v="6.6381995220478787E-2"/>
    <n v="6.6381995220478787E-2"/>
    <n v="6.6381995220478787E-2"/>
    <n v="0.72944848699417286"/>
    <n v="6.6381995220478787E-2"/>
    <n v="6.6381995220478787E-2"/>
    <n v="6.6381995220478787E-2"/>
    <n v="6.6381995220478787E-2"/>
    <n v="6.6381995220478787E-2"/>
    <n v="6.6381995220478787E-2"/>
    <n v="6.6381995220478787E-2"/>
    <n v="6.6381995220478787E-2"/>
    <n v="6.6381995220478787E-2"/>
    <n v="6.6381995220478787E-2"/>
    <n v="6.6381995220478787E-2"/>
    <n v="6.6381995220478787E-2"/>
    <n v="0.79658394264574561"/>
  </r>
  <r>
    <s v="DE Florida"/>
    <x v="29"/>
    <s v="Regulated &amp; Renewable Energy"/>
    <s v="PEF Fossil Hydro Maintenance Hines 3 Other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447152964705917E-4"/>
    <n v="4.2447152964705917E-4"/>
    <n v="4.2447152964705917E-4"/>
    <n v="4.2447152964705917E-4"/>
    <n v="4.2447152964705917E-4"/>
    <n v="4.2447152964705917E-4"/>
    <n v="4.2447152964705917E-4"/>
    <n v="4.2447152964705917E-4"/>
    <n v="4.2447152964705917E-4"/>
    <n v="4.2447152964705917E-4"/>
    <n v="4.2447152964705917E-4"/>
    <n v="4.2447152964705917E-4"/>
    <n v="5.0936583557647103E-3"/>
    <n v="2.5292821156000017E-3"/>
    <n v="2.5292821156000017E-3"/>
    <n v="2.5292821156000017E-3"/>
    <n v="2.5292821156000017E-3"/>
    <n v="2.5292821156000017E-3"/>
    <n v="2.5292821156000017E-3"/>
    <n v="2.5292821156000017E-3"/>
    <n v="2.5292821156000017E-3"/>
    <n v="2.5292821156000017E-3"/>
    <n v="2.5292821156000017E-3"/>
    <n v="2.5292821156000017E-3"/>
    <n v="2.5292821156000017E-3"/>
    <n v="3.0351385387200027E-2"/>
    <n v="4.8590703086539254E-3"/>
    <n v="4.8590703086539254E-3"/>
    <n v="4.8590703086539254E-3"/>
    <n v="4.8590703086539254E-3"/>
    <n v="4.8590703086539254E-3"/>
    <n v="4.8590703086539254E-3"/>
    <n v="4.8590703086539254E-3"/>
    <n v="4.8590703086539254E-3"/>
    <n v="4.8590703086539254E-3"/>
    <n v="4.8590703086539254E-3"/>
    <n v="4.8590703086539254E-3"/>
    <n v="4.8590703086539254E-3"/>
    <n v="5.8308843703847119E-2"/>
    <n v="7.4718297202421612E-3"/>
    <n v="7.4718297202421612E-3"/>
    <n v="7.4718297202421612E-3"/>
    <n v="7.4718297202421612E-3"/>
    <n v="7.4718297202421612E-3"/>
    <n v="7.4718297202421612E-3"/>
    <n v="7.4718297202421612E-3"/>
    <n v="7.4718297202421612E-3"/>
    <n v="7.4718297202421612E-3"/>
    <n v="7.4718297202421612E-3"/>
    <n v="7.4718297202421612E-3"/>
    <n v="7.4718297202421612E-3"/>
    <n v="8.9661956642905924E-2"/>
    <n v="1.4341098503428441E-2"/>
    <n v="1.4341098503428441E-2"/>
    <n v="1.4341098503428441E-2"/>
    <n v="1.4341098503428441E-2"/>
    <n v="1.4341098503428441E-2"/>
    <n v="1.4341098503428441E-2"/>
    <n v="1.4341098503428441E-2"/>
    <n v="1.4341098503428441E-2"/>
    <n v="1.4341098503428441E-2"/>
    <n v="1.4341098503428441E-2"/>
    <n v="1.4341098503428441E-2"/>
    <n v="1.4341098503428441E-2"/>
    <n v="0.17209318204114124"/>
  </r>
  <r>
    <s v="DE Florida"/>
    <x v="29"/>
    <s v="Regulated &amp; Renewable Energy"/>
    <s v="PEF Fossil Hydro Maintenance Hines 3 Other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2.3177905112009645E-3"/>
    <n v="-2.3177905112009645E-3"/>
    <n v="-2.3177905112009645E-3"/>
    <n v="-2.3177905112009645E-3"/>
    <n v="-2.3177905112009645E-3"/>
    <n v="-2.3177905112009645E-3"/>
    <n v="-2.3177905112009645E-3"/>
    <n v="-2.3177905112009645E-3"/>
    <n v="-2.3177905112009645E-3"/>
    <n v="-2.3177905112009645E-3"/>
    <n v="-2.3177905112009645E-3"/>
    <n v="-2.3177905112009645E-3"/>
    <n v="-2.7813486134411567E-2"/>
    <n v="-1.3810928833537827E-2"/>
    <n v="-1.3810928833537827E-2"/>
    <n v="-1.3810928833537827E-2"/>
    <n v="-1.3810928833537827E-2"/>
    <n v="-1.3810928833537827E-2"/>
    <n v="-1.3810928833537827E-2"/>
    <n v="-1.3810928833537827E-2"/>
    <n v="-1.3810928833537827E-2"/>
    <n v="-1.3810928833537827E-2"/>
    <n v="-1.3810928833537827E-2"/>
    <n v="-1.3810928833537827E-2"/>
    <n v="-1.3810928833537827E-2"/>
    <n v="-0.16573114600245389"/>
    <n v="-2.6532538148295075E-2"/>
    <n v="-2.6532538148295075E-2"/>
    <n v="-2.6532538148295075E-2"/>
    <n v="-2.6532538148295075E-2"/>
    <n v="-2.6532538148295075E-2"/>
    <n v="-2.6532538148295075E-2"/>
    <n v="-2.6532538148295075E-2"/>
    <n v="-2.6532538148295075E-2"/>
    <n v="-2.6532538148295075E-2"/>
    <n v="-2.6532538148295075E-2"/>
    <n v="-2.6532538148295075E-2"/>
    <n v="-2.6532538148295075E-2"/>
    <n v="-0.31839045777954089"/>
    <n v="-4.0799287621596E-2"/>
    <n v="-4.0799287621596E-2"/>
    <n v="-4.0799287621596E-2"/>
    <n v="-4.0799287621596E-2"/>
    <n v="-4.0799287621596E-2"/>
    <n v="-4.0799287621596E-2"/>
    <n v="-4.0799287621596E-2"/>
    <n v="-4.0799287621596E-2"/>
    <n v="-4.0799287621596E-2"/>
    <n v="-4.0799287621596E-2"/>
    <n v="-4.0799287621596E-2"/>
    <n v="-4.0799287621596E-2"/>
    <n v="-0.48959145145915212"/>
    <n v="-7.8308342756790064E-2"/>
    <n v="-7.8308342756790064E-2"/>
    <n v="-7.8308342756790064E-2"/>
    <n v="-7.8308342756790064E-2"/>
    <n v="-7.8308342756790064E-2"/>
    <n v="-7.8308342756790064E-2"/>
    <n v="-7.8308342756790064E-2"/>
    <n v="-7.8308342756790064E-2"/>
    <n v="-7.8308342756790064E-2"/>
    <n v="-7.8308342756790064E-2"/>
    <n v="-7.8308342756790064E-2"/>
    <n v="-7.8308342756790064E-2"/>
    <n v="-0.93970011308148094"/>
  </r>
  <r>
    <s v="DE Florida"/>
    <x v="29"/>
    <s v="Regulated &amp; Renewable Energy"/>
    <s v="PEF Fossil Hydro Maintenance Hines 3 Other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143981922673281E-3"/>
    <n v="2.5143981922673281E-3"/>
    <n v="2.5143981922673281E-3"/>
    <n v="2.5143981922673281E-3"/>
    <n v="2.5143981922673281E-3"/>
    <n v="2.5143981922673281E-3"/>
    <n v="2.5143981922673281E-3"/>
    <n v="2.5143981922673281E-3"/>
    <n v="2.5143981922673281E-3"/>
    <n v="2.5143981922673281E-3"/>
    <n v="2.5143981922673281E-3"/>
    <n v="2.5143981922673281E-3"/>
    <n v="3.0172778307207937E-2"/>
    <n v="1.4982447431277236E-2"/>
    <n v="1.4982447431277236E-2"/>
    <n v="1.4982447431277236E-2"/>
    <n v="1.4982447431277236E-2"/>
    <n v="1.4982447431277236E-2"/>
    <n v="1.4982447431277236E-2"/>
    <n v="1.4982447431277236E-2"/>
    <n v="1.4982447431277236E-2"/>
    <n v="1.4982447431277236E-2"/>
    <n v="1.4982447431277236E-2"/>
    <n v="1.4982447431277236E-2"/>
    <n v="1.4982447431277236E-2"/>
    <n v="0.17978936917532684"/>
    <n v="2.8783173298934008E-2"/>
    <n v="2.8783173298934008E-2"/>
    <n v="2.8783173298934008E-2"/>
    <n v="2.8783173298934008E-2"/>
    <n v="2.8783173298934008E-2"/>
    <n v="2.8783173298934008E-2"/>
    <n v="2.8783173298934008E-2"/>
    <n v="2.8783173298934008E-2"/>
    <n v="2.8783173298934008E-2"/>
    <n v="2.8783173298934008E-2"/>
    <n v="2.8783173298934008E-2"/>
    <n v="2.8783173298934008E-2"/>
    <n v="0.34539807958720803"/>
    <n v="4.426010657228386E-2"/>
    <n v="4.426010657228386E-2"/>
    <n v="4.426010657228386E-2"/>
    <n v="4.426010657228386E-2"/>
    <n v="4.426010657228386E-2"/>
    <n v="4.426010657228386E-2"/>
    <n v="4.426010657228386E-2"/>
    <n v="4.426010657228386E-2"/>
    <n v="4.426010657228386E-2"/>
    <n v="4.426010657228386E-2"/>
    <n v="4.426010657228386E-2"/>
    <n v="4.426010657228386E-2"/>
    <n v="0.53112127886740634"/>
    <n v="8.4950885129214559E-2"/>
    <n v="8.4950885129214559E-2"/>
    <n v="8.4950885129214559E-2"/>
    <n v="8.4950885129214559E-2"/>
    <n v="8.4950885129214559E-2"/>
    <n v="8.4950885129214559E-2"/>
    <n v="8.4950885129214559E-2"/>
    <n v="8.4950885129214559E-2"/>
    <n v="8.4950885129214559E-2"/>
    <n v="8.4950885129214559E-2"/>
    <n v="8.4950885129214559E-2"/>
    <n v="8.4950885129214559E-2"/>
    <n v="1.0194106215505747"/>
  </r>
  <r>
    <s v="DE Florida"/>
    <x v="29"/>
    <s v="Regulated &amp; Renewable Energy"/>
    <s v="PEF Fossil Hydro Maintenance Hines 3 Other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1577048058823598E-4"/>
    <n v="9.1577048058823598E-4"/>
    <n v="9.1577048058823598E-4"/>
    <n v="9.1577048058823598E-4"/>
    <n v="9.1577048058823598E-4"/>
    <n v="9.1577048058823598E-4"/>
    <n v="9.1577048058823598E-4"/>
    <n v="9.1577048058823598E-4"/>
    <n v="9.1577048058823598E-4"/>
    <n v="9.1577048058823598E-4"/>
    <n v="9.1577048058823598E-4"/>
    <n v="9.1577048058823598E-4"/>
    <n v="1.098924576705883E-2"/>
    <n v="5.4567662065686312E-3"/>
    <n v="5.4567662065686312E-3"/>
    <n v="5.4567662065686312E-3"/>
    <n v="5.4567662065686312E-3"/>
    <n v="5.4567662065686312E-3"/>
    <n v="5.4567662065686312E-3"/>
    <n v="5.4567662065686312E-3"/>
    <n v="5.4567662065686312E-3"/>
    <n v="5.4567662065686312E-3"/>
    <n v="5.4567662065686312E-3"/>
    <n v="5.4567662065686312E-3"/>
    <n v="5.4567662065686312E-3"/>
    <n v="6.5481194478823571E-2"/>
    <n v="1.0483136889330074E-2"/>
    <n v="1.0483136889330074E-2"/>
    <n v="1.0483136889330074E-2"/>
    <n v="1.0483136889330074E-2"/>
    <n v="1.0483136889330074E-2"/>
    <n v="1.0483136889330074E-2"/>
    <n v="1.0483136889330074E-2"/>
    <n v="1.0483136889330074E-2"/>
    <n v="1.0483136889330074E-2"/>
    <n v="1.0483136889330074E-2"/>
    <n v="1.0483136889330074E-2"/>
    <n v="1.0483136889330074E-2"/>
    <n v="0.12579764267196089"/>
    <n v="1.6120000081405243E-2"/>
    <n v="1.6120000081405243E-2"/>
    <n v="1.6120000081405243E-2"/>
    <n v="1.6120000081405243E-2"/>
    <n v="1.6120000081405243E-2"/>
    <n v="1.6120000081405243E-2"/>
    <n v="1.6120000081405243E-2"/>
    <n v="1.6120000081405243E-2"/>
    <n v="1.6120000081405243E-2"/>
    <n v="1.6120000081405243E-2"/>
    <n v="1.6120000081405243E-2"/>
    <n v="1.6120000081405243E-2"/>
    <n v="0.1934400009768629"/>
    <n v="3.094001305191179E-2"/>
    <n v="3.094001305191179E-2"/>
    <n v="3.094001305191179E-2"/>
    <n v="3.094001305191179E-2"/>
    <n v="3.094001305191179E-2"/>
    <n v="3.094001305191179E-2"/>
    <n v="3.094001305191179E-2"/>
    <n v="3.094001305191179E-2"/>
    <n v="3.094001305191179E-2"/>
    <n v="3.094001305191179E-2"/>
    <n v="3.094001305191179E-2"/>
    <n v="3.094001305191179E-2"/>
    <n v="0.3712801566229415"/>
  </r>
  <r>
    <s v="DE Florida"/>
    <x v="29"/>
    <s v="Regulated &amp; Renewable Energy"/>
    <s v="PEF Fossil Hydro Maintenance Hines 3 Other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684263235714273E-4"/>
    <n v="3.7684263235714273E-4"/>
    <n v="3.7684263235714273E-4"/>
    <n v="3.7684263235714273E-4"/>
    <n v="3.7684263235714273E-4"/>
    <n v="3.7684263235714273E-4"/>
    <n v="3.7684263235714273E-4"/>
    <n v="3.7684263235714273E-4"/>
    <n v="3.7684263235714273E-4"/>
    <n v="3.7684263235714273E-4"/>
    <n v="3.7684263235714273E-4"/>
    <n v="3.7684263235714273E-4"/>
    <n v="4.5221115882857132E-3"/>
    <n v="2.2454776455285703E-3"/>
    <n v="2.2454776455285703E-3"/>
    <n v="2.2454776455285703E-3"/>
    <n v="2.2454776455285703E-3"/>
    <n v="2.2454776455285703E-3"/>
    <n v="2.2454776455285703E-3"/>
    <n v="2.2454776455285703E-3"/>
    <n v="2.2454776455285703E-3"/>
    <n v="2.2454776455285703E-3"/>
    <n v="2.2454776455285703E-3"/>
    <n v="2.2454776455285703E-3"/>
    <n v="2.2454776455285703E-3"/>
    <n v="2.6945731746342846E-2"/>
    <n v="4.3138460862666645E-3"/>
    <n v="4.3138460862666645E-3"/>
    <n v="4.3138460862666645E-3"/>
    <n v="4.3138460862666645E-3"/>
    <n v="4.3138460862666645E-3"/>
    <n v="4.3138460862666645E-3"/>
    <n v="4.3138460862666645E-3"/>
    <n v="4.3138460862666645E-3"/>
    <n v="4.3138460862666645E-3"/>
    <n v="4.3138460862666645E-3"/>
    <n v="4.3138460862666645E-3"/>
    <n v="4.3138460862666645E-3"/>
    <n v="5.176615303519997E-2"/>
    <n v="6.6334342466793624E-3"/>
    <n v="6.6334342466793624E-3"/>
    <n v="6.6334342466793624E-3"/>
    <n v="6.6334342466793624E-3"/>
    <n v="6.6334342466793624E-3"/>
    <n v="6.6334342466793624E-3"/>
    <n v="6.6334342466793624E-3"/>
    <n v="6.6334342466793624E-3"/>
    <n v="6.6334342466793624E-3"/>
    <n v="6.6334342466793624E-3"/>
    <n v="6.6334342466793624E-3"/>
    <n v="6.6334342466793624E-3"/>
    <n v="7.9601210960152366E-2"/>
    <n v="1.27319194240246E-2"/>
    <n v="1.27319194240246E-2"/>
    <n v="1.27319194240246E-2"/>
    <n v="1.27319194240246E-2"/>
    <n v="1.27319194240246E-2"/>
    <n v="1.27319194240246E-2"/>
    <n v="1.27319194240246E-2"/>
    <n v="1.27319194240246E-2"/>
    <n v="1.27319194240246E-2"/>
    <n v="1.27319194240246E-2"/>
    <n v="1.27319194240246E-2"/>
    <n v="1.27319194240246E-2"/>
    <n v="0.15278303308829519"/>
  </r>
  <r>
    <s v="DE Florida"/>
    <x v="29"/>
    <s v="Regulated &amp; Renewable Energy"/>
    <s v="PEF Fossil Hydro Maintenance Hines 4 BG-341"/>
    <s v="AFUDC Not Eligible"/>
    <s v="Maintenance"/>
    <s v="Maintenance"/>
    <s v="Fossil Hydro"/>
    <s v="BG - Other Production Plant"/>
    <s v="~"/>
    <s v="PEF Hines 4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6876391555766E-3"/>
    <n v="2.026876391555766E-3"/>
    <n v="2.026876391555766E-3"/>
    <n v="2.026876391555766E-3"/>
    <n v="2.026876391555766E-3"/>
    <n v="2.026876391555766E-3"/>
    <n v="4.1250702567042503E-2"/>
    <n v="5.3411960916377101E-2"/>
    <n v="4.8506213100339111E-2"/>
    <n v="4.8506213100339111E-2"/>
    <n v="4.8506213100339111E-2"/>
    <n v="4.8506213100339111E-2"/>
    <n v="4.8506213100339111E-2"/>
    <n v="4.8506213100339111E-2"/>
    <n v="4.8506213100339111E-2"/>
    <n v="4.8506213100339111E-2"/>
    <n v="4.8506213100339111E-2"/>
    <n v="4.8506213100339111E-2"/>
    <n v="4.8506213100339111E-2"/>
    <n v="4.8506213100339111E-2"/>
    <n v="0.5820745572040692"/>
    <n v="5.1463506970001689E-2"/>
    <n v="5.335353883274678E-2"/>
    <n v="5.5243570695491878E-2"/>
    <n v="5.5906655514798356E-2"/>
    <n v="5.5906655514798356E-2"/>
    <n v="5.5906655514798356E-2"/>
    <n v="5.5906655514798356E-2"/>
    <n v="5.5906655514798356E-2"/>
    <n v="5.5906655514798356E-2"/>
    <n v="5.5906655514798356E-2"/>
    <n v="5.5906655514798356E-2"/>
    <n v="8.2768412125065846E-2"/>
    <n v="0.69008227274169298"/>
    <n v="8.2768412125065846E-2"/>
    <n v="8.2768412125065846E-2"/>
    <n v="8.2768412125065846E-2"/>
    <n v="8.2768412125065846E-2"/>
    <n v="8.2768412125065846E-2"/>
    <n v="8.2768412125065846E-2"/>
    <n v="8.2768412125065846E-2"/>
    <n v="8.2768412125065846E-2"/>
    <n v="8.2768412125065846E-2"/>
    <n v="8.2768412125065846E-2"/>
    <n v="8.2768412125065846E-2"/>
    <n v="8.2768412125065846E-2"/>
    <n v="0.99322094550078999"/>
    <n v="0.10309412129804661"/>
    <n v="0.10309412129804661"/>
    <n v="0.10309412129804661"/>
    <n v="0.10309412129804661"/>
    <n v="0.10309412129804661"/>
    <n v="0.10309412129804661"/>
    <n v="0.10309412129804661"/>
    <n v="0.10309412129804661"/>
    <n v="0.10309412129804661"/>
    <n v="0.10309412129804661"/>
    <n v="0.10309412129804661"/>
    <n v="0.10698641252476392"/>
    <n v="1.2410217468032765"/>
    <n v="0.14641687576777365"/>
    <n v="0.14641687576777365"/>
    <n v="0.14641687576777365"/>
    <n v="0.14641687576777365"/>
    <n v="0.14641687576777365"/>
    <n v="0.14641687576777365"/>
    <n v="0.14641687576777365"/>
    <n v="0.14641687576777365"/>
    <n v="0.14641687576777365"/>
    <n v="0.14641687576777365"/>
    <n v="0.14641687576777365"/>
    <n v="0.14641687576777365"/>
    <n v="1.7570025092132842"/>
  </r>
  <r>
    <s v="DE Florida"/>
    <x v="29"/>
    <s v="Regulated &amp; Renewable Energy"/>
    <s v="PEF Fossil Hydro Maintenance Hines 4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648904830573135E-4"/>
    <n v="4.1648904830573135E-4"/>
    <n v="4.1648904830573135E-4"/>
    <n v="4.1648904830573135E-4"/>
    <n v="4.1648904830573135E-4"/>
    <n v="4.1648904830573135E-4"/>
    <n v="1.0992704051287633E-2"/>
    <n v="1.3491638341122021E-2"/>
    <n v="1.3283812034528969E-2"/>
    <n v="1.3283812034528969E-2"/>
    <n v="1.3283812034528969E-2"/>
    <n v="1.3283812034528969E-2"/>
    <n v="1.3283812034528969E-2"/>
    <n v="1.3283812034528969E-2"/>
    <n v="1.3283812034528969E-2"/>
    <n v="1.3283812034528969E-2"/>
    <n v="1.3283812034528969E-2"/>
    <n v="1.3283812034528969E-2"/>
    <n v="1.3283812034528969E-2"/>
    <n v="1.3283812034528969E-2"/>
    <n v="0.15940574441434763"/>
    <n v="1.4904887720890785E-2"/>
    <n v="1.6723720649693373E-2"/>
    <n v="1.8542553578495959E-2"/>
    <n v="1.9180659489679959E-2"/>
    <n v="1.9180659489679959E-2"/>
    <n v="1.9180659489679959E-2"/>
    <n v="1.9180659489679959E-2"/>
    <n v="1.9180659489679959E-2"/>
    <n v="1.9180659489679959E-2"/>
    <n v="1.9180659489679959E-2"/>
    <n v="1.9180659489679959E-2"/>
    <n v="3.6608617684107406E-2"/>
    <n v="0.24022505555062712"/>
    <n v="3.6608617684107406E-2"/>
    <n v="3.6608617684107406E-2"/>
    <n v="3.6608617684107406E-2"/>
    <n v="3.6608617684107406E-2"/>
    <n v="3.6608617684107406E-2"/>
    <n v="3.6608617684107406E-2"/>
    <n v="3.6608617684107406E-2"/>
    <n v="3.6608617684107406E-2"/>
    <n v="3.6608617684107406E-2"/>
    <n v="3.6608617684107406E-2"/>
    <n v="3.6608617684107406E-2"/>
    <n v="3.6608617684107406E-2"/>
    <n v="0.43930341220928876"/>
    <n v="5.3140745274507954E-2"/>
    <n v="5.3140745274507954E-2"/>
    <n v="5.3140745274507954E-2"/>
    <n v="5.3140745274507954E-2"/>
    <n v="5.3140745274507954E-2"/>
    <n v="5.3140745274507954E-2"/>
    <n v="5.3140745274507954E-2"/>
    <n v="5.3140745274507954E-2"/>
    <n v="5.3140745274507954E-2"/>
    <n v="5.3140745274507954E-2"/>
    <n v="5.3140745274507954E-2"/>
    <n v="5.6869417325117667E-2"/>
    <n v="0.64141761534470509"/>
    <n v="9.3624641475150081E-2"/>
    <n v="9.3624641475150081E-2"/>
    <n v="9.3624641475150081E-2"/>
    <n v="9.3624641475150081E-2"/>
    <n v="9.3624641475150081E-2"/>
    <n v="9.3624641475150081E-2"/>
    <n v="9.3624641475150081E-2"/>
    <n v="9.3624641475150081E-2"/>
    <n v="9.3624641475150081E-2"/>
    <n v="9.3624641475150081E-2"/>
    <n v="9.3624641475150081E-2"/>
    <n v="9.3624641475150081E-2"/>
    <n v="1.1234956977018007"/>
  </r>
  <r>
    <s v="DE Florida"/>
    <x v="29"/>
    <s v="Regulated &amp; Renewable Energy"/>
    <s v="PEF Fossil Hydro Maintenance Hines 4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691087428514404E-3"/>
    <n v="2.1691087428514404E-3"/>
    <n v="2.1691087428514404E-3"/>
    <n v="2.1691087428514404E-3"/>
    <n v="2.1691087428514404E-3"/>
    <n v="2.1691087428514404E-3"/>
    <n v="5.7250894260545006E-2"/>
    <n v="7.0265546717653643E-2"/>
    <n v="6.9183170457198906E-2"/>
    <n v="6.9183170457198906E-2"/>
    <n v="6.9183170457198906E-2"/>
    <n v="6.9183170457198906E-2"/>
    <n v="6.9183170457198906E-2"/>
    <n v="6.9183170457198906E-2"/>
    <n v="6.9183170457198906E-2"/>
    <n v="6.9183170457198906E-2"/>
    <n v="6.9183170457198906E-2"/>
    <n v="6.9183170457198906E-2"/>
    <n v="6.9183170457198906E-2"/>
    <n v="6.9183170457198906E-2"/>
    <n v="0.83019804548638687"/>
    <n v="7.7625864108845949E-2"/>
    <n v="8.7098439741409198E-2"/>
    <n v="9.6571015373972446E-2"/>
    <n v="9.9894303846243218E-2"/>
    <n v="9.9894303846243218E-2"/>
    <n v="9.9894303846243218E-2"/>
    <n v="9.9894303846243218E-2"/>
    <n v="9.9894303846243218E-2"/>
    <n v="9.9894303846243218E-2"/>
    <n v="9.9894303846243218E-2"/>
    <n v="9.9894303846243218E-2"/>
    <n v="0.19066020041584128"/>
    <n v="1.2511099504100147"/>
    <n v="0.19066020041584128"/>
    <n v="0.19066020041584128"/>
    <n v="0.19066020041584128"/>
    <n v="0.19066020041584128"/>
    <n v="0.19066020041584128"/>
    <n v="0.19066020041584128"/>
    <n v="0.19066020041584128"/>
    <n v="0.19066020041584128"/>
    <n v="0.19066020041584128"/>
    <n v="0.19066020041584128"/>
    <n v="0.19066020041584128"/>
    <n v="0.19066020041584128"/>
    <n v="2.2879224049900952"/>
    <n v="0.27676015789502029"/>
    <n v="0.27676015789502029"/>
    <n v="0.27676015789502029"/>
    <n v="0.27676015789502029"/>
    <n v="0.27676015789502029"/>
    <n v="0.27676015789502029"/>
    <n v="0.27676015789502029"/>
    <n v="0.27676015789502029"/>
    <n v="0.27676015789502029"/>
    <n v="0.27676015789502029"/>
    <n v="0.27676015789502029"/>
    <n v="0.2961793541989754"/>
    <n v="3.3405410910441979"/>
    <n v="0.4876030683151088"/>
    <n v="0.4876030683151088"/>
    <n v="0.4876030683151088"/>
    <n v="0.4876030683151088"/>
    <n v="0.4876030683151088"/>
    <n v="0.4876030683151088"/>
    <n v="0.4876030683151088"/>
    <n v="0.4876030683151088"/>
    <n v="0.4876030683151088"/>
    <n v="0.4876030683151088"/>
    <n v="0.4876030683151088"/>
    <n v="0.4876030683151088"/>
    <n v="5.8512368197813061"/>
  </r>
  <r>
    <s v="DE Florida"/>
    <x v="29"/>
    <s v="Regulated &amp; Renewable Energy"/>
    <s v="PEF Fossil Hydro Maintenance Hines 4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99553120512343E-3"/>
    <n v="1.099553120512343E-3"/>
    <n v="1.099553120512343E-3"/>
    <n v="1.099553120512343E-3"/>
    <n v="1.099553120512343E-3"/>
    <n v="1.099553120512343E-3"/>
    <n v="2.902132022830349E-2"/>
    <n v="3.5618638951377547E-2"/>
    <n v="3.506996650760371E-2"/>
    <n v="3.506996650760371E-2"/>
    <n v="3.506996650760371E-2"/>
    <n v="3.506996650760371E-2"/>
    <n v="3.506996650760371E-2"/>
    <n v="3.506996650760371E-2"/>
    <n v="3.506996650760371E-2"/>
    <n v="3.506996650760371E-2"/>
    <n v="3.506996650760371E-2"/>
    <n v="3.506996650760371E-2"/>
    <n v="3.506996650760371E-2"/>
    <n v="3.506996650760371E-2"/>
    <n v="0.42083959809124444"/>
    <n v="3.9349692077283942E-2"/>
    <n v="4.4151491369222938E-2"/>
    <n v="4.8953290661161934E-2"/>
    <n v="5.0637918459561539E-2"/>
    <n v="5.0637918459561539E-2"/>
    <n v="5.0637918459561539E-2"/>
    <n v="5.0637918459561539E-2"/>
    <n v="5.0637918459561539E-2"/>
    <n v="5.0637918459561539E-2"/>
    <n v="5.0637918459561539E-2"/>
    <n v="5.0637918459561539E-2"/>
    <n v="9.6648554746200613E-2"/>
    <n v="0.63420637653036183"/>
    <n v="9.6648554746200613E-2"/>
    <n v="9.6648554746200613E-2"/>
    <n v="9.6648554746200613E-2"/>
    <n v="9.6648554746200613E-2"/>
    <n v="9.6648554746200613E-2"/>
    <n v="9.6648554746200613E-2"/>
    <n v="9.6648554746200613E-2"/>
    <n v="9.6648554746200613E-2"/>
    <n v="9.6648554746200613E-2"/>
    <n v="9.6648554746200613E-2"/>
    <n v="9.6648554746200613E-2"/>
    <n v="9.6648554746200613E-2"/>
    <n v="1.1597826569544074"/>
    <n v="0.14029387161546947"/>
    <n v="0.14029387161546947"/>
    <n v="0.14029387161546947"/>
    <n v="0.14029387161546947"/>
    <n v="0.14029387161546947"/>
    <n v="0.14029387161546947"/>
    <n v="0.14029387161546947"/>
    <n v="0.14029387161546947"/>
    <n v="0.14029387161546947"/>
    <n v="0.14029387161546947"/>
    <n v="0.14029387161546947"/>
    <n v="0.15013775566821758"/>
    <n v="1.6933703434383813"/>
    <n v="0.24717331348965155"/>
    <n v="0.24717331348965155"/>
    <n v="0.24717331348965155"/>
    <n v="0.24717331348965155"/>
    <n v="0.24717331348965155"/>
    <n v="0.24717331348965155"/>
    <n v="0.24717331348965155"/>
    <n v="0.24717331348965155"/>
    <n v="0.24717331348965155"/>
    <n v="0.24717331348965155"/>
    <n v="0.24717331348965155"/>
    <n v="0.24717331348965155"/>
    <n v="2.9660797618758195"/>
  </r>
  <r>
    <s v="DE Florida"/>
    <x v="29"/>
    <s v="Regulated &amp; Renewable Energy"/>
    <s v="PEF Fossil Hydro Maintenance Hines 4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712871878745755E-3"/>
    <n v="1.1712871878745755E-3"/>
    <n v="1.1712871878745755E-3"/>
    <n v="1.1712871878745755E-3"/>
    <n v="1.1712871878745755E-3"/>
    <n v="1.1712871878745755E-3"/>
    <n v="3.0914650619861112E-2"/>
    <n v="3.7942373747108564E-2"/>
    <n v="3.7357906301431466E-2"/>
    <n v="3.7357906301431466E-2"/>
    <n v="3.7357906301431466E-2"/>
    <n v="3.7357906301431466E-2"/>
    <n v="3.7357906301431466E-2"/>
    <n v="3.7357906301431466E-2"/>
    <n v="3.7357906301431466E-2"/>
    <n v="3.7357906301431466E-2"/>
    <n v="3.7357906301431466E-2"/>
    <n v="3.7357906301431466E-2"/>
    <n v="3.7357906301431466E-2"/>
    <n v="3.7357906301431466E-2"/>
    <n v="0.44829487561717768"/>
    <n v="4.1916838138257986E-2"/>
    <n v="4.7031894355189216E-2"/>
    <n v="5.2146950572120439E-2"/>
    <n v="5.3941479116427729E-2"/>
    <n v="5.3941479116427729E-2"/>
    <n v="5.3941479116427729E-2"/>
    <n v="5.3941479116427729E-2"/>
    <n v="5.3941479116427729E-2"/>
    <n v="5.3941479116427729E-2"/>
    <n v="5.3941479116427729E-2"/>
    <n v="5.3941479116427729E-2"/>
    <n v="0.10295376228550905"/>
    <n v="0.67558127828249848"/>
    <n v="0.10295376228550905"/>
    <n v="0.10295376228550905"/>
    <n v="0.10295376228550905"/>
    <n v="0.10295376228550905"/>
    <n v="0.10295376228550905"/>
    <n v="0.10295376228550905"/>
    <n v="0.10295376228550905"/>
    <n v="0.10295376228550905"/>
    <n v="0.10295376228550905"/>
    <n v="0.10295376228550905"/>
    <n v="0.10295376228550905"/>
    <n v="0.10295376228550905"/>
    <n v="1.2354451474261083"/>
    <n v="0.14944688013938331"/>
    <n v="0.14944688013938331"/>
    <n v="0.14944688013938331"/>
    <n v="0.14944688013938331"/>
    <n v="0.14944688013938331"/>
    <n v="0.14944688013938331"/>
    <n v="0.14944688013938331"/>
    <n v="0.14944688013938331"/>
    <n v="0.14944688013938331"/>
    <n v="0.14944688013938331"/>
    <n v="0.14944688013938331"/>
    <n v="0.15993292597132305"/>
    <n v="1.8038486075045397"/>
    <n v="0.26329874958132554"/>
    <n v="0.26329874958132554"/>
    <n v="0.26329874958132554"/>
    <n v="0.26329874958132554"/>
    <n v="0.26329874958132554"/>
    <n v="0.26329874958132554"/>
    <n v="0.26329874958132554"/>
    <n v="0.26329874958132554"/>
    <n v="0.26329874958132554"/>
    <n v="0.26329874958132554"/>
    <n v="0.26329874958132554"/>
    <n v="0.26329874958132554"/>
    <n v="3.1595849949759072"/>
  </r>
  <r>
    <s v="DE Florida"/>
    <x v="29"/>
    <s v="Regulated &amp; Renewable Energy"/>
    <s v="PEF Fossil Hydro Maintenance Hines 4 Other BG-341"/>
    <s v="AFUDC Not Eligible"/>
    <s v="Maintenance"/>
    <s v="Maintenance"/>
    <s v="Fossil Hydro"/>
    <s v="BG - Other Production Plant"/>
    <s v="~"/>
    <s v="PEF Hines 4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023529411764709E-4"/>
    <n v="5.2023529411764709E-4"/>
    <n v="5.2023529411764709E-4"/>
    <n v="5.2023529411764709E-4"/>
    <n v="5.2023529411764709E-4"/>
    <n v="5.2023529411764709E-4"/>
    <n v="5.2023529411764709E-4"/>
    <n v="5.2023529411764709E-4"/>
    <n v="5.2023529411764709E-4"/>
    <n v="5.2023529411764709E-4"/>
    <n v="5.2023529411764709E-4"/>
    <n v="5.2023529411764709E-4"/>
    <n v="6.2428235294117633E-3"/>
    <n v="3.1020000000000002E-3"/>
    <n v="3.1020000000000002E-3"/>
    <n v="3.1020000000000002E-3"/>
    <n v="3.1020000000000002E-3"/>
    <n v="3.1020000000000002E-3"/>
    <n v="3.1020000000000002E-3"/>
    <n v="3.1020000000000002E-3"/>
    <n v="3.1020000000000002E-3"/>
    <n v="3.1020000000000002E-3"/>
    <n v="3.1020000000000002E-3"/>
    <n v="3.1020000000000002E-3"/>
    <n v="3.1020000000000002E-3"/>
    <n v="3.7224E-2"/>
    <n v="5.9594117647058815E-3"/>
    <n v="5.9594117647058815E-3"/>
    <n v="5.9594117647058815E-3"/>
    <n v="5.9594117647058815E-3"/>
    <n v="5.9594117647058815E-3"/>
    <n v="5.9594117647058815E-3"/>
    <n v="5.9594117647058815E-3"/>
    <n v="5.9594117647058815E-3"/>
    <n v="5.9594117647058815E-3"/>
    <n v="5.9594117647058815E-3"/>
    <n v="5.9594117647058815E-3"/>
    <n v="5.9594117647058815E-3"/>
    <n v="7.1512941176470571E-2"/>
    <n v="9.1639705882352925E-3"/>
    <n v="9.1639705882352925E-3"/>
    <n v="9.1639705882352925E-3"/>
    <n v="9.1639705882352925E-3"/>
    <n v="9.1639705882352925E-3"/>
    <n v="9.1639705882352925E-3"/>
    <n v="9.1639705882352925E-3"/>
    <n v="9.1639705882352925E-3"/>
    <n v="9.1639705882352925E-3"/>
    <n v="9.1639705882352925E-3"/>
    <n v="9.1639705882352925E-3"/>
    <n v="9.1639705882352925E-3"/>
    <n v="0.10996764705882349"/>
    <n v="1.7589E-2"/>
    <n v="1.7589E-2"/>
    <n v="1.7589E-2"/>
    <n v="1.7589E-2"/>
    <n v="1.7589E-2"/>
    <n v="1.7589E-2"/>
    <n v="1.7589E-2"/>
    <n v="1.7589E-2"/>
    <n v="1.7589E-2"/>
    <n v="1.7589E-2"/>
    <n v="1.7589E-2"/>
    <n v="1.7589E-2"/>
    <n v="0.21106799999999995"/>
  </r>
  <r>
    <s v="DE Florida"/>
    <x v="29"/>
    <s v="Regulated &amp; Renewable Energy"/>
    <s v="PEF Fossil Hydro Maintenance Hines 4 Other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242718446601923E-4"/>
    <n v="5.0242718446601923E-4"/>
    <n v="5.0242718446601923E-4"/>
    <n v="5.0242718446601923E-4"/>
    <n v="5.0242718446601923E-4"/>
    <n v="5.0242718446601923E-4"/>
    <n v="5.0242718446601923E-4"/>
    <n v="5.0242718446601923E-4"/>
    <n v="5.0242718446601923E-4"/>
    <n v="5.0242718446601923E-4"/>
    <n v="5.0242718446601923E-4"/>
    <n v="5.0242718446601923E-4"/>
    <n v="6.0291262135922325E-3"/>
    <n v="2.9877669902912615E-3"/>
    <n v="2.9877669902912615E-3"/>
    <n v="2.9877669902912615E-3"/>
    <n v="2.9877669902912615E-3"/>
    <n v="2.9877669902912615E-3"/>
    <n v="2.9877669902912615E-3"/>
    <n v="2.9877669902912615E-3"/>
    <n v="2.9877669902912615E-3"/>
    <n v="2.9877669902912615E-3"/>
    <n v="2.9877669902912615E-3"/>
    <n v="2.9877669902912615E-3"/>
    <n v="2.9877669902912615E-3"/>
    <n v="3.5853203883495138E-2"/>
    <n v="5.7377184466019405E-3"/>
    <n v="5.7377184466019405E-3"/>
    <n v="5.7377184466019405E-3"/>
    <n v="5.7377184466019405E-3"/>
    <n v="5.7377184466019405E-3"/>
    <n v="5.7377184466019405E-3"/>
    <n v="5.7377184466019405E-3"/>
    <n v="5.7377184466019405E-3"/>
    <n v="5.7377184466019405E-3"/>
    <n v="5.7377184466019405E-3"/>
    <n v="5.7377184466019405E-3"/>
    <n v="5.7377184466019405E-3"/>
    <n v="6.8852621359223279E-2"/>
    <n v="8.8215048543689306E-3"/>
    <n v="8.8215048543689306E-3"/>
    <n v="8.8215048543689306E-3"/>
    <n v="8.8215048543689306E-3"/>
    <n v="8.8215048543689306E-3"/>
    <n v="8.8215048543689306E-3"/>
    <n v="8.8215048543689306E-3"/>
    <n v="8.8215048543689306E-3"/>
    <n v="8.8215048543689306E-3"/>
    <n v="8.8215048543689306E-3"/>
    <n v="8.8215048543689306E-3"/>
    <n v="8.8215048543689306E-3"/>
    <n v="0.10585805825242717"/>
    <n v="1.6929004854368927E-2"/>
    <n v="1.6929004854368927E-2"/>
    <n v="1.6929004854368927E-2"/>
    <n v="1.6929004854368927E-2"/>
    <n v="1.6929004854368927E-2"/>
    <n v="1.6929004854368927E-2"/>
    <n v="1.6929004854368927E-2"/>
    <n v="1.6929004854368927E-2"/>
    <n v="1.6929004854368927E-2"/>
    <n v="1.6929004854368927E-2"/>
    <n v="1.6929004854368927E-2"/>
    <n v="1.6929004854368927E-2"/>
    <n v="0.20314805825242718"/>
  </r>
  <r>
    <s v="DE Florida"/>
    <x v="29"/>
    <s v="Regulated &amp; Renewable Energy"/>
    <s v="PEF Fossil Hydro Maintenance Hines 4 Other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071287128712857E-3"/>
    <n v="2.6071287128712857E-3"/>
    <n v="2.6071287128712857E-3"/>
    <n v="2.6071287128712857E-3"/>
    <n v="2.6071287128712857E-3"/>
    <n v="2.6071287128712857E-3"/>
    <n v="2.6071287128712857E-3"/>
    <n v="2.6071287128712857E-3"/>
    <n v="2.6071287128712857E-3"/>
    <n v="2.6071287128712857E-3"/>
    <n v="2.6071287128712857E-3"/>
    <n v="2.6071287128712857E-3"/>
    <n v="3.1285544554455431E-2"/>
    <n v="1.5545148514851479E-2"/>
    <n v="1.5545148514851479E-2"/>
    <n v="1.5545148514851479E-2"/>
    <n v="1.5545148514851479E-2"/>
    <n v="1.5545148514851479E-2"/>
    <n v="1.5545148514851479E-2"/>
    <n v="1.5545148514851479E-2"/>
    <n v="1.5545148514851479E-2"/>
    <n v="1.5545148514851479E-2"/>
    <n v="1.5545148514851479E-2"/>
    <n v="1.5545148514851479E-2"/>
    <n v="1.5545148514851479E-2"/>
    <n v="0.18654178217821774"/>
    <n v="2.9866650165016488E-2"/>
    <n v="2.9866650165016488E-2"/>
    <n v="2.9866650165016488E-2"/>
    <n v="2.9866650165016488E-2"/>
    <n v="2.9866650165016488E-2"/>
    <n v="2.9866650165016488E-2"/>
    <n v="2.9866650165016488E-2"/>
    <n v="2.9866650165016488E-2"/>
    <n v="2.9866650165016488E-2"/>
    <n v="2.9866650165016488E-2"/>
    <n v="2.9866650165016488E-2"/>
    <n v="2.9866650165016488E-2"/>
    <n v="0.35839980198019789"/>
    <n v="4.5927194719471924E-2"/>
    <n v="4.5927194719471924E-2"/>
    <n v="4.5927194719471924E-2"/>
    <n v="4.5927194719471924E-2"/>
    <n v="4.5927194719471924E-2"/>
    <n v="4.5927194719471924E-2"/>
    <n v="4.5927194719471924E-2"/>
    <n v="4.5927194719471924E-2"/>
    <n v="4.5927194719471924E-2"/>
    <n v="4.5927194719471924E-2"/>
    <n v="4.5927194719471924E-2"/>
    <n v="4.5927194719471924E-2"/>
    <n v="0.55112633663366306"/>
    <n v="8.8152821782178176E-2"/>
    <n v="8.8152821782178176E-2"/>
    <n v="8.8152821782178176E-2"/>
    <n v="8.8152821782178176E-2"/>
    <n v="8.8152821782178176E-2"/>
    <n v="8.8152821782178176E-2"/>
    <n v="8.8152821782178176E-2"/>
    <n v="8.8152821782178176E-2"/>
    <n v="8.8152821782178176E-2"/>
    <n v="8.8152821782178176E-2"/>
    <n v="8.8152821782178176E-2"/>
    <n v="8.8152821782178176E-2"/>
    <n v="1.0578338613861382"/>
  </r>
  <r>
    <s v="DE Florida"/>
    <x v="29"/>
    <s v="Regulated &amp; Renewable Energy"/>
    <s v="PEF Fossil Hydro Maintenance Hines 4 Other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202745098039204E-3"/>
    <n v="1.3202745098039204E-3"/>
    <n v="1.3202745098039204E-3"/>
    <n v="1.3202745098039204E-3"/>
    <n v="1.3202745098039204E-3"/>
    <n v="1.3202745098039204E-3"/>
    <n v="1.3202745098039204E-3"/>
    <n v="1.3202745098039204E-3"/>
    <n v="1.3202745098039204E-3"/>
    <n v="1.3202745098039204E-3"/>
    <n v="1.3202745098039204E-3"/>
    <n v="1.3202745098039204E-3"/>
    <n v="1.5843294117647049E-2"/>
    <n v="7.8805490196078368E-3"/>
    <n v="7.8805490196078368E-3"/>
    <n v="7.8805490196078368E-3"/>
    <n v="7.8805490196078368E-3"/>
    <n v="7.8805490196078368E-3"/>
    <n v="7.8805490196078368E-3"/>
    <n v="7.8805490196078368E-3"/>
    <n v="7.8805490196078368E-3"/>
    <n v="7.8805490196078368E-3"/>
    <n v="7.8805490196078368E-3"/>
    <n v="7.8805490196078368E-3"/>
    <n v="7.8805490196078368E-3"/>
    <n v="9.4566588235294013E-2"/>
    <n v="1.5140346405228745E-2"/>
    <n v="1.5140346405228745E-2"/>
    <n v="1.5140346405228745E-2"/>
    <n v="1.5140346405228745E-2"/>
    <n v="1.5140346405228745E-2"/>
    <n v="1.5140346405228745E-2"/>
    <n v="1.5140346405228745E-2"/>
    <n v="1.5140346405228745E-2"/>
    <n v="1.5140346405228745E-2"/>
    <n v="1.5140346405228745E-2"/>
    <n v="1.5140346405228745E-2"/>
    <n v="1.5140346405228745E-2"/>
    <n v="0.18168415686274489"/>
    <n v="2.328161111111109E-2"/>
    <n v="2.328161111111109E-2"/>
    <n v="2.328161111111109E-2"/>
    <n v="2.328161111111109E-2"/>
    <n v="2.328161111111109E-2"/>
    <n v="2.328161111111109E-2"/>
    <n v="2.328161111111109E-2"/>
    <n v="2.328161111111109E-2"/>
    <n v="2.328161111111109E-2"/>
    <n v="2.328161111111109E-2"/>
    <n v="2.328161111111109E-2"/>
    <n v="2.328161111111109E-2"/>
    <n v="0.27937933333333315"/>
    <n v="4.4686411764705843E-2"/>
    <n v="4.4686411764705843E-2"/>
    <n v="4.4686411764705843E-2"/>
    <n v="4.4686411764705843E-2"/>
    <n v="4.4686411764705843E-2"/>
    <n v="4.4686411764705843E-2"/>
    <n v="4.4686411764705843E-2"/>
    <n v="4.4686411764705843E-2"/>
    <n v="4.4686411764705843E-2"/>
    <n v="4.4686411764705843E-2"/>
    <n v="4.4686411764705843E-2"/>
    <n v="4.4686411764705843E-2"/>
    <n v="0.53623694117647014"/>
  </r>
  <r>
    <s v="DE Florida"/>
    <x v="29"/>
    <s v="Regulated &amp; Renewable Energy"/>
    <s v="PEF Fossil Hydro Maintenance Hines 4 Other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169523809523831E-3"/>
    <n v="1.4169523809523831E-3"/>
    <n v="1.4169523809523831E-3"/>
    <n v="1.4169523809523831E-3"/>
    <n v="1.4169523809523831E-3"/>
    <n v="1.4169523809523831E-3"/>
    <n v="1.4169523809523831E-3"/>
    <n v="1.4169523809523831E-3"/>
    <n v="1.4169523809523831E-3"/>
    <n v="1.4169523809523831E-3"/>
    <n v="1.4169523809523831E-3"/>
    <n v="1.4169523809523831E-3"/>
    <n v="1.7003428571428596E-2"/>
    <n v="8.4028571428571581E-3"/>
    <n v="8.4028571428571581E-3"/>
    <n v="8.4028571428571581E-3"/>
    <n v="8.4028571428571581E-3"/>
    <n v="8.4028571428571581E-3"/>
    <n v="8.4028571428571581E-3"/>
    <n v="8.4028571428571581E-3"/>
    <n v="8.4028571428571581E-3"/>
    <n v="8.4028571428571581E-3"/>
    <n v="8.4028571428571581E-3"/>
    <n v="8.4028571428571581E-3"/>
    <n v="8.4028571428571581E-3"/>
    <n v="0.10083428571428589"/>
    <n v="1.6135682539682564E-2"/>
    <n v="1.6135682539682564E-2"/>
    <n v="1.6135682539682564E-2"/>
    <n v="1.6135682539682564E-2"/>
    <n v="1.6135682539682564E-2"/>
    <n v="1.6135682539682564E-2"/>
    <n v="1.6135682539682564E-2"/>
    <n v="1.6135682539682564E-2"/>
    <n v="1.6135682539682564E-2"/>
    <n v="1.6135682539682564E-2"/>
    <n v="1.6135682539682564E-2"/>
    <n v="1.6135682539682564E-2"/>
    <n v="0.19362819047619076"/>
    <n v="2.4807650793650833E-2"/>
    <n v="2.4807650793650833E-2"/>
    <n v="2.4807650793650833E-2"/>
    <n v="2.4807650793650833E-2"/>
    <n v="2.4807650793650833E-2"/>
    <n v="2.4807650793650833E-2"/>
    <n v="2.4807650793650833E-2"/>
    <n v="2.4807650793650833E-2"/>
    <n v="2.4807650793650833E-2"/>
    <n v="2.4807650793650833E-2"/>
    <n v="2.4807650793650833E-2"/>
    <n v="2.4807650793650833E-2"/>
    <n v="0.29769180952380997"/>
    <n v="4.7609325396825469E-2"/>
    <n v="4.7609325396825469E-2"/>
    <n v="4.7609325396825469E-2"/>
    <n v="4.7609325396825469E-2"/>
    <n v="4.7609325396825469E-2"/>
    <n v="4.7609325396825469E-2"/>
    <n v="4.7609325396825469E-2"/>
    <n v="4.7609325396825469E-2"/>
    <n v="4.7609325396825469E-2"/>
    <n v="4.7609325396825469E-2"/>
    <n v="4.7609325396825469E-2"/>
    <n v="4.7609325396825469E-2"/>
    <n v="0.57131190476190574"/>
  </r>
  <r>
    <s v="DE Florida"/>
    <x v="29"/>
    <s v="Regulated &amp; Renewable Energy"/>
    <s v="PEF Fossil Hydro Maintenance Inter City BG P1-6 341"/>
    <s v="AFUDC Not Eligible"/>
    <s v="Maintenance"/>
    <s v="Maintenance"/>
    <s v="Fossil Hydro"/>
    <s v="BG - Other Production Plant"/>
    <s v="~"/>
    <s v="PEF Inter City old P1-6 341"/>
    <n v="0"/>
    <n v="0"/>
    <n v="0"/>
    <n v="0"/>
    <n v="0"/>
    <n v="0"/>
    <n v="0"/>
    <n v="0"/>
    <n v="0"/>
    <n v="0"/>
    <n v="0"/>
    <n v="0"/>
    <n v="0"/>
    <n v="0"/>
    <n v="0"/>
    <n v="0"/>
    <n v="1.9359959918613891E-4"/>
    <n v="1.9359959918613891E-4"/>
    <n v="7.3038261527169782E-3"/>
    <n v="1.2458754102189681E-2"/>
    <n v="1.2458754102189681E-2"/>
    <n v="1.2458754102189681E-2"/>
    <n v="1.2458754102189681E-2"/>
    <n v="1.2458754102189681E-2"/>
    <n v="1.2458754102189681E-2"/>
    <n v="8.2443549964227342E-2"/>
    <n v="2.8517647078085212E-2"/>
    <n v="2.8517647078085212E-2"/>
    <n v="2.8517647078085212E-2"/>
    <n v="2.8517647078085212E-2"/>
    <n v="3.0208175715653453E-2"/>
    <n v="3.0208175715653453E-2"/>
    <n v="3.0208175715653453E-2"/>
    <n v="3.0208175715653453E-2"/>
    <n v="3.0395928891261376E-2"/>
    <n v="3.0395928891261376E-2"/>
    <n v="3.0395928891261376E-2"/>
    <n v="3.0395928891261376E-2"/>
    <n v="0.35648700674000011"/>
    <n v="3.9200826941169289E-2"/>
    <n v="3.9200826941169289E-2"/>
    <n v="3.9200826941169289E-2"/>
    <n v="3.9605971860926521E-2"/>
    <n v="4.2874131439109134E-2"/>
    <n v="4.2874131439109134E-2"/>
    <n v="4.2874131439109134E-2"/>
    <n v="4.2874131439109134E-2"/>
    <n v="4.2874131439109134E-2"/>
    <n v="4.2874131439109134E-2"/>
    <n v="4.2874131439109134E-2"/>
    <n v="4.2874131439109134E-2"/>
    <n v="0.50020150419730736"/>
    <n v="4.743064428142265E-2"/>
    <n v="4.743064428142265E-2"/>
    <n v="4.743064428142265E-2"/>
    <n v="4.743064428142265E-2"/>
    <n v="4.743064428142265E-2"/>
    <n v="4.743064428142265E-2"/>
    <n v="4.743064428142265E-2"/>
    <n v="4.743064428142265E-2"/>
    <n v="4.743064428142265E-2"/>
    <n v="4.743064428142265E-2"/>
    <n v="4.743064428142265E-2"/>
    <n v="4.743064428142265E-2"/>
    <n v="0.56916773137707166"/>
    <n v="4.9030733764716082E-2"/>
    <n v="4.9030733764716082E-2"/>
    <n v="4.9030733764716082E-2"/>
    <n v="4.9030733764716082E-2"/>
    <n v="4.9030733764716082E-2"/>
    <n v="4.9030733764716082E-2"/>
    <n v="4.9030733764716082E-2"/>
    <n v="4.9030733764716082E-2"/>
    <n v="4.9030733764716082E-2"/>
    <n v="4.9030733764716082E-2"/>
    <n v="4.9030733764716082E-2"/>
    <n v="4.9030733764716082E-2"/>
    <n v="0.58836880517659296"/>
    <n v="5.0499832317737525E-2"/>
    <n v="5.0499832317737525E-2"/>
    <n v="5.0499832317737525E-2"/>
    <n v="5.0499832317737525E-2"/>
    <n v="5.0499832317737525E-2"/>
    <n v="5.0499832317737525E-2"/>
    <n v="5.0499832317737525E-2"/>
    <n v="5.0499832317737525E-2"/>
    <n v="5.0499832317737525E-2"/>
    <n v="5.0499832317737525E-2"/>
    <n v="5.0499832317737525E-2"/>
    <n v="5.0499832317737525E-2"/>
    <n v="0.6059979878128503"/>
  </r>
  <r>
    <s v="DE Florida"/>
    <x v="29"/>
    <s v="Regulated &amp; Renewable Energy"/>
    <s v="PEF Fossil Hydro Maintenance Inter City BG P1-6 342"/>
    <s v="AFUDC Not Eligible"/>
    <s v="Maintenance"/>
    <s v="Maintenance"/>
    <s v="Fossil Hydro"/>
    <s v="BG - Other Production Plant"/>
    <s v="~"/>
    <s v="PEF Inter City old P1-6 342"/>
    <n v="0"/>
    <n v="0"/>
    <n v="0"/>
    <n v="0"/>
    <n v="0"/>
    <n v="0"/>
    <n v="0"/>
    <n v="0"/>
    <n v="0"/>
    <n v="0"/>
    <n v="0"/>
    <n v="0"/>
    <n v="0"/>
    <n v="0"/>
    <n v="0"/>
    <n v="0"/>
    <n v="-1.0431377013426432E-3"/>
    <n v="-1.0431377013426432E-3"/>
    <n v="-8.3027130827557204E-3"/>
    <n v="-1.0271623812436651E-2"/>
    <n v="-1.0271623812436651E-2"/>
    <n v="-1.0271623812436651E-2"/>
    <n v="-1.0271623812436651E-2"/>
    <n v="-1.0271623812436651E-2"/>
    <n v="-1.0271623812436651E-2"/>
    <n v="-7.2018731360060914E-2"/>
    <n v="-1.5601556224729574E-2"/>
    <n v="-1.5601556224729574E-2"/>
    <n v="-1.5601556224729574E-2"/>
    <n v="-1.5601556224729574E-2"/>
    <n v="-1.7502211978197797E-2"/>
    <n v="-1.7502211978197797E-2"/>
    <n v="-1.7502211978197797E-2"/>
    <n v="-1.7502211978197797E-2"/>
    <n v="-1.8513848452894853E-2"/>
    <n v="-1.8513848452894853E-2"/>
    <n v="-1.8513848452894853E-2"/>
    <n v="-1.8513848452894853E-2"/>
    <n v="-0.20647046662328891"/>
    <n v="-2.4198889092545233E-2"/>
    <n v="-2.4198889092545233E-2"/>
    <n v="-2.4198889092545233E-2"/>
    <n v="-2.6381858179686107E-2"/>
    <n v="-2.9633486845787926E-2"/>
    <n v="-2.9633486845787926E-2"/>
    <n v="-2.9633486845787926E-2"/>
    <n v="-2.9633486845787926E-2"/>
    <n v="-2.9633486845787926E-2"/>
    <n v="-2.9633486845787926E-2"/>
    <n v="-2.9633486845787926E-2"/>
    <n v="-2.9633486845787926E-2"/>
    <n v="-0.33604642022362519"/>
    <n v="-3.4149499462382167E-2"/>
    <n v="-3.4149499462382167E-2"/>
    <n v="-3.4149499462382167E-2"/>
    <n v="-3.4149499462382167E-2"/>
    <n v="-3.4149499462382167E-2"/>
    <n v="-3.4149499462382167E-2"/>
    <n v="-3.4149499462382167E-2"/>
    <n v="-3.4149499462382167E-2"/>
    <n v="-3.4149499462382167E-2"/>
    <n v="-3.4149499462382167E-2"/>
    <n v="-3.4149499462382167E-2"/>
    <n v="-3.4149499462382167E-2"/>
    <n v="-0.40979399354858598"/>
    <n v="-3.5775299902194954E-2"/>
    <n v="-3.5775299902194954E-2"/>
    <n v="-3.5775299902194954E-2"/>
    <n v="-3.5775299902194954E-2"/>
    <n v="-3.5775299902194954E-2"/>
    <n v="-3.5775299902194954E-2"/>
    <n v="-3.5775299902194954E-2"/>
    <n v="-3.5775299902194954E-2"/>
    <n v="-3.5775299902194954E-2"/>
    <n v="-3.5775299902194954E-2"/>
    <n v="-3.5775299902194954E-2"/>
    <n v="-3.5775299902194954E-2"/>
    <n v="-0.42930359882633956"/>
    <n v="-3.7390633770093239E-2"/>
    <n v="-3.7390633770093239E-2"/>
    <n v="-3.7390633770093239E-2"/>
    <n v="-3.7390633770093239E-2"/>
    <n v="-3.7390633770093239E-2"/>
    <n v="-3.7390633770093239E-2"/>
    <n v="-3.7390633770093239E-2"/>
    <n v="-3.7390633770093239E-2"/>
    <n v="-3.7390633770093239E-2"/>
    <n v="-3.7390633770093239E-2"/>
    <n v="-3.7390633770093239E-2"/>
    <n v="-3.7390633770093239E-2"/>
    <n v="-0.44868760524111878"/>
  </r>
  <r>
    <s v="DE Florida"/>
    <x v="29"/>
    <s v="Regulated &amp; Renewable Energy"/>
    <s v="PEF Fossil Hydro Maintenance Inter City BG P1-6 344"/>
    <s v="AFUDC Not Eligible"/>
    <s v="Maintenance"/>
    <s v="Maintenance"/>
    <s v="Fossil Hydro"/>
    <s v="BG - Other Production Plant"/>
    <s v="~"/>
    <s v="PEF Inter City old P1-6 344"/>
    <n v="0"/>
    <n v="0"/>
    <n v="0"/>
    <n v="0"/>
    <n v="0"/>
    <n v="0"/>
    <n v="0"/>
    <n v="0"/>
    <n v="0"/>
    <n v="0"/>
    <n v="0"/>
    <n v="0"/>
    <n v="0"/>
    <n v="0"/>
    <n v="0"/>
    <n v="0"/>
    <n v="4.3830727046732673E-4"/>
    <n v="4.3830727046732673E-4"/>
    <n v="3.4886472841428456E-3"/>
    <n v="4.3159473487551329E-3"/>
    <n v="4.3159473487551329E-3"/>
    <n v="4.3159473487551329E-3"/>
    <n v="4.3159473487551329E-3"/>
    <n v="4.3159473487551329E-3"/>
    <n v="4.3159473487551329E-3"/>
    <n v="3.0260945917608296E-2"/>
    <n v="6.5554868883581415E-3"/>
    <n v="6.5554868883581415E-3"/>
    <n v="6.5554868883581415E-3"/>
    <n v="6.5554868883581415E-3"/>
    <n v="7.3541074677202101E-3"/>
    <n v="7.3541074677202101E-3"/>
    <n v="7.3541074677202101E-3"/>
    <n v="7.3541074677202101E-3"/>
    <n v="7.77917850231031E-3"/>
    <n v="7.77917850231031E-3"/>
    <n v="7.77917850231031E-3"/>
    <n v="7.77917850231031E-3"/>
    <n v="8.6755091433554657E-2"/>
    <n v="1.0167927985771357E-2"/>
    <n v="1.0167927985771357E-2"/>
    <n v="1.0167927985771357E-2"/>
    <n v="1.1085171433944822E-2"/>
    <n v="1.2451445976009581E-2"/>
    <n v="1.2451445976009581E-2"/>
    <n v="1.2451445976009581E-2"/>
    <n v="1.2451445976009581E-2"/>
    <n v="1.2451445976009581E-2"/>
    <n v="1.2451445976009581E-2"/>
    <n v="1.2451445976009581E-2"/>
    <n v="1.2451445976009581E-2"/>
    <n v="0.14120052319933557"/>
    <n v="1.4348991391948153E-2"/>
    <n v="1.4348991391948153E-2"/>
    <n v="1.4348991391948153E-2"/>
    <n v="1.4348991391948153E-2"/>
    <n v="1.4348991391948153E-2"/>
    <n v="1.4348991391948153E-2"/>
    <n v="1.4348991391948153E-2"/>
    <n v="1.4348991391948153E-2"/>
    <n v="1.4348991391948153E-2"/>
    <n v="1.4348991391948153E-2"/>
    <n v="1.4348991391948153E-2"/>
    <n v="1.4348991391948153E-2"/>
    <n v="0.17218789670337778"/>
    <n v="1.5032122825297482E-2"/>
    <n v="1.5032122825297482E-2"/>
    <n v="1.5032122825297482E-2"/>
    <n v="1.5032122825297482E-2"/>
    <n v="1.5032122825297482E-2"/>
    <n v="1.5032122825297482E-2"/>
    <n v="1.5032122825297482E-2"/>
    <n v="1.5032122825297482E-2"/>
    <n v="1.5032122825297482E-2"/>
    <n v="1.5032122825297482E-2"/>
    <n v="1.5032122825297482E-2"/>
    <n v="1.5032122825297482E-2"/>
    <n v="0.18038547390356977"/>
    <n v="1.5710856397692218E-2"/>
    <n v="1.5710856397692218E-2"/>
    <n v="1.5710856397692218E-2"/>
    <n v="1.5710856397692218E-2"/>
    <n v="1.5710856397692218E-2"/>
    <n v="1.5710856397692218E-2"/>
    <n v="1.5710856397692218E-2"/>
    <n v="1.5710856397692218E-2"/>
    <n v="1.5710856397692218E-2"/>
    <n v="1.5710856397692218E-2"/>
    <n v="1.5710856397692218E-2"/>
    <n v="1.5710856397692218E-2"/>
    <n v="0.18853027677230658"/>
  </r>
  <r>
    <s v="DE Florida"/>
    <x v="29"/>
    <s v="Regulated &amp; Renewable Energy"/>
    <s v="PEF Fossil Hydro Maintenance Inter City BG P1-6 345"/>
    <s v="AFUDC Not Eligible"/>
    <s v="Maintenance"/>
    <s v="Maintenance"/>
    <s v="Fossil Hydro"/>
    <s v="BG - Other Production Plant"/>
    <s v="~"/>
    <s v="PEF Inter City old P1-6 345"/>
    <n v="0"/>
    <n v="0"/>
    <n v="0"/>
    <n v="0"/>
    <n v="0"/>
    <n v="0"/>
    <n v="0"/>
    <n v="0"/>
    <n v="0"/>
    <n v="0"/>
    <n v="0"/>
    <n v="0"/>
    <n v="0"/>
    <n v="0"/>
    <n v="0"/>
    <n v="0"/>
    <n v="5.4903472145763203E-4"/>
    <n v="5.4903472145763203E-4"/>
    <n v="4.3699674154870595E-3"/>
    <n v="5.4062643038594533E-3"/>
    <n v="5.4062643038594533E-3"/>
    <n v="5.4062643038594533E-3"/>
    <n v="5.4062643038594533E-3"/>
    <n v="5.4062643038594533E-3"/>
    <n v="5.4062643038594533E-3"/>
    <n v="3.7905622681559038E-2"/>
    <n v="8.2115679120069937E-3"/>
    <n v="8.2115679120069937E-3"/>
    <n v="8.2115679120069937E-3"/>
    <n v="8.2115679120069937E-3"/>
    <n v="9.2119401551433791E-3"/>
    <n v="9.2119401551433791E-3"/>
    <n v="9.2119401551433791E-3"/>
    <n v="9.2119401551433791E-3"/>
    <n v="9.7443948343163989E-3"/>
    <n v="9.7443948343163989E-3"/>
    <n v="9.7443948343163989E-3"/>
    <n v="9.7443948343163989E-3"/>
    <n v="0.10867161160586708"/>
    <n v="1.2736602574529698E-2"/>
    <n v="1.2736602574529698E-2"/>
    <n v="1.2736602574529698E-2"/>
    <n v="1.3885564809492891E-2"/>
    <n v="1.5596994697108903E-2"/>
    <n v="1.5596994697108903E-2"/>
    <n v="1.5596994697108903E-2"/>
    <n v="1.5596994697108903E-2"/>
    <n v="1.5596994697108903E-2"/>
    <n v="1.5596994697108903E-2"/>
    <n v="1.5596994697108903E-2"/>
    <n v="1.5596994697108903E-2"/>
    <n v="0.17687133010995321"/>
    <n v="1.7973907856186199E-2"/>
    <n v="1.7973907856186199E-2"/>
    <n v="1.7973907856186199E-2"/>
    <n v="1.7973907856186199E-2"/>
    <n v="1.7973907856186199E-2"/>
    <n v="1.7973907856186199E-2"/>
    <n v="1.7973907856186199E-2"/>
    <n v="1.7973907856186199E-2"/>
    <n v="1.7973907856186199E-2"/>
    <n v="1.7973907856186199E-2"/>
    <n v="1.7973907856186199E-2"/>
    <n v="1.7973907856186199E-2"/>
    <n v="0.21568689427423435"/>
    <n v="1.8829615487565451E-2"/>
    <n v="1.8829615487565451E-2"/>
    <n v="1.8829615487565451E-2"/>
    <n v="1.8829615487565451E-2"/>
    <n v="1.8829615487565451E-2"/>
    <n v="1.8829615487565451E-2"/>
    <n v="1.8829615487565451E-2"/>
    <n v="1.8829615487565451E-2"/>
    <n v="1.8829615487565451E-2"/>
    <n v="1.8829615487565451E-2"/>
    <n v="1.8829615487565451E-2"/>
    <n v="1.8829615487565451E-2"/>
    <n v="0.22595538585078542"/>
    <n v="1.9679814247595982E-2"/>
    <n v="1.9679814247595982E-2"/>
    <n v="1.9679814247595982E-2"/>
    <n v="1.9679814247595982E-2"/>
    <n v="1.9679814247595982E-2"/>
    <n v="1.9679814247595982E-2"/>
    <n v="1.9679814247595982E-2"/>
    <n v="1.9679814247595982E-2"/>
    <n v="1.9679814247595982E-2"/>
    <n v="1.9679814247595982E-2"/>
    <n v="1.9679814247595982E-2"/>
    <n v="1.9679814247595982E-2"/>
    <n v="0.23615777097115184"/>
  </r>
  <r>
    <s v="DE Florida"/>
    <x v="29"/>
    <s v="Regulated &amp; Renewable Energy"/>
    <s v="PEF Fossil Hydro Maintenance Inter City BG P1-6 346"/>
    <s v="AFUDC Not Eligible"/>
    <s v="Maintenance"/>
    <s v="Maintenance"/>
    <s v="Fossil Hydro"/>
    <s v="BG - Other Production Plant"/>
    <s v="~"/>
    <s v="PEF Inter City old P1-6 346"/>
    <n v="0"/>
    <n v="0"/>
    <n v="0"/>
    <n v="0"/>
    <n v="0"/>
    <n v="0"/>
    <n v="0"/>
    <n v="0"/>
    <n v="0"/>
    <n v="0"/>
    <n v="0"/>
    <n v="0"/>
    <n v="0"/>
    <n v="0"/>
    <n v="0"/>
    <n v="0"/>
    <n v="3.5771671462263218E-4"/>
    <n v="3.5771671462263218E-4"/>
    <n v="2.8471976831006599E-3"/>
    <n v="3.5223839760514155E-3"/>
    <n v="3.5223839760514155E-3"/>
    <n v="3.5223839760514155E-3"/>
    <n v="3.5223839760514155E-3"/>
    <n v="3.5223839760514155E-3"/>
    <n v="3.5223839760514155E-3"/>
    <n v="2.4696934968654417E-2"/>
    <n v="5.3501445001241958E-3"/>
    <n v="5.3501445001241958E-3"/>
    <n v="5.3501445001241958E-3"/>
    <n v="5.3501445001241958E-3"/>
    <n v="6.0019245392160135E-3"/>
    <n v="6.0019245392160135E-3"/>
    <n v="6.0019245392160135E-3"/>
    <n v="6.0019245392160135E-3"/>
    <n v="6.3488387343939561E-3"/>
    <n v="6.3488387343939561E-3"/>
    <n v="6.3488387343939561E-3"/>
    <n v="6.3488387343939561E-3"/>
    <n v="7.0803631094936662E-2"/>
    <n v="8.298374311043473E-3"/>
    <n v="8.298374311043473E-3"/>
    <n v="8.298374311043473E-3"/>
    <n v="9.0469663032317609E-3"/>
    <n v="1.0162027068568483E-2"/>
    <n v="1.0162027068568483E-2"/>
    <n v="1.0162027068568483E-2"/>
    <n v="1.0162027068568483E-2"/>
    <n v="1.0162027068568483E-2"/>
    <n v="1.0162027068568483E-2"/>
    <n v="1.0162027068568483E-2"/>
    <n v="1.0162027068568483E-2"/>
    <n v="0.11523830578491007"/>
    <n v="1.171067514669198E-2"/>
    <n v="1.171067514669198E-2"/>
    <n v="1.171067514669198E-2"/>
    <n v="1.171067514669198E-2"/>
    <n v="1.171067514669198E-2"/>
    <n v="1.171067514669198E-2"/>
    <n v="1.171067514669198E-2"/>
    <n v="1.171067514669198E-2"/>
    <n v="1.171067514669198E-2"/>
    <n v="1.171067514669198E-2"/>
    <n v="1.171067514669198E-2"/>
    <n v="1.171067514669198E-2"/>
    <n v="0.14052810176030375"/>
    <n v="1.2268200765038727E-2"/>
    <n v="1.2268200765038727E-2"/>
    <n v="1.2268200765038727E-2"/>
    <n v="1.2268200765038727E-2"/>
    <n v="1.2268200765038727E-2"/>
    <n v="1.2268200765038727E-2"/>
    <n v="1.2268200765038727E-2"/>
    <n v="1.2268200765038727E-2"/>
    <n v="1.2268200765038727E-2"/>
    <n v="1.2268200765038727E-2"/>
    <n v="1.2268200765038727E-2"/>
    <n v="1.2268200765038727E-2"/>
    <n v="0.14721840918046475"/>
    <n v="1.2822137147071035E-2"/>
    <n v="1.2822137147071035E-2"/>
    <n v="1.2822137147071035E-2"/>
    <n v="1.2822137147071035E-2"/>
    <n v="1.2822137147071035E-2"/>
    <n v="1.2822137147071035E-2"/>
    <n v="1.2822137147071035E-2"/>
    <n v="1.2822137147071035E-2"/>
    <n v="1.2822137147071035E-2"/>
    <n v="1.2822137147071035E-2"/>
    <n v="1.2822137147071035E-2"/>
    <n v="1.2822137147071035E-2"/>
    <n v="0.15386564576485243"/>
  </r>
  <r>
    <s v="DE Florida"/>
    <x v="29"/>
    <s v="Regulated &amp; Renewable Energy"/>
    <s v="PEF Fossil Hydro Maintenance Inter City BG P11 341"/>
    <s v="AFUDC Not Eligible"/>
    <s v="Maintenance"/>
    <s v="Maintenance"/>
    <s v="Fossil Hydro"/>
    <s v="BG - Other Production Plant"/>
    <s v="~"/>
    <s v="PEF Inter City Siemens P1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62944438653465E-5"/>
    <n v="5.762944438653465E-5"/>
    <n v="5.762944438653465E-5"/>
    <n v="5.762944438653465E-5"/>
    <n v="5.762944438653465E-5"/>
    <n v="5.762944438653465E-5"/>
    <n v="5.762944438653465E-5"/>
    <n v="5.762944438653465E-5"/>
    <n v="5.762944438653465E-5"/>
    <n v="5.762944438653465E-5"/>
    <n v="5.762944438653465E-5"/>
    <n v="5.762944438653465E-5"/>
    <n v="6.9155333263841575E-4"/>
    <n v="5.762944438653465E-5"/>
    <n v="5.762944438653465E-5"/>
    <n v="5.762944438653465E-5"/>
    <n v="5.762944438653465E-5"/>
    <n v="5.762944438653465E-5"/>
    <n v="5.762944438653465E-5"/>
    <n v="5.762944438653465E-5"/>
    <n v="5.762944438653465E-5"/>
    <n v="3.3382867635544554E-4"/>
    <n v="3.3382867635544554E-4"/>
    <n v="3.3382867635544554E-4"/>
    <n v="3.3382867635544554E-4"/>
    <n v="1.7963502605140595E-3"/>
    <n v="5.3874957591554457E-4"/>
    <n v="5.3874957591554457E-4"/>
    <n v="5.3874957591554457E-4"/>
    <n v="5.3874957591554457E-4"/>
    <n v="5.3874957591554457E-4"/>
    <n v="5.3874957591554457E-4"/>
    <n v="5.3874957591554457E-4"/>
    <n v="5.3874957591554457E-4"/>
    <n v="5.3874957591554457E-4"/>
    <n v="5.3874957591554457E-4"/>
    <n v="5.3874957591554457E-4"/>
    <n v="5.3874957591554457E-4"/>
    <n v="6.4649949109865336E-3"/>
    <n v="5.3874957591554457E-4"/>
    <n v="5.3874957591554457E-4"/>
    <n v="5.3874957591554457E-4"/>
    <n v="5.3874957591554457E-4"/>
    <n v="5.3874957591554457E-4"/>
    <n v="5.3874957591554457E-4"/>
    <n v="5.3874957591554457E-4"/>
    <n v="5.3874957591554457E-4"/>
    <n v="5.3874957591554457E-4"/>
    <n v="5.3874957591554457E-4"/>
    <n v="5.3874957591554457E-4"/>
    <n v="5.3874957591554457E-4"/>
    <n v="6.4649949109865336E-3"/>
  </r>
  <r>
    <s v="DE Florida"/>
    <x v="29"/>
    <s v="Regulated &amp; Renewable Energy"/>
    <s v="PEF Fossil Hydro Maintenance Inter City BG P11 342"/>
    <s v="AFUDC Not Eligible"/>
    <s v="Maintenance"/>
    <s v="Maintenance"/>
    <s v="Fossil Hydro"/>
    <s v="BG - Other Production Plant"/>
    <s v="~"/>
    <s v="PEF Inter City Siemens P1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911464717333331E-4"/>
    <n v="1.1911464717333331E-4"/>
    <n v="1.1911464717333331E-4"/>
    <n v="1.1911464717333331E-4"/>
    <n v="1.1911464717333331E-4"/>
    <n v="1.1911464717333331E-4"/>
    <n v="1.1911464717333331E-4"/>
    <n v="1.1911464717333331E-4"/>
    <n v="1.1911464717333331E-4"/>
    <n v="1.1911464717333331E-4"/>
    <n v="1.1911464717333331E-4"/>
    <n v="1.1911464717333331E-4"/>
    <n v="1.4293757660799999E-3"/>
    <n v="1.1911464717333331E-4"/>
    <n v="1.1911464717333331E-4"/>
    <n v="1.1911464717333331E-4"/>
    <n v="1.1911464717333331E-4"/>
    <n v="1.1911464717333331E-4"/>
    <n v="1.1911464717333331E-4"/>
    <n v="1.1911464717333331E-4"/>
    <n v="1.1911464717333331E-4"/>
    <n v="6.8999251031666659E-4"/>
    <n v="6.8999251031666659E-4"/>
    <n v="6.8999251031666659E-4"/>
    <n v="6.8999251031666659E-4"/>
    <n v="3.7128872186533326E-3"/>
    <n v="1.1135447570783333E-3"/>
    <n v="1.1135447570783333E-3"/>
    <n v="1.1135447570783333E-3"/>
    <n v="1.1135447570783333E-3"/>
    <n v="1.1135447570783333E-3"/>
    <n v="1.1135447570783333E-3"/>
    <n v="1.1135447570783333E-3"/>
    <n v="1.1135447570783333E-3"/>
    <n v="1.1135447570783333E-3"/>
    <n v="1.1135447570783333E-3"/>
    <n v="1.1135447570783333E-3"/>
    <n v="1.1135447570783333E-3"/>
    <n v="1.336253708494E-2"/>
    <n v="1.1135447570783333E-3"/>
    <n v="1.1135447570783333E-3"/>
    <n v="1.1135447570783333E-3"/>
    <n v="1.1135447570783333E-3"/>
    <n v="1.1135447570783333E-3"/>
    <n v="1.1135447570783333E-3"/>
    <n v="1.1135447570783333E-3"/>
    <n v="1.1135447570783333E-3"/>
    <n v="1.1135447570783333E-3"/>
    <n v="1.1135447570783333E-3"/>
    <n v="1.1135447570783333E-3"/>
    <n v="1.1135447570783333E-3"/>
    <n v="1.336253708494E-2"/>
  </r>
  <r>
    <s v="DE Florida"/>
    <x v="29"/>
    <s v="Regulated &amp; Renewable Energy"/>
    <s v="PEF Fossil Hydro Maintenance Inter City BG P11 344"/>
    <s v="AFUDC Not Eligible"/>
    <s v="Maintenance"/>
    <s v="Maintenance"/>
    <s v="Fossil Hydro"/>
    <s v="BG - Other Production Plant"/>
    <s v="~"/>
    <s v="PEF Inter City Siemens P1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0242928446205E-4"/>
    <n v="2.80242928446205E-4"/>
    <n v="2.80242928446205E-4"/>
    <n v="2.80242928446205E-4"/>
    <n v="2.80242928446205E-4"/>
    <n v="2.80242928446205E-4"/>
    <n v="2.80242928446205E-4"/>
    <n v="2.80242928446205E-4"/>
    <n v="2.80242928446205E-4"/>
    <n v="2.80242928446205E-4"/>
    <n v="2.80242928446205E-4"/>
    <n v="2.80242928446205E-4"/>
    <n v="3.3629151413544591E-3"/>
    <n v="2.80242928446205E-4"/>
    <n v="2.80242928446205E-4"/>
    <n v="2.80242928446205E-4"/>
    <n v="2.80242928446205E-4"/>
    <n v="2.80242928446205E-4"/>
    <n v="2.80242928446205E-4"/>
    <n v="2.80242928446205E-4"/>
    <n v="2.80242928446205E-4"/>
    <n v="1.6233563737607282E-3"/>
    <n v="1.6233563737607282E-3"/>
    <n v="1.6233563737607282E-3"/>
    <n v="1.6233563737607282E-3"/>
    <n v="8.7353689226125526E-3"/>
    <n v="2.6198544938427432E-3"/>
    <n v="2.6198544938427432E-3"/>
    <n v="2.6198544938427432E-3"/>
    <n v="2.6198544938427432E-3"/>
    <n v="2.6198544938427432E-3"/>
    <n v="2.6198544938427432E-3"/>
    <n v="2.6198544938427432E-3"/>
    <n v="2.6198544938427432E-3"/>
    <n v="2.6198544938427432E-3"/>
    <n v="2.6198544938427432E-3"/>
    <n v="2.6198544938427432E-3"/>
    <n v="2.6198544938427432E-3"/>
    <n v="3.1438253926112915E-2"/>
    <n v="2.6198544938427432E-3"/>
    <n v="2.6198544938427432E-3"/>
    <n v="2.6198544938427432E-3"/>
    <n v="2.6198544938427432E-3"/>
    <n v="2.6198544938427432E-3"/>
    <n v="2.6198544938427432E-3"/>
    <n v="2.6198544938427432E-3"/>
    <n v="2.6198544938427432E-3"/>
    <n v="2.6198544938427432E-3"/>
    <n v="2.6198544938427432E-3"/>
    <n v="2.6198544938427432E-3"/>
    <n v="2.6198544938427432E-3"/>
    <n v="3.1438253926112915E-2"/>
  </r>
  <r>
    <s v="DE Florida"/>
    <x v="29"/>
    <s v="Regulated &amp; Renewable Energy"/>
    <s v="PEF Fossil Hydro Maintenance Inter City BG P11 345"/>
    <s v="AFUDC Not Eligible"/>
    <s v="Maintenance"/>
    <s v="Maintenance"/>
    <s v="Fossil Hydro"/>
    <s v="BG - Other Production Plant"/>
    <s v="~"/>
    <s v="PEF Inter City Siemens P1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131235377029646E-4"/>
    <n v="2.2131235377029646E-4"/>
    <n v="2.2131235377029646E-4"/>
    <n v="2.2131235377029646E-4"/>
    <n v="2.2131235377029646E-4"/>
    <n v="2.2131235377029646E-4"/>
    <n v="2.2131235377029646E-4"/>
    <n v="2.2131235377029646E-4"/>
    <n v="2.2131235377029646E-4"/>
    <n v="2.2131235377029646E-4"/>
    <n v="2.2131235377029646E-4"/>
    <n v="2.2131235377029646E-4"/>
    <n v="2.6557482452435575E-3"/>
    <n v="2.2131235377029646E-4"/>
    <n v="2.2131235377029646E-4"/>
    <n v="2.2131235377029646E-4"/>
    <n v="2.2131235377029646E-4"/>
    <n v="2.2131235377029646E-4"/>
    <n v="2.2131235377029646E-4"/>
    <n v="2.2131235377029646E-4"/>
    <n v="2.2131235377029646E-4"/>
    <n v="1.281990671725244E-3"/>
    <n v="1.281990671725244E-3"/>
    <n v="1.281990671725244E-3"/>
    <n v="1.281990671725244E-3"/>
    <n v="6.8984615170633486E-3"/>
    <n v="2.0689412852725199E-3"/>
    <n v="2.0689412852725199E-3"/>
    <n v="2.0689412852725199E-3"/>
    <n v="2.0689412852725199E-3"/>
    <n v="2.0689412852725199E-3"/>
    <n v="2.0689412852725199E-3"/>
    <n v="2.0689412852725199E-3"/>
    <n v="2.0689412852725199E-3"/>
    <n v="2.0689412852725199E-3"/>
    <n v="2.0689412852725199E-3"/>
    <n v="2.0689412852725199E-3"/>
    <n v="2.0689412852725199E-3"/>
    <n v="2.4827295423270234E-2"/>
    <n v="2.0689412852725199E-3"/>
    <n v="2.0689412852725199E-3"/>
    <n v="2.0689412852725199E-3"/>
    <n v="2.0689412852725199E-3"/>
    <n v="2.0689412852725199E-3"/>
    <n v="2.0689412852725199E-3"/>
    <n v="2.0689412852725199E-3"/>
    <n v="2.0689412852725199E-3"/>
    <n v="2.0689412852725199E-3"/>
    <n v="2.0689412852725199E-3"/>
    <n v="2.0689412852725199E-3"/>
    <n v="2.0689412852725199E-3"/>
    <n v="2.4827295423270234E-2"/>
  </r>
  <r>
    <s v="DE Florida"/>
    <x v="29"/>
    <s v="Regulated &amp; Renewable Energy"/>
    <s v="PEF Fossil Hydro Maintenance Inter City BG P11 346"/>
    <s v="AFUDC Not Eligible"/>
    <s v="Maintenance"/>
    <s v="Maintenance"/>
    <s v="Fossil Hydro"/>
    <s v="BG - Other Production Plant"/>
    <s v="~"/>
    <s v="PEF Inter City Siemens P1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262247098562118E-5"/>
    <n v="3.6262247098562118E-5"/>
    <n v="3.6262247098562118E-5"/>
    <n v="3.6262247098562118E-5"/>
    <n v="3.6262247098562118E-5"/>
    <n v="3.6262247098562118E-5"/>
    <n v="3.6262247098562118E-5"/>
    <n v="3.6262247098562118E-5"/>
    <n v="3.6262247098562118E-5"/>
    <n v="3.6262247098562118E-5"/>
    <n v="3.6262247098562118E-5"/>
    <n v="3.6262247098562118E-5"/>
    <n v="4.3514696518274538E-4"/>
    <n v="3.6262247098562118E-5"/>
    <n v="3.6262247098562118E-5"/>
    <n v="3.6262247098562118E-5"/>
    <n v="3.6262247098562118E-5"/>
    <n v="3.6262247098562118E-5"/>
    <n v="3.6262247098562118E-5"/>
    <n v="3.6262247098562118E-5"/>
    <n v="3.6262247098562118E-5"/>
    <n v="2.100554339790851E-4"/>
    <n v="2.100554339790851E-4"/>
    <n v="2.100554339790851E-4"/>
    <n v="2.100554339790851E-4"/>
    <n v="1.1303197127048373E-3"/>
    <n v="3.3899806694405259E-4"/>
    <n v="3.3899806694405259E-4"/>
    <n v="3.3899806694405259E-4"/>
    <n v="3.3899806694405259E-4"/>
    <n v="3.3899806694405259E-4"/>
    <n v="3.3899806694405259E-4"/>
    <n v="3.3899806694405259E-4"/>
    <n v="3.3899806694405259E-4"/>
    <n v="3.3899806694405259E-4"/>
    <n v="3.3899806694405259E-4"/>
    <n v="3.3899806694405259E-4"/>
    <n v="3.3899806694405259E-4"/>
    <n v="4.067976803328632E-3"/>
    <n v="3.3899806694405259E-4"/>
    <n v="3.3899806694405259E-4"/>
    <n v="3.3899806694405259E-4"/>
    <n v="3.3899806694405259E-4"/>
    <n v="3.3899806694405259E-4"/>
    <n v="3.3899806694405259E-4"/>
    <n v="3.3899806694405259E-4"/>
    <n v="3.3899806694405259E-4"/>
    <n v="3.3899806694405259E-4"/>
    <n v="3.3899806694405259E-4"/>
    <n v="3.3899806694405259E-4"/>
    <n v="3.3899806694405259E-4"/>
    <n v="4.067976803328632E-3"/>
  </r>
  <r>
    <s v="DE Florida"/>
    <x v="29"/>
    <s v="Regulated &amp; Renewable Energy"/>
    <s v="PEF Fossil Hydro Maintenance Inter City BG P12-14 341"/>
    <s v="AFUDC Not Eligible"/>
    <s v="Maintenance"/>
    <s v="Maintenance"/>
    <s v="Fossil Hydro"/>
    <s v="BG - Other Production Plant"/>
    <s v="~"/>
    <s v="PEF Inter City P12-14 341"/>
    <n v="0"/>
    <n v="0"/>
    <n v="0"/>
    <n v="0"/>
    <n v="0"/>
    <n v="0"/>
    <n v="0"/>
    <n v="0"/>
    <n v="0"/>
    <n v="0"/>
    <n v="0"/>
    <n v="0"/>
    <n v="0"/>
    <n v="0"/>
    <n v="0"/>
    <n v="0"/>
    <n v="0"/>
    <n v="2.2371846801722199E-3"/>
    <n v="2.2371846801722199E-3"/>
    <n v="2.2371846801722199E-3"/>
    <n v="2.2371846801722199E-3"/>
    <n v="2.2371846801722199E-3"/>
    <n v="2.2371846801722199E-3"/>
    <n v="2.2611319631136387E-3"/>
    <n v="2.3090281599824508E-3"/>
    <n v="1.7993268204129411E-2"/>
    <n v="2.3090281599824508E-3"/>
    <n v="2.3090281599824508E-3"/>
    <n v="2.3090281599824508E-3"/>
    <n v="2.3090281599824508E-3"/>
    <n v="2.3090281599824508E-3"/>
    <n v="2.3090281599824508E-3"/>
    <n v="2.3090281599824508E-3"/>
    <n v="2.3090281599824508E-3"/>
    <n v="2.3090281599824508E-3"/>
    <n v="2.3090281599824508E-3"/>
    <n v="2.3090281599824508E-3"/>
    <n v="2.3090281599824508E-3"/>
    <n v="2.7708337919789414E-2"/>
    <n v="3.8754082859941935E-3"/>
    <n v="3.8754082859941935E-3"/>
    <n v="3.8754082859941935E-3"/>
    <n v="3.9138938442970922E-3"/>
    <n v="3.9941811221718779E-3"/>
    <n v="4.9481725111464349E-3"/>
    <n v="4.9481725111464349E-3"/>
    <n v="4.9481725111464349E-3"/>
    <n v="4.9481725111464349E-3"/>
    <n v="4.9481725111464349E-3"/>
    <n v="4.9481725111464349E-3"/>
    <n v="4.9481725111464349E-3"/>
    <n v="5.4171507402476587E-2"/>
    <n v="1.2208733968412547E-2"/>
    <n v="1.2208733968412547E-2"/>
    <n v="1.2208733968412547E-2"/>
    <n v="1.2208733968412547E-2"/>
    <n v="1.2208733968412547E-2"/>
    <n v="1.2208733968412547E-2"/>
    <n v="1.2208733968412547E-2"/>
    <n v="1.2208733968412547E-2"/>
    <n v="1.2208733968412547E-2"/>
    <n v="1.2208733968412547E-2"/>
    <n v="1.2208733968412547E-2"/>
    <n v="1.4467461149936025E-2"/>
    <n v="0.14876353480247403"/>
    <n v="1.4467461149936025E-2"/>
    <n v="1.4467461149936025E-2"/>
    <n v="1.4467461149936025E-2"/>
    <n v="1.4467461149936025E-2"/>
    <n v="1.4467461149936025E-2"/>
    <n v="1.4467461149936025E-2"/>
    <n v="1.4467461149936025E-2"/>
    <n v="1.6051523804412427E-2"/>
    <n v="1.6051523804412427E-2"/>
    <n v="1.6051523804412427E-2"/>
    <n v="1.6051523804412427E-2"/>
    <n v="1.6340868665601624E-2"/>
    <n v="0.18181919193280355"/>
    <n v="1.6965767099546211E-2"/>
    <n v="1.6965767099546211E-2"/>
    <n v="1.6965767099546211E-2"/>
    <n v="1.6965767099546211E-2"/>
    <n v="1.6965767099546211E-2"/>
    <n v="1.6965767099546211E-2"/>
    <n v="1.6965767099546211E-2"/>
    <n v="1.6965767099546211E-2"/>
    <n v="1.6965767099546211E-2"/>
    <n v="1.6965767099546211E-2"/>
    <n v="1.6965767099546211E-2"/>
    <n v="1.6965767099546211E-2"/>
    <n v="0.20358920519455459"/>
  </r>
  <r>
    <s v="DE Florida"/>
    <x v="29"/>
    <s v="Regulated &amp; Renewable Energy"/>
    <s v="PEF Fossil Hydro Maintenance Inter City BG P12-14 342"/>
    <s v="AFUDC Not Eligible"/>
    <s v="Maintenance"/>
    <s v="Maintenance"/>
    <s v="Fossil Hydro"/>
    <s v="BG - Other Production Plant"/>
    <s v="~"/>
    <s v="PEF Inter City P12-14 342"/>
    <n v="0"/>
    <n v="0"/>
    <n v="0"/>
    <n v="0"/>
    <n v="0"/>
    <n v="0"/>
    <n v="0"/>
    <n v="0"/>
    <n v="0"/>
    <n v="0"/>
    <n v="0"/>
    <n v="0"/>
    <n v="0"/>
    <n v="0"/>
    <n v="0"/>
    <n v="0"/>
    <n v="0"/>
    <n v="1.1924141185865156E-4"/>
    <n v="1.1924141185865156E-4"/>
    <n v="1.1924141185865156E-4"/>
    <n v="1.1924141185865156E-4"/>
    <n v="1.1924141185865156E-4"/>
    <n v="1.1924141185865156E-4"/>
    <n v="4.1621527111878237E-4"/>
    <n v="1.0101832157415277E-3"/>
    <n v="2.1418469580122192E-3"/>
    <n v="1.0101832157415277E-3"/>
    <n v="1.0101832157415277E-3"/>
    <n v="1.0101832157415277E-3"/>
    <n v="1.0101832157415277E-3"/>
    <n v="1.0101832157415277E-3"/>
    <n v="1.0101832157415277E-3"/>
    <n v="1.0101832157415277E-3"/>
    <n v="1.0101832157415277E-3"/>
    <n v="1.0101832157415277E-3"/>
    <n v="1.0101832157415277E-3"/>
    <n v="1.0101832157415277E-3"/>
    <n v="1.0101832157415277E-3"/>
    <n v="1.2122198588898335E-2"/>
    <n v="1.1929233200130495E-3"/>
    <n v="1.1929233200130495E-3"/>
    <n v="1.1929233200130495E-3"/>
    <n v="1.6703996156324883E-3"/>
    <n v="2.6664898366649545E-3"/>
    <n v="5.6314403217010882E-3"/>
    <n v="5.6314403217010882E-3"/>
    <n v="5.6314403217010882E-3"/>
    <n v="5.6314403217010882E-3"/>
    <n v="5.6314403217010882E-3"/>
    <n v="5.6314403217010882E-3"/>
    <n v="5.6314403217010882E-3"/>
    <n v="4.7335741664244209E-2"/>
    <n v="2.5959246232337023E-2"/>
    <n v="2.5959246232337023E-2"/>
    <n v="2.5959246232337023E-2"/>
    <n v="2.5959246232337023E-2"/>
    <n v="2.5959246232337023E-2"/>
    <n v="2.5959246232337023E-2"/>
    <n v="2.5959246232337023E-2"/>
    <n v="2.5959246232337023E-2"/>
    <n v="2.5959246232337023E-2"/>
    <n v="2.5959246232337023E-2"/>
    <n v="2.5959246232337023E-2"/>
    <n v="4.7302217038052902E-2"/>
    <n v="0.33285392559376015"/>
    <n v="4.7302217038052902E-2"/>
    <n v="4.7302217038052902E-2"/>
    <n v="4.7302217038052902E-2"/>
    <n v="4.7302217038052902E-2"/>
    <n v="4.7302217038052902E-2"/>
    <n v="4.7302217038052902E-2"/>
    <n v="4.7302217038052902E-2"/>
    <n v="6.6946742295387246E-2"/>
    <n v="6.6946742295387246E-2"/>
    <n v="6.6946742295387246E-2"/>
    <n v="6.6946742295387246E-2"/>
    <n v="7.0535036003329804E-2"/>
    <n v="0.66943752445124893"/>
    <n v="7.8284678225751136E-2"/>
    <n v="7.8284678225751136E-2"/>
    <n v="7.8284678225751136E-2"/>
    <n v="7.8284678225751136E-2"/>
    <n v="7.8284678225751136E-2"/>
    <n v="7.8284678225751136E-2"/>
    <n v="7.8284678225751136E-2"/>
    <n v="7.8284678225751136E-2"/>
    <n v="7.8284678225751136E-2"/>
    <n v="7.8284678225751136E-2"/>
    <n v="7.8284678225751136E-2"/>
    <n v="7.8284678225751136E-2"/>
    <n v="0.93941613870901364"/>
  </r>
  <r>
    <s v="DE Florida"/>
    <x v="29"/>
    <s v="Regulated &amp; Renewable Energy"/>
    <s v="PEF Fossil Hydro Maintenance Inter City BG P12-14 344"/>
    <s v="AFUDC Not Eligible"/>
    <s v="Maintenance"/>
    <s v="Maintenance"/>
    <s v="Fossil Hydro"/>
    <s v="BG - Other Production Plant"/>
    <s v="~"/>
    <s v="PEF Inter City P12-14 344"/>
    <n v="0"/>
    <n v="0"/>
    <n v="0"/>
    <n v="0"/>
    <n v="0"/>
    <n v="0"/>
    <n v="0"/>
    <n v="0"/>
    <n v="0"/>
    <n v="0"/>
    <n v="0"/>
    <n v="0"/>
    <n v="0"/>
    <n v="0"/>
    <n v="0"/>
    <n v="0"/>
    <n v="0"/>
    <n v="1.3319638163571509E-4"/>
    <n v="1.3319638163571509E-4"/>
    <n v="1.3319638163571509E-4"/>
    <n v="1.3319638163571509E-4"/>
    <n v="1.3319638163571509E-4"/>
    <n v="1.3319638163571509E-4"/>
    <n v="4.6492545861723304E-4"/>
    <n v="1.1284062057685198E-3"/>
    <n v="2.3925099542000438E-3"/>
    <n v="1.1284062057685198E-3"/>
    <n v="1.1284062057685198E-3"/>
    <n v="1.1284062057685198E-3"/>
    <n v="1.1284062057685198E-3"/>
    <n v="1.1284062057685198E-3"/>
    <n v="1.1284062057685198E-3"/>
    <n v="1.1284062057685198E-3"/>
    <n v="1.1284062057685198E-3"/>
    <n v="1.1284062057685198E-3"/>
    <n v="1.1284062057685198E-3"/>
    <n v="1.1284062057685198E-3"/>
    <n v="1.1284062057685198E-3"/>
    <n v="1.3540874469222241E-2"/>
    <n v="1.3325326102558547E-3"/>
    <n v="1.3325326102558547E-3"/>
    <n v="1.3325326102558547E-3"/>
    <n v="1.8658927402482746E-3"/>
    <n v="2.9785653789702075E-3"/>
    <n v="6.2905331335531165E-3"/>
    <n v="6.2905331335531165E-3"/>
    <n v="6.2905331335531165E-3"/>
    <n v="6.2905331335531165E-3"/>
    <n v="6.2905331335531165E-3"/>
    <n v="6.2905331335531165E-3"/>
    <n v="6.2905331335531165E-3"/>
    <n v="5.2875787884857854E-2"/>
    <n v="2.899750118925529E-2"/>
    <n v="2.899750118925529E-2"/>
    <n v="2.899750118925529E-2"/>
    <n v="2.899750118925529E-2"/>
    <n v="2.899750118925529E-2"/>
    <n v="2.899750118925529E-2"/>
    <n v="2.899750118925529E-2"/>
    <n v="2.899750118925529E-2"/>
    <n v="2.899750118925529E-2"/>
    <n v="2.899750118925529E-2"/>
    <n v="2.899750118925529E-2"/>
    <n v="5.2838543731316079E-2"/>
    <n v="0.37181105681312432"/>
    <n v="5.2838543731316079E-2"/>
    <n v="5.2838543731316079E-2"/>
    <n v="5.2838543731316079E-2"/>
    <n v="5.2838543731316079E-2"/>
    <n v="5.2838543731316079E-2"/>
    <n v="5.2838543731316079E-2"/>
    <n v="5.2838543731316079E-2"/>
    <n v="7.4782148338921439E-2"/>
    <n v="7.4782148338921439E-2"/>
    <n v="7.4782148338921439E-2"/>
    <n v="7.4782148338921439E-2"/>
    <n v="7.879039114805314E-2"/>
    <n v="0.74778879062295167"/>
    <n v="8.7446997930506018E-2"/>
    <n v="8.7446997930506018E-2"/>
    <n v="8.7446997930506018E-2"/>
    <n v="8.7446997930506018E-2"/>
    <n v="8.7446997930506018E-2"/>
    <n v="8.7446997930506018E-2"/>
    <n v="8.7446997930506018E-2"/>
    <n v="8.7446997930506018E-2"/>
    <n v="8.7446997930506018E-2"/>
    <n v="8.7446997930506018E-2"/>
    <n v="8.7446997930506018E-2"/>
    <n v="8.7446997930506018E-2"/>
    <n v="1.0493639751660722"/>
  </r>
  <r>
    <s v="DE Florida"/>
    <x v="29"/>
    <s v="Regulated &amp; Renewable Energy"/>
    <s v="PEF Fossil Hydro Maintenance Inter City BG P12-14 345"/>
    <s v="AFUDC Not Eligible"/>
    <s v="Maintenance"/>
    <s v="Maintenance"/>
    <s v="Fossil Hydro"/>
    <s v="BG - Other Production Plant"/>
    <s v="~"/>
    <s v="PEF Inter City P12-14 345"/>
    <n v="0"/>
    <n v="0"/>
    <n v="0"/>
    <n v="0"/>
    <n v="0"/>
    <n v="0"/>
    <n v="0"/>
    <n v="0"/>
    <n v="0"/>
    <n v="0"/>
    <n v="0"/>
    <n v="0"/>
    <n v="0"/>
    <n v="0"/>
    <n v="0"/>
    <n v="0"/>
    <n v="0"/>
    <n v="4.418893098995559E-5"/>
    <n v="4.418893098995559E-5"/>
    <n v="4.418893098995559E-5"/>
    <n v="4.418893098995559E-5"/>
    <n v="4.418893098995559E-5"/>
    <n v="4.418893098995559E-5"/>
    <n v="1.5424262096322275E-4"/>
    <n v="3.7435749637490561E-4"/>
    <n v="7.9373370327786197E-4"/>
    <n v="3.7435749637490561E-4"/>
    <n v="3.7435749637490561E-4"/>
    <n v="3.7435749637490561E-4"/>
    <n v="3.7435749637490561E-4"/>
    <n v="3.7435749637490561E-4"/>
    <n v="3.7435749637490561E-4"/>
    <n v="3.7435749637490561E-4"/>
    <n v="3.7435749637490561E-4"/>
    <n v="3.7435749637490561E-4"/>
    <n v="3.7435749637490561E-4"/>
    <n v="3.7435749637490561E-4"/>
    <n v="3.7435749637490561E-4"/>
    <n v="4.4922899564988671E-3"/>
    <n v="4.4207801167980458E-4"/>
    <n v="4.4207801167980458E-4"/>
    <n v="4.4207801167980458E-4"/>
    <n v="6.1902521003073298E-4"/>
    <n v="9.8816473702608354E-4"/>
    <n v="2.0869408150980145E-3"/>
    <n v="2.0869408150980145E-3"/>
    <n v="2.0869408150980145E-3"/>
    <n v="2.0869408150980145E-3"/>
    <n v="2.0869408150980145E-3"/>
    <n v="2.0869408150980145E-3"/>
    <n v="2.0869408150980145E-3"/>
    <n v="1.7542009687782332E-2"/>
    <n v="9.6201883466982691E-3"/>
    <n v="9.6201883466982691E-3"/>
    <n v="9.6201883466982691E-3"/>
    <n v="9.6201883466982691E-3"/>
    <n v="9.6201883466982691E-3"/>
    <n v="9.6201883466982691E-3"/>
    <n v="9.6201883466982691E-3"/>
    <n v="9.6201883466982691E-3"/>
    <n v="9.6201883466982691E-3"/>
    <n v="9.6201883466982691E-3"/>
    <n v="9.6201883466982691E-3"/>
    <n v="1.7529684012712283E-2"/>
    <n v="0.12335175582639324"/>
    <n v="1.7529684012712283E-2"/>
    <n v="1.7529684012712283E-2"/>
    <n v="1.7529684012712283E-2"/>
    <n v="1.7529684012712283E-2"/>
    <n v="1.7529684012712283E-2"/>
    <n v="1.7529684012712283E-2"/>
    <n v="1.7529684012712283E-2"/>
    <n v="2.4809644582524801E-2"/>
    <n v="2.4809644582524801E-2"/>
    <n v="2.4809644582524801E-2"/>
    <n v="2.4809644582524801E-2"/>
    <n v="2.6139409395143812E-2"/>
    <n v="0.24808577581422897"/>
    <n v="2.9011304045693877E-2"/>
    <n v="2.9011304045693877E-2"/>
    <n v="2.9011304045693877E-2"/>
    <n v="2.9011304045693877E-2"/>
    <n v="2.9011304045693877E-2"/>
    <n v="2.9011304045693877E-2"/>
    <n v="2.9011304045693877E-2"/>
    <n v="2.9011304045693877E-2"/>
    <n v="2.9011304045693877E-2"/>
    <n v="2.9011304045693877E-2"/>
    <n v="2.9011304045693877E-2"/>
    <n v="2.9011304045693877E-2"/>
    <n v="0.34813564854832646"/>
  </r>
  <r>
    <s v="DE Florida"/>
    <x v="29"/>
    <s v="Regulated &amp; Renewable Energy"/>
    <s v="PEF Fossil Hydro Maintenance Inter City BG P12-14 346"/>
    <s v="AFUDC Not Eligible"/>
    <s v="Maintenance"/>
    <s v="Maintenance"/>
    <s v="Fossil Hydro"/>
    <s v="BG - Other Production Plant"/>
    <s v="~"/>
    <s v="PEF Inter City P12-14 346"/>
    <n v="0"/>
    <n v="0"/>
    <n v="0"/>
    <n v="0"/>
    <n v="0"/>
    <n v="0"/>
    <n v="0"/>
    <n v="0"/>
    <n v="0"/>
    <n v="0"/>
    <n v="0"/>
    <n v="0"/>
    <n v="0"/>
    <n v="0"/>
    <n v="0"/>
    <n v="0"/>
    <n v="0"/>
    <n v="2.3882719112116167E-6"/>
    <n v="2.3882719112116167E-6"/>
    <n v="2.3882719112116167E-6"/>
    <n v="2.3882719112116167E-6"/>
    <n v="2.3882719112116167E-6"/>
    <n v="2.3882719112116167E-6"/>
    <n v="8.3363256567998541E-6"/>
    <n v="2.0232838254152799E-5"/>
    <n v="4.2898795378222359E-5"/>
    <n v="2.0232838254152799E-5"/>
    <n v="2.0232838254152799E-5"/>
    <n v="2.0232838254152799E-5"/>
    <n v="2.0232838254152799E-5"/>
    <n v="2.0232838254152799E-5"/>
    <n v="2.0232838254152799E-5"/>
    <n v="2.0232838254152799E-5"/>
    <n v="2.0232838254152799E-5"/>
    <n v="2.0232838254152799E-5"/>
    <n v="2.0232838254152799E-5"/>
    <n v="2.0232838254152799E-5"/>
    <n v="2.0232838254152799E-5"/>
    <n v="2.4279405904983358E-4"/>
    <n v="2.3892917846307449E-5"/>
    <n v="2.3892917846307449E-5"/>
    <n v="2.3892917846307449E-5"/>
    <n v="3.3459714122420241E-5"/>
    <n v="5.3417547222560031E-5"/>
    <n v="1.1282331017417716E-4"/>
    <n v="1.1282331017417716E-4"/>
    <n v="1.1282331017417716E-4"/>
    <n v="1.1282331017417716E-4"/>
    <n v="1.1282331017417716E-4"/>
    <n v="1.1282331017417716E-4"/>
    <n v="1.1282331017417716E-4"/>
    <n v="9.4831918610314265E-4"/>
    <n v="5.2011084336517734E-4"/>
    <n v="5.2011084336517734E-4"/>
    <n v="5.2011084336517734E-4"/>
    <n v="5.2011084336517734E-4"/>
    <n v="5.2011084336517734E-4"/>
    <n v="5.2011084336517734E-4"/>
    <n v="5.2011084336517734E-4"/>
    <n v="5.2011084336517734E-4"/>
    <n v="5.2011084336517734E-4"/>
    <n v="5.2011084336517734E-4"/>
    <n v="5.2011084336517734E-4"/>
    <n v="9.4750082331553954E-4"/>
    <n v="6.6687201003324892E-3"/>
    <n v="9.4750082331553954E-4"/>
    <n v="9.4750082331553954E-4"/>
    <n v="9.4750082331553954E-4"/>
    <n v="9.4750082331553954E-4"/>
    <n v="9.4750082331553954E-4"/>
    <n v="9.4750082331553954E-4"/>
    <n v="9.4750082331553954E-4"/>
    <n v="1.3410644948305198E-3"/>
    <n v="1.3410644948305198E-3"/>
    <n v="1.3410644948305198E-3"/>
    <n v="1.3410644948305198E-3"/>
    <n v="1.4129569069775572E-3"/>
    <n v="1.3409720649508414E-2"/>
    <n v="1.5682230527303772E-3"/>
    <n v="1.5682230527303772E-3"/>
    <n v="1.5682230527303772E-3"/>
    <n v="1.5682230527303772E-3"/>
    <n v="1.5682230527303772E-3"/>
    <n v="1.5682230527303772E-3"/>
    <n v="1.5682230527303772E-3"/>
    <n v="1.5682230527303772E-3"/>
    <n v="1.5682230527303772E-3"/>
    <n v="1.5682230527303772E-3"/>
    <n v="1.5682230527303772E-3"/>
    <n v="1.5682230527303772E-3"/>
    <n v="1.8818676632764528E-2"/>
  </r>
  <r>
    <s v="DE Florida"/>
    <x v="29"/>
    <s v="Regulated &amp; Renewable Energy"/>
    <s v="PEF Fossil Hydro Maintenance Inter City BG P7-10 341"/>
    <s v="AFUDC Not Eligible"/>
    <s v="Maintenance"/>
    <s v="Maintenance"/>
    <s v="Fossil Hydro"/>
    <s v="BG - Other Production Plant"/>
    <s v="~"/>
    <s v="PEF Inter City new P7-10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360159434779683E-3"/>
    <n v="4.2395557867458888E-3"/>
    <n v="6.4907024111608945E-3"/>
    <n v="6.946412373913336E-3"/>
    <n v="6.946412373913336E-3"/>
    <n v="6.946412373913336E-3"/>
    <n v="6.946412373913336E-3"/>
    <n v="4.2651923637038097E-2"/>
    <n v="6.946412373913336E-3"/>
    <n v="6.946412373913336E-3"/>
    <n v="6.946412373913336E-3"/>
    <n v="6.946412373913336E-3"/>
    <n v="6.946412373913336E-3"/>
    <n v="7.3049112446068017E-3"/>
    <n v="7.3049112446068017E-3"/>
    <n v="7.3049112446068017E-3"/>
    <n v="7.3049112446068017E-3"/>
    <n v="7.3049112446068017E-3"/>
    <n v="7.3049112446068017E-3"/>
    <n v="7.3049112446068017E-3"/>
    <n v="8.5866440581814307E-2"/>
    <n v="7.9287042032688982E-3"/>
    <n v="7.9287042032688982E-3"/>
    <n v="7.9287042032688982E-3"/>
    <n v="7.9287042032688982E-3"/>
    <n v="7.9287042032688982E-3"/>
    <n v="7.9287042032688982E-3"/>
    <n v="7.9287042032688982E-3"/>
    <n v="7.9287042032688982E-3"/>
    <n v="7.9287042032688982E-3"/>
    <n v="7.9287042032688982E-3"/>
    <n v="7.9287042032688982E-3"/>
    <n v="7.9287042032688982E-3"/>
    <n v="9.5144450439226771E-2"/>
    <n v="7.9334757985581855E-3"/>
    <n v="7.9334757985581855E-3"/>
    <n v="7.9334757985581855E-3"/>
    <n v="7.9334757985581855E-3"/>
    <n v="7.9334757985581855E-3"/>
    <n v="7.9334757985581855E-3"/>
    <n v="7.9334757985581855E-3"/>
    <n v="7.9334757985581855E-3"/>
    <n v="7.9334757985581855E-3"/>
    <n v="7.9334757985581855E-3"/>
    <n v="7.9334757985581855E-3"/>
    <n v="7.9334757985581855E-3"/>
    <n v="9.5201709582698232E-2"/>
    <n v="9.02816803475078E-3"/>
    <n v="9.02816803475078E-3"/>
    <n v="9.02816803475078E-3"/>
    <n v="9.02816803475078E-3"/>
    <n v="9.02816803475078E-3"/>
    <n v="9.02816803475078E-3"/>
    <n v="9.02816803475078E-3"/>
    <n v="9.02816803475078E-3"/>
    <n v="9.02816803475078E-3"/>
    <n v="9.02816803475078E-3"/>
    <n v="9.02816803475078E-3"/>
    <n v="9.02816803475078E-3"/>
    <n v="0.10833801641700934"/>
    <n v="9.02816803475078E-3"/>
    <n v="9.02816803475078E-3"/>
    <n v="9.02816803475078E-3"/>
    <n v="9.02816803475078E-3"/>
    <n v="9.02816803475078E-3"/>
    <n v="9.02816803475078E-3"/>
    <n v="9.02816803475078E-3"/>
    <n v="9.02816803475078E-3"/>
    <n v="9.02816803475078E-3"/>
    <n v="9.02816803475078E-3"/>
    <n v="9.02816803475078E-3"/>
    <n v="9.02816803475078E-3"/>
    <n v="0.10833801641700934"/>
  </r>
  <r>
    <s v="DE Florida"/>
    <x v="29"/>
    <s v="Regulated &amp; Renewable Energy"/>
    <s v="PEF Fossil Hydro Maintenance Inter City BG P7-10 342"/>
    <s v="AFUDC Not Eligible"/>
    <s v="Maintenance"/>
    <s v="Maintenance"/>
    <s v="Fossil Hydro"/>
    <s v="BG - Other Production Plant"/>
    <s v="~"/>
    <s v="PEF Inter City new P7-10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7761265761925195E-3"/>
    <n v="8.998499175147813E-3"/>
    <n v="1.3819389741113226E-2"/>
    <n v="1.4794665626211023E-2"/>
    <n v="1.4794665626211023E-2"/>
    <n v="1.4794665626211023E-2"/>
    <n v="1.4794665626211023E-2"/>
    <n v="9.0772677997297657E-2"/>
    <n v="1.4794665626211023E-2"/>
    <n v="1.4794665626211023E-2"/>
    <n v="1.4794665626211023E-2"/>
    <n v="1.4794665626211023E-2"/>
    <n v="1.4794665626211023E-2"/>
    <n v="1.5564593882674602E-2"/>
    <n v="1.5564593882674602E-2"/>
    <n v="1.5564593882674602E-2"/>
    <n v="1.5564593882674602E-2"/>
    <n v="1.5564593882674602E-2"/>
    <n v="1.5564593882674602E-2"/>
    <n v="1.5564593882674602E-2"/>
    <n v="0.18292548530977737"/>
    <n v="1.6904284375395033E-2"/>
    <n v="1.6904284375395033E-2"/>
    <n v="1.6904284375395033E-2"/>
    <n v="1.6904284375395033E-2"/>
    <n v="1.6904284375395033E-2"/>
    <n v="1.6904284375395033E-2"/>
    <n v="1.6904284375395033E-2"/>
    <n v="1.6904284375395033E-2"/>
    <n v="1.6904284375395033E-2"/>
    <n v="1.6904284375395033E-2"/>
    <n v="1.6904284375395033E-2"/>
    <n v="1.6904284375395033E-2"/>
    <n v="0.20285141250474045"/>
    <n v="1.6914532082897629E-2"/>
    <n v="1.6914532082897629E-2"/>
    <n v="1.6914532082897629E-2"/>
    <n v="1.6914532082897629E-2"/>
    <n v="1.6914532082897629E-2"/>
    <n v="1.6914532082897629E-2"/>
    <n v="1.6914532082897629E-2"/>
    <n v="1.6914532082897629E-2"/>
    <n v="1.6914532082897629E-2"/>
    <n v="1.6914532082897629E-2"/>
    <n v="1.6914532082897629E-2"/>
    <n v="1.6914532082897629E-2"/>
    <n v="0.2029743849947715"/>
    <n v="1.9265689382246428E-2"/>
    <n v="1.9265689382246428E-2"/>
    <n v="1.9265689382246428E-2"/>
    <n v="1.9265689382246428E-2"/>
    <n v="1.9265689382246428E-2"/>
    <n v="1.9265689382246428E-2"/>
    <n v="1.9265689382246428E-2"/>
    <n v="1.9265689382246428E-2"/>
    <n v="1.9265689382246428E-2"/>
    <n v="1.9265689382246428E-2"/>
    <n v="1.9265689382246428E-2"/>
    <n v="1.9265689382246428E-2"/>
    <n v="0.23118827258695715"/>
    <n v="1.9265689382246428E-2"/>
    <n v="1.9265689382246428E-2"/>
    <n v="1.9265689382246428E-2"/>
    <n v="1.9265689382246428E-2"/>
    <n v="1.9265689382246428E-2"/>
    <n v="1.9265689382246428E-2"/>
    <n v="1.9265689382246428E-2"/>
    <n v="1.9265689382246428E-2"/>
    <n v="1.9265689382246428E-2"/>
    <n v="1.9265689382246428E-2"/>
    <n v="1.9265689382246428E-2"/>
    <n v="1.9265689382246428E-2"/>
    <n v="0.23118827258695715"/>
  </r>
  <r>
    <s v="DE Florida"/>
    <x v="29"/>
    <s v="Regulated &amp; Renewable Energy"/>
    <s v="PEF Fossil Hydro Maintenance Inter City BG P7-10 344"/>
    <s v="AFUDC Not Eligible"/>
    <s v="Maintenance"/>
    <s v="Maintenance"/>
    <s v="Fossil Hydro"/>
    <s v="BG - Other Production Plant"/>
    <s v="~"/>
    <s v="PEF Inter City new P7-10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39599710335459E-2"/>
    <n v="1.88621213838936E-2"/>
    <n v="2.8967386858034561E-2"/>
    <n v="3.1011702445494369E-2"/>
    <n v="3.1011702445494369E-2"/>
    <n v="3.1011702445494369E-2"/>
    <n v="3.1011702445494369E-2"/>
    <n v="0.19027231512726023"/>
    <n v="3.1011702445494369E-2"/>
    <n v="3.1011702445494369E-2"/>
    <n v="3.1011702445494369E-2"/>
    <n v="3.1011702445494369E-2"/>
    <n v="3.1011702445494369E-2"/>
    <n v="3.2625580487558765E-2"/>
    <n v="3.2625580487558765E-2"/>
    <n v="3.2625580487558765E-2"/>
    <n v="3.2625580487558765E-2"/>
    <n v="3.2625580487558765E-2"/>
    <n v="3.2625580487558765E-2"/>
    <n v="3.2625580487558765E-2"/>
    <n v="0.38343757564038317"/>
    <n v="3.5433760407198082E-2"/>
    <n v="3.5433760407198082E-2"/>
    <n v="3.5433760407198082E-2"/>
    <n v="3.5433760407198082E-2"/>
    <n v="3.5433760407198082E-2"/>
    <n v="3.5433760407198082E-2"/>
    <n v="3.5433760407198082E-2"/>
    <n v="3.5433760407198082E-2"/>
    <n v="3.5433760407198082E-2"/>
    <n v="3.5433760407198082E-2"/>
    <n v="3.5433760407198082E-2"/>
    <n v="3.5433760407198082E-2"/>
    <n v="0.42520512488637702"/>
    <n v="3.5455241045142069E-2"/>
    <n v="3.5455241045142069E-2"/>
    <n v="3.5455241045142069E-2"/>
    <n v="3.5455241045142069E-2"/>
    <n v="3.5455241045142069E-2"/>
    <n v="3.5455241045142069E-2"/>
    <n v="3.5455241045142069E-2"/>
    <n v="3.5455241045142069E-2"/>
    <n v="3.5455241045142069E-2"/>
    <n v="3.5455241045142069E-2"/>
    <n v="3.5455241045142069E-2"/>
    <n v="3.5455241045142069E-2"/>
    <n v="0.42546289254170494"/>
    <n v="4.0383637667653488E-2"/>
    <n v="4.0383637667653488E-2"/>
    <n v="4.0383637667653488E-2"/>
    <n v="4.0383637667653488E-2"/>
    <n v="4.0383637667653488E-2"/>
    <n v="4.0383637667653488E-2"/>
    <n v="4.0383637667653488E-2"/>
    <n v="4.0383637667653488E-2"/>
    <n v="4.0383637667653488E-2"/>
    <n v="4.0383637667653488E-2"/>
    <n v="4.0383637667653488E-2"/>
    <n v="4.0383637667653488E-2"/>
    <n v="0.48460365201184197"/>
    <n v="4.0383637667653488E-2"/>
    <n v="4.0383637667653488E-2"/>
    <n v="4.0383637667653488E-2"/>
    <n v="4.0383637667653488E-2"/>
    <n v="4.0383637667653488E-2"/>
    <n v="4.0383637667653488E-2"/>
    <n v="4.0383637667653488E-2"/>
    <n v="4.0383637667653488E-2"/>
    <n v="4.0383637667653488E-2"/>
    <n v="4.0383637667653488E-2"/>
    <n v="4.0383637667653488E-2"/>
    <n v="4.0383637667653488E-2"/>
    <n v="0.48460365201184197"/>
  </r>
  <r>
    <s v="DE Florida"/>
    <x v="29"/>
    <s v="Regulated &amp; Renewable Energy"/>
    <s v="PEF Fossil Hydro Maintenance Inter City BG P7-10 345"/>
    <s v="AFUDC Not Eligible"/>
    <s v="Maintenance"/>
    <s v="Maintenance"/>
    <s v="Fossil Hydro"/>
    <s v="BG - Other Production Plant"/>
    <s v="~"/>
    <s v="PEF Inter City new P7-10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047281454200321E-3"/>
    <n v="5.541675058606566E-3"/>
    <n v="8.5105933737258613E-3"/>
    <n v="9.1112115371006584E-3"/>
    <n v="9.1112115371006584E-3"/>
    <n v="9.1112115371006584E-3"/>
    <n v="9.1112115371006584E-3"/>
    <n v="5.5901842726155088E-2"/>
    <n v="9.1112115371006584E-3"/>
    <n v="9.1112115371006584E-3"/>
    <n v="9.1112115371006584E-3"/>
    <n v="9.1112115371006584E-3"/>
    <n v="9.1112115371006584E-3"/>
    <n v="9.5853675194165176E-3"/>
    <n v="9.5853675194165176E-3"/>
    <n v="9.5853675194165176E-3"/>
    <n v="9.5853675194165176E-3"/>
    <n v="9.5853675194165176E-3"/>
    <n v="9.5853675194165176E-3"/>
    <n v="9.5853675194165176E-3"/>
    <n v="0.11265363032141894"/>
    <n v="1.0410408367368722E-2"/>
    <n v="1.0410408367368722E-2"/>
    <n v="1.0410408367368722E-2"/>
    <n v="1.0410408367368722E-2"/>
    <n v="1.0410408367368722E-2"/>
    <n v="1.0410408367368722E-2"/>
    <n v="1.0410408367368722E-2"/>
    <n v="1.0410408367368722E-2"/>
    <n v="1.0410408367368722E-2"/>
    <n v="1.0410408367368722E-2"/>
    <n v="1.0410408367368722E-2"/>
    <n v="1.0410408367368722E-2"/>
    <n v="0.12492490040842469"/>
    <n v="1.041671936034318E-2"/>
    <n v="1.041671936034318E-2"/>
    <n v="1.041671936034318E-2"/>
    <n v="1.041671936034318E-2"/>
    <n v="1.041671936034318E-2"/>
    <n v="1.041671936034318E-2"/>
    <n v="1.041671936034318E-2"/>
    <n v="1.041671936034318E-2"/>
    <n v="1.041671936034318E-2"/>
    <n v="1.041671936034318E-2"/>
    <n v="1.041671936034318E-2"/>
    <n v="1.041671936034318E-2"/>
    <n v="0.12500063232411815"/>
    <n v="1.1864668946058728E-2"/>
    <n v="1.1864668946058728E-2"/>
    <n v="1.1864668946058728E-2"/>
    <n v="1.1864668946058728E-2"/>
    <n v="1.1864668946058728E-2"/>
    <n v="1.1864668946058728E-2"/>
    <n v="1.1864668946058728E-2"/>
    <n v="1.1864668946058728E-2"/>
    <n v="1.1864668946058728E-2"/>
    <n v="1.1864668946058728E-2"/>
    <n v="1.1864668946058728E-2"/>
    <n v="1.1864668946058728E-2"/>
    <n v="0.14237602735270474"/>
    <n v="1.1864668946058728E-2"/>
    <n v="1.1864668946058728E-2"/>
    <n v="1.1864668946058728E-2"/>
    <n v="1.1864668946058728E-2"/>
    <n v="1.1864668946058728E-2"/>
    <n v="1.1864668946058728E-2"/>
    <n v="1.1864668946058728E-2"/>
    <n v="1.1864668946058728E-2"/>
    <n v="1.1864668946058728E-2"/>
    <n v="1.1864668946058728E-2"/>
    <n v="1.1864668946058728E-2"/>
    <n v="1.1864668946058728E-2"/>
    <n v="0.14237602735270474"/>
  </r>
  <r>
    <s v="DE Florida"/>
    <x v="29"/>
    <s v="Regulated &amp; Renewable Energy"/>
    <s v="PEF Fossil Hydro Maintenance Inter City BG P7-10 346"/>
    <s v="AFUDC Not Eligible"/>
    <s v="Maintenance"/>
    <s v="Maintenance"/>
    <s v="Fossil Hydro"/>
    <s v="BG - Other Production Plant"/>
    <s v="~"/>
    <s v="PEF Inter City new P7-10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207435868021695E-3"/>
    <n v="2.0719459024613851E-3"/>
    <n v="3.1819781711705398E-3"/>
    <n v="3.4065399380348005E-3"/>
    <n v="3.4065399380348005E-3"/>
    <n v="3.4065399380348005E-3"/>
    <n v="3.4065399380348005E-3"/>
    <n v="2.0900827412573295E-2"/>
    <n v="3.4065399380348005E-3"/>
    <n v="3.4065399380348005E-3"/>
    <n v="3.4065399380348005E-3"/>
    <n v="3.4065399380348005E-3"/>
    <n v="3.4065399380348005E-3"/>
    <n v="3.5838194671116864E-3"/>
    <n v="3.5838194671116864E-3"/>
    <n v="3.5838194671116864E-3"/>
    <n v="3.5838194671116864E-3"/>
    <n v="3.5838194671116864E-3"/>
    <n v="3.5838194671116864E-3"/>
    <n v="3.5838194671116864E-3"/>
    <n v="4.2119435959955799E-2"/>
    <n v="3.8922893766966901E-3"/>
    <n v="3.8922893766966901E-3"/>
    <n v="3.8922893766966901E-3"/>
    <n v="3.8922893766966901E-3"/>
    <n v="3.8922893766966901E-3"/>
    <n v="3.8922893766966901E-3"/>
    <n v="3.8922893766966901E-3"/>
    <n v="3.8922893766966901E-3"/>
    <n v="3.8922893766966901E-3"/>
    <n v="3.8922893766966901E-3"/>
    <n v="3.8922893766966901E-3"/>
    <n v="3.8922893766966901E-3"/>
    <n v="4.6707472520360276E-2"/>
    <n v="3.8946489585732179E-3"/>
    <n v="3.8946489585732179E-3"/>
    <n v="3.8946489585732179E-3"/>
    <n v="3.8946489585732179E-3"/>
    <n v="3.8946489585732179E-3"/>
    <n v="3.8946489585732179E-3"/>
    <n v="3.8946489585732179E-3"/>
    <n v="3.8946489585732179E-3"/>
    <n v="3.8946489585732179E-3"/>
    <n v="3.8946489585732179E-3"/>
    <n v="3.8946489585732179E-3"/>
    <n v="3.8946489585732179E-3"/>
    <n v="4.6735787502878628E-2"/>
    <n v="4.436063838318789E-3"/>
    <n v="4.436063838318789E-3"/>
    <n v="4.436063838318789E-3"/>
    <n v="4.436063838318789E-3"/>
    <n v="4.436063838318789E-3"/>
    <n v="4.436063838318789E-3"/>
    <n v="4.436063838318789E-3"/>
    <n v="4.436063838318789E-3"/>
    <n v="4.436063838318789E-3"/>
    <n v="4.436063838318789E-3"/>
    <n v="4.436063838318789E-3"/>
    <n v="4.436063838318789E-3"/>
    <n v="5.3232766059825458E-2"/>
    <n v="4.436063838318789E-3"/>
    <n v="4.436063838318789E-3"/>
    <n v="4.436063838318789E-3"/>
    <n v="4.436063838318789E-3"/>
    <n v="4.436063838318789E-3"/>
    <n v="4.436063838318789E-3"/>
    <n v="4.436063838318789E-3"/>
    <n v="4.436063838318789E-3"/>
    <n v="4.436063838318789E-3"/>
    <n v="4.436063838318789E-3"/>
    <n v="4.436063838318789E-3"/>
    <n v="4.436063838318789E-3"/>
    <n v="5.3232766059825458E-2"/>
  </r>
  <r>
    <s v="DE Florida"/>
    <x v="29"/>
    <s v="Regulated &amp; Renewable Energy"/>
    <s v="PEF Fossil Hydro Maintenance Osprey BG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559941787952186E-2"/>
    <n v="5.7636800268727799E-2"/>
    <n v="5.7636800268727799E-2"/>
    <n v="5.7636800268727799E-2"/>
    <n v="5.794453572070276E-2"/>
    <n v="5.794453572070276E-2"/>
    <n v="5.794453572070276E-2"/>
    <n v="0.38130394975624382"/>
    <n v="6.569006989017484E-2"/>
    <n v="6.569006989017484E-2"/>
    <n v="6.569006989017484E-2"/>
    <n v="6.569006989017484E-2"/>
    <n v="6.569006989017484E-2"/>
    <n v="6.9204031271726391E-2"/>
    <n v="7.5402547001489517E-2"/>
    <n v="7.5402547001489517E-2"/>
    <n v="7.5402547001489517E-2"/>
    <n v="7.5402547001489517E-2"/>
    <n v="7.5402547001489517E-2"/>
    <n v="7.7981140112293706E-2"/>
    <n v="0.85264825584234194"/>
    <n v="7.7981140112293706E-2"/>
    <n v="7.7981140112293706E-2"/>
    <n v="7.7981140112293706E-2"/>
    <n v="7.7981140112293706E-2"/>
    <n v="7.7981140112293706E-2"/>
    <n v="7.7981140112293706E-2"/>
    <n v="7.8504208284941659E-2"/>
    <n v="7.8504208284941659E-2"/>
    <n v="7.8504208284941659E-2"/>
    <n v="7.8504208284941659E-2"/>
    <n v="7.8504208284941659E-2"/>
    <n v="7.8504208284941659E-2"/>
    <n v="0.93891209038341217"/>
    <n v="8.3086881020402972E-2"/>
    <n v="8.3086881020402972E-2"/>
    <n v="8.3086881020402972E-2"/>
    <n v="8.3086881020402972E-2"/>
    <n v="8.3086881020402972E-2"/>
    <n v="8.3086881020402972E-2"/>
    <n v="8.3614679993156735E-2"/>
    <n v="8.3614679993156735E-2"/>
    <n v="8.3614679993156735E-2"/>
    <n v="8.3614679993156735E-2"/>
    <n v="8.3614679993156735E-2"/>
    <n v="8.3614679993156735E-2"/>
    <n v="1.0002093660813582"/>
    <n v="8.5273213446220186E-2"/>
    <n v="8.5273213446220186E-2"/>
    <n v="8.5273213446220186E-2"/>
    <n v="8.5273213446220186E-2"/>
    <n v="8.5273213446220186E-2"/>
    <n v="8.9552239893147229E-2"/>
    <n v="8.9552239893147229E-2"/>
    <n v="8.9743668904836246E-2"/>
    <n v="8.9743668904836246E-2"/>
    <n v="9.9105988396817862E-2"/>
    <n v="9.9105988396817862E-2"/>
    <n v="9.9105988396817862E-2"/>
    <n v="1.0822758500175214"/>
    <n v="9.9105988396817862E-2"/>
    <n v="9.9105988396817862E-2"/>
    <n v="9.9105988396817862E-2"/>
    <n v="9.9105988396817862E-2"/>
    <n v="9.9105988396817862E-2"/>
    <n v="9.9105988396817862E-2"/>
    <n v="9.9105988396817862E-2"/>
    <n v="9.9105988396817862E-2"/>
    <n v="9.9105988396817862E-2"/>
    <n v="9.9105988396817862E-2"/>
    <n v="9.9105988396817862E-2"/>
    <n v="9.9105988396817862E-2"/>
    <n v="1.1892718607618142"/>
  </r>
  <r>
    <s v="DE Florida"/>
    <x v="29"/>
    <s v="Regulated &amp; Renewable Energy"/>
    <s v="PEF Fossil Hydro Maintenance Osprey BG-341"/>
    <s v="AFUDC Not Eligible"/>
    <s v="Maintenance"/>
    <s v="Maintenance"/>
    <s v="Fossil Hydro"/>
    <s v="BG - Other Production Plant"/>
    <s v="~"/>
    <s v="PEF Osprey CC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499051455282109"/>
    <n v="0.33675568920122978"/>
    <n v="0.33675568920122978"/>
    <n v="0.33675568920122978"/>
    <n v="0.33864388752420044"/>
    <n v="0.33864388752420044"/>
    <n v="0.33864388752420044"/>
    <n v="2.2411892447291115"/>
    <n v="0.37844070705472344"/>
    <n v="0.37844070705472344"/>
    <n v="0.37844070705472344"/>
    <n v="0.37844070705472344"/>
    <n v="0.37930143453071774"/>
    <n v="0.39739839302154906"/>
    <n v="0.42732747362928053"/>
    <n v="0.42732747362928053"/>
    <n v="0.42732747362928053"/>
    <n v="0.42732747362928053"/>
    <n v="0.42732747362928053"/>
    <n v="0.44052446279905905"/>
    <n v="4.8676244867166236"/>
    <n v="0.44052446279905905"/>
    <n v="0.44052446279905905"/>
    <n v="0.44052446279905905"/>
    <n v="0.44052446279905905"/>
    <n v="0.44052446279905905"/>
    <n v="0.44052446279905905"/>
    <n v="0.4720035650198241"/>
    <n v="0.4720035650198241"/>
    <n v="0.4720035650198241"/>
    <n v="0.4720035650198241"/>
    <n v="0.4720035650198241"/>
    <n v="0.4720035650198241"/>
    <n v="5.4751681669132983"/>
    <n v="0.49354895564627954"/>
    <n v="0.49354895564627954"/>
    <n v="0.49354895564627954"/>
    <n v="0.49354895564627954"/>
    <n v="0.49354895564627954"/>
    <n v="0.49354895564627954"/>
    <n v="0.52965909562788105"/>
    <n v="0.52965909562788105"/>
    <n v="0.52965909562788105"/>
    <n v="0.52965909562788105"/>
    <n v="0.52965909562788105"/>
    <n v="0.52965909562788105"/>
    <n v="6.1392483076449649"/>
    <n v="0.53714089696057932"/>
    <n v="0.53714089696057932"/>
    <n v="0.53714089696057932"/>
    <n v="0.53714089696057932"/>
    <n v="0.53714089696057932"/>
    <n v="0.55679218727253887"/>
    <n v="0.60765175667717664"/>
    <n v="0.60765175667717664"/>
    <n v="0.60765175667717664"/>
    <n v="0.60866060563458046"/>
    <n v="0.60866060563458046"/>
    <n v="0.60866060563458046"/>
    <n v="6.8914337590107069"/>
    <n v="0.65107350808823239"/>
    <n v="0.65107350808823239"/>
    <n v="0.65107350808823239"/>
    <n v="0.65107350808823239"/>
    <n v="0.65107350808823239"/>
    <n v="0.65107350808823239"/>
    <n v="0.65107350808823239"/>
    <n v="0.65107350808823239"/>
    <n v="0.65107350808823239"/>
    <n v="0.65107350808823239"/>
    <n v="0.65107350808823239"/>
    <n v="0.65107350808823239"/>
    <n v="7.8128820970587869"/>
  </r>
  <r>
    <s v="DE Florida"/>
    <x v="29"/>
    <s v="Regulated &amp; Renewable Energy"/>
    <s v="PEF Fossil Hydro Maintenance Osprey BG-342"/>
    <s v="AFUDC Not Eligible"/>
    <s v="Maintenance"/>
    <s v="Maintenance"/>
    <s v="Fossil Hydro"/>
    <s v="BG - Other Production Plant"/>
    <s v="~"/>
    <s v="PEF Osprey CC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76590786095549E-2"/>
    <n v="3.2887879682323075E-2"/>
    <n v="3.2887879682323075E-2"/>
    <n v="3.2887879682323075E-2"/>
    <n v="3.3092854095952223E-2"/>
    <n v="3.3092854095952223E-2"/>
    <n v="3.3092854095952223E-2"/>
    <n v="0.22191879212092144"/>
    <n v="3.5734459238429321E-2"/>
    <n v="3.5734459238429321E-2"/>
    <n v="3.5734459238429321E-2"/>
    <n v="3.5734459238429321E-2"/>
    <n v="3.6014847760220584E-2"/>
    <n v="3.7226996003780793E-2"/>
    <n v="3.871582922822718E-2"/>
    <n v="3.871582922822718E-2"/>
    <n v="3.871582922822718E-2"/>
    <n v="3.871582922822718E-2"/>
    <n v="3.871582922822718E-2"/>
    <n v="3.9578345094983397E-2"/>
    <n v="0.44933717195383804"/>
    <n v="3.9578345094983397E-2"/>
    <n v="3.9578345094983397E-2"/>
    <n v="3.9578345094983397E-2"/>
    <n v="3.9578345094983397E-2"/>
    <n v="3.9578345094983397E-2"/>
    <n v="3.9578345094983397E-2"/>
    <n v="4.1456670640649555E-2"/>
    <n v="4.1456670640649555E-2"/>
    <n v="4.1456670640649555E-2"/>
    <n v="4.1456670640649555E-2"/>
    <n v="4.1456670640649555E-2"/>
    <n v="4.1456670640649555E-2"/>
    <n v="0.48621009441379776"/>
    <n v="4.274958914263588E-2"/>
    <n v="4.274958914263588E-2"/>
    <n v="4.274958914263588E-2"/>
    <n v="4.274958914263588E-2"/>
    <n v="4.274958914263588E-2"/>
    <n v="4.274958914263588E-2"/>
    <n v="4.5255529344217574E-2"/>
    <n v="4.5255529344217574E-2"/>
    <n v="4.5255529344217574E-2"/>
    <n v="4.5255529344217574E-2"/>
    <n v="4.5255529344217574E-2"/>
    <n v="4.5255529344217574E-2"/>
    <n v="0.52803071092112064"/>
    <n v="4.5791538581692957E-2"/>
    <n v="4.5791538581692957E-2"/>
    <n v="4.5791538581692957E-2"/>
    <n v="4.5791538581692957E-2"/>
    <n v="4.5791538581692957E-2"/>
    <n v="4.8587440550808624E-2"/>
    <n v="5.3456765578920415E-2"/>
    <n v="5.3456765578920415E-2"/>
    <n v="5.3456765578920415E-2"/>
    <n v="5.3621506235016582E-2"/>
    <n v="5.3621506235016582E-2"/>
    <n v="5.3621506235016582E-2"/>
    <n v="0.59877994890108444"/>
    <n v="5.777166706374029E-2"/>
    <n v="5.777166706374029E-2"/>
    <n v="5.777166706374029E-2"/>
    <n v="5.777166706374029E-2"/>
    <n v="5.777166706374029E-2"/>
    <n v="5.777166706374029E-2"/>
    <n v="5.777166706374029E-2"/>
    <n v="5.777166706374029E-2"/>
    <n v="5.777166706374029E-2"/>
    <n v="5.777166706374029E-2"/>
    <n v="5.777166706374029E-2"/>
    <n v="5.777166706374029E-2"/>
    <n v="0.69326000476488325"/>
  </r>
  <r>
    <s v="DE Florida"/>
    <x v="29"/>
    <s v="Regulated &amp; Renewable Energy"/>
    <s v="PEF Fossil Hydro Maintenance Osprey BG-344"/>
    <s v="AFUDC Not Eligible"/>
    <s v="Maintenance"/>
    <s v="Maintenance"/>
    <s v="Fossil Hydro"/>
    <s v="BG - Other Production Plant"/>
    <s v="~"/>
    <s v="PEF Osprey CC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946092690032168E-2"/>
    <n v="5.8153227967611881E-2"/>
    <n v="5.8153227967611881E-2"/>
    <n v="5.8153227967611881E-2"/>
    <n v="5.8512563553469024E-2"/>
    <n v="5.8512563553469024E-2"/>
    <n v="5.8512563553469024E-2"/>
    <n v="0.39194346725327484"/>
    <n v="6.3371477778626062E-2"/>
    <n v="6.3371477778626062E-2"/>
    <n v="6.3371477778626062E-2"/>
    <n v="6.3371477778626062E-2"/>
    <n v="6.3837628259810958E-2"/>
    <n v="6.6064802991973204E-2"/>
    <n v="6.8913900574249773E-2"/>
    <n v="6.8913900574249773E-2"/>
    <n v="6.8913900574249773E-2"/>
    <n v="6.8913900574249773E-2"/>
    <n v="6.8913900574249773E-2"/>
    <n v="7.0503385334117985E-2"/>
    <n v="0.79846123057165519"/>
    <n v="7.0503385334117985E-2"/>
    <n v="7.0503385334117985E-2"/>
    <n v="7.0503385334117985E-2"/>
    <n v="7.0503385334117985E-2"/>
    <n v="7.0503385334117985E-2"/>
    <n v="7.0503385334117985E-2"/>
    <n v="7.400522191820999E-2"/>
    <n v="7.400522191820999E-2"/>
    <n v="7.400522191820999E-2"/>
    <n v="7.400522191820999E-2"/>
    <n v="7.400522191820999E-2"/>
    <n v="7.400522191820999E-2"/>
    <n v="0.86705164351396802"/>
    <n v="7.6413850056901475E-2"/>
    <n v="7.6413850056901475E-2"/>
    <n v="7.6413850056901475E-2"/>
    <n v="7.6413850056901475E-2"/>
    <n v="7.6413850056901475E-2"/>
    <n v="7.6413850056901475E-2"/>
    <n v="8.0999000609823235E-2"/>
    <n v="8.0999000609823235E-2"/>
    <n v="8.0999000609823235E-2"/>
    <n v="8.0999000609823235E-2"/>
    <n v="8.0999000609823235E-2"/>
    <n v="8.0999000609823235E-2"/>
    <n v="0.94447710400034823"/>
    <n v="8.1976176596947628E-2"/>
    <n v="8.1976176596947628E-2"/>
    <n v="8.1976176596947628E-2"/>
    <n v="8.1976176596947628E-2"/>
    <n v="8.1976176596947628E-2"/>
    <n v="8.6787644001196138E-2"/>
    <n v="9.5412495683705509E-2"/>
    <n v="9.5412495683705509E-2"/>
    <n v="9.5412495683705509E-2"/>
    <n v="9.5693800618065733E-2"/>
    <n v="9.5693800618065733E-2"/>
    <n v="9.5693800618065733E-2"/>
    <n v="1.0699874158912479"/>
    <n v="0.10303103916074188"/>
    <n v="0.10303103916074188"/>
    <n v="0.10303103916074188"/>
    <n v="0.10303103916074188"/>
    <n v="0.10303103916074188"/>
    <n v="0.10303103916074188"/>
    <n v="0.10303103916074188"/>
    <n v="0.10303103916074188"/>
    <n v="0.10303103916074188"/>
    <n v="0.10303103916074188"/>
    <n v="0.10303103916074188"/>
    <n v="0.10303103916074188"/>
    <n v="1.2363724699289025"/>
  </r>
  <r>
    <s v="DE Florida"/>
    <x v="29"/>
    <s v="Regulated &amp; Renewable Energy"/>
    <s v="PEF Fossil Hydro Maintenance Osprey BG-345"/>
    <s v="AFUDC Not Eligible"/>
    <s v="Maintenance"/>
    <s v="Maintenance"/>
    <s v="Fossil Hydro"/>
    <s v="BG - Other Production Plant"/>
    <s v="~"/>
    <s v="PEF Osprey CC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8411116842757E-2"/>
    <n v="5.876370577865897E-2"/>
    <n v="5.876370577865897E-2"/>
    <n v="5.876370577865897E-2"/>
    <n v="5.912995183194681E-2"/>
    <n v="5.912995183194681E-2"/>
    <n v="5.912995183194681E-2"/>
    <n v="0.39652208451609305"/>
    <n v="6.3849943174512785E-2"/>
    <n v="6.3849943174512785E-2"/>
    <n v="6.3849943174512785E-2"/>
    <n v="6.3849943174512785E-2"/>
    <n v="6.4350938336177499E-2"/>
    <n v="6.6516791636321251E-2"/>
    <n v="6.91770226515145E-2"/>
    <n v="6.91770226515145E-2"/>
    <n v="6.91770226515145E-2"/>
    <n v="6.91770226515145E-2"/>
    <n v="6.91770226515145E-2"/>
    <n v="7.071815662284589E-2"/>
    <n v="0.80287077255096817"/>
    <n v="7.071815662284589E-2"/>
    <n v="7.071815662284589E-2"/>
    <n v="7.071815662284589E-2"/>
    <n v="7.071815662284589E-2"/>
    <n v="7.071815662284589E-2"/>
    <n v="7.071815662284589E-2"/>
    <n v="7.4074306487709629E-2"/>
    <n v="7.4074306487709629E-2"/>
    <n v="7.4074306487709629E-2"/>
    <n v="7.4074306487709629E-2"/>
    <n v="7.4074306487709629E-2"/>
    <n v="7.4074306487709629E-2"/>
    <n v="0.86875477866333306"/>
    <n v="7.638446382642726E-2"/>
    <n v="7.638446382642726E-2"/>
    <n v="7.638446382642726E-2"/>
    <n v="7.638446382642726E-2"/>
    <n v="7.638446382642726E-2"/>
    <n v="7.638446382642726E-2"/>
    <n v="8.0862075464405742E-2"/>
    <n v="8.0862075464405742E-2"/>
    <n v="8.0862075464405742E-2"/>
    <n v="8.0862075464405742E-2"/>
    <n v="8.0862075464405742E-2"/>
    <n v="8.0862075464405742E-2"/>
    <n v="0.94347923574499792"/>
    <n v="8.1819818295770924E-2"/>
    <n v="8.1819818295770924E-2"/>
    <n v="8.1819818295770924E-2"/>
    <n v="8.1819818295770924E-2"/>
    <n v="8.1819818295770924E-2"/>
    <n v="8.6815547630176015E-2"/>
    <n v="9.5516065871567107E-2"/>
    <n v="9.5516065871567107E-2"/>
    <n v="9.5516065871567107E-2"/>
    <n v="9.5810425273344754E-2"/>
    <n v="9.5810425273344754E-2"/>
    <n v="9.5810425273344754E-2"/>
    <n v="1.0698941125437662"/>
    <n v="0.10322594038502511"/>
    <n v="0.10322594038502511"/>
    <n v="0.10322594038502511"/>
    <n v="0.10322594038502511"/>
    <n v="0.10322594038502511"/>
    <n v="0.10322594038502511"/>
    <n v="0.10322594038502511"/>
    <n v="0.10322594038502511"/>
    <n v="0.10322594038502511"/>
    <n v="0.10322594038502511"/>
    <n v="0.10322594038502511"/>
    <n v="0.10322594038502511"/>
    <n v="1.2387112846203012"/>
  </r>
  <r>
    <s v="DE Florida"/>
    <x v="29"/>
    <s v="Regulated &amp; Renewable Energy"/>
    <s v="PEF Fossil Hydro Maintenance Osprey BG-346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548146887336141E-2"/>
    <n v="4.3273527428789448E-2"/>
    <n v="4.3273527428789448E-2"/>
    <n v="4.3273527428789448E-2"/>
    <n v="4.354323061415924E-2"/>
    <n v="4.354323061415924E-2"/>
    <n v="4.354323061415924E-2"/>
    <n v="0.29199842101618223"/>
    <n v="4.7019026977232634E-2"/>
    <n v="4.7019026977232634E-2"/>
    <n v="4.7019026977232634E-2"/>
    <n v="4.7019026977232634E-2"/>
    <n v="4.738795925580009E-2"/>
    <n v="4.8982891211649324E-2"/>
    <n v="5.0941882365755337E-2"/>
    <n v="5.0941882365755337E-2"/>
    <n v="5.0941882365755337E-2"/>
    <n v="5.0941882365755337E-2"/>
    <n v="5.0941882365755337E-2"/>
    <n v="5.2076771704270601E-2"/>
    <n v="0.59123314190942733"/>
    <n v="5.2076771704270601E-2"/>
    <n v="5.2076771704270601E-2"/>
    <n v="5.2076771704270601E-2"/>
    <n v="5.2076771704270601E-2"/>
    <n v="5.2076771704270601E-2"/>
    <n v="5.2076771704270601E-2"/>
    <n v="5.454826971150363E-2"/>
    <n v="5.454826971150363E-2"/>
    <n v="5.454826971150363E-2"/>
    <n v="5.454826971150363E-2"/>
    <n v="5.454826971150363E-2"/>
    <n v="5.454826971150363E-2"/>
    <n v="0.63975024849464535"/>
    <n v="5.624949027633528E-2"/>
    <n v="5.624949027633528E-2"/>
    <n v="5.624949027633528E-2"/>
    <n v="5.624949027633528E-2"/>
    <n v="5.624949027633528E-2"/>
    <n v="5.624949027633528E-2"/>
    <n v="5.9546791065550518E-2"/>
    <n v="5.9546791065550518E-2"/>
    <n v="5.9546791065550518E-2"/>
    <n v="5.9546791065550518E-2"/>
    <n v="5.9546791065550518E-2"/>
    <n v="5.9546791065550518E-2"/>
    <n v="0.69477768805131468"/>
    <n v="6.0252068332602104E-2"/>
    <n v="6.0252068332602104E-2"/>
    <n v="6.0252068332602104E-2"/>
    <n v="6.0252068332602104E-2"/>
    <n v="6.0252068332602104E-2"/>
    <n v="6.3930952010844935E-2"/>
    <n v="7.0338029974039817E-2"/>
    <n v="7.0338029974039817E-2"/>
    <n v="7.0338029974039817E-2"/>
    <n v="7.0554798222385723E-2"/>
    <n v="7.0554798222385723E-2"/>
    <n v="7.0554798222385723E-2"/>
    <n v="0.7878697782631322"/>
    <n v="7.6015599351246452E-2"/>
    <n v="7.6015599351246452E-2"/>
    <n v="7.6015599351246452E-2"/>
    <n v="7.6015599351246452E-2"/>
    <n v="7.6015599351246452E-2"/>
    <n v="7.6015599351246452E-2"/>
    <n v="7.6015599351246452E-2"/>
    <n v="7.6015599351246452E-2"/>
    <n v="7.6015599351246452E-2"/>
    <n v="7.6015599351246452E-2"/>
    <n v="7.6015599351246452E-2"/>
    <n v="7.6015599351246452E-2"/>
    <n v="0.91218719221495748"/>
  </r>
  <r>
    <s v="DE Florida"/>
    <x v="29"/>
    <s v="Regulated &amp; Renewable Energy"/>
    <s v="PEF Fossil Hydro Maintenance Suwannee BG-341"/>
    <s v="AFUDC Not Eligible"/>
    <s v="Maintenance"/>
    <s v="Maintenance"/>
    <s v="Fossil Hydro"/>
    <s v="BG - Other Production Plant"/>
    <s v="~"/>
    <s v="PEF Suwannee 341"/>
    <n v="0"/>
    <n v="0"/>
    <n v="0"/>
    <n v="0"/>
    <n v="0"/>
    <n v="0"/>
    <n v="0"/>
    <n v="0"/>
    <n v="0"/>
    <n v="0"/>
    <n v="0"/>
    <n v="0"/>
    <n v="0"/>
    <n v="0"/>
    <n v="0"/>
    <n v="0"/>
    <n v="9.1567783917247667E-4"/>
    <n v="1.8839915459638739E-2"/>
    <n v="1.8839915459638739E-2"/>
    <n v="1.8886249673798674E-2"/>
    <n v="1.8886249673798674E-2"/>
    <n v="1.8886249673798674E-2"/>
    <n v="5.0339410590029054E-2"/>
    <n v="5.0339410590029054E-2"/>
    <n v="5.0339410590029054E-2"/>
    <n v="0.24627248954993314"/>
    <n v="5.6332068058807368E-2"/>
    <n v="5.6332068058807368E-2"/>
    <n v="5.6332068058807368E-2"/>
    <n v="5.6332068058807368E-2"/>
    <n v="5.6332068058807368E-2"/>
    <n v="5.6332068058807368E-2"/>
    <n v="5.6332068058807368E-2"/>
    <n v="5.6332068058807368E-2"/>
    <n v="5.6332068058807368E-2"/>
    <n v="5.644859459934605E-2"/>
    <n v="5.644859459934605E-2"/>
    <n v="6.5149213798138539E-2"/>
    <n v="0.68503501552609691"/>
    <n v="7.7817373653798996E-2"/>
    <n v="7.7817373653798996E-2"/>
    <n v="7.7817373653798996E-2"/>
    <n v="7.7817373653798996E-2"/>
    <n v="7.7817373653798996E-2"/>
    <n v="7.7817373653798996E-2"/>
    <n v="7.7817373653798996E-2"/>
    <n v="7.7817373653798996E-2"/>
    <n v="7.7817373653798996E-2"/>
    <n v="7.7817373653798996E-2"/>
    <n v="7.7817373653798996E-2"/>
    <n v="7.7817373653798996E-2"/>
    <n v="0.93380848384558812"/>
    <n v="8.1514956727162094E-2"/>
    <n v="8.1514956727162094E-2"/>
    <n v="8.1514956727162094E-2"/>
    <n v="8.1514956727162094E-2"/>
    <n v="8.1514956727162094E-2"/>
    <n v="0.12795066623423562"/>
    <n v="0.12795066623423562"/>
    <n v="0.12795066623423562"/>
    <n v="0.12795066623423562"/>
    <n v="0.12795066623423562"/>
    <n v="0.12795066623423562"/>
    <n v="0.12795066623423562"/>
    <n v="1.3032294472754595"/>
    <n v="0.1297873450695318"/>
    <n v="0.1297873450695318"/>
    <n v="0.1297873450695318"/>
    <n v="0.1297873450695318"/>
    <n v="0.1297873450695318"/>
    <n v="0.1297873450695318"/>
    <n v="0.1297873450695318"/>
    <n v="0.1297873450695318"/>
    <n v="0.1297873450695318"/>
    <n v="0.1297873450695318"/>
    <n v="0.1297873450695318"/>
    <n v="0.1297873450695318"/>
    <n v="1.5574481408343812"/>
    <n v="0.13248052602277577"/>
    <n v="0.13248052602277577"/>
    <n v="0.13248052602277577"/>
    <n v="0.13248052602277577"/>
    <n v="0.13248052602277577"/>
    <n v="0.13248052602277577"/>
    <n v="0.13248052602277577"/>
    <n v="0.13248052602277577"/>
    <n v="0.13248052602277577"/>
    <n v="0.13248052602277577"/>
    <n v="0.13248052602277577"/>
    <n v="0.13248052602277577"/>
    <n v="1.5897663122733088"/>
  </r>
  <r>
    <s v="DE Florida"/>
    <x v="29"/>
    <s v="Regulated &amp; Renewable Energy"/>
    <s v="PEF Fossil Hydro Maintenance Suwannee BG-342"/>
    <s v="AFUDC Not Eligible"/>
    <s v="Maintenance"/>
    <s v="Maintenance"/>
    <s v="Fossil Hydro"/>
    <s v="BG - Other Production Plant"/>
    <s v="~"/>
    <s v="PEF Suwannee 342"/>
    <n v="0"/>
    <n v="0"/>
    <n v="0"/>
    <n v="0"/>
    <n v="0"/>
    <n v="0"/>
    <n v="0"/>
    <n v="0"/>
    <n v="0"/>
    <n v="0"/>
    <n v="0"/>
    <n v="0"/>
    <n v="0"/>
    <n v="0"/>
    <n v="0"/>
    <n v="0"/>
    <n v="2.5128061783204416E-3"/>
    <n v="4.2539619185767942E-3"/>
    <n v="4.2539619185767942E-3"/>
    <n v="4.3811124235119412E-3"/>
    <n v="4.3811124235119412E-3"/>
    <n v="4.3811124235119412E-3"/>
    <n v="7.87957224861114E-3"/>
    <n v="7.87957224861114E-3"/>
    <n v="7.87957224861114E-3"/>
    <n v="4.7802784031843272E-2"/>
    <n v="8.2507885984175709E-3"/>
    <n v="8.2507885984175709E-3"/>
    <n v="8.2507885984175709E-3"/>
    <n v="8.2507885984175709E-3"/>
    <n v="8.2507885984175709E-3"/>
    <n v="8.2507885984175709E-3"/>
    <n v="8.2507885984175709E-3"/>
    <n v="8.2507885984175709E-3"/>
    <n v="8.2507885984175709E-3"/>
    <n v="8.5705611193606594E-3"/>
    <n v="8.5705611193606594E-3"/>
    <n v="1.0650831990099202E-2"/>
    <n v="0.10204905161457868"/>
    <n v="1.208341962499314E-2"/>
    <n v="1.208341962499314E-2"/>
    <n v="1.208341962499314E-2"/>
    <n v="1.208341962499314E-2"/>
    <n v="1.208341962499314E-2"/>
    <n v="1.208341962499314E-2"/>
    <n v="1.208341962499314E-2"/>
    <n v="1.208341962499314E-2"/>
    <n v="1.208341962499314E-2"/>
    <n v="1.208341962499314E-2"/>
    <n v="1.208341962499314E-2"/>
    <n v="1.208341962499314E-2"/>
    <n v="0.14500103549991769"/>
    <n v="1.2492589718232871E-2"/>
    <n v="1.2492589718232871E-2"/>
    <n v="1.2492589718232871E-2"/>
    <n v="1.2492589718232871E-2"/>
    <n v="1.2492589718232871E-2"/>
    <n v="1.9168183117483573E-2"/>
    <n v="1.9168183117483573E-2"/>
    <n v="1.9168183117483573E-2"/>
    <n v="1.9168183117483573E-2"/>
    <n v="1.9168183117483573E-2"/>
    <n v="1.9168183117483573E-2"/>
    <n v="1.9168183117483573E-2"/>
    <n v="0.19664023041354939"/>
    <n v="2.0045166318202301E-2"/>
    <n v="2.0045166318202301E-2"/>
    <n v="2.0045166318202301E-2"/>
    <n v="2.0045166318202301E-2"/>
    <n v="2.0045166318202301E-2"/>
    <n v="2.0045166318202301E-2"/>
    <n v="2.0045166318202301E-2"/>
    <n v="2.0045166318202301E-2"/>
    <n v="2.0045166318202301E-2"/>
    <n v="2.0045166318202301E-2"/>
    <n v="2.0045166318202301E-2"/>
    <n v="2.0045166318202301E-2"/>
    <n v="0.24054199581842761"/>
    <n v="2.0664694817189192E-2"/>
    <n v="2.0664694817189192E-2"/>
    <n v="2.0664694817189192E-2"/>
    <n v="2.0664694817189192E-2"/>
    <n v="2.0664694817189192E-2"/>
    <n v="2.0664694817189192E-2"/>
    <n v="2.0664694817189192E-2"/>
    <n v="2.0664694817189192E-2"/>
    <n v="2.0664694817189192E-2"/>
    <n v="2.0664694817189192E-2"/>
    <n v="2.0664694817189192E-2"/>
    <n v="2.0664694817189192E-2"/>
    <n v="0.24797633780627029"/>
  </r>
  <r>
    <s v="DE Florida"/>
    <x v="29"/>
    <s v="Regulated &amp; Renewable Energy"/>
    <s v="PEF Fossil Hydro Maintenance Suwannee BG-344"/>
    <s v="AFUDC Not Eligible"/>
    <s v="Maintenance"/>
    <s v="Maintenance"/>
    <s v="Fossil Hydro"/>
    <s v="BG - Other Production Plant"/>
    <s v="~"/>
    <s v="PEF Suwannee 344"/>
    <n v="0"/>
    <n v="0"/>
    <n v="0"/>
    <n v="0"/>
    <n v="0"/>
    <n v="0"/>
    <n v="0"/>
    <n v="0"/>
    <n v="0"/>
    <n v="0"/>
    <n v="0"/>
    <n v="0"/>
    <n v="0"/>
    <n v="0"/>
    <n v="0"/>
    <n v="0"/>
    <n v="3.7157397007565383E-3"/>
    <n v="6.2904235602156064E-3"/>
    <n v="6.2904235602156064E-3"/>
    <n v="6.478443704083031E-3"/>
    <n v="6.478443704083031E-3"/>
    <n v="6.478443704083031E-3"/>
    <n v="1.1651690322058015E-2"/>
    <n v="1.1651690322058015E-2"/>
    <n v="1.1651690322058015E-2"/>
    <n v="7.0686988899610878E-2"/>
    <n v="1.2200615798462103E-2"/>
    <n v="1.2200615798462103E-2"/>
    <n v="1.2200615798462103E-2"/>
    <n v="1.2200615798462103E-2"/>
    <n v="1.2200615798462103E-2"/>
    <n v="1.2200615798462103E-2"/>
    <n v="1.2200615798462103E-2"/>
    <n v="1.2200615798462103E-2"/>
    <n v="1.2200615798462103E-2"/>
    <n v="1.2673470195880618E-2"/>
    <n v="1.2673470195880618E-2"/>
    <n v="1.5749610779034202E-2"/>
    <n v="0.15090209335695434"/>
    <n v="1.7868008447630469E-2"/>
    <n v="1.7868008447630469E-2"/>
    <n v="1.7868008447630469E-2"/>
    <n v="1.7868008447630469E-2"/>
    <n v="1.7868008447630469E-2"/>
    <n v="1.7868008447630469E-2"/>
    <n v="1.7868008447630469E-2"/>
    <n v="1.7868008447630469E-2"/>
    <n v="1.7868008447630469E-2"/>
    <n v="1.7868008447630469E-2"/>
    <n v="1.7868008447630469E-2"/>
    <n v="1.7868008447630469E-2"/>
    <n v="0.21441610137156566"/>
    <n v="1.8473056928062545E-2"/>
    <n v="1.8473056928062545E-2"/>
    <n v="1.8473056928062545E-2"/>
    <n v="1.8473056928062545E-2"/>
    <n v="1.8473056928062545E-2"/>
    <n v="2.8344398233138304E-2"/>
    <n v="2.8344398233138304E-2"/>
    <n v="2.8344398233138304E-2"/>
    <n v="2.8344398233138304E-2"/>
    <n v="2.8344398233138304E-2"/>
    <n v="2.8344398233138304E-2"/>
    <n v="2.8344398233138304E-2"/>
    <n v="0.29077607227228081"/>
    <n v="2.9641211860835282E-2"/>
    <n v="2.9641211860835282E-2"/>
    <n v="2.9641211860835282E-2"/>
    <n v="2.9641211860835282E-2"/>
    <n v="2.9641211860835282E-2"/>
    <n v="2.9641211860835282E-2"/>
    <n v="2.9641211860835282E-2"/>
    <n v="2.9641211860835282E-2"/>
    <n v="2.9641211860835282E-2"/>
    <n v="2.9641211860835282E-2"/>
    <n v="2.9641211860835282E-2"/>
    <n v="2.9641211860835282E-2"/>
    <n v="0.35569454233002346"/>
    <n v="3.0557321769867089E-2"/>
    <n v="3.0557321769867089E-2"/>
    <n v="3.0557321769867089E-2"/>
    <n v="3.0557321769867089E-2"/>
    <n v="3.0557321769867089E-2"/>
    <n v="3.0557321769867089E-2"/>
    <n v="3.0557321769867089E-2"/>
    <n v="3.0557321769867089E-2"/>
    <n v="3.0557321769867089E-2"/>
    <n v="3.0557321769867089E-2"/>
    <n v="3.0557321769867089E-2"/>
    <n v="3.0557321769867089E-2"/>
    <n v="0.36668786123840508"/>
  </r>
  <r>
    <s v="DE Florida"/>
    <x v="29"/>
    <s v="Regulated &amp; Renewable Energy"/>
    <s v="PEF Fossil Hydro Maintenance Suwannee BG-345"/>
    <s v="AFUDC Not Eligible"/>
    <s v="Maintenance"/>
    <s v="Maintenance"/>
    <s v="Fossil Hydro"/>
    <s v="BG - Other Production Plant"/>
    <s v="~"/>
    <s v="PEF Suwannee 345"/>
    <n v="0"/>
    <n v="0"/>
    <n v="0"/>
    <n v="0"/>
    <n v="0"/>
    <n v="0"/>
    <n v="0"/>
    <n v="0"/>
    <n v="0"/>
    <n v="0"/>
    <n v="0"/>
    <n v="0"/>
    <n v="0"/>
    <n v="0"/>
    <n v="0"/>
    <n v="0"/>
    <n v="1.3439242020055473E-3"/>
    <n v="2.2751465776029512E-3"/>
    <n v="2.2751465776029512E-3"/>
    <n v="2.3431504858844035E-3"/>
    <n v="2.3431504858844035E-3"/>
    <n v="2.3431504858844035E-3"/>
    <n v="4.2142318566877404E-3"/>
    <n v="4.2142318566877404E-3"/>
    <n v="4.2142318566877404E-3"/>
    <n v="2.5566364384927882E-2"/>
    <n v="4.412769507935667E-3"/>
    <n v="4.412769507935667E-3"/>
    <n v="4.412769507935667E-3"/>
    <n v="4.412769507935667E-3"/>
    <n v="4.412769507935667E-3"/>
    <n v="4.412769507935667E-3"/>
    <n v="4.412769507935667E-3"/>
    <n v="4.412769507935667E-3"/>
    <n v="4.412769507935667E-3"/>
    <n v="4.5837934546847101E-3"/>
    <n v="4.5837934546847101E-3"/>
    <n v="5.696384785457918E-3"/>
    <n v="5.4578897266248344E-2"/>
    <n v="6.4625756722197112E-3"/>
    <n v="6.4625756722197112E-3"/>
    <n v="6.4625756722197112E-3"/>
    <n v="6.4625756722197112E-3"/>
    <n v="6.4625756722197112E-3"/>
    <n v="6.4625756722197112E-3"/>
    <n v="6.4625756722197112E-3"/>
    <n v="6.4625756722197112E-3"/>
    <n v="6.4625756722197112E-3"/>
    <n v="6.4625756722197112E-3"/>
    <n v="6.4625756722197112E-3"/>
    <n v="6.4625756722197112E-3"/>
    <n v="7.7550908066636517E-2"/>
    <n v="6.6814121251805554E-3"/>
    <n v="6.6814121251805554E-3"/>
    <n v="6.6814121251805554E-3"/>
    <n v="6.6814121251805554E-3"/>
    <n v="6.6814121251805554E-3"/>
    <n v="1.0251719938574278E-2"/>
    <n v="1.0251719938574278E-2"/>
    <n v="1.0251719938574278E-2"/>
    <n v="1.0251719938574278E-2"/>
    <n v="1.0251719938574278E-2"/>
    <n v="1.0251719938574278E-2"/>
    <n v="1.0251719938574278E-2"/>
    <n v="0.10516910019592274"/>
    <n v="1.0720756889520473E-2"/>
    <n v="1.0720756889520473E-2"/>
    <n v="1.0720756889520473E-2"/>
    <n v="1.0720756889520473E-2"/>
    <n v="1.0720756889520473E-2"/>
    <n v="1.0720756889520473E-2"/>
    <n v="1.0720756889520473E-2"/>
    <n v="1.0720756889520473E-2"/>
    <n v="1.0720756889520473E-2"/>
    <n v="1.0720756889520473E-2"/>
    <n v="1.0720756889520473E-2"/>
    <n v="1.0720756889520473E-2"/>
    <n v="0.12864908267424566"/>
    <n v="1.1052099334793017E-2"/>
    <n v="1.1052099334793017E-2"/>
    <n v="1.1052099334793017E-2"/>
    <n v="1.1052099334793017E-2"/>
    <n v="1.1052099334793017E-2"/>
    <n v="1.1052099334793017E-2"/>
    <n v="1.1052099334793017E-2"/>
    <n v="1.1052099334793017E-2"/>
    <n v="1.1052099334793017E-2"/>
    <n v="1.1052099334793017E-2"/>
    <n v="1.1052099334793017E-2"/>
    <n v="1.1052099334793017E-2"/>
    <n v="0.13262519201751624"/>
  </r>
  <r>
    <s v="DE Florida"/>
    <x v="29"/>
    <s v="Regulated &amp; Renewable Energy"/>
    <s v="PEF Fossil Hydro Maintenance Suwannee BG-346"/>
    <s v="AFUDC Not Eligible"/>
    <s v="Maintenance"/>
    <s v="Maintenance"/>
    <s v="Fossil Hydro"/>
    <s v="BG - Other Production Plant"/>
    <s v="~"/>
    <s v="PEF Suwannee 346"/>
    <n v="0"/>
    <n v="0"/>
    <n v="0"/>
    <n v="0"/>
    <n v="0"/>
    <n v="0"/>
    <n v="0"/>
    <n v="0"/>
    <n v="0"/>
    <n v="0"/>
    <n v="0"/>
    <n v="0"/>
    <n v="0"/>
    <n v="0"/>
    <n v="0"/>
    <n v="0"/>
    <n v="8.1373004049181393E-4"/>
    <n v="1.3775740580866623E-3"/>
    <n v="1.3775740580866623E-3"/>
    <n v="1.4187496117056002E-3"/>
    <n v="1.4187496117056002E-3"/>
    <n v="1.4187496117056002E-3"/>
    <n v="2.5516670168354116E-3"/>
    <n v="2.5516670168354116E-3"/>
    <n v="2.5516670168354116E-3"/>
    <n v="1.5480128042288174E-2"/>
    <n v="2.6718791915607675E-3"/>
    <n v="2.6718791915607675E-3"/>
    <n v="2.6718791915607675E-3"/>
    <n v="2.6718791915607675E-3"/>
    <n v="2.6718791915607675E-3"/>
    <n v="2.6718791915607675E-3"/>
    <n v="2.6718791915607675E-3"/>
    <n v="2.6718791915607675E-3"/>
    <n v="2.6718791915607675E-3"/>
    <n v="2.7754321470812413E-3"/>
    <n v="2.7754321470812413E-3"/>
    <n v="3.4490928991458784E-3"/>
    <n v="3.3046869917355268E-2"/>
    <n v="3.9130123228594488E-3"/>
    <n v="3.9130123228594488E-3"/>
    <n v="3.9130123228594488E-3"/>
    <n v="3.9130123228594488E-3"/>
    <n v="3.9130123228594488E-3"/>
    <n v="3.9130123228594488E-3"/>
    <n v="3.9130123228594488E-3"/>
    <n v="3.9130123228594488E-3"/>
    <n v="3.9130123228594488E-3"/>
    <n v="3.9130123228594488E-3"/>
    <n v="3.9130123228594488E-3"/>
    <n v="3.9130123228594488E-3"/>
    <n v="4.6956147874313382E-2"/>
    <n v="4.0455151793919609E-3"/>
    <n v="4.0455151793919609E-3"/>
    <n v="4.0455151793919609E-3"/>
    <n v="4.0455151793919609E-3"/>
    <n v="4.0455151793919609E-3"/>
    <n v="6.2072938847873736E-3"/>
    <n v="6.2072938847873736E-3"/>
    <n v="6.2072938847873736E-3"/>
    <n v="6.2072938847873736E-3"/>
    <n v="6.2072938847873736E-3"/>
    <n v="6.2072938847873736E-3"/>
    <n v="6.2072938847873736E-3"/>
    <n v="6.3678633090471407E-2"/>
    <n v="6.4912901522227225E-3"/>
    <n v="6.4912901522227225E-3"/>
    <n v="6.4912901522227225E-3"/>
    <n v="6.4912901522227225E-3"/>
    <n v="6.4912901522227225E-3"/>
    <n v="6.4912901522227225E-3"/>
    <n v="6.4912901522227225E-3"/>
    <n v="6.4912901522227225E-3"/>
    <n v="6.4912901522227225E-3"/>
    <n v="6.4912901522227225E-3"/>
    <n v="6.4912901522227225E-3"/>
    <n v="6.4912901522227225E-3"/>
    <n v="7.7895481826672663E-2"/>
    <n v="6.6919140423245035E-3"/>
    <n v="6.6919140423245035E-3"/>
    <n v="6.6919140423245035E-3"/>
    <n v="6.6919140423245035E-3"/>
    <n v="6.6919140423245035E-3"/>
    <n v="6.6919140423245035E-3"/>
    <n v="6.6919140423245035E-3"/>
    <n v="6.6919140423245035E-3"/>
    <n v="6.6919140423245035E-3"/>
    <n v="6.6919140423245035E-3"/>
    <n v="6.6919140423245035E-3"/>
    <n v="6.6919140423245035E-3"/>
    <n v="8.0302968507894035E-2"/>
  </r>
  <r>
    <s v="DE Florida"/>
    <x v="29"/>
    <s v="Regulated &amp; Renewable Energy"/>
    <s v="PEF Fossil Hydro Maintenance Tiger Bay BG-341"/>
    <s v="AFUDC Not Eligible"/>
    <s v="Maintenance"/>
    <s v="Maintenance"/>
    <s v="Fossil Hydro"/>
    <s v="BG - Other Production Plant"/>
    <s v="~"/>
    <s v="PEF Tiger Bay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438221900458559E-2"/>
    <n v="1.4438221900458559E-2"/>
    <n v="1.4438221900458559E-2"/>
    <n v="1.4438221900458559E-2"/>
    <n v="1.4438221900458559E-2"/>
    <n v="1.4438221900458559E-2"/>
    <n v="1.4438221900458559E-2"/>
    <n v="0.10106755330320991"/>
    <n v="1.4438221900458559E-2"/>
    <n v="1.4438221900458559E-2"/>
    <n v="1.4438221900458559E-2"/>
    <n v="1.4438221900458559E-2"/>
    <n v="1.4438221900458559E-2"/>
    <n v="1.4438221900458559E-2"/>
    <n v="1.4438221900458559E-2"/>
    <n v="1.4438221900458559E-2"/>
    <n v="1.4438221900458559E-2"/>
    <n v="1.4438221900458559E-2"/>
    <n v="1.4438221900458559E-2"/>
    <n v="1.4438221900458559E-2"/>
    <n v="0.17325866280550273"/>
    <n v="3.5534243548424271E-2"/>
    <n v="3.5534243548424271E-2"/>
    <n v="3.5534243548424271E-2"/>
    <n v="3.5534243548424271E-2"/>
    <n v="3.5534243548424271E-2"/>
    <n v="0.15769776952852316"/>
    <n v="0.15769776952852316"/>
    <n v="0.15769776952852316"/>
    <n v="0.15769776952852316"/>
    <n v="0.15769776952852316"/>
    <n v="0.15769776952852316"/>
    <n v="0.15769776952852316"/>
    <n v="1.2815556044417833"/>
    <n v="0.2315643095114133"/>
    <n v="0.2315643095114133"/>
    <n v="0.2315643095114133"/>
    <n v="0.2315643095114133"/>
    <n v="0.2315643095114133"/>
    <n v="0.2315643095114133"/>
    <n v="0.2315643095114133"/>
    <n v="0.2315643095114133"/>
    <n v="0.2315643095114133"/>
    <n v="0.2315643095114133"/>
    <n v="0.2315643095114133"/>
    <n v="0.2315643095114133"/>
    <n v="2.7787717141369601"/>
    <n v="0.2315643095114133"/>
    <n v="0.2315643095114133"/>
    <n v="0.2315643095114133"/>
    <n v="0.2315643095114133"/>
    <n v="0.24792878100312055"/>
    <n v="0.24792878100312055"/>
    <n v="0.25659825949661041"/>
    <n v="0.25659825949661041"/>
    <n v="0.25659825949661041"/>
    <n v="0.25659825949661041"/>
    <n v="0.25659825949661041"/>
    <n v="0.25659825949661041"/>
    <n v="2.9617043570315564"/>
    <n v="0.27156339778428684"/>
    <n v="0.27156339778428684"/>
    <n v="0.27156339778428684"/>
    <n v="0.27156339778428684"/>
    <n v="0.27156339778428684"/>
    <n v="0.27156339778428684"/>
    <n v="0.27156339778428684"/>
    <n v="0.27156339778428684"/>
    <n v="0.27156339778428684"/>
    <n v="0.27156339778428684"/>
    <n v="0.27156339778428684"/>
    <n v="0.27156339778428684"/>
    <n v="3.2587607734114421"/>
  </r>
  <r>
    <s v="DE Florida"/>
    <x v="29"/>
    <s v="Regulated &amp; Renewable Energy"/>
    <s v="PEF Fossil Hydro Maintenance Tiger Bay BG-342"/>
    <s v="AFUDC Not Eligible"/>
    <s v="Maintenance"/>
    <s v="Maintenance"/>
    <s v="Fossil Hydro"/>
    <s v="BG - Other Production Plant"/>
    <s v="~"/>
    <s v="PEF Tiger Bay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3125395029308834E-3"/>
    <n v="6.3125395029308834E-3"/>
    <n v="6.3125395029308834E-3"/>
    <n v="6.3125395029308834E-3"/>
    <n v="6.3125395029308834E-3"/>
    <n v="6.3125395029308834E-3"/>
    <n v="6.3125395029308834E-3"/>
    <n v="4.4187776520516184E-2"/>
    <n v="6.3125395029308834E-3"/>
    <n v="6.3125395029308834E-3"/>
    <n v="6.3125395029308834E-3"/>
    <n v="6.3125395029308834E-3"/>
    <n v="6.3125395029308834E-3"/>
    <n v="6.3125395029308834E-3"/>
    <n v="6.3125395029308834E-3"/>
    <n v="6.3125395029308834E-3"/>
    <n v="6.3125395029308834E-3"/>
    <n v="6.3125395029308834E-3"/>
    <n v="6.3125395029308834E-3"/>
    <n v="6.3125395029308834E-3"/>
    <n v="7.5750474035170601E-2"/>
    <n v="2.1051993166006193E-2"/>
    <n v="2.1051993166006193E-2"/>
    <n v="2.1051993166006193E-2"/>
    <n v="2.1051993166006193E-2"/>
    <n v="2.1051993166006193E-2"/>
    <n v="0.18427752275785031"/>
    <n v="0.18427752275785031"/>
    <n v="0.18427752275785031"/>
    <n v="0.18427752275785031"/>
    <n v="0.18427752275785031"/>
    <n v="0.18427752275785031"/>
    <n v="0.18427752275785031"/>
    <n v="1.3952026251349834"/>
    <n v="0.33069824642404033"/>
    <n v="0.33069824642404033"/>
    <n v="0.33069824642404033"/>
    <n v="0.33069824642404033"/>
    <n v="0.33069824642404033"/>
    <n v="0.33069824642404033"/>
    <n v="0.33069824642404033"/>
    <n v="0.33069824642404033"/>
    <n v="0.33069824642404033"/>
    <n v="0.33069824642404033"/>
    <n v="0.33069824642404033"/>
    <n v="0.33069824642404033"/>
    <n v="3.9683789570884831"/>
    <n v="0.33069824642404033"/>
    <n v="0.33069824642404033"/>
    <n v="0.33069824642404033"/>
    <n v="0.33069824642404033"/>
    <n v="0.36405508128590791"/>
    <n v="0.36405508128590791"/>
    <n v="0.38187125982860443"/>
    <n v="0.38187125982860443"/>
    <n v="0.38187125982860443"/>
    <n v="0.38187125982860443"/>
    <n v="0.38187125982860443"/>
    <n v="0.38187125982860443"/>
    <n v="4.3421307072396029"/>
    <n v="0.41285685973647007"/>
    <n v="0.41285685973647007"/>
    <n v="0.41285685973647007"/>
    <n v="0.41285685973647007"/>
    <n v="0.41285685973647007"/>
    <n v="0.41285685973647007"/>
    <n v="0.41285685973647007"/>
    <n v="0.41285685973647007"/>
    <n v="0.41285685973647007"/>
    <n v="0.41285685973647007"/>
    <n v="0.41285685973647007"/>
    <n v="0.41285685973647007"/>
    <n v="4.9542823168376406"/>
  </r>
  <r>
    <s v="DE Florida"/>
    <x v="29"/>
    <s v="Regulated &amp; Renewable Energy"/>
    <s v="PEF Fossil Hydro Maintenance Tiger Bay BG-344"/>
    <s v="AFUDC Not Eligible"/>
    <s v="Maintenance"/>
    <s v="Maintenance"/>
    <s v="Fossil Hydro"/>
    <s v="BG - Other Production Plant"/>
    <s v="~"/>
    <s v="PEF Tiger Bay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982642190813533E-3"/>
    <n v="6.5982642190813533E-3"/>
    <n v="6.5982642190813533E-3"/>
    <n v="6.5982642190813533E-3"/>
    <n v="6.5982642190813533E-3"/>
    <n v="6.5982642190813533E-3"/>
    <n v="6.5982642190813533E-3"/>
    <n v="4.6187849533569483E-2"/>
    <n v="6.5982642190813533E-3"/>
    <n v="6.5982642190813533E-3"/>
    <n v="6.5982642190813533E-3"/>
    <n v="6.5982642190813533E-3"/>
    <n v="6.5982642190813533E-3"/>
    <n v="6.5982642190813533E-3"/>
    <n v="6.5982642190813533E-3"/>
    <n v="6.5982642190813533E-3"/>
    <n v="6.5982642190813533E-3"/>
    <n v="6.5982642190813533E-3"/>
    <n v="6.5982642190813533E-3"/>
    <n v="6.5982642190813533E-3"/>
    <n v="7.9179170628976267E-2"/>
    <n v="2.2004870335165447E-2"/>
    <n v="2.2004870335165447E-2"/>
    <n v="2.2004870335165447E-2"/>
    <n v="2.2004870335165447E-2"/>
    <n v="2.2004870335165447E-2"/>
    <n v="0.19261853965485803"/>
    <n v="0.19261853965485803"/>
    <n v="0.19261853965485803"/>
    <n v="0.19261853965485803"/>
    <n v="0.19261853965485803"/>
    <n v="0.19261853965485803"/>
    <n v="0.19261853965485803"/>
    <n v="1.4583541292598337"/>
    <n v="0.34566677706250398"/>
    <n v="0.34566677706250398"/>
    <n v="0.34566677706250398"/>
    <n v="0.34566677706250398"/>
    <n v="0.34566677706250398"/>
    <n v="0.34566677706250398"/>
    <n v="0.34566677706250398"/>
    <n v="0.34566677706250398"/>
    <n v="0.34566677706250398"/>
    <n v="0.34566677706250398"/>
    <n v="0.34566677706250398"/>
    <n v="0.34566677706250398"/>
    <n v="4.1480013247500489"/>
    <n v="0.34566677706250398"/>
    <n v="0.34566677706250398"/>
    <n v="0.34566677706250398"/>
    <n v="0.34566677706250398"/>
    <n v="0.38053321688592273"/>
    <n v="0.38053321688592273"/>
    <n v="0.39915565762549499"/>
    <n v="0.39915565762549499"/>
    <n v="0.39915565762549499"/>
    <n v="0.39915565762549499"/>
    <n v="0.39915565762549499"/>
    <n v="0.39915565762549499"/>
    <n v="4.5386674877748305"/>
    <n v="0.43154344590177196"/>
    <n v="0.43154344590177196"/>
    <n v="0.43154344590177196"/>
    <n v="0.43154344590177196"/>
    <n v="0.43154344590177196"/>
    <n v="0.43154344590177196"/>
    <n v="0.43154344590177196"/>
    <n v="0.43154344590177196"/>
    <n v="0.43154344590177196"/>
    <n v="0.43154344590177196"/>
    <n v="0.43154344590177196"/>
    <n v="0.43154344590177196"/>
    <n v="5.1785213508212635"/>
  </r>
  <r>
    <s v="DE Florida"/>
    <x v="29"/>
    <s v="Regulated &amp; Renewable Energy"/>
    <s v="PEF Fossil Hydro Maintenance Tiger Bay BG-345"/>
    <s v="AFUDC Not Eligible"/>
    <s v="Maintenance"/>
    <s v="Maintenance"/>
    <s v="Fossil Hydro"/>
    <s v="BG - Other Production Plant"/>
    <s v="~"/>
    <s v="PEF Tiger Bay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149974449869443E-3"/>
    <n v="5.7149974449869443E-3"/>
    <n v="5.7149974449869443E-3"/>
    <n v="5.7149974449869443E-3"/>
    <n v="5.7149974449869443E-3"/>
    <n v="5.7149974449869443E-3"/>
    <n v="5.7149974449869443E-3"/>
    <n v="4.0004982114908605E-2"/>
    <n v="5.7149974449869443E-3"/>
    <n v="5.7149974449869443E-3"/>
    <n v="5.7149974449869443E-3"/>
    <n v="5.7149974449869443E-3"/>
    <n v="5.7149974449869443E-3"/>
    <n v="5.7149974449869443E-3"/>
    <n v="5.7149974449869443E-3"/>
    <n v="5.7149974449869443E-3"/>
    <n v="5.7149974449869443E-3"/>
    <n v="5.7149974449869443E-3"/>
    <n v="5.7149974449869443E-3"/>
    <n v="5.7149974449869443E-3"/>
    <n v="6.8579969339843325E-2"/>
    <n v="1.9059221268991289E-2"/>
    <n v="1.9059221268991289E-2"/>
    <n v="1.9059221268991289E-2"/>
    <n v="1.9059221268991289E-2"/>
    <n v="1.9059221268991289E-2"/>
    <n v="0.16683366109526487"/>
    <n v="0.16683366109526487"/>
    <n v="0.16683366109526487"/>
    <n v="0.16683366109526487"/>
    <n v="0.16683366109526487"/>
    <n v="0.16683366109526487"/>
    <n v="0.16683366109526487"/>
    <n v="1.2631317340118104"/>
    <n v="0.29939398562835096"/>
    <n v="0.29939398562835096"/>
    <n v="0.29939398562835096"/>
    <n v="0.29939398562835096"/>
    <n v="0.29939398562835096"/>
    <n v="0.29939398562835096"/>
    <n v="0.29939398562835096"/>
    <n v="0.29939398562835096"/>
    <n v="0.29939398562835096"/>
    <n v="0.29939398562835096"/>
    <n v="0.29939398562835096"/>
    <n v="0.29939398562835096"/>
    <n v="3.5927278275402106"/>
    <n v="0.29939398562835096"/>
    <n v="0.29939398562835096"/>
    <n v="0.29939398562835096"/>
    <n v="0.29939398562835096"/>
    <n v="0.32959311655746082"/>
    <n v="0.32959311655746082"/>
    <n v="0.34572272516654901"/>
    <n v="0.34572272516654901"/>
    <n v="0.34572272516654901"/>
    <n v="0.34572272516654901"/>
    <n v="0.34572272516654901"/>
    <n v="0.34572272516654901"/>
    <n v="3.9310985266276188"/>
    <n v="0.37377505093741209"/>
    <n v="0.37377505093741209"/>
    <n v="0.37377505093741209"/>
    <n v="0.37377505093741209"/>
    <n v="0.37377505093741209"/>
    <n v="0.37377505093741209"/>
    <n v="0.37377505093741209"/>
    <n v="0.37377505093741209"/>
    <n v="0.37377505093741209"/>
    <n v="0.37377505093741209"/>
    <n v="0.37377505093741209"/>
    <n v="0.37377505093741209"/>
    <n v="4.4853006112489453"/>
  </r>
  <r>
    <s v="DE Florida"/>
    <x v="29"/>
    <s v="Regulated &amp; Renewable Energy"/>
    <s v="PEF Fossil Hydro Maintenance Tiger Bay BG-346"/>
    <s v="AFUDC Not Eligible"/>
    <s v="Maintenance"/>
    <s v="Maintenance"/>
    <s v="Fossil Hydro"/>
    <s v="BG - Other Production Plant"/>
    <s v="~"/>
    <s v="PEF Tiger Bay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08449572501848E-3"/>
    <n v="1.508449572501848E-3"/>
    <n v="1.508449572501848E-3"/>
    <n v="1.508449572501848E-3"/>
    <n v="1.508449572501848E-3"/>
    <n v="1.508449572501848E-3"/>
    <n v="1.508449572501848E-3"/>
    <n v="1.0559147007512936E-2"/>
    <n v="1.508449572501848E-3"/>
    <n v="1.508449572501848E-3"/>
    <n v="1.508449572501848E-3"/>
    <n v="1.508449572501848E-3"/>
    <n v="1.508449572501848E-3"/>
    <n v="1.508449572501848E-3"/>
    <n v="1.508449572501848E-3"/>
    <n v="1.508449572501848E-3"/>
    <n v="1.508449572501848E-3"/>
    <n v="1.508449572501848E-3"/>
    <n v="1.508449572501848E-3"/>
    <n v="1.508449572501848E-3"/>
    <n v="1.8101394870022176E-2"/>
    <n v="5.0306014048434487E-3"/>
    <n v="5.0306014048434487E-3"/>
    <n v="5.0306014048434487E-3"/>
    <n v="5.0306014048434487E-3"/>
    <n v="5.0306014048434487E-3"/>
    <n v="4.4034997288286283E-2"/>
    <n v="4.4034997288286283E-2"/>
    <n v="4.4034997288286283E-2"/>
    <n v="4.4034997288286283E-2"/>
    <n v="4.4034997288286283E-2"/>
    <n v="4.4034997288286283E-2"/>
    <n v="4.4034997288286283E-2"/>
    <n v="0.3333979880422212"/>
    <n v="7.9023682545123236E-2"/>
    <n v="7.9023682545123236E-2"/>
    <n v="7.9023682545123236E-2"/>
    <n v="7.9023682545123236E-2"/>
    <n v="7.9023682545123236E-2"/>
    <n v="7.9023682545123236E-2"/>
    <n v="7.9023682545123236E-2"/>
    <n v="7.9023682545123236E-2"/>
    <n v="7.9023682545123236E-2"/>
    <n v="7.9023682545123236E-2"/>
    <n v="7.9023682545123236E-2"/>
    <n v="7.9023682545123236E-2"/>
    <n v="0.94828419054147906"/>
    <n v="7.9023682545123236E-2"/>
    <n v="7.9023682545123236E-2"/>
    <n v="7.9023682545123236E-2"/>
    <n v="7.9023682545123236E-2"/>
    <n v="8.6994421049340145E-2"/>
    <n v="8.6994421049340145E-2"/>
    <n v="9.1251635746160992E-2"/>
    <n v="9.1251635746160992E-2"/>
    <n v="9.1251635746160992E-2"/>
    <n v="9.1251635746160992E-2"/>
    <n v="9.1251635746160992E-2"/>
    <n v="9.1251635746160992E-2"/>
    <n v="1.0375933867561393"/>
    <n v="9.8655669872354024E-2"/>
    <n v="9.8655669872354024E-2"/>
    <n v="9.8655669872354024E-2"/>
    <n v="9.8655669872354024E-2"/>
    <n v="9.8655669872354024E-2"/>
    <n v="9.8655669872354024E-2"/>
    <n v="9.8655669872354024E-2"/>
    <n v="9.8655669872354024E-2"/>
    <n v="9.8655669872354024E-2"/>
    <n v="9.8655669872354024E-2"/>
    <n v="9.8655669872354024E-2"/>
    <n v="9.8655669872354024E-2"/>
    <n v="1.1838680384682481"/>
  </r>
  <r>
    <s v="DE Florida"/>
    <x v="29"/>
    <s v="Regulated &amp; Renewable Energy"/>
    <s v="PEF Fossil Hydro Maintenance Univ of Florida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0"/>
    <n v="5.6429446050618821E-4"/>
    <n v="5.6429446050618821E-4"/>
    <n v="3.2886810507492259E-3"/>
    <n v="3.2886810507492259E-3"/>
    <n v="3.2886810507492259E-3"/>
    <n v="3.2886810507492259E-3"/>
    <n v="3.2886810507492259E-3"/>
    <n v="3.2886810507492259E-3"/>
    <n v="2.0860675225507733E-2"/>
    <n v="1.3281182511030821E-2"/>
    <n v="1.3281182511030821E-2"/>
    <n v="1.3281182511030821E-2"/>
    <n v="1.3281182511030821E-2"/>
    <n v="1.3933542752394681E-2"/>
    <n v="1.3933542752394681E-2"/>
    <n v="1.6344992528773663E-2"/>
    <n v="1.6344992528773663E-2"/>
    <n v="1.6344992528773663E-2"/>
    <n v="8.2208509533490889E-2"/>
    <n v="8.4205712071553765E-2"/>
    <n v="8.7885138619680725E-2"/>
    <n v="0.38432615335995901"/>
    <n v="8.7885138619680725E-2"/>
    <n v="8.7885138619680725E-2"/>
    <n v="8.7885138619680725E-2"/>
    <n v="8.7885138619680725E-2"/>
    <n v="8.9913074331182868E-2"/>
    <n v="8.9913074331182868E-2"/>
    <n v="8.9913074331182868E-2"/>
    <n v="8.9913074331182868E-2"/>
    <n v="8.9913074331182868E-2"/>
    <n v="8.9913074331182868E-2"/>
    <n v="9.0658665154042153E-2"/>
    <n v="9.0658665154042153E-2"/>
    <n v="1.0723363307739047"/>
    <n v="9.6770975200835385E-2"/>
    <n v="9.6770975200835385E-2"/>
    <n v="9.6770975200835385E-2"/>
    <n v="9.6770975200835385E-2"/>
    <n v="9.6770975200835385E-2"/>
    <n v="9.6770975200835385E-2"/>
    <n v="9.6770975200835385E-2"/>
    <n v="9.6770975200835385E-2"/>
    <n v="0.1480960796187242"/>
    <n v="0.1480960796187242"/>
    <n v="0.1480960796187242"/>
    <n v="0.15214325362711142"/>
    <n v="1.3705992940899672"/>
    <n v="0.15532619579466081"/>
    <n v="0.15532619579466081"/>
    <n v="0.15532619579466081"/>
    <n v="0.15532619579466081"/>
    <n v="0.15532619579466081"/>
    <n v="0.15532619579466081"/>
    <n v="0.15532619579466081"/>
    <n v="0.15532619579466081"/>
    <n v="0.15532619579466081"/>
    <n v="0.15532619579466081"/>
    <n v="0.15532619579466081"/>
    <n v="0.15532619579466081"/>
    <n v="1.8639143495359296"/>
    <n v="0.15839752585133343"/>
    <n v="0.15839752585133343"/>
    <n v="0.15839752585133343"/>
    <n v="0.15839752585133343"/>
    <n v="0.15839752585133343"/>
    <n v="0.15839752585133343"/>
    <n v="0.15839752585133343"/>
    <n v="0.15839752585133343"/>
    <n v="0.15839752585133343"/>
    <n v="0.15839752585133343"/>
    <n v="0.15839752585133343"/>
    <n v="0.15839752585133343"/>
    <n v="1.9007703102160016"/>
  </r>
  <r>
    <s v="DE Florida"/>
    <x v="29"/>
    <s v="Regulated &amp; Renewable Energy"/>
    <s v="PEF Fossil Hydro Maintenance Univ of Florida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"/>
    <n v="1.3286216744158822E-3"/>
    <n v="1.3286216744158822E-3"/>
    <n v="2.5639935124450492E-3"/>
    <n v="2.5639935124450492E-3"/>
    <n v="2.5639935124450492E-3"/>
    <n v="2.5639935124450492E-3"/>
    <n v="2.5639935124450492E-3"/>
    <n v="2.5639935124450492E-3"/>
    <n v="1.8041204423502058E-2"/>
    <n v="3.7073272618117609E-3"/>
    <n v="3.7073272618117609E-3"/>
    <n v="3.7073272618117609E-3"/>
    <n v="3.7073272618117609E-3"/>
    <n v="5.2432983139211733E-3"/>
    <n v="5.2432983139211733E-3"/>
    <n v="6.0871704997146605E-3"/>
    <n v="6.0871704997146605E-3"/>
    <n v="6.0871704997146605E-3"/>
    <n v="2.9632591860902505E-2"/>
    <n v="3.3307972035780259E-2"/>
    <n v="3.5550058945016692E-2"/>
    <n v="0.14206804001593282"/>
    <n v="3.5550058945016692E-2"/>
    <n v="3.5550058945016692E-2"/>
    <n v="3.5550058945016692E-2"/>
    <n v="3.5550058945016692E-2"/>
    <n v="4.0324838319738023E-2"/>
    <n v="4.0324838319738023E-2"/>
    <n v="4.0324838319738023E-2"/>
    <n v="4.0324838319738023E-2"/>
    <n v="4.0324838319738023E-2"/>
    <n v="4.0324838319738023E-2"/>
    <n v="4.2080333655600051E-2"/>
    <n v="4.2080333655600051E-2"/>
    <n v="0.46830993300969503"/>
    <n v="4.6878251762693501E-2"/>
    <n v="4.6878251762693501E-2"/>
    <n v="4.6878251762693501E-2"/>
    <n v="4.6878251762693501E-2"/>
    <n v="4.6878251762693501E-2"/>
    <n v="4.6878251762693501E-2"/>
    <n v="4.6878251762693501E-2"/>
    <n v="4.6878251762693501E-2"/>
    <n v="0.10043083003874963"/>
    <n v="0.10043083003874963"/>
    <n v="0.10043083003874963"/>
    <n v="0.1053697097381768"/>
    <n v="0.78168821395597377"/>
    <n v="0.10877034083841418"/>
    <n v="0.10877034083841418"/>
    <n v="0.10877034083841418"/>
    <n v="0.10877034083841418"/>
    <n v="0.10877034083841418"/>
    <n v="0.10877034083841418"/>
    <n v="0.10877034083841418"/>
    <n v="0.10877034083841418"/>
    <n v="0.10877034083841418"/>
    <n v="0.10877034083841418"/>
    <n v="0.10877034083841418"/>
    <n v="0.10877034083841418"/>
    <n v="1.3052440900609701"/>
    <n v="0.11216058463516164"/>
    <n v="0.11216058463516164"/>
    <n v="0.11216058463516164"/>
    <n v="0.11216058463516164"/>
    <n v="0.11216058463516164"/>
    <n v="0.11216058463516164"/>
    <n v="0.11216058463516164"/>
    <n v="0.11216058463516164"/>
    <n v="0.11216058463516164"/>
    <n v="0.11216058463516164"/>
    <n v="0.11216058463516164"/>
    <n v="0.11216058463516164"/>
    <n v="1.3459270156219396"/>
  </r>
  <r>
    <s v="DE Florida"/>
    <x v="29"/>
    <s v="Regulated &amp; Renewable Energy"/>
    <s v="PEF Fossil Hydro Maintenance Univ of Florida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"/>
    <n v="7.0744117984276964E-4"/>
    <n v="7.0744117984276964E-4"/>
    <n v="1.3652303213785731E-3"/>
    <n v="1.3652303213785731E-3"/>
    <n v="1.3652303213785731E-3"/>
    <n v="1.3652303213785731E-3"/>
    <n v="1.3652303213785731E-3"/>
    <n v="1.3652303213785731E-3"/>
    <n v="9.6062642879569792E-3"/>
    <n v="1.9740126347949521E-3"/>
    <n v="1.9740126347949521E-3"/>
    <n v="1.9740126347949521E-3"/>
    <n v="1.9740126347949521E-3"/>
    <n v="2.7918595766539597E-3"/>
    <n v="2.7918595766539597E-3"/>
    <n v="3.2411898459472881E-3"/>
    <n v="3.2411898459472881E-3"/>
    <n v="3.2411898459472881E-3"/>
    <n v="1.5778243085709461E-2"/>
    <n v="1.7735245095652857E-2"/>
    <n v="1.892907223164143E-2"/>
    <n v="7.5645899643333347E-2"/>
    <n v="1.892907223164143E-2"/>
    <n v="1.892907223164143E-2"/>
    <n v="1.892907223164143E-2"/>
    <n v="1.892907223164143E-2"/>
    <n v="2.1471464662850989E-2"/>
    <n v="2.1471464662850989E-2"/>
    <n v="2.1471464662850989E-2"/>
    <n v="2.1471464662850989E-2"/>
    <n v="2.1471464662850989E-2"/>
    <n v="2.1471464662850989E-2"/>
    <n v="2.240620063799325E-2"/>
    <n v="2.240620063799325E-2"/>
    <n v="0.24935747817965817"/>
    <n v="2.496091300767574E-2"/>
    <n v="2.496091300767574E-2"/>
    <n v="2.496091300767574E-2"/>
    <n v="2.496091300767574E-2"/>
    <n v="2.496091300767574E-2"/>
    <n v="2.496091300767574E-2"/>
    <n v="2.496091300767574E-2"/>
    <n v="2.496091300767574E-2"/>
    <n v="5.3475494443033844E-2"/>
    <n v="5.3475494443033844E-2"/>
    <n v="5.3475494443033844E-2"/>
    <n v="5.610524124200951E-2"/>
    <n v="0.41621902863251697"/>
    <n v="5.7915938969172805E-2"/>
    <n v="5.7915938969172805E-2"/>
    <n v="5.7915938969172805E-2"/>
    <n v="5.7915938969172805E-2"/>
    <n v="5.7915938969172805E-2"/>
    <n v="5.7915938969172805E-2"/>
    <n v="5.7915938969172805E-2"/>
    <n v="5.7915938969172805E-2"/>
    <n v="5.7915938969172805E-2"/>
    <n v="5.7915938969172805E-2"/>
    <n v="5.7915938969172805E-2"/>
    <n v="5.7915938969172805E-2"/>
    <n v="0.69499126763007368"/>
    <n v="5.9721094131570798E-2"/>
    <n v="5.9721094131570798E-2"/>
    <n v="5.9721094131570798E-2"/>
    <n v="5.9721094131570798E-2"/>
    <n v="5.9721094131570798E-2"/>
    <n v="5.9721094131570798E-2"/>
    <n v="5.9721094131570798E-2"/>
    <n v="5.9721094131570798E-2"/>
    <n v="5.9721094131570798E-2"/>
    <n v="5.9721094131570798E-2"/>
    <n v="5.9721094131570798E-2"/>
    <n v="5.9721094131570798E-2"/>
    <n v="0.71665312957884952"/>
  </r>
  <r>
    <s v="DE Florida"/>
    <x v="29"/>
    <s v="Regulated &amp; Renewable Energy"/>
    <s v="PEF Fossil Hydro Maintenance Univ of Florida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"/>
    <n v="4.1577332297099059E-4"/>
    <n v="4.1577332297099059E-4"/>
    <n v="8.0236543123836661E-4"/>
    <n v="8.0236543123836661E-4"/>
    <n v="8.0236543123836661E-4"/>
    <n v="8.0236543123836661E-4"/>
    <n v="8.0236543123836661E-4"/>
    <n v="8.0236543123836661E-4"/>
    <n v="5.6457392333721804E-3"/>
    <n v="1.1601555240788066E-3"/>
    <n v="1.1601555240788066E-3"/>
    <n v="1.1601555240788066E-3"/>
    <n v="1.1601555240788066E-3"/>
    <n v="1.6408158961170253E-3"/>
    <n v="1.6408158961170253E-3"/>
    <n v="1.9048937367893177E-3"/>
    <n v="1.9048937367893177E-3"/>
    <n v="1.9048937367893177E-3"/>
    <n v="9.2730996516876413E-3"/>
    <n v="1.0423257787684069E-2"/>
    <n v="1.1124887109705198E-2"/>
    <n v="4.4458179647994138E-2"/>
    <n v="1.1124887109705198E-2"/>
    <n v="1.1124887109705198E-2"/>
    <n v="1.1124887109705198E-2"/>
    <n v="1.1124887109705198E-2"/>
    <n v="1.2619100768238446E-2"/>
    <n v="1.2619100768238446E-2"/>
    <n v="1.2619100768238446E-2"/>
    <n v="1.2619100768238446E-2"/>
    <n v="1.2619100768238446E-2"/>
    <n v="1.2619100768238446E-2"/>
    <n v="1.3168463346585753E-2"/>
    <n v="1.3168463346585753E-2"/>
    <n v="0.14655107974142295"/>
    <n v="1.4669912948859552E-2"/>
    <n v="1.4669912948859552E-2"/>
    <n v="1.4669912948859552E-2"/>
    <n v="1.4669912948859552E-2"/>
    <n v="1.4669912948859552E-2"/>
    <n v="1.4669912948859552E-2"/>
    <n v="1.4669912948859552E-2"/>
    <n v="1.4669912948859552E-2"/>
    <n v="3.1428283490728529E-2"/>
    <n v="3.1428283490728529E-2"/>
    <n v="3.1428283490728529E-2"/>
    <n v="3.2973811851753555E-2"/>
    <n v="0.24461796591481552"/>
    <n v="3.4037980507304291E-2"/>
    <n v="3.4037980507304291E-2"/>
    <n v="3.4037980507304291E-2"/>
    <n v="3.4037980507304291E-2"/>
    <n v="3.4037980507304291E-2"/>
    <n v="3.4037980507304291E-2"/>
    <n v="3.4037980507304291E-2"/>
    <n v="3.4037980507304291E-2"/>
    <n v="3.4037980507304291E-2"/>
    <n v="3.4037980507304291E-2"/>
    <n v="3.4037980507304291E-2"/>
    <n v="3.4037980507304291E-2"/>
    <n v="0.40845576608765138"/>
    <n v="3.5098893539079287E-2"/>
    <n v="3.5098893539079287E-2"/>
    <n v="3.5098893539079287E-2"/>
    <n v="3.5098893539079287E-2"/>
    <n v="3.5098893539079287E-2"/>
    <n v="3.5098893539079287E-2"/>
    <n v="3.5098893539079287E-2"/>
    <n v="3.5098893539079287E-2"/>
    <n v="3.5098893539079287E-2"/>
    <n v="3.5098893539079287E-2"/>
    <n v="3.5098893539079287E-2"/>
    <n v="3.5098893539079287E-2"/>
    <n v="0.42118672246895156"/>
  </r>
  <r>
    <s v="DE Florida"/>
    <x v="29"/>
    <s v="Regulated &amp; Renewable Energy"/>
    <s v="PEF Fossil Hydro Maintenance Univ of Florida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"/>
    <n v="2.5819788763784354E-4"/>
    <n v="2.5819788763784354E-4"/>
    <n v="4.9827405466759179E-4"/>
    <n v="4.9827405466759179E-4"/>
    <n v="4.9827405466759179E-4"/>
    <n v="4.9827405466759179E-4"/>
    <n v="4.9827405466759179E-4"/>
    <n v="4.9827405466759179E-4"/>
    <n v="3.5060401032812371E-3"/>
    <n v="7.2046398626066598E-4"/>
    <n v="7.2046398626066598E-4"/>
    <n v="7.2046398626066598E-4"/>
    <n v="7.2046398626066598E-4"/>
    <n v="1.0189571455732156E-3"/>
    <n v="1.0189571455732156E-3"/>
    <n v="1.1829511703613481E-3"/>
    <n v="1.1829511703613481E-3"/>
    <n v="1.1829511703613481E-3"/>
    <n v="5.7586540781694798E-3"/>
    <n v="6.4729096226130486E-3"/>
    <n v="6.9086259104116955E-3"/>
    <n v="2.7608813358467366E-2"/>
    <n v="6.9086259104116955E-3"/>
    <n v="6.9086259104116955E-3"/>
    <n v="6.9086259104116955E-3"/>
    <n v="6.9086259104116955E-3"/>
    <n v="7.8365746739891776E-3"/>
    <n v="7.8365746739891776E-3"/>
    <n v="7.8365746739891776E-3"/>
    <n v="7.8365746739891776E-3"/>
    <n v="7.8365746739891776E-3"/>
    <n v="7.8365746739891776E-3"/>
    <n v="8.1777443068738968E-3"/>
    <n v="8.1777443068738968E-3"/>
    <n v="9.1009440299329655E-2"/>
    <n v="9.1101751297554805E-3"/>
    <n v="9.1101751297554805E-3"/>
    <n v="9.1101751297554805E-3"/>
    <n v="9.1101751297554805E-3"/>
    <n v="9.1101751297554805E-3"/>
    <n v="9.1101751297554805E-3"/>
    <n v="9.1101751297554805E-3"/>
    <n v="9.1101751297554805E-3"/>
    <n v="1.9517458475802395E-2"/>
    <n v="1.9517458475802395E-2"/>
    <n v="1.9517458475802395E-2"/>
    <n v="2.0477262240317168E-2"/>
    <n v="0.15191103870576822"/>
    <n v="2.1138132233938456E-2"/>
    <n v="2.1138132233938456E-2"/>
    <n v="2.1138132233938456E-2"/>
    <n v="2.1138132233938456E-2"/>
    <n v="2.1138132233938456E-2"/>
    <n v="2.1138132233938456E-2"/>
    <n v="2.1138132233938456E-2"/>
    <n v="2.1138132233938456E-2"/>
    <n v="2.1138132233938456E-2"/>
    <n v="2.1138132233938456E-2"/>
    <n v="2.1138132233938456E-2"/>
    <n v="2.1138132233938456E-2"/>
    <n v="0.25365758680726147"/>
    <n v="2.1796950748914454E-2"/>
    <n v="2.1796950748914454E-2"/>
    <n v="2.1796950748914454E-2"/>
    <n v="2.1796950748914454E-2"/>
    <n v="2.1796950748914454E-2"/>
    <n v="2.1796950748914454E-2"/>
    <n v="2.1796950748914454E-2"/>
    <n v="2.1796950748914454E-2"/>
    <n v="2.1796950748914454E-2"/>
    <n v="2.1796950748914454E-2"/>
    <n v="2.1796950748914454E-2"/>
    <n v="2.1796950748914454E-2"/>
    <n v="0.2615634089869735"/>
  </r>
  <r>
    <s v="DE Florida"/>
    <x v="29"/>
    <s v="Regulated &amp; Renewable Energy"/>
    <s v="PEF Fossil Hydro Maintenance Univ of Florida Other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904084158415832"/>
    <n v="0.21904084158415832"/>
    <n v="0.21904084158415832"/>
    <n v="0.21904084158415832"/>
    <n v="0.21904084158415832"/>
    <n v="0.21904084158415832"/>
    <n v="0.21904084158415832"/>
    <n v="0.21904084158415832"/>
    <n v="0.21904084158415832"/>
    <n v="0.21904084158415832"/>
    <n v="0.21904084158415832"/>
    <n v="0.21904084158415832"/>
    <n v="2.6284900990099"/>
  </r>
  <r>
    <s v="DE Florida"/>
    <x v="29"/>
    <s v="Regulated &amp; Renewable Energy"/>
    <s v="PEF Fossil Hydro Maintenance Univ of Florida Other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571045751633948"/>
    <n v="0.51571045751633948"/>
    <n v="0.51571045751633948"/>
    <n v="0.51571045751633948"/>
    <n v="0.51571045751633948"/>
    <n v="0.51571045751633948"/>
    <n v="0.51571045751633948"/>
    <n v="0.51571045751633948"/>
    <n v="0.51571045751633948"/>
    <n v="0.51571045751633948"/>
    <n v="0.51571045751633948"/>
    <n v="0.51571045751633948"/>
    <n v="6.1885254901960751"/>
  </r>
  <r>
    <s v="DE Florida"/>
    <x v="29"/>
    <s v="Regulated &amp; Renewable Energy"/>
    <s v="PEF Fossil Hydro Maintenance Univ of Florida Other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7462508250824963"/>
    <n v="0.27462508250824963"/>
    <n v="0.27462508250824963"/>
    <n v="0.27462508250824963"/>
    <n v="0.27462508250824963"/>
    <n v="0.27462508250824963"/>
    <n v="0.27462508250824963"/>
    <n v="0.27462508250824963"/>
    <n v="0.27462508250824963"/>
    <n v="0.27462508250824963"/>
    <n v="0.27462508250824963"/>
    <n v="0.27462508250824963"/>
    <n v="3.2955009900989949"/>
  </r>
  <r>
    <s v="DE Florida"/>
    <x v="29"/>
    <s v="Regulated &amp; Renewable Energy"/>
    <s v="PEF Fossil Hydro Maintenance Univ of Florida Other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139504950495057"/>
    <n v="0.16139504950495057"/>
    <n v="0.16139504950495057"/>
    <n v="0.16139504950495057"/>
    <n v="0.16139504950495057"/>
    <n v="0.16139504950495057"/>
    <n v="0.16139504950495057"/>
    <n v="0.16139504950495057"/>
    <n v="0.16139504950495057"/>
    <n v="0.16139504950495057"/>
    <n v="0.16139504950495057"/>
    <n v="0.16139504950495057"/>
    <n v="1.9367405940594067"/>
  </r>
  <r>
    <s v="DE Florida"/>
    <x v="29"/>
    <s v="Regulated &amp; Renewable Energy"/>
    <s v="PEF Fossil Hydro Maintenance Univ of Florida Other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24379084967329"/>
    <n v="0.10024379084967329"/>
    <n v="0.10024379084967329"/>
    <n v="0.10024379084967329"/>
    <n v="0.10024379084967329"/>
    <n v="0.10024379084967329"/>
    <n v="0.10024379084967329"/>
    <n v="0.10024379084967329"/>
    <n v="0.10024379084967329"/>
    <n v="0.10024379084967329"/>
    <n v="0.10024379084967329"/>
    <n v="0.10024379084967329"/>
    <n v="1.2029254901960797"/>
  </r>
  <r>
    <s v="DE Florida"/>
    <x v="29"/>
    <s v="Regulated &amp; Renewable Energy"/>
    <s v="PEF RRE Maint Bartow CT 1&amp;3 BG-341"/>
    <s v="AFUDC Not Eligible"/>
    <s v="Maintenance"/>
    <s v="Maintenance"/>
    <s v="Fossil Hydro"/>
    <s v="BG - Other Production Plant"/>
    <s v="~"/>
    <s v="PEF Bartow CT 1&amp;3-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8330633753108791E-4"/>
    <n v="5.8233495722867287E-3"/>
    <n v="5.8233495722867287E-3"/>
    <n v="5.8233495722867287E-3"/>
    <n v="5.8233495722867287E-3"/>
    <n v="5.8233495722867287E-3"/>
    <n v="5.8233495722867287E-3"/>
    <n v="3.5923403771251465E-2"/>
    <n v="5.8233495722867287E-3"/>
    <n v="5.8233495722867287E-3"/>
    <n v="5.8233495722867287E-3"/>
    <n v="5.8233495722867287E-3"/>
    <n v="5.8233495722867287E-3"/>
    <n v="5.8233495722867287E-3"/>
    <n v="5.8233495722867287E-3"/>
    <n v="5.8233495722867287E-3"/>
    <n v="6.606983263143758E-3"/>
    <n v="6.606983263143758E-3"/>
    <n v="6.606983263143758E-3"/>
    <n v="6.606983263143758E-3"/>
    <n v="7.3014729630868871E-2"/>
    <n v="7.7942832235271238E-3"/>
    <n v="7.7942832235271238E-3"/>
    <n v="7.7942832235271238E-3"/>
    <n v="7.7942832235271238E-3"/>
    <n v="7.7942832235271238E-3"/>
    <n v="7.7942832235271238E-3"/>
    <n v="7.7942832235271238E-3"/>
    <n v="7.7942832235271238E-3"/>
    <n v="7.7942832235271238E-3"/>
    <n v="9.8002732032356366E-3"/>
    <n v="9.8002732032356366E-3"/>
    <n v="9.8002732032356366E-3"/>
    <n v="9.9549368621451029E-2"/>
    <n v="1.1008060515328308E-2"/>
    <n v="1.1008060515328308E-2"/>
    <n v="1.1008060515328308E-2"/>
    <n v="1.1008060515328308E-2"/>
    <n v="1.1008060515328308E-2"/>
    <n v="1.1008060515328308E-2"/>
    <n v="1.1008060515328308E-2"/>
    <n v="1.1008060515328308E-2"/>
    <n v="1.1008060515328308E-2"/>
    <n v="1.1008060515328308E-2"/>
    <n v="1.1008060515328308E-2"/>
    <n v="1.1008060515328308E-2"/>
    <n v="0.13209672618393969"/>
    <n v="1.2242902862933853E-2"/>
    <n v="1.2242902862933853E-2"/>
    <n v="1.2242902862933853E-2"/>
    <n v="1.2242902862933853E-2"/>
    <n v="1.2242902862933853E-2"/>
    <n v="1.2242902862933853E-2"/>
    <n v="1.2242902862933853E-2"/>
    <n v="1.2242902862933853E-2"/>
    <n v="1.2242902862933853E-2"/>
    <n v="1.2242902862933853E-2"/>
    <n v="1.2242902862933853E-2"/>
    <n v="1.2242902862933853E-2"/>
    <n v="0.14691483435520622"/>
    <n v="1.2242902862933853E-2"/>
    <n v="1.2242902862933853E-2"/>
    <n v="1.2242902862933853E-2"/>
    <n v="1.2242902862933853E-2"/>
    <n v="1.2242902862933853E-2"/>
    <n v="1.2242902862933853E-2"/>
    <n v="1.2242902862933853E-2"/>
    <n v="1.2242902862933853E-2"/>
    <n v="1.2242902862933853E-2"/>
    <n v="1.2242902862933853E-2"/>
    <n v="1.2242902862933853E-2"/>
    <n v="1.2242902862933853E-2"/>
    <n v="0.14691483435520622"/>
  </r>
  <r>
    <s v="DE Florida"/>
    <x v="29"/>
    <s v="Regulated &amp; Renewable Energy"/>
    <s v="PEF RRE Maint Bartow CT 1&amp;3 BG-342"/>
    <s v="AFUDC Not Eligible"/>
    <s v="Maintenance"/>
    <s v="Maintenance"/>
    <s v="Fossil Hydro"/>
    <s v="BG - Other Production Plant"/>
    <s v="~"/>
    <s v="PEF Bartow CT 1&amp;3-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146927220640727E-3"/>
    <n v="1.5484767222108592E-2"/>
    <n v="1.5484767222108592E-2"/>
    <n v="1.5484767222108592E-2"/>
    <n v="1.5484767222108592E-2"/>
    <n v="1.5484767222108592E-2"/>
    <n v="1.5484767222108592E-2"/>
    <n v="9.5523296054715628E-2"/>
    <n v="1.5484767222108592E-2"/>
    <n v="1.5484767222108592E-2"/>
    <n v="1.5484767222108592E-2"/>
    <n v="1.5484767222108592E-2"/>
    <n v="1.5484767222108592E-2"/>
    <n v="1.5484767222108592E-2"/>
    <n v="1.5484767222108592E-2"/>
    <n v="1.5484767222108592E-2"/>
    <n v="1.7568513893967404E-2"/>
    <n v="1.7568513893967404E-2"/>
    <n v="1.7568513893967404E-2"/>
    <n v="1.7568513893967404E-2"/>
    <n v="0.19415219335273837"/>
    <n v="2.0725642498585189E-2"/>
    <n v="2.0725642498585189E-2"/>
    <n v="2.0725642498585189E-2"/>
    <n v="2.0725642498585189E-2"/>
    <n v="2.0725642498585189E-2"/>
    <n v="2.0725642498585189E-2"/>
    <n v="2.0725642498585189E-2"/>
    <n v="2.0725642498585189E-2"/>
    <n v="2.0725642498585189E-2"/>
    <n v="2.6059735446309608E-2"/>
    <n v="2.6059735446309608E-2"/>
    <n v="2.6059735446309608E-2"/>
    <n v="0.26470998882619551"/>
    <n v="2.92713416103248E-2"/>
    <n v="2.92713416103248E-2"/>
    <n v="2.92713416103248E-2"/>
    <n v="2.92713416103248E-2"/>
    <n v="2.92713416103248E-2"/>
    <n v="2.92713416103248E-2"/>
    <n v="2.92713416103248E-2"/>
    <n v="2.92713416103248E-2"/>
    <n v="2.92713416103248E-2"/>
    <n v="2.92713416103248E-2"/>
    <n v="2.92713416103248E-2"/>
    <n v="2.92713416103248E-2"/>
    <n v="0.35125609932389762"/>
    <n v="3.2554889347124215E-2"/>
    <n v="3.2554889347124215E-2"/>
    <n v="3.2554889347124215E-2"/>
    <n v="3.2554889347124215E-2"/>
    <n v="3.2554889347124215E-2"/>
    <n v="3.2554889347124215E-2"/>
    <n v="3.2554889347124215E-2"/>
    <n v="3.2554889347124215E-2"/>
    <n v="3.2554889347124215E-2"/>
    <n v="3.2554889347124215E-2"/>
    <n v="3.2554889347124215E-2"/>
    <n v="3.2554889347124215E-2"/>
    <n v="0.39065867216549049"/>
    <n v="3.2554889347124215E-2"/>
    <n v="3.2554889347124215E-2"/>
    <n v="3.2554889347124215E-2"/>
    <n v="3.2554889347124215E-2"/>
    <n v="3.2554889347124215E-2"/>
    <n v="3.2554889347124215E-2"/>
    <n v="3.2554889347124215E-2"/>
    <n v="3.2554889347124215E-2"/>
    <n v="3.2554889347124215E-2"/>
    <n v="3.2554889347124215E-2"/>
    <n v="3.2554889347124215E-2"/>
    <n v="3.2554889347124215E-2"/>
    <n v="0.39065867216549049"/>
  </r>
  <r>
    <s v="DE Florida"/>
    <x v="29"/>
    <s v="Regulated &amp; Renewable Energy"/>
    <s v="PEF RRE Maint Bartow CT 1&amp;3 BG-344"/>
    <s v="AFUDC Not Eligible"/>
    <s v="Maintenance"/>
    <s v="Maintenance"/>
    <s v="Fossil Hydro"/>
    <s v="BG - Other Production Plant"/>
    <s v="~"/>
    <s v="PEF Bartow CT 1&amp;3-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956176427500487E-3"/>
    <n v="1.3595136640334857E-2"/>
    <n v="1.3595136640334857E-2"/>
    <n v="1.3595136640334857E-2"/>
    <n v="1.3595136640334857E-2"/>
    <n v="1.3595136640334857E-2"/>
    <n v="1.3595136640334857E-2"/>
    <n v="8.3866437484759193E-2"/>
    <n v="1.3595136640334857E-2"/>
    <n v="1.3595136640334857E-2"/>
    <n v="1.3595136640334857E-2"/>
    <n v="1.3595136640334857E-2"/>
    <n v="1.3595136640334857E-2"/>
    <n v="1.3595136640334857E-2"/>
    <n v="1.3595136640334857E-2"/>
    <n v="1.3595136640334857E-2"/>
    <n v="1.5424600417311541E-2"/>
    <n v="1.5424600417311541E-2"/>
    <n v="1.5424600417311541E-2"/>
    <n v="1.5424600417311541E-2"/>
    <n v="0.17045949479192501"/>
    <n v="1.819645963580897E-2"/>
    <n v="1.819645963580897E-2"/>
    <n v="1.819645963580897E-2"/>
    <n v="1.819645963580897E-2"/>
    <n v="1.819645963580897E-2"/>
    <n v="1.819645963580897E-2"/>
    <n v="1.819645963580897E-2"/>
    <n v="1.819645963580897E-2"/>
    <n v="1.819645963580897E-2"/>
    <n v="2.2879624802994811E-2"/>
    <n v="2.2879624802994811E-2"/>
    <n v="2.2879624802994811E-2"/>
    <n v="0.23240701113126516"/>
    <n v="2.5699313598341298E-2"/>
    <n v="2.5699313598341298E-2"/>
    <n v="2.5699313598341298E-2"/>
    <n v="2.5699313598341298E-2"/>
    <n v="2.5699313598341298E-2"/>
    <n v="2.5699313598341298E-2"/>
    <n v="2.5699313598341298E-2"/>
    <n v="2.5699313598341298E-2"/>
    <n v="2.5699313598341298E-2"/>
    <n v="2.5699313598341298E-2"/>
    <n v="2.5699313598341298E-2"/>
    <n v="2.5699313598341298E-2"/>
    <n v="0.30839176318009565"/>
    <n v="2.8582164822808825E-2"/>
    <n v="2.8582164822808825E-2"/>
    <n v="2.8582164822808825E-2"/>
    <n v="2.8582164822808825E-2"/>
    <n v="2.8582164822808825E-2"/>
    <n v="2.8582164822808825E-2"/>
    <n v="2.8582164822808825E-2"/>
    <n v="2.8582164822808825E-2"/>
    <n v="2.8582164822808825E-2"/>
    <n v="2.8582164822808825E-2"/>
    <n v="2.8582164822808825E-2"/>
    <n v="2.8582164822808825E-2"/>
    <n v="0.34298597787370594"/>
    <n v="2.8582164822808825E-2"/>
    <n v="2.8582164822808825E-2"/>
    <n v="2.8582164822808825E-2"/>
    <n v="2.8582164822808825E-2"/>
    <n v="2.8582164822808825E-2"/>
    <n v="2.8582164822808825E-2"/>
    <n v="2.8582164822808825E-2"/>
    <n v="2.8582164822808825E-2"/>
    <n v="2.8582164822808825E-2"/>
    <n v="2.8582164822808825E-2"/>
    <n v="2.8582164822808825E-2"/>
    <n v="2.8582164822808825E-2"/>
    <n v="0.34298597787370594"/>
  </r>
  <r>
    <s v="DE Florida"/>
    <x v="29"/>
    <s v="Regulated &amp; Renewable Energy"/>
    <s v="PEF RRE Maint Bartow CT 1&amp;3 BG-345"/>
    <s v="AFUDC Not Eligible"/>
    <s v="Maintenance"/>
    <s v="Maintenance"/>
    <s v="Fossil Hydro"/>
    <s v="BG - Other Production Plant"/>
    <s v="~"/>
    <s v="PEF Bartow CT 1&amp;3-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364010698051477E-3"/>
    <n v="8.5066730846912221E-3"/>
    <n v="8.5066730846912221E-3"/>
    <n v="8.5066730846912221E-3"/>
    <n v="8.5066730846912221E-3"/>
    <n v="8.5066730846912221E-3"/>
    <n v="8.5066730846912221E-3"/>
    <n v="5.2476439577952477E-2"/>
    <n v="8.5066730846912221E-3"/>
    <n v="8.5066730846912221E-3"/>
    <n v="8.5066730846912221E-3"/>
    <n v="8.5066730846912221E-3"/>
    <n v="8.5066730846912221E-3"/>
    <n v="8.5066730846912221E-3"/>
    <n v="8.5066730846912221E-3"/>
    <n v="8.5066730846912221E-3"/>
    <n v="9.6513949571329378E-3"/>
    <n v="9.6513949571329378E-3"/>
    <n v="9.6513949571329378E-3"/>
    <n v="9.6513949571329378E-3"/>
    <n v="0.10665896450606151"/>
    <n v="1.1385787249931882E-2"/>
    <n v="1.1385787249931882E-2"/>
    <n v="1.1385787249931882E-2"/>
    <n v="1.1385787249931882E-2"/>
    <n v="1.1385787249931882E-2"/>
    <n v="1.1385787249931882E-2"/>
    <n v="1.1385787249931882E-2"/>
    <n v="1.1385787249931882E-2"/>
    <n v="1.1385787249931882E-2"/>
    <n v="1.4316111242459406E-2"/>
    <n v="1.4316111242459406E-2"/>
    <n v="1.4316111242459406E-2"/>
    <n v="0.14542041897676516"/>
    <n v="1.6080431191360531E-2"/>
    <n v="1.6080431191360531E-2"/>
    <n v="1.6080431191360531E-2"/>
    <n v="1.6080431191360531E-2"/>
    <n v="1.6080431191360531E-2"/>
    <n v="1.6080431191360531E-2"/>
    <n v="1.6080431191360531E-2"/>
    <n v="1.6080431191360531E-2"/>
    <n v="1.6080431191360531E-2"/>
    <n v="1.6080431191360531E-2"/>
    <n v="1.6080431191360531E-2"/>
    <n v="1.6080431191360531E-2"/>
    <n v="0.19296517429632642"/>
    <n v="1.7884272783183105E-2"/>
    <n v="1.7884272783183105E-2"/>
    <n v="1.7884272783183105E-2"/>
    <n v="1.7884272783183105E-2"/>
    <n v="1.7884272783183105E-2"/>
    <n v="1.7884272783183105E-2"/>
    <n v="1.7884272783183105E-2"/>
    <n v="1.7884272783183105E-2"/>
    <n v="1.7884272783183105E-2"/>
    <n v="1.7884272783183105E-2"/>
    <n v="1.7884272783183105E-2"/>
    <n v="1.7884272783183105E-2"/>
    <n v="0.21461127339819727"/>
    <n v="1.7884272783183105E-2"/>
    <n v="1.7884272783183105E-2"/>
    <n v="1.7884272783183105E-2"/>
    <n v="1.7884272783183105E-2"/>
    <n v="1.7884272783183105E-2"/>
    <n v="1.7884272783183105E-2"/>
    <n v="1.7884272783183105E-2"/>
    <n v="1.7884272783183105E-2"/>
    <n v="1.7884272783183105E-2"/>
    <n v="1.7884272783183105E-2"/>
    <n v="1.7884272783183105E-2"/>
    <n v="1.7884272783183105E-2"/>
    <n v="0.21461127339819727"/>
  </r>
  <r>
    <s v="DE Florida"/>
    <x v="29"/>
    <s v="Regulated &amp; Renewable Energy"/>
    <s v="PEF RRE Maint Bartow CT 1&amp;3 BG-346"/>
    <s v="AFUDC Not Eligible"/>
    <s v="Maintenance"/>
    <s v="Maintenance"/>
    <s v="Fossil Hydro"/>
    <s v="BG - Other Production Plant"/>
    <s v="~"/>
    <s v="PEF Bartow CT 1&amp;3-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336051867745129E-4"/>
    <n v="9.0823365695817226E-4"/>
    <n v="9.0823365695817226E-4"/>
    <n v="9.0823365695817226E-4"/>
    <n v="9.0823365695817226E-4"/>
    <n v="9.0823365695817226E-4"/>
    <n v="9.0823365695817226E-4"/>
    <n v="5.602762460426485E-3"/>
    <n v="9.0823365695817226E-4"/>
    <n v="9.0823365695817226E-4"/>
    <n v="9.0823365695817226E-4"/>
    <n v="9.0823365695817226E-4"/>
    <n v="9.0823365695817226E-4"/>
    <n v="9.0823365695817226E-4"/>
    <n v="9.0823365695817226E-4"/>
    <n v="9.0823365695817226E-4"/>
    <n v="1.0304524047643818E-3"/>
    <n v="1.0304524047643818E-3"/>
    <n v="1.0304524047643818E-3"/>
    <n v="1.0304524047643818E-3"/>
    <n v="1.1387678874722904E-2"/>
    <n v="1.2156286116088266E-3"/>
    <n v="1.2156286116088266E-3"/>
    <n v="1.2156286116088266E-3"/>
    <n v="1.2156286116088266E-3"/>
    <n v="1.2156286116088266E-3"/>
    <n v="1.2156286116088266E-3"/>
    <n v="1.2156286116088266E-3"/>
    <n v="1.2156286116088266E-3"/>
    <n v="1.2156286116088266E-3"/>
    <n v="1.5284910960735331E-3"/>
    <n v="1.5284910960735331E-3"/>
    <n v="1.5284910960735331E-3"/>
    <n v="1.5526130792700037E-2"/>
    <n v="1.7168625949287625E-3"/>
    <n v="1.7168625949287625E-3"/>
    <n v="1.7168625949287625E-3"/>
    <n v="1.7168625949287625E-3"/>
    <n v="1.7168625949287625E-3"/>
    <n v="1.7168625949287625E-3"/>
    <n v="1.7168625949287625E-3"/>
    <n v="1.7168625949287625E-3"/>
    <n v="1.7168625949287625E-3"/>
    <n v="1.7168625949287625E-3"/>
    <n v="1.7168625949287625E-3"/>
    <n v="1.7168625949287625E-3"/>
    <n v="2.0602351139145148E-2"/>
    <n v="1.9094537088934689E-3"/>
    <n v="1.9094537088934689E-3"/>
    <n v="1.9094537088934689E-3"/>
    <n v="1.9094537088934689E-3"/>
    <n v="1.9094537088934689E-3"/>
    <n v="1.9094537088934689E-3"/>
    <n v="1.9094537088934689E-3"/>
    <n v="1.9094537088934689E-3"/>
    <n v="1.9094537088934689E-3"/>
    <n v="1.9094537088934689E-3"/>
    <n v="1.9094537088934689E-3"/>
    <n v="1.9094537088934689E-3"/>
    <n v="2.2913444506721628E-2"/>
    <n v="1.9094537088934689E-3"/>
    <n v="1.9094537088934689E-3"/>
    <n v="1.9094537088934689E-3"/>
    <n v="1.9094537088934689E-3"/>
    <n v="1.9094537088934689E-3"/>
    <n v="1.9094537088934689E-3"/>
    <n v="1.9094537088934689E-3"/>
    <n v="1.9094537088934689E-3"/>
    <n v="1.9094537088934689E-3"/>
    <n v="1.9094537088934689E-3"/>
    <n v="1.9094537088934689E-3"/>
    <n v="1.9094537088934689E-3"/>
    <n v="2.2913444506721628E-2"/>
  </r>
  <r>
    <s v="DE Florida"/>
    <x v="29"/>
    <s v="Regulated &amp; Renewable Energy"/>
    <s v="PEF RRE Maint Bartow CT 2&amp;4 BG"/>
    <s v="AFUDC Not Eligible"/>
    <s v="Maintenance"/>
    <s v="Maintenance"/>
    <s v="Fossil Hydro"/>
    <s v="BG - Other Production Plant"/>
    <s v="~"/>
    <s v="PEF Bartow CT 2&amp;4-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2927841666666511"/>
    <n v="0.42927841666666511"/>
    <n v="0.42927841666666511"/>
    <n v="0.42927841666666511"/>
    <n v="0.42927841666666511"/>
    <n v="0.42927841666666511"/>
    <n v="0.42927841666666511"/>
    <n v="0.42927841666666511"/>
    <n v="0.42927841666666511"/>
    <n v="0.42927841666666511"/>
    <n v="0.42927841666666511"/>
    <n v="0.42927841666666511"/>
    <n v="5.1513409999999809"/>
    <n v="0.42927841666666511"/>
    <n v="0.42927841666666511"/>
    <n v="0.42927841666666511"/>
    <n v="0.42927841666666511"/>
    <n v="0.42927841666666511"/>
    <n v="0.42927841666666511"/>
    <n v="0.42927841666666511"/>
    <n v="0.42927841666666511"/>
    <n v="0.42927841666666511"/>
    <n v="0.42927841666666511"/>
    <n v="0.42927841666666511"/>
    <n v="0.42927841666666511"/>
    <n v="5.1513409999999809"/>
    <n v="0.42927841666666511"/>
    <n v="0.42927841666666511"/>
    <n v="0.42927841666666511"/>
    <n v="0.42927841666666511"/>
    <n v="0.42927841666666511"/>
    <n v="0.42927841666666511"/>
    <n v="0.42927841666666511"/>
    <n v="0.42927841666666511"/>
    <n v="0.42927841666666511"/>
    <n v="0.42927841666666511"/>
    <n v="0.42927841666666511"/>
    <n v="0.42927841666666511"/>
    <n v="5.1513409999999809"/>
    <n v="0.42927841666666511"/>
    <n v="0.42927841666666511"/>
    <n v="0.42927841666666511"/>
    <n v="0.42927841666666511"/>
    <n v="0.42927841666666511"/>
    <n v="0.42927841666666511"/>
    <n v="0.42927841666666511"/>
    <n v="0.42927841666666511"/>
    <n v="0.42927841666666511"/>
    <n v="0.42927841666666511"/>
    <n v="0.42927841666666511"/>
    <n v="0.42927841666666511"/>
    <n v="5.1513409999999809"/>
    <n v="0.42927841666666511"/>
    <n v="0.42927841666666511"/>
    <n v="0.42927841666666511"/>
    <n v="0.42927841666666511"/>
    <n v="0.42927841666666511"/>
    <n v="0.42927841666666511"/>
    <n v="0.42927841666666511"/>
    <n v="0.42927841666666511"/>
    <n v="0.42927841666666511"/>
    <n v="0.42927841666666511"/>
    <n v="0.42927841666666511"/>
    <n v="0.42927841666666511"/>
    <n v="5.1513409999999809"/>
  </r>
  <r>
    <s v="DE Florida"/>
    <x v="29"/>
    <s v="Regulated &amp; Renewable Energy"/>
    <s v="PEF RRE Maint Bartow CT 2&amp;4 BG-341"/>
    <s v="AFUDC Not Eligible"/>
    <s v="Maintenance"/>
    <s v="Maintenance"/>
    <s v="Fossil Hydro"/>
    <s v="BG - Other Production Plant"/>
    <s v="~"/>
    <s v="PEF Bartow CT 2&amp;4-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101905678424147E-4"/>
    <n v="6.6101905678424147E-4"/>
    <n v="6.6101905678424147E-4"/>
    <n v="6.6101905678424147E-4"/>
    <n v="6.6101905678424147E-4"/>
    <n v="6.6101905678424147E-4"/>
    <n v="6.6101905678424147E-4"/>
    <n v="6.6101905678424147E-4"/>
    <n v="6.6101905678424147E-4"/>
    <n v="6.6101905678424147E-4"/>
    <n v="6.6101905678424147E-4"/>
    <n v="6.6101905678424147E-4"/>
    <n v="7.932228681410896E-3"/>
    <n v="1.5421344588372537E-3"/>
    <n v="1.5421344588372537E-3"/>
    <n v="1.5421344588372537E-3"/>
    <n v="1.5421344588372537E-3"/>
    <n v="1.5421344588372537E-3"/>
    <n v="1.5421344588372537E-3"/>
    <n v="1.5421344588372537E-3"/>
    <n v="1.5421344588372537E-3"/>
    <n v="1.5421344588372537E-3"/>
    <n v="1.5421344588372537E-3"/>
    <n v="1.5421344588372537E-3"/>
    <n v="1.5421344588372537E-3"/>
    <n v="1.8505613506047045E-2"/>
    <n v="1.5421344588372537E-3"/>
    <n v="1.5421344588372537E-3"/>
    <n v="1.5421344588372537E-3"/>
    <n v="1.5421344588372537E-3"/>
    <n v="1.5421344588372537E-3"/>
    <n v="1.5421344588372537E-3"/>
    <n v="1.5421344588372537E-3"/>
    <n v="1.5421344588372537E-3"/>
    <n v="1.5421344588372537E-3"/>
    <n v="1.5421344588372537E-3"/>
    <n v="1.5421344588372537E-3"/>
    <n v="1.5421344588372537E-3"/>
    <n v="1.8505613506047045E-2"/>
    <n v="1.5421344588372537E-3"/>
    <n v="1.5421344588372537E-3"/>
    <n v="1.5421344588372537E-3"/>
    <n v="1.5421344588372537E-3"/>
    <n v="1.5421344588372537E-3"/>
    <n v="1.5421344588372537E-3"/>
    <n v="1.5421344588372537E-3"/>
    <n v="1.5421344588372537E-3"/>
    <n v="1.5421344588372537E-3"/>
    <n v="1.5421344588372537E-3"/>
    <n v="1.5421344588372537E-3"/>
    <n v="1.5421344588372537E-3"/>
    <n v="1.8505613506047045E-2"/>
    <n v="1.5421344588372537E-3"/>
    <n v="1.5421344588372537E-3"/>
    <n v="1.5421344588372537E-3"/>
    <n v="1.5421344588372537E-3"/>
    <n v="1.5421344588372537E-3"/>
    <n v="1.5421344588372537E-3"/>
    <n v="1.5421344588372537E-3"/>
    <n v="1.5421344588372537E-3"/>
    <n v="1.5421344588372537E-3"/>
    <n v="1.5421344588372537E-3"/>
    <n v="1.5421344588372537E-3"/>
    <n v="1.5421344588372537E-3"/>
    <n v="1.8505613506047045E-2"/>
  </r>
  <r>
    <s v="DE Florida"/>
    <x v="29"/>
    <s v="Regulated &amp; Renewable Energy"/>
    <s v="PEF RRE Maint Bartow CT 2&amp;4 BG-342"/>
    <s v="AFUDC Not Eligible"/>
    <s v="Maintenance"/>
    <s v="Maintenance"/>
    <s v="Fossil Hydro"/>
    <s v="BG - Other Production Plant"/>
    <s v="~"/>
    <s v="PEF Bartow CT 2&amp;4-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81377078921569E-4"/>
    <n v="4.381377078921569E-4"/>
    <n v="4.381377078921569E-4"/>
    <n v="4.381377078921569E-4"/>
    <n v="4.381377078921569E-4"/>
    <n v="4.381377078921569E-4"/>
    <n v="4.381377078921569E-4"/>
    <n v="4.381377078921569E-4"/>
    <n v="4.381377078921569E-4"/>
    <n v="4.381377078921569E-4"/>
    <n v="4.381377078921569E-4"/>
    <n v="4.381377078921569E-4"/>
    <n v="5.2576524947058846E-3"/>
    <n v="1.0221600271911764E-3"/>
    <n v="1.0221600271911764E-3"/>
    <n v="1.0221600271911764E-3"/>
    <n v="1.0221600271911764E-3"/>
    <n v="1.0221600271911764E-3"/>
    <n v="1.0221600271911764E-3"/>
    <n v="1.0221600271911764E-3"/>
    <n v="1.0221600271911764E-3"/>
    <n v="1.0221600271911764E-3"/>
    <n v="1.0221600271911764E-3"/>
    <n v="1.0221600271911764E-3"/>
    <n v="1.0221600271911764E-3"/>
    <n v="1.2265920326294115E-2"/>
    <n v="1.0221600271911764E-3"/>
    <n v="1.0221600271911764E-3"/>
    <n v="1.0221600271911764E-3"/>
    <n v="1.0221600271911764E-3"/>
    <n v="1.0221600271911764E-3"/>
    <n v="1.0221600271911764E-3"/>
    <n v="1.0221600271911764E-3"/>
    <n v="1.0221600271911764E-3"/>
    <n v="1.0221600271911764E-3"/>
    <n v="1.0221600271911764E-3"/>
    <n v="1.0221600271911764E-3"/>
    <n v="1.0221600271911764E-3"/>
    <n v="1.2265920326294115E-2"/>
    <n v="1.0221600271911764E-3"/>
    <n v="1.0221600271911764E-3"/>
    <n v="1.0221600271911764E-3"/>
    <n v="1.0221600271911764E-3"/>
    <n v="1.0221600271911764E-3"/>
    <n v="1.0221600271911764E-3"/>
    <n v="1.0221600271911764E-3"/>
    <n v="1.0221600271911764E-3"/>
    <n v="1.0221600271911764E-3"/>
    <n v="1.0221600271911764E-3"/>
    <n v="1.0221600271911764E-3"/>
    <n v="1.0221600271911764E-3"/>
    <n v="1.2265920326294115E-2"/>
    <n v="1.0221600271911764E-3"/>
    <n v="1.0221600271911764E-3"/>
    <n v="1.0221600271911764E-3"/>
    <n v="1.0221600271911764E-3"/>
    <n v="1.0221600271911764E-3"/>
    <n v="1.0221600271911764E-3"/>
    <n v="1.0221600271911764E-3"/>
    <n v="1.0221600271911764E-3"/>
    <n v="1.0221600271911764E-3"/>
    <n v="1.0221600271911764E-3"/>
    <n v="1.0221600271911764E-3"/>
    <n v="1.0221600271911764E-3"/>
    <n v="1.2265920326294115E-2"/>
  </r>
  <r>
    <s v="DE Florida"/>
    <x v="29"/>
    <s v="Regulated &amp; Renewable Energy"/>
    <s v="PEF RRE Maint Bartow CT 2&amp;4 BG-344"/>
    <s v="AFUDC Not Eligible"/>
    <s v="Maintenance"/>
    <s v="Maintenance"/>
    <s v="Fossil Hydro"/>
    <s v="BG - Other Production Plant"/>
    <s v="~"/>
    <s v="PEF Bartow CT 2&amp;4-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1681783470049524E-3"/>
    <n v="7.1681783470049524E-3"/>
    <n v="7.1681783470049524E-3"/>
    <n v="7.1681783470049524E-3"/>
    <n v="7.1681783470049524E-3"/>
    <n v="7.1681783470049524E-3"/>
    <n v="7.1681783470049524E-3"/>
    <n v="7.1681783470049524E-3"/>
    <n v="7.1681783470049524E-3"/>
    <n v="7.1681783470049524E-3"/>
    <n v="7.1681783470049524E-3"/>
    <n v="7.1681783470049524E-3"/>
    <n v="8.6018140164059412E-2"/>
    <n v="1.6723110661566835E-2"/>
    <n v="1.6723110661566835E-2"/>
    <n v="1.6723110661566835E-2"/>
    <n v="1.6723110661566835E-2"/>
    <n v="1.6723110661566835E-2"/>
    <n v="1.6723110661566835E-2"/>
    <n v="1.6723110661566835E-2"/>
    <n v="1.6723110661566835E-2"/>
    <n v="1.6723110661566835E-2"/>
    <n v="1.6723110661566835E-2"/>
    <n v="1.6723110661566835E-2"/>
    <n v="1.6723110661566835E-2"/>
    <n v="0.20067732793880208"/>
    <n v="1.6723110661566835E-2"/>
    <n v="1.6723110661566835E-2"/>
    <n v="1.6723110661566835E-2"/>
    <n v="1.6723110661566835E-2"/>
    <n v="1.6723110661566835E-2"/>
    <n v="1.6723110661566835E-2"/>
    <n v="1.6723110661566835E-2"/>
    <n v="1.6723110661566835E-2"/>
    <n v="1.6723110661566835E-2"/>
    <n v="1.6723110661566835E-2"/>
    <n v="1.6723110661566835E-2"/>
    <n v="1.6723110661566835E-2"/>
    <n v="0.20067732793880208"/>
    <n v="1.6723110661566835E-2"/>
    <n v="1.6723110661566835E-2"/>
    <n v="1.6723110661566835E-2"/>
    <n v="1.6723110661566835E-2"/>
    <n v="1.6723110661566835E-2"/>
    <n v="1.6723110661566835E-2"/>
    <n v="1.6723110661566835E-2"/>
    <n v="1.6723110661566835E-2"/>
    <n v="1.6723110661566835E-2"/>
    <n v="1.6723110661566835E-2"/>
    <n v="1.6723110661566835E-2"/>
    <n v="1.6723110661566835E-2"/>
    <n v="0.20067732793880208"/>
    <n v="1.6723110661566835E-2"/>
    <n v="1.6723110661566835E-2"/>
    <n v="1.6723110661566835E-2"/>
    <n v="1.6723110661566835E-2"/>
    <n v="1.6723110661566835E-2"/>
    <n v="1.6723110661566835E-2"/>
    <n v="1.6723110661566835E-2"/>
    <n v="1.6723110661566835E-2"/>
    <n v="1.6723110661566835E-2"/>
    <n v="1.6723110661566835E-2"/>
    <n v="1.6723110661566835E-2"/>
    <n v="1.6723110661566835E-2"/>
    <n v="0.20067732793880208"/>
  </r>
  <r>
    <s v="DE Florida"/>
    <x v="29"/>
    <s v="Regulated &amp; Renewable Energy"/>
    <s v="PEF RRE Maint Bartow CT 2&amp;4 BG-345"/>
    <s v="AFUDC Not Eligible"/>
    <s v="Maintenance"/>
    <s v="Maintenance"/>
    <s v="Fossil Hydro"/>
    <s v="BG - Other Production Plant"/>
    <s v="~"/>
    <s v="PEF Bartow CT 2&amp;4-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043541047854805E-4"/>
    <n v="4.6043541047854805E-4"/>
    <n v="4.6043541047854805E-4"/>
    <n v="4.6043541047854805E-4"/>
    <n v="4.6043541047854805E-4"/>
    <n v="4.6043541047854805E-4"/>
    <n v="4.6043541047854805E-4"/>
    <n v="4.6043541047854805E-4"/>
    <n v="4.6043541047854805E-4"/>
    <n v="4.6043541047854805E-4"/>
    <n v="4.6043541047854805E-4"/>
    <n v="4.6043541047854805E-4"/>
    <n v="5.5252249257425777E-3"/>
    <n v="1.0741797914603961E-3"/>
    <n v="1.0741797914603961E-3"/>
    <n v="1.0741797914603961E-3"/>
    <n v="1.0741797914603961E-3"/>
    <n v="1.0741797914603961E-3"/>
    <n v="1.0741797914603961E-3"/>
    <n v="1.0741797914603961E-3"/>
    <n v="1.0741797914603961E-3"/>
    <n v="1.0741797914603961E-3"/>
    <n v="1.0741797914603961E-3"/>
    <n v="1.0741797914603961E-3"/>
    <n v="1.0741797914603961E-3"/>
    <n v="1.289015749752475E-2"/>
    <n v="1.0741797914603961E-3"/>
    <n v="1.0741797914603961E-3"/>
    <n v="1.0741797914603961E-3"/>
    <n v="1.0741797914603961E-3"/>
    <n v="1.0741797914603961E-3"/>
    <n v="1.0741797914603961E-3"/>
    <n v="1.0741797914603961E-3"/>
    <n v="1.0741797914603961E-3"/>
    <n v="1.0741797914603961E-3"/>
    <n v="1.0741797914603961E-3"/>
    <n v="1.0741797914603961E-3"/>
    <n v="1.0741797914603961E-3"/>
    <n v="1.289015749752475E-2"/>
    <n v="1.0741797914603961E-3"/>
    <n v="1.0741797914603961E-3"/>
    <n v="1.0741797914603961E-3"/>
    <n v="1.0741797914603961E-3"/>
    <n v="1.0741797914603961E-3"/>
    <n v="1.0741797914603961E-3"/>
    <n v="1.0741797914603961E-3"/>
    <n v="1.0741797914603961E-3"/>
    <n v="1.0741797914603961E-3"/>
    <n v="1.0741797914603961E-3"/>
    <n v="1.0741797914603961E-3"/>
    <n v="1.0741797914603961E-3"/>
    <n v="1.289015749752475E-2"/>
    <n v="1.0741797914603961E-3"/>
    <n v="1.0741797914603961E-3"/>
    <n v="1.0741797914603961E-3"/>
    <n v="1.0741797914603961E-3"/>
    <n v="1.0741797914603961E-3"/>
    <n v="1.0741797914603961E-3"/>
    <n v="1.0741797914603961E-3"/>
    <n v="1.0741797914603961E-3"/>
    <n v="1.0741797914603961E-3"/>
    <n v="1.0741797914603961E-3"/>
    <n v="1.0741797914603961E-3"/>
    <n v="1.0741797914603961E-3"/>
    <n v="1.289015749752475E-2"/>
  </r>
  <r>
    <s v="DE Florida"/>
    <x v="29"/>
    <s v="Regulated &amp; Renewable Energy"/>
    <s v="PEF RRE Maint Bartow CT 2&amp;4 BG-346"/>
    <s v="AFUDC Not Eligible"/>
    <s v="Maintenance"/>
    <s v="Maintenance"/>
    <s v="Fossil Hydro"/>
    <s v="BG - Other Production Plant"/>
    <s v="~"/>
    <s v="PEF Bartow CT 2&amp;4-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779971887254826E-5"/>
    <n v="1.9779971887254826E-5"/>
    <n v="1.9779971887254826E-5"/>
    <n v="1.9779971887254826E-5"/>
    <n v="1.9779971887254826E-5"/>
    <n v="1.9779971887254826E-5"/>
    <n v="1.9779971887254826E-5"/>
    <n v="1.9779971887254826E-5"/>
    <n v="1.9779971887254826E-5"/>
    <n v="1.9779971887254826E-5"/>
    <n v="1.9779971887254826E-5"/>
    <n v="1.9779971887254826E-5"/>
    <n v="2.3735966264705791E-4"/>
    <n v="4.6145986154411589E-5"/>
    <n v="4.6145986154411589E-5"/>
    <n v="4.6145986154411589E-5"/>
    <n v="4.6145986154411589E-5"/>
    <n v="4.6145986154411589E-5"/>
    <n v="4.6145986154411589E-5"/>
    <n v="4.6145986154411589E-5"/>
    <n v="4.6145986154411589E-5"/>
    <n v="4.6145986154411589E-5"/>
    <n v="4.6145986154411589E-5"/>
    <n v="4.6145986154411589E-5"/>
    <n v="4.6145986154411589E-5"/>
    <n v="5.5375183385293907E-4"/>
    <n v="4.6145986154411589E-5"/>
    <n v="4.6145986154411589E-5"/>
    <n v="4.6145986154411589E-5"/>
    <n v="4.6145986154411589E-5"/>
    <n v="4.6145986154411589E-5"/>
    <n v="4.6145986154411589E-5"/>
    <n v="4.6145986154411589E-5"/>
    <n v="4.6145986154411589E-5"/>
    <n v="4.6145986154411589E-5"/>
    <n v="4.6145986154411589E-5"/>
    <n v="4.6145986154411589E-5"/>
    <n v="4.6145986154411589E-5"/>
    <n v="5.5375183385293907E-4"/>
    <n v="4.6145986154411589E-5"/>
    <n v="4.6145986154411589E-5"/>
    <n v="4.6145986154411589E-5"/>
    <n v="4.6145986154411589E-5"/>
    <n v="4.6145986154411589E-5"/>
    <n v="4.6145986154411589E-5"/>
    <n v="4.6145986154411589E-5"/>
    <n v="4.6145986154411589E-5"/>
    <n v="4.6145986154411589E-5"/>
    <n v="4.6145986154411589E-5"/>
    <n v="4.6145986154411589E-5"/>
    <n v="4.6145986154411589E-5"/>
    <n v="5.5375183385293907E-4"/>
    <n v="4.6145986154411589E-5"/>
    <n v="4.6145986154411589E-5"/>
    <n v="4.6145986154411589E-5"/>
    <n v="4.6145986154411589E-5"/>
    <n v="4.6145986154411589E-5"/>
    <n v="4.6145986154411589E-5"/>
    <n v="4.6145986154411589E-5"/>
    <n v="4.6145986154411589E-5"/>
    <n v="4.6145986154411589E-5"/>
    <n v="4.6145986154411589E-5"/>
    <n v="4.6145986154411589E-5"/>
    <n v="4.6145986154411589E-5"/>
    <n v="5.5375183385293907E-4"/>
  </r>
  <r>
    <s v="DE Florida"/>
    <x v="29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0"/>
    <n v="0"/>
    <n v="0"/>
    <n v="0"/>
    <n v="0"/>
    <n v="0"/>
    <n v="0"/>
    <n v="0"/>
    <n v="0"/>
    <n v="0"/>
    <n v="0"/>
    <n v="0"/>
    <n v="0"/>
    <n v="0"/>
    <n v="0"/>
    <n v="0"/>
    <n v="2.5255545000000001"/>
    <n v="2.5255545000000001"/>
    <n v="2.5255545000000001"/>
    <n v="2.5255545000000001"/>
    <n v="2.5255545000000001"/>
    <n v="2.5255545000000001"/>
    <n v="2.5255545000000001"/>
    <n v="2.5255545000000001"/>
    <n v="2.5255545000000001"/>
    <n v="22.7299905"/>
    <n v="2.5255545000000001"/>
    <n v="2.5255545000000001"/>
    <n v="2.5255545000000001"/>
    <n v="2.5255545000000001"/>
    <n v="2.5255545000000001"/>
    <n v="2.5255545000000001"/>
    <n v="2.5255545000000001"/>
    <n v="2.5255545000000001"/>
    <n v="2.5255545000000001"/>
    <n v="2.5255545000000001"/>
    <n v="2.5255545000000001"/>
    <n v="2.5255545000000001"/>
    <n v="30.306653999999995"/>
    <n v="2.5255545000000001"/>
    <n v="2.5255545000000001"/>
    <n v="2.5255545000000001"/>
    <n v="2.5255545000000001"/>
    <n v="2.5255545000000001"/>
    <n v="2.5255545000000001"/>
    <n v="2.5255545000000001"/>
    <n v="2.5255545000000001"/>
    <n v="2.5255545000000001"/>
    <n v="2.5255545000000001"/>
    <n v="2.5255545000000001"/>
    <n v="2.5255545000000001"/>
    <n v="30.306653999999995"/>
    <n v="2.5255545000000001"/>
    <n v="2.5255545000000001"/>
    <n v="2.5255545000000001"/>
    <n v="2.5255545000000001"/>
    <n v="2.5255545000000001"/>
    <n v="2.5255545000000001"/>
    <n v="2.5255545000000001"/>
    <n v="2.5255545000000001"/>
    <n v="2.5255545000000001"/>
    <n v="2.5255545000000001"/>
    <n v="2.5255545000000001"/>
    <n v="2.5255545000000001"/>
    <n v="30.306653999999995"/>
    <n v="2.5255545000000001"/>
    <n v="2.5255545000000001"/>
    <n v="2.5255545000000001"/>
    <n v="2.5255545000000001"/>
    <n v="2.5255545000000001"/>
    <n v="2.5255545000000001"/>
    <n v="2.5255545000000001"/>
    <n v="2.5255545000000001"/>
    <n v="2.5255545000000001"/>
    <n v="2.5255545000000001"/>
    <n v="2.5255545000000001"/>
    <n v="2.5255545000000001"/>
    <n v="30.306653999999995"/>
    <n v="2.5255545000000001"/>
    <n v="2.5255545000000001"/>
    <n v="2.5255545000000001"/>
    <n v="2.5255545000000001"/>
    <n v="2.5255545000000001"/>
    <n v="2.5255545000000001"/>
    <n v="2.5255545000000001"/>
    <n v="2.5255545000000001"/>
    <n v="2.5255545000000001"/>
    <n v="2.5255545000000001"/>
    <n v="2.5255545000000001"/>
    <n v="2.5255545000000001"/>
    <n v="30.306653999999995"/>
  </r>
  <r>
    <s v="DE Florida"/>
    <x v="29"/>
    <s v="Regulated Utility Other"/>
    <s v="PEF Reg Other Facilities Maint SA"/>
    <s v="AFUDC Not Eligible"/>
    <s v="Maintenance"/>
    <s v="Maintenance"/>
    <s v="Regulated Utility Other"/>
    <s v="SA - Gen. Bldg. &amp; Oper. Centers"/>
    <s v="~"/>
    <s v="D GEN 390 5Z-STRUCT &amp; IMPROVE-50220"/>
    <n v="0"/>
    <n v="0"/>
    <n v="0"/>
    <n v="0"/>
    <n v="0"/>
    <n v="0"/>
    <n v="0"/>
    <n v="0"/>
    <n v="0"/>
    <n v="0"/>
    <n v="0"/>
    <n v="0"/>
    <n v="0"/>
    <n v="0"/>
    <n v="0"/>
    <n v="0"/>
    <n v="0.38075382227166665"/>
    <n v="0.38075382227166665"/>
    <n v="0.38075382227166665"/>
    <n v="0.96159016370666672"/>
    <n v="0.96159016370666672"/>
    <n v="0.96159016370666672"/>
    <n v="1.533442665475"/>
    <n v="1.533442665475"/>
    <n v="1.533442665475"/>
    <n v="8.627359954360001"/>
    <n v="2.9580169555766669"/>
    <n v="2.9580169555766669"/>
    <n v="2.9580169555766669"/>
    <n v="3.0265448372483332"/>
    <n v="3.0265448372483332"/>
    <n v="3.0265448372483332"/>
    <n v="3.0990783418933332"/>
    <n v="3.0990783418933332"/>
    <n v="3.0990783418933332"/>
    <n v="3.1714957900383336"/>
    <n v="3.1714957900383336"/>
    <n v="3.1714957900383336"/>
    <n v="36.765407774270003"/>
    <n v="3.2549291766833335"/>
    <n v="3.2549291766833335"/>
    <n v="3.2549291766833335"/>
    <n v="3.2591291766833335"/>
    <n v="3.2591291766833335"/>
    <n v="3.2591291766833335"/>
    <n v="3.2657791766833335"/>
    <n v="3.2657791766833335"/>
    <n v="3.2657791766833335"/>
    <n v="3.2724291766833336"/>
    <n v="3.2724291766833336"/>
    <n v="3.2724291766833336"/>
    <n v="39.156800120200003"/>
    <n v="3.2899291766833336"/>
    <n v="3.2899291766833336"/>
    <n v="3.2899291766833336"/>
    <n v="3.2941291766833336"/>
    <n v="3.2941291766833336"/>
    <n v="3.2941291766833336"/>
    <n v="3.3007791766833336"/>
    <n v="3.3007791766833336"/>
    <n v="3.3007791766833336"/>
    <n v="3.3074291766833337"/>
    <n v="3.3074291766833337"/>
    <n v="3.3074291766833337"/>
    <n v="39.576800120200012"/>
    <n v="3.3249291766833338"/>
    <n v="3.3249291766833338"/>
    <n v="3.3249291766833338"/>
    <n v="3.3291291766833337"/>
    <n v="3.3291291766833337"/>
    <n v="3.3291291766833337"/>
    <n v="3.3357791766833338"/>
    <n v="3.3357791766833338"/>
    <n v="3.3357791766833338"/>
    <n v="3.3424291766833334"/>
    <n v="3.3424291766833334"/>
    <n v="3.3424291766833334"/>
    <n v="39.996800120200007"/>
    <n v="3.3599291766833335"/>
    <n v="3.3599291766833335"/>
    <n v="3.3599291766833335"/>
    <n v="3.3599291766833335"/>
    <n v="3.3599291766833335"/>
    <n v="3.3599291766833335"/>
    <n v="3.3599291766833335"/>
    <n v="3.3599291766833335"/>
    <n v="3.3599291766833335"/>
    <n v="3.3599291766833335"/>
    <n v="3.3599291766833335"/>
    <n v="3.3599291766833335"/>
    <n v="40.319150120199993"/>
  </r>
  <r>
    <s v="DE Florida"/>
    <x v="29"/>
    <s v="Transmission"/>
    <s v="PEF Transmission Expansion FF  Tallahasse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320424484007079"/>
    <n v="2.6320424484007079"/>
    <n v="2.6320424484007079"/>
    <n v="2.6320424484007079"/>
    <n v="10.528169793602832"/>
  </r>
  <r>
    <s v="DE Florida"/>
    <x v="29"/>
    <s v="Transmission"/>
    <s v="PEF Transmission Expansion FF - New County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991090875260863"/>
    <n v="1.8991090875260863"/>
    <n v="1.8991090875260863"/>
    <n v="1.8991090875260863"/>
    <n v="1.8991090875260863"/>
    <n v="1.8991090875260863"/>
    <n v="1.8991090875260863"/>
    <n v="13.293763612682605"/>
  </r>
  <r>
    <s v="DE Florida"/>
    <x v="29"/>
    <s v="Transmission"/>
    <s v="PEF Transmission Expansion FF Brookridge Bank &amp; Spar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924013156813891"/>
    <n v="3.9924013156813891"/>
    <n v="3.9931556157848771"/>
    <n v="3.9931556157848771"/>
    <n v="3.9931556157848771"/>
    <n v="3.9931556157848771"/>
    <n v="3.9931556157848771"/>
    <n v="3.9931556157848771"/>
    <n v="3.9931556157848771"/>
    <n v="3.9931556157848771"/>
    <n v="3.9931556157848771"/>
    <n v="3.9931556157848771"/>
    <n v="3.9931556157848771"/>
    <n v="3.9931556157848771"/>
    <n v="47.917867389418539"/>
    <n v="3.9931556157848771"/>
    <n v="3.9931556157848771"/>
    <n v="3.9931556157848771"/>
    <n v="3.9931556157848771"/>
    <n v="3.9931556157848771"/>
    <n v="3.9931556157848771"/>
    <n v="3.9931556157848771"/>
    <n v="3.9931556157848771"/>
    <n v="3.9931556157848771"/>
    <n v="3.9931556157848771"/>
    <n v="3.9931556157848771"/>
    <n v="3.9931556157848771"/>
    <n v="47.917867389418539"/>
    <n v="3.9931556157848771"/>
    <n v="3.9931556157848771"/>
    <n v="3.9931556157848771"/>
    <n v="3.9931556157848771"/>
    <n v="3.9931556157848771"/>
    <n v="3.9931556157848771"/>
    <n v="3.9931556157848771"/>
    <n v="3.9931556157848771"/>
    <n v="3.9931556157848771"/>
    <n v="3.9931556157848771"/>
    <n v="3.9931556157848771"/>
    <n v="3.9931556157848771"/>
    <n v="47.917867389418539"/>
    <n v="3.9931556157848771"/>
    <n v="3.9931556157848771"/>
    <n v="3.9931556157848771"/>
    <n v="3.9931556157848771"/>
    <n v="3.9931556157848771"/>
    <n v="3.9931556157848771"/>
    <n v="3.9931556157848771"/>
    <n v="3.9931556157848771"/>
    <n v="3.9931556157848771"/>
    <n v="3.9931556157848771"/>
    <n v="3.9931556157848771"/>
    <n v="3.9931556157848771"/>
    <n v="47.917867389418539"/>
    <n v="3.9931556157848771"/>
    <n v="3.9931556157848771"/>
    <n v="3.9931556157848771"/>
    <n v="3.9931556157848771"/>
    <n v="3.9931556157848771"/>
    <n v="3.9931556157848771"/>
    <n v="3.9931556157848771"/>
    <n v="3.9931556157848771"/>
    <n v="3.9931556157848771"/>
    <n v="3.9931556157848771"/>
    <n v="3.9931556157848771"/>
    <n v="3.9931556157848771"/>
    <n v="47.917867389418539"/>
  </r>
  <r>
    <s v="DE Florida"/>
    <x v="29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7.5174806764312357E-3"/>
    <n v="1.5124278009479407E-2"/>
    <n v="2.2755187270163818E-2"/>
    <n v="3.0410295166224562E-2"/>
    <n v="3.8089688745758632E-2"/>
    <n v="4.5793455398675964E-2"/>
    <n v="5.3521682858161494E-2"/>
    <n v="6.1274459202144936E-2"/>
    <n v="6.9051872854774696E-2"/>
    <n v="7.685401258790292E-2"/>
    <n v="8.4680967522573272E-2"/>
    <n v="0.50507338029229099"/>
    <n v="9.2532827130520884E-2"/>
    <n v="0.10012509539839164"/>
    <n v="0.10774141931414281"/>
    <n v="0.11538188535476868"/>
    <n v="0.12304658033660011"/>
    <n v="0.13073559141675123"/>
    <n v="0.13844900609457717"/>
    <n v="0.14618691221313787"/>
    <n v="0.15394939796066989"/>
    <n v="0.1617365518720621"/>
    <n v="0.16954846283034247"/>
    <n v="0.17738522006816793"/>
    <n v="1.6168189499901326"/>
    <n v="0.18524691316932593"/>
    <n v="0.19284868982402373"/>
    <n v="0.20047455225335686"/>
    <n v="0.20812458704262141"/>
    <n v="0.2157988811168752"/>
    <n v="0.22349752174238588"/>
    <n v="0.23122059652809077"/>
    <n v="0.2389681934270626"/>
    <n v="0.24674040073798287"/>
    <n v="0.25453730710661959"/>
    <n v="0.26235900152731578"/>
    <n v="0.27020557334448136"/>
    <n v="2.7300222178201419"/>
    <n v="0.27807711225409659"/>
    <n v="0.28568840920371219"/>
    <n v="0.29332382209244817"/>
    <n v="0.30098343761403806"/>
    <n v="0.3086673428024026"/>
    <n v="0.31637562503309991"/>
    <n v="0.32410837202478671"/>
    <n v="0.33186567184068616"/>
    <n v="0.33964761289006301"/>
    <n v="0.34745428392970334"/>
    <n v="0.35528577406540468"/>
    <n v="0.36314217275346988"/>
    <n v="3.8446196365039111"/>
    <n v="0.37102356980221241"/>
    <n v="0.37864439896975011"/>
    <n v="0.38628937427867044"/>
    <n v="0.39395858253128035"/>
    <n v="0.4016521108704999"/>
    <n v="0.40937004678131428"/>
    <n v="0.41711247809223717"/>
    <n v="0.42487949297678018"/>
    <n v="0.43267117995492987"/>
    <n v="0.4404876278946292"/>
    <n v="0.4483289260132699"/>
    <n v="0.45619516387918785"/>
    <n v="4.9606129520447606"/>
    <n v="0.46408643141317046"/>
    <n v="0.46408643141317046"/>
    <n v="0.46408643141317046"/>
    <n v="0.46408643141317046"/>
    <n v="0.46408643141317046"/>
    <n v="0.46408643141317046"/>
    <n v="0.46408643141317046"/>
    <n v="0.46408643141317046"/>
    <n v="0.46408643141317046"/>
    <n v="0.46408643141317046"/>
    <n v="0.46408643141317046"/>
    <n v="0.46408643141317046"/>
    <n v="5.5690371769580445"/>
  </r>
  <r>
    <s v="DE Florida"/>
    <x v="29"/>
    <s v="Transmission"/>
    <s v="PEF Transmission Expansion FF Stations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3.8557946039469946"/>
    <n v="3.8557946039469946"/>
    <n v="3.8557946039469946"/>
    <n v="5.7319780429258289"/>
    <n v="5.7319780429258289"/>
    <n v="5.7319780429258289"/>
    <n v="7.4210310888810929"/>
    <n v="7.4210310888810929"/>
    <n v="7.4210310888810929"/>
    <n v="51.026411207261745"/>
    <n v="9.2493669981473108"/>
    <n v="9.2493669981473108"/>
    <n v="9.2493669981473108"/>
    <n v="9.7423847056166704"/>
    <n v="9.7423847056166704"/>
    <n v="9.7423847056166704"/>
    <n v="10.692986446315668"/>
    <n v="10.692986446315668"/>
    <n v="10.692986446315668"/>
    <n v="11.91591042097706"/>
    <n v="11.91591042097706"/>
    <n v="11.91591042097706"/>
    <n v="124.80194571317013"/>
    <n v="12.860865318760665"/>
    <n v="12.860865318760665"/>
    <n v="12.860865318760665"/>
    <n v="13.482959039652719"/>
    <n v="13.482959039652719"/>
    <n v="13.482959039652719"/>
    <n v="14.689155239778756"/>
    <n v="14.689155239778756"/>
    <n v="14.689155239778756"/>
    <n v="16.240894720283954"/>
    <n v="16.240894720283954"/>
    <n v="16.240894720283954"/>
    <n v="171.8216229554283"/>
    <n v="17.439925773964621"/>
    <n v="17.439925773964621"/>
    <n v="17.439925773964621"/>
    <n v="17.719263228535375"/>
    <n v="17.719263228535375"/>
    <n v="17.719263228535375"/>
    <n v="18.253544600250105"/>
    <n v="18.253544600250105"/>
    <n v="18.253544600250105"/>
    <n v="18.940883441229371"/>
    <n v="18.940883441229371"/>
    <n v="18.940883441229371"/>
    <n v="217.06085113193842"/>
    <n v="19.471991029917277"/>
    <n v="19.471991029917277"/>
    <n v="19.471991029917277"/>
    <n v="19.583233363134127"/>
    <n v="19.583233363134127"/>
    <n v="19.583233363134127"/>
    <n v="19.795496102335676"/>
    <n v="19.795496102335676"/>
    <n v="19.795496102335676"/>
    <n v="20.068566497205765"/>
    <n v="20.068566497205765"/>
    <n v="20.068566497205765"/>
    <n v="236.75786097777859"/>
    <n v="20.279568337249355"/>
    <n v="20.279568337249355"/>
    <n v="20.279568337249355"/>
    <n v="20.279568337249355"/>
    <n v="20.279568337249355"/>
    <n v="20.279568337249355"/>
    <n v="20.279568337249355"/>
    <n v="20.279568337249355"/>
    <n v="20.279568337249355"/>
    <n v="20.279568337249355"/>
    <n v="20.279568337249355"/>
    <n v="20.279568337249355"/>
    <n v="243.35482004699222"/>
  </r>
  <r>
    <s v="DE Florida"/>
    <x v="29"/>
    <s v="Transmission"/>
    <s v="PEF Transmission Expansion FF Stations - Keystone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8908044209302171"/>
    <n v="0.99107295813953333"/>
    <n v="0.99321698616278919"/>
    <n v="2.9733703863953442"/>
    <n v="0.99541970465116125"/>
    <n v="0.99644304651162641"/>
    <n v="0.99647072290697525"/>
    <n v="0.99647072290697525"/>
    <n v="0.99647072290697525"/>
    <n v="0.99647072290697525"/>
    <n v="0.99647072290697525"/>
    <n v="0.99647072290697525"/>
    <n v="0.99647072290697525"/>
    <n v="0.99647072290697525"/>
    <n v="0.99647072290697525"/>
    <n v="0.99647072290697525"/>
    <n v="11.956569980232542"/>
    <n v="0.99647072290697525"/>
    <n v="0.99647072290697525"/>
    <n v="0.99647072290697525"/>
    <n v="0.99647072290697525"/>
    <n v="0.99647072290697525"/>
    <n v="0.99647072290697525"/>
    <n v="0.99647072290697525"/>
    <n v="0.99647072290697525"/>
    <n v="0.99647072290697525"/>
    <n v="0.99647072290697525"/>
    <n v="0.99647072290697525"/>
    <n v="0.99647072290697525"/>
    <n v="11.957648674883705"/>
    <n v="0.99647072290697525"/>
    <n v="0.99647072290697525"/>
    <n v="0.99647072290697525"/>
    <n v="0.99647072290697525"/>
    <n v="0.99647072290697525"/>
    <n v="0.99647072290697525"/>
    <n v="0.99647072290697525"/>
    <n v="0.99647072290697525"/>
    <n v="0.99647072290697525"/>
    <n v="0.99647072290697525"/>
    <n v="0.99647072290697525"/>
    <n v="0.99647072290697525"/>
    <n v="11.957648674883705"/>
    <n v="0.99647072290697525"/>
    <n v="0.99647072290697525"/>
    <n v="0.99647072290697525"/>
    <n v="0.99647072290697525"/>
    <n v="0.99647072290697525"/>
    <n v="0.99647072290697525"/>
    <n v="0.99647072290697525"/>
    <n v="0.99647072290697525"/>
    <n v="0.99647072290697525"/>
    <n v="0.99647072290697525"/>
    <n v="0.99647072290697525"/>
    <n v="0.99647072290697525"/>
    <n v="11.957648674883705"/>
    <n v="0.99647072290697525"/>
    <n v="0.99647072290697525"/>
    <n v="0.99647072290697525"/>
    <n v="0.99647072290697525"/>
    <n v="0.99647072290697525"/>
    <n v="0.99647072290697525"/>
    <n v="0.99647072290697525"/>
    <n v="0.99647072290697525"/>
    <n v="0.99647072290697525"/>
    <n v="0.99647072290697525"/>
    <n v="0.99647072290697525"/>
    <n v="0.99647072290697525"/>
    <n v="11.957648674883705"/>
  </r>
  <r>
    <s v="DE Florida"/>
    <x v="29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639961484281041"/>
    <n v="19.639961484281041"/>
    <n v="19.639961484281041"/>
    <n v="19.639961484281041"/>
    <n v="19.639961484281041"/>
    <n v="19.639961484281041"/>
    <n v="19.639961484281041"/>
    <n v="19.639961484281041"/>
    <n v="19.639961484281041"/>
    <n v="19.639961484281041"/>
    <n v="19.639961484281041"/>
    <n v="19.639961484281041"/>
    <n v="235.67953781137246"/>
    <n v="19.639961484281041"/>
    <n v="19.639961484281041"/>
    <n v="19.639961484281041"/>
    <n v="19.639961484281041"/>
    <n v="19.639961484281041"/>
    <n v="19.639961484281041"/>
    <n v="19.639961484281041"/>
    <n v="19.639961484281041"/>
    <n v="19.639961484281041"/>
    <n v="19.639961484281041"/>
    <n v="19.639961484281041"/>
    <n v="19.639961484281041"/>
    <n v="235.67953781137246"/>
    <n v="19.639961484281041"/>
    <n v="19.639961484281041"/>
    <n v="19.639961484281041"/>
    <n v="19.639961484281041"/>
    <n v="19.639961484281041"/>
    <n v="19.639961484281041"/>
    <n v="19.639961484281041"/>
    <n v="19.639961484281041"/>
    <n v="19.639961484281041"/>
    <n v="19.639961484281041"/>
    <n v="19.639961484281041"/>
    <n v="19.639961484281041"/>
    <n v="235.67953781137246"/>
  </r>
  <r>
    <s v="DE Florida"/>
    <x v="29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061321362803621"/>
    <n v="18.263758548101297"/>
    <n v="18.305725331416411"/>
    <n v="18.348521207493157"/>
    <n v="18.387431720738505"/>
    <n v="18.428158270389666"/>
    <n v="18.428158270389666"/>
    <n v="128.22307471133234"/>
    <n v="18.428158270389666"/>
    <n v="18.428158270389666"/>
    <n v="18.428158270389666"/>
    <n v="18.428158270389666"/>
    <n v="18.428158270389666"/>
    <n v="18.428158270389666"/>
    <n v="18.428158270389666"/>
    <n v="18.428158270389666"/>
    <n v="18.428158270389666"/>
    <n v="18.428158270389666"/>
    <n v="18.428158270389666"/>
    <n v="18.428158270389666"/>
    <n v="221.13789924467605"/>
    <n v="18.428158270389666"/>
    <n v="18.428158270389666"/>
    <n v="18.428158270389666"/>
    <n v="18.428158270389666"/>
    <n v="18.428158270389666"/>
    <n v="18.428158270389666"/>
    <n v="18.428158270389666"/>
    <n v="18.428158270389666"/>
    <n v="18.428158270389666"/>
    <n v="18.428158270389666"/>
    <n v="18.428158270389666"/>
    <n v="18.428158270389666"/>
    <n v="221.13789924467605"/>
    <n v="18.428158270389666"/>
    <n v="18.428158270389666"/>
    <n v="18.428158270389666"/>
    <n v="18.428158270389666"/>
    <n v="18.428158270389666"/>
    <n v="18.428158270389666"/>
    <n v="18.428158270389666"/>
    <n v="18.428158270389666"/>
    <n v="18.428158270389666"/>
    <n v="18.428158270389666"/>
    <n v="18.428158270389666"/>
    <n v="18.428158270389666"/>
    <n v="221.13789924467605"/>
    <n v="18.428158270389666"/>
    <n v="18.428158270389666"/>
    <n v="18.428158270389666"/>
    <n v="18.428158270389666"/>
    <n v="18.428158270389666"/>
    <n v="18.428158270389666"/>
    <n v="18.428158270389666"/>
    <n v="18.428158270389666"/>
    <n v="18.428158270389666"/>
    <n v="18.428158270389666"/>
    <n v="18.428158270389666"/>
    <n v="18.428158270389666"/>
    <n v="221.13789924467605"/>
    <n v="18.428158270389666"/>
    <n v="18.428158270389666"/>
    <n v="18.428158270389666"/>
    <n v="18.428158270389666"/>
    <n v="18.428158270389666"/>
    <n v="18.428158270389666"/>
    <n v="18.428158270389666"/>
    <n v="18.428158270389666"/>
    <n v="18.428158270389666"/>
    <n v="18.428158270389666"/>
    <n v="18.428158270389666"/>
    <n v="18.428158270389666"/>
    <n v="221.13789924467605"/>
  </r>
  <r>
    <s v="DE Florida"/>
    <x v="29"/>
    <s v="Transmission"/>
    <s v="PEF Transmission Expansion FF Sumter County Industrial Park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42367024848336"/>
    <n v="1.642367024848336"/>
  </r>
  <r>
    <s v="DE Florida"/>
    <x v="29"/>
    <s v="Transmission"/>
    <s v="PEF Transmission Expansion GG - Disston to Largo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281370600306303"/>
    <n v="22.675795658222167"/>
    <n v="22.995525804367684"/>
    <n v="23.024435939242828"/>
    <n v="23.05226801116385"/>
    <n v="114.02939601330283"/>
    <n v="23.131036151661529"/>
    <n v="23.131036151661529"/>
    <n v="23.131036151661529"/>
    <n v="23.131036151661529"/>
    <n v="23.131036151661529"/>
    <n v="23.131036151661529"/>
    <n v="23.131036151661529"/>
    <n v="23.131036151661529"/>
    <n v="23.131036151661529"/>
    <n v="23.131036151661529"/>
    <n v="23.131036151661529"/>
    <n v="23.131036151661529"/>
    <n v="277.57243381993834"/>
  </r>
  <r>
    <s v="DE Florida"/>
    <x v="29"/>
    <s v="Transmission"/>
    <s v="PEF Transmission Expansion GG - Disston to Largo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9542596689928793"/>
    <n v="5.0428196321559504"/>
    <n v="5.1146084026625411"/>
    <n v="5.1210995736168181"/>
    <n v="5.127348687902562"/>
    <n v="25.360135965330748"/>
    <n v="5.1450344395577874"/>
    <n v="5.1450344395577874"/>
    <n v="5.1450344395577874"/>
    <n v="5.1450344395577874"/>
    <n v="5.1450344395577874"/>
    <n v="5.1450344395577874"/>
    <n v="5.1450344395577874"/>
    <n v="5.1450344395577874"/>
    <n v="5.1450344395577874"/>
    <n v="5.1450344395577874"/>
    <n v="5.1450344395577874"/>
    <n v="5.1450344395577874"/>
    <n v="61.740413274693459"/>
  </r>
  <r>
    <s v="DE Florida"/>
    <x v="29"/>
    <s v="Transmission"/>
    <s v="PEF Transmission Expansion GG 40th Street to 16th Stree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85685802175667"/>
    <n v="10.918188440209262"/>
    <n v="11.037556514213232"/>
    <n v="11.057546833281524"/>
    <n v="11.075765815576144"/>
    <n v="11.093672756634444"/>
    <n v="11.093672756634444"/>
    <n v="11.093672756634444"/>
    <n v="11.093672756634444"/>
    <n v="99.24943443199362"/>
    <n v="11.093672756634444"/>
    <n v="11.093672756634444"/>
    <n v="11.093672756634444"/>
    <n v="11.093672756634444"/>
    <n v="11.093672756634444"/>
    <n v="11.093672756634444"/>
    <n v="11.093672756634444"/>
    <n v="11.093672756634444"/>
    <n v="11.093672756634444"/>
    <n v="11.093672756634444"/>
    <n v="11.093672756634444"/>
    <n v="11.093672756634444"/>
    <n v="133.12407307961334"/>
    <n v="11.093672756634444"/>
    <n v="11.093672756634444"/>
    <n v="11.093672756634444"/>
    <n v="11.093672756634444"/>
    <n v="11.093672756634444"/>
    <n v="11.093672756634444"/>
    <n v="11.093672756634444"/>
    <n v="11.093672756634444"/>
    <n v="11.093672756634444"/>
    <n v="11.093672756634444"/>
    <n v="11.093672756634444"/>
    <n v="11.093672756634444"/>
    <n v="133.12407307961334"/>
    <n v="11.093672756634444"/>
    <n v="11.093672756634444"/>
    <n v="11.093672756634444"/>
    <n v="11.093672756634444"/>
    <n v="11.093672756634444"/>
    <n v="11.093672756634444"/>
    <n v="11.093672756634444"/>
    <n v="11.093672756634444"/>
    <n v="11.093672756634444"/>
    <n v="11.093672756634444"/>
    <n v="11.093672756634444"/>
    <n v="11.093672756634444"/>
    <n v="133.12407307961334"/>
    <n v="11.093672756634444"/>
    <n v="11.093672756634444"/>
    <n v="11.093672756634444"/>
    <n v="11.093672756634444"/>
    <n v="11.093672756634444"/>
    <n v="11.093672756634444"/>
    <n v="11.093672756634444"/>
    <n v="11.093672756634444"/>
    <n v="11.093672756634444"/>
    <n v="11.093672756634444"/>
    <n v="11.093672756634444"/>
    <n v="11.093672756634444"/>
    <n v="133.12407307961334"/>
  </r>
  <r>
    <s v="DE Florida"/>
    <x v="29"/>
    <s v="Transmission"/>
    <s v="PEF Transmission Expansion GG 40th Street to 16th Stree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360762221726408"/>
    <n v="1.665826940357914"/>
    <n v="1.6926285647082959"/>
    <n v="1.6971169760928577"/>
    <n v="1.7012076705568597"/>
    <n v="1.7052283026355262"/>
    <n v="1.7052283026355262"/>
    <n v="1.7052283026355262"/>
    <n v="1.7052283026355262"/>
    <n v="15.21376958443067"/>
    <n v="1.7052283026355262"/>
    <n v="1.7052283026355262"/>
    <n v="1.7052283026355262"/>
    <n v="1.7052283026355262"/>
    <n v="1.7052283026355262"/>
    <n v="1.7052283026355262"/>
    <n v="1.7052283026355262"/>
    <n v="1.7052283026355262"/>
    <n v="1.7052283026355262"/>
    <n v="1.7052283026355262"/>
    <n v="1.7052283026355262"/>
    <n v="1.7052283026355262"/>
    <n v="20.462739631626309"/>
    <n v="1.7052283026355262"/>
    <n v="1.7052283026355262"/>
    <n v="1.7052283026355262"/>
    <n v="1.7052283026355262"/>
    <n v="1.7052283026355262"/>
    <n v="1.7052283026355262"/>
    <n v="1.7052283026355262"/>
    <n v="1.7052283026355262"/>
    <n v="1.7052283026355262"/>
    <n v="1.7052283026355262"/>
    <n v="1.7052283026355262"/>
    <n v="1.7052283026355262"/>
    <n v="20.462739631626309"/>
    <n v="1.7052283026355262"/>
    <n v="1.7052283026355262"/>
    <n v="1.7052283026355262"/>
    <n v="1.7052283026355262"/>
    <n v="1.7052283026355262"/>
    <n v="1.7052283026355262"/>
    <n v="1.7052283026355262"/>
    <n v="1.7052283026355262"/>
    <n v="1.7052283026355262"/>
    <n v="1.7052283026355262"/>
    <n v="1.7052283026355262"/>
    <n v="1.7052283026355262"/>
    <n v="20.462739631626309"/>
    <n v="1.7052283026355262"/>
    <n v="1.7052283026355262"/>
    <n v="1.7052283026355262"/>
    <n v="1.7052283026355262"/>
    <n v="1.7052283026355262"/>
    <n v="1.7052283026355262"/>
    <n v="1.7052283026355262"/>
    <n v="1.7052283026355262"/>
    <n v="1.7052283026355262"/>
    <n v="1.7052283026355262"/>
    <n v="1.7052283026355262"/>
    <n v="1.7052283026355262"/>
    <n v="20.462739631626309"/>
  </r>
  <r>
    <s v="DE Florida"/>
    <x v="29"/>
    <s v="Transmission"/>
    <s v="PEF Transmission Expansion GG Archer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43960749313821"/>
    <n v="11.651877764485684"/>
    <n v="12.559794779657549"/>
    <n v="13.467711794829412"/>
    <n v="14.375628810001277"/>
    <n v="62.798973898287741"/>
    <n v="15.283545825173137"/>
    <n v="15.283545825173137"/>
    <n v="15.283545825173137"/>
    <n v="15.283545825173137"/>
    <n v="15.283545825173137"/>
    <n v="15.283545825173137"/>
    <n v="15.283545825173137"/>
    <n v="15.283545825173137"/>
    <n v="15.283545825173137"/>
    <n v="15.283545825173137"/>
    <n v="15.283545825173137"/>
    <n v="15.283545825173137"/>
    <n v="183.40254990207768"/>
  </r>
  <r>
    <s v="DE Florida"/>
    <x v="29"/>
    <s v="Transmission"/>
    <s v="PEF Transmission Expansion GG Archer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566964556376375E-2"/>
    <n v="8.713392911275275E-2"/>
    <n v="0.13070089366912915"/>
    <n v="0.1742678582255055"/>
    <n v="0.21783482278188188"/>
    <n v="0.26140178733825825"/>
    <n v="0.30496875189463468"/>
    <n v="0.348535716451011"/>
    <n v="0.39210268100738738"/>
    <n v="0.43566964556376375"/>
    <n v="2.3961830506007007"/>
    <n v="0.47923661012014013"/>
    <n v="0.5228035746765165"/>
    <n v="0.56134960777194465"/>
    <n v="0.59989564086737268"/>
    <n v="0.63844167396280072"/>
    <n v="0.67698770705822886"/>
    <n v="0.71553374015365689"/>
    <n v="0.75407977324908493"/>
    <n v="0.79262580634451296"/>
    <n v="0.83117183943994111"/>
    <n v="0.86971787253536914"/>
    <n v="0.90826390563079717"/>
    <n v="8.3501077518103664"/>
    <n v="0.94680993872622521"/>
    <n v="0.98535597182165324"/>
    <n v="1.1892098999762339"/>
    <n v="1.3930638281308145"/>
    <n v="1.5969177562853951"/>
    <n v="2.0046256125945563"/>
    <n v="2.2084795407491367"/>
    <n v="2.4123334689037175"/>
    <n v="2.6161873970582978"/>
    <n v="2.8200413252128786"/>
    <n v="3.023895253367459"/>
    <n v="3.2277491815220394"/>
    <n v="24.424669174348409"/>
    <n v="3.4316031096766206"/>
    <n v="3.4316031096766206"/>
    <n v="3.4316031096766206"/>
    <n v="3.4316031096766206"/>
    <n v="3.4316031096766206"/>
    <n v="3.4316031096766206"/>
    <n v="3.4316031096766206"/>
    <n v="3.4316031096766206"/>
    <n v="3.4316031096766206"/>
    <n v="3.4316031096766206"/>
    <n v="3.4316031096766206"/>
    <n v="3.4316031096766206"/>
    <n v="41.179237316119462"/>
  </r>
  <r>
    <s v="DE Florida"/>
    <x v="29"/>
    <s v="Transmission"/>
    <s v="PEF Transmission Expansion GG Archer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981786129678111"/>
    <n v="11.072408427267579"/>
    <n v="11.164191419866087"/>
    <n v="11.262314710582526"/>
    <n v="11.350767383144278"/>
    <n v="11.428691297300711"/>
    <n v="11.428691297300711"/>
    <n v="11.428691297300711"/>
    <n v="90.117541962440725"/>
    <n v="11.428691297300711"/>
    <n v="11.428691297300711"/>
    <n v="11.428691297300711"/>
    <n v="11.428691297300711"/>
    <n v="11.428691297300711"/>
    <n v="11.428691297300711"/>
    <n v="11.428691297300711"/>
    <n v="11.428691297300711"/>
    <n v="11.428691297300711"/>
    <n v="11.428691297300711"/>
    <n v="11.428691297300711"/>
    <n v="11.428691297300711"/>
    <n v="137.14429556760857"/>
    <n v="11.428691297300711"/>
    <n v="11.428691297300711"/>
    <n v="11.428691297300711"/>
    <n v="11.428691297300711"/>
    <n v="11.428691297300711"/>
    <n v="11.428691297300711"/>
    <n v="11.428691297300711"/>
    <n v="11.428691297300711"/>
    <n v="11.428691297300711"/>
    <n v="11.428691297300711"/>
    <n v="11.428691297300711"/>
    <n v="11.428691297300711"/>
    <n v="137.14429556760857"/>
    <n v="11.428691297300711"/>
    <n v="11.428691297300711"/>
    <n v="11.428691297300711"/>
    <n v="11.428691297300711"/>
    <n v="11.428691297300711"/>
    <n v="11.428691297300711"/>
    <n v="11.428691297300711"/>
    <n v="11.428691297300711"/>
    <n v="11.428691297300711"/>
    <n v="11.428691297300711"/>
    <n v="11.428691297300711"/>
    <n v="11.428691297300711"/>
    <n v="137.14429556760857"/>
  </r>
  <r>
    <s v="DE Florida"/>
    <x v="29"/>
    <s v="Transmission"/>
    <s v="PEF Transmission Expansion GG Archer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08009435257028"/>
    <n v="2.428356791935335"/>
    <n v="2.4489647585956442"/>
    <n v="2.4709963076488508"/>
    <n v="2.4908565200428998"/>
    <n v="2.5083527181893372"/>
    <n v="2.5083527181893372"/>
    <n v="2.5083527181893372"/>
    <n v="19.772241968047769"/>
    <n v="2.5083527181893372"/>
    <n v="2.5083527181893372"/>
    <n v="2.5083527181893372"/>
    <n v="2.5083527181893372"/>
    <n v="2.5083527181893372"/>
    <n v="2.5083527181893372"/>
    <n v="2.5083527181893372"/>
    <n v="2.5083527181893372"/>
    <n v="2.5083527181893372"/>
    <n v="2.5083527181893372"/>
    <n v="2.5083527181893372"/>
    <n v="2.5083527181893372"/>
    <n v="30.100232618272042"/>
    <n v="2.5083527181893372"/>
    <n v="2.5083527181893372"/>
    <n v="2.5083527181893372"/>
    <n v="2.5083527181893372"/>
    <n v="2.5083527181893372"/>
    <n v="2.5083527181893372"/>
    <n v="2.5083527181893372"/>
    <n v="2.5083527181893372"/>
    <n v="2.5083527181893372"/>
    <n v="2.5083527181893372"/>
    <n v="2.5083527181893372"/>
    <n v="2.5083527181893372"/>
    <n v="30.100232618272042"/>
    <n v="2.5083527181893372"/>
    <n v="2.5083527181893372"/>
    <n v="2.5083527181893372"/>
    <n v="2.5083527181893372"/>
    <n v="2.5083527181893372"/>
    <n v="2.5083527181893372"/>
    <n v="2.5083527181893372"/>
    <n v="2.5083527181893372"/>
    <n v="2.5083527181893372"/>
    <n v="2.5083527181893372"/>
    <n v="2.5083527181893372"/>
    <n v="2.5083527181893372"/>
    <n v="30.100232618272042"/>
  </r>
  <r>
    <s v="DE Florida"/>
    <x v="29"/>
    <s v="Transmission"/>
    <s v="PEF Transmission Expansion GG Baker Tap to Miccosuke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61043911547363E-2"/>
    <n v="1.5960158409379453E-2"/>
    <n v="1.5959292335264528E-2"/>
    <n v="1.5958426262772909E-2"/>
    <n v="1.5957873776634816E-2"/>
    <n v="1.596427012707988E-2"/>
    <n v="1.596427012707988E-2"/>
    <n v="1.596427012707988E-2"/>
    <n v="0.12768960507683871"/>
    <n v="1.596427012707988E-2"/>
    <n v="1.596427012707988E-2"/>
    <n v="1.596427012707988E-2"/>
    <n v="1.596427012707988E-2"/>
    <n v="1.596427012707988E-2"/>
    <n v="1.596427012707988E-2"/>
    <n v="1.596427012707988E-2"/>
    <n v="1.596427012707988E-2"/>
    <n v="1.596427012707988E-2"/>
    <n v="1.596427012707988E-2"/>
    <n v="1.596427012707988E-2"/>
    <n v="1.596427012707988E-2"/>
    <n v="0.19157124152495855"/>
    <n v="1.596427012707988E-2"/>
    <n v="1.596427012707988E-2"/>
    <n v="1.596427012707988E-2"/>
    <n v="1.596427012707988E-2"/>
    <n v="1.596427012707988E-2"/>
    <n v="1.596427012707988E-2"/>
    <n v="1.596427012707988E-2"/>
    <n v="1.596427012707988E-2"/>
    <n v="1.596427012707988E-2"/>
    <n v="1.596427012707988E-2"/>
    <n v="1.596427012707988E-2"/>
    <n v="1.596427012707988E-2"/>
    <n v="0.19157124152495855"/>
    <n v="1.596427012707988E-2"/>
    <n v="1.596427012707988E-2"/>
    <n v="1.596427012707988E-2"/>
    <n v="1.596427012707988E-2"/>
    <n v="1.596427012707988E-2"/>
    <n v="1.596427012707988E-2"/>
    <n v="1.596427012707988E-2"/>
    <n v="1.596427012707988E-2"/>
    <n v="1.596427012707988E-2"/>
    <n v="1.596427012707988E-2"/>
    <n v="1.596427012707988E-2"/>
    <n v="1.596427012707988E-2"/>
    <n v="0.19157124152495855"/>
  </r>
  <r>
    <s v="DE Florida"/>
    <x v="29"/>
    <s v="Transmission"/>
    <s v="PEF Transmission Expansion GG Baker Tap to Miccosuke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837212481371616E-3"/>
    <n v="3.5835224269978932E-3"/>
    <n v="3.5833279680248251E-3"/>
    <n v="3.5831335094162376E-3"/>
    <n v="3.5830094601169969E-3"/>
    <n v="3.5844456278969704E-3"/>
    <n v="3.5844456278969704E-3"/>
    <n v="3.5844456278969704E-3"/>
    <n v="2.8670051496384023E-2"/>
    <n v="3.5844456278969704E-3"/>
    <n v="3.5844456278969704E-3"/>
    <n v="3.5844456278969704E-3"/>
    <n v="3.5844456278969704E-3"/>
    <n v="3.5844456278969704E-3"/>
    <n v="3.5844456278969704E-3"/>
    <n v="3.5844456278969704E-3"/>
    <n v="3.5844456278969704E-3"/>
    <n v="3.5844456278969704E-3"/>
    <n v="3.5844456278969704E-3"/>
    <n v="3.5844456278969704E-3"/>
    <n v="3.5844456278969704E-3"/>
    <n v="4.3013347534763637E-2"/>
    <n v="3.5844456278969704E-3"/>
    <n v="3.5844456278969704E-3"/>
    <n v="3.5844456278969704E-3"/>
    <n v="3.5844456278969704E-3"/>
    <n v="3.5844456278969704E-3"/>
    <n v="3.5844456278969704E-3"/>
    <n v="3.5844456278969704E-3"/>
    <n v="3.5844456278969704E-3"/>
    <n v="3.5844456278969704E-3"/>
    <n v="3.5844456278969704E-3"/>
    <n v="3.5844456278969704E-3"/>
    <n v="3.5844456278969704E-3"/>
    <n v="4.3013347534763637E-2"/>
    <n v="3.5844456278969704E-3"/>
    <n v="3.5844456278969704E-3"/>
    <n v="3.5844456278969704E-3"/>
    <n v="3.5844456278969704E-3"/>
    <n v="3.5844456278969704E-3"/>
    <n v="3.5844456278969704E-3"/>
    <n v="3.5844456278969704E-3"/>
    <n v="3.5844456278969704E-3"/>
    <n v="3.5844456278969704E-3"/>
    <n v="3.5844456278969704E-3"/>
    <n v="3.5844456278969704E-3"/>
    <n v="3.5844456278969704E-3"/>
    <n v="4.3013347534763637E-2"/>
  </r>
  <r>
    <s v="DE Florida"/>
    <x v="29"/>
    <s v="Transmission"/>
    <s v="PEF Transmission Expansion GG Bithlo to Lockwood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529673307493529"/>
    <n v="1.1529673307493529"/>
    <n v="2.3059346614987057"/>
    <n v="1.1529673307493529"/>
    <n v="1.1529673307493529"/>
    <n v="1.1529673307493529"/>
    <n v="1.1529673307493529"/>
    <n v="1.1529673307493529"/>
    <n v="1.1529673307493529"/>
    <n v="1.1529673307493529"/>
    <n v="1.1529673307493529"/>
    <n v="1.1529673307493529"/>
    <n v="1.1529673307493529"/>
    <n v="1.1529673307493529"/>
    <n v="1.1529673307493529"/>
    <n v="13.835607968992237"/>
  </r>
  <r>
    <s v="DE Florida"/>
    <x v="29"/>
    <s v="Transmission"/>
    <s v="PEF Transmission Expansion GG Bithlo to Lockwoo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715152638638372"/>
    <n v="12.564557139759142"/>
    <n v="24.279709778397514"/>
    <n v="13.463435352639079"/>
    <n v="13.463435352639079"/>
    <n v="13.463435352639079"/>
    <n v="13.463435352639079"/>
    <n v="13.463435352639079"/>
    <n v="13.463435352639079"/>
    <n v="13.463435352639079"/>
    <n v="13.463435352639079"/>
    <n v="13.463435352639079"/>
    <n v="13.463435352639079"/>
    <n v="13.463435352639079"/>
    <n v="13.463435352639079"/>
    <n v="161.56122423166892"/>
  </r>
  <r>
    <s v="DE Florida"/>
    <x v="29"/>
    <s v="Transmission"/>
    <s v="PEF Transmission Expansion GG Bithlo to Lockwoo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30394457212434"/>
    <n v="2.8211106143635072"/>
    <n v="5.4515050715759408"/>
    <n v="3.0229350670018933"/>
    <n v="3.0229350670018933"/>
    <n v="3.0229350670018933"/>
    <n v="3.0229350670018933"/>
    <n v="3.0229350670018933"/>
    <n v="3.0229350670018933"/>
    <n v="3.0229350670018933"/>
    <n v="3.0229350670018933"/>
    <n v="3.0229350670018933"/>
    <n v="3.0229350670018933"/>
    <n v="3.0229350670018933"/>
    <n v="3.0229350670018933"/>
    <n v="36.275220804022716"/>
  </r>
  <r>
    <s v="DE Florida"/>
    <x v="29"/>
    <s v="Transmission"/>
    <s v="PEF Transmission Expansion GG Brookridge-Twin County Ranc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121352155038938"/>
    <n v="7.121352155038938"/>
    <n v="7.121352155038938"/>
    <n v="7.121352155038938"/>
    <n v="28.485408620155752"/>
  </r>
  <r>
    <s v="DE Florida"/>
    <x v="29"/>
    <s v="Transmission"/>
    <s v="PEF Transmission Expansion GG Brookridge-Twin County Ranc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989518715011299"/>
    <n v="1.5989518715011299"/>
    <n v="1.5989518715011299"/>
    <n v="1.5989518715011299"/>
    <n v="6.3958074860045198"/>
  </r>
  <r>
    <s v="DE Florida"/>
    <x v="29"/>
    <s v="Transmission"/>
    <s v="PEF Transmission Expansion GG Burnham Tap to Jasper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563888129187933"/>
    <n v="2.0563888129187933"/>
  </r>
  <r>
    <s v="DE Florida"/>
    <x v="29"/>
    <s v="Transmission"/>
    <s v="PEF Transmission Expansion GG Burnham Tap to Jasper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171944166866019"/>
    <n v="0.46171944166866019"/>
  </r>
  <r>
    <s v="DE Florida"/>
    <x v="29"/>
    <s v="Transmission"/>
    <s v="PEF Transmission Expansion GG Capacit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2.4660600598901783"/>
    <n v="2.4660600598901783"/>
    <n v="2.4660600598901783"/>
    <n v="2.5153812610879815"/>
    <n v="2.5153812610879815"/>
    <n v="2.5153812610879815"/>
    <n v="2.5163676851119376"/>
    <n v="2.5163676851119376"/>
    <n v="2.5163676851119376"/>
    <n v="22.493427018270289"/>
    <n v="2.5163874135924171"/>
    <n v="2.5163874135924171"/>
    <n v="2.5163874135924171"/>
    <n v="2.5163878081620266"/>
    <n v="2.5163878081620266"/>
    <n v="2.5163878081620266"/>
    <n v="2.516387816053419"/>
    <n v="2.516387816053419"/>
    <n v="2.516387816053419"/>
    <n v="2.5163878162112465"/>
    <n v="2.5163878162112465"/>
    <n v="2.5163878162112465"/>
    <n v="30.196652562057327"/>
    <n v="2.5163878162144031"/>
    <n v="2.5163878162144031"/>
    <n v="2.5163878162144031"/>
    <n v="2.5163878162144662"/>
    <n v="2.5163878162144662"/>
    <n v="2.5163878162144662"/>
    <n v="2.5163878162144675"/>
    <n v="2.5163878162144675"/>
    <n v="2.5163878162144675"/>
    <n v="2.5163878162144675"/>
    <n v="2.5163878162144675"/>
    <n v="2.5163878162144675"/>
    <n v="30.196653794573418"/>
    <n v="2.5163878162144675"/>
    <n v="2.5163878162144675"/>
    <n v="2.5163878162144675"/>
    <n v="2.5163878162144675"/>
    <n v="2.5163878162144675"/>
    <n v="2.5163878162144675"/>
    <n v="2.5163878162144675"/>
    <n v="2.5163878162144675"/>
    <n v="2.5163878162144675"/>
    <n v="2.5163878162144675"/>
    <n v="2.5163878162144675"/>
    <n v="2.5163878162144675"/>
    <n v="30.196653794573617"/>
    <n v="2.5163878162144675"/>
    <n v="2.5163878162144675"/>
    <n v="2.5163878162144675"/>
    <n v="2.5163878162144675"/>
    <n v="2.5163878162144675"/>
    <n v="2.5163878162144675"/>
    <n v="2.5163878162144675"/>
    <n v="2.5163878162144675"/>
    <n v="2.5163878162144675"/>
    <n v="2.5163878162144675"/>
    <n v="2.5163878162144675"/>
    <n v="2.5163878162144675"/>
    <n v="30.196653794573617"/>
    <n v="2.5163878162144675"/>
    <n v="2.5163878162144675"/>
    <n v="2.5163878162144675"/>
    <n v="2.5163878162144675"/>
    <n v="2.5163878162144675"/>
    <n v="2.5163878162144675"/>
    <n v="2.5163878162144675"/>
    <n v="2.5163878162144675"/>
    <n v="2.5163878162144675"/>
    <n v="2.5163878162144675"/>
    <n v="2.5163878162144675"/>
    <n v="2.5163878162144675"/>
    <n v="30.196653794573617"/>
  </r>
  <r>
    <s v="DE Florida"/>
    <x v="29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.993960893991229"/>
    <n v="58.007030964426825"/>
    <n v="116.00099185841805"/>
    <n v="58.007440262088622"/>
    <n v="58.007440262088622"/>
    <n v="58.007440262088622"/>
    <n v="58.007440262088622"/>
    <n v="58.007440262088622"/>
    <n v="58.007440262088622"/>
    <n v="58.007440262088622"/>
    <n v="58.007440262088622"/>
    <n v="58.007440262088622"/>
    <n v="58.007440262088622"/>
    <n v="58.007440262088622"/>
    <n v="58.007440262088622"/>
    <n v="696.0892831450634"/>
    <n v="58.007440262088622"/>
    <n v="58.007440262088622"/>
    <n v="58.007440262088622"/>
    <n v="58.007440262088622"/>
    <n v="58.007440262088622"/>
    <n v="58.007440262088622"/>
    <n v="58.007440262088622"/>
    <n v="58.007440262088622"/>
    <n v="58.007440262088622"/>
    <n v="58.007440262088622"/>
    <n v="58.007440262088622"/>
    <n v="58.007440262088622"/>
    <n v="696.0892831450634"/>
    <n v="58.007440262088622"/>
    <n v="58.007440262088622"/>
    <n v="58.007440262088622"/>
    <n v="58.007440262088622"/>
    <n v="58.007440262088622"/>
    <n v="58.007440262088622"/>
    <n v="58.007440262088622"/>
    <n v="58.007440262088622"/>
    <n v="58.007440262088622"/>
    <n v="58.007440262088622"/>
    <n v="58.007440262088622"/>
    <n v="58.007440262088622"/>
    <n v="696.0892831450634"/>
    <n v="58.007440262088622"/>
    <n v="58.007440262088622"/>
    <n v="58.007440262088622"/>
    <n v="58.007440262088622"/>
    <n v="58.007440262088622"/>
    <n v="58.007440262088622"/>
    <n v="58.007440262088622"/>
    <n v="58.007440262088622"/>
    <n v="58.007440262088622"/>
    <n v="58.007440262088622"/>
    <n v="58.007440262088622"/>
    <n v="58.007440262088622"/>
    <n v="696.0892831450634"/>
  </r>
  <r>
    <s v="DE Florida"/>
    <x v="29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9151911030874196"/>
    <n v="6.918125716223896"/>
    <n v="13.833316819311316"/>
    <n v="6.9182176155216828"/>
    <n v="6.9182176155216828"/>
    <n v="6.9182176155216828"/>
    <n v="6.9182176155216828"/>
    <n v="6.9182176155216828"/>
    <n v="6.9182176155216828"/>
    <n v="6.9182176155216828"/>
    <n v="6.9182176155216828"/>
    <n v="6.9182176155216828"/>
    <n v="6.9182176155216828"/>
    <n v="6.9182176155216828"/>
    <n v="6.9182176155216828"/>
    <n v="83.01861138626019"/>
    <n v="6.9182176155216828"/>
    <n v="6.9182176155216828"/>
    <n v="6.9182176155216828"/>
    <n v="6.9182176155216828"/>
    <n v="6.9182176155216828"/>
    <n v="6.9182176155216828"/>
    <n v="6.9182176155216828"/>
    <n v="6.9182176155216828"/>
    <n v="6.9182176155216828"/>
    <n v="6.9182176155216828"/>
    <n v="6.9182176155216828"/>
    <n v="6.9182176155216828"/>
    <n v="83.01861138626019"/>
    <n v="6.9182176155216828"/>
    <n v="6.9182176155216828"/>
    <n v="6.9182176155216828"/>
    <n v="6.9182176155216828"/>
    <n v="6.9182176155216828"/>
    <n v="6.9182176155216828"/>
    <n v="6.9182176155216828"/>
    <n v="6.9182176155216828"/>
    <n v="6.9182176155216828"/>
    <n v="6.9182176155216828"/>
    <n v="6.9182176155216828"/>
    <n v="6.9182176155216828"/>
    <n v="83.01861138626019"/>
    <n v="6.9182176155216828"/>
    <n v="6.9182176155216828"/>
    <n v="6.9182176155216828"/>
    <n v="6.9182176155216828"/>
    <n v="6.9182176155216828"/>
    <n v="6.9182176155216828"/>
    <n v="6.9182176155216828"/>
    <n v="6.9182176155216828"/>
    <n v="6.9182176155216828"/>
    <n v="6.9182176155216828"/>
    <n v="6.9182176155216828"/>
    <n v="6.9182176155216828"/>
    <n v="83.01861138626019"/>
  </r>
  <r>
    <s v="DE Florida"/>
    <x v="29"/>
    <s v="Transmission"/>
    <s v="PEF Transmission Expansion GG Disston to 40th Stree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383270671834584"/>
    <n v="0.49383270671834584"/>
    <n v="0.49383270671834584"/>
    <n v="0.49383270671834584"/>
    <n v="0.49383270671834584"/>
    <n v="2.469163533591729"/>
    <n v="0.49383270671834584"/>
    <n v="0.49383270671834584"/>
    <n v="0.49383270671834584"/>
    <n v="0.49383270671834584"/>
    <n v="0.49383270671834584"/>
    <n v="0.49383270671834584"/>
    <n v="0.49383270671834584"/>
    <n v="0.49383270671834584"/>
    <n v="0.49383270671834584"/>
    <n v="0.49383270671834584"/>
    <n v="0.49383270671834584"/>
    <n v="0.49383270671834584"/>
    <n v="5.9259924806201489"/>
    <n v="0.49383270671834584"/>
    <n v="0.49383270671834584"/>
    <n v="0.49383270671834584"/>
    <n v="0.49383270671834584"/>
    <n v="0.49383270671834584"/>
    <n v="0.49383270671834584"/>
    <n v="0.49383270671834584"/>
    <n v="0.49383270671834584"/>
    <n v="0.49383270671834584"/>
    <n v="0.49383270671834584"/>
    <n v="0.49383270671834584"/>
    <n v="0.49383270671834584"/>
    <n v="5.9259924806201489"/>
  </r>
  <r>
    <s v="DE Florida"/>
    <x v="29"/>
    <s v="Transmission"/>
    <s v="PEF Transmission Expansion GG Disston to 40th Stree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.49386647320091"/>
    <n v="45.123704180046687"/>
    <n v="45.708727247677004"/>
    <n v="46.320005830350489"/>
    <n v="47.5660563022549"/>
    <n v="229.21236003352999"/>
    <n v="48.197060623858739"/>
    <n v="48.197060623858739"/>
    <n v="48.197060623858739"/>
    <n v="48.197060623858739"/>
    <n v="48.197060623858739"/>
    <n v="48.197060623858739"/>
    <n v="48.197060623858739"/>
    <n v="48.197060623858739"/>
    <n v="48.197060623858739"/>
    <n v="48.197060623858739"/>
    <n v="48.197060623858739"/>
    <n v="48.197060623858739"/>
    <n v="578.36472748630501"/>
    <n v="48.197060623858739"/>
    <n v="48.197060623858739"/>
    <n v="48.197060623858739"/>
    <n v="48.197060623858739"/>
    <n v="48.197060623858739"/>
    <n v="48.197060623858739"/>
    <n v="48.197060623858739"/>
    <n v="48.197060623858739"/>
    <n v="48.197060623858739"/>
    <n v="48.197060623858739"/>
    <n v="48.197060623858739"/>
    <n v="48.197060623858739"/>
    <n v="578.36472748630501"/>
  </r>
  <r>
    <s v="DE Florida"/>
    <x v="29"/>
    <s v="Transmission"/>
    <s v="PEF Transmission Expansion GG Disston to 40th Stree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901745509532454"/>
    <n v="10.131591540055581"/>
    <n v="10.26294633174313"/>
    <n v="10.400196254580148"/>
    <n v="10.679971034798909"/>
    <n v="51.464879712131015"/>
    <n v="10.821649963040063"/>
    <n v="10.821649963040063"/>
    <n v="10.821649963040063"/>
    <n v="10.821649963040063"/>
    <n v="10.821649963040063"/>
    <n v="10.821649963040063"/>
    <n v="10.821649963040063"/>
    <n v="10.821649963040063"/>
    <n v="10.821649963040063"/>
    <n v="10.821649963040063"/>
    <n v="10.821649963040063"/>
    <n v="10.821649963040063"/>
    <n v="129.85979955648074"/>
    <n v="10.821649963040063"/>
    <n v="10.821649963040063"/>
    <n v="10.821649963040063"/>
    <n v="10.821649963040063"/>
    <n v="10.821649963040063"/>
    <n v="10.821649963040063"/>
    <n v="10.821649963040063"/>
    <n v="10.821649963040063"/>
    <n v="10.821649963040063"/>
    <n v="10.821649963040063"/>
    <n v="10.821649963040063"/>
    <n v="10.821649963040063"/>
    <n v="129.85979955648074"/>
  </r>
  <r>
    <s v="DE Florida"/>
    <x v="29"/>
    <s v="Transmission"/>
    <s v="PEF Transmission Expansion GG Eustis to Eustis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58857972996803"/>
    <n v="7.8502657943266509"/>
    <n v="7.9487691686555095"/>
    <n v="8.0411618825110107"/>
    <n v="8.1652581129129427"/>
    <n v="8.2818466481804105"/>
    <n v="48.046159579583332"/>
    <n v="8.3722793865400469"/>
    <n v="8.3722793865400469"/>
    <n v="8.3722793865400469"/>
    <n v="8.3722793865400469"/>
    <n v="8.3722793865400469"/>
    <n v="8.3722793865400469"/>
    <n v="8.3722793865400469"/>
    <n v="8.3722793865400469"/>
    <n v="8.3722793865400469"/>
    <n v="8.3722793865400469"/>
    <n v="8.3722793865400469"/>
    <n v="8.3722793865400469"/>
    <n v="100.46735263848053"/>
    <n v="8.3722793865400469"/>
    <n v="8.3722793865400469"/>
    <n v="8.3722793865400469"/>
    <n v="8.3722793865400469"/>
    <n v="8.3722793865400469"/>
    <n v="8.3722793865400469"/>
    <n v="8.3722793865400469"/>
    <n v="8.3722793865400469"/>
    <n v="8.3722793865400469"/>
    <n v="8.3722793865400469"/>
    <n v="8.3722793865400469"/>
    <n v="8.3722793865400469"/>
    <n v="100.46735263848053"/>
    <n v="8.3722793865400469"/>
    <n v="8.3722793865400469"/>
    <n v="8.3722793865400469"/>
    <n v="8.3722793865400469"/>
    <n v="8.3722793865400469"/>
    <n v="8.3722793865400469"/>
    <n v="8.3722793865400469"/>
    <n v="8.3722793865400469"/>
    <n v="8.3722793865400469"/>
    <n v="8.3722793865400469"/>
    <n v="8.3722793865400469"/>
    <n v="8.3722793865400469"/>
    <n v="100.46735263848053"/>
  </r>
  <r>
    <s v="DE Florida"/>
    <x v="29"/>
    <s v="Transmission"/>
    <s v="PEF Transmission Expansion GG Eustis to Eustis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972579221324278"/>
    <n v="1.5177816518684699"/>
    <n v="1.5398985408108121"/>
    <n v="1.5606434077287881"/>
    <n v="1.5885066414978135"/>
    <n v="1.6146841780952119"/>
    <n v="9.3187723421335242"/>
    <n v="1.6349889731814651"/>
    <n v="1.6349889731814651"/>
    <n v="1.6349889731814651"/>
    <n v="1.6349889731814651"/>
    <n v="1.6349889731814651"/>
    <n v="1.6349889731814651"/>
    <n v="1.6349889731814651"/>
    <n v="1.6349889731814651"/>
    <n v="1.6349889731814651"/>
    <n v="1.6349889731814651"/>
    <n v="1.6349889731814651"/>
    <n v="1.6349889731814651"/>
    <n v="19.619867678177574"/>
    <n v="1.6349889731814651"/>
    <n v="1.6349889731814651"/>
    <n v="1.6349889731814651"/>
    <n v="1.6349889731814651"/>
    <n v="1.6349889731814651"/>
    <n v="1.6349889731814651"/>
    <n v="1.6349889731814651"/>
    <n v="1.6349889731814651"/>
    <n v="1.6349889731814651"/>
    <n v="1.6349889731814651"/>
    <n v="1.6349889731814651"/>
    <n v="1.6349889731814651"/>
    <n v="19.619867678177574"/>
    <n v="1.6349889731814651"/>
    <n v="1.6349889731814651"/>
    <n v="1.6349889731814651"/>
    <n v="1.6349889731814651"/>
    <n v="1.6349889731814651"/>
    <n v="1.6349889731814651"/>
    <n v="1.6349889731814651"/>
    <n v="1.6349889731814651"/>
    <n v="1.6349889731814651"/>
    <n v="1.6349889731814651"/>
    <n v="1.6349889731814651"/>
    <n v="1.6349889731814651"/>
    <n v="19.619867678177574"/>
  </r>
  <r>
    <s v="DE Florida"/>
    <x v="29"/>
    <s v="Transmission"/>
    <s v="PEF Transmission Expansion GG Ft White-Perr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120055783914717"/>
    <n v="13.120055783914717"/>
    <n v="13.120055783914717"/>
    <n v="13.120055783914717"/>
    <n v="13.120055783914717"/>
    <n v="13.120055783914717"/>
    <n v="13.120055783914717"/>
    <n v="91.840390487403027"/>
    <n v="13.120055783914717"/>
    <n v="13.120055783914717"/>
    <n v="13.120055783914717"/>
    <n v="13.120055783914717"/>
    <n v="13.120055783914717"/>
    <n v="13.120055783914717"/>
    <n v="13.120055783914717"/>
    <n v="13.120055783914717"/>
    <n v="13.120055783914717"/>
    <n v="13.120055783914717"/>
    <n v="13.120055783914717"/>
    <n v="13.120055783914717"/>
    <n v="157.44066940697664"/>
    <n v="13.120055783914717"/>
    <n v="13.120055783914717"/>
    <n v="13.120055783914717"/>
    <n v="13.120055783914717"/>
    <n v="13.120055783914717"/>
    <n v="13.120055783914717"/>
    <n v="13.120055783914717"/>
    <n v="13.120055783914717"/>
    <n v="13.120055783914717"/>
    <n v="13.120055783914717"/>
    <n v="13.120055783914717"/>
    <n v="13.120055783914717"/>
    <n v="157.44066940697664"/>
    <n v="13.120055783914717"/>
    <n v="13.120055783914717"/>
    <n v="13.120055783914717"/>
    <n v="13.120055783914717"/>
    <n v="13.120055783914717"/>
    <n v="13.120055783914717"/>
    <n v="13.120055783914717"/>
    <n v="13.120055783914717"/>
    <n v="13.120055783914717"/>
    <n v="13.120055783914717"/>
    <n v="13.120055783914717"/>
    <n v="13.120055783914717"/>
    <n v="157.44066940697664"/>
    <n v="13.120055783914717"/>
    <n v="13.120055783914717"/>
    <n v="13.120055783914717"/>
    <n v="13.120055783914717"/>
    <n v="13.120055783914717"/>
    <n v="13.120055783914717"/>
    <n v="13.120055783914717"/>
    <n v="13.120055783914717"/>
    <n v="13.120055783914717"/>
    <n v="13.120055783914717"/>
    <n v="13.120055783914717"/>
    <n v="13.120055783914717"/>
    <n v="157.44066940697664"/>
    <n v="13.120055783914717"/>
    <n v="13.120055783914717"/>
    <n v="13.120055783914717"/>
    <n v="13.120055783914717"/>
    <n v="13.120055783914717"/>
    <n v="13.120055783914717"/>
    <n v="13.120055783914717"/>
    <n v="13.120055783914717"/>
    <n v="13.120055783914717"/>
    <n v="13.120055783914717"/>
    <n v="13.120055783914717"/>
    <n v="13.120055783914717"/>
    <n v="157.44066940697664"/>
  </r>
  <r>
    <s v="DE Florida"/>
    <x v="29"/>
    <s v="Transmission"/>
    <s v="PEF Transmission Expansion GG Ft White-P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2482698445579716"/>
    <n v="6.9037974542415714"/>
    <n v="7.0428945957221716"/>
    <n v="7.0875844590236721"/>
    <n v="7.1188817511735722"/>
    <n v="7.1306043857929726"/>
    <n v="7.1306043857929726"/>
    <n v="48.662636876304902"/>
    <n v="7.1306043857929726"/>
    <n v="7.1306043857929726"/>
    <n v="7.1306043857929726"/>
    <n v="7.1306043857929726"/>
    <n v="7.1306043857929726"/>
    <n v="7.1306043857929726"/>
    <n v="7.1306043857929726"/>
    <n v="7.1306043857929726"/>
    <n v="7.1306043857929726"/>
    <n v="7.1306043857929726"/>
    <n v="7.1306043857929726"/>
    <n v="7.1306043857929726"/>
    <n v="85.567252629515679"/>
    <n v="7.1306043857929726"/>
    <n v="7.1306043857929726"/>
    <n v="7.1306043857929726"/>
    <n v="7.1306043857929726"/>
    <n v="7.1306043857929726"/>
    <n v="7.1306043857929726"/>
    <n v="7.1306043857929726"/>
    <n v="7.1306043857929726"/>
    <n v="7.1306043857929726"/>
    <n v="7.1306043857929726"/>
    <n v="7.1306043857929726"/>
    <n v="7.1306043857929726"/>
    <n v="85.567252629515679"/>
    <n v="7.1306043857929726"/>
    <n v="7.1306043857929726"/>
    <n v="7.1306043857929726"/>
    <n v="7.1306043857929726"/>
    <n v="7.1306043857929726"/>
    <n v="7.1306043857929726"/>
    <n v="7.1306043857929726"/>
    <n v="7.1306043857929726"/>
    <n v="7.1306043857929726"/>
    <n v="7.1306043857929726"/>
    <n v="7.1306043857929726"/>
    <n v="7.1306043857929726"/>
    <n v="85.567252629515679"/>
    <n v="7.1306043857929726"/>
    <n v="7.1306043857929726"/>
    <n v="7.1306043857929726"/>
    <n v="7.1306043857929726"/>
    <n v="7.1306043857929726"/>
    <n v="7.1306043857929726"/>
    <n v="7.1306043857929726"/>
    <n v="7.1306043857929726"/>
    <n v="7.1306043857929726"/>
    <n v="7.1306043857929726"/>
    <n v="7.1306043857929726"/>
    <n v="7.1306043857929726"/>
    <n v="85.567252629515679"/>
    <n v="7.1306043857929726"/>
    <n v="7.1306043857929726"/>
    <n v="7.1306043857929726"/>
    <n v="7.1306043857929726"/>
    <n v="7.1306043857929726"/>
    <n v="7.1306043857929726"/>
    <n v="7.1306043857929726"/>
    <n v="7.1306043857929726"/>
    <n v="7.1306043857929726"/>
    <n v="7.1306043857929726"/>
    <n v="7.1306043857929726"/>
    <n v="7.1306043857929726"/>
    <n v="85.567252629515679"/>
  </r>
  <r>
    <s v="DE Florida"/>
    <x v="29"/>
    <s v="Transmission"/>
    <s v="PEF Transmission Expansion GG Ft White-P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029193535290663"/>
    <n v="1.5501044772955688"/>
    <n v="1.5813358544060927"/>
    <n v="1.5913700359782681"/>
    <n v="1.5983971935694834"/>
    <n v="1.6010292679502387"/>
    <n v="1.6010292679502387"/>
    <n v="10.926185450678956"/>
    <n v="1.6010292679502387"/>
    <n v="1.6010292679502387"/>
    <n v="1.6010292679502387"/>
    <n v="1.6010292679502387"/>
    <n v="1.6010292679502387"/>
    <n v="1.6010292679502387"/>
    <n v="1.6010292679502387"/>
    <n v="1.6010292679502387"/>
    <n v="1.6010292679502387"/>
    <n v="1.6010292679502387"/>
    <n v="1.6010292679502387"/>
    <n v="1.6010292679502387"/>
    <n v="19.212351215402865"/>
    <n v="1.6010292679502387"/>
    <n v="1.6010292679502387"/>
    <n v="1.6010292679502387"/>
    <n v="1.6010292679502387"/>
    <n v="1.6010292679502387"/>
    <n v="1.6010292679502387"/>
    <n v="1.6010292679502387"/>
    <n v="1.6010292679502387"/>
    <n v="1.6010292679502387"/>
    <n v="1.6010292679502387"/>
    <n v="1.6010292679502387"/>
    <n v="1.6010292679502387"/>
    <n v="19.212351215402865"/>
    <n v="1.6010292679502387"/>
    <n v="1.6010292679502387"/>
    <n v="1.6010292679502387"/>
    <n v="1.6010292679502387"/>
    <n v="1.6010292679502387"/>
    <n v="1.6010292679502387"/>
    <n v="1.6010292679502387"/>
    <n v="1.6010292679502387"/>
    <n v="1.6010292679502387"/>
    <n v="1.6010292679502387"/>
    <n v="1.6010292679502387"/>
    <n v="1.6010292679502387"/>
    <n v="19.212351215402865"/>
    <n v="1.6010292679502387"/>
    <n v="1.6010292679502387"/>
    <n v="1.6010292679502387"/>
    <n v="1.6010292679502387"/>
    <n v="1.6010292679502387"/>
    <n v="1.6010292679502387"/>
    <n v="1.6010292679502387"/>
    <n v="1.6010292679502387"/>
    <n v="1.6010292679502387"/>
    <n v="1.6010292679502387"/>
    <n v="1.6010292679502387"/>
    <n v="1.6010292679502387"/>
    <n v="19.212351215402865"/>
    <n v="1.6010292679502387"/>
    <n v="1.6010292679502387"/>
    <n v="1.6010292679502387"/>
    <n v="1.6010292679502387"/>
    <n v="1.6010292679502387"/>
    <n v="1.6010292679502387"/>
    <n v="1.6010292679502387"/>
    <n v="1.6010292679502387"/>
    <n v="1.6010292679502387"/>
    <n v="1.6010292679502387"/>
    <n v="1.6010292679502387"/>
    <n v="1.6010292679502387"/>
    <n v="19.212351215402865"/>
  </r>
  <r>
    <s v="DE Florida"/>
    <x v="29"/>
    <s v="Transmission"/>
    <s v="PEF Transmission Expansion GG Ginnie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932847985395846"/>
    <n v="11.932847985395846"/>
    <n v="11.932847985395846"/>
    <n v="11.932847985395846"/>
    <n v="47.731391941583382"/>
  </r>
  <r>
    <s v="DE Florida"/>
    <x v="29"/>
    <s v="Transmission"/>
    <s v="PEF Transmission Expansion GG Ginnie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7927343055019"/>
    <n v="2.67927343055019"/>
    <n v="2.67927343055019"/>
    <n v="2.67927343055019"/>
    <n v="10.71709372220076"/>
  </r>
  <r>
    <s v="DE Florida"/>
    <x v="29"/>
    <s v="Transmission"/>
    <s v="PEF Transmission Expansion GG Haines City East-Green Islan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355212640332233"/>
    <n v="6.4355212640332233"/>
    <n v="6.4355212640332233"/>
    <n v="6.4355212640332233"/>
    <n v="6.4355212640332233"/>
    <n v="12.703512703394749"/>
    <n v="12.703512703394749"/>
    <n v="57.584631726955621"/>
    <n v="12.703512703394749"/>
    <n v="12.703512703394749"/>
    <n v="12.703512703394749"/>
    <n v="12.703512703394749"/>
    <n v="12.703512703394749"/>
    <n v="12.703512703394749"/>
    <n v="12.703512703394749"/>
    <n v="12.703512703394749"/>
    <n v="12.703512703394749"/>
    <n v="12.703512703394749"/>
    <n v="12.703512703394749"/>
    <n v="12.703512703394749"/>
    <n v="152.44215244073698"/>
  </r>
  <r>
    <s v="DE Florida"/>
    <x v="29"/>
    <s v="Transmission"/>
    <s v="PEF Transmission Expansion GG Haines City East-Green Islan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449627746509044"/>
    <n v="1.4449627746509044"/>
    <n v="1.4449627746509044"/>
    <n v="1.4449627746509044"/>
    <n v="1.4449627746509044"/>
    <n v="2.852310203106418"/>
    <n v="2.852310203106418"/>
    <n v="12.929434279467358"/>
    <n v="2.852310203106418"/>
    <n v="2.852310203106418"/>
    <n v="2.852310203106418"/>
    <n v="2.852310203106418"/>
    <n v="2.852310203106418"/>
    <n v="2.852310203106418"/>
    <n v="2.852310203106418"/>
    <n v="2.852310203106418"/>
    <n v="2.852310203106418"/>
    <n v="2.852310203106418"/>
    <n v="2.852310203106418"/>
    <n v="2.852310203106418"/>
    <n v="34.227722437277023"/>
  </r>
  <r>
    <s v="DE Florida"/>
    <x v="29"/>
    <s v="Transmission"/>
    <s v="PEF Transmission Expansion GG Lake Talquin-Brickyar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272680968992212"/>
    <n v="4.8272680968992212"/>
    <n v="4.8272680968992212"/>
    <n v="4.8272680968992212"/>
    <n v="4.8272680968992212"/>
    <n v="24.136340484496106"/>
    <n v="4.8272680968992212"/>
    <n v="4.8272680968992212"/>
    <n v="4.8272680968992212"/>
    <n v="4.8272680968992212"/>
    <n v="4.8272680968992212"/>
    <n v="4.8272680968992212"/>
    <n v="4.8272680968992212"/>
    <n v="4.8272680968992212"/>
    <n v="4.8272680968992212"/>
    <n v="4.8272680968992212"/>
    <n v="4.8272680968992212"/>
    <n v="4.8272680968992212"/>
    <n v="57.92721716279064"/>
    <n v="4.8272680968992212"/>
    <n v="4.8272680968992212"/>
    <n v="4.8272680968992212"/>
    <n v="4.8272680968992212"/>
    <n v="4.8272680968992212"/>
    <n v="4.8272680968992212"/>
    <n v="4.8272680968992212"/>
    <n v="4.8272680968992212"/>
    <n v="4.8272680968992212"/>
    <n v="4.8272680968992212"/>
    <n v="4.8272680968992212"/>
    <n v="4.8272680968992212"/>
    <n v="57.92721716279064"/>
    <n v="4.8272680968992212"/>
    <n v="4.8272680968992212"/>
    <n v="4.8272680968992212"/>
    <n v="4.8272680968992212"/>
    <n v="4.8272680968992212"/>
    <n v="4.8272680968992212"/>
    <n v="4.8272680968992212"/>
    <n v="4.8272680968992212"/>
    <n v="4.8272680968992212"/>
    <n v="4.8272680968992212"/>
    <n v="4.8272680968992212"/>
    <n v="4.8272680968992212"/>
    <n v="57.92721716279064"/>
    <n v="4.8272680968992212"/>
    <n v="4.8272680968992212"/>
    <n v="4.8272680968992212"/>
    <n v="4.8272680968992212"/>
    <n v="4.8272680968992212"/>
    <n v="4.8272680968992212"/>
    <n v="4.8272680968992212"/>
    <n v="4.8272680968992212"/>
    <n v="4.8272680968992212"/>
    <n v="4.8272680968992212"/>
    <n v="4.8272680968992212"/>
    <n v="4.8272680968992212"/>
    <n v="57.92721716279064"/>
    <n v="4.8272680968992212"/>
    <n v="4.8272680968992212"/>
    <n v="4.8272680968992212"/>
    <n v="4.8272680968992212"/>
    <n v="4.8272680968992212"/>
    <n v="4.8272680968992212"/>
    <n v="4.8272680968992212"/>
    <n v="4.8272680968992212"/>
    <n v="4.8272680968992212"/>
    <n v="4.8272680968992212"/>
    <n v="4.8272680968992212"/>
    <n v="4.8272680968992212"/>
    <n v="57.92721716279064"/>
  </r>
  <r>
    <s v="DE Florida"/>
    <x v="29"/>
    <s v="Transmission"/>
    <s v="PEF Transmission Expansion GG Lake Talquin-Brickyard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867952640899677"/>
    <n v="3.1965984163698691"/>
    <n v="3.2044592145121316"/>
    <n v="3.2106464842871194"/>
    <n v="3.2165852469838816"/>
    <n v="16.01508462624297"/>
    <n v="3.2226033647633177"/>
    <n v="3.2226033647633177"/>
    <n v="3.2226033647633177"/>
    <n v="3.2226033647633177"/>
    <n v="3.2226033647633177"/>
    <n v="3.2226033647633177"/>
    <n v="3.2226033647633177"/>
    <n v="3.2226033647633177"/>
    <n v="3.2226033647633177"/>
    <n v="3.2226033647633177"/>
    <n v="3.2226033647633177"/>
    <n v="3.2226033647633177"/>
    <n v="38.671240377159798"/>
    <n v="3.2226033647633177"/>
    <n v="3.2226033647633177"/>
    <n v="3.2226033647633177"/>
    <n v="3.2226033647633177"/>
    <n v="3.2226033647633177"/>
    <n v="3.2226033647633177"/>
    <n v="3.2226033647633177"/>
    <n v="3.2226033647633177"/>
    <n v="3.2226033647633177"/>
    <n v="3.2226033647633177"/>
    <n v="3.2226033647633177"/>
    <n v="3.2226033647633177"/>
    <n v="38.671240377159798"/>
    <n v="3.2226033647633177"/>
    <n v="3.2226033647633177"/>
    <n v="3.2226033647633177"/>
    <n v="3.2226033647633177"/>
    <n v="3.2226033647633177"/>
    <n v="3.2226033647633177"/>
    <n v="3.2226033647633177"/>
    <n v="3.2226033647633177"/>
    <n v="3.2226033647633177"/>
    <n v="3.2226033647633177"/>
    <n v="3.2226033647633177"/>
    <n v="3.2226033647633177"/>
    <n v="38.671240377159798"/>
    <n v="3.2226033647633177"/>
    <n v="3.2226033647633177"/>
    <n v="3.2226033647633177"/>
    <n v="3.2226033647633177"/>
    <n v="3.2226033647633177"/>
    <n v="3.2226033647633177"/>
    <n v="3.2226033647633177"/>
    <n v="3.2226033647633177"/>
    <n v="3.2226033647633177"/>
    <n v="3.2226033647633177"/>
    <n v="3.2226033647633177"/>
    <n v="3.2226033647633177"/>
    <n v="38.671240377159798"/>
    <n v="3.2226033647633177"/>
    <n v="3.2226033647633177"/>
    <n v="3.2226033647633177"/>
    <n v="3.2226033647633177"/>
    <n v="3.2226033647633177"/>
    <n v="3.2226033647633177"/>
    <n v="3.2226033647633177"/>
    <n v="3.2226033647633177"/>
    <n v="3.2226033647633177"/>
    <n v="3.2226033647633177"/>
    <n v="3.2226033647633177"/>
    <n v="3.2226033647633177"/>
    <n v="38.671240377159798"/>
  </r>
  <r>
    <s v="DE Florida"/>
    <x v="29"/>
    <s v="Transmission"/>
    <s v="PEF Transmission Expansion GG Lake Talquin-Brickyard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1552875643175307"/>
    <n v="0.7177298508788893"/>
    <n v="0.71949483000468195"/>
    <n v="0.720884053058228"/>
    <n v="0.72221747900342148"/>
    <n v="3.5958549693769735"/>
    <n v="0.72356872248595805"/>
    <n v="0.72356872248595805"/>
    <n v="0.72356872248595805"/>
    <n v="0.72356872248595805"/>
    <n v="0.72356872248595805"/>
    <n v="0.72356872248595805"/>
    <n v="0.72356872248595805"/>
    <n v="0.72356872248595805"/>
    <n v="0.72356872248595805"/>
    <n v="0.72356872248595805"/>
    <n v="0.72356872248595805"/>
    <n v="0.72356872248595805"/>
    <n v="8.6828246698314988"/>
    <n v="0.72356872248595805"/>
    <n v="0.72356872248595805"/>
    <n v="0.72356872248595805"/>
    <n v="0.72356872248595805"/>
    <n v="0.72356872248595805"/>
    <n v="0.72356872248595805"/>
    <n v="0.72356872248595805"/>
    <n v="0.72356872248595805"/>
    <n v="0.72356872248595805"/>
    <n v="0.72356872248595805"/>
    <n v="0.72356872248595805"/>
    <n v="0.72356872248595805"/>
    <n v="8.6828246698314988"/>
    <n v="0.72356872248595805"/>
    <n v="0.72356872248595805"/>
    <n v="0.72356872248595805"/>
    <n v="0.72356872248595805"/>
    <n v="0.72356872248595805"/>
    <n v="0.72356872248595805"/>
    <n v="0.72356872248595805"/>
    <n v="0.72356872248595805"/>
    <n v="0.72356872248595805"/>
    <n v="0.72356872248595805"/>
    <n v="0.72356872248595805"/>
    <n v="0.72356872248595805"/>
    <n v="8.6828246698314988"/>
    <n v="0.72356872248595805"/>
    <n v="0.72356872248595805"/>
    <n v="0.72356872248595805"/>
    <n v="0.72356872248595805"/>
    <n v="0.72356872248595805"/>
    <n v="0.72356872248595805"/>
    <n v="0.72356872248595805"/>
    <n v="0.72356872248595805"/>
    <n v="0.72356872248595805"/>
    <n v="0.72356872248595805"/>
    <n v="0.72356872248595805"/>
    <n v="0.72356872248595805"/>
    <n v="8.6828246698314988"/>
    <n v="0.72356872248595805"/>
    <n v="0.72356872248595805"/>
    <n v="0.72356872248595805"/>
    <n v="0.72356872248595805"/>
    <n v="0.72356872248595805"/>
    <n v="0.72356872248595805"/>
    <n v="0.72356872248595805"/>
    <n v="0.72356872248595805"/>
    <n v="0.72356872248595805"/>
    <n v="0.72356872248595805"/>
    <n v="0.72356872248595805"/>
    <n v="0.72356872248595805"/>
    <n v="8.6828246698314988"/>
  </r>
  <r>
    <s v="DE Florida"/>
    <x v="29"/>
    <s v="Transmission"/>
    <s v="PEF Transmission Expansion GG Lines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3.1925130771963799"/>
    <n v="3.1925130771963799"/>
    <n v="3.1925130771963799"/>
    <n v="3.1925130771963799"/>
    <n v="3.1925130771963799"/>
    <n v="3.1925130771963799"/>
    <n v="3.1925130771963799"/>
    <n v="3.1925130771963799"/>
    <n v="3.1925130771963799"/>
    <n v="28.732617694767423"/>
    <n v="3.1925130771963799"/>
    <n v="3.1925130771963799"/>
    <n v="3.1925130771963799"/>
    <n v="3.1925130771963799"/>
    <n v="3.1925130771963799"/>
    <n v="3.1925130771963799"/>
    <n v="3.1925130771963799"/>
    <n v="3.1925130771963799"/>
    <n v="3.1925130771963799"/>
    <n v="3.1925130771963799"/>
    <n v="3.1925130771963799"/>
    <n v="3.1925130771963799"/>
    <n v="38.310156926356562"/>
    <n v="3.1925130771963799"/>
    <n v="3.1925130771963799"/>
    <n v="3.1925130771963799"/>
    <n v="3.1925130771963799"/>
    <n v="3.1925130771963799"/>
    <n v="3.1925130771963799"/>
    <n v="3.1925130771963799"/>
    <n v="3.1925130771963799"/>
    <n v="3.1925130771963799"/>
    <n v="3.1925130771963799"/>
    <n v="3.1925130771963799"/>
    <n v="3.1925130771963799"/>
    <n v="38.310156926356562"/>
    <n v="3.1925130771963799"/>
    <n v="3.1925130771963799"/>
    <n v="3.1925130771963799"/>
    <n v="3.1925130771963799"/>
    <n v="3.1925130771963799"/>
    <n v="3.1925130771963799"/>
    <n v="3.1925130771963799"/>
    <n v="3.1925130771963799"/>
    <n v="3.1925130771963799"/>
    <n v="3.1925130771963799"/>
    <n v="3.1925130771963799"/>
    <n v="3.1925130771963799"/>
    <n v="38.310156926356562"/>
    <n v="3.1925130771963799"/>
    <n v="3.1925130771963799"/>
    <n v="3.1925130771963799"/>
    <n v="3.1925130771963799"/>
    <n v="3.1925130771963799"/>
    <n v="3.1925130771963799"/>
    <n v="3.1925130771963799"/>
    <n v="3.1925130771963799"/>
    <n v="3.1925130771963799"/>
    <n v="3.1925130771963799"/>
    <n v="3.1925130771963799"/>
    <n v="3.1925130771963799"/>
    <n v="38.310156926356562"/>
    <n v="3.1925130771963799"/>
    <n v="3.1925130771963799"/>
    <n v="3.1925130771963799"/>
    <n v="3.1925130771963799"/>
    <n v="3.1925130771963799"/>
    <n v="3.1925130771963799"/>
    <n v="3.1925130771963799"/>
    <n v="3.1925130771963799"/>
    <n v="3.1925130771963799"/>
    <n v="3.1925130771963799"/>
    <n v="3.1925130771963799"/>
    <n v="3.1925130771963799"/>
    <n v="38.310156926356562"/>
  </r>
  <r>
    <s v="DE Florida"/>
    <x v="29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118163414082676"/>
    <n v="1.1118163414082676"/>
    <n v="1.1118163414082676"/>
    <n v="3.3354490242248027"/>
    <n v="1.1118163414082676"/>
    <n v="1.1118163414082676"/>
    <n v="1.1118163414082676"/>
    <n v="1.1118163414082676"/>
    <n v="1.1118163414082676"/>
    <n v="1.1118163414082676"/>
    <n v="1.1118163414082676"/>
    <n v="1.1118163414082676"/>
    <n v="1.1118163414082676"/>
    <n v="1.1118163414082676"/>
    <n v="1.1118163414082676"/>
    <n v="1.1118163414082676"/>
    <n v="13.341796096899214"/>
  </r>
  <r>
    <s v="DE Florida"/>
    <x v="29"/>
    <s v="Transmission"/>
    <s v="PEF Transmission Expansion GG Lines - Deland W - Dona Vist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695197623624996"/>
    <n v="2.9813440430216658"/>
    <n v="3.1931683236808324"/>
    <n v="8.9440321290649969"/>
    <n v="3.404992604339999"/>
    <n v="3.404992604339999"/>
    <n v="3.404992604339999"/>
    <n v="3.404992604339999"/>
    <n v="3.404992604339999"/>
    <n v="3.404992604339999"/>
    <n v="3.404992604339999"/>
    <n v="3.404992604339999"/>
    <n v="3.404992604339999"/>
    <n v="3.404992604339999"/>
    <n v="3.404992604339999"/>
    <n v="3.404992604339999"/>
    <n v="40.859911252079996"/>
  </r>
  <r>
    <s v="DE Florida"/>
    <x v="29"/>
    <s v="Transmission"/>
    <s v="PEF Transmission Expansion GG Lines - Deland W - Dona Vist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183820021531766"/>
    <n v="0.66939894747448803"/>
    <n v="0.71695969473365839"/>
    <n v="2.0081968424234642"/>
    <n v="0.76452044199282876"/>
    <n v="0.76452044199282876"/>
    <n v="0.76452044199282876"/>
    <n v="0.76452044199282876"/>
    <n v="0.76452044199282876"/>
    <n v="0.76452044199282876"/>
    <n v="0.76452044199282876"/>
    <n v="0.76452044199282876"/>
    <n v="0.76452044199282876"/>
    <n v="0.76452044199282876"/>
    <n v="0.76452044199282876"/>
    <n v="0.76452044199282876"/>
    <n v="9.1742453039139473"/>
  </r>
  <r>
    <s v="DE Florida"/>
    <x v="29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2.1963643622073242E-3"/>
    <n v="4.4501761623084359E-3"/>
    <n v="6.7111320658541935E-3"/>
    <n v="8.9792577634104451E-3"/>
    <n v="1.1254579046387105E-2"/>
    <n v="1.3537121807469575E-2"/>
    <n v="1.3537121807469575E-2"/>
    <n v="1.3537121807469575E-2"/>
    <n v="1.3537121807469575E-2"/>
    <n v="1.3537121807469575E-2"/>
    <n v="1.3537121807469575E-2"/>
    <n v="0.11481424024498496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0.16244546168963489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0.16244546168963489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0.16244546168963489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0.16244546168963489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1.3537121807469575E-2"/>
    <n v="0.16244546168963489"/>
  </r>
  <r>
    <s v="DE Florida"/>
    <x v="29"/>
    <s v="Transmission"/>
    <s v="PEF Transmission Expansion GG Lin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9.933589373714014"/>
    <n v="9.933589373714014"/>
    <n v="9.933589373714014"/>
    <n v="14.741986550763228"/>
    <n v="14.741986550763228"/>
    <n v="14.741986550763228"/>
    <n v="21.550905212167404"/>
    <n v="21.550905212167404"/>
    <n v="21.550905212167404"/>
    <n v="138.67944340993395"/>
    <n v="28.053248701259044"/>
    <n v="28.053248701259044"/>
    <n v="28.053248701259044"/>
    <n v="32.592636698204373"/>
    <n v="32.592636698204373"/>
    <n v="32.592636698204373"/>
    <n v="36.161388144967418"/>
    <n v="36.161388144967418"/>
    <n v="36.161388144967418"/>
    <n v="39.766646740974501"/>
    <n v="39.766646740974501"/>
    <n v="39.766646740974501"/>
    <n v="409.72176085621606"/>
    <n v="42.566761467258566"/>
    <n v="42.566761467258566"/>
    <n v="42.566761467258566"/>
    <n v="49.570531894503596"/>
    <n v="49.570531894503596"/>
    <n v="49.570531894503596"/>
    <n v="55.076718160547941"/>
    <n v="55.076718160547941"/>
    <n v="55.076718160547941"/>
    <n v="60.639230894484101"/>
    <n v="60.639230894484101"/>
    <n v="60.639230894484101"/>
    <n v="623.55972725038259"/>
    <n v="64.959496253582131"/>
    <n v="64.959496253582131"/>
    <n v="64.959496253582131"/>
    <n v="75.019594634370861"/>
    <n v="75.019594634370861"/>
    <n v="75.019594634370861"/>
    <n v="82.928588242138616"/>
    <n v="82.928588242138616"/>
    <n v="82.928588242138616"/>
    <n v="90.918488243729612"/>
    <n v="90.918488243729612"/>
    <n v="90.918488243729612"/>
    <n v="941.47850212146363"/>
    <n v="97.124044953479796"/>
    <n v="97.124044953479796"/>
    <n v="97.124044953479796"/>
    <n v="102.38229576740227"/>
    <n v="102.38229576740227"/>
    <n v="102.38229576740227"/>
    <n v="106.51619888655766"/>
    <n v="106.51619888655766"/>
    <n v="106.51619888655766"/>
    <n v="110.69239047000728"/>
    <n v="110.69239047000728"/>
    <n v="110.69239047000728"/>
    <n v="1250.1447902323409"/>
    <n v="113.93593464948145"/>
    <n v="113.93593464948145"/>
    <n v="113.93593464948145"/>
    <n v="113.93593464948145"/>
    <n v="113.93593464948145"/>
    <n v="113.93593464948145"/>
    <n v="113.93593464948145"/>
    <n v="113.93593464948145"/>
    <n v="113.93593464948145"/>
    <n v="113.93593464948145"/>
    <n v="113.93593464948145"/>
    <n v="113.93593464948145"/>
    <n v="1367.231215793777"/>
  </r>
  <r>
    <s v="DE Florida"/>
    <x v="29"/>
    <s v="Transmission"/>
    <s v="PEF Transmission Expansion GG Lin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1.9863148602454908"/>
    <n v="1.9863148602454908"/>
    <n v="1.9863148602454908"/>
    <n v="3.0659406809856469"/>
    <n v="3.0659406809856469"/>
    <n v="3.0659406809856469"/>
    <n v="4.5947420939094057"/>
    <n v="4.5947420939094057"/>
    <n v="4.5947420939094057"/>
    <n v="28.940992905421634"/>
    <n v="6.0547084127593447"/>
    <n v="6.0547084127593447"/>
    <n v="6.0547084127593447"/>
    <n v="7.0739338035511317"/>
    <n v="7.0739338035511317"/>
    <n v="7.0739338035511317"/>
    <n v="7.8752228959163357"/>
    <n v="7.8752228959163357"/>
    <n v="7.8752228959163357"/>
    <n v="8.6847089111883271"/>
    <n v="8.6847089111883271"/>
    <n v="8.6847089111883271"/>
    <n v="89.065722070245414"/>
    <n v="9.3134165757632044"/>
    <n v="9.3134165757632044"/>
    <n v="9.3134165757632044"/>
    <n v="10.885967909892036"/>
    <n v="10.885967909892036"/>
    <n v="10.885967909892036"/>
    <n v="12.122267792730408"/>
    <n v="12.122267792730408"/>
    <n v="12.122267792730408"/>
    <n v="13.371214615263645"/>
    <n v="13.371214615263645"/>
    <n v="13.371214615263645"/>
    <n v="137.07860068094789"/>
    <n v="14.341240564117115"/>
    <n v="14.341240564117115"/>
    <n v="14.341240564117115"/>
    <n v="16.600026927050418"/>
    <n v="16.600026927050418"/>
    <n v="16.600026927050418"/>
    <n v="18.375827344655466"/>
    <n v="18.375827344655466"/>
    <n v="18.375827344655466"/>
    <n v="20.169793614335177"/>
    <n v="20.169793614335177"/>
    <n v="20.169793614335177"/>
    <n v="208.46066535047453"/>
    <n v="21.563122619661865"/>
    <n v="21.563122619661865"/>
    <n v="21.563122619661865"/>
    <n v="22.743753740929279"/>
    <n v="22.743753740929279"/>
    <n v="22.743753740929279"/>
    <n v="23.671935915476119"/>
    <n v="23.671935915476119"/>
    <n v="23.671935915476119"/>
    <n v="24.609613087272653"/>
    <n v="24.609613087272653"/>
    <n v="24.609613087272653"/>
    <n v="277.76527609001977"/>
    <n v="25.337883635218674"/>
    <n v="25.337883635218674"/>
    <n v="25.337883635218674"/>
    <n v="25.337883635218674"/>
    <n v="25.337883635218674"/>
    <n v="25.337883635218674"/>
    <n v="25.337883635218674"/>
    <n v="25.337883635218674"/>
    <n v="25.337883635218674"/>
    <n v="25.337883635218674"/>
    <n v="25.337883635218674"/>
    <n v="25.337883635218674"/>
    <n v="304.05460362262409"/>
  </r>
  <r>
    <s v="DE Florida"/>
    <x v="29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.893981570328862"/>
    <n v="95.093164692098981"/>
    <n v="95.166030951066105"/>
    <n v="95.212575527455627"/>
    <n v="95.219214583621735"/>
    <n v="95.219214583621735"/>
    <n v="95.219214583621735"/>
    <n v="95.219214583621735"/>
    <n v="95.219214583621735"/>
    <n v="95.219214583621735"/>
    <n v="951.68104024267984"/>
    <n v="95.219214583621735"/>
    <n v="95.219214583621735"/>
    <n v="95.219214583621735"/>
    <n v="95.219214583621735"/>
    <n v="95.219214583621735"/>
    <n v="95.219214583621735"/>
    <n v="95.219214583621735"/>
    <n v="95.219214583621735"/>
    <n v="95.219214583621735"/>
    <n v="95.219214583621735"/>
    <n v="95.219214583621735"/>
    <n v="95.219214583621735"/>
    <n v="1142.6305750034608"/>
    <n v="95.219214583621735"/>
    <n v="95.219214583621735"/>
    <n v="95.219214583621735"/>
    <n v="95.219214583621735"/>
    <n v="95.219214583621735"/>
    <n v="95.219214583621735"/>
    <n v="95.219214583621735"/>
    <n v="95.219214583621735"/>
    <n v="95.219214583621735"/>
    <n v="95.219214583621735"/>
    <n v="95.219214583621735"/>
    <n v="95.219214583621735"/>
    <n v="1142.6305750034608"/>
    <n v="95.219214583621735"/>
    <n v="95.219214583621735"/>
    <n v="95.219214583621735"/>
    <n v="95.219214583621735"/>
    <n v="95.219214583621735"/>
    <n v="95.219214583621735"/>
    <n v="95.219214583621735"/>
    <n v="95.219214583621735"/>
    <n v="95.219214583621735"/>
    <n v="95.219214583621735"/>
    <n v="95.219214583621735"/>
    <n v="95.219214583621735"/>
    <n v="1142.6305750034608"/>
    <n v="95.219214583621735"/>
    <n v="95.219214583621735"/>
    <n v="95.219214583621735"/>
    <n v="95.219214583621735"/>
    <n v="95.219214583621735"/>
    <n v="95.219214583621735"/>
    <n v="95.219214583621735"/>
    <n v="95.219214583621735"/>
    <n v="95.219214583621735"/>
    <n v="95.219214583621735"/>
    <n v="95.219214583621735"/>
    <n v="95.219214583621735"/>
    <n v="1142.6305750034608"/>
  </r>
  <r>
    <s v="DE Florida"/>
    <x v="29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28197012593291"/>
    <n v="4.6729194499046418"/>
    <n v="4.6892800565153303"/>
    <n v="4.6997306754295485"/>
    <n v="4.7012213377434851"/>
    <n v="4.7012213377434851"/>
    <n v="4.7012213377434851"/>
    <n v="4.7012213377434851"/>
    <n v="4.7012213377434851"/>
    <n v="4.7012213377434851"/>
    <n v="46.897455220903716"/>
    <n v="4.7012213377434851"/>
    <n v="4.7012213377434851"/>
    <n v="4.7012213377434851"/>
    <n v="4.7012213377434851"/>
    <n v="4.7012213377434851"/>
    <n v="4.7012213377434851"/>
    <n v="4.7012213377434851"/>
    <n v="4.7012213377434851"/>
    <n v="4.7012213377434851"/>
    <n v="4.7012213377434851"/>
    <n v="4.7012213377434851"/>
    <n v="4.7012213377434851"/>
    <n v="56.414656052921806"/>
    <n v="4.7012213377434851"/>
    <n v="4.7012213377434851"/>
    <n v="4.7012213377434851"/>
    <n v="4.7012213377434851"/>
    <n v="4.7012213377434851"/>
    <n v="4.7012213377434851"/>
    <n v="4.7012213377434851"/>
    <n v="4.7012213377434851"/>
    <n v="4.7012213377434851"/>
    <n v="4.7012213377434851"/>
    <n v="4.7012213377434851"/>
    <n v="4.7012213377434851"/>
    <n v="56.414656052921806"/>
    <n v="4.7012213377434851"/>
    <n v="4.7012213377434851"/>
    <n v="4.7012213377434851"/>
    <n v="4.7012213377434851"/>
    <n v="4.7012213377434851"/>
    <n v="4.7012213377434851"/>
    <n v="4.7012213377434851"/>
    <n v="4.7012213377434851"/>
    <n v="4.7012213377434851"/>
    <n v="4.7012213377434851"/>
    <n v="4.7012213377434851"/>
    <n v="4.7012213377434851"/>
    <n v="56.414656052921806"/>
    <n v="4.7012213377434851"/>
    <n v="4.7012213377434851"/>
    <n v="4.7012213377434851"/>
    <n v="4.7012213377434851"/>
    <n v="4.7012213377434851"/>
    <n v="4.7012213377434851"/>
    <n v="4.7012213377434851"/>
    <n v="4.7012213377434851"/>
    <n v="4.7012213377434851"/>
    <n v="4.7012213377434851"/>
    <n v="4.7012213377434851"/>
    <n v="4.7012213377434851"/>
    <n v="56.414656052921806"/>
  </r>
  <r>
    <s v="DE Florida"/>
    <x v="29"/>
    <s v="Transmission"/>
    <s v="PEF Transmission Expansion GG Martin West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184404016176611"/>
    <n v="19.239984009001986"/>
    <n v="19.301690635818556"/>
    <n v="19.361360845772399"/>
    <n v="19.422903466852713"/>
    <n v="19.482143338207162"/>
    <n v="19.482143338207162"/>
    <n v="19.482143338207162"/>
    <n v="19.482143338207162"/>
    <n v="19.482143338207162"/>
    <n v="19.482143338207162"/>
    <n v="213.40320300286521"/>
    <n v="19.482143338207162"/>
    <n v="19.482143338207162"/>
    <n v="19.482143338207162"/>
    <n v="19.482143338207162"/>
    <n v="19.482143338207162"/>
    <n v="19.482143338207162"/>
    <n v="19.482143338207162"/>
    <n v="19.482143338207162"/>
    <n v="19.482143338207162"/>
    <n v="19.482143338207162"/>
    <n v="19.482143338207162"/>
    <n v="19.482143338207162"/>
    <n v="233.78572005848591"/>
    <n v="19.482143338207162"/>
    <n v="19.482143338207162"/>
    <n v="19.482143338207162"/>
    <n v="19.482143338207162"/>
    <n v="19.482143338207162"/>
    <n v="19.482143338207162"/>
    <n v="19.482143338207162"/>
    <n v="19.482143338207162"/>
    <n v="19.482143338207162"/>
    <n v="19.482143338207162"/>
    <n v="19.482143338207162"/>
    <n v="19.482143338207162"/>
    <n v="233.78572005848591"/>
    <n v="19.482143338207162"/>
    <n v="19.482143338207162"/>
    <n v="19.482143338207162"/>
    <n v="19.482143338207162"/>
    <n v="19.482143338207162"/>
    <n v="19.482143338207162"/>
    <n v="19.482143338207162"/>
    <n v="19.482143338207162"/>
    <n v="19.482143338207162"/>
    <n v="19.482143338207162"/>
    <n v="19.482143338207162"/>
    <n v="19.482143338207162"/>
    <n v="233.78572005848591"/>
  </r>
  <r>
    <s v="DE Florida"/>
    <x v="29"/>
    <s v="Transmission"/>
    <s v="PEF Transmission Expansion GG Martin West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324262240212821"/>
    <n v="4.1449055582279559"/>
    <n v="4.158760500981006"/>
    <n v="4.1721582085794235"/>
    <n v="4.1859763272472135"/>
    <n v="4.1992774112418667"/>
    <n v="4.1992774112418667"/>
    <n v="4.1992774112418667"/>
    <n v="4.1992774112418667"/>
    <n v="4.1992774112418667"/>
    <n v="4.1992774112418667"/>
    <n v="45.989891286508083"/>
    <n v="4.1992774112418667"/>
    <n v="4.1992774112418667"/>
    <n v="4.1992774112418667"/>
    <n v="4.1992774112418667"/>
    <n v="4.1992774112418667"/>
    <n v="4.1992774112418667"/>
    <n v="4.1992774112418667"/>
    <n v="4.1992774112418667"/>
    <n v="4.1992774112418667"/>
    <n v="4.1992774112418667"/>
    <n v="4.1992774112418667"/>
    <n v="4.1992774112418667"/>
    <n v="50.391328934902397"/>
    <n v="4.1992774112418667"/>
    <n v="4.1992774112418667"/>
    <n v="4.1992774112418667"/>
    <n v="4.1992774112418667"/>
    <n v="4.1992774112418667"/>
    <n v="4.1992774112418667"/>
    <n v="4.1992774112418667"/>
    <n v="4.1992774112418667"/>
    <n v="4.1992774112418667"/>
    <n v="4.1992774112418667"/>
    <n v="4.1992774112418667"/>
    <n v="4.1992774112418667"/>
    <n v="50.391328934902397"/>
    <n v="4.1992774112418667"/>
    <n v="4.1992774112418667"/>
    <n v="4.1992774112418667"/>
    <n v="4.1992774112418667"/>
    <n v="4.1992774112418667"/>
    <n v="4.1992774112418667"/>
    <n v="4.1992774112418667"/>
    <n v="4.1992774112418667"/>
    <n v="4.1992774112418667"/>
    <n v="4.1992774112418667"/>
    <n v="4.1992774112418667"/>
    <n v="4.1992774112418667"/>
    <n v="50.391328934902397"/>
  </r>
  <r>
    <s v="DE Florida"/>
    <x v="29"/>
    <s v="Transmission"/>
    <s v="PEF Transmission Expansion GG New Cust 355"/>
    <s v="AFUDC Not Eligible"/>
    <s v="Expansion"/>
    <s v="Customer Adds"/>
    <s v="Transmission - Customer Additions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.40137738214517293"/>
    <n v="0.40137738214517293"/>
    <n v="0.40137738214517293"/>
    <n v="0.72573786068566692"/>
    <n v="0.72573786068566692"/>
    <n v="0.72573786068566692"/>
    <n v="0.96986329233198687"/>
    <n v="0.96986329233198687"/>
    <n v="0.96986329233198687"/>
    <n v="6.2909356054884809"/>
    <n v="0.48663685617700486"/>
    <n v="0.48663685617700486"/>
    <n v="0.48663685617700486"/>
    <n v="0.69059465832505695"/>
    <n v="0.69059465832505695"/>
    <n v="0.69059465832505695"/>
    <n v="0.89728949104490885"/>
    <n v="0.89728949104490885"/>
    <n v="0.89728949104490885"/>
    <n v="1.1017424331747609"/>
    <n v="1.1017424331747609"/>
    <n v="1.1017424331747609"/>
    <n v="9.5287903161651943"/>
    <n v="1.309467018525013"/>
    <n v="1.309467018525013"/>
    <n v="1.309467018525013"/>
    <n v="1.4726027633626426"/>
    <n v="1.4726027633626426"/>
    <n v="1.4726027633626426"/>
    <n v="1.7052007031593215"/>
    <n v="1.7052007031593215"/>
    <n v="1.7052007031593215"/>
    <n v="1.9127100020910976"/>
    <n v="1.9127100020910976"/>
    <n v="1.9127100020910976"/>
    <n v="19.19994146141422"/>
    <n v="2.1673529640050124"/>
    <n v="2.1673529640050124"/>
    <n v="2.1673529640050124"/>
    <n v="2.3353827501482196"/>
    <n v="2.3353827501482196"/>
    <n v="2.3353827501482196"/>
    <n v="2.5749585838827969"/>
    <n v="2.5749585838827969"/>
    <n v="2.5749585838827969"/>
    <n v="2.7886931223000961"/>
    <n v="2.7886931223000961"/>
    <n v="2.7886931223000961"/>
    <n v="29.599162261008374"/>
    <n v="3.0509753250450129"/>
    <n v="3.0509753250450129"/>
    <n v="3.0509753250450129"/>
    <n v="3.2307061389039915"/>
    <n v="3.2307061389039915"/>
    <n v="3.2307061389039915"/>
    <n v="3.3878875485831386"/>
    <n v="3.3878875485831386"/>
    <n v="3.3878875485831386"/>
    <n v="3.5785024254672866"/>
    <n v="3.5785024254672866"/>
    <n v="3.5785024254672866"/>
    <n v="39.744214313998285"/>
    <n v="3.7909953250450128"/>
    <n v="3.7909953250450128"/>
    <n v="3.7909953250450128"/>
    <n v="3.7909953250450128"/>
    <n v="3.7909953250450128"/>
    <n v="3.7909953250450128"/>
    <n v="3.7909953250450128"/>
    <n v="3.7909953250450128"/>
    <n v="3.7909953250450128"/>
    <n v="3.7909953250450128"/>
    <n v="3.7909953250450128"/>
    <n v="3.7909953250450128"/>
    <n v="45.49194390054015"/>
  </r>
  <r>
    <s v="DE Florida"/>
    <x v="29"/>
    <s v="Transmission"/>
    <s v="PEF Transmission Expansion GG New Cust 356"/>
    <s v="AFUDC Not Eligible"/>
    <s v="Expansion"/>
    <s v="Customer Adds"/>
    <s v="Transmission - Customer Additions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9.012096332086808E-2"/>
    <n v="9.012096332086808E-2"/>
    <n v="9.012096332086808E-2"/>
    <n v="0.16294937889590003"/>
    <n v="0.16294937889590003"/>
    <n v="0.16294937889590003"/>
    <n v="0.21776267941997313"/>
    <n v="0.21776267941997313"/>
    <n v="0.21776267941997313"/>
    <n v="1.4124990649102238"/>
    <n v="0.10926420923799887"/>
    <n v="0.10926420923799887"/>
    <n v="0.10926420923799887"/>
    <n v="0.15505870196240787"/>
    <n v="0.15505870196240787"/>
    <n v="0.15505870196240787"/>
    <n v="0.20146773811338214"/>
    <n v="0.20146773811338214"/>
    <n v="0.20146773811338214"/>
    <n v="0.24737340424746365"/>
    <n v="0.24737340424746365"/>
    <n v="0.24737340424746365"/>
    <n v="2.1394921606837576"/>
    <n v="0.29401364998612789"/>
    <n v="0.29401364998612789"/>
    <n v="0.29401364998612789"/>
    <n v="0.34079594957082093"/>
    <n v="0.34079594957082093"/>
    <n v="0.34079594957082093"/>
    <n v="0.38170884390915005"/>
    <n v="0.38170884390915005"/>
    <n v="0.38170884390915005"/>
    <n v="0.43132416631396847"/>
    <n v="0.43132416631396847"/>
    <n v="0.43132416631396847"/>
    <n v="4.3435278293402027"/>
    <n v="0.48663413949375045"/>
    <n v="0.48663413949375045"/>
    <n v="0.48663413949375045"/>
    <n v="0.53481989917280337"/>
    <n v="0.53481989917280337"/>
    <n v="0.53481989917280337"/>
    <n v="0.57696017256385845"/>
    <n v="0.57696017256385845"/>
    <n v="0.57696017256385845"/>
    <n v="0.62806394520909092"/>
    <n v="0.62806394520909092"/>
    <n v="0.62806394520909092"/>
    <n v="6.6794344693185081"/>
    <n v="0.68503320713225146"/>
    <n v="0.68503320713225146"/>
    <n v="0.68503320713225146"/>
    <n v="0.72538803230163851"/>
    <n v="0.72538803230163851"/>
    <n v="0.72538803230163851"/>
    <n v="0.76067985662096038"/>
    <n v="0.76067985662096038"/>
    <n v="0.76067985662096038"/>
    <n v="0.80347847231843106"/>
    <n v="0.80347847231843106"/>
    <n v="0.80347847231843106"/>
    <n v="8.9237387051198453"/>
    <n v="0.85118934408315561"/>
    <n v="0.85118934408315561"/>
    <n v="0.85118934408315561"/>
    <n v="0.85118934408315561"/>
    <n v="0.85118934408315561"/>
    <n v="0.85118934408315561"/>
    <n v="0.85118934408315561"/>
    <n v="0.85118934408315561"/>
    <n v="0.85118934408315561"/>
    <n v="0.85118934408315561"/>
    <n v="0.85118934408315561"/>
    <n v="0.85118934408315561"/>
    <n v="10.21427212899787"/>
  </r>
  <r>
    <s v="DE Florida"/>
    <x v="29"/>
    <s v="Transmission"/>
    <s v="PEF Transmission Expansion GG New Source to Alachu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228046868702023"/>
    <n v="19.053620464389862"/>
    <n v="20.392137184171855"/>
    <n v="22.303585304814689"/>
    <n v="22.905320720758784"/>
    <n v="24.406351425168609"/>
    <n v="24.406351425168609"/>
    <n v="151.69541339317442"/>
    <n v="24.406351425168609"/>
    <n v="24.406351425168609"/>
    <n v="24.406351425168609"/>
    <n v="24.406351425168609"/>
    <n v="24.406351425168609"/>
    <n v="24.406351425168609"/>
    <n v="24.406351425168609"/>
    <n v="24.406351425168609"/>
    <n v="24.406351425168609"/>
    <n v="24.406351425168609"/>
    <n v="24.406351425168609"/>
    <n v="24.406351425168609"/>
    <n v="292.87621710202336"/>
    <n v="24.406351425168609"/>
    <n v="24.406351425168609"/>
    <n v="24.406351425168609"/>
    <n v="24.406351425168609"/>
    <n v="24.406351425168609"/>
    <n v="24.406351425168609"/>
    <n v="24.406351425168609"/>
    <n v="24.406351425168609"/>
    <n v="24.406351425168609"/>
    <n v="24.406351425168609"/>
    <n v="24.406351425168609"/>
    <n v="24.406351425168609"/>
    <n v="292.87621710202336"/>
  </r>
  <r>
    <s v="DE Florida"/>
    <x v="29"/>
    <s v="Transmission"/>
    <s v="PEF Transmission Expansion GG New Source to Alachu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927297260392388"/>
    <n v="4.2780951478226488"/>
    <n v="4.578631305498349"/>
    <n v="5.0078073219682819"/>
    <n v="5.14291452471931"/>
    <n v="5.4799398257779721"/>
    <n v="5.4799398257779721"/>
    <n v="34.060057677603773"/>
    <n v="5.4799398257779721"/>
    <n v="5.4799398257779721"/>
    <n v="5.4799398257779721"/>
    <n v="5.4799398257779721"/>
    <n v="5.4799398257779721"/>
    <n v="5.4799398257779721"/>
    <n v="5.4799398257779721"/>
    <n v="5.4799398257779721"/>
    <n v="5.4799398257779721"/>
    <n v="5.4799398257779721"/>
    <n v="5.4799398257779721"/>
    <n v="5.4799398257779721"/>
    <n v="65.75927790933568"/>
    <n v="5.4799398257779721"/>
    <n v="5.4799398257779721"/>
    <n v="5.4799398257779721"/>
    <n v="5.4799398257779721"/>
    <n v="5.4799398257779721"/>
    <n v="5.4799398257779721"/>
    <n v="5.4799398257779721"/>
    <n v="5.4799398257779721"/>
    <n v="5.4799398257779721"/>
    <n v="5.4799398257779721"/>
    <n v="5.4799398257779721"/>
    <n v="5.4799398257779721"/>
    <n v="65.75927790933568"/>
  </r>
  <r>
    <s v="DE Florida"/>
    <x v="29"/>
    <s v="Transmission"/>
    <s v="PEF Transmission Expansion GG Powerline to Holder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19.201284589034465"/>
    <n v="19.221460124304464"/>
    <n v="19.251183301411867"/>
    <n v="19.317993191335766"/>
    <n v="19.385922076601965"/>
    <n v="19.426818434579065"/>
    <n v="19.426818434579065"/>
    <n v="19.426818434579065"/>
    <n v="19.426818434579065"/>
    <n v="19.426818434579065"/>
    <n v="19.426818434579065"/>
    <n v="212.93875389016296"/>
    <n v="19.426818434579065"/>
    <n v="19.426818434579065"/>
    <n v="19.426818434579065"/>
    <n v="19.426818434579065"/>
    <n v="19.426818434579065"/>
    <n v="19.426818434579065"/>
    <n v="19.426818434579065"/>
    <n v="19.426818434579065"/>
    <n v="19.426818434579065"/>
    <n v="19.426818434579065"/>
    <n v="19.426818434579065"/>
    <n v="19.426818434579065"/>
    <n v="233.12182121494882"/>
    <n v="19.426818434579065"/>
    <n v="19.426818434579065"/>
    <n v="19.426818434579065"/>
    <n v="19.426818434579065"/>
    <n v="19.426818434579065"/>
    <n v="19.426818434579065"/>
    <n v="19.426818434579065"/>
    <n v="19.426818434579065"/>
    <n v="19.426818434579065"/>
    <n v="19.426818434579065"/>
    <n v="19.426818434579065"/>
    <n v="19.426818434579065"/>
    <n v="233.12182121494882"/>
    <n v="19.426818434579065"/>
    <n v="19.426818434579065"/>
    <n v="19.426818434579065"/>
    <n v="19.426818434579065"/>
    <n v="19.426818434579065"/>
    <n v="19.426818434579065"/>
    <n v="19.426818434579065"/>
    <n v="19.426818434579065"/>
    <n v="19.426818434579065"/>
    <n v="19.426818434579065"/>
    <n v="19.426818434579065"/>
    <n v="19.426818434579065"/>
    <n v="233.12182121494882"/>
    <n v="19.426818434579065"/>
    <n v="19.426818434579065"/>
    <n v="19.426818434579065"/>
    <n v="19.426818434579065"/>
    <n v="19.426818434579065"/>
    <n v="19.426818434579065"/>
    <n v="19.426818434579065"/>
    <n v="19.426818434579065"/>
    <n v="19.426818434579065"/>
    <n v="19.426818434579065"/>
    <n v="19.426818434579065"/>
    <n v="19.426818434579065"/>
    <n v="233.12182121494882"/>
    <n v="19.426818434579065"/>
    <n v="19.426818434579065"/>
    <n v="19.426818434579065"/>
    <n v="19.426818434579065"/>
    <n v="19.426818434579065"/>
    <n v="19.426818434579065"/>
    <n v="19.426818434579065"/>
    <n v="19.426818434579065"/>
    <n v="19.426818434579065"/>
    <n v="19.426818434579065"/>
    <n v="19.426818434579065"/>
    <n v="19.426818434579065"/>
    <n v="233.12182121494882"/>
  </r>
  <r>
    <s v="DE Florida"/>
    <x v="29"/>
    <s v="Transmission"/>
    <s v="PEF Transmission Expansion GG Powerline to Holder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.174530980967893E-2"/>
    <n v="1.6275307649439907E-2"/>
    <n v="2.294903036784365E-2"/>
    <n v="3.7949804968354948E-2"/>
    <n v="5.3201826755891753E-2"/>
    <n v="6.238425541570667E-2"/>
    <n v="6.238425541570667E-2"/>
    <n v="6.238425541570667E-2"/>
    <n v="6.238425541570667E-2"/>
    <n v="6.238425541570667E-2"/>
    <n v="6.238425541570667E-2"/>
    <n v="0.51642681204544927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0.74861106498848018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0.74861106498848018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0.74861106498848018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0.74861106498848018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6.238425541570667E-2"/>
    <n v="0.74861106498848018"/>
  </r>
  <r>
    <s v="DE Florida"/>
    <x v="29"/>
    <s v="Transmission"/>
    <s v="PEF Transmission Expansion GG Rio Pinar to Econ to Winter Park Eas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0.57925467054263513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0.63191418604651106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0.63191418604651106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0.63191418604651106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0.63191418604651106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5.2659515503875917E-2"/>
    <n v="0.63191418604651106"/>
  </r>
  <r>
    <s v="DE Florida"/>
    <x v="29"/>
    <s v="Transmission"/>
    <s v="PEF Transmission Expansion GG Rio Pinar to Econ to Winter Park Eas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.35072422707398099"/>
    <n v="0.56063319842809689"/>
    <n v="0.70161364618549094"/>
    <n v="0.70785796454629091"/>
    <n v="0.71321717828599085"/>
    <n v="0.71508598039279092"/>
    <n v="0.71508598039279092"/>
    <n v="0.71508598039279092"/>
    <n v="0.71508598039279092"/>
    <n v="0.71508598039279092"/>
    <n v="0.71508598039279092"/>
    <n v="7.3245620968765976"/>
    <n v="0.71508598039279092"/>
    <n v="0.71508598039279092"/>
    <n v="0.71508598039279092"/>
    <n v="0.71508598039279092"/>
    <n v="0.71508598039279092"/>
    <n v="0.71508598039279092"/>
    <n v="0.71508598039279092"/>
    <n v="0.71508598039279092"/>
    <n v="0.71508598039279092"/>
    <n v="0.71508598039279092"/>
    <n v="0.71508598039279092"/>
    <n v="0.71508598039279092"/>
    <n v="8.5810317647134919"/>
    <n v="0.71508598039279092"/>
    <n v="0.71508598039279092"/>
    <n v="0.71508598039279092"/>
    <n v="0.71508598039279092"/>
    <n v="0.71508598039279092"/>
    <n v="0.71508598039279092"/>
    <n v="0.71508598039279092"/>
    <n v="0.71508598039279092"/>
    <n v="0.71508598039279092"/>
    <n v="0.71508598039279092"/>
    <n v="0.71508598039279092"/>
    <n v="0.71508598039279092"/>
    <n v="8.5810317647134919"/>
    <n v="0.71508598039279092"/>
    <n v="0.71508598039279092"/>
    <n v="0.71508598039279092"/>
    <n v="0.71508598039279092"/>
    <n v="0.71508598039279092"/>
    <n v="0.71508598039279092"/>
    <n v="0.71508598039279092"/>
    <n v="0.71508598039279092"/>
    <n v="0.71508598039279092"/>
    <n v="0.71508598039279092"/>
    <n v="0.71508598039279092"/>
    <n v="0.71508598039279092"/>
    <n v="8.5810317647134919"/>
    <n v="0.71508598039279092"/>
    <n v="0.71508598039279092"/>
    <n v="0.71508598039279092"/>
    <n v="0.71508598039279092"/>
    <n v="0.71508598039279092"/>
    <n v="0.71508598039279092"/>
    <n v="0.71508598039279092"/>
    <n v="0.71508598039279092"/>
    <n v="0.71508598039279092"/>
    <n v="0.71508598039279092"/>
    <n v="0.71508598039279092"/>
    <n v="0.71508598039279092"/>
    <n v="8.5810317647134919"/>
    <n v="0.71508598039279092"/>
    <n v="0.71508598039279092"/>
    <n v="0.71508598039279092"/>
    <n v="0.71508598039279092"/>
    <n v="0.71508598039279092"/>
    <n v="0.71508598039279092"/>
    <n v="0.71508598039279092"/>
    <n v="0.71508598039279092"/>
    <n v="0.71508598039279092"/>
    <n v="0.71508598039279092"/>
    <n v="0.71508598039279092"/>
    <n v="0.71508598039279092"/>
    <n v="8.5810317647134919"/>
  </r>
  <r>
    <s v="DE Florida"/>
    <x v="29"/>
    <s v="Transmission"/>
    <s v="PEF Transmission Expansion GG Rio Pinar to Econ to Winter Park Eas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7.8747848309105736E-2"/>
    <n v="0.12587855260295985"/>
    <n v="0.15753278706280874"/>
    <n v="0.15893481919264593"/>
    <n v="0.16013811944410233"/>
    <n v="0.16055772018298992"/>
    <n v="0.16055772018298992"/>
    <n v="0.16055772018298992"/>
    <n v="0.16055772018298992"/>
    <n v="0.16055772018298992"/>
    <n v="0.16055772018298992"/>
    <n v="1.6445784477095624"/>
    <n v="0.16055772018298992"/>
    <n v="0.16055772018298992"/>
    <n v="0.16055772018298992"/>
    <n v="0.16055772018298992"/>
    <n v="0.16055772018298992"/>
    <n v="0.16055772018298992"/>
    <n v="0.16055772018298992"/>
    <n v="0.16055772018298992"/>
    <n v="0.16055772018298992"/>
    <n v="0.16055772018298992"/>
    <n v="0.16055772018298992"/>
    <n v="0.16055772018298992"/>
    <n v="1.9266926421958794"/>
    <n v="0.16055772018298992"/>
    <n v="0.16055772018298992"/>
    <n v="0.16055772018298992"/>
    <n v="0.16055772018298992"/>
    <n v="0.16055772018298992"/>
    <n v="0.16055772018298992"/>
    <n v="0.16055772018298992"/>
    <n v="0.16055772018298992"/>
    <n v="0.16055772018298992"/>
    <n v="0.16055772018298992"/>
    <n v="0.16055772018298992"/>
    <n v="0.16055772018298992"/>
    <n v="1.9266926421958794"/>
    <n v="0.16055772018298992"/>
    <n v="0.16055772018298992"/>
    <n v="0.16055772018298992"/>
    <n v="0.16055772018298992"/>
    <n v="0.16055772018298992"/>
    <n v="0.16055772018298992"/>
    <n v="0.16055772018298992"/>
    <n v="0.16055772018298992"/>
    <n v="0.16055772018298992"/>
    <n v="0.16055772018298992"/>
    <n v="0.16055772018298992"/>
    <n v="0.16055772018298992"/>
    <n v="1.9266926421958794"/>
    <n v="0.16055772018298992"/>
    <n v="0.16055772018298992"/>
    <n v="0.16055772018298992"/>
    <n v="0.16055772018298992"/>
    <n v="0.16055772018298992"/>
    <n v="0.16055772018298992"/>
    <n v="0.16055772018298992"/>
    <n v="0.16055772018298992"/>
    <n v="0.16055772018298992"/>
    <n v="0.16055772018298992"/>
    <n v="0.16055772018298992"/>
    <n v="0.16055772018298992"/>
    <n v="1.9266926421958794"/>
    <n v="0.16055772018298992"/>
    <n v="0.16055772018298992"/>
    <n v="0.16055772018298992"/>
    <n v="0.16055772018298992"/>
    <n v="0.16055772018298992"/>
    <n v="0.16055772018298992"/>
    <n v="0.16055772018298992"/>
    <n v="0.16055772018298992"/>
    <n v="0.16055772018298992"/>
    <n v="0.16055772018298992"/>
    <n v="0.16055772018298992"/>
    <n v="0.16055772018298992"/>
    <n v="1.9266926421958794"/>
  </r>
  <r>
    <s v="DE Florida"/>
    <x v="29"/>
    <s v="Transmission"/>
    <s v="PEF Transmission Expansion GG Ross Prairie-Shaw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422778306598204"/>
    <n v="23.244657926834357"/>
    <n v="24.066537547070514"/>
    <n v="24.88841716730667"/>
    <n v="25.710296787542823"/>
    <n v="120.33268773535258"/>
    <n v="26.532176407778984"/>
    <n v="26.532176407778984"/>
    <n v="26.532176407778984"/>
    <n v="26.532176407778984"/>
    <n v="26.532176407778984"/>
    <n v="26.532176407778984"/>
    <n v="26.532176407778984"/>
    <n v="26.532176407778984"/>
    <n v="26.532176407778984"/>
    <n v="26.532176407778984"/>
    <n v="26.532176407778984"/>
    <n v="26.532176407778984"/>
    <n v="318.38611689334783"/>
  </r>
  <r>
    <s v="DE Florida"/>
    <x v="29"/>
    <s v="Transmission"/>
    <s v="PEF Transmission Expansion GG Ross Prairie-Shaw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345696374839743"/>
    <n v="5.219105653722881"/>
    <n v="5.4036416699617886"/>
    <n v="5.5881776862006953"/>
    <n v="5.772713702439602"/>
    <n v="27.01820834980894"/>
    <n v="5.9572497186785087"/>
    <n v="5.9572497186785087"/>
    <n v="5.9572497186785087"/>
    <n v="5.9572497186785087"/>
    <n v="5.9572497186785087"/>
    <n v="5.9572497186785087"/>
    <n v="5.9572497186785087"/>
    <n v="5.9572497186785087"/>
    <n v="5.9572497186785087"/>
    <n v="5.9572497186785087"/>
    <n v="5.9572497186785087"/>
    <n v="5.9572497186785087"/>
    <n v="71.486996624142122"/>
  </r>
  <r>
    <s v="DE Florida"/>
    <x v="29"/>
    <s v="Transmission"/>
    <s v="PEF Transmission Expansion GG Silver Springs to Martin Wes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29108653011256"/>
    <n v="2.1743761784291409"/>
    <n v="2.4279751171902739"/>
    <n v="2.5331476724789459"/>
    <n v="2.5420432570896541"/>
    <n v="2.5468099112106617"/>
    <n v="2.5475303357770698"/>
    <n v="2.5475303357770698"/>
    <n v="2.5475303357770698"/>
    <n v="2.5475303357770698"/>
    <n v="2.5475303357770698"/>
    <n v="2.5475303357770698"/>
    <n v="29.438642804072344"/>
    <n v="2.5475303357770698"/>
    <n v="2.5475303357770698"/>
    <n v="2.5475303357770698"/>
    <n v="2.5475303357770698"/>
    <n v="2.5475303357770698"/>
    <n v="2.5475303357770698"/>
    <n v="2.5475303357770698"/>
    <n v="2.5475303357770698"/>
    <n v="2.5475303357770698"/>
    <n v="2.5475303357770698"/>
    <n v="2.5475303357770698"/>
    <n v="2.5475303357770698"/>
    <n v="30.570364029324832"/>
    <n v="2.5475303357770698"/>
    <n v="2.5475303357770698"/>
    <n v="2.5475303357770698"/>
    <n v="2.5475303357770698"/>
    <n v="2.5475303357770698"/>
    <n v="2.5475303357770698"/>
    <n v="2.5475303357770698"/>
    <n v="2.5475303357770698"/>
    <n v="2.5475303357770698"/>
    <n v="2.5475303357770698"/>
    <n v="2.5475303357770698"/>
    <n v="2.5475303357770698"/>
    <n v="30.570364029324832"/>
    <n v="2.5475303357770698"/>
    <n v="2.5475303357770698"/>
    <n v="2.5475303357770698"/>
    <n v="2.5475303357770698"/>
    <n v="2.5475303357770698"/>
    <n v="2.5475303357770698"/>
    <n v="2.5475303357770698"/>
    <n v="2.5475303357770698"/>
    <n v="2.5475303357770698"/>
    <n v="2.5475303357770698"/>
    <n v="2.5475303357770698"/>
    <n v="2.5475303357770698"/>
    <n v="30.570364029324832"/>
    <n v="2.5475303357770698"/>
    <n v="2.5475303357770698"/>
    <n v="2.5475303357770698"/>
    <n v="2.5475303357770698"/>
    <n v="2.5475303357770698"/>
    <n v="2.5475303357770698"/>
    <n v="2.5475303357770698"/>
    <n v="2.5475303357770698"/>
    <n v="2.5475303357770698"/>
    <n v="2.5475303357770698"/>
    <n v="2.5475303357770698"/>
    <n v="2.5475303357770698"/>
    <n v="30.570364029324832"/>
  </r>
  <r>
    <s v="DE Florida"/>
    <x v="29"/>
    <s v="Transmission"/>
    <s v="PEF Transmission Expansion GG Silver Springs to Martin Wes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75517349543733"/>
    <n v="0.43058708352787334"/>
    <n v="0.48752746351679094"/>
    <n v="0.51114177867046395"/>
    <n v="0.51313909762783694"/>
    <n v="0.51420935091143438"/>
    <n v="0.5143711073003413"/>
    <n v="0.5143711073003413"/>
    <n v="0.5143711073003413"/>
    <n v="0.5143711073003413"/>
    <n v="0.5143711073003413"/>
    <n v="0.5143711073003413"/>
    <n v="5.9183487676001816"/>
    <n v="0.5143711073003413"/>
    <n v="0.5143711073003413"/>
    <n v="0.5143711073003413"/>
    <n v="0.5143711073003413"/>
    <n v="0.5143711073003413"/>
    <n v="0.5143711073003413"/>
    <n v="0.5143711073003413"/>
    <n v="0.5143711073003413"/>
    <n v="0.5143711073003413"/>
    <n v="0.5143711073003413"/>
    <n v="0.5143711073003413"/>
    <n v="0.5143711073003413"/>
    <n v="6.1724532876040969"/>
    <n v="0.5143711073003413"/>
    <n v="0.5143711073003413"/>
    <n v="0.5143711073003413"/>
    <n v="0.5143711073003413"/>
    <n v="0.5143711073003413"/>
    <n v="0.5143711073003413"/>
    <n v="0.5143711073003413"/>
    <n v="0.5143711073003413"/>
    <n v="0.5143711073003413"/>
    <n v="0.5143711073003413"/>
    <n v="0.5143711073003413"/>
    <n v="0.5143711073003413"/>
    <n v="6.1724532876040969"/>
    <n v="0.5143711073003413"/>
    <n v="0.5143711073003413"/>
    <n v="0.5143711073003413"/>
    <n v="0.5143711073003413"/>
    <n v="0.5143711073003413"/>
    <n v="0.5143711073003413"/>
    <n v="0.5143711073003413"/>
    <n v="0.5143711073003413"/>
    <n v="0.5143711073003413"/>
    <n v="0.5143711073003413"/>
    <n v="0.5143711073003413"/>
    <n v="0.5143711073003413"/>
    <n v="6.1724532876040969"/>
    <n v="0.5143711073003413"/>
    <n v="0.5143711073003413"/>
    <n v="0.5143711073003413"/>
    <n v="0.5143711073003413"/>
    <n v="0.5143711073003413"/>
    <n v="0.5143711073003413"/>
    <n v="0.5143711073003413"/>
    <n v="0.5143711073003413"/>
    <n v="0.5143711073003413"/>
    <n v="0.5143711073003413"/>
    <n v="0.5143711073003413"/>
    <n v="0.5143711073003413"/>
    <n v="6.1724532876040969"/>
  </r>
  <r>
    <s v="DE Florida"/>
    <x v="29"/>
    <s v="Transmission"/>
    <s v="PEF Transmission Expansion GG Tarpon Spring to Odess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484646779082794"/>
    <n v="11.484646779082794"/>
    <n v="11.484646779082794"/>
    <n v="11.484646779082794"/>
    <n v="11.484646779082794"/>
    <n v="11.484646779082794"/>
    <n v="68.907880674496766"/>
  </r>
  <r>
    <s v="DE Florida"/>
    <x v="29"/>
    <s v="Transmission"/>
    <s v="PEF Transmission Expansion GG Tarpon Spring to Odess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786391490203528"/>
    <n v="2.5786391490203528"/>
    <n v="2.5786391490203528"/>
    <n v="2.5786391490203528"/>
    <n v="2.5786391490203528"/>
    <n v="2.5786391490203528"/>
    <n v="15.471834894122116"/>
  </r>
  <r>
    <s v="DE Florida"/>
    <x v="29"/>
    <s v="Transmission"/>
    <s v="PEF Transmission Expansion GG Waukeena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898638886009781"/>
    <n v="5.2898638886009781"/>
    <n v="5.2898638886009781"/>
    <n v="5.2898638886009781"/>
    <n v="5.2898638886009781"/>
    <n v="5.2898638886009781"/>
    <n v="5.2898638886009781"/>
    <n v="37.029047220206841"/>
  </r>
  <r>
    <s v="DE Florida"/>
    <x v="29"/>
    <s v="Transmission"/>
    <s v="PEF Transmission Expansion GG Waukeena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877291812735171"/>
    <n v="1.1877291812735171"/>
    <n v="1.1877291812735171"/>
    <n v="1.1877291812735171"/>
    <n v="1.1877291812735171"/>
    <n v="1.1877291812735171"/>
    <n v="1.1877291812735171"/>
    <n v="8.314104268914619"/>
  </r>
  <r>
    <s v="DE Florida"/>
    <x v="29"/>
    <s v="Transmission"/>
    <s v="PEF Transmission Expansion HB Capacity"/>
    <s v="AFUDC Not Eligible"/>
    <s v="Expansion"/>
    <s v="Other Transmission &amp; Distribution Expansion"/>
    <s v="Transmission Expan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1.6621452914113608"/>
    <n v="1.6621452914113608"/>
    <n v="1.6621452914113608"/>
    <n v="1.9585395687068148"/>
    <n v="1.9585395687068148"/>
    <n v="1.9585395687068148"/>
    <n v="2.1718281423374961"/>
    <n v="2.1718281423374961"/>
    <n v="2.1718281423374961"/>
    <n v="17.377539007367016"/>
    <n v="2.5738767102170415"/>
    <n v="2.5738767102170415"/>
    <n v="2.5738767102170415"/>
    <n v="2.894040987074995"/>
    <n v="2.894040987074995"/>
    <n v="2.894040987074995"/>
    <n v="2.9679393609920406"/>
    <n v="2.9679393609920406"/>
    <n v="2.9679393609920406"/>
    <n v="3.0622057119613584"/>
    <n v="3.0622057119613584"/>
    <n v="3.0622057119613584"/>
    <n v="34.494188310736305"/>
    <n v="3.1827770844647669"/>
    <n v="3.1827770844647669"/>
    <n v="3.1827770844647669"/>
    <n v="3.4681841561391336"/>
    <n v="3.4681841561391336"/>
    <n v="3.4681841561391336"/>
    <n v="3.5340600830481144"/>
    <n v="3.5340600830481144"/>
    <n v="3.5340600830481144"/>
    <n v="3.618092828523706"/>
    <n v="3.618092828523706"/>
    <n v="3.618092828523706"/>
    <n v="41.409342456527163"/>
    <n v="3.7255749084819123"/>
    <n v="3.7255749084819123"/>
    <n v="3.7255749084819123"/>
    <n v="4.5427836187596764"/>
    <n v="4.5427836187596764"/>
    <n v="4.5427836187596764"/>
    <n v="4.7314067700776041"/>
    <n v="4.7314067700776041"/>
    <n v="4.7314067700776041"/>
    <n v="4.9720185080711135"/>
    <n v="4.9720185080711135"/>
    <n v="4.9720185080711135"/>
    <n v="53.915351416170928"/>
    <n v="5.2797729423260638"/>
    <n v="5.2797729423260638"/>
    <n v="5.2797729423260638"/>
    <n v="5.321251546351311"/>
    <n v="5.321251546351311"/>
    <n v="5.321251546351311"/>
    <n v="5.3308253858186507"/>
    <n v="5.3308253858186507"/>
    <n v="5.3308253858186507"/>
    <n v="5.3430379808124888"/>
    <n v="5.3430379808124888"/>
    <n v="5.3430379808124888"/>
    <n v="63.82466356592554"/>
    <n v="5.3586585001961664"/>
    <n v="5.3586585001961664"/>
    <n v="5.3586585001961664"/>
    <n v="5.3586585001961664"/>
    <n v="5.3586585001961664"/>
    <n v="5.3586585001961664"/>
    <n v="5.3586585001961664"/>
    <n v="5.3586585001961664"/>
    <n v="5.3586585001961664"/>
    <n v="5.3586585001961664"/>
    <n v="5.3586585001961664"/>
    <n v="5.3586585001961664"/>
    <n v="64.303902002353979"/>
  </r>
  <r>
    <s v="DE Florida"/>
    <x v="29"/>
    <s v="Transmission"/>
    <s v="PEF Transmission Expansion HB Cust Adds"/>
    <s v="AFUDC Not Eligible"/>
    <s v="Expansion"/>
    <s v="Customer Adds"/>
    <s v="Transmission Expan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1.6445974678568152"/>
    <n v="1.6445974678568152"/>
    <n v="1.6445974678568152"/>
    <n v="1.6447996385386334"/>
    <n v="1.6447996385386334"/>
    <n v="1.6447996385386334"/>
    <n v="1.6447996385386334"/>
    <n v="1.6447996385386334"/>
    <n v="1.6447996385386334"/>
    <n v="14.802590234802242"/>
    <n v="1.644799697365906"/>
    <n v="1.644799697365906"/>
    <n v="1.644799697365906"/>
    <n v="1.644799697365906"/>
    <n v="1.644799697365906"/>
    <n v="1.644799697365906"/>
    <n v="1.644799697365906"/>
    <n v="1.644799697365906"/>
    <n v="1.644799697365906"/>
    <n v="1.644799697365906"/>
    <n v="1.644799697365906"/>
    <n v="1.644799697365906"/>
    <n v="19.737596368390868"/>
    <n v="1.644799697365906"/>
    <n v="1.644799697365906"/>
    <n v="1.644799697365906"/>
    <n v="1.644799697365906"/>
    <n v="1.644799697365906"/>
    <n v="1.644799697365906"/>
    <n v="1.644799697365906"/>
    <n v="1.644799697365906"/>
    <n v="1.644799697365906"/>
    <n v="1.644799697365906"/>
    <n v="1.644799697365906"/>
    <n v="1.644799697365906"/>
    <n v="19.737596368390868"/>
    <n v="1.644799697365906"/>
    <n v="1.644799697365906"/>
    <n v="1.644799697365906"/>
    <n v="1.644799697365906"/>
    <n v="1.644799697365906"/>
    <n v="1.644799697365906"/>
    <n v="1.644799697365906"/>
    <n v="1.644799697365906"/>
    <n v="1.644799697365906"/>
    <n v="1.644799697365906"/>
    <n v="1.644799697365906"/>
    <n v="1.644799697365906"/>
    <n v="19.737596368390868"/>
    <n v="1.644799697365906"/>
    <n v="1.644799697365906"/>
    <n v="1.644799697365906"/>
    <n v="1.644799697365906"/>
    <n v="1.644799697365906"/>
    <n v="1.644799697365906"/>
    <n v="1.644799697365906"/>
    <n v="1.644799697365906"/>
    <n v="1.644799697365906"/>
    <n v="1.644799697365906"/>
    <n v="1.644799697365906"/>
    <n v="1.644799697365906"/>
    <n v="19.737596368390868"/>
    <n v="1.644799697365906"/>
    <n v="1.644799697365906"/>
    <n v="1.644799697365906"/>
    <n v="1.644799697365906"/>
    <n v="1.644799697365906"/>
    <n v="1.644799697365906"/>
    <n v="1.644799697365906"/>
    <n v="1.644799697365906"/>
    <n v="1.644799697365906"/>
    <n v="1.644799697365906"/>
    <n v="1.644799697365906"/>
    <n v="1.644799697365906"/>
    <n v="19.737596368390868"/>
  </r>
  <r>
    <s v="DE Florida"/>
    <x v="29"/>
    <s v="Transmission"/>
    <s v="PEF Transmission Expansion HB Voltage"/>
    <s v="AFUDC Not Eligible"/>
    <s v="Expansion"/>
    <s v="Other Transmission &amp; Distribution Expansion"/>
    <s v="Voltage Control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.87600082017272574"/>
    <n v="0.8837949510818166"/>
    <n v="0.8925336933545438"/>
    <n v="0.8959777376727257"/>
    <n v="0.90391603630908945"/>
    <n v="0.91171877858181671"/>
    <n v="0.91171877858181671"/>
    <n v="0.91171877858181671"/>
    <n v="0.91171877858181671"/>
    <n v="0.91171877858181671"/>
    <n v="0.91171877858181671"/>
    <n v="9.9225359100818"/>
    <n v="0.91171877858181671"/>
    <n v="0.91171877858181671"/>
    <n v="0.91171877858181671"/>
    <n v="0.91171877858181671"/>
    <n v="0.91171877858181671"/>
    <n v="0.91171877858181671"/>
    <n v="0.91171877858181671"/>
    <n v="0.91171877858181671"/>
    <n v="0.91171877858181671"/>
    <n v="0.91171877858181671"/>
    <n v="0.91171877858181671"/>
    <n v="0.91171877858181671"/>
    <n v="10.940625342981798"/>
    <n v="0.91171877858181671"/>
    <n v="0.91171877858181671"/>
    <n v="0.91171877858181671"/>
    <n v="0.91171877858181671"/>
    <n v="0.91171877858181671"/>
    <n v="0.91171877858181671"/>
    <n v="0.91171877858181671"/>
    <n v="0.91171877858181671"/>
    <n v="0.91171877858181671"/>
    <n v="0.91171877858181671"/>
    <n v="0.91171877858181671"/>
    <n v="0.91171877858181671"/>
    <n v="10.940625342981798"/>
    <n v="0.91171877858181671"/>
    <n v="0.91171877858181671"/>
    <n v="0.91171877858181671"/>
    <n v="0.91171877858181671"/>
    <n v="0.91171877858181671"/>
    <n v="0.91171877858181671"/>
    <n v="0.91171877858181671"/>
    <n v="0.91171877858181671"/>
    <n v="0.91171877858181671"/>
    <n v="0.91171877858181671"/>
    <n v="0.91171877858181671"/>
    <n v="0.91171877858181671"/>
    <n v="10.940625342981798"/>
    <n v="0.91171877858181671"/>
    <n v="0.91171877858181671"/>
    <n v="0.91171877858181671"/>
    <n v="0.91171877858181671"/>
    <n v="0.91171877858181671"/>
    <n v="0.91171877858181671"/>
    <n v="0.91171877858181671"/>
    <n v="0.91171877858181671"/>
    <n v="0.91171877858181671"/>
    <n v="0.91171877858181671"/>
    <n v="0.91171877858181671"/>
    <n v="0.91171877858181671"/>
    <n v="10.940625342981798"/>
    <n v="0.91171877858181671"/>
    <n v="0.91171877858181671"/>
    <n v="0.91171877858181671"/>
    <n v="0.91171877858181671"/>
    <n v="0.91171877858181671"/>
    <n v="0.91171877858181671"/>
    <n v="0.91171877858181671"/>
    <n v="0.91171877858181671"/>
    <n v="0.91171877858181671"/>
    <n v="0.91171877858181671"/>
    <n v="0.91171877858181671"/>
    <n v="0.91171877858181671"/>
    <n v="10.940625342981798"/>
  </r>
  <r>
    <s v="DE Florida"/>
    <x v="29"/>
    <s v="Transmission"/>
    <s v="PEF Transmission Maintenance FF"/>
    <s v="AFUDC Not Eligible"/>
    <s v="Maintenance"/>
    <s v="Maintenance"/>
    <s v="Transmis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2.5105948023831348"/>
    <n v="2.5105948023831348"/>
    <n v="2.5105948023831348"/>
    <n v="3.4199792940058078"/>
    <n v="3.4199792940058078"/>
    <n v="3.4199792940058078"/>
    <n v="4.3553535211761556"/>
    <n v="4.3553535211761556"/>
    <n v="4.3553535211761556"/>
    <n v="30.857782852695294"/>
    <n v="5.9006038372767344"/>
    <n v="5.9006038372767344"/>
    <n v="5.9006038372767344"/>
    <n v="7.566661120804639"/>
    <n v="7.566661120804639"/>
    <n v="7.566661120804639"/>
    <n v="8.6197606314360318"/>
    <n v="8.6197606314360318"/>
    <n v="8.6197606314360318"/>
    <n v="10.892110072062772"/>
    <n v="10.892110072062772"/>
    <n v="10.892110072062772"/>
    <n v="98.937406984740548"/>
    <n v="11.89717621454184"/>
    <n v="11.89717621454184"/>
    <n v="11.89717621454184"/>
    <n v="13.430504215612226"/>
    <n v="13.430504215612226"/>
    <n v="13.430504215612226"/>
    <n v="14.399706765566199"/>
    <n v="14.399706765566199"/>
    <n v="14.399706765566199"/>
    <n v="16.491025629556059"/>
    <n v="16.491025629556059"/>
    <n v="16.491025629556059"/>
    <n v="168.65523847582892"/>
    <n v="17.416021471006314"/>
    <n v="17.416021471006314"/>
    <n v="17.416021471006314"/>
    <n v="18.851672182208908"/>
    <n v="18.851672182208908"/>
    <n v="18.851672182208908"/>
    <n v="19.759133814142491"/>
    <n v="19.759133814142491"/>
    <n v="19.759133814142491"/>
    <n v="21.717229806873682"/>
    <n v="21.717229806873682"/>
    <n v="21.717229806873682"/>
    <n v="233.23217182269426"/>
    <n v="22.583300824592655"/>
    <n v="22.583300824592655"/>
    <n v="22.583300824592655"/>
    <n v="23.767136932082277"/>
    <n v="23.767136932082277"/>
    <n v="23.767136932082277"/>
    <n v="24.515428865253504"/>
    <n v="24.515428865253504"/>
    <n v="24.515428865253504"/>
    <n v="26.130072817321867"/>
    <n v="26.130072817321867"/>
    <n v="26.130072817321867"/>
    <n v="290.98781831775096"/>
    <n v="26.844234090095362"/>
    <n v="26.844234090095362"/>
    <n v="26.844234090095362"/>
    <n v="26.844234090095362"/>
    <n v="26.844234090095362"/>
    <n v="26.844234090095362"/>
    <n v="26.844234090095362"/>
    <n v="26.844234090095362"/>
    <n v="26.844234090095362"/>
    <n v="26.844234090095362"/>
    <n v="26.844234090095362"/>
    <n v="26.844234090095362"/>
    <n v="322.13080908114438"/>
  </r>
  <r>
    <s v="DE Florida"/>
    <x v="29"/>
    <s v="Transmission"/>
    <s v="PEF Transmission Maintenance FF SPP"/>
    <s v="AFUDC Not Eligible"/>
    <s v="Recoverable"/>
    <s v="Florida SPP"/>
    <s v="Transmission"/>
    <s v="FF - Transmission Stations "/>
    <s v="DEF - SPP"/>
    <s v="PEF Transmission (Excl. ECC) 353.1 SPP"/>
    <n v="0"/>
    <n v="0"/>
    <n v="0"/>
    <n v="0"/>
    <n v="0"/>
    <n v="0"/>
    <n v="0"/>
    <n v="0"/>
    <n v="0"/>
    <n v="0"/>
    <n v="0"/>
    <n v="0"/>
    <n v="0"/>
    <n v="0"/>
    <n v="6.5146627906976645E-2"/>
    <n v="0.13120325581395328"/>
    <n v="0.19764383720930201"/>
    <n v="0.2646981395348833"/>
    <n v="0.33210767441860412"/>
    <n v="0.39860872093023192"/>
    <n v="0.46588069767441781"/>
    <n v="0.53281709302325486"/>
    <n v="0.60001499999999897"/>
    <n v="0.66608069767441747"/>
    <n v="0.73204360465116147"/>
    <n v="4.3862453488372015"/>
    <n v="0.80338488372092876"/>
    <n v="0.87931244186046353"/>
    <n v="0.95413348837209133"/>
    <n v="1.0299234883720914"/>
    <n v="1.1066854651162772"/>
    <n v="1.1832947674418586"/>
    <n v="1.259503488372091"/>
    <n v="1.3354008139534863"/>
    <n v="1.4104486046511606"/>
    <n v="1.4865923255813929"/>
    <n v="1.5633165116279042"/>
    <n v="1.6401238372092997"/>
    <n v="14.652120116279045"/>
    <n v="1.717315116279067"/>
    <n v="1.8589042635065129"/>
    <n v="2.0004934107339589"/>
    <n v="2.1420825579614049"/>
    <n v="2.2836717051888509"/>
    <n v="2.4252608524162973"/>
    <n v="2.5668499996437433"/>
    <n v="2.7084391468711893"/>
    <n v="2.8500282940986357"/>
    <n v="2.9916174413260817"/>
    <n v="3.1332065885535276"/>
    <n v="3.2747957357809736"/>
    <n v="29.952665112360243"/>
    <n v="3.4163848837209243"/>
    <n v="3.5579740309483703"/>
    <n v="3.6995631781758163"/>
    <n v="3.8411523254032627"/>
    <n v="3.9827414726307087"/>
    <n v="4.1243306198581546"/>
    <n v="4.2659197670856006"/>
    <n v="4.4075089143130466"/>
    <n v="4.5490980615404926"/>
    <n v="4.6906872087679385"/>
    <n v="4.8322763559953845"/>
    <n v="4.9738655032228314"/>
    <n v="50.341502321662531"/>
    <n v="5.1154546511627821"/>
    <n v="5.2254851299453069"/>
    <n v="5.3569244855977196"/>
    <n v="5.5281126766880826"/>
    <n v="5.6500395485368564"/>
    <n v="5.7724825516323541"/>
    <n v="5.888997762416194"/>
    <n v="6.0382122192736727"/>
    <n v="6.1917691640844064"/>
    <n v="6.3266453590741545"/>
    <n v="6.4772552104653141"/>
    <n v="6.636647127000689"/>
    <n v="70.208025885877547"/>
    <n v="6.8145244186046376"/>
    <n v="6.8145244186046376"/>
    <n v="6.8145244186046376"/>
    <n v="6.8145244186046376"/>
    <n v="6.8145244186046376"/>
    <n v="6.8145244186046376"/>
    <n v="6.8145244186046376"/>
    <n v="6.8145244186046376"/>
    <n v="6.8145244186046376"/>
    <n v="6.8145244186046376"/>
    <n v="6.8145244186046376"/>
    <n v="6.8145244186046376"/>
    <n v="81.774293023255623"/>
  </r>
  <r>
    <s v="DE Florida"/>
    <x v="29"/>
    <s v="Transmission"/>
    <s v="PEF Transmission Maintenance FF_PS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116279069767413"/>
    <n v="1.5116279069767413"/>
    <n v="1.5116279069767413"/>
    <n v="1.5116279069767413"/>
    <n v="1.5116279069767413"/>
    <n v="1.5116279069767413"/>
    <n v="1.5116279069767413"/>
    <n v="1.5116279069767413"/>
    <n v="1.5116279069767413"/>
    <n v="1.5116279069767413"/>
    <n v="1.5116279069767413"/>
    <n v="1.5116279069767413"/>
    <n v="18.139534883720895"/>
    <n v="4.5348837209906891"/>
    <n v="4.5348837209906891"/>
    <n v="4.5348837209906891"/>
    <n v="4.5348837209906891"/>
    <n v="4.5348837209906891"/>
    <n v="4.5348837209906891"/>
    <n v="4.5348837209906891"/>
    <n v="4.5348837209906891"/>
    <n v="4.5348837209906891"/>
    <n v="4.5348837209906891"/>
    <n v="4.5348837209906891"/>
    <n v="4.5348837209906891"/>
    <n v="54.41860465188828"/>
    <n v="10.581395348897656"/>
    <n v="10.581395348897656"/>
    <n v="10.581395348897656"/>
    <n v="10.581395348897656"/>
    <n v="10.581395348897656"/>
    <n v="10.581395348897656"/>
    <n v="10.581395348897656"/>
    <n v="10.581395348897656"/>
    <n v="10.581395348897656"/>
    <n v="10.581395348897656"/>
    <n v="10.581395348897656"/>
    <n v="10.581395348897656"/>
    <n v="126.97674418677188"/>
    <n v="10.581395348897656"/>
    <n v="10.581395348897656"/>
    <n v="10.581395348897656"/>
    <n v="10.581395348897656"/>
    <n v="10.581395348897656"/>
    <n v="10.581395348897656"/>
    <n v="10.581395348897656"/>
    <n v="10.581395348897656"/>
    <n v="10.581395348897656"/>
    <n v="10.581395348897656"/>
    <n v="10.581395348897656"/>
    <n v="10.581395348897656"/>
    <n v="126.97674418677188"/>
    <n v="10.581395348897656"/>
    <n v="10.581395348897656"/>
    <n v="10.581395348897656"/>
    <n v="10.581395348897656"/>
    <n v="10.581395348897656"/>
    <n v="10.581395348897656"/>
    <n v="10.581395348897656"/>
    <n v="10.581395348897656"/>
    <n v="10.581395348897656"/>
    <n v="10.581395348897656"/>
    <n v="10.581395348897656"/>
    <n v="10.581395348897656"/>
    <n v="126.97674418677188"/>
  </r>
  <r>
    <s v="DE Florida"/>
    <x v="29"/>
    <s v="Transmission"/>
    <s v="PEF Transmission Maintenance FF_PS NOV 2024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525394016732523"/>
    <n v="2.0525394016732523"/>
    <n v="2.0529591988825548"/>
    <n v="2.0529598906731077"/>
    <n v="2.0529603520526116"/>
    <n v="2.0529618515086998"/>
    <n v="2.0529660479479985"/>
    <n v="2.0529660479479985"/>
    <n v="2.0529660479479985"/>
    <n v="2.0529660479479985"/>
    <n v="2.0529660479479985"/>
    <n v="2.0529660479479985"/>
    <n v="2.0529660479479985"/>
    <n v="2.0529660479479985"/>
    <n v="24.635569676700957"/>
    <n v="2.0529660479479985"/>
    <n v="2.0529660479479985"/>
    <n v="2.0529660479479985"/>
    <n v="2.0529660479479985"/>
    <n v="2.0529660479479985"/>
    <n v="2.0529660479479985"/>
    <n v="2.0529660479479985"/>
    <n v="2.0529660479479985"/>
    <n v="2.0529660479479985"/>
    <n v="2.0529660479479985"/>
    <n v="2.0529660479479985"/>
    <n v="2.0529660479479985"/>
    <n v="24.635592575375977"/>
    <n v="2.0529660479479985"/>
    <n v="2.0529660479479985"/>
    <n v="2.0529660479479985"/>
    <n v="2.0529660479479985"/>
    <n v="2.0529660479479985"/>
    <n v="2.0529660479479985"/>
    <n v="2.0529660479479985"/>
    <n v="2.0529660479479985"/>
    <n v="2.0529660479479985"/>
    <n v="2.0529660479479985"/>
    <n v="2.0529660479479985"/>
    <n v="2.0529660479479985"/>
    <n v="24.635592575375977"/>
    <n v="2.0529660479479985"/>
    <n v="2.0529660479479985"/>
    <n v="2.0529660479479985"/>
    <n v="2.0529660479479985"/>
    <n v="2.0529660479479985"/>
    <n v="2.0529660479479985"/>
    <n v="2.0529660479479985"/>
    <n v="2.0529660479479985"/>
    <n v="2.0529660479479985"/>
    <n v="2.0529660479479985"/>
    <n v="2.0529660479479985"/>
    <n v="2.0529660479479985"/>
    <n v="24.635592575375977"/>
  </r>
  <r>
    <s v="DE Florida"/>
    <x v="29"/>
    <s v="Transmission"/>
    <s v="PEF Transmission Maintenance FF_PS NOV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456999654959353"/>
    <n v="2.7457022123504244"/>
    <n v="2.7457061806707483"/>
    <n v="2.7457510453832437"/>
    <n v="2.7458731300303918"/>
    <n v="2.7459949541111648"/>
    <n v="2.7460398374185448"/>
    <n v="2.7460398374185448"/>
    <n v="2.7460398374185448"/>
    <n v="2.7460398374185448"/>
    <n v="2.7460398374185448"/>
    <n v="2.7460398374185448"/>
    <n v="32.950966512553165"/>
    <n v="2.7460398374185448"/>
    <n v="2.7460398374185448"/>
    <n v="2.7460398374185448"/>
    <n v="2.7460398374185448"/>
    <n v="2.7460398374185448"/>
    <n v="2.7460398374185448"/>
    <n v="2.7460398374185448"/>
    <n v="2.7460398374185448"/>
    <n v="2.7460398374185448"/>
    <n v="2.7460398374185448"/>
    <n v="2.7460398374185448"/>
    <n v="2.7460398374185448"/>
    <n v="32.952478049022531"/>
    <n v="2.7460398374185448"/>
    <n v="2.7460398374185448"/>
    <n v="2.7460398374185448"/>
    <n v="2.7460398374185448"/>
    <n v="2.7460398374185448"/>
    <n v="2.7460398374185448"/>
    <n v="2.7460398374185448"/>
    <n v="2.7460398374185448"/>
    <n v="2.7460398374185448"/>
    <n v="2.7460398374185448"/>
    <n v="2.7460398374185448"/>
    <n v="2.7460398374185448"/>
    <n v="32.952478049022531"/>
  </r>
  <r>
    <s v="DE Florida"/>
    <x v="29"/>
    <s v="Transmission"/>
    <s v="PEF Transmission Maintenance FF_STIP"/>
    <s v="AFUDC Not Eligible"/>
    <s v="Maintenance"/>
    <s v="Maintenance"/>
    <s v="Transmis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1.4832018772999975"/>
    <n v="1.4832018772999975"/>
    <n v="1.4832018772999975"/>
    <n v="2.1691428080883686"/>
    <n v="2.1691428080883686"/>
    <n v="2.1691428080883686"/>
    <n v="2.184893896930229"/>
    <n v="2.184893896930229"/>
    <n v="2.184893896930229"/>
    <n v="17.511715746955783"/>
    <n v="2.2078710029244148"/>
    <n v="2.2078710029244148"/>
    <n v="2.2078710029244148"/>
    <n v="2.9111802865720886"/>
    <n v="2.9111802865720886"/>
    <n v="2.9111802865720886"/>
    <n v="3.6239276412662735"/>
    <n v="3.6239276412662735"/>
    <n v="3.6239276412662735"/>
    <n v="4.3289442746232494"/>
    <n v="4.3289442746232494"/>
    <n v="4.3289442746232494"/>
    <n v="39.215769616158077"/>
    <n v="5.0452426314685974"/>
    <n v="5.0452426314685974"/>
    <n v="5.0452426314685974"/>
    <n v="5.7427962334072014"/>
    <n v="5.7427962334072014"/>
    <n v="5.7427962334072014"/>
    <n v="6.3528333000924109"/>
    <n v="6.3528333000924109"/>
    <n v="6.3528333000924109"/>
    <n v="7.0926290596439614"/>
    <n v="7.0926290596439614"/>
    <n v="7.0926290596439614"/>
    <n v="72.700503673836522"/>
    <n v="7.9173356547244067"/>
    <n v="7.9173356547244067"/>
    <n v="7.9173356547244067"/>
    <n v="7.9173356547244067"/>
    <n v="7.9173356547244067"/>
    <n v="7.9173356547244067"/>
    <n v="7.9173356547244067"/>
    <n v="7.9173356547244067"/>
    <n v="7.9173356547244067"/>
    <n v="7.9173356547244067"/>
    <n v="7.9173356547244067"/>
    <n v="7.9173356547244067"/>
    <n v="95.008027856692891"/>
    <n v="7.9173356547244067"/>
    <n v="7.9173356547244067"/>
    <n v="7.9173356547244067"/>
    <n v="7.9173356547244067"/>
    <n v="7.9173356547244067"/>
    <n v="7.9173356547244067"/>
    <n v="7.9173356547244067"/>
    <n v="7.9173356547244067"/>
    <n v="7.9173356547244067"/>
    <n v="7.9173356547244067"/>
    <n v="7.9173356547244067"/>
    <n v="7.9173356547244067"/>
    <n v="95.008027856692891"/>
    <n v="7.9173356547244067"/>
    <n v="7.9173356547244067"/>
    <n v="7.9173356547244067"/>
    <n v="7.9173356547244067"/>
    <n v="7.9173356547244067"/>
    <n v="7.9173356547244067"/>
    <n v="7.9173356547244067"/>
    <n v="7.9173356547244067"/>
    <n v="7.9173356547244067"/>
    <n v="7.9173356547244067"/>
    <n v="7.9173356547244067"/>
    <n v="7.9173356547244067"/>
    <n v="95.008027856692891"/>
  </r>
  <r>
    <s v="DE Florida"/>
    <x v="29"/>
    <s v="Transmission"/>
    <s v="PEF Transmission Maintenance GG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.83503355264857815"/>
    <n v="0.83503355264857815"/>
    <n v="0.83503355264857815"/>
    <n v="0.83503355264857815"/>
    <n v="0.83503355264857815"/>
    <n v="0.83503355264857815"/>
    <n v="0.83503355264857815"/>
    <n v="0.83503355264857815"/>
    <n v="0.83503355264857815"/>
    <n v="7.5153019738372056"/>
    <n v="0.83503355264857815"/>
    <n v="0.83503355264857815"/>
    <n v="0.83503355264857815"/>
    <n v="0.83503355264857815"/>
    <n v="0.83503355264857815"/>
    <n v="0.83503355264857815"/>
    <n v="0.83503355264857815"/>
    <n v="0.83503355264857815"/>
    <n v="0.83503355264857815"/>
    <n v="0.83503355264857815"/>
    <n v="0.83503355264857815"/>
    <n v="0.83503355264857815"/>
    <n v="10.020402631782941"/>
    <n v="0.83503355264857815"/>
    <n v="0.83503355264857815"/>
    <n v="0.83503355264857815"/>
    <n v="0.83503355264857815"/>
    <n v="0.83503355264857815"/>
    <n v="0.83503355264857815"/>
    <n v="0.83503355264857815"/>
    <n v="0.83503355264857815"/>
    <n v="0.83503355264857815"/>
    <n v="0.83503355264857815"/>
    <n v="0.83503355264857815"/>
    <n v="0.83503355264857815"/>
    <n v="10.020402631782941"/>
    <n v="0.83503355264857815"/>
    <n v="0.83503355264857815"/>
    <n v="0.83503355264857815"/>
    <n v="0.83503355264857815"/>
    <n v="0.83503355264857815"/>
    <n v="0.83503355264857815"/>
    <n v="0.83503355264857815"/>
    <n v="0.83503355264857815"/>
    <n v="0.83503355264857815"/>
    <n v="0.83503355264857815"/>
    <n v="0.83503355264857815"/>
    <n v="0.83503355264857815"/>
    <n v="10.020402631782941"/>
    <n v="0.83503355264857815"/>
    <n v="0.83503355264857815"/>
    <n v="0.83503355264857815"/>
    <n v="0.83503355264857815"/>
    <n v="0.83503355264857815"/>
    <n v="0.83503355264857815"/>
    <n v="0.83503355264857815"/>
    <n v="0.83503355264857815"/>
    <n v="0.83503355264857815"/>
    <n v="0.83503355264857815"/>
    <n v="0.83503355264857815"/>
    <n v="0.83503355264857815"/>
    <n v="10.020402631782941"/>
    <n v="0.83503355264857815"/>
    <n v="0.83503355264857815"/>
    <n v="0.83503355264857815"/>
    <n v="0.83503355264857815"/>
    <n v="0.83503355264857815"/>
    <n v="0.83503355264857815"/>
    <n v="0.83503355264857815"/>
    <n v="0.83503355264857815"/>
    <n v="0.83503355264857815"/>
    <n v="0.83503355264857815"/>
    <n v="0.83503355264857815"/>
    <n v="0.83503355264857815"/>
    <n v="10.020402631782941"/>
  </r>
  <r>
    <s v="DE Florida"/>
    <x v="29"/>
    <s v="Transmission"/>
    <s v="PEF Transmission Maintenance GG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2.6055370501562005"/>
    <n v="2.6055370501562005"/>
    <n v="2.6055370501562005"/>
    <n v="3.041029091065159"/>
    <n v="3.041029091065159"/>
    <n v="3.041029091065159"/>
    <n v="3.5650044005321764"/>
    <n v="3.5650044005321764"/>
    <n v="3.5650044005321764"/>
    <n v="27.6347116252606"/>
    <n v="4.1676851785115296"/>
    <n v="4.1676851785115296"/>
    <n v="4.1676851785115296"/>
    <n v="4.6586384654294717"/>
    <n v="4.6586384654294717"/>
    <n v="4.6586384654294717"/>
    <n v="5.2719809679916558"/>
    <n v="5.2719809679916558"/>
    <n v="5.2719809679916558"/>
    <n v="6.1170910699337187"/>
    <n v="6.1170910699337187"/>
    <n v="6.1170910699337187"/>
    <n v="60.646187045599135"/>
    <n v="6.7360794613993704"/>
    <n v="6.7360794613993704"/>
    <n v="6.7360794613993704"/>
    <n v="7.7804838844508835"/>
    <n v="7.7804838844508835"/>
    <n v="7.7804838844508835"/>
    <n v="9.0852467602486655"/>
    <n v="9.0852467602486655"/>
    <n v="9.0852467602486655"/>
    <n v="10.883048612181941"/>
    <n v="10.883048612181941"/>
    <n v="10.883048612181941"/>
    <n v="103.45457615484257"/>
    <n v="12.19982198279793"/>
    <n v="12.19982198279793"/>
    <n v="12.19982198279793"/>
    <n v="13.239524997897655"/>
    <n v="13.239524997897655"/>
    <n v="13.239524997897655"/>
    <n v="14.538414456823501"/>
    <n v="14.538414456823501"/>
    <n v="14.538414456823501"/>
    <n v="16.328123466811771"/>
    <n v="16.328123466811771"/>
    <n v="16.328123466811771"/>
    <n v="168.91765471299257"/>
    <n v="17.63896935280793"/>
    <n v="17.63896935280793"/>
    <n v="17.63896935280793"/>
    <n v="18.678672367907652"/>
    <n v="18.678672367907652"/>
    <n v="18.678672367907652"/>
    <n v="19.977561826833497"/>
    <n v="19.977561826833497"/>
    <n v="19.977561826833497"/>
    <n v="21.767270836821769"/>
    <n v="21.767270836821769"/>
    <n v="21.767270836821769"/>
    <n v="234.18742315311258"/>
    <n v="23.078116722817928"/>
    <n v="23.078116722817928"/>
    <n v="23.078116722817928"/>
    <n v="23.078116722817928"/>
    <n v="23.078116722817928"/>
    <n v="23.078116722817928"/>
    <n v="23.078116722817928"/>
    <n v="23.078116722817928"/>
    <n v="23.078116722817928"/>
    <n v="23.078116722817928"/>
    <n v="23.078116722817928"/>
    <n v="23.078116722817928"/>
    <n v="276.93740067381515"/>
  </r>
  <r>
    <s v="DE Florida"/>
    <x v="29"/>
    <s v="Transmission"/>
    <s v="PEF Transmission Maintenance GG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7.2519097704585103E-2"/>
    <n v="7.2519097704585103E-2"/>
    <n v="7.2519097704585103E-2"/>
    <n v="0.17029979983465962"/>
    <n v="0.17029979983465962"/>
    <n v="0.17029979983465962"/>
    <n v="0.28794758405494314"/>
    <n v="0.28794758405494314"/>
    <n v="0.28794758405494314"/>
    <n v="1.5922994447825634"/>
    <n v="0.42326704823647177"/>
    <n v="0.42326704823647177"/>
    <n v="0.42326704823647177"/>
    <n v="0.53350042243937745"/>
    <n v="0.53350042243937745"/>
    <n v="0.53350042243937745"/>
    <n v="0.67121375566487473"/>
    <n v="0.67121375566487473"/>
    <n v="0.67121375566487473"/>
    <n v="0.86096569458122585"/>
    <n v="0.86096569458122585"/>
    <n v="0.86096569458122585"/>
    <n v="7.4668407627658482"/>
    <n v="0.99994669501822309"/>
    <n v="0.99994669501822309"/>
    <n v="0.99994669501822309"/>
    <n v="1.2344460387503891"/>
    <n v="1.2344460387503891"/>
    <n v="1.2344460387503891"/>
    <n v="1.5274034710893962"/>
    <n v="1.5274034710893962"/>
    <n v="1.5274034710893962"/>
    <n v="1.9310625758709088"/>
    <n v="1.9310625758709088"/>
    <n v="1.9310625758709088"/>
    <n v="17.07857634218675"/>
    <n v="2.2267167156257432"/>
    <n v="2.2267167156257432"/>
    <n v="2.2267167156257432"/>
    <n v="2.460160455747872"/>
    <n v="2.460160455747872"/>
    <n v="2.460160455747872"/>
    <n v="2.7517991341908452"/>
    <n v="2.7517991341908452"/>
    <n v="2.7517991341908452"/>
    <n v="3.1536411592251397"/>
    <n v="3.1536411592251397"/>
    <n v="3.1536411592251397"/>
    <n v="31.776952394368799"/>
    <n v="3.4479644052929581"/>
    <n v="3.4479644052929581"/>
    <n v="3.4479644052929581"/>
    <n v="3.6814081454150873"/>
    <n v="3.6814081454150873"/>
    <n v="3.6814081454150873"/>
    <n v="3.9730468238580605"/>
    <n v="3.9730468238580605"/>
    <n v="3.9730468238580605"/>
    <n v="4.374888848892355"/>
    <n v="4.374888848892355"/>
    <n v="4.374888848892355"/>
    <n v="46.431924670375381"/>
    <n v="4.6692120949601739"/>
    <n v="4.6692120949601739"/>
    <n v="4.6692120949601739"/>
    <n v="4.6692120949601739"/>
    <n v="4.6692120949601739"/>
    <n v="4.6692120949601739"/>
    <n v="4.6692120949601739"/>
    <n v="4.6692120949601739"/>
    <n v="4.6692120949601739"/>
    <n v="4.6692120949601739"/>
    <n v="4.6692120949601739"/>
    <n v="4.6692120949601739"/>
    <n v="56.030545139522083"/>
  </r>
  <r>
    <s v="DE Florida"/>
    <x v="29"/>
    <s v="Transmission"/>
    <s v="PEF Transmission Maintenance GG CFK Anchor_Guy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196666303827268"/>
    <n v="10.196666303827268"/>
    <n v="10.196666303827268"/>
    <n v="10.196666303827268"/>
    <n v="10.196666303827268"/>
    <n v="10.196666303827268"/>
    <n v="10.196666303827268"/>
    <n v="10.196666303827268"/>
    <n v="10.196666303827268"/>
    <n v="10.196666303827268"/>
    <n v="10.196666303827268"/>
    <n v="112.16332934209997"/>
    <n v="10.196666303827268"/>
    <n v="10.196666303827268"/>
    <n v="10.196666303827268"/>
    <n v="10.196666303827268"/>
    <n v="10.196666303827268"/>
    <n v="10.196666303827268"/>
    <n v="10.196666303827268"/>
    <n v="10.196666303827268"/>
    <n v="10.196666303827268"/>
    <n v="10.196666303827268"/>
    <n v="10.196666303827268"/>
    <n v="10.196666303827268"/>
    <n v="122.35999564592724"/>
    <n v="10.196666303827268"/>
    <n v="10.196666303827268"/>
    <n v="10.196666303827268"/>
    <n v="10.196666303827268"/>
    <n v="10.196666303827268"/>
    <n v="10.196666303827268"/>
    <n v="10.196666303827268"/>
    <n v="10.196666303827268"/>
    <n v="10.196666303827268"/>
    <n v="10.196666303827268"/>
    <n v="10.196666303827268"/>
    <n v="10.196666303827268"/>
    <n v="122.35999564592724"/>
  </r>
  <r>
    <s v="DE Florida"/>
    <x v="29"/>
    <s v="Transmission"/>
    <s v="PEF Transmission Maintenance GG CFK Anchor_Guy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894498565192731"/>
    <n v="2.2894498565192731"/>
    <n v="2.2894498565192731"/>
    <n v="2.2894498565192731"/>
    <n v="2.2894498565192731"/>
    <n v="2.2894498565192731"/>
    <n v="2.2894498565192731"/>
    <n v="2.2894498565192731"/>
    <n v="2.2894498565192731"/>
    <n v="2.2894498565192731"/>
    <n v="2.2894498565192731"/>
    <n v="25.183948421712003"/>
    <n v="2.2894498565192731"/>
    <n v="2.2894498565192731"/>
    <n v="2.2894498565192731"/>
    <n v="2.2894498565192731"/>
    <n v="2.2894498565192731"/>
    <n v="2.2894498565192731"/>
    <n v="2.2894498565192731"/>
    <n v="2.2894498565192731"/>
    <n v="2.2894498565192731"/>
    <n v="2.2894498565192731"/>
    <n v="2.2894498565192731"/>
    <n v="2.2894498565192731"/>
    <n v="27.473398278231276"/>
    <n v="2.2894498565192731"/>
    <n v="2.2894498565192731"/>
    <n v="2.2894498565192731"/>
    <n v="2.2894498565192731"/>
    <n v="2.2894498565192731"/>
    <n v="2.2894498565192731"/>
    <n v="2.2894498565192731"/>
    <n v="2.2894498565192731"/>
    <n v="2.2894498565192731"/>
    <n v="2.2894498565192731"/>
    <n v="2.2894498565192731"/>
    <n v="2.2894498565192731"/>
    <n v="27.473398278231276"/>
  </r>
  <r>
    <s v="DE Florida"/>
    <x v="29"/>
    <s v="Transmission"/>
    <s v="PEF Transmission Maintenance GG_SPP 355"/>
    <s v="AFUDC Not Eligible"/>
    <s v="Recoverable"/>
    <s v="Florida SPP"/>
    <s v="Transmission"/>
    <s v="GG - Transmission Lines"/>
    <s v="DEF - SPP"/>
    <s v="PEF Transmission Poles &amp; Fixtures 355.0 SPP"/>
    <n v="0"/>
    <n v="0"/>
    <n v="0"/>
    <n v="0"/>
    <n v="0"/>
    <n v="0"/>
    <n v="0"/>
    <n v="0"/>
    <n v="0"/>
    <n v="0"/>
    <n v="0"/>
    <n v="0"/>
    <n v="0"/>
    <n v="0"/>
    <n v="4.0210260334361614"/>
    <n v="8.3123861972107065"/>
    <n v="12.628001394185972"/>
    <n v="16.983046780147223"/>
    <n v="21.360770287583108"/>
    <n v="25.679695069825211"/>
    <n v="30.048108165966156"/>
    <n v="34.395208557528626"/>
    <n v="38.758665829271997"/>
    <n v="43.049957957198785"/>
    <n v="47.334218984567968"/>
    <n v="282.57108525692195"/>
    <n v="51.669684696440136"/>
    <n v="55.980605191957011"/>
    <n v="60.469294726587655"/>
    <n v="65.041903803532747"/>
    <n v="69.681192279937051"/>
    <n v="74.325496316374384"/>
    <n v="78.95703595788639"/>
    <n v="83.581728412977299"/>
    <n v="88.135856748049363"/>
    <n v="92.786903527482053"/>
    <n v="97.423546414847891"/>
    <n v="102.08727496545491"/>
    <n v="920.14052304152688"/>
    <n v="106.79591261931665"/>
    <n v="110.73066098510071"/>
    <n v="115.43100215943343"/>
    <n v="121.55278280228303"/>
    <n v="125.91295250308342"/>
    <n v="130.29157933141835"/>
    <n v="134.45822515804281"/>
    <n v="139.79421339300964"/>
    <n v="145.28549130376967"/>
    <n v="150.10873567833988"/>
    <n v="155.49462396301817"/>
    <n v="161.19456356199373"/>
    <n v="1597.0507434588094"/>
    <n v="167.55554998729667"/>
    <n v="171.48885397517472"/>
    <n v="176.18746973575495"/>
    <n v="182.30700317906755"/>
    <n v="186.66557233716563"/>
    <n v="191.04259184750671"/>
    <n v="195.20770817068785"/>
    <n v="200.54173765688685"/>
    <n v="206.03099981473139"/>
    <n v="210.85247365991515"/>
    <n v="216.23638487838249"/>
    <n v="221.93423212835452"/>
    <n v="2326.0505773709242"/>
    <n v="228.29288352248662"/>
    <n v="232.22618751036467"/>
    <n v="236.92480327094492"/>
    <n v="243.0443367142575"/>
    <n v="247.40290587235557"/>
    <n v="251.77992538269669"/>
    <n v="255.94504170587783"/>
    <n v="261.27907119207674"/>
    <n v="266.76833334992131"/>
    <n v="271.5898071951051"/>
    <n v="276.97371841357244"/>
    <n v="282.67156566354447"/>
    <n v="3054.8985797932037"/>
    <n v="289.03021705767651"/>
    <n v="289.03021705767651"/>
    <n v="289.03021705767651"/>
    <n v="289.03021705767651"/>
    <n v="289.03021705767651"/>
    <n v="289.03021705767651"/>
    <n v="289.03021705767651"/>
    <n v="289.03021705767651"/>
    <n v="289.03021705767651"/>
    <n v="289.03021705767651"/>
    <n v="289.03021705767651"/>
    <n v="289.03021705767651"/>
    <n v="3468.3626046921181"/>
  </r>
  <r>
    <s v="DE Florida"/>
    <x v="29"/>
    <s v="Transmission"/>
    <s v="PEF Transmission Maintenance GG_SPP 356"/>
    <s v="AFUDC Not Eligible"/>
    <s v="Recoverable"/>
    <s v="Florida SPP"/>
    <s v="Transmission"/>
    <s v="GG - Transmission Lines"/>
    <s v="DEF - SPP"/>
    <s v="PEF Transmission O/H Conduct.&amp; Devices 356.0 SPP"/>
    <n v="0"/>
    <n v="0"/>
    <n v="0"/>
    <n v="0"/>
    <n v="0"/>
    <n v="0"/>
    <n v="0"/>
    <n v="0"/>
    <n v="0"/>
    <n v="0"/>
    <n v="0"/>
    <n v="0"/>
    <n v="0"/>
    <n v="0"/>
    <n v="0.90283796693977225"/>
    <n v="1.8663738539127976"/>
    <n v="2.8353557053438752"/>
    <n v="3.8131907876081126"/>
    <n v="4.7961177715203167"/>
    <n v="5.765842721655277"/>
    <n v="6.7466792458850531"/>
    <n v="7.722730444501015"/>
    <n v="8.7024542411865244"/>
    <n v="9.6659748521215541"/>
    <n v="10.627916775308732"/>
    <n v="63.445474365983031"/>
    <n v="11.601355647998364"/>
    <n v="12.56928340162335"/>
    <n v="13.577125504601893"/>
    <n v="14.603809999631535"/>
    <n v="15.645465970335282"/>
    <n v="16.688248080980827"/>
    <n v="17.728164211583529"/>
    <n v="18.766542948541854"/>
    <n v="19.789077976425197"/>
    <n v="20.833374030110882"/>
    <n v="21.874435988687129"/>
    <n v="22.921579470966662"/>
    <n v="206.59846323148653"/>
    <n v="23.978806360601048"/>
    <n v="24.862272467371898"/>
    <n v="25.917636554664671"/>
    <n v="27.292155382367589"/>
    <n v="28.27114102320888"/>
    <n v="29.254270829086725"/>
    <n v="30.189804699245002"/>
    <n v="31.387890145499917"/>
    <n v="32.620842666480051"/>
    <n v="33.703802117371602"/>
    <n v="34.913091584455302"/>
    <n v="36.192894758179335"/>
    <n v="358.58460858853198"/>
    <n v="37.62112228125369"/>
    <n v="38.504264082933922"/>
    <n v="39.559240764367729"/>
    <n v="40.933255030039852"/>
    <n v="41.911881302225645"/>
    <n v="42.894650218196858"/>
    <n v="43.829840670091308"/>
    <n v="45.027486319950825"/>
    <n v="46.259986245436941"/>
    <n v="47.342548160689994"/>
    <n v="48.551393718576492"/>
    <n v="49.83072709874417"/>
    <n v="522.26639589250749"/>
    <n v="51.258430339016698"/>
    <n v="52.14157214069693"/>
    <n v="53.196548822130737"/>
    <n v="54.570563087802853"/>
    <n v="55.549189359988652"/>
    <n v="56.531958275959866"/>
    <n v="57.467148727854315"/>
    <n v="58.664794377713832"/>
    <n v="59.897294303199949"/>
    <n v="60.979856218452994"/>
    <n v="62.188701776339499"/>
    <n v="63.468035156507177"/>
    <n v="685.91409258566352"/>
    <n v="64.895738396779706"/>
    <n v="64.895738396779706"/>
    <n v="64.895738396779706"/>
    <n v="64.895738396779706"/>
    <n v="64.895738396779706"/>
    <n v="64.895738396779706"/>
    <n v="64.895738396779706"/>
    <n v="64.895738396779706"/>
    <n v="64.895738396779706"/>
    <n v="64.895738396779706"/>
    <n v="64.895738396779706"/>
    <n v="64.895738396779706"/>
    <n v="778.7488607613567"/>
  </r>
  <r>
    <s v="DE Florida"/>
    <x v="29"/>
    <s v="Transmission"/>
    <s v="PEF Transmission Maintenance GG_SPP Veg 355"/>
    <s v="AFUDC Not Eligible"/>
    <s v="Recoverable"/>
    <s v="Florida SPP"/>
    <s v="Transmission"/>
    <s v="GG - Transmission Lines"/>
    <s v="DEF - SPP"/>
    <s v="PEF Transmission Poles &amp; Fixtures 355.0 Veg SPP"/>
    <n v="0"/>
    <n v="0"/>
    <n v="0"/>
    <n v="0"/>
    <n v="0"/>
    <n v="0"/>
    <n v="0"/>
    <n v="0"/>
    <n v="0"/>
    <n v="0"/>
    <n v="0"/>
    <n v="0"/>
    <n v="0"/>
    <n v="0"/>
    <n v="0.24599150381933996"/>
    <n v="0.52928709059988988"/>
    <n v="0.81384420131475987"/>
    <n v="1.09838897663625"/>
    <n v="1.39223623145931"/>
    <n v="1.68604013369071"/>
    <n v="2.0187645519695199"/>
    <n v="2.3708555352648597"/>
    <n v="2.7414407757514794"/>
    <n v="3.1314114872855896"/>
    <n v="3.5020171020028492"/>
    <n v="19.530277589794558"/>
    <n v="3.7580574006738994"/>
    <n v="4.0552430414911695"/>
    <n v="4.398273214356359"/>
    <n v="4.742725003382569"/>
    <n v="5.0871864533698794"/>
    <n v="5.4430329020015389"/>
    <n v="5.7988741445924994"/>
    <n v="6.1891752558160888"/>
    <n v="6.5988548641386888"/>
    <n v="7.0312824463847781"/>
    <n v="7.4830917374166779"/>
    <n v="7.9155273710803682"/>
    <n v="68.501323834704522"/>
    <n v="8.2249172778037476"/>
    <n v="8.4870780246043065"/>
    <n v="8.8002479754951644"/>
    <n v="9.2081242704660262"/>
    <n v="9.4986295934693743"/>
    <n v="9.790364660763446"/>
    <n v="10.067976055448819"/>
    <n v="10.423497306251637"/>
    <n v="10.78936505283812"/>
    <n v="11.110723683604578"/>
    <n v="11.469569628411083"/>
    <n v="11.849339891480433"/>
    <n v="119.71983342063672"/>
    <n v="12.273153766643745"/>
    <n v="12.579497633944827"/>
    <n v="12.945447514120371"/>
    <n v="13.42206502115268"/>
    <n v="13.761530502566261"/>
    <n v="14.10243298256338"/>
    <n v="14.426831464382865"/>
    <n v="14.842270298029112"/>
    <n v="15.269799368562703"/>
    <n v="15.645318003373699"/>
    <n v="16.064641856539886"/>
    <n v="16.508416496696526"/>
    <n v="171.84140490857604"/>
    <n v="17.003657614643743"/>
    <n v="17.281765169147402"/>
    <n v="17.613984733858"/>
    <n v="18.046671474030642"/>
    <n v="18.354847758759565"/>
    <n v="18.664328591104912"/>
    <n v="18.958826631030906"/>
    <n v="19.335973655677094"/>
    <n v="19.72409653645428"/>
    <n v="20.06500288498972"/>
    <n v="20.445676839315976"/>
    <n v="20.848547903822734"/>
    <n v="226.34337979283498"/>
    <n v="21.298141678643745"/>
    <n v="21.298141678643745"/>
    <n v="21.298141678643745"/>
    <n v="21.298141678643745"/>
    <n v="21.298141678643745"/>
    <n v="21.298141678643745"/>
    <n v="21.298141678643745"/>
    <n v="21.298141678643745"/>
    <n v="21.298141678643745"/>
    <n v="21.298141678643745"/>
    <n v="21.298141678643745"/>
    <n v="21.298141678643745"/>
    <n v="255.57770014372488"/>
  </r>
  <r>
    <s v="DE Florida"/>
    <x v="29"/>
    <s v="Transmission"/>
    <s v="PEF Transmission Maintenance GG_SPP Veg 356"/>
    <s v="AFUDC Not Eligible"/>
    <s v="Recoverable"/>
    <s v="Florida SPP"/>
    <s v="Transmission"/>
    <s v="GG - Transmission Lines"/>
    <s v="DEF - SPP"/>
    <s v="PEF Transmission O/H Conduct.&amp; Devices 356.0 Veg SPP"/>
    <n v="0"/>
    <n v="0"/>
    <n v="0"/>
    <n v="0"/>
    <n v="0"/>
    <n v="0"/>
    <n v="0"/>
    <n v="0"/>
    <n v="0"/>
    <n v="0"/>
    <n v="0"/>
    <n v="0"/>
    <n v="0"/>
    <n v="0"/>
    <n v="5.5232288312971466E-2"/>
    <n v="0.11884043446401581"/>
    <n v="0.18273182964021856"/>
    <n v="0.24662045515977449"/>
    <n v="0.31259775944212853"/>
    <n v="0.37856532979951157"/>
    <n v="0.45327169450647065"/>
    <n v="0.53232641956741367"/>
    <n v="0.61553364635895802"/>
    <n v="0.70309347846147308"/>
    <n v="0.78630527986377985"/>
    <n v="4.3851186155767152"/>
    <n v="0.84379381656675734"/>
    <n v="0.91052068615876369"/>
    <n v="0.98754099423270891"/>
    <n v="1.0648804967196996"/>
    <n v="1.1422221683750584"/>
    <n v="1.222120105258298"/>
    <n v="1.3020168732331141"/>
    <n v="1.389650889730718"/>
    <n v="1.4816359456838581"/>
    <n v="1.5787285872030465"/>
    <n v="1.6801729892954054"/>
    <n v="1.7772674385933636"/>
    <n v="15.380550991050793"/>
    <n v="1.8467345228785956"/>
    <n v="1.9055972792210525"/>
    <n v="1.9759130939951526"/>
    <n v="2.0674932533505834"/>
    <n v="2.1327201961817379"/>
    <n v="2.1982232525784502"/>
    <n v="2.2605551313310164"/>
    <n v="2.3403800517890447"/>
    <n v="2.4225280632046045"/>
    <n v="2.494682476144777"/>
    <n v="2.5752538876600695"/>
    <n v="2.6605234207003008"/>
    <n v="26.880604629035385"/>
    <n v="2.7556820330125751"/>
    <n v="2.8244651923452255"/>
    <n v="2.9066316451540883"/>
    <n v="3.0136462174246468"/>
    <n v="3.0898661479939009"/>
    <n v="3.1664087267800203"/>
    <n v="3.2392456752028518"/>
    <n v="3.3325238457091215"/>
    <n v="3.4285166280583455"/>
    <n v="3.512831546186602"/>
    <n v="3.6069820172190905"/>
    <n v="3.7066224051615855"/>
    <n v="38.583422080248056"/>
    <n v="3.817818522857535"/>
    <n v="3.8802618040028976"/>
    <n v="3.9548548143158944"/>
    <n v="4.0520056443704409"/>
    <n v="4.1212002350172341"/>
    <n v="4.1906877347643396"/>
    <n v="4.2568111593389677"/>
    <n v="4.3414916986186336"/>
    <n v="4.4286366386637583"/>
    <n v="4.5051800860498936"/>
    <n v="4.5906525242119365"/>
    <n v="4.6811088629159467"/>
    <n v="50.820709725127472"/>
    <n v="4.782055816811023"/>
    <n v="4.782055816811023"/>
    <n v="4.782055816811023"/>
    <n v="4.782055816811023"/>
    <n v="4.782055816811023"/>
    <n v="4.782055816811023"/>
    <n v="4.782055816811023"/>
    <n v="4.782055816811023"/>
    <n v="4.782055816811023"/>
    <n v="4.782055816811023"/>
    <n v="4.782055816811023"/>
    <n v="4.782055816811023"/>
    <n v="57.384669801732279"/>
  </r>
  <r>
    <s v="DE Florida"/>
    <x v="29"/>
    <s v="Transmission"/>
    <s v="PEF Transmission Maintenance HB"/>
    <s v="AFUDC Not Eligible"/>
    <s v="Maintenance"/>
    <s v="Maintenance"/>
    <s v="Transmis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9.9887615711958908"/>
    <n v="9.9887615711958908"/>
    <n v="9.9887615711958908"/>
    <n v="11.420111791955433"/>
    <n v="11.420111791955433"/>
    <n v="11.420111791955433"/>
    <n v="13.035569017385431"/>
    <n v="13.035569017385431"/>
    <n v="13.035569017385431"/>
    <n v="103.33332714161025"/>
    <n v="14.519338480619973"/>
    <n v="14.519338480619973"/>
    <n v="14.519338480619973"/>
    <n v="16.493814050907243"/>
    <n v="16.493814050907243"/>
    <n v="16.493814050907243"/>
    <n v="20.264842679633144"/>
    <n v="20.264842679633144"/>
    <n v="20.264842679633144"/>
    <n v="26.127693571397682"/>
    <n v="26.127693571397682"/>
    <n v="26.127693571397682"/>
    <n v="232.21706634767415"/>
    <n v="29.06423014977813"/>
    <n v="29.06423014977813"/>
    <n v="29.06423014977813"/>
    <n v="30.582218202980979"/>
    <n v="30.582218202980979"/>
    <n v="30.582218202980979"/>
    <n v="33.481406469898353"/>
    <n v="33.481406469898353"/>
    <n v="33.481406469898353"/>
    <n v="37.988799595108496"/>
    <n v="37.988799595108496"/>
    <n v="37.988799595108496"/>
    <n v="393.34996325329791"/>
    <n v="40.246425622046708"/>
    <n v="40.246425622046708"/>
    <n v="40.246425622046708"/>
    <n v="41.126938729851176"/>
    <n v="41.126938729851176"/>
    <n v="41.126938729851176"/>
    <n v="42.808620786325541"/>
    <n v="42.808620786325541"/>
    <n v="42.808620786325541"/>
    <n v="45.42314645429861"/>
    <n v="45.42314645429861"/>
    <n v="45.42314645429861"/>
    <n v="508.81539477756615"/>
    <n v="46.732688587057375"/>
    <n v="46.732688587057375"/>
    <n v="46.732688587057375"/>
    <n v="47.806188720053164"/>
    <n v="47.806188720053164"/>
    <n v="47.806188720053164"/>
    <n v="49.856454519938048"/>
    <n v="49.856454519938048"/>
    <n v="49.856454519938048"/>
    <n v="53.044020528226532"/>
    <n v="53.044020528226532"/>
    <n v="53.044020528226532"/>
    <n v="592.31805706582531"/>
    <n v="54.640582398235296"/>
    <n v="54.640582398235296"/>
    <n v="54.640582398235296"/>
    <n v="54.640582398235296"/>
    <n v="54.640582398235296"/>
    <n v="54.640582398235296"/>
    <n v="54.640582398235296"/>
    <n v="54.640582398235296"/>
    <n v="54.640582398235296"/>
    <n v="54.640582398235296"/>
    <n v="54.640582398235296"/>
    <n v="54.640582398235296"/>
    <n v="655.68698877882377"/>
  </r>
  <r>
    <s v="DE Florida"/>
    <x v="29"/>
    <s v="Transmission"/>
    <s v="PEF Transmission Maintenance HB - PS"/>
    <s v="AFUDC Not Eligible"/>
    <s v="Maintenance"/>
    <s v="Maintenance"/>
    <s v="Physical Security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482206130712102"/>
    <n v="1.8482206130712102"/>
    <n v="1.8482206130712102"/>
    <n v="1.8482206130712102"/>
    <n v="1.8482206130712102"/>
    <n v="1.8482206130712102"/>
    <n v="1.8482206130712102"/>
    <n v="1.8482206130712102"/>
    <n v="1.8482206130712102"/>
    <n v="1.8482206130712102"/>
    <n v="1.8482206130712102"/>
    <n v="1.8482206130712102"/>
    <n v="22.178647356854515"/>
    <n v="1.8482206130712102"/>
    <n v="1.8482206130712102"/>
    <n v="1.8482206130712102"/>
    <n v="1.8482206130712102"/>
    <n v="1.8482206130712102"/>
    <n v="1.8482206130712102"/>
    <n v="1.8482206130712102"/>
    <n v="1.8482206130712102"/>
    <n v="1.8482206130712102"/>
    <n v="1.8482206130712102"/>
    <n v="1.8482206130712102"/>
    <n v="1.8482206130712102"/>
    <n v="22.178647356854515"/>
  </r>
  <r>
    <s v="DE Florida"/>
    <x v="29"/>
    <s v="Transmission"/>
    <s v="PEF Transmission Maintenance HB - STIP"/>
    <s v="AFUDC Not Eligible"/>
    <s v="Maintenance"/>
    <s v="Maintenance"/>
    <s v="Transmis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1.3953360092931792"/>
    <n v="1.3953360092931792"/>
    <n v="1.3953360092931792"/>
    <n v="1.9679991093818145"/>
    <n v="1.9679991093818145"/>
    <n v="1.9679991093818145"/>
    <n v="2.0349989354659055"/>
    <n v="2.0349989354659055"/>
    <n v="2.0349989354659055"/>
    <n v="16.195002162422696"/>
    <n v="2.0611707103227239"/>
    <n v="2.0611707103227239"/>
    <n v="2.0611707103227239"/>
    <n v="3.0128519676886314"/>
    <n v="3.0128519676886314"/>
    <n v="3.0128519676886314"/>
    <n v="3.9773038077818113"/>
    <n v="3.9773038077818113"/>
    <n v="3.9773038077818113"/>
    <n v="4.9312948466249917"/>
    <n v="4.9312948466249917"/>
    <n v="4.9312948466249917"/>
    <n v="41.94786399725448"/>
    <n v="5.9005517141045356"/>
    <n v="5.9005517141045356"/>
    <n v="5.9005517141045356"/>
    <n v="6.8444444854511675"/>
    <n v="6.8444444854511675"/>
    <n v="6.8444444854511675"/>
    <n v="7.6699141358648726"/>
    <n v="7.6699141358648726"/>
    <n v="7.6699141358648726"/>
    <n v="8.670966334762948"/>
    <n v="8.670966334762948"/>
    <n v="8.670966334762948"/>
    <n v="87.257630010550571"/>
    <n v="9.7869153504681652"/>
    <n v="9.7869153504681652"/>
    <n v="9.7869153504681652"/>
    <n v="9.7869153504681652"/>
    <n v="9.7869153504681652"/>
    <n v="9.7869153504681652"/>
    <n v="9.7869153504681652"/>
    <n v="9.7869153504681652"/>
    <n v="9.7869153504681652"/>
    <n v="9.7869153504681652"/>
    <n v="9.7869153504681652"/>
    <n v="9.7869153504681652"/>
    <n v="117.44298420561798"/>
    <n v="9.7869153504681652"/>
    <n v="9.7869153504681652"/>
    <n v="9.7869153504681652"/>
    <n v="9.7869153504681652"/>
    <n v="9.7869153504681652"/>
    <n v="9.7869153504681652"/>
    <n v="9.7869153504681652"/>
    <n v="9.7869153504681652"/>
    <n v="9.7869153504681652"/>
    <n v="9.7869153504681652"/>
    <n v="9.7869153504681652"/>
    <n v="9.7869153504681652"/>
    <n v="117.44298420561798"/>
    <n v="9.7869153504681652"/>
    <n v="9.7869153504681652"/>
    <n v="9.7869153504681652"/>
    <n v="9.7869153504681652"/>
    <n v="9.7869153504681652"/>
    <n v="9.7869153504681652"/>
    <n v="9.7869153504681652"/>
    <n v="9.7869153504681652"/>
    <n v="9.7869153504681652"/>
    <n v="9.7869153504681652"/>
    <n v="9.7869153504681652"/>
    <n v="9.7869153504681652"/>
    <n v="117.44298420561798"/>
  </r>
  <r>
    <s v="DE Florida"/>
    <x v="29"/>
    <s v="Transmission"/>
    <s v="PEF Transmission Maintenance HB SPP"/>
    <s v="AFUDC Not Eligible"/>
    <s v="Recoverable"/>
    <s v="Florida SPP"/>
    <s v="Transmission"/>
    <s v="HB - Distribution Substation"/>
    <s v="DEF - SPP"/>
    <s v="PEF Distribution Station Equip 362.0 SPP"/>
    <n v="0"/>
    <n v="0"/>
    <n v="0"/>
    <n v="0"/>
    <n v="0"/>
    <n v="0"/>
    <n v="0"/>
    <n v="0"/>
    <n v="0"/>
    <n v="0"/>
    <n v="0"/>
    <n v="0"/>
    <n v="0"/>
    <n v="0"/>
    <n v="0.13222856505681796"/>
    <n v="0.26630489051590861"/>
    <n v="0.40115962304181746"/>
    <n v="0.53726004574363539"/>
    <n v="0.67408295656090789"/>
    <n v="0.80906156784818051"/>
    <n v="0.94560485790272564"/>
    <n v="1.0814659196522709"/>
    <n v="1.2178595769463616"/>
    <n v="1.3519534347818161"/>
    <n v="1.4858388141913612"/>
    <n v="8.9028202522418027"/>
    <n v="1.6306431276068154"/>
    <n v="1.7847556286522697"/>
    <n v="1.9366229324249968"/>
    <n v="2.0904551980159054"/>
    <n v="2.2462605352431777"/>
    <n v="2.4017544863795415"/>
    <n v="2.5564377306068136"/>
    <n v="2.7104885206977225"/>
    <n v="2.8628153595613584"/>
    <n v="3.0173660436068124"/>
    <n v="3.1730947167886301"/>
    <n v="3.3289931524704484"/>
    <n v="29.739687432054492"/>
    <n v="3.4856701638340843"/>
    <n v="3.7730565274704473"/>
    <n v="4.0604428911068107"/>
    <n v="4.3478292547431732"/>
    <n v="4.6352156183795366"/>
    <n v="4.9226019820158999"/>
    <n v="5.2099883456522633"/>
    <n v="5.4973747092886258"/>
    <n v="5.7847610729249892"/>
    <n v="6.0721474365613526"/>
    <n v="6.3595338001977151"/>
    <n v="6.6469201638340785"/>
    <n v="60.795541966008969"/>
    <n v="6.934306527470441"/>
    <n v="7.2216928910880354"/>
    <n v="7.5090792547056306"/>
    <n v="7.796465618323225"/>
    <n v="8.0838519819408194"/>
    <n v="8.3712383455584138"/>
    <n v="8.6586247091760082"/>
    <n v="8.9460110727936026"/>
    <n v="9.2333974364111988"/>
    <n v="9.5207838000287932"/>
    <n v="9.8081701636463876"/>
    <n v="10.095556527263982"/>
    <n v="102.17917832840654"/>
    <n v="10.382942891106806"/>
    <n v="10.60627398527903"/>
    <n v="10.873059111000101"/>
    <n v="11.22052325410484"/>
    <n v="11.468000698539152"/>
    <n v="11.716525745031936"/>
    <n v="11.953019031255778"/>
    <n v="12.255882640366849"/>
    <n v="12.567560285341084"/>
    <n v="12.841321233563281"/>
    <n v="13.147017103257575"/>
    <n v="13.470538108672908"/>
    <n v="142.50266408751935"/>
    <n v="13.831579254743161"/>
    <n v="13.831579254743161"/>
    <n v="13.831579254743161"/>
    <n v="13.831579254743161"/>
    <n v="13.831579254743161"/>
    <n v="13.831579254743161"/>
    <n v="13.831579254743161"/>
    <n v="13.831579254743161"/>
    <n v="13.831579254743161"/>
    <n v="13.831579254743161"/>
    <n v="13.831579254743161"/>
    <n v="13.831579254743161"/>
    <n v="165.97895105691794"/>
  </r>
  <r>
    <s v="DE Florida"/>
    <x v="30"/>
    <s v="Customer Connect"/>
    <s v="PEF Customer Connect 5 year VS"/>
    <s v="AFUDC Not Eligible"/>
    <s v="Major Projects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203.6751659999999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203.6751659999999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203.6751659999999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203.6751659999999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203.6751659999999"/>
  </r>
  <r>
    <s v="DE Florida"/>
    <x v="30"/>
    <s v="Customer Connect"/>
    <s v="PEF Customer Connect Dec 2024 5 year VS"/>
    <s v="AFUDC Not Eligible"/>
    <s v="Maintenance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302.59999999999997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302.59999999999997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302.59999999999997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302.59999999999997"/>
  </r>
  <r>
    <s v="DE Florida"/>
    <x v="30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0"/>
    <n v="0"/>
    <n v="0"/>
    <n v="0"/>
    <n v="0"/>
    <n v="0"/>
    <n v="0"/>
    <n v="0"/>
    <n v="0"/>
    <n v="0"/>
    <n v="0"/>
    <n v="0"/>
    <n v="0"/>
    <n v="0"/>
    <n v="7.1397972537646764E-2"/>
    <n v="0.15123318530662666"/>
    <n v="0.2313132208331595"/>
    <n v="0.31163891240249242"/>
    <n v="0.39221109627831702"/>
    <n v="0.47303061171364663"/>
    <n v="0.55409830096172441"/>
    <n v="0.63541500928697958"/>
    <n v="0.71698158497599374"/>
    <n v="0.79879887934855132"/>
    <n v="0.88086774676868418"/>
    <n v="5.2169865204138226"/>
    <n v="0.96318904465581145"/>
    <n v="1.0427802649848317"/>
    <n v="1.1226154777538115"/>
    <n v="1.2026955132803443"/>
    <n v="1.2830212048496774"/>
    <n v="1.3635933887255018"/>
    <n v="1.4444129041608316"/>
    <n v="1.5254805934089095"/>
    <n v="1.6067973017341646"/>
    <n v="1.6883638774231788"/>
    <n v="1.7701811717957361"/>
    <n v="1.8522500392158689"/>
    <n v="16.865380781988666"/>
    <n v="1.9345713371029962"/>
    <n v="2.0141625574320163"/>
    <n v="2.0939977702009962"/>
    <n v="2.1740778057275292"/>
    <n v="2.2544034972968618"/>
    <n v="2.3349756811726867"/>
    <n v="2.4157951966080162"/>
    <n v="2.4968628858560944"/>
    <n v="2.5781795941813495"/>
    <n v="2.6597461698703633"/>
    <n v="2.7415634642429207"/>
    <n v="2.8236323316630534"/>
    <n v="28.521968291354884"/>
    <n v="2.9059536295501807"/>
    <n v="2.9855448498792012"/>
    <n v="3.0653800626481811"/>
    <n v="3.1454600981747141"/>
    <n v="3.2257857897440472"/>
    <n v="3.3063579736198716"/>
    <n v="3.3871774890552011"/>
    <n v="3.4682451783032793"/>
    <n v="3.5495618866285348"/>
    <n v="3.631128462317549"/>
    <n v="3.7129457566901065"/>
    <n v="3.7950146241102392"/>
    <n v="40.178555800721107"/>
    <n v="3.8773359219973664"/>
    <n v="3.9569271423263865"/>
    <n v="4.0367623550953668"/>
    <n v="4.1168423906218994"/>
    <n v="4.1971680821912329"/>
    <n v="4.2777402660670569"/>
    <n v="4.3585597815023869"/>
    <n v="4.439627470750465"/>
    <n v="4.5209441790757205"/>
    <n v="4.6025107547647348"/>
    <n v="4.6843280491372923"/>
    <n v="4.7663969165574249"/>
    <n v="51.835143310087332"/>
    <n v="4.8487182144445518"/>
    <n v="4.8487182144445518"/>
    <n v="4.8487182144445518"/>
    <n v="4.8487182144445518"/>
    <n v="4.8487182144445518"/>
    <n v="4.8487182144445518"/>
    <n v="4.8487182144445518"/>
    <n v="4.8487182144445518"/>
    <n v="4.8487182144445518"/>
    <n v="4.8487182144445518"/>
    <n v="4.8487182144445518"/>
    <n v="4.8487182144445518"/>
    <n v="58.184618573334625"/>
  </r>
  <r>
    <s v="DE Florida"/>
    <x v="30"/>
    <s v="Customer Delivery"/>
    <s v="PEF Dist Maint_Cust Adds_Mthly_IK-362"/>
    <s v="AFUDC Not Eligible"/>
    <s v="Maintenance"/>
    <s v="Customer Adds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616204545454372E-3"/>
    <n v="1.1523240909090874E-2"/>
    <n v="1.7284861363636311E-2"/>
    <n v="2.3046481818181749E-2"/>
    <n v="2.8808102272727187E-2"/>
    <n v="3.4569722727272621E-2"/>
    <n v="4.0331343181818059E-2"/>
    <n v="4.6092963636363497E-2"/>
    <n v="5.1854584090908935E-2"/>
    <n v="5.7616204545454373E-2"/>
    <n v="6.3377824999999804E-2"/>
    <n v="0.38026694999999888"/>
    <n v="6.9139445454545242E-2"/>
    <n v="7.5044947727272507E-2"/>
    <n v="8.0950449999999757E-2"/>
    <n v="8.6855952272727008E-2"/>
    <n v="9.2761454545454258E-2"/>
    <n v="9.8666956818181509E-2"/>
    <n v="0.10457245909090877"/>
    <n v="0.11047796136363602"/>
    <n v="0.11638346363636327"/>
    <n v="0.12228896590909054"/>
    <n v="0.12819446818181779"/>
    <n v="0.13409997045454505"/>
    <n v="1.2194364954545418"/>
    <n v="0.14000547272727232"/>
    <n v="0.14605803068181775"/>
    <n v="0.1521105886363632"/>
    <n v="0.15816314659090863"/>
    <n v="0.16421570454545409"/>
    <n v="0.17026826249999949"/>
    <n v="0.17632082045454492"/>
    <n v="0.18237337840909035"/>
    <n v="0.18842593636363575"/>
    <n v="0.19447849431818118"/>
    <n v="0.20053105227272661"/>
    <n v="0.20658361022727204"/>
    <n v="2.0795344977272667"/>
    <n v="0.21263616818181749"/>
    <n v="0.21263616818181749"/>
    <n v="0.21263616818181749"/>
    <n v="0.21263616818181749"/>
    <n v="0.21263616818181749"/>
    <n v="0.21263616818181749"/>
    <n v="0.21263616818181749"/>
    <n v="0.21263616818181749"/>
    <n v="0.21263616818181749"/>
    <n v="0.21263616818181749"/>
    <n v="0.21263616818181749"/>
    <n v="0.21263616818181749"/>
    <n v="2.5516340181818098"/>
  </r>
  <r>
    <s v="DE Florida"/>
    <x v="30"/>
    <s v="Customer Delivery"/>
    <s v="PEF Dist Maint_Cust Adds_Mthly_IK-364"/>
    <s v="AFUDC Not Eligible"/>
    <s v="Maintenance"/>
    <s v="Customer Adds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8344011032308886E-3"/>
    <n v="1.5668802206461777E-2"/>
    <n v="2.3503203309692664E-2"/>
    <n v="3.1337604412923555E-2"/>
    <n v="3.9172005516154441E-2"/>
    <n v="4.7006406619385328E-2"/>
    <n v="5.4840807722616215E-2"/>
    <n v="6.2675208825847109E-2"/>
    <n v="7.0509609929077996E-2"/>
    <n v="7.8344011032308883E-2"/>
    <n v="8.617841213553977E-2"/>
    <n v="0.51707047281323859"/>
    <n v="9.4012813238770684E-2"/>
    <n v="0.10204222649067506"/>
    <n v="0.11007163974257944"/>
    <n v="0.11810105299448383"/>
    <n v="0.12613046624638821"/>
    <n v="0.13415987949829258"/>
    <n v="0.14218929275019698"/>
    <n v="0.15021870600210135"/>
    <n v="0.15824811925400575"/>
    <n v="0.1662775325059101"/>
    <n v="0.1743069457578145"/>
    <n v="0.18233635900971892"/>
    <n v="1.6580950334909375"/>
    <n v="0.19036577226162327"/>
    <n v="0.19859655675400573"/>
    <n v="0.20682734124638816"/>
    <n v="0.21505812573877059"/>
    <n v="0.22328891023115305"/>
    <n v="0.23151969472353548"/>
    <n v="0.23975047921591791"/>
    <n v="0.24798126370830037"/>
    <n v="0.25621204820068277"/>
    <n v="0.26444283269306523"/>
    <n v="0.27267361718544769"/>
    <n v="0.2809044016778301"/>
    <n v="2.8276210436367206"/>
    <n v="0.28913518617021261"/>
    <n v="0.28913518617021261"/>
    <n v="0.28913518617021261"/>
    <n v="0.28913518617021261"/>
    <n v="0.28913518617021261"/>
    <n v="0.28913518617021261"/>
    <n v="0.28913518617021261"/>
    <n v="0.28913518617021261"/>
    <n v="0.28913518617021261"/>
    <n v="0.28913518617021261"/>
    <n v="0.28913518617021261"/>
    <n v="0.28913518617021261"/>
    <n v="3.4696222340425504"/>
  </r>
  <r>
    <s v="DE Florida"/>
    <x v="30"/>
    <s v="Customer Delivery"/>
    <s v="PEF Dist Maint_Cust Adds_Mthly_IK-365"/>
    <s v="AFUDC Not Eligible"/>
    <s v="Maintenance"/>
    <s v="Customer Adds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213227957818813E-3"/>
    <n v="1.4042645591563763E-2"/>
    <n v="2.1063968387345644E-2"/>
    <n v="2.8085291183127525E-2"/>
    <n v="3.5106613978909407E-2"/>
    <n v="4.2127936774691288E-2"/>
    <n v="4.9149259570473162E-2"/>
    <n v="5.6170582366255044E-2"/>
    <n v="6.3191905162036932E-2"/>
    <n v="7.0213227957818813E-2"/>
    <n v="7.7234550753600695E-2"/>
    <n v="0.46340730452160417"/>
    <n v="8.425587354938259E-2"/>
    <n v="9.1452251323730999E-2"/>
    <n v="9.8648629098079421E-2"/>
    <n v="0.10584500687242783"/>
    <n v="0.11304138464677625"/>
    <n v="0.12023776242112466"/>
    <n v="0.12743414019547306"/>
    <n v="0.13463051796982148"/>
    <n v="0.14182689574416987"/>
    <n v="0.14902327351851827"/>
    <n v="0.15621965129286666"/>
    <n v="0.16341602906721509"/>
    <n v="1.4860314156995862"/>
    <n v="0.17061240684156348"/>
    <n v="0.17798972379543865"/>
    <n v="0.18536704074931382"/>
    <n v="0.19274435770318898"/>
    <n v="0.20012167465706415"/>
    <n v="0.20749899161093932"/>
    <n v="0.21487630856481449"/>
    <n v="0.22225362551868966"/>
    <n v="0.22963094247256483"/>
    <n v="0.23700825942643997"/>
    <n v="0.24438557638031513"/>
    <n v="0.25176289333419027"/>
    <n v="2.534251801054523"/>
    <n v="0.25914021028806544"/>
    <n v="0.25914021028806544"/>
    <n v="0.25914021028806544"/>
    <n v="0.25914021028806544"/>
    <n v="0.25914021028806544"/>
    <n v="0.25914021028806544"/>
    <n v="0.25914021028806544"/>
    <n v="0.25914021028806544"/>
    <n v="0.25914021028806544"/>
    <n v="0.25914021028806544"/>
    <n v="0.25914021028806544"/>
    <n v="0.25914021028806544"/>
    <n v="3.1096825234567862"/>
  </r>
  <r>
    <s v="DE Florida"/>
    <x v="30"/>
    <s v="Customer Delivery"/>
    <s v="PEF Dist Maint_Cust Adds_Mthly_IK-366"/>
    <s v="AFUDC Not Eligible"/>
    <s v="Maintenance"/>
    <s v="Customer Adds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832027777777721E-3"/>
    <n v="3.5664055555555442E-3"/>
    <n v="5.3496083333333172E-3"/>
    <n v="7.1328111111110884E-3"/>
    <n v="8.9160138888888605E-3"/>
    <n v="1.0699216666666633E-2"/>
    <n v="1.2482419444444403E-2"/>
    <n v="1.4265622222222175E-2"/>
    <n v="1.6048824999999947E-2"/>
    <n v="1.7832027777777718E-2"/>
    <n v="1.9615230555555491E-2"/>
    <n v="0.11769138333333296"/>
    <n v="2.1398433333333265E-2"/>
    <n v="2.3226522222222146E-2"/>
    <n v="2.5054611111111028E-2"/>
    <n v="2.6882699999999909E-2"/>
    <n v="2.871078888888879E-2"/>
    <n v="3.0538877777777671E-2"/>
    <n v="3.2366966666666552E-2"/>
    <n v="3.4195055555555437E-2"/>
    <n v="3.6023144444444315E-2"/>
    <n v="3.7851233333333199E-2"/>
    <n v="3.9679322222222077E-2"/>
    <n v="4.1507411111110962E-2"/>
    <n v="0.37743506666666532"/>
    <n v="4.3335499999999846E-2"/>
    <n v="4.5209495138888729E-2"/>
    <n v="4.7083490277777612E-2"/>
    <n v="4.8957485416666495E-2"/>
    <n v="5.0831480555555378E-2"/>
    <n v="5.2705475694444261E-2"/>
    <n v="5.4579470833333144E-2"/>
    <n v="5.6453465972222026E-2"/>
    <n v="5.8327461111110909E-2"/>
    <n v="6.0201456249999792E-2"/>
    <n v="6.2075451388888675E-2"/>
    <n v="6.3949446527777565E-2"/>
    <n v="0.64370967916666455"/>
    <n v="6.5823441666666441E-2"/>
    <n v="6.5823441666666441E-2"/>
    <n v="6.5823441666666441E-2"/>
    <n v="6.5823441666666441E-2"/>
    <n v="6.5823441666666441E-2"/>
    <n v="6.5823441666666441E-2"/>
    <n v="6.5823441666666441E-2"/>
    <n v="6.5823441666666441E-2"/>
    <n v="6.5823441666666441E-2"/>
    <n v="6.5823441666666441E-2"/>
    <n v="6.5823441666666441E-2"/>
    <n v="6.5823441666666441E-2"/>
    <n v="0.78988129999999723"/>
  </r>
  <r>
    <s v="DE Florida"/>
    <x v="30"/>
    <s v="Customer Delivery"/>
    <s v="PEF Dist Maint_Cust Adds_Mthly_IK-367"/>
    <s v="AFUDC Not Eligible"/>
    <s v="Maintenance"/>
    <s v="Customer Adds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098573333333329E-2"/>
    <n v="2.0197146666666659E-2"/>
    <n v="3.0295719999999988E-2"/>
    <n v="4.0394293333333317E-2"/>
    <n v="5.0492866666666643E-2"/>
    <n v="6.0591439999999976E-2"/>
    <n v="7.0690013333333301E-2"/>
    <n v="8.0788586666666634E-2"/>
    <n v="9.0887159999999967E-2"/>
    <n v="0.10098573333333329"/>
    <n v="0.11108430666666662"/>
    <n v="0.66650583999999968"/>
    <n v="0.12118287999999995"/>
    <n v="0.13153401333333328"/>
    <n v="0.1418851466666666"/>
    <n v="0.15223627999999992"/>
    <n v="0.16258741333333324"/>
    <n v="0.17293854666666655"/>
    <n v="0.1832896799999999"/>
    <n v="0.19364081333333322"/>
    <n v="0.20399194666666653"/>
    <n v="0.21434307999999985"/>
    <n v="0.22469421333333317"/>
    <n v="0.23504534666666652"/>
    <n v="2.1373693599999988"/>
    <n v="0.24539647999999983"/>
    <n v="0.25600591333333317"/>
    <n v="0.26661534666666653"/>
    <n v="0.27722477999999984"/>
    <n v="0.2878342133333332"/>
    <n v="0.29844364666666651"/>
    <n v="0.30905307999999987"/>
    <n v="0.31966251333333318"/>
    <n v="0.33027194666666648"/>
    <n v="0.34088137999999979"/>
    <n v="0.3514908133333331"/>
    <n v="0.3621002466666664"/>
    <n v="3.6449803599999986"/>
    <n v="0.37270967999999971"/>
    <n v="0.37270967999999971"/>
    <n v="0.37270967999999971"/>
    <n v="0.37270967999999971"/>
    <n v="0.37270967999999971"/>
    <n v="0.37270967999999971"/>
    <n v="0.37270967999999971"/>
    <n v="0.37270967999999971"/>
    <n v="0.37270967999999971"/>
    <n v="0.37270967999999971"/>
    <n v="0.37270967999999971"/>
    <n v="0.37270967999999971"/>
    <n v="4.472516159999997"/>
  </r>
  <r>
    <s v="DE Florida"/>
    <x v="30"/>
    <s v="Customer Delivery"/>
    <s v="PEF Dist Maint_Cust Adds_Mthly_IK-368"/>
    <s v="AFUDC Not Eligible"/>
    <s v="Maintenance"/>
    <s v="Customer Adds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7706387247474719E-3"/>
    <n v="1.3541277449494944E-2"/>
    <n v="2.0311916174242418E-2"/>
    <n v="2.7082554898989888E-2"/>
    <n v="3.3853193623737364E-2"/>
    <n v="4.0623832348484837E-2"/>
    <n v="4.739447107323231E-2"/>
    <n v="5.4165109797979775E-2"/>
    <n v="6.0935748522727248E-2"/>
    <n v="6.7706387247474728E-2"/>
    <n v="7.4477025972222208E-2"/>
    <n v="0.44686215583333322"/>
    <n v="8.1247664696969688E-2"/>
    <n v="8.818816390151514E-2"/>
    <n v="9.5128663106060593E-2"/>
    <n v="0.10206916231060605"/>
    <n v="0.1090096615151515"/>
    <n v="0.11595016071969695"/>
    <n v="0.1228906599242424"/>
    <n v="0.12983115912878784"/>
    <n v="0.1367716583333333"/>
    <n v="0.14371215753787875"/>
    <n v="0.1506526567424242"/>
    <n v="0.15759315594696965"/>
    <n v="1.433044923863636"/>
    <n v="0.16453365515151511"/>
    <n v="0.1716474120454545"/>
    <n v="0.17876116893939387"/>
    <n v="0.18587492583333323"/>
    <n v="0.19298868272727263"/>
    <n v="0.20010243962121199"/>
    <n v="0.20721619651515139"/>
    <n v="0.21432995340909075"/>
    <n v="0.22144371030303014"/>
    <n v="0.22855746719696951"/>
    <n v="0.2356712240909089"/>
    <n v="0.24278498098484827"/>
    <n v="2.4439118168181801"/>
    <n v="0.24989873787878766"/>
    <n v="0.24989873787878766"/>
    <n v="0.24989873787878766"/>
    <n v="0.24989873787878766"/>
    <n v="0.24989873787878766"/>
    <n v="0.24989873787878766"/>
    <n v="0.24989873787878766"/>
    <n v="0.24989873787878766"/>
    <n v="0.24989873787878766"/>
    <n v="0.24989873787878766"/>
    <n v="0.24989873787878766"/>
    <n v="0.24989873787878766"/>
    <n v="2.9987848545454523"/>
  </r>
  <r>
    <s v="DE Florida"/>
    <x v="30"/>
    <s v="Customer Delivery"/>
    <s v="PEF Dist Maint_Cust Adds_Mthly_IK-369"/>
    <s v="AFUDC Not Eligible"/>
    <s v="Maintenance"/>
    <s v="Customer Adds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8384116161616164E-3"/>
    <n v="9.6768232323232329E-3"/>
    <n v="1.4515234848484852E-2"/>
    <n v="1.9353646464646466E-2"/>
    <n v="2.4192058080808081E-2"/>
    <n v="2.90304696969697E-2"/>
    <n v="3.3868881313131316E-2"/>
    <n v="3.8707292929292932E-2"/>
    <n v="4.3545704545454547E-2"/>
    <n v="4.8384116161616163E-2"/>
    <n v="5.3222527777777778E-2"/>
    <n v="0.31933516666666661"/>
    <n v="5.8060939393939408E-2"/>
    <n v="6.3019425505050519E-2"/>
    <n v="6.7977911616161638E-2"/>
    <n v="7.2936397727272756E-2"/>
    <n v="7.789488383838386E-2"/>
    <n v="8.2853369949494979E-2"/>
    <n v="8.7811856060606097E-2"/>
    <n v="9.2770342171717216E-2"/>
    <n v="9.772882828282832E-2"/>
    <n v="0.10268731439393944"/>
    <n v="0.10764580050505056"/>
    <n v="0.11260428661616168"/>
    <n v="1.0239913560606064"/>
    <n v="0.11756277272727281"/>
    <n v="0.12264527020202028"/>
    <n v="0.12772776767676775"/>
    <n v="0.1328102651515152"/>
    <n v="0.13789276262626268"/>
    <n v="0.14297526010101014"/>
    <n v="0.14805775757575762"/>
    <n v="0.15314025505050508"/>
    <n v="0.15822275252525256"/>
    <n v="0.16330525000000001"/>
    <n v="0.16838774747474747"/>
    <n v="0.17347024494949495"/>
    <n v="1.7461981060606067"/>
    <n v="0.17855274242424241"/>
    <n v="0.17855274242424241"/>
    <n v="0.17855274242424241"/>
    <n v="0.17855274242424241"/>
    <n v="0.17855274242424241"/>
    <n v="0.17855274242424241"/>
    <n v="0.17855274242424241"/>
    <n v="0.17855274242424241"/>
    <n v="0.17855274242424241"/>
    <n v="0.17855274242424241"/>
    <n v="0.17855274242424241"/>
    <n v="0.17855274242424241"/>
    <n v="2.1426329090909086"/>
  </r>
  <r>
    <s v="DE Florida"/>
    <x v="30"/>
    <s v="Customer Delivery"/>
    <s v="PEF Dist Maint_Cust Adds_Mthly_IK-370"/>
    <s v="AFUDC Not Eligible"/>
    <s v="Maintenance"/>
    <s v="Customer Adds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061111111111136E-3"/>
    <n v="1.3012222222222227E-2"/>
    <n v="1.9518333333333342E-2"/>
    <n v="2.6024444444444454E-2"/>
    <n v="3.2530555555555569E-2"/>
    <n v="3.9036666666666685E-2"/>
    <n v="4.55427777777778E-2"/>
    <n v="5.2048888888888908E-2"/>
    <n v="5.8555000000000017E-2"/>
    <n v="6.5061111111111125E-2"/>
    <n v="7.156722222222224E-2"/>
    <n v="0.42940333333333347"/>
    <n v="7.8073333333333342E-2"/>
    <n v="8.4742777777777792E-2"/>
    <n v="9.1412222222222242E-2"/>
    <n v="9.8081666666666692E-2"/>
    <n v="0.10475111111111113"/>
    <n v="0.11142055555555556"/>
    <n v="0.11809"/>
    <n v="0.12475944444444444"/>
    <n v="0.13142888888888887"/>
    <n v="0.13809833333333332"/>
    <n v="0.14476777777777775"/>
    <n v="0.1514372222222222"/>
    <n v="1.3770633333333335"/>
    <n v="0.15810666666666665"/>
    <n v="0.16494398148148146"/>
    <n v="0.17178129629629627"/>
    <n v="0.1786186111111111"/>
    <n v="0.18545592592592591"/>
    <n v="0.19229324074074072"/>
    <n v="0.19913055555555553"/>
    <n v="0.20596787037037034"/>
    <n v="0.21280518518518518"/>
    <n v="0.21964249999999999"/>
    <n v="0.2264798148148148"/>
    <n v="0.23331712962962961"/>
    <n v="2.3485427777777774"/>
    <n v="0.24015444444444442"/>
    <n v="0.24015444444444442"/>
    <n v="0.24015444444444442"/>
    <n v="0.24015444444444442"/>
    <n v="0.24015444444444442"/>
    <n v="0.24015444444444442"/>
    <n v="0.24015444444444442"/>
    <n v="0.24015444444444442"/>
    <n v="0.24015444444444442"/>
    <n v="0.24015444444444442"/>
    <n v="0.24015444444444442"/>
    <n v="0.24015444444444442"/>
    <n v="2.8818533333333325"/>
  </r>
  <r>
    <s v="DE Florida"/>
    <x v="30"/>
    <s v="Customer Delivery"/>
    <s v="PEF Dist Maint_OthT&amp;D_IK-362"/>
    <s v="AFUDC Not Eligible"/>
    <s v="Maintenance"/>
    <s v="Maintenance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.23243447157389877"/>
    <n v="0.4648525488390543"/>
    <n v="0.69278706093916331"/>
    <n v="0.9197891989062934"/>
    <n v="1.1466473409146416"/>
    <n v="1.4940059736815745"/>
    <n v="1.7187361300969666"/>
    <n v="1.9464153165514106"/>
    <n v="2.1738749094685792"/>
    <n v="2.4023329047531212"/>
    <n v="2.6340752241569652"/>
    <n v="15.825951079881669"/>
    <n v="2.9866580816696602"/>
    <n v="3.2532803926917029"/>
    <n v="3.5199730596234358"/>
    <n v="3.7838882394235815"/>
    <n v="4.047498646769192"/>
    <n v="4.3124538110593464"/>
    <n v="4.6942743754857865"/>
    <n v="4.9563563433943871"/>
    <n v="5.2210522559689689"/>
    <n v="5.4842778648510659"/>
    <n v="5.7480761134555616"/>
    <n v="6.0158684863166014"/>
    <n v="54.023657670709284"/>
    <n v="6.3972709197999196"/>
    <n v="6.5080223323799791"/>
    <n v="6.6188029698825579"/>
    <n v="6.7284298756435303"/>
    <n v="6.8379301829224577"/>
    <n v="6.9479890846063839"/>
    <n v="7.1065923414015266"/>
    <n v="7.2154577549761605"/>
    <n v="7.3254089668962274"/>
    <n v="7.4347494339381184"/>
    <n v="7.5443277680133862"/>
    <n v="7.6555652089418533"/>
    <n v="84.320546839402098"/>
    <n v="7.8139947788908239"/>
    <n v="7.927515150289854"/>
    <n v="8.0410654772802506"/>
    <n v="8.1534332274280512"/>
    <n v="8.265671213933425"/>
    <n v="8.3784817605790209"/>
    <n v="8.5410503472637753"/>
    <n v="8.6526375667276163"/>
    <n v="8.7653377311965492"/>
    <n v="8.8774118812085536"/>
    <n v="8.9897298453024135"/>
    <n v="9.103748396519979"/>
    <n v="101.51007737662032"/>
    <n v="9.2661389561635481"/>
    <n v="9.3824967661891563"/>
    <n v="9.4988852805453305"/>
    <n v="9.6140616595825694"/>
    <n v="9.72910503153863"/>
    <n v="9.8447352747602057"/>
    <n v="10.01136725889198"/>
    <n v="10.125743597901828"/>
    <n v="10.241260699947206"/>
    <n v="10.356136140321158"/>
    <n v="10.471261488903378"/>
    <n v="10.588129930738674"/>
    <n v="119.12932208548366"/>
    <n v="10.754579437981727"/>
    <n v="10.754579437981727"/>
    <n v="10.754579437981727"/>
    <n v="10.754579437981727"/>
    <n v="10.754579437981727"/>
    <n v="10.754579437981727"/>
    <n v="10.754579437981727"/>
    <n v="10.754579437981727"/>
    <n v="10.754579437981727"/>
    <n v="10.754579437981727"/>
    <n v="10.754579437981727"/>
    <n v="10.754579437981727"/>
    <n v="129.05495325578076"/>
  </r>
  <r>
    <s v="DE Florida"/>
    <x v="30"/>
    <s v="Customer Delivery"/>
    <s v="PEF Dist Maint_OthT&amp;D_IK-364"/>
    <s v="AFUDC Not Eligible"/>
    <s v="Maintenance"/>
    <s v="Maintenance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.31605378636562459"/>
    <n v="0.63208528049844026"/>
    <n v="0.94202022734532775"/>
    <n v="1.2506873743988287"/>
    <n v="1.5591587223194117"/>
    <n v="2.0314811380496951"/>
    <n v="2.3370589482801449"/>
    <n v="2.6466467149668684"/>
    <n v="2.955935888383638"/>
    <n v="3.2665826437734595"/>
    <n v="3.5816952732073877"/>
    <n v="21.519405997588827"/>
    <n v="4.061121351318481"/>
    <n v="4.4236622014663416"/>
    <n v="4.786298718369224"/>
    <n v="5.145158535032353"/>
    <n v="5.5036039360213209"/>
    <n v="5.8638778761300951"/>
    <n v="6.3830600537223265"/>
    <n v="6.7394271525213201"/>
    <n v="7.0993485739792526"/>
    <n v="7.4572707435793575"/>
    <n v="7.8159715625392652"/>
    <n v="8.180103409375322"/>
    <n v="73.458904114054661"/>
    <n v="8.6987170315941817"/>
    <n v="8.8493118562347721"/>
    <n v="8.9999464196198122"/>
    <n v="9.1490121901085644"/>
    <n v="9.2979058176353497"/>
    <n v="9.4475589968870874"/>
    <n v="9.6632206222160217"/>
    <n v="9.8112509496382216"/>
    <n v="9.9607576971585168"/>
    <n v="10.109433981069486"/>
    <n v="10.258433705949241"/>
    <n v="10.409689410231849"/>
    <n v="114.65523867834311"/>
    <n v="10.62511486650356"/>
    <n v="10.77947386578143"/>
    <n v="10.933873597088708"/>
    <n v="11.086665322927518"/>
    <n v="11.239280603025875"/>
    <n v="11.392674420132018"/>
    <n v="11.613726589407172"/>
    <n v="11.765456990888095"/>
    <n v="11.918700716146247"/>
    <n v="12.071093220042853"/>
    <n v="12.223817249437671"/>
    <n v="12.378853647294335"/>
    <n v="138.0287310886755"/>
    <n v="12.599663744557143"/>
    <n v="12.757882365326996"/>
    <n v="12.916142736597591"/>
    <n v="13.07275489552811"/>
    <n v="13.229186196835649"/>
    <n v="13.386415501836955"/>
    <n v="13.612994901188584"/>
    <n v="13.76851919820707"/>
    <n v="13.925594658435548"/>
    <n v="14.081797613203227"/>
    <n v="14.238340382995117"/>
    <n v="14.397253340145417"/>
    <n v="161.98654553485741"/>
    <n v="14.623584611381412"/>
    <n v="14.623584611381412"/>
    <n v="14.623584611381412"/>
    <n v="14.623584611381412"/>
    <n v="14.623584611381412"/>
    <n v="14.623584611381412"/>
    <n v="14.623584611381412"/>
    <n v="14.623584611381412"/>
    <n v="14.623584611381412"/>
    <n v="14.623584611381412"/>
    <n v="14.623584611381412"/>
    <n v="14.623584611381412"/>
    <n v="175.48301533657693"/>
  </r>
  <r>
    <s v="DE Florida"/>
    <x v="30"/>
    <s v="Customer Delivery"/>
    <s v="PEF Dist Maint_OthT&amp;D_IK-365"/>
    <s v="AFUDC Not Eligible"/>
    <s v="Maintenance"/>
    <s v="Maintenance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.28327218579152491"/>
    <n v="0.56652439153602496"/>
    <n v="0.84431239355961651"/>
    <n v="1.1209640939974925"/>
    <n v="1.3974403038994205"/>
    <n v="1.8207726886836673"/>
    <n v="2.0946554832192437"/>
    <n v="2.3721323151601608"/>
    <n v="2.6493415243992104"/>
    <n v="2.9277675050534038"/>
    <n v="3.2101961522046225"/>
    <n v="19.28737903750439"/>
    <n v="3.6398953962278511"/>
    <n v="3.964832933730714"/>
    <n v="4.2898562152808619"/>
    <n v="4.6114945219370318"/>
    <n v="4.9327613967708031"/>
    <n v="5.2556671517433928"/>
    <n v="5.7209989294820662"/>
    <n v="6.0404030669290805"/>
    <n v="6.3629928670450466"/>
    <n v="6.6837907808804307"/>
    <n v="7.0052865813276268"/>
    <n v="7.3316500948158909"/>
    <n v="65.83962993617078"/>
    <n v="7.7964722886473101"/>
    <n v="7.93144676010672"/>
    <n v="8.0664568484343828"/>
    <n v="8.2000608659192302"/>
    <n v="8.3335105958622435"/>
    <n v="8.4676410935067121"/>
    <n v="8.6609333528012904"/>
    <n v="8.7936093278984426"/>
    <n v="8.9276085823504339"/>
    <n v="9.0608635125070673"/>
    <n v="9.1944083349220467"/>
    <n v="9.3299751366995309"/>
    <n v="102.7629866996554"/>
    <n v="9.5230557238016278"/>
    <n v="9.6614042465697061"/>
    <n v="9.7997892765458126"/>
    <n v="9.9367330871423825"/>
    <n v="10.073518753363473"/>
    <n v="10.211002204912603"/>
    <n v="10.409126326065033"/>
    <n v="10.54511889534896"/>
    <n v="10.682467822927697"/>
    <n v="10.81905381981584"/>
    <n v="10.955936955601956"/>
    <n v="11.094892615583539"/>
    <n v="123.71209972767863"/>
    <n v="11.292799772999157"/>
    <n v="11.434607906053966"/>
    <n v="11.576453459233761"/>
    <n v="11.716821753202938"/>
    <n v="11.857027948161649"/>
    <n v="11.997949377606878"/>
    <n v="12.201027886662223"/>
    <n v="12.340421152116953"/>
    <n v="12.481204693620114"/>
    <n v="12.621206226217661"/>
    <n v="12.761512328112634"/>
    <n v="12.903942780748691"/>
    <n v="145.18497528473662"/>
    <n v="13.106798897618496"/>
    <n v="13.106798897618496"/>
    <n v="13.106798897618496"/>
    <n v="13.106798897618496"/>
    <n v="13.106798897618496"/>
    <n v="13.106798897618496"/>
    <n v="13.106798897618496"/>
    <n v="13.106798897618496"/>
    <n v="13.106798897618496"/>
    <n v="13.106798897618496"/>
    <n v="13.106798897618496"/>
    <n v="13.106798897618496"/>
    <n v="157.2815867714219"/>
  </r>
  <r>
    <s v="DE Florida"/>
    <x v="30"/>
    <s v="Customer Delivery"/>
    <s v="PEF Dist Maint_OthT&amp;D_IK-366"/>
    <s v="AFUDC Not Eligible"/>
    <s v="Maintenance"/>
    <s v="Maintenance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7.1960959724774717E-2"/>
    <n v="0.14391684382465095"/>
    <n v="0.21448463066820975"/>
    <n v="0.28476375749943306"/>
    <n v="0.35499830364810842"/>
    <n v="0.46253941152825745"/>
    <n v="0.53211514022824413"/>
    <n v="0.60260387907870638"/>
    <n v="0.67302463248112077"/>
    <n v="0.74375448802342492"/>
    <n v="0.81550115967769332"/>
    <n v="4.8996632063826242"/>
    <n v="0.92465967062192889"/>
    <n v="1.0072050747320227"/>
    <n v="1.0897722608039286"/>
    <n v="1.1714795458540159"/>
    <n v="1.2530924743391001"/>
    <n v="1.335121735219593"/>
    <n v="1.4533321455461277"/>
    <n v="1.5344718741309404"/>
    <n v="1.616420871519807"/>
    <n v="1.6979146676466501"/>
    <n v="1.7795857511772135"/>
    <n v="1.8624934026437401"/>
    <n v="16.725549474235066"/>
    <n v="1.9805743609842854"/>
    <n v="2.0148621359067693"/>
    <n v="2.049158958637693"/>
    <n v="2.0830985950054317"/>
    <n v="2.1169990374689407"/>
    <n v="2.1510724164105084"/>
    <n v="2.2001747496835371"/>
    <n v="2.2338786340000629"/>
    <n v="2.2679186730293113"/>
    <n v="2.3017696302000972"/>
    <n v="2.335694229152165"/>
    <n v="2.3701324746666526"/>
    <n v="26.105333895145456"/>
    <n v="2.419181035984284"/>
    <n v="2.4543262684614056"/>
    <n v="2.4894807750116259"/>
    <n v="2.5242691627979377"/>
    <n v="2.5590173765315747"/>
    <n v="2.5939428514826246"/>
    <n v="2.6442731199806855"/>
    <n v="2.6788198601049493"/>
    <n v="2.7137111613899658"/>
    <n v="2.7484086523187292"/>
    <n v="2.7831816266385561"/>
    <n v="2.8184810926274437"/>
    <n v="31.427092983329782"/>
    <n v="2.8687562443176158"/>
    <n v="2.9047799879674203"/>
    <n v="2.9408132375105809"/>
    <n v="2.9764712165670537"/>
    <n v="3.0120880173562936"/>
    <n v="3.0478865102899597"/>
    <n v="3.0994748641692587"/>
    <n v="3.1348851551947354"/>
    <n v="3.1706486202370492"/>
    <n v="3.2062134303239604"/>
    <n v="3.2418556106297567"/>
    <n v="3.2780374431040893"/>
    <n v="36.881910337667776"/>
    <n v="3.3295693026509472"/>
    <n v="3.3295693026509472"/>
    <n v="3.3295693026509472"/>
    <n v="3.3295693026509472"/>
    <n v="3.3295693026509472"/>
    <n v="3.3295693026509472"/>
    <n v="3.3295693026509472"/>
    <n v="3.3295693026509472"/>
    <n v="3.3295693026509472"/>
    <n v="3.3295693026509472"/>
    <n v="3.3295693026509472"/>
    <n v="3.3295693026509472"/>
    <n v="39.954831631811352"/>
  </r>
  <r>
    <s v="DE Florida"/>
    <x v="30"/>
    <s v="Customer Delivery"/>
    <s v="PEF Dist Maint_OthT&amp;D_IK-367"/>
    <s v="AFUDC Not Eligible"/>
    <s v="Maintenance"/>
    <s v="Maintenance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.40741545130701029"/>
    <n v="0.81480216636569092"/>
    <n v="1.2143300052739765"/>
    <n v="1.6122235615149692"/>
    <n v="2.0098647189696019"/>
    <n v="2.618721370807203"/>
    <n v="3.0126325556598439"/>
    <n v="3.4117128550424543"/>
    <n v="3.8104082468014773"/>
    <n v="4.2108536567412589"/>
    <n v="4.6170558908915087"/>
    <n v="27.740020479374991"/>
    <n v="5.2350696607250411"/>
    <n v="5.7024101908883038"/>
    <n v="6.1698740421945306"/>
    <n v="6.6324694625595422"/>
    <n v="7.0945306721155061"/>
    <n v="7.5589489965767998"/>
    <n v="8.2282111611806332"/>
    <n v="8.6875932937528422"/>
    <n v="9.1515571970003329"/>
    <n v="9.6129439246749602"/>
    <n v="10.075334385872232"/>
    <n v="10.544725822120828"/>
    <n v="94.693668809661546"/>
    <n v="11.213255079055056"/>
    <n v="11.407382357999495"/>
    <n v="11.601560862969443"/>
    <n v="11.793717083993641"/>
    <n v="11.98565140068032"/>
    <n v="12.178564832751171"/>
    <n v="12.456567776064517"/>
    <n v="12.647389238437537"/>
    <n v="12.840113909748222"/>
    <n v="13.031768055288016"/>
    <n v="13.223839138895364"/>
    <n v="13.41881833799656"/>
    <n v="147.79862807387934"/>
    <n v="13.696516839055056"/>
    <n v="13.895497479315035"/>
    <n v="14.094530626298484"/>
    <n v="14.29149093036928"/>
    <n v="14.488223782289113"/>
    <n v="14.685960228382267"/>
    <n v="14.970913502107804"/>
    <n v="15.166505677328043"/>
    <n v="15.364048643467644"/>
    <n v="15.560494319703087"/>
    <n v="15.757367357842961"/>
    <n v="15.95722121705065"/>
    <n v="177.92877060320944"/>
    <n v="16.241862439055055"/>
    <n v="16.445816698097815"/>
    <n v="16.649824776295379"/>
    <n v="16.851708199854126"/>
    <n v="17.053358485983743"/>
    <n v="17.256037451615704"/>
    <n v="17.548113272301414"/>
    <n v="17.74859436995737"/>
    <n v="17.951075019509361"/>
    <n v="18.152430951857383"/>
    <n v="18.354224928230423"/>
    <n v="18.559074232757158"/>
    <n v="208.81212082551491"/>
    <n v="18.850830199055054"/>
    <n v="18.850830199055054"/>
    <n v="18.850830199055054"/>
    <n v="18.850830199055054"/>
    <n v="18.850830199055054"/>
    <n v="18.850830199055054"/>
    <n v="18.850830199055054"/>
    <n v="18.850830199055054"/>
    <n v="18.850830199055054"/>
    <n v="18.850830199055054"/>
    <n v="18.850830199055054"/>
    <n v="18.850830199055054"/>
    <n v="226.20996238866064"/>
  </r>
  <r>
    <s v="DE Florida"/>
    <x v="30"/>
    <s v="Customer Delivery"/>
    <s v="PEF Dist Maint_OthT&amp;D_IK-368"/>
    <s v="AFUDC Not Eligible"/>
    <s v="Maintenance"/>
    <s v="Maintenance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.27317501456044219"/>
    <n v="0.5463307612579924"/>
    <n v="0.81421707450640435"/>
    <n v="1.081007589375051"/>
    <n v="1.3476288690271201"/>
    <n v="1.7558716693366845"/>
    <n v="2.0199919753104347"/>
    <n v="2.2875782100614543"/>
    <n v="2.5549063614596199"/>
    <n v="2.82340791273861"/>
    <n v="3.0957694563975444"/>
    <n v="18.599884894031359"/>
    <n v="3.5101521707281527"/>
    <n v="3.8235073852210628"/>
    <n v="4.13694528743462"/>
    <n v="4.4471188713976382"/>
    <n v="4.7569342631392475"/>
    <n v="5.0683301175179958"/>
    <n v="5.5170752521806374"/>
    <n v="5.8250943033767468"/>
    <n v="6.1361854650363101"/>
    <n v="6.4455486117853349"/>
    <n v="6.7555847691400794"/>
    <n v="7.0703151310357839"/>
    <n v="63.492791627993604"/>
    <n v="7.5185688457911191"/>
    <n v="7.6487327614099652"/>
    <n v="7.7789310244945478"/>
    <n v="7.9077733297853401"/>
    <n v="8.0364668464173636"/>
    <n v="8.1658168678587035"/>
    <n v="8.3522200969771951"/>
    <n v="8.4801674357625672"/>
    <n v="8.6093908915826738"/>
    <n v="8.7378965511874913"/>
    <n v="8.8666817711495085"/>
    <n v="8.9974169061456681"/>
    <n v="99.100063328562157"/>
    <n v="9.1836160073820263"/>
    <n v="9.317033742130544"/>
    <n v="9.450486682957882"/>
    <n v="9.5825497699505249"/>
    <n v="9.7144603488865773"/>
    <n v="9.8470438438461994"/>
    <n v="10.038106754488981"/>
    <n v="10.169252502730238"/>
    <n v="10.301706268199149"/>
    <n v="10.433424294084633"/>
    <n v="10.565428868737534"/>
    <n v="10.699432102124467"/>
    <n v="119.30254118551875"/>
    <n v="10.89028578094263"/>
    <n v="11.027038600675503"/>
    <n v="11.163827506544596"/>
    <n v="11.299191815966529"/>
    <n v="11.434399805040117"/>
    <n v="11.57029753123029"/>
    <n v="11.766136501409331"/>
    <n v="11.900560541075231"/>
    <n v="12.036325294885902"/>
    <n v="12.171335917599892"/>
    <n v="12.306640252030762"/>
    <n v="12.443993206295255"/>
    <n v="140.01003275369604"/>
    <n v="12.639617712609295"/>
    <n v="12.639617712609295"/>
    <n v="12.639617712609295"/>
    <n v="12.639617712609295"/>
    <n v="12.639617712609295"/>
    <n v="12.639617712609295"/>
    <n v="12.639617712609295"/>
    <n v="12.639617712609295"/>
    <n v="12.639617712609295"/>
    <n v="12.639617712609295"/>
    <n v="12.639617712609295"/>
    <n v="12.639617712609295"/>
    <n v="151.67541255131155"/>
  </r>
  <r>
    <s v="DE Florida"/>
    <x v="30"/>
    <s v="Customer Delivery"/>
    <s v="PEF Dist Maint_OthT&amp;D_IK-369"/>
    <s v="AFUDC Not Eligible"/>
    <s v="Maintenance"/>
    <s v="Maintenance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.19517840895828242"/>
    <n v="0.39034305139099384"/>
    <n v="0.58174278275243019"/>
    <n v="0.77235958678559014"/>
    <n v="0.96285547544014394"/>
    <n v="1.2545372764324696"/>
    <n v="1.4432462664419692"/>
    <n v="1.6344315973620698"/>
    <n v="1.8254325325815983"/>
    <n v="2.0172718399420773"/>
    <n v="2.2118690392441778"/>
    <n v="13.289267857331803"/>
    <n v="2.5079376933009989"/>
    <n v="2.7318240992445237"/>
    <n v="2.9557695840089364"/>
    <n v="3.1773827747914165"/>
    <n v="3.398740043969982"/>
    <n v="3.6212265239712549"/>
    <n v="3.9418464809323828"/>
    <n v="4.1619202985837944"/>
    <n v="4.3841890813690627"/>
    <n v="4.6052232300080211"/>
    <n v="4.8267382320641472"/>
    <n v="5.0516071549578125"/>
    <n v="45.364405197202331"/>
    <n v="5.3718760016397198"/>
    <n v="5.4648749072642246"/>
    <n v="5.5578983533053972"/>
    <n v="5.6499530009641923"/>
    <n v="5.7419013427979895"/>
    <n v="5.8343187411173227"/>
    <n v="5.96749924840673"/>
    <n v="6.0589144645826991"/>
    <n v="6.1512414348889477"/>
    <n v="6.2430555575125988"/>
    <n v="6.3350694191126919"/>
    <n v="6.4284764468861741"/>
    <n v="70.805078918478699"/>
    <n v="6.5615111077003272"/>
    <n v="6.6568348473013987"/>
    <n v="6.7521837407929644"/>
    <n v="6.8465396173871005"/>
    <n v="6.9407865306691177"/>
    <n v="7.0355142261494326"/>
    <n v="7.1720240475451034"/>
    <n v="7.2657245078227533"/>
    <n v="7.3603595147244878"/>
    <n v="7.4544688535162305"/>
    <n v="7.5487829244610083"/>
    <n v="7.6445249886562614"/>
    <n v="85.239254906726174"/>
    <n v="7.7808853198215395"/>
    <n v="7.8785929839621858"/>
    <n v="7.976326431059884"/>
    <n v="8.0730420271804171"/>
    <n v="8.1696459349560655"/>
    <n v="8.2667426486765159"/>
    <n v="8.4066664057243123"/>
    <n v="8.5027101944064096"/>
    <n v="8.5997119015257386"/>
    <n v="8.6961747942494565"/>
    <n v="8.7928475392149288"/>
    <n v="8.8909839897116374"/>
    <n v="100.03433017048908"/>
    <n v="9.0307545167912355"/>
    <n v="9.0307545167912355"/>
    <n v="9.0307545167912355"/>
    <n v="9.0307545167912355"/>
    <n v="9.0307545167912355"/>
    <n v="9.0307545167912355"/>
    <n v="9.0307545167912355"/>
    <n v="9.0307545167912355"/>
    <n v="9.0307545167912355"/>
    <n v="9.0307545167912355"/>
    <n v="9.0307545167912355"/>
    <n v="9.0307545167912355"/>
    <n v="108.36905420149482"/>
  </r>
  <r>
    <s v="DE Florida"/>
    <x v="30"/>
    <s v="Customer Delivery"/>
    <s v="PEF Dist Maint_OthT&amp;D_IK-370"/>
    <s v="AFUDC Not Eligible"/>
    <s v="Maintenance"/>
    <s v="Maintenance"/>
    <s v="~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.26254491632574811"/>
    <n v="0.5250713145616962"/>
    <n v="0.78253332956254418"/>
    <n v="1.0389421871419922"/>
    <n v="1.2951883949789402"/>
    <n v="1.6875451850767724"/>
    <n v="1.9413877399802204"/>
    <n v="2.1985613534809687"/>
    <n v="2.4554869264631165"/>
    <n v="2.7135402386494647"/>
    <n v="2.9753033387827124"/>
    <n v="17.876104925004178"/>
    <n v="3.3735611195531217"/>
    <n v="3.6747226979707377"/>
    <n v="3.975963746469954"/>
    <n v="4.27406750159947"/>
    <n v="4.5718270028924861"/>
    <n v="4.8711054660550257"/>
    <n v="5.3023885174027621"/>
    <n v="5.5984215794056782"/>
    <n v="5.8974072064001941"/>
    <n v="6.1947320609744096"/>
    <n v="6.492703737196825"/>
    <n v="6.7951869517105639"/>
    <n v="61.022087587631233"/>
    <n v="7.2259977058438132"/>
    <n v="7.3510946714966607"/>
    <n v="7.4762246475558189"/>
    <n v="7.6000514498071681"/>
    <n v="7.7237352553635636"/>
    <n v="7.8480500096678654"/>
    <n v="8.0271970354756821"/>
    <n v="8.1501637099899646"/>
    <n v="8.2743568255505533"/>
    <n v="8.3978600868757134"/>
    <n v="8.5216320259848519"/>
    <n v="8.647277974898417"/>
    <n v="95.243641398510078"/>
    <n v="8.8262288169549237"/>
    <n v="8.9544540578467711"/>
    <n v="9.0827131346296728"/>
    <n v="9.2096364493934235"/>
    <n v="9.3364131915719675"/>
    <n v="9.4638366605097772"/>
    <n v="9.6474635807902551"/>
    <n v="9.7735052587716282"/>
    <n v="9.9008040471695651"/>
    <n v="10.027395730282759"/>
    <n v="10.154262809952483"/>
    <n v="10.283050762421576"/>
    <n v="114.65976450029483"/>
    <n v="10.466476594732701"/>
    <n v="10.597906721851675"/>
    <n v="10.729371530562444"/>
    <n v="10.859467190962343"/>
    <n v="10.989412615313773"/>
    <n v="11.120020930836942"/>
    <n v="11.308237457529101"/>
    <n v="11.437429445348043"/>
    <n v="11.567909964042046"/>
    <n v="11.697665703926408"/>
    <n v="11.827703723681569"/>
    <n v="11.959710626898714"/>
    <n v="134.56131250568575"/>
    <n v="12.147721039177144"/>
    <n v="12.147721039177144"/>
    <n v="12.147721039177144"/>
    <n v="12.147721039177144"/>
    <n v="12.147721039177144"/>
    <n v="12.147721039177144"/>
    <n v="12.147721039177144"/>
    <n v="12.147721039177144"/>
    <n v="12.147721039177144"/>
    <n v="12.147721039177144"/>
    <n v="12.147721039177144"/>
    <n v="12.147721039177144"/>
    <n v="145.77265247012573"/>
  </r>
  <r>
    <s v="DE Florida"/>
    <x v="30"/>
    <s v="Customer Delivery"/>
    <s v="PEF Distribution Expansion Field Ops HB Capacity-360"/>
    <s v="AFUDC Not Eligible"/>
    <s v="Expansion"/>
    <s v="Other Transmission &amp; Distribution Expansion"/>
    <s v="Distribution Expansion"/>
    <s v="HB - Distribution Substation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3.7317411498380186E-2"/>
    <n v="6.9699455406861663E-2"/>
    <n v="9.7786341500093771E-2"/>
    <n v="0.12213689977942647"/>
    <n v="0.14323867069928842"/>
    <n v="0.1615167921306874"/>
    <n v="0.17734189697728486"/>
    <n v="0.19074218478225774"/>
    <n v="0.2023387563278754"/>
    <n v="0.21237439687305262"/>
    <n v="0.22105921210105545"/>
    <n v="1.6355520180762642"/>
    <n v="0.22857502688188644"/>
    <n v="0.2350791919489362"/>
    <n v="0.24105835906753767"/>
    <n v="0.24652285914443833"/>
    <n v="0.25148353931715084"/>
    <n v="0.25595183202246524"/>
    <n v="0.25993983008967481"/>
    <n v="0.26346040296826173"/>
    <n v="0.26519172755333625"/>
    <n v="0.26669995521057022"/>
    <n v="0.2680138340092979"/>
    <n v="0.26915840756851245"/>
    <n v="3.0511349657820679"/>
    <n v="0.27015549240900283"/>
    <n v="0.27102409379432396"/>
    <n v="0.27174620653723558"/>
    <n v="0.27235185492142827"/>
    <n v="0.27286391115832798"/>
    <n v="0.27330001679872162"/>
    <n v="0.27367393559750841"/>
    <n v="0.27399651767613531"/>
    <n v="0.27438035429299656"/>
    <n v="0.27471338168921072"/>
    <n v="0.27500232558293319"/>
    <n v="0.2752530213955558"/>
    <n v="3.2784611118533804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3.3056463852248386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3.3056463852248386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3.3056463852248386"/>
  </r>
  <r>
    <s v="DE Florida"/>
    <x v="30"/>
    <s v="Customer Delivery"/>
    <s v="PEF Distribution Expansion Field Ops HB Capacity-362"/>
    <s v="AFUDC Not Eligible"/>
    <s v="Expansion"/>
    <s v="Other Transmission &amp; Distribution Expansion"/>
    <s v="Distribution Expan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1.0094976199407244"/>
    <n v="1.885485394597791"/>
    <n v="2.6452820558398167"/>
    <n v="3.3040048782489029"/>
    <n v="3.8748426364106572"/>
    <n v="4.369296011955897"/>
    <n v="4.7973912371203209"/>
    <n v="5.1598911561253686"/>
    <n v="5.4735975710325624"/>
    <n v="5.7450782241152867"/>
    <n v="5.9800168211472471"/>
    <n v="44.244383606534576"/>
    <n v="6.1833320251906345"/>
    <n v="6.3592804334872106"/>
    <n v="6.5210267801146555"/>
    <n v="6.6688505331645302"/>
    <n v="6.8030451256232753"/>
    <n v="6.9239198237895518"/>
    <n v="7.0318017586700297"/>
    <n v="7.1270390701302748"/>
    <n v="7.1738742598661291"/>
    <n v="7.2146743092042929"/>
    <n v="7.2502169009047854"/>
    <n v="7.2811795062270841"/>
    <n v="82.538240526372462"/>
    <n v="7.3081522980938969"/>
    <n v="7.3316494002762642"/>
    <n v="7.3511837427193285"/>
    <n v="7.3675675318894323"/>
    <n v="7.3814194988847452"/>
    <n v="7.3932168767934261"/>
    <n v="7.4033319979197341"/>
    <n v="7.4120583759704601"/>
    <n v="7.4224417904574045"/>
    <n v="7.431450731601883"/>
    <n v="7.4392671411891858"/>
    <n v="7.4460488770065965"/>
    <n v="88.687788262802371"/>
    <n v="7.4519329008903856"/>
    <n v="7.4519329008903856"/>
    <n v="7.4519329008903856"/>
    <n v="7.4519329008903856"/>
    <n v="7.4519329008903856"/>
    <n v="7.4519329008903856"/>
    <n v="7.4519329008903856"/>
    <n v="7.4519329008903856"/>
    <n v="7.4519329008903856"/>
    <n v="7.4519329008903856"/>
    <n v="7.4519329008903856"/>
    <n v="7.4519329008903856"/>
    <n v="89.42319481068462"/>
    <n v="7.4519329008903856"/>
    <n v="7.4519329008903856"/>
    <n v="7.4519329008903856"/>
    <n v="7.4519329008903856"/>
    <n v="7.4519329008903856"/>
    <n v="7.4519329008903856"/>
    <n v="7.4519329008903856"/>
    <n v="7.4519329008903856"/>
    <n v="7.4519329008903856"/>
    <n v="7.4519329008903856"/>
    <n v="7.4519329008903856"/>
    <n v="7.4519329008903856"/>
    <n v="89.42319481068462"/>
    <n v="7.4519329008903856"/>
    <n v="7.4519329008903856"/>
    <n v="7.4519329008903856"/>
    <n v="7.4519329008903856"/>
    <n v="7.4519329008903856"/>
    <n v="7.4519329008903856"/>
    <n v="7.4519329008903856"/>
    <n v="7.4519329008903856"/>
    <n v="7.4519329008903856"/>
    <n v="7.4519329008903856"/>
    <n v="7.4519329008903856"/>
    <n v="7.4519329008903856"/>
    <n v="89.42319481068462"/>
  </r>
  <r>
    <s v="DE Florida"/>
    <x v="30"/>
    <s v="Customer Delivery"/>
    <s v="PEF Distribution Expansion Field Ops IK New Cust-362"/>
    <s v="AFUDC Not Eligible"/>
    <s v="Expansion"/>
    <s v="Other Transmission &amp; Distribution Expansion"/>
    <s v="Distribution - Customer Additions"/>
    <s v="IK - Other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2.0088004820235934"/>
    <n v="4.0286252174058763"/>
    <n v="6.0359389937756376"/>
    <n v="8.0303875397886397"/>
    <n v="10.023426066098267"/>
    <n v="12.990972755780854"/>
    <n v="14.973185473274938"/>
    <n v="16.972005452802772"/>
    <n v="18.973909586090318"/>
    <n v="20.975571468397327"/>
    <n v="22.99175294028014"/>
    <n v="138.00457597571838"/>
    <n v="25.98326601512478"/>
    <n v="28.05761542070476"/>
    <n v="30.090937542328781"/>
    <n v="32.121159320465381"/>
    <n v="34.141941835329789"/>
    <n v="36.215925660970946"/>
    <n v="39.163594191976699"/>
    <n v="41.176156837763685"/>
    <n v="43.202438144669927"/>
    <n v="45.226067600240903"/>
    <n v="47.247099202229506"/>
    <n v="49.330265957249615"/>
    <n v="451.95646772905479"/>
    <n v="52.278249442573596"/>
    <n v="55.89721527155487"/>
    <n v="59.444603796204916"/>
    <n v="62.986583378123846"/>
    <n v="66.512094967167073"/>
    <n v="70.130422995543114"/>
    <n v="75.273004886606287"/>
    <n v="78.784175870720617"/>
    <n v="82.319280800426"/>
    <n v="85.849759238885483"/>
    <n v="89.375705392032742"/>
    <n v="93.010054206272031"/>
    <n v="871.86115024611047"/>
    <n v="98.153185574391642"/>
    <n v="101.86262522306158"/>
    <n v="105.49869814124048"/>
    <n v="109.12922689360728"/>
    <n v="112.74287595476009"/>
    <n v="116.45166185786712"/>
    <n v="121.72280783290707"/>
    <n v="125.32175777529972"/>
    <n v="128.94524000976696"/>
    <n v="132.56398009112399"/>
    <n v="136.1780745804443"/>
    <n v="139.90328178761783"/>
    <n v="1428.473415722088"/>
    <n v="145.17499098348239"/>
    <n v="148.97716687420979"/>
    <n v="152.70414186122264"/>
    <n v="156.42543407790316"/>
    <n v="160.12942460994793"/>
    <n v="163.93093041142913"/>
    <n v="169.33385539229189"/>
    <n v="173.02277932661349"/>
    <n v="176.73684886197051"/>
    <n v="180.44605769006881"/>
    <n v="184.15050478601538"/>
    <n v="187.96884242527517"/>
    <n v="1999.0009773004301"/>
    <n v="193.37234470166405"/>
    <n v="193.37234470166405"/>
    <n v="193.37234470166405"/>
    <n v="193.37234470166405"/>
    <n v="193.37234470166405"/>
    <n v="193.37234470166405"/>
    <n v="193.37234470166405"/>
    <n v="193.37234470166405"/>
    <n v="193.37234470166405"/>
    <n v="193.37234470166405"/>
    <n v="193.37234470166405"/>
    <n v="193.37234470166405"/>
    <n v="2320.4681364199691"/>
  </r>
  <r>
    <s v="DE Florida"/>
    <x v="30"/>
    <s v="Customer Delivery"/>
    <s v="PEF Distribution Expansion Field Ops IK New Cust-364 "/>
    <s v="AFUDC Not Eligible"/>
    <s v="Expansion"/>
    <s v="Other Transmission &amp; Distribution Expansion"/>
    <s v="Distribution - Customer Additions"/>
    <s v="IK - Other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2.7314752157783611"/>
    <n v="5.4779407081377949"/>
    <n v="8.2073943694198821"/>
    <n v="10.919354477619308"/>
    <n v="13.629397305377992"/>
    <n v="17.664531858097561"/>
    <n v="20.359854245108128"/>
    <n v="23.077758429093095"/>
    <n v="25.799856304602748"/>
    <n v="28.521624778285165"/>
    <n v="31.263136327213001"/>
    <n v="187.65232401873305"/>
    <n v="35.330859276673706"/>
    <n v="38.151464927115711"/>
    <n v="40.916283549279264"/>
    <n v="43.676886465865223"/>
    <n v="46.424654303052343"/>
    <n v="49.244762854578241"/>
    <n v="53.252867994348655"/>
    <n v="55.989458828711015"/>
    <n v="58.744703672357161"/>
    <n v="61.496342649585536"/>
    <n v="64.244449184076075"/>
    <n v="67.077044263871585"/>
    <n v="614.54977796951448"/>
    <n v="71.085577664149724"/>
    <n v="76.006482370568875"/>
    <n v="80.83005952254257"/>
    <n v="85.646281840842718"/>
    <n v="90.440111733384541"/>
    <n v="95.360149187624913"/>
    <n v="102.35279753711262"/>
    <n v="107.12712772901556"/>
    <n v="111.93400220872552"/>
    <n v="116.73458579661119"/>
    <n v="121.52900658960525"/>
    <n v="126.47082837790136"/>
    <n v="1185.5170105580848"/>
    <n v="133.46422388459888"/>
    <n v="138.50815015546434"/>
    <n v="143.45231570385411"/>
    <n v="148.38894254930264"/>
    <n v="153.30261716314149"/>
    <n v="158.34565450070934"/>
    <n v="165.5131175623078"/>
    <n v="170.40680498716529"/>
    <n v="175.33385030005957"/>
    <n v="180.25444745018035"/>
    <n v="185.16872773685628"/>
    <n v="190.23409401216878"/>
    <n v="1942.3729460058087"/>
    <n v="197.40232290646642"/>
    <n v="202.57234888846881"/>
    <n v="207.64012009919074"/>
    <n v="212.70016413707472"/>
    <n v="217.73668213048572"/>
    <n v="222.90579695558407"/>
    <n v="230.25244880248903"/>
    <n v="235.26847992103475"/>
    <n v="240.31870288509796"/>
    <n v="245.36231648033126"/>
    <n v="250.39945528858689"/>
    <n v="255.59145728175454"/>
    <n v="2718.1502957765651"/>
    <n v="262.93889411706533"/>
    <n v="262.93889411706533"/>
    <n v="262.93889411706533"/>
    <n v="262.93889411706533"/>
    <n v="262.93889411706533"/>
    <n v="262.93889411706533"/>
    <n v="262.93889411706533"/>
    <n v="262.93889411706533"/>
    <n v="262.93889411706533"/>
    <n v="262.93889411706533"/>
    <n v="262.93889411706533"/>
    <n v="262.93889411706533"/>
    <n v="3155.2667294047847"/>
  </r>
  <r>
    <s v="DE Florida"/>
    <x v="30"/>
    <s v="Customer Delivery"/>
    <s v="PEF Distribution Expansion Field Ops IK New Cust-365 "/>
    <s v="AFUDC Not Eligible"/>
    <s v="Expansion"/>
    <s v="Other Transmission &amp; Distribution Expansion"/>
    <s v="Distribution - Customer Additions"/>
    <s v="IK - Other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2.4481622691708771"/>
    <n v="4.9097599996332315"/>
    <n v="7.3561103931501375"/>
    <n v="9.7867816926875975"/>
    <n v="12.215734575156022"/>
    <n v="15.832338564799297"/>
    <n v="18.248097834008142"/>
    <n v="20.684096680352255"/>
    <n v="23.123854241877087"/>
    <n v="25.563316567655257"/>
    <n v="28.020474185564936"/>
    <n v="168.18872700405484"/>
    <n v="31.666286451693228"/>
    <n v="34.194334405316901"/>
    <n v="36.672381649817709"/>
    <n v="39.146650448417432"/>
    <n v="41.609415442433992"/>
    <n v="44.137017857030457"/>
    <n v="47.729395967354861"/>
    <n v="50.182143255027277"/>
    <n v="52.651609728520413"/>
    <n v="55.117844341786267"/>
    <n v="57.580912902884108"/>
    <n v="60.11970672321111"/>
    <n v="550.8076991734938"/>
    <n v="63.712468674183327"/>
    <n v="68.122969441930891"/>
    <n v="72.446237621523537"/>
    <n v="76.76291382230356"/>
    <n v="81.059520174774988"/>
    <n v="85.469243643097229"/>
    <n v="91.736603560425735"/>
    <n v="96.015732751730738"/>
    <n v="100.32403068637099"/>
    <n v="104.62669023033385"/>
    <n v="108.92382619413766"/>
    <n v="113.35307449128916"/>
    <n v="1062.5533112921019"/>
    <n v="119.6211040662923"/>
    <n v="124.1418673191049"/>
    <n v="128.57321716973374"/>
    <n v="132.99781024213061"/>
    <n v="137.40183172016651"/>
    <n v="141.92179824107416"/>
    <n v="148.34584210783876"/>
    <n v="152.73194949581429"/>
    <n v="157.14795484548276"/>
    <n v="161.55818084475052"/>
    <n v="165.96274517439801"/>
    <n v="170.50272464470459"/>
    <n v="1740.9070258714908"/>
    <n v="176.92745490188892"/>
    <n v="181.56123653815419"/>
    <n v="186.10336945098382"/>
    <n v="190.63857666716873"/>
    <n v="195.15269800230922"/>
    <n v="199.78566298849495"/>
    <n v="206.37030696025266"/>
    <n v="210.8660663558467"/>
    <n v="215.39247115756064"/>
    <n v="219.91295212600605"/>
    <n v="224.42762988396464"/>
    <n v="229.08110814019486"/>
    <n v="2436.2195331728253"/>
    <n v="235.66645568207403"/>
    <n v="235.66645568207403"/>
    <n v="235.66645568207403"/>
    <n v="235.66645568207403"/>
    <n v="235.66645568207403"/>
    <n v="235.66645568207403"/>
    <n v="235.66645568207403"/>
    <n v="235.66645568207403"/>
    <n v="235.66645568207403"/>
    <n v="235.66645568207403"/>
    <n v="235.66645568207403"/>
    <n v="235.66645568207403"/>
    <n v="2827.9974681848889"/>
  </r>
  <r>
    <s v="DE Florida"/>
    <x v="30"/>
    <s v="Customer Delivery"/>
    <s v="PEF Distribution Expansion Field Ops IK New Cust-366 "/>
    <s v="AFUDC Not Eligible"/>
    <s v="Expansion"/>
    <s v="Other Transmission &amp; Distribution Expansion"/>
    <s v="Distribution - Customer Additions"/>
    <s v="IK - Other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.62191812429185434"/>
    <n v="1.2472493217245755"/>
    <n v="1.8687071667602893"/>
    <n v="2.4861819781380277"/>
    <n v="3.1032202519815577"/>
    <n v="4.0219630975312244"/>
    <n v="4.6356497360218389"/>
    <n v="5.2544779290600951"/>
    <n v="5.8742609661151786"/>
    <n v="6.4939690030511521"/>
    <n v="7.1181722579021356"/>
    <n v="42.725769832577932"/>
    <n v="8.0443350186894911"/>
    <n v="8.6865468774524164"/>
    <n v="9.3160568219580444"/>
    <n v="9.9446069101595658"/>
    <n v="10.570234633018449"/>
    <n v="11.212333309416145"/>
    <n v="12.124921941409362"/>
    <n v="12.748004819419638"/>
    <n v="13.375334950488362"/>
    <n v="14.001844076970976"/>
    <n v="14.627548916396915"/>
    <n v="15.272490597993963"/>
    <n v="139.9242588733733"/>
    <n v="16.185176738824207"/>
    <n v="17.305596921379426"/>
    <n v="18.403857000696473"/>
    <n v="19.500442488738383"/>
    <n v="20.591929539144775"/>
    <n v="21.712152260683688"/>
    <n v="23.304279076319322"/>
    <n v="24.391326321557145"/>
    <n v="25.485783439381677"/>
    <n v="26.578808210394644"/>
    <n v="27.670429800450158"/>
    <n v="28.795612505771679"/>
    <n v="269.92539430334159"/>
    <n v="30.38790943882416"/>
    <n v="31.536340222708528"/>
    <n v="32.662056898859916"/>
    <n v="33.786057118809659"/>
    <n v="34.904831439742672"/>
    <n v="36.053059826068271"/>
    <n v="37.684989949599085"/>
    <n v="38.799213469850869"/>
    <n v="39.921032110143983"/>
    <n v="41.041382594831546"/>
    <n v="42.160294818916519"/>
    <n v="43.313607189047666"/>
    <n v="442.25077507740286"/>
    <n v="44.945711680490795"/>
    <n v="46.12285320956822"/>
    <n v="47.276712778702013"/>
    <n v="48.428812980265597"/>
    <n v="49.575556635448081"/>
    <n v="50.752490707032074"/>
    <n v="52.425219048972785"/>
    <n v="53.56729813355372"/>
    <n v="54.717162216015623"/>
    <n v="55.865521439013023"/>
    <n v="57.012406444923336"/>
    <n v="58.194551599799979"/>
    <n v="618.88429687378527"/>
    <n v="59.867458672157419"/>
    <n v="59.867458672157419"/>
    <n v="59.867458672157419"/>
    <n v="59.867458672157419"/>
    <n v="59.867458672157419"/>
    <n v="59.867458672157419"/>
    <n v="59.867458672157419"/>
    <n v="59.867458672157419"/>
    <n v="59.867458672157419"/>
    <n v="59.867458672157419"/>
    <n v="59.867458672157419"/>
    <n v="59.867458672157419"/>
    <n v="718.40950406588911"/>
  </r>
  <r>
    <s v="DE Florida"/>
    <x v="30"/>
    <s v="Customer Delivery"/>
    <s v="PEF Distribution Expansion Field Ops IK New Cust-367 "/>
    <s v="AFUDC Not Eligible"/>
    <s v="Expansion"/>
    <s v="Other Transmission &amp; Distribution Expansion"/>
    <s v="Distribution - Customer Additions"/>
    <s v="IK - Other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3.5210627297559673"/>
    <n v="7.0614489751980569"/>
    <n v="10.57990577971923"/>
    <n v="14.075812169938795"/>
    <n v="17.569247051479319"/>
    <n v="22.770817909987983"/>
    <n v="26.245277113116938"/>
    <n v="29.748845833051384"/>
    <n v="33.257820514878652"/>
    <n v="36.766370574695699"/>
    <n v="40.300370840326742"/>
    <n v="241.89697949214874"/>
    <n v="45.543950423104576"/>
    <n v="49.179908521402865"/>
    <n v="52.743953235702506"/>
    <n v="56.302563610454357"/>
    <n v="59.844628669530763"/>
    <n v="63.479945972534118"/>
    <n v="68.646674025956116"/>
    <n v="72.174331146110248"/>
    <n v="75.726034589829837"/>
    <n v="79.273089819361459"/>
    <n v="82.815591482967477"/>
    <n v="86.467004794845536"/>
    <n v="792.19767629179978"/>
    <n v="91.634284906036029"/>
    <n v="97.977675666094839"/>
    <n v="104.19560439297038"/>
    <n v="110.40405222420786"/>
    <n v="116.58363465058078"/>
    <n v="122.92590746185054"/>
    <n v="131.93992085467619"/>
    <n v="138.09436680143077"/>
    <n v="144.29076461412956"/>
    <n v="150.47905302673797"/>
    <n v="156.65939716517249"/>
    <n v="163.02975150851969"/>
    <n v="1528.2144132724072"/>
    <n v="172.04472802603598"/>
    <n v="178.5467036909902"/>
    <n v="184.92008076924381"/>
    <n v="191.28373992926529"/>
    <n v="197.61781204868223"/>
    <n v="204.11864181610372"/>
    <n v="213.35800573685646"/>
    <n v="219.66631296412609"/>
    <n v="226.01762085488724"/>
    <n v="232.3606166103821"/>
    <n v="238.69546948467845"/>
    <n v="245.22508282308092"/>
    <n v="2503.8548147543324"/>
    <n v="254.46543394603597"/>
    <n v="261.12995755386652"/>
    <n v="267.6626676389829"/>
    <n v="274.1854168600766"/>
    <n v="280.67783937114314"/>
    <n v="287.34118843425796"/>
    <n v="296.81153439434672"/>
    <n v="303.27754789670314"/>
    <n v="309.78763706955709"/>
    <n v="316.28920630561521"/>
    <n v="322.78242909025914"/>
    <n v="329.47528130721599"/>
    <n v="3503.8861398680601"/>
    <n v="338.94663914603598"/>
    <n v="338.94663914603598"/>
    <n v="338.94663914603598"/>
    <n v="338.94663914603598"/>
    <n v="338.94663914603598"/>
    <n v="338.94663914603598"/>
    <n v="338.94663914603598"/>
    <n v="338.94663914603598"/>
    <n v="338.94663914603598"/>
    <n v="338.94663914603598"/>
    <n v="338.94663914603598"/>
    <n v="338.94663914603598"/>
    <n v="4067.3596697524317"/>
  </r>
  <r>
    <s v="DE Florida"/>
    <x v="30"/>
    <s v="Customer Delivery"/>
    <s v="PEF Distribution Expansion Field Ops IK New Cust-368 "/>
    <s v="AFUDC Not Eligible"/>
    <s v="Expansion"/>
    <s v="Other Transmission &amp; Distribution Expansion"/>
    <s v="Distribution - Customer Additions"/>
    <s v="IK - Other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2.3608980940305515"/>
    <n v="4.7347527454571985"/>
    <n v="7.09390354772039"/>
    <n v="9.4379341336652676"/>
    <n v="11.780307555118181"/>
    <n v="15.267998536036623"/>
    <n v="17.597648627508448"/>
    <n v="19.946816861092152"/>
    <n v="22.29960983132748"/>
    <n v="24.65211808942572"/>
    <n v="27.021690895079765"/>
    <n v="162.19367891646175"/>
    <n v="30.537549030255821"/>
    <n v="32.975485302081999"/>
    <n v="35.365203128442005"/>
    <n v="37.751277190726981"/>
    <n v="40.12625749886972"/>
    <n v="42.563764112803774"/>
    <n v="46.028092740241654"/>
    <n v="48.393412420854794"/>
    <n v="50.774855335795557"/>
    <n v="53.153181589415773"/>
    <n v="55.528454644061732"/>
    <n v="57.9767537486699"/>
    <n v="531.17428674221981"/>
    <n v="61.441452534844913"/>
    <n v="65.694741232943713"/>
    <n v="69.863906743939026"/>
    <n v="74.026715246862409"/>
    <n v="78.170169290172566"/>
    <n v="82.422708395643483"/>
    <n v="88.466668595859986"/>
    <n v="92.593268450501228"/>
    <n v="96.747997330144045"/>
    <n v="100.89728879925089"/>
    <n v="105.04125357592513"/>
    <n v="109.31262154872084"/>
    <n v="1024.6787917448082"/>
    <n v="115.35722753173881"/>
    <n v="119.71684920951085"/>
    <n v="123.99024460542634"/>
    <n v="128.25712406692887"/>
    <n v="132.50416520385937"/>
    <n v="136.86301854905346"/>
    <n v="143.05807883739774"/>
    <n v="147.28784442792221"/>
    <n v="151.54644227411421"/>
    <n v="155.79946677353243"/>
    <n v="160.04703141225266"/>
    <n v="164.42518434982898"/>
    <n v="1678.852677241566"/>
    <n v="170.6209065856024"/>
    <n v="175.08951764035089"/>
    <n v="179.4697467792376"/>
    <n v="183.8432970870922"/>
    <n v="188.19651311756164"/>
    <n v="192.66433663162306"/>
    <n v="199.01427177174651"/>
    <n v="203.34978037176609"/>
    <n v="207.71484202614042"/>
    <n v="212.07419100156088"/>
    <n v="216.4279436212249"/>
    <n v="220.91554921232091"/>
    <n v="2349.3808958462273"/>
    <n v="227.2661628379509"/>
    <n v="227.2661628379509"/>
    <n v="227.2661628379509"/>
    <n v="227.2661628379509"/>
    <n v="227.2661628379509"/>
    <n v="227.2661628379509"/>
    <n v="227.2661628379509"/>
    <n v="227.2661628379509"/>
    <n v="227.2661628379509"/>
    <n v="227.2661628379509"/>
    <n v="227.2661628379509"/>
    <n v="227.2661628379509"/>
    <n v="2727.1939540554117"/>
  </r>
  <r>
    <s v="DE Florida"/>
    <x v="30"/>
    <s v="Customer Delivery"/>
    <s v="PEF Distribution Expansion Field Ops IK New Cust-369 "/>
    <s v="AFUDC Not Eligible"/>
    <s v="Expansion"/>
    <s v="Other Transmission &amp; Distribution Expansion"/>
    <s v="Distribution - Customer Additions"/>
    <s v="IK - Other - Distrib Lines OH/UG (Line Ext)"/>
    <s v="~"/>
    <s v="PEF Distribution U/G Services 369.2"/>
    <n v="0"/>
    <n v="0"/>
    <n v="0"/>
    <n v="0"/>
    <n v="0"/>
    <n v="0"/>
    <n v="0"/>
    <n v="0"/>
    <n v="0"/>
    <n v="0"/>
    <n v="0"/>
    <n v="0"/>
    <n v="0"/>
    <n v="0"/>
    <n v="1.2395383972626079"/>
    <n v="2.4858793542923676"/>
    <n v="3.7245003738662334"/>
    <n v="4.9551828514298126"/>
    <n v="6.1849952706780567"/>
    <n v="8.0161318621157722"/>
    <n v="9.2392641725984248"/>
    <n v="10.472644060751659"/>
    <n v="11.707927038356743"/>
    <n v="12.943060534022315"/>
    <n v="14.187153400692008"/>
    <n v="85.156277316065996"/>
    <n v="16.033078546253332"/>
    <n v="17.313064169795741"/>
    <n v="18.567733743160996"/>
    <n v="19.82049023713795"/>
    <n v="21.06742219584001"/>
    <n v="22.347182236814373"/>
    <n v="24.166052930684195"/>
    <n v="25.40791278619178"/>
    <n v="26.658237796585841"/>
    <n v="27.906926471473572"/>
    <n v="29.154012130385027"/>
    <n v="30.439438534776965"/>
    <n v="278.88155177909982"/>
    <n v="32.258503572472534"/>
    <n v="34.49160045316318"/>
    <n v="36.680530281003989"/>
    <n v="38.866122499784233"/>
    <n v="41.041553079781508"/>
    <n v="43.274256403138551"/>
    <n v="46.447506475759965"/>
    <n v="48.614088129946047"/>
    <n v="50.795438317953028"/>
    <n v="52.97393371161877"/>
    <n v="55.14963244107949"/>
    <n v="57.392221452400456"/>
    <n v="537.9853868181018"/>
    <n v="60.565810581361454"/>
    <n v="62.854735774523363"/>
    <n v="65.09838972090246"/>
    <n v="67.338622616663585"/>
    <n v="69.568439828620185"/>
    <n v="71.85696162535821"/>
    <n v="75.10954421513803"/>
    <n v="77.330291274609621"/>
    <n v="79.566176087136625"/>
    <n v="81.799134734325506"/>
    <n v="84.029226799589068"/>
    <n v="86.327881430432058"/>
    <n v="881.44521468866026"/>
    <n v="89.580811548028151"/>
    <n v="91.926959014324723"/>
    <n v="94.226703469612943"/>
    <n v="96.522941349298179"/>
    <n v="98.808503156982141"/>
    <n v="101.15423714209523"/>
    <n v="104.48813307924938"/>
    <n v="106.76439798403096"/>
    <n v="109.05617908002861"/>
    <n v="111.34496085764988"/>
    <n v="113.63080438987059"/>
    <n v="115.98692452614877"/>
    <n v="1233.4915555973196"/>
    <n v="119.3211766902504"/>
    <n v="119.3211766902504"/>
    <n v="119.3211766902504"/>
    <n v="119.3211766902504"/>
    <n v="119.3211766902504"/>
    <n v="119.3211766902504"/>
    <n v="119.3211766902504"/>
    <n v="119.3211766902504"/>
    <n v="119.3211766902504"/>
    <n v="119.3211766902504"/>
    <n v="119.3211766902504"/>
    <n v="119.3211766902504"/>
    <n v="1431.8541202830049"/>
  </r>
  <r>
    <s v="DE Florida"/>
    <x v="30"/>
    <s v="Customer Delivery"/>
    <s v="PEF Distribution Expansion Field Ops IK New Cust-370 "/>
    <s v="AFUDC Not Eligible"/>
    <s v="Expansion"/>
    <s v="Other Transmission &amp; Distribution Expansion"/>
    <s v="Distribution - Customer Additions"/>
    <s v="IK - Other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2.2690281303663129"/>
    <n v="4.5505086377660851"/>
    <n v="6.817857468978354"/>
    <n v="9.0706744590026336"/>
    <n v="11.321898770012764"/>
    <n v="14.673872735233143"/>
    <n v="16.912868821013213"/>
    <n v="19.170623536662283"/>
    <n v="21.431861939069574"/>
    <n v="23.692826708383709"/>
    <n v="25.970191990085059"/>
    <n v="155.88221319657313"/>
    <n v="29.349237037079131"/>
    <n v="31.692305547660247"/>
    <n v="33.98903194400868"/>
    <n v="36.282256366592307"/>
    <n v="38.564818727868101"/>
    <n v="40.907474299895831"/>
    <n v="44.236995014222828"/>
    <n v="46.510272673343515"/>
    <n v="48.799046161078905"/>
    <n v="51.084824266579439"/>
    <n v="53.367667982672089"/>
    <n v="55.720696075647737"/>
    <n v="510.50462609664885"/>
    <n v="59.050572544672235"/>
    <n v="63.138354736083762"/>
    <n v="67.145287192023531"/>
    <n v="71.146110007581058"/>
    <n v="75.128331495801774"/>
    <n v="79.215393263180857"/>
    <n v="85.024167279176723"/>
    <n v="88.99019041897067"/>
    <n v="92.983248010367845"/>
    <n v="96.971079774990912"/>
    <n v="100.95379212261444"/>
    <n v="105.05895007720252"/>
    <n v="984.80547692266634"/>
    <n v="110.86834476689447"/>
    <n v="115.05831775685957"/>
    <n v="119.16541984225832"/>
    <n v="123.26625955187937"/>
    <n v="127.34803291807283"/>
    <n v="131.53726747406668"/>
    <n v="137.49125550282454"/>
    <n v="141.55642557676509"/>
    <n v="145.64930593875718"/>
    <n v="149.73682983310783"/>
    <n v="153.8191063297381"/>
    <n v="158.02688946099272"/>
    <n v="1613.5234549522165"/>
    <n v="163.98151365578335"/>
    <n v="168.2762372583652"/>
    <n v="172.48601815829457"/>
    <n v="176.68938012112699"/>
    <n v="180.87319907608565"/>
    <n v="185.16716578361999"/>
    <n v="191.27000534316784"/>
    <n v="195.43680591846399"/>
    <n v="199.6320095475302"/>
    <n v="203.82172279561755"/>
    <n v="208.0060574594286"/>
    <n v="212.31903646230646"/>
    <n v="2257.9591515797902"/>
    <n v="218.42252810022771"/>
    <n v="218.42252810022771"/>
    <n v="218.42252810022771"/>
    <n v="218.42252810022771"/>
    <n v="218.42252810022771"/>
    <n v="218.42252810022771"/>
    <n v="218.42252810022771"/>
    <n v="218.42252810022771"/>
    <n v="218.42252810022771"/>
    <n v="218.42252810022771"/>
    <n v="218.42252810022771"/>
    <n v="218.42252810022771"/>
    <n v="2621.0703372027324"/>
  </r>
  <r>
    <s v="DE Florida"/>
    <x v="30"/>
    <s v="Customer Delivery"/>
    <s v="PEF Distribution Maintenance HW-362"/>
    <s v="AFUDC Not Eligible"/>
    <s v="Maintenance"/>
    <s v="Maintenance"/>
    <s v="Distribution Operations"/>
    <s v="HW - Distribution Highway Jobs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42.730388617642831"/>
    <n v="42.730388617642831"/>
    <n v="42.730388617642831"/>
    <n v="44.522839791322887"/>
    <n v="44.522839791322887"/>
    <n v="44.522839791322887"/>
    <n v="45.4776305045147"/>
    <n v="45.4776305045147"/>
    <n v="45.4776305045147"/>
    <n v="398.19257674044127"/>
    <n v="46.376883599357548"/>
    <n v="46.376883599357548"/>
    <n v="46.376883599357548"/>
    <n v="47.624646024451991"/>
    <n v="47.624646024451991"/>
    <n v="47.624646024451991"/>
    <n v="48.943510270493547"/>
    <n v="48.943510270493547"/>
    <n v="48.943510270493547"/>
    <n v="50.235414717885156"/>
    <n v="50.235414717885156"/>
    <n v="50.235414717885156"/>
    <n v="579.54136383656476"/>
    <n v="51.464116997304131"/>
    <n v="51.464116997304131"/>
    <n v="51.464116997304131"/>
    <n v="52.802211809901586"/>
    <n v="52.802211809901586"/>
    <n v="52.802211809901586"/>
    <n v="54.152978147553341"/>
    <n v="54.152978147553341"/>
    <n v="54.152978147553341"/>
    <n v="55.457641023037212"/>
    <n v="55.457641023037212"/>
    <n v="55.457641023037212"/>
    <n v="641.63084393338886"/>
    <n v="56.777422757985569"/>
    <n v="56.777422757985569"/>
    <n v="56.777422757985569"/>
    <n v="58.536521001209813"/>
    <n v="58.536521001209813"/>
    <n v="58.536521001209813"/>
    <n v="60.366750332007683"/>
    <n v="60.366750332007683"/>
    <n v="60.366750332007683"/>
    <n v="61.92274049386311"/>
    <n v="61.92274049386311"/>
    <n v="61.92274049386311"/>
    <n v="712.81030375519845"/>
    <n v="63.56863390884935"/>
    <n v="63.56863390884935"/>
    <n v="63.56863390884935"/>
    <n v="65.415883180439366"/>
    <n v="65.415883180439366"/>
    <n v="65.415883180439366"/>
    <n v="67.281640390589416"/>
    <n v="67.281640390589416"/>
    <n v="67.281640390589416"/>
    <n v="69.083736212967423"/>
    <n v="69.083736212967423"/>
    <n v="69.083736212967423"/>
    <n v="796.04968107853676"/>
    <n v="70.906715717594466"/>
    <n v="70.906715717594466"/>
    <n v="70.906715717594466"/>
    <n v="70.906715717594466"/>
    <n v="70.906715717594466"/>
    <n v="70.906715717594466"/>
    <n v="70.906715717594466"/>
    <n v="70.906715717594466"/>
    <n v="70.906715717594466"/>
    <n v="70.906715717594466"/>
    <n v="70.906715717594466"/>
    <n v="70.906715717594466"/>
    <n v="850.88058861113359"/>
  </r>
  <r>
    <s v="DE Florida"/>
    <x v="30"/>
    <s v="Customer Delivery"/>
    <s v="PEF Distribution Maintenance HW-364 "/>
    <s v="AFUDC Not Eligible"/>
    <s v="Maintenance"/>
    <s v="Maintenance"/>
    <s v="Distribution Operations"/>
    <s v="HW - Distribution Highway Jobs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1.4497882617093962"/>
    <n v="1.4497882617093962"/>
    <n v="1.4497882617093962"/>
    <n v="2.7540206818183304"/>
    <n v="2.7540206818183304"/>
    <n v="2.7540206818183304"/>
    <n v="4.0296403003048686"/>
    <n v="4.0296403003048686"/>
    <n v="4.0296403003048686"/>
    <n v="24.700347731497786"/>
    <n v="5.2519503932937415"/>
    <n v="5.2519503932937415"/>
    <n v="5.2519503932937415"/>
    <n v="6.9485917278008582"/>
    <n v="6.9485917278008582"/>
    <n v="6.9485917278008582"/>
    <n v="8.7419229566120258"/>
    <n v="8.7419229566120258"/>
    <n v="8.7419229566120258"/>
    <n v="10.498595659301614"/>
    <n v="10.498595659301614"/>
    <n v="10.498595659301614"/>
    <n v="94.323182211024729"/>
    <n v="12.169328942020062"/>
    <n v="12.169328942020062"/>
    <n v="12.169328942020062"/>
    <n v="13.988809198858089"/>
    <n v="13.988809198858089"/>
    <n v="13.988809198858089"/>
    <n v="15.825519617150443"/>
    <n v="15.825519617150443"/>
    <n v="15.825519617150443"/>
    <n v="17.599540651703585"/>
    <n v="17.599540651703585"/>
    <n v="17.599540651703585"/>
    <n v="178.74959522919659"/>
    <n v="19.394119621346658"/>
    <n v="19.394119621346658"/>
    <n v="19.394119621346658"/>
    <n v="21.786061128970147"/>
    <n v="21.786061128970147"/>
    <n v="21.786061128970147"/>
    <n v="24.274723443123413"/>
    <n v="24.274723443123413"/>
    <n v="24.274723443123413"/>
    <n v="26.390487851354557"/>
    <n v="26.390487851354557"/>
    <n v="26.390487851354557"/>
    <n v="275.53617613438428"/>
    <n v="28.628498600096961"/>
    <n v="28.628498600096961"/>
    <n v="28.628498600096961"/>
    <n v="31.140303852966042"/>
    <n v="31.140303852966042"/>
    <n v="31.140303852966042"/>
    <n v="33.677275356004955"/>
    <n v="33.677275356004955"/>
    <n v="33.677275356004955"/>
    <n v="36.127683009394531"/>
    <n v="36.127683009394531"/>
    <n v="36.127683009394531"/>
    <n v="388.7212824553875"/>
    <n v="38.606487340795638"/>
    <n v="38.606487340795638"/>
    <n v="38.606487340795638"/>
    <n v="38.606487340795638"/>
    <n v="38.606487340795638"/>
    <n v="38.606487340795638"/>
    <n v="38.606487340795638"/>
    <n v="38.606487340795638"/>
    <n v="38.606487340795638"/>
    <n v="38.606487340795638"/>
    <n v="38.606487340795638"/>
    <n v="38.606487340795638"/>
    <n v="463.27784808954766"/>
  </r>
  <r>
    <s v="DE Florida"/>
    <x v="30"/>
    <s v="Customer Delivery"/>
    <s v="PEF Distribution Maintenance HW-365 "/>
    <s v="AFUDC Not Eligible"/>
    <s v="Maintenance"/>
    <s v="Maintenance"/>
    <s v="Distribution Operations"/>
    <s v="HW - Distribution Highway Jobs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1.0618124687239332"/>
    <n v="1.0618124687239332"/>
    <n v="1.0618124687239332"/>
    <n v="2.2260158022197993"/>
    <n v="2.2260158022197993"/>
    <n v="2.2260158022197993"/>
    <n v="3.3692310877781044"/>
    <n v="3.3692310877781044"/>
    <n v="3.3692310877781044"/>
    <n v="19.971178076165511"/>
    <n v="4.4647593362412907"/>
    <n v="4.4647593362412907"/>
    <n v="4.4647593362412907"/>
    <n v="5.9854222994715904"/>
    <n v="5.9854222994715904"/>
    <n v="5.9854222994715904"/>
    <n v="7.5927463648936717"/>
    <n v="7.5927463648936717"/>
    <n v="7.5927463648936717"/>
    <n v="9.1672141854775866"/>
    <n v="9.1672141854775866"/>
    <n v="9.1672141854775866"/>
    <n v="81.630426558252424"/>
    <n v="10.66465635920528"/>
    <n v="10.66465635920528"/>
    <n v="10.66465635920528"/>
    <n v="12.295417234706342"/>
    <n v="12.295417234706342"/>
    <n v="12.295417234706342"/>
    <n v="13.94162113195644"/>
    <n v="13.94162113195644"/>
    <n v="13.94162113195644"/>
    <n v="15.531637887891337"/>
    <n v="15.531637887891337"/>
    <n v="15.531637887891337"/>
    <n v="157.29999784127821"/>
    <n v="17.140080277245307"/>
    <n v="17.140080277245307"/>
    <n v="17.140080277245307"/>
    <n v="19.283925813606444"/>
    <n v="19.283925813606444"/>
    <n v="19.283925813606444"/>
    <n v="21.514460120864044"/>
    <n v="21.514460120864044"/>
    <n v="21.514460120864044"/>
    <n v="23.410774085115083"/>
    <n v="23.410774085115083"/>
    <n v="23.410774085115083"/>
    <n v="244.04772089049268"/>
    <n v="25.416654805328285"/>
    <n v="25.416654805328285"/>
    <n v="25.416654805328285"/>
    <n v="27.667931628950122"/>
    <n v="27.667931628950122"/>
    <n v="27.667931628950122"/>
    <n v="29.941764419313454"/>
    <n v="29.941764419313454"/>
    <n v="29.941764419313454"/>
    <n v="32.1380118999652"/>
    <n v="32.1380118999652"/>
    <n v="32.1380118999652"/>
    <n v="345.49308826067119"/>
    <n v="34.359710710094873"/>
    <n v="34.359710710094873"/>
    <n v="34.359710710094873"/>
    <n v="34.359710710094873"/>
    <n v="34.359710710094873"/>
    <n v="34.359710710094873"/>
    <n v="34.359710710094873"/>
    <n v="34.359710710094873"/>
    <n v="34.359710710094873"/>
    <n v="34.359710710094873"/>
    <n v="34.359710710094873"/>
    <n v="34.359710710094873"/>
    <n v="412.31652852113848"/>
  </r>
  <r>
    <s v="DE Florida"/>
    <x v="30"/>
    <s v="Customer Delivery"/>
    <s v="PEF Distribution Maintenance HW-366 "/>
    <s v="AFUDC Not Eligible"/>
    <s v="Maintenance"/>
    <s v="Maintenance"/>
    <s v="Distribution Operations"/>
    <s v="HW - Distribution Highway Jobs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.26973719316495154"/>
    <n v="0.26973719316495154"/>
    <n v="0.26973719316495154"/>
    <n v="0.56548521713367461"/>
    <n v="0.56548521713367461"/>
    <n v="0.56548521713367461"/>
    <n v="0.855901549012275"/>
    <n v="0.855901549012275"/>
    <n v="0.855901549012275"/>
    <n v="5.0733718779327033"/>
    <n v="1.1342037195721173"/>
    <n v="1.1342037195721173"/>
    <n v="1.1342037195721173"/>
    <n v="1.5205048523367237"/>
    <n v="1.5205048523367237"/>
    <n v="1.5205048523367237"/>
    <n v="1.9288209106652434"/>
    <n v="1.9288209106652434"/>
    <n v="1.9288209106652434"/>
    <n v="2.3287903432744037"/>
    <n v="2.3287903432744037"/>
    <n v="2.3287903432744037"/>
    <n v="20.736959477545458"/>
    <n v="2.7091925901547311"/>
    <n v="2.7091925901547311"/>
    <n v="2.7091925901547311"/>
    <n v="3.1234624110860216"/>
    <n v="3.1234624110860216"/>
    <n v="3.1234624110860216"/>
    <n v="3.5416552951412337"/>
    <n v="3.5416552951412337"/>
    <n v="3.5416552951412337"/>
    <n v="3.9455746966025376"/>
    <n v="3.9455746966025376"/>
    <n v="3.9455746966025376"/>
    <n v="39.959654978953559"/>
    <n v="4.3541748479958144"/>
    <n v="4.3541748479958144"/>
    <n v="4.3541748479958144"/>
    <n v="4.8987859677467656"/>
    <n v="4.8987859677467656"/>
    <n v="4.8987859677467656"/>
    <n v="5.4654190418722335"/>
    <n v="5.4654190418722335"/>
    <n v="5.4654190418722335"/>
    <n v="5.9471485573405314"/>
    <n v="5.9471485573405314"/>
    <n v="5.9471485573405314"/>
    <n v="61.996585244866033"/>
    <n v="6.4567118288514012"/>
    <n v="6.4567118288514012"/>
    <n v="6.4567118288514012"/>
    <n v="7.0286142215317655"/>
    <n v="7.0286142215317655"/>
    <n v="7.0286142215317655"/>
    <n v="7.6062466120574976"/>
    <n v="7.6062466120574976"/>
    <n v="7.6062466120574976"/>
    <n v="8.1641696430787309"/>
    <n v="8.1641696430787309"/>
    <n v="8.1641696430787309"/>
    <n v="87.767226916558201"/>
    <n v="8.7285581944982589"/>
    <n v="8.7285581944982589"/>
    <n v="8.7285581944982589"/>
    <n v="8.7285581944982589"/>
    <n v="8.7285581944982589"/>
    <n v="8.7285581944982589"/>
    <n v="8.7285581944982589"/>
    <n v="8.7285581944982589"/>
    <n v="8.7285581944982589"/>
    <n v="8.7285581944982589"/>
    <n v="8.7285581944982589"/>
    <n v="8.7285581944982589"/>
    <n v="104.74269833397913"/>
  </r>
  <r>
    <s v="DE Florida"/>
    <x v="30"/>
    <s v="Customer Delivery"/>
    <s v="PEF Distribution Maintenance HW-367 "/>
    <s v="AFUDC Not Eligible"/>
    <s v="Maintenance"/>
    <s v="Maintenance"/>
    <s v="Distribution Operations"/>
    <s v="HW - Distribution Highway Jobs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1.5271488972339298"/>
    <n v="1.5271488972339298"/>
    <n v="1.5271488972339298"/>
    <n v="3.2015611774371737"/>
    <n v="3.2015611774371737"/>
    <n v="3.2015611774371737"/>
    <n v="4.8457874547377973"/>
    <n v="4.8457874547377973"/>
    <n v="4.8457874547377973"/>
    <n v="28.723492588226698"/>
    <n v="6.4214279805453298"/>
    <n v="6.4214279805453298"/>
    <n v="6.4214279805453298"/>
    <n v="8.6085173543897557"/>
    <n v="8.6085173543897557"/>
    <n v="8.6085173543897557"/>
    <n v="10.920246822924636"/>
    <n v="10.920246822924636"/>
    <n v="10.920246822924636"/>
    <n v="13.184720886621264"/>
    <n v="13.184720886621264"/>
    <n v="13.184720886621264"/>
    <n v="117.40473913344296"/>
    <n v="15.338413023075528"/>
    <n v="15.338413023075528"/>
    <n v="15.338413023075528"/>
    <n v="17.683850420007413"/>
    <n v="17.683850420007413"/>
    <n v="17.683850420007413"/>
    <n v="20.051498700997143"/>
    <n v="20.051498700997143"/>
    <n v="20.051498700997143"/>
    <n v="22.338335978701746"/>
    <n v="22.338335978701746"/>
    <n v="22.338335978701746"/>
    <n v="226.23629436834545"/>
    <n v="24.651673873592173"/>
    <n v="24.651673873592173"/>
    <n v="24.651673873592173"/>
    <n v="27.735053889489322"/>
    <n v="27.735053889489322"/>
    <n v="27.735053889489322"/>
    <n v="30.943113794516233"/>
    <n v="30.943113794516233"/>
    <n v="30.943113794516233"/>
    <n v="33.670482199593998"/>
    <n v="33.670482199593998"/>
    <n v="33.670482199593998"/>
    <n v="351.00097127157517"/>
    <n v="36.555434693642006"/>
    <n v="36.555434693642006"/>
    <n v="36.555434693642006"/>
    <n v="39.793327466453533"/>
    <n v="39.793327466453533"/>
    <n v="39.793327466453533"/>
    <n v="43.063661297125975"/>
    <n v="43.063661297125975"/>
    <n v="43.063661297125975"/>
    <n v="46.222408266975435"/>
    <n v="46.222408266975435"/>
    <n v="46.222408266975435"/>
    <n v="496.90449517259088"/>
    <n v="49.417760542272191"/>
    <n v="49.417760542272191"/>
    <n v="49.417760542272191"/>
    <n v="49.417760542272191"/>
    <n v="49.417760542272191"/>
    <n v="49.417760542272191"/>
    <n v="49.417760542272191"/>
    <n v="49.417760542272191"/>
    <n v="49.417760542272191"/>
    <n v="49.417760542272191"/>
    <n v="49.417760542272191"/>
    <n v="49.417760542272191"/>
    <n v="593.01312650726618"/>
  </r>
  <r>
    <s v="DE Florida"/>
    <x v="30"/>
    <s v="Customer Delivery"/>
    <s v="PEF Distribution Maintenance HW-368 "/>
    <s v="AFUDC Not Eligible"/>
    <s v="Maintenance"/>
    <s v="Maintenance"/>
    <s v="Distribution Operations"/>
    <s v="HW - Distribution Highway Jobs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1.023964410037739"/>
    <n v="1.023964410037739"/>
    <n v="1.023964410037739"/>
    <n v="2.1466699862678906"/>
    <n v="2.1466699862678906"/>
    <n v="2.1466699862678906"/>
    <n v="3.2491356286516666"/>
    <n v="3.2491356286516666"/>
    <n v="3.2491356286516666"/>
    <n v="19.259310074871891"/>
    <n v="4.305614027295281"/>
    <n v="4.305614027295281"/>
    <n v="4.305614027295281"/>
    <n v="5.772073312597942"/>
    <n v="5.772073312597942"/>
    <n v="5.772073312597942"/>
    <n v="7.3221046852444918"/>
    <n v="7.3221046852444918"/>
    <n v="7.3221046852444918"/>
    <n v="8.8404509662644575"/>
    <n v="8.8404509662644575"/>
    <n v="8.8404509662644575"/>
    <n v="78.720728974206509"/>
    <n v="10.284517161709902"/>
    <n v="10.284517161709902"/>
    <n v="10.284517161709902"/>
    <n v="11.8571499447868"/>
    <n v="11.8571499447868"/>
    <n v="11.8571499447868"/>
    <n v="13.444675286691391"/>
    <n v="13.444675286691391"/>
    <n v="13.444675286691391"/>
    <n v="14.97801626487527"/>
    <n v="14.97801626487527"/>
    <n v="14.97801626487527"/>
    <n v="151.69307597419009"/>
    <n v="16.529126099057056"/>
    <n v="16.529126099057056"/>
    <n v="16.529126099057056"/>
    <n v="18.596554759496737"/>
    <n v="18.596554759496737"/>
    <n v="18.596554759496737"/>
    <n v="20.747582189740438"/>
    <n v="20.747582189740438"/>
    <n v="20.747582189740438"/>
    <n v="22.576302483432421"/>
    <n v="22.576302483432421"/>
    <n v="22.576302483432421"/>
    <n v="235.34869659517994"/>
    <n v="24.510684051533222"/>
    <n v="24.510684051533222"/>
    <n v="24.510684051533222"/>
    <n v="26.681714635965847"/>
    <n v="26.681714635965847"/>
    <n v="26.681714635965847"/>
    <n v="28.874497184947387"/>
    <n v="28.874497184947387"/>
    <n v="28.874497184947387"/>
    <n v="30.992459934551459"/>
    <n v="30.992459934551459"/>
    <n v="30.992459934551459"/>
    <n v="333.17806742099373"/>
    <n v="33.134966806909034"/>
    <n v="33.134966806909034"/>
    <n v="33.134966806909034"/>
    <n v="33.134966806909034"/>
    <n v="33.134966806909034"/>
    <n v="33.134966806909034"/>
    <n v="33.134966806909034"/>
    <n v="33.134966806909034"/>
    <n v="33.134966806909034"/>
    <n v="33.134966806909034"/>
    <n v="33.134966806909034"/>
    <n v="33.134966806909034"/>
    <n v="397.6196016829083"/>
  </r>
  <r>
    <s v="DE Florida"/>
    <x v="30"/>
    <s v="Customer Delivery"/>
    <s v="PEF Distribution Maintenance HW-369 "/>
    <s v="AFUDC Not Eligible"/>
    <s v="Maintenance"/>
    <s v="Maintenance"/>
    <s v="Distribution Operations"/>
    <s v="HW - Distribution Highway Jobs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.73160330824052178"/>
    <n v="0.73160330824052178"/>
    <n v="0.73160330824052178"/>
    <n v="1.533755322215097"/>
    <n v="1.533755322215097"/>
    <n v="1.533755322215097"/>
    <n v="2.3214462842083528"/>
    <n v="2.3214462842083528"/>
    <n v="2.3214462842083528"/>
    <n v="13.760414743991914"/>
    <n v="3.0762802256573822"/>
    <n v="3.0762802256573822"/>
    <n v="3.0762802256573822"/>
    <n v="4.1240377980987102"/>
    <n v="4.1240377980987102"/>
    <n v="4.1240377980987102"/>
    <n v="5.2315060547962435"/>
    <n v="5.2315060547962435"/>
    <n v="5.2315060547962435"/>
    <n v="6.3163359095838327"/>
    <n v="6.3163359095838327"/>
    <n v="6.3163359095838327"/>
    <n v="56.244479964408505"/>
    <n v="7.3480940405790829"/>
    <n v="7.3480940405790829"/>
    <n v="7.3480940405790829"/>
    <n v="8.471710579853287"/>
    <n v="8.471710579853287"/>
    <n v="8.471710579853287"/>
    <n v="9.6059675722523288"/>
    <n v="9.6059675722523288"/>
    <n v="9.6059675722523288"/>
    <n v="10.701510856084566"/>
    <n v="10.701510856084566"/>
    <n v="10.701510856084566"/>
    <n v="108.38184914630779"/>
    <n v="11.809749653261099"/>
    <n v="11.809749653261099"/>
    <n v="11.809749653261099"/>
    <n v="13.286888538853027"/>
    <n v="13.286888538853027"/>
    <n v="13.286888538853027"/>
    <n v="14.823757172816977"/>
    <n v="14.823757172816977"/>
    <n v="14.823757172816977"/>
    <n v="16.130343420929176"/>
    <n v="16.130343420929176"/>
    <n v="16.130343420929176"/>
    <n v="168.15221635758081"/>
    <n v="17.512422661915569"/>
    <n v="17.512422661915569"/>
    <n v="17.512422661915569"/>
    <n v="19.063583173249867"/>
    <n v="19.063583173249867"/>
    <n v="19.063583173249867"/>
    <n v="20.630285054058255"/>
    <n v="20.630285054058255"/>
    <n v="20.630285054058255"/>
    <n v="22.143529595715151"/>
    <n v="22.143529595715151"/>
    <n v="22.143529595715151"/>
    <n v="238.04946145481654"/>
    <n v="23.674310451357471"/>
    <n v="23.674310451357471"/>
    <n v="23.674310451357471"/>
    <n v="23.674310451357471"/>
    <n v="23.674310451357471"/>
    <n v="23.674310451357471"/>
    <n v="23.674310451357471"/>
    <n v="23.674310451357471"/>
    <n v="23.674310451357471"/>
    <n v="23.674310451357471"/>
    <n v="23.674310451357471"/>
    <n v="23.674310451357471"/>
    <n v="284.09172541628971"/>
  </r>
  <r>
    <s v="DE Florida"/>
    <x v="30"/>
    <s v="Customer Delivery"/>
    <s v="PEF Distribution Maintenance HW-370 "/>
    <s v="AFUDC Not Eligible"/>
    <s v="Maintenance"/>
    <s v="Maintenance"/>
    <s v="Distribution Operations"/>
    <s v="HW - Distribution Highway Jobs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"/>
    <n v="0"/>
    <n v="0.98411873716371634"/>
    <n v="0.98411873716371634"/>
    <n v="0.98411873716371634"/>
    <n v="2.0631363114615948"/>
    <n v="2.0631363114615948"/>
    <n v="2.0631363114615948"/>
    <n v="3.122701551340509"/>
    <n v="3.122701551340509"/>
    <n v="3.122701551340509"/>
    <n v="18.509869799897459"/>
    <n v="4.1380690556423234"/>
    <n v="4.1380690556423234"/>
    <n v="4.1380690556423234"/>
    <n v="5.5474638019898768"/>
    <n v="5.5474638019898768"/>
    <n v="5.5474638019898768"/>
    <n v="7.0371785831479885"/>
    <n v="7.0371785831479885"/>
    <n v="7.0371785831479885"/>
    <n v="8.4964412391611237"/>
    <n v="8.4964412391611237"/>
    <n v="8.4964412391611237"/>
    <n v="75.65745803982395"/>
    <n v="9.884314281145274"/>
    <n v="9.884314281145274"/>
    <n v="9.884314281145274"/>
    <n v="11.395750980831798"/>
    <n v="11.395750980831798"/>
    <n v="11.395750980831798"/>
    <n v="12.921500723084035"/>
    <n v="12.921500723084035"/>
    <n v="12.921500723084035"/>
    <n v="14.395174585475484"/>
    <n v="14.395174585475484"/>
    <n v="14.395174585475484"/>
    <n v="145.79022171160977"/>
    <n v="15.885925861841564"/>
    <n v="15.885925861841564"/>
    <n v="15.885925861841564"/>
    <n v="17.872904376468831"/>
    <n v="17.872904376468831"/>
    <n v="17.872904376468831"/>
    <n v="19.94022857006842"/>
    <n v="19.94022857006842"/>
    <n v="19.94022857006842"/>
    <n v="21.697787610609179"/>
    <n v="21.697787610609179"/>
    <n v="21.697787610609179"/>
    <n v="226.19053925696397"/>
    <n v="23.556896313344236"/>
    <n v="23.556896313344236"/>
    <n v="23.556896313344236"/>
    <n v="25.643445275545858"/>
    <n v="25.643445275545858"/>
    <n v="25.643445275545858"/>
    <n v="27.750899765002981"/>
    <n v="27.750899765002981"/>
    <n v="27.750899765002981"/>
    <n v="29.786445928588229"/>
    <n v="29.786445928588229"/>
    <n v="29.786445928588229"/>
    <n v="320.2130618474439"/>
    <n v="31.845581125983816"/>
    <n v="31.845581125983816"/>
    <n v="31.845581125983816"/>
    <n v="31.845581125983816"/>
    <n v="31.845581125983816"/>
    <n v="31.845581125983816"/>
    <n v="31.845581125983816"/>
    <n v="31.845581125983816"/>
    <n v="31.845581125983816"/>
    <n v="31.845581125983816"/>
    <n v="31.845581125983816"/>
    <n v="31.845581125983816"/>
    <n v="382.14697351180581"/>
  </r>
  <r>
    <s v="DE Florida"/>
    <x v="30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1.7326982007614957"/>
    <n v="3.8865328592426889"/>
    <n v="6.5590322289236394"/>
    <n v="9.4581478947642239"/>
    <n v="12.676036492146915"/>
    <n v="16.750243987458322"/>
    <n v="19.487222691644089"/>
    <n v="22.050228075226759"/>
    <n v="23.806979112797535"/>
    <n v="25.698751190923648"/>
    <n v="27.205298715628146"/>
    <n v="169.31117144951747"/>
    <n v="28.696665539029762"/>
    <n v="30.575961243609701"/>
    <n v="32.873865266737958"/>
    <n v="35.574561723485218"/>
    <n v="38.483457620514848"/>
    <n v="41.867538549458317"/>
    <n v="45.760938721758478"/>
    <n v="48.400345560100483"/>
    <n v="50.822871344720348"/>
    <n v="52.641576040537181"/>
    <n v="54.627221327579427"/>
    <n v="56.202054096656354"/>
    <n v="516.52705703418815"/>
    <n v="57.731708133017769"/>
    <n v="59.67507797790946"/>
    <n v="62.108457864312555"/>
    <n v="64.712979692070491"/>
    <n v="67.556196962102106"/>
    <n v="70.558800630726054"/>
    <n v="73.814757047129575"/>
    <n v="76.558392143796439"/>
    <n v="79.073932340088717"/>
    <n v="81.251281136367638"/>
    <n v="83.312872756167792"/>
    <n v="85.024968782668196"/>
    <n v="861.37942546635702"/>
    <n v="86.719498261144921"/>
    <n v="88.801212132923254"/>
    <n v="91.407818733384374"/>
    <n v="94.197750476148116"/>
    <n v="97.243369840399623"/>
    <n v="100.45972195415563"/>
    <n v="103.94746241475266"/>
    <n v="106.88641057989088"/>
    <n v="109.58102629362267"/>
    <n v="111.91337553987042"/>
    <n v="114.12172712264345"/>
    <n v="115.95570332514087"/>
    <n v="1221.2350766740769"/>
    <n v="117.77086245361541"/>
    <n v="120.02022090419443"/>
    <n v="122.83674274399631"/>
    <n v="125.85135326622107"/>
    <n v="129.14224244513301"/>
    <n v="132.61761382310931"/>
    <n v="136.3862289939197"/>
    <n v="139.56185652885083"/>
    <n v="142.47347503171824"/>
    <n v="144.99365302441578"/>
    <n v="147.37984757396575"/>
    <n v="149.36151754560518"/>
    <n v="1608.3956143347448"/>
    <n v="151.32285505669682"/>
    <n v="151.32285505669682"/>
    <n v="151.32285505669682"/>
    <n v="151.32285505669682"/>
    <n v="151.32285505669682"/>
    <n v="151.32285505669682"/>
    <n v="151.32285505669682"/>
    <n v="151.32285505669682"/>
    <n v="151.32285505669682"/>
    <n v="151.32285505669682"/>
    <n v="151.32285505669682"/>
    <n v="151.32285505669682"/>
    <n v="1815.8742606803623"/>
  </r>
  <r>
    <s v="DE Florida"/>
    <x v="30"/>
    <s v="Customer Delivery"/>
    <s v="PEF Distribution Maintenance IK-364 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2.3560439347546054"/>
    <n v="5.2847300044629302"/>
    <n v="8.9186726771136247"/>
    <n v="12.860757846737437"/>
    <n v="17.236295900189315"/>
    <n v="22.776217309492775"/>
    <n v="26.49783603842975"/>
    <n v="29.98289378598178"/>
    <n v="32.371643670481838"/>
    <n v="34.943989003701603"/>
    <n v="36.992523570448228"/>
    <n v="230.2216037417939"/>
    <n v="39.020416112395459"/>
    <n v="41.575796642276586"/>
    <n v="44.700381658847945"/>
    <n v="48.372665443604099"/>
    <n v="52.328049325238645"/>
    <n v="56.929568126292381"/>
    <n v="62.223635989633451"/>
    <n v="65.812580948480047"/>
    <n v="69.106620948713115"/>
    <n v="71.57961259019217"/>
    <n v="74.279602428615249"/>
    <n v="76.420988154188123"/>
    <n v="702.34991836847723"/>
    <n v="78.500941900927373"/>
    <n v="81.143447522523672"/>
    <n v="84.452246434991082"/>
    <n v="87.993756348563011"/>
    <n v="91.859833430713564"/>
    <n v="95.942636863431588"/>
    <n v="100.36993779981019"/>
    <n v="104.10060758745176"/>
    <n v="107.52112433959077"/>
    <n v="110.48178386071433"/>
    <n v="113.28504205630568"/>
    <n v="115.61307209476301"/>
    <n v="1171.2644302397862"/>
    <n v="117.9172159429377"/>
    <n v="120.74783545840921"/>
    <n v="124.29218015075594"/>
    <n v="128.08580200482669"/>
    <n v="132.22709621726503"/>
    <n v="136.6005450304049"/>
    <n v="141.34301533168212"/>
    <n v="145.3392629159348"/>
    <n v="149.00327838385763"/>
    <n v="152.17470044278079"/>
    <n v="155.17751613804239"/>
    <n v="157.67127327732919"/>
    <n v="1660.5797212942261"/>
    <n v="160.13944381815242"/>
    <n v="163.19801878074347"/>
    <n v="167.02779663522082"/>
    <n v="171.12692643948427"/>
    <n v="175.60172735202485"/>
    <n v="180.3273787392672"/>
    <n v="185.45176965264716"/>
    <n v="189.76984304213065"/>
    <n v="193.72892899892636"/>
    <n v="197.15575201495281"/>
    <n v="200.40039045985969"/>
    <n v="203.09497484582749"/>
    <n v="2187.0229507792374"/>
    <n v="205.76191207989586"/>
    <n v="205.76191207989586"/>
    <n v="205.76191207989586"/>
    <n v="205.76191207989586"/>
    <n v="205.76191207989586"/>
    <n v="205.76191207989586"/>
    <n v="205.76191207989586"/>
    <n v="205.76191207989586"/>
    <n v="205.76191207989586"/>
    <n v="205.76191207989586"/>
    <n v="205.76191207989586"/>
    <n v="205.76191207989586"/>
    <n v="2469.1429449587504"/>
  </r>
  <r>
    <s v="DE Florida"/>
    <x v="30"/>
    <s v="Customer Delivery"/>
    <s v="PEF Distribution Maintenance IK-365 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2.1116713167508863"/>
    <n v="4.7365894169369493"/>
    <n v="7.993613785352558"/>
    <n v="11.526819621665076"/>
    <n v="15.448519920428261"/>
    <n v="20.413831884484964"/>
    <n v="23.749438409410679"/>
    <n v="26.87302043356873"/>
    <n v="29.014005387024675"/>
    <n v="31.319542977733466"/>
    <n v="33.155600286410994"/>
    <n v="206.34265343976725"/>
    <n v="34.973156593878173"/>
    <n v="37.263488997588489"/>
    <n v="40.063987094806947"/>
    <n v="43.355375774299752"/>
    <n v="46.900500959096625"/>
    <n v="51.024742923492411"/>
    <n v="55.769701661757345"/>
    <n v="58.9863955506951"/>
    <n v="61.938772491597433"/>
    <n v="64.155261513233583"/>
    <n v="66.575204118383112"/>
    <n v="68.494481916257897"/>
    <n v="629.50106959508685"/>
    <n v="70.358699557689647"/>
    <n v="72.727120300259159"/>
    <n v="75.692725335583646"/>
    <n v="78.866904217463272"/>
    <n v="82.331985645826208"/>
    <n v="85.991314223542517"/>
    <n v="89.959408476822546"/>
    <n v="93.303127270272114"/>
    <n v="96.36886259354408"/>
    <n v="99.022437807994919"/>
    <n v="101.53493761233055"/>
    <n v="103.62150067859055"/>
    <n v="1049.7790237199192"/>
    <n v="105.68665506815215"/>
    <n v="108.22367823282377"/>
    <n v="111.40039786572245"/>
    <n v="114.80053923731145"/>
    <n v="118.51229183819977"/>
    <n v="122.43211959597356"/>
    <n v="126.68269334717704"/>
    <n v="130.26444378647022"/>
    <n v="133.54842175208069"/>
    <n v="136.39089887924706"/>
    <n v="139.08225776251581"/>
    <n v="141.31735845155418"/>
    <n v="1488.3417558172282"/>
    <n v="143.52952642474975"/>
    <n v="146.27086113560213"/>
    <n v="149.70340834982457"/>
    <n v="153.37736990190544"/>
    <n v="157.38803735839619"/>
    <n v="161.6235366800347"/>
    <n v="166.2164176310134"/>
    <n v="170.08661359200138"/>
    <n v="173.63505686684533"/>
    <n v="176.70644435830076"/>
    <n v="179.61454375163856"/>
    <n v="182.02964156644464"/>
    <n v="1960.1814576167571"/>
    <n v="184.41995983584638"/>
    <n v="184.41995983584638"/>
    <n v="184.41995983584638"/>
    <n v="184.41995983584638"/>
    <n v="184.41995983584638"/>
    <n v="184.41995983584638"/>
    <n v="184.41995983584638"/>
    <n v="184.41995983584638"/>
    <n v="184.41995983584638"/>
    <n v="184.41995983584638"/>
    <n v="184.41995983584638"/>
    <n v="184.41995983584638"/>
    <n v="2213.0395180301566"/>
  </r>
  <r>
    <s v="DE Florida"/>
    <x v="30"/>
    <s v="Customer Delivery"/>
    <s v="PEF Distribution Maintenance IK-366 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.53643775209369293"/>
    <n v="1.2032579877639078"/>
    <n v="2.0306551384698981"/>
    <n v="2.9282119606329533"/>
    <n v="3.9244598501438106"/>
    <n v="5.1858212975023967"/>
    <n v="6.0331810413726563"/>
    <n v="6.8266792085484926"/>
    <n v="7.3705636410299027"/>
    <n v="7.956250150439093"/>
    <n v="8.4226723855517189"/>
    <n v="52.41819041354853"/>
    <n v="8.8843947246994563"/>
    <n v="9.466218589260027"/>
    <n v="10.177642233696332"/>
    <n v="11.013769111249614"/>
    <n v="11.914353861318233"/>
    <n v="12.962054358512583"/>
    <n v="14.167438444161197"/>
    <n v="14.984590254325626"/>
    <n v="15.734596392566758"/>
    <n v="16.297661477021428"/>
    <n v="16.912410827928728"/>
    <n v="17.399973953576247"/>
    <n v="159.91510422831624"/>
    <n v="17.873549889873832"/>
    <n v="18.4752109007886"/>
    <n v="19.228577433793831"/>
    <n v="20.034928957646851"/>
    <n v="20.915179817478887"/>
    <n v="21.844776190186508"/>
    <n v="22.852809753194148"/>
    <n v="23.702230294621682"/>
    <n v="24.481033393515244"/>
    <n v="25.155133530103626"/>
    <n v="25.793395619701659"/>
    <n v="26.323455005358536"/>
    <n v="266.68028078626338"/>
    <n v="26.848075844631673"/>
    <n v="27.492567718281826"/>
    <n v="28.2995646810128"/>
    <n v="29.163318514153083"/>
    <n v="30.106232406932605"/>
    <n v="31.102004606088112"/>
    <n v="32.18179775860979"/>
    <n v="33.091686593568902"/>
    <n v="33.925930892775391"/>
    <n v="34.6480186667482"/>
    <n v="35.331717165641244"/>
    <n v="35.899510259111693"/>
    <n v="378.09042510755535"/>
    <n v="36.461477647398532"/>
    <n v="37.157871739774947"/>
    <n v="38.029857780853604"/>
    <n v="38.963171436555172"/>
    <n v="39.982020069715368"/>
    <n v="41.057983794311511"/>
    <n v="42.224734847580471"/>
    <n v="43.20789884900703"/>
    <n v="44.109326509026623"/>
    <n v="44.889565454669039"/>
    <n v="45.628323560181158"/>
    <n v="46.241842166312715"/>
    <n v="497.95407385538618"/>
    <n v="46.849065908499689"/>
    <n v="46.849065908499689"/>
    <n v="46.849065908499689"/>
    <n v="46.849065908499689"/>
    <n v="46.849065908499689"/>
    <n v="46.849065908499689"/>
    <n v="46.849065908499689"/>
    <n v="46.849065908499689"/>
    <n v="46.849065908499689"/>
    <n v="46.849065908499689"/>
    <n v="46.849065908499689"/>
    <n v="46.849065908499689"/>
    <n v="562.18879090199641"/>
  </r>
  <r>
    <s v="DE Florida"/>
    <x v="30"/>
    <s v="Customer Delivery"/>
    <s v="PEF Distribution Maintenance IK-367 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3.0371055319892646"/>
    <n v="6.812386855296797"/>
    <n v="11.496793300878982"/>
    <n v="16.578416992028156"/>
    <n v="22.218791787904934"/>
    <n v="29.360138224949942"/>
    <n v="34.157565243553741"/>
    <n v="38.650048600191468"/>
    <n v="41.729314390500022"/>
    <n v="45.045247564098602"/>
    <n v="47.685951998069804"/>
    <n v="296.77176048946171"/>
    <n v="50.300047417334213"/>
    <n v="53.594111772058554"/>
    <n v="57.621920548887687"/>
    <n v="62.355751371477616"/>
    <n v="67.454518033188734"/>
    <n v="73.386197829172048"/>
    <n v="80.210621838121781"/>
    <n v="84.837023081209495"/>
    <n v="89.08327119217428"/>
    <n v="92.271130503329942"/>
    <n v="95.751606378005675"/>
    <n v="98.5120024543792"/>
    <n v="905.37820241933912"/>
    <n v="101.19320841039696"/>
    <n v="104.59958310624862"/>
    <n v="108.86485648806335"/>
    <n v="113.43011063780158"/>
    <n v="118.41375458437312"/>
    <n v="123.67677396555638"/>
    <n v="129.3838747404225"/>
    <n v="134.19296920718236"/>
    <n v="138.60225470349266"/>
    <n v="142.4187520435041"/>
    <n v="146.03234805834731"/>
    <n v="149.03334171730995"/>
    <n v="1509.8418276626987"/>
    <n v="152.00354440519794"/>
    <n v="155.65241107639216"/>
    <n v="160.22131945437798"/>
    <n v="165.11156354079549"/>
    <n v="170.44998163082221"/>
    <n v="176.08766324971037"/>
    <n v="182.2010393947117"/>
    <n v="187.35248222915808"/>
    <n v="192.07565461264838"/>
    <n v="196.16383961520503"/>
    <n v="200.03467921420133"/>
    <n v="203.24930670541343"/>
    <n v="2140.603485128634"/>
    <n v="206.43095128039363"/>
    <n v="210.37366847758238"/>
    <n v="215.31052017909133"/>
    <n v="220.59458539588331"/>
    <n v="226.36291696455729"/>
    <n v="232.45461235220773"/>
    <n v="239.06031089692641"/>
    <n v="244.62660971898208"/>
    <n v="249.73014861468511"/>
    <n v="254.14756332652323"/>
    <n v="258.33012937504566"/>
    <n v="261.8036372431776"/>
    <n v="2819.2256538250558"/>
    <n v="265.24150599748026"/>
    <n v="265.24150599748026"/>
    <n v="265.24150599748026"/>
    <n v="265.24150599748026"/>
    <n v="265.24150599748026"/>
    <n v="265.24150599748026"/>
    <n v="265.24150599748026"/>
    <n v="265.24150599748026"/>
    <n v="265.24150599748026"/>
    <n v="265.24150599748026"/>
    <n v="265.24150599748026"/>
    <n v="265.24150599748026"/>
    <n v="3182.8980719697624"/>
  </r>
  <r>
    <s v="DE Florida"/>
    <x v="30"/>
    <s v="Customer Delivery"/>
    <s v="PEF Distribution Maintenance IK-368 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2.0364012834102625"/>
    <n v="4.567754787936896"/>
    <n v="7.7086832796612965"/>
    <n v="11.115948815043023"/>
    <n v="14.897861018046102"/>
    <n v="19.68618559106498"/>
    <n v="22.902895196592905"/>
    <n v="25.915137865409282"/>
    <n v="27.979807907756634"/>
    <n v="30.203165146843411"/>
    <n v="31.973776619446365"/>
    <n v="198.98761751121117"/>
    <n v="33.726546554727541"/>
    <n v="35.935240592172775"/>
    <n v="38.63591558554176"/>
    <n v="41.809983480461156"/>
    <n v="45.228743501920533"/>
    <n v="49.205977819954711"/>
    <n v="53.78180360670585"/>
    <n v="56.883839189520728"/>
    <n v="59.73097934048657"/>
    <n v="61.868462126050737"/>
    <n v="64.202146439425832"/>
    <n v="66.053012026228757"/>
    <n v="607.06265026319693"/>
    <n v="67.850780063069266"/>
    <n v="70.134778998682492"/>
    <n v="72.994675731718985"/>
    <n v="76.055711745021995"/>
    <n v="79.39728115114363"/>
    <n v="82.9261738121223"/>
    <n v="86.752826267915239"/>
    <n v="89.977358982040755"/>
    <n v="92.93381688218075"/>
    <n v="95.492806024794007"/>
    <n v="97.915748357500192"/>
    <n v="99.927936368173235"/>
    <n v="1012.359894384363"/>
    <n v="101.91947880945354"/>
    <n v="104.36607037301567"/>
    <n v="107.42955657285812"/>
    <n v="110.70850069543768"/>
    <n v="114.28794873746553"/>
    <n v="118.0680551457676"/>
    <n v="122.16711818342775"/>
    <n v="125.62119796069851"/>
    <n v="128.78811929490965"/>
    <n v="131.52927698545983"/>
    <n v="134.12470300679681"/>
    <n v="136.2801340512039"/>
    <n v="1435.2901598164947"/>
    <n v="138.41344981109501"/>
    <n v="141.05707028325554"/>
    <n v="144.36726514973887"/>
    <n v="147.9102691961115"/>
    <n v="151.77797734318059"/>
    <n v="155.86250327581442"/>
    <n v="160.29167205266478"/>
    <n v="164.02391577804326"/>
    <n v="167.44587561700106"/>
    <n v="170.40778421510319"/>
    <n v="173.21222508139752"/>
    <n v="175.54123729585507"/>
    <n v="1890.3112450992608"/>
    <n v="177.84635322604552"/>
    <n v="177.84635322604552"/>
    <n v="177.84635322604552"/>
    <n v="177.84635322604552"/>
    <n v="177.84635322604552"/>
    <n v="177.84635322604552"/>
    <n v="177.84635322604552"/>
    <n v="177.84635322604552"/>
    <n v="177.84635322604552"/>
    <n v="177.84635322604552"/>
    <n v="177.84635322604552"/>
    <n v="177.84635322604552"/>
    <n v="2134.1562387125464"/>
  </r>
  <r>
    <s v="DE Florida"/>
    <x v="30"/>
    <s v="Customer Delivery"/>
    <s v="PEF Distribution Maintenance IK-369 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1.4549704083887869"/>
    <n v="3.2635748677661089"/>
    <n v="5.5077091882233953"/>
    <n v="7.9421363160639951"/>
    <n v="10.644241440098794"/>
    <n v="14.065409269965929"/>
    <n v="16.363687770647957"/>
    <n v="18.515878491464221"/>
    <n v="19.991046396324073"/>
    <n v="21.579593318044182"/>
    <n v="22.844661906626477"/>
    <n v="142.17290937361392"/>
    <n v="24.096983052425845"/>
    <n v="25.675053392415972"/>
    <n v="27.604634870309688"/>
    <n v="29.872446670934156"/>
    <n v="32.315086392843938"/>
    <n v="35.156745493685435"/>
    <n v="38.426086938273393"/>
    <n v="40.642433006964929"/>
    <n v="42.676661084671515"/>
    <n v="44.20385232481263"/>
    <n v="45.871225865648206"/>
    <n v="47.193634509092803"/>
    <n v="433.73484360207857"/>
    <n v="48.478105951955854"/>
    <n v="50.109980225057683"/>
    <n v="52.153322640678006"/>
    <n v="54.340375288233723"/>
    <n v="56.727863767587991"/>
    <n v="59.249191188628465"/>
    <n v="61.98326238163181"/>
    <n v="64.287130346239167"/>
    <n v="66.399463899254485"/>
    <n v="68.227813502165418"/>
    <n v="69.958960218698763"/>
    <n v="71.396630699214839"/>
    <n v="723.31210010934615"/>
    <n v="72.819550308782496"/>
    <n v="74.567593955875111"/>
    <n v="76.756397215620538"/>
    <n v="79.099141107985531"/>
    <n v="81.656589397742124"/>
    <n v="84.357404315433513"/>
    <n v="87.28610774461626"/>
    <n v="89.753982767621039"/>
    <n v="92.016688485059973"/>
    <n v="93.975194088532604"/>
    <n v="95.829577155844163"/>
    <n v="97.369592089287437"/>
    <n v="1025.4878186324008"/>
    <n v="98.893806067974879"/>
    <n v="100.78262316376997"/>
    <n v="103.14769512476784"/>
    <n v="105.67910486521015"/>
    <n v="108.44250957729412"/>
    <n v="111.3608265184063"/>
    <n v="114.52538428831937"/>
    <n v="117.19200221945056"/>
    <n v="119.63692815076828"/>
    <n v="121.75315612493947"/>
    <n v="123.75687636700356"/>
    <n v="125.42091178105366"/>
    <n v="1350.5918242489581"/>
    <n v="127.06787374952982"/>
    <n v="127.06787374952982"/>
    <n v="127.06787374952982"/>
    <n v="127.06787374952982"/>
    <n v="127.06787374952982"/>
    <n v="127.06787374952982"/>
    <n v="127.06787374952982"/>
    <n v="127.06787374952982"/>
    <n v="127.06787374952982"/>
    <n v="127.06787374952982"/>
    <n v="127.06787374952982"/>
    <n v="127.06787374952982"/>
    <n v="1524.8144849943576"/>
  </r>
  <r>
    <s v="DE Florida"/>
    <x v="30"/>
    <s v="Customer Delivery"/>
    <s v="PEF Distribution Maintenance IK-370 "/>
    <s v="AFUDC Not Eligible"/>
    <s v="Maintenance"/>
    <s v="Maintenance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1.9571585103376956"/>
    <n v="4.3900090955429807"/>
    <n v="7.4087141896813948"/>
    <n v="10.683392316177731"/>
    <n v="14.318138431178214"/>
    <n v="18.920134248352813"/>
    <n v="22.011671575024021"/>
    <n v="24.906698416002786"/>
    <n v="26.891025659036313"/>
    <n v="29.027865081329562"/>
    <n v="30.729576497609536"/>
    <n v="191.24438402027306"/>
    <n v="32.41414064684971"/>
    <n v="34.536887458754549"/>
    <n v="37.132470701599821"/>
    <n v="40.183025640618489"/>
    <n v="43.468750966619218"/>
    <n v="47.291218599379746"/>
    <n v="51.688984625811024"/>
    <n v="54.670310256341672"/>
    <n v="57.406659237253372"/>
    <n v="59.460965850860241"/>
    <n v="61.703839174292291"/>
    <n v="63.482681765000244"/>
    <n v="583.43993492338052"/>
    <n v="65.210492998267199"/>
    <n v="67.405614358116154"/>
    <n v="70.15422352240418"/>
    <n v="73.096145005508646"/>
    <n v="76.307683445576231"/>
    <n v="79.699255804014584"/>
    <n v="83.37700118797828"/>
    <n v="86.476057201508411"/>
    <n v="89.317470034456605"/>
    <n v="91.776880868229043"/>
    <n v="94.105538900977876"/>
    <n v="96.039426353107729"/>
    <n v="972.96578968014489"/>
    <n v="97.953471619826004"/>
    <n v="100.30485861754346"/>
    <n v="103.24913494272971"/>
    <n v="106.40048504582994"/>
    <n v="109.84064551657693"/>
    <n v="113.4736561060227"/>
    <n v="117.41321172009712"/>
    <n v="120.73288239922272"/>
    <n v="123.77656887266748"/>
    <n v="126.41105950373486"/>
    <n v="128.90548934278155"/>
    <n v="130.97704579207962"/>
    <n v="1379.4385094791121"/>
    <n v="133.0273475320767"/>
    <n v="135.56809642442042"/>
    <n v="138.74948120677757"/>
    <n v="142.15461583226099"/>
    <n v="145.87181930154094"/>
    <n v="149.79740349502663"/>
    <n v="154.0542193966636"/>
    <n v="157.64122979058078"/>
    <n v="160.93003041912604"/>
    <n v="163.77668184625054"/>
    <n v="166.4719931058344"/>
    <n v="168.71037613639925"/>
    <n v="1816.7532944869577"/>
    <n v="170.92579276220891"/>
    <n v="170.92579276220891"/>
    <n v="170.92579276220891"/>
    <n v="170.92579276220891"/>
    <n v="170.92579276220891"/>
    <n v="170.92579276220891"/>
    <n v="170.92579276220891"/>
    <n v="170.92579276220891"/>
    <n v="170.92579276220891"/>
    <n v="170.92579276220891"/>
    <n v="170.92579276220891"/>
    <n v="170.92579276220891"/>
    <n v="2051.1095131465067"/>
  </r>
  <r>
    <s v="DE Florida"/>
    <x v="30"/>
    <s v="Customer Delivery"/>
    <s v="PEF Distribution Maintenance IK_Annual-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691538864765085"/>
    <n v="0.51691538864765085"/>
    <n v="0.51691538864765085"/>
    <n v="0.51691538864765085"/>
    <n v="0.51691538864765085"/>
    <n v="0.51691538864765085"/>
    <n v="0.51691538864765085"/>
    <n v="0.51691538864765085"/>
    <n v="0.51691538864765085"/>
    <n v="0.51691538864765085"/>
    <n v="0.51691538864765085"/>
    <n v="0.51691538864765085"/>
    <n v="6.2029846637718107"/>
    <n v="1.0590813526622982"/>
    <n v="1.0590813526622982"/>
    <n v="1.0590813526622982"/>
    <n v="1.0590813526622982"/>
    <n v="1.0590813526622982"/>
    <n v="1.0590813526622982"/>
    <n v="1.0590813526622982"/>
    <n v="1.0590813526622982"/>
    <n v="1.0590813526622982"/>
    <n v="1.0590813526622982"/>
    <n v="1.0590813526622982"/>
    <n v="1.0590813526622982"/>
    <n v="12.708976231947579"/>
    <n v="1.6045913938622964"/>
    <n v="1.6045913938622964"/>
    <n v="1.6045913938622964"/>
    <n v="1.6045913938622964"/>
    <n v="1.6045913938622964"/>
    <n v="1.6045913938622964"/>
    <n v="1.6045913938622964"/>
    <n v="1.6045913938622964"/>
    <n v="1.6045913938622964"/>
    <n v="1.6045913938622964"/>
    <n v="1.6045913938622964"/>
    <n v="1.6045913938622964"/>
    <n v="19.255096726347556"/>
    <n v="2.163739186092295"/>
    <n v="2.163739186092295"/>
    <n v="2.163739186092295"/>
    <n v="2.163739186092295"/>
    <n v="2.163739186092295"/>
    <n v="2.163739186092295"/>
    <n v="2.163739186092295"/>
    <n v="2.163739186092295"/>
    <n v="2.163739186092295"/>
    <n v="2.163739186092295"/>
    <n v="2.163739186092295"/>
    <n v="2.163739186092295"/>
    <n v="25.964870233107533"/>
    <n v="2.7396614127011656"/>
    <n v="2.7396614127011656"/>
    <n v="2.7396614127011656"/>
    <n v="2.7396614127011656"/>
    <n v="2.7396614127011656"/>
    <n v="2.7396614127011656"/>
    <n v="2.7396614127011656"/>
    <n v="2.7396614127011656"/>
    <n v="2.7396614127011656"/>
    <n v="2.7396614127011656"/>
    <n v="2.7396614127011656"/>
    <n v="2.7396614127011656"/>
    <n v="32.875936952413994"/>
  </r>
  <r>
    <s v="DE Florida"/>
    <x v="30"/>
    <s v="Customer Delivery"/>
    <s v="PEF Distribution Maintenance IK_Annual-364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287795397339181"/>
    <n v="0.70287795397339181"/>
    <n v="0.70287795397339181"/>
    <n v="0.70287795397339181"/>
    <n v="0.70287795397339181"/>
    <n v="0.70287795397339181"/>
    <n v="0.70287795397339181"/>
    <n v="0.70287795397339181"/>
    <n v="0.70287795397339181"/>
    <n v="0.70287795397339181"/>
    <n v="0.70287795397339181"/>
    <n v="0.70287795397339181"/>
    <n v="8.4345354476807017"/>
    <n v="1.4400904879194123"/>
    <n v="1.4400904879194123"/>
    <n v="1.4400904879194123"/>
    <n v="1.4400904879194123"/>
    <n v="1.4400904879194123"/>
    <n v="1.4400904879194123"/>
    <n v="1.4400904879194123"/>
    <n v="1.4400904879194123"/>
    <n v="1.4400904879194123"/>
    <n v="1.4400904879194123"/>
    <n v="1.4400904879194123"/>
    <n v="1.4400904879194123"/>
    <n v="17.281085855032952"/>
    <n v="2.1818501454016817"/>
    <n v="2.1818501454016817"/>
    <n v="2.1818501454016817"/>
    <n v="2.1818501454016817"/>
    <n v="2.1818501454016817"/>
    <n v="2.1818501454016817"/>
    <n v="2.1818501454016817"/>
    <n v="2.1818501454016817"/>
    <n v="2.1818501454016817"/>
    <n v="2.1818501454016817"/>
    <n v="2.1818501454016817"/>
    <n v="2.1818501454016817"/>
    <n v="26.182201744820187"/>
    <n v="2.9421537943210079"/>
    <n v="2.9421537943210079"/>
    <n v="2.9421537943210079"/>
    <n v="2.9421537943210079"/>
    <n v="2.9421537943210079"/>
    <n v="2.9421537943210079"/>
    <n v="2.9421537943210079"/>
    <n v="2.9421537943210079"/>
    <n v="2.9421537943210079"/>
    <n v="2.9421537943210079"/>
    <n v="2.9421537943210079"/>
    <n v="2.9421537943210079"/>
    <n v="35.305845531852093"/>
    <n v="3.7252665535400462"/>
    <n v="3.7252665535400462"/>
    <n v="3.7252665535400462"/>
    <n v="3.7252665535400462"/>
    <n v="3.7252665535400462"/>
    <n v="3.7252665535400462"/>
    <n v="3.7252665535400462"/>
    <n v="3.7252665535400462"/>
    <n v="3.7252665535400462"/>
    <n v="3.7252665535400462"/>
    <n v="3.7252665535400462"/>
    <n v="3.7252665535400462"/>
    <n v="44.703198642480551"/>
  </r>
  <r>
    <s v="DE Florida"/>
    <x v="30"/>
    <s v="Customer Delivery"/>
    <s v="PEF Distribution Maintenance IK_Annual-365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997433650860757"/>
    <n v="0.62997433650860757"/>
    <n v="0.62997433650860757"/>
    <n v="0.62997433650860757"/>
    <n v="0.62997433650860757"/>
    <n v="0.62997433650860757"/>
    <n v="0.62997433650860757"/>
    <n v="0.62997433650860757"/>
    <n v="0.62997433650860757"/>
    <n v="0.62997433650860757"/>
    <n v="0.62997433650860757"/>
    <n v="0.62997433650860757"/>
    <n v="7.5596920381032904"/>
    <n v="1.2907220158362409"/>
    <n v="1.2907220158362409"/>
    <n v="1.2907220158362409"/>
    <n v="1.2907220158362409"/>
    <n v="1.2907220158362409"/>
    <n v="1.2907220158362409"/>
    <n v="1.2907220158362409"/>
    <n v="1.2907220158362409"/>
    <n v="1.2907220158362409"/>
    <n v="1.2907220158362409"/>
    <n v="1.2907220158362409"/>
    <n v="1.2907220158362409"/>
    <n v="15.488664190034894"/>
    <n v="1.9555451838267028"/>
    <n v="1.9555451838267028"/>
    <n v="1.9555451838267028"/>
    <n v="1.9555451838267028"/>
    <n v="1.9555451838267028"/>
    <n v="1.9555451838267028"/>
    <n v="1.9555451838267028"/>
    <n v="1.9555451838267028"/>
    <n v="1.9555451838267028"/>
    <n v="1.9555451838267028"/>
    <n v="1.9555451838267028"/>
    <n v="1.9555451838267028"/>
    <n v="23.466542205920437"/>
    <n v="2.6369889310169263"/>
    <n v="2.6369889310169263"/>
    <n v="2.6369889310169263"/>
    <n v="2.6369889310169263"/>
    <n v="2.6369889310169263"/>
    <n v="2.6369889310169263"/>
    <n v="2.6369889310169263"/>
    <n v="2.6369889310169263"/>
    <n v="2.6369889310169263"/>
    <n v="2.6369889310169263"/>
    <n v="2.6369889310169263"/>
    <n v="2.6369889310169263"/>
    <n v="31.643867172203116"/>
    <n v="3.338875991368679"/>
    <n v="3.338875991368679"/>
    <n v="3.338875991368679"/>
    <n v="3.338875991368679"/>
    <n v="3.338875991368679"/>
    <n v="3.338875991368679"/>
    <n v="3.338875991368679"/>
    <n v="3.338875991368679"/>
    <n v="3.338875991368679"/>
    <n v="3.338875991368679"/>
    <n v="3.338875991368679"/>
    <n v="3.338875991368679"/>
    <n v="40.066511896424146"/>
  </r>
  <r>
    <s v="DE Florida"/>
    <x v="30"/>
    <s v="Customer Delivery"/>
    <s v="PEF Distribution Maintenance IK_Annual-366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003533043834017"/>
    <n v="0.16003533043834017"/>
    <n v="0.16003533043834017"/>
    <n v="0.16003533043834017"/>
    <n v="0.16003533043834017"/>
    <n v="0.16003533043834017"/>
    <n v="0.16003533043834017"/>
    <n v="0.16003533043834017"/>
    <n v="0.16003533043834017"/>
    <n v="0.16003533043834017"/>
    <n v="0.16003533043834017"/>
    <n v="0.16003533043834017"/>
    <n v="1.9204239652600821"/>
    <n v="0.32788815724332454"/>
    <n v="0.32788815724332454"/>
    <n v="0.32788815724332454"/>
    <n v="0.32788815724332454"/>
    <n v="0.32788815724332454"/>
    <n v="0.32788815724332454"/>
    <n v="0.32788815724332454"/>
    <n v="0.32788815724332454"/>
    <n v="0.32788815724332454"/>
    <n v="0.32788815724332454"/>
    <n v="0.32788815724332454"/>
    <n v="0.32788815724332454"/>
    <n v="3.9346578869198954"/>
    <n v="0.49677629951602803"/>
    <n v="0.49677629951602803"/>
    <n v="0.49677629951602803"/>
    <n v="0.49677629951602803"/>
    <n v="0.49677629951602803"/>
    <n v="0.49677629951602803"/>
    <n v="0.49677629951602803"/>
    <n v="0.49677629951602803"/>
    <n v="0.49677629951602803"/>
    <n v="0.49677629951602803"/>
    <n v="0.49677629951602803"/>
    <n v="0.49677629951602803"/>
    <n v="5.9613155941923353"/>
    <n v="0.66988664534554931"/>
    <n v="0.66988664534554931"/>
    <n v="0.66988664534554931"/>
    <n v="0.66988664534554931"/>
    <n v="0.66988664534554931"/>
    <n v="0.66988664534554931"/>
    <n v="0.66988664534554931"/>
    <n v="0.66988664534554931"/>
    <n v="0.66988664534554931"/>
    <n v="0.66988664534554931"/>
    <n v="0.66988664534554931"/>
    <n v="0.66988664534554931"/>
    <n v="8.0386397441465913"/>
    <n v="0.84819030173942078"/>
    <n v="0.84819030173942078"/>
    <n v="0.84819030173942078"/>
    <n v="0.84819030173942078"/>
    <n v="0.84819030173942078"/>
    <n v="0.84819030173942078"/>
    <n v="0.84819030173942078"/>
    <n v="0.84819030173942078"/>
    <n v="0.84819030173942078"/>
    <n v="0.84819030173942078"/>
    <n v="0.84819030173942078"/>
    <n v="0.84819030173942078"/>
    <n v="10.178283620873049"/>
  </r>
  <r>
    <s v="DE Florida"/>
    <x v="30"/>
    <s v="Customer Delivery"/>
    <s v="PEF Distribution Maintenance IK_Annual-367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0605887727141488"/>
    <n v="0.90605887727141488"/>
    <n v="0.90605887727141488"/>
    <n v="0.90605887727141488"/>
    <n v="0.90605887727141488"/>
    <n v="0.90605887727141488"/>
    <n v="0.90605887727141488"/>
    <n v="0.90605887727141488"/>
    <n v="0.90605887727141488"/>
    <n v="0.90605887727141488"/>
    <n v="0.90605887727141488"/>
    <n v="0.90605887727141488"/>
    <n v="10.872706527256975"/>
    <n v="1.8563774312131887"/>
    <n v="1.8563774312131887"/>
    <n v="1.8563774312131887"/>
    <n v="1.8563774312131887"/>
    <n v="1.8563774312131887"/>
    <n v="1.8563774312131887"/>
    <n v="1.8563774312131887"/>
    <n v="1.8563774312131887"/>
    <n v="1.8563774312131887"/>
    <n v="1.8563774312131887"/>
    <n v="1.8563774312131887"/>
    <n v="1.8563774312131887"/>
    <n v="22.276529174558267"/>
    <n v="2.8125575456474738"/>
    <n v="2.8125575456474738"/>
    <n v="2.8125575456474738"/>
    <n v="2.8125575456474738"/>
    <n v="2.8125575456474738"/>
    <n v="2.8125575456474738"/>
    <n v="2.8125575456474738"/>
    <n v="2.8125575456474738"/>
    <n v="2.8125575456474738"/>
    <n v="2.8125575456474738"/>
    <n v="2.8125575456474738"/>
    <n v="2.8125575456474738"/>
    <n v="33.750690547769679"/>
    <n v="3.7926421629426161"/>
    <n v="3.7926421629426161"/>
    <n v="3.7926421629426161"/>
    <n v="3.7926421629426161"/>
    <n v="3.7926421629426161"/>
    <n v="3.7926421629426161"/>
    <n v="3.7926421629426161"/>
    <n v="3.7926421629426161"/>
    <n v="3.7926421629426161"/>
    <n v="3.7926421629426161"/>
    <n v="3.7926421629426161"/>
    <n v="3.7926421629426161"/>
    <n v="45.511705955311385"/>
    <n v="4.80212931982929"/>
    <n v="4.80212931982929"/>
    <n v="4.80212931982929"/>
    <n v="4.80212931982929"/>
    <n v="4.80212931982929"/>
    <n v="4.80212931982929"/>
    <n v="4.80212931982929"/>
    <n v="4.80212931982929"/>
    <n v="4.80212931982929"/>
    <n v="4.80212931982929"/>
    <n v="4.80212931982929"/>
    <n v="4.80212931982929"/>
    <n v="57.625551837951484"/>
  </r>
  <r>
    <s v="DE Florida"/>
    <x v="30"/>
    <s v="Customer Delivery"/>
    <s v="PEF Distribution Maintenance IK_Annual-368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751904768757048"/>
    <n v="0.60751904768757048"/>
    <n v="0.60751904768757048"/>
    <n v="0.60751904768757048"/>
    <n v="0.60751904768757048"/>
    <n v="0.60751904768757048"/>
    <n v="0.60751904768757048"/>
    <n v="0.60751904768757048"/>
    <n v="0.60751904768757048"/>
    <n v="0.60751904768757048"/>
    <n v="0.60751904768757048"/>
    <n v="0.60751904768757048"/>
    <n v="7.290228572250844"/>
    <n v="1.2447145295409987"/>
    <n v="1.2447145295409987"/>
    <n v="1.2447145295409987"/>
    <n v="1.2447145295409987"/>
    <n v="1.2447145295409987"/>
    <n v="1.2447145295409987"/>
    <n v="1.2447145295409987"/>
    <n v="1.2447145295409987"/>
    <n v="1.2447145295409987"/>
    <n v="1.2447145295409987"/>
    <n v="1.2447145295409987"/>
    <n v="1.2447145295409987"/>
    <n v="14.936574354491988"/>
    <n v="1.8858402302109984"/>
    <n v="1.8858402302109984"/>
    <n v="1.8858402302109984"/>
    <n v="1.8858402302109984"/>
    <n v="1.8858402302109984"/>
    <n v="1.8858402302109984"/>
    <n v="1.8858402302109984"/>
    <n v="1.8858402302109984"/>
    <n v="1.8858402302109984"/>
    <n v="1.8858402302109984"/>
    <n v="1.8858402302109984"/>
    <n v="1.8858402302109984"/>
    <n v="22.63008276253198"/>
    <n v="2.5429940733977481"/>
    <n v="2.5429940733977481"/>
    <n v="2.5429940733977481"/>
    <n v="2.5429940733977481"/>
    <n v="2.5429940733977481"/>
    <n v="2.5429940733977481"/>
    <n v="2.5429940733977481"/>
    <n v="2.5429940733977481"/>
    <n v="2.5429940733977481"/>
    <n v="2.5429940733977481"/>
    <n v="2.5429940733977481"/>
    <n v="2.5429940733977481"/>
    <n v="30.515928880772972"/>
    <n v="3.2198625325993384"/>
    <n v="3.2198625325993384"/>
    <n v="3.2198625325993384"/>
    <n v="3.2198625325993384"/>
    <n v="3.2198625325993384"/>
    <n v="3.2198625325993384"/>
    <n v="3.2198625325993384"/>
    <n v="3.2198625325993384"/>
    <n v="3.2198625325993384"/>
    <n v="3.2198625325993384"/>
    <n v="3.2198625325993384"/>
    <n v="3.2198625325993384"/>
    <n v="38.638350391192063"/>
  </r>
  <r>
    <s v="DE Florida"/>
    <x v="30"/>
    <s v="Customer Delivery"/>
    <s v="PEF Distribution Maintenance IK_Annual-369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406093097608428"/>
    <n v="0.43406093097608428"/>
    <n v="0.43406093097608428"/>
    <n v="0.43406093097608428"/>
    <n v="0.43406093097608428"/>
    <n v="0.43406093097608428"/>
    <n v="0.43406093097608428"/>
    <n v="0.43406093097608428"/>
    <n v="0.43406093097608428"/>
    <n v="0.43406093097608428"/>
    <n v="0.43406093097608428"/>
    <n v="0.43406093097608428"/>
    <n v="5.2087311717130111"/>
    <n v="0.88932511589311702"/>
    <n v="0.88932511589311702"/>
    <n v="0.88932511589311702"/>
    <n v="0.88932511589311702"/>
    <n v="0.88932511589311702"/>
    <n v="0.88932511589311702"/>
    <n v="0.88932511589311702"/>
    <n v="0.88932511589311702"/>
    <n v="0.88932511589311702"/>
    <n v="0.88932511589311702"/>
    <n v="0.88932511589311702"/>
    <n v="0.88932511589311702"/>
    <n v="10.671901390717403"/>
    <n v="1.3473973682196478"/>
    <n v="1.3473973682196478"/>
    <n v="1.3473973682196478"/>
    <n v="1.3473973682196478"/>
    <n v="1.3473973682196478"/>
    <n v="1.3473973682196478"/>
    <n v="1.3473973682196478"/>
    <n v="1.3473973682196478"/>
    <n v="1.3473973682196478"/>
    <n v="1.3473973682196478"/>
    <n v="1.3473973682196478"/>
    <n v="1.3473973682196478"/>
    <n v="16.168768418635775"/>
    <n v="1.8169214268543419"/>
    <n v="1.8169214268543419"/>
    <n v="1.8169214268543419"/>
    <n v="1.8169214268543419"/>
    <n v="1.8169214268543419"/>
    <n v="1.8169214268543419"/>
    <n v="1.8169214268543419"/>
    <n v="1.8169214268543419"/>
    <n v="1.8169214268543419"/>
    <n v="1.8169214268543419"/>
    <n v="1.8169214268543419"/>
    <n v="1.8169214268543419"/>
    <n v="21.80305712225211"/>
    <n v="2.3005312077619586"/>
    <n v="2.3005312077619586"/>
    <n v="2.3005312077619586"/>
    <n v="2.3005312077619586"/>
    <n v="2.3005312077619586"/>
    <n v="2.3005312077619586"/>
    <n v="2.3005312077619586"/>
    <n v="2.3005312077619586"/>
    <n v="2.3005312077619586"/>
    <n v="2.3005312077619586"/>
    <n v="2.3005312077619586"/>
    <n v="2.3005312077619586"/>
    <n v="27.606374493143509"/>
  </r>
  <r>
    <s v="DE Florida"/>
    <x v="30"/>
    <s v="Customer Delivery"/>
    <s v="PEF Distribution Maintenance IK_Annual-370"/>
    <s v="AFUDC Not Eligible"/>
    <s v="Maintenance"/>
    <s v="Maintenance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387857248980013"/>
    <n v="0.58387857248980013"/>
    <n v="0.58387857248980013"/>
    <n v="0.58387857248980013"/>
    <n v="0.58387857248980013"/>
    <n v="0.58387857248980013"/>
    <n v="0.58387857248980013"/>
    <n v="0.58387857248980013"/>
    <n v="0.58387857248980013"/>
    <n v="0.58387857248980013"/>
    <n v="0.58387857248980013"/>
    <n v="0.58387857248980013"/>
    <n v="7.0065428698775998"/>
    <n v="1.1962787758376003"/>
    <n v="1.1962787758376003"/>
    <n v="1.1962787758376003"/>
    <n v="1.1962787758376003"/>
    <n v="1.1962787758376003"/>
    <n v="1.1962787758376003"/>
    <n v="1.1962787758376003"/>
    <n v="1.1962787758376003"/>
    <n v="1.1962787758376003"/>
    <n v="1.1962787758376003"/>
    <n v="1.1962787758376003"/>
    <n v="1.1962787758376003"/>
    <n v="14.355345310051201"/>
    <n v="1.8124562608376007"/>
    <n v="1.8124562608376007"/>
    <n v="1.8124562608376007"/>
    <n v="1.8124562608376007"/>
    <n v="1.8124562608376007"/>
    <n v="1.8124562608376007"/>
    <n v="1.8124562608376007"/>
    <n v="1.8124562608376007"/>
    <n v="1.8124562608376007"/>
    <n v="1.8124562608376007"/>
    <n v="1.8124562608376007"/>
    <n v="1.8124562608376007"/>
    <n v="21.749475130051206"/>
    <n v="2.444038182962601"/>
    <n v="2.444038182962601"/>
    <n v="2.444038182962601"/>
    <n v="2.444038182962601"/>
    <n v="2.444038182962601"/>
    <n v="2.444038182962601"/>
    <n v="2.444038182962601"/>
    <n v="2.444038182962601"/>
    <n v="2.444038182962601"/>
    <n v="2.444038182962601"/>
    <n v="2.444038182962601"/>
    <n v="2.444038182962601"/>
    <n v="29.32845819555121"/>
    <n v="3.0945675634426011"/>
    <n v="3.0945675634426011"/>
    <n v="3.0945675634426011"/>
    <n v="3.0945675634426011"/>
    <n v="3.0945675634426011"/>
    <n v="3.0945675634426011"/>
    <n v="3.0945675634426011"/>
    <n v="3.0945675634426011"/>
    <n v="3.0945675634426011"/>
    <n v="3.0945675634426011"/>
    <n v="3.0945675634426011"/>
    <n v="3.0945675634426011"/>
    <n v="37.134810761311222"/>
  </r>
  <r>
    <s v="DE Florida"/>
    <x v="30"/>
    <s v="Customer Delivery"/>
    <s v="PEF Distribution Maintenance TB"/>
    <s v="AFUDC Not Eligible"/>
    <s v="Maintenance"/>
    <s v="Maintenance"/>
    <s v="Operations Support"/>
    <s v="TB - Equipment &amp; Tools"/>
    <s v="~"/>
    <s v="PEF Distribution Gen. Plant Tool Shop/Gar. Eq. -New- 394.1"/>
    <n v="0"/>
    <n v="0"/>
    <n v="0"/>
    <n v="0"/>
    <n v="0"/>
    <n v="0"/>
    <n v="0"/>
    <n v="0"/>
    <n v="0"/>
    <n v="0"/>
    <n v="0"/>
    <n v="0"/>
    <n v="0"/>
    <n v="0"/>
    <n v="4.498834540199999"/>
    <n v="8.9976690803999979"/>
    <n v="13.496503620599999"/>
    <n v="17.995338160799996"/>
    <n v="22.494172700999997"/>
    <n v="26.993007241199997"/>
    <n v="31.491841781399994"/>
    <n v="35.990676321599992"/>
    <n v="40.489510861799992"/>
    <n v="44.988345401999993"/>
    <n v="49.487179942199987"/>
    <n v="296.92307965319992"/>
    <n v="53.986014482399995"/>
    <n v="58.670309784753329"/>
    <n v="63.35460508710667"/>
    <n v="68.038900389460011"/>
    <n v="72.723195691813345"/>
    <n v="77.407490994166679"/>
    <n v="82.091786296520027"/>
    <n v="86.776081598873361"/>
    <n v="91.460376901226695"/>
    <n v="96.144672203580029"/>
    <n v="100.82896750593338"/>
    <n v="105.51326280828671"/>
    <n v="956.99566374412029"/>
    <n v="110.19755811064005"/>
    <n v="114.99713503394464"/>
    <n v="119.79671195724924"/>
    <n v="124.59628888055384"/>
    <n v="129.39586580385844"/>
    <n v="134.19544272716305"/>
    <n v="138.99501965046764"/>
    <n v="143.79459657377225"/>
    <n v="148.59417349707684"/>
    <n v="153.39375042038145"/>
    <n v="158.19332734368604"/>
    <n v="162.99290426699065"/>
    <n v="1639.1427742657838"/>
    <n v="167.7924938423067"/>
    <n v="172.71023545644891"/>
    <n v="177.62797707059116"/>
    <n v="182.54571868473337"/>
    <n v="187.46346029887562"/>
    <n v="192.38120191301783"/>
    <n v="197.29894352716005"/>
    <n v="202.21668514130229"/>
    <n v="207.13442675544451"/>
    <n v="212.05216836958672"/>
    <n v="216.96990998372897"/>
    <n v="221.88765159787118"/>
    <n v="2338.0808726410678"/>
    <n v="226.80540615065669"/>
    <n v="231.84426767093009"/>
    <n v="236.88312919120349"/>
    <n v="241.92199071147687"/>
    <n v="246.96085223175027"/>
    <n v="251.99971375202364"/>
    <n v="257.03857527229701"/>
    <n v="262.07743679257044"/>
    <n v="267.11629831284381"/>
    <n v="272.15515983311718"/>
    <n v="277.19402135339055"/>
    <n v="282.23288287366398"/>
    <n v="3054.2297341459239"/>
    <n v="287.27174438295663"/>
    <n v="287.27174438295663"/>
    <n v="287.27174438295663"/>
    <n v="287.27174438295663"/>
    <n v="287.27174438295663"/>
    <n v="287.27174438295663"/>
    <n v="287.27174438295663"/>
    <n v="287.27174438295663"/>
    <n v="287.27174438295663"/>
    <n v="287.27174438295663"/>
    <n v="287.27174438295663"/>
    <n v="287.27174438295663"/>
    <n v="3447.2609325954786"/>
  </r>
  <r>
    <s v="DE Florida"/>
    <x v="30"/>
    <s v="Customer Delivery"/>
    <s v="PEF Distribution Poles Towers &amp; Fixtures SPP - 364"/>
    <s v="AFUDC Not Eligible"/>
    <s v="Recoverable"/>
    <s v="Florida SPP"/>
    <s v="Distribution Operations"/>
    <s v="TB - Equipment &amp; Tools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81.28241759491371"/>
    <n v="102.51048278582219"/>
    <n v="106.03061737116109"/>
    <n v="106.31861623325449"/>
    <n v="106.31861623325449"/>
    <n v="106.31861623325449"/>
    <n v="106.31861623325449"/>
    <n v="106.31861623325449"/>
    <n v="106.31861623325449"/>
    <n v="106.31861623325449"/>
    <n v="106.31861623325449"/>
    <n v="1140.3724476179329"/>
    <n v="106.31861623325449"/>
    <n v="106.31861623325449"/>
    <n v="106.31861623325449"/>
    <n v="106.31861623325449"/>
    <n v="106.31861623325449"/>
    <n v="106.31861623325449"/>
    <n v="106.31861623325449"/>
    <n v="106.31861623325449"/>
    <n v="106.31861623325449"/>
    <n v="106.31861623325449"/>
    <n v="106.31861623325449"/>
    <n v="106.31861623325449"/>
    <n v="1275.8233947990539"/>
    <n v="106.31861623325449"/>
    <n v="106.31861623325449"/>
    <n v="106.31861623325449"/>
    <n v="106.31861623325449"/>
    <n v="106.31861623325449"/>
    <n v="106.31861623325449"/>
    <n v="106.31861623325449"/>
    <n v="106.31861623325449"/>
    <n v="106.31861623325449"/>
    <n v="106.31861623325449"/>
    <n v="106.31861623325449"/>
    <n v="106.31861623325449"/>
    <n v="1275.8233947990539"/>
    <n v="106.31861623325449"/>
    <n v="106.31861623325449"/>
    <n v="106.31861623325449"/>
    <n v="106.31861623325449"/>
    <n v="106.31861623325449"/>
    <n v="106.31861623325449"/>
    <n v="106.31861623325449"/>
    <n v="106.31861623325449"/>
    <n v="106.31861623325449"/>
    <n v="106.31861623325449"/>
    <n v="106.31861623325449"/>
    <n v="106.31861623325449"/>
    <n v="1275.8233947990539"/>
    <n v="106.31861623325449"/>
    <n v="106.31861623325449"/>
    <n v="106.31861623325449"/>
    <n v="106.31861623325449"/>
    <n v="106.31861623325449"/>
    <n v="106.31861623325449"/>
    <n v="106.31861623325449"/>
    <n v="106.31861623325449"/>
    <n v="106.31861623325449"/>
    <n v="106.31861623325449"/>
    <n v="106.31861623325449"/>
    <n v="106.31861623325449"/>
    <n v="1275.8233947990539"/>
    <n v="106.31861623325449"/>
    <n v="106.31861623325449"/>
    <n v="106.31861623325449"/>
    <n v="106.31861623325449"/>
    <n v="106.31861623325449"/>
    <n v="106.31861623325449"/>
    <n v="106.31861623325449"/>
    <n v="106.31861623325449"/>
    <n v="106.31861623325449"/>
    <n v="106.31861623325449"/>
    <n v="106.31861623325449"/>
    <n v="106.31861623325449"/>
    <n v="1275.8233947990539"/>
  </r>
  <r>
    <s v="DE Florida"/>
    <x v="30"/>
    <s v="Customer Delivery"/>
    <s v="PEF Distribution_IK_SPP_Mthly-364"/>
    <s v="AFUDC Not Eligible"/>
    <s v="Recoverable"/>
    <s v="Florida SPP"/>
    <s v="Distribution Operations"/>
    <s v="IK - Distrib Lines OH/UG (Line Ext)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-1.6241512966048397"/>
    <n v="-2.4162460529571899"/>
    <n v="-0.1962478075271305"/>
    <n v="4.4238505996418613"/>
    <n v="10.248427066863288"/>
    <n v="16.310868374138156"/>
    <n v="22.828366985925552"/>
    <n v="29.678016606684814"/>
    <n v="36.343127005278937"/>
    <n v="42.784084641008015"/>
    <n v="46.149128008043853"/>
    <n v="204.52922413049529"/>
    <n v="50.037386184974544"/>
    <n v="49.857552006111298"/>
    <n v="49.683177252092214"/>
    <n v="53.468264239579355"/>
    <n v="57.449688565686671"/>
    <n v="61.522092383880974"/>
    <n v="65.62555519310412"/>
    <n v="69.930188800160224"/>
    <n v="74.225853922247609"/>
    <n v="78.334322446705215"/>
    <n v="82.297491480262835"/>
    <n v="83.410595939686033"/>
    <n v="775.84216841449097"/>
    <n v="84.395862225791987"/>
    <n v="84.793825530880511"/>
    <n v="85.167565012849849"/>
    <n v="89.498781280634617"/>
    <n v="93.840586146376438"/>
    <n v="98.209020082653694"/>
    <n v="102.60431784767634"/>
    <n v="107.00046044781172"/>
    <n v="111.4027223432589"/>
    <n v="115.75886051338254"/>
    <n v="120.03899610276814"/>
    <n v="121.44567290001004"/>
    <n v="1214.1566704340948"/>
    <n v="122.95518121842618"/>
    <n v="123.33875161075234"/>
    <n v="123.69897426920794"/>
    <n v="127.8735458989069"/>
    <n v="132.0583231747562"/>
    <n v="136.26876644267554"/>
    <n v="140.50510197050804"/>
    <n v="144.74225177878171"/>
    <n v="148.98529956929019"/>
    <n v="153.18389176504488"/>
    <n v="157.3092301222201"/>
    <n v="158.66503243890403"/>
    <n v="1669.5843502594739"/>
    <n v="160.11994722487518"/>
    <n v="160.4863425539441"/>
    <n v="160.83043558647068"/>
    <n v="164.81808316455775"/>
    <n v="168.81547941239211"/>
    <n v="172.837392410733"/>
    <n v="176.88403829586869"/>
    <n v="180.93146200055503"/>
    <n v="184.98451959457432"/>
    <n v="188.99511217410176"/>
    <n v="192.9357309891551"/>
    <n v="194.23082478657054"/>
    <n v="2106.869368193798"/>
    <n v="195.62059310753497"/>
    <n v="195.62059310753497"/>
    <n v="195.62059310753497"/>
    <n v="195.62059310753497"/>
    <n v="195.62059310753497"/>
    <n v="195.62059310753497"/>
    <n v="195.62059310753497"/>
    <n v="195.62059310753497"/>
    <n v="195.62059310753497"/>
    <n v="195.62059310753497"/>
    <n v="195.62059310753497"/>
    <n v="195.62059310753497"/>
    <n v="2347.4471172904196"/>
  </r>
  <r>
    <s v="DE Florida"/>
    <x v="30"/>
    <s v="Customer Delivery"/>
    <s v="PEF Distribution_IK_SPP_Mthly-365"/>
    <s v="AFUDC Not Eligible"/>
    <s v="Recoverable"/>
    <s v="Florida SPP"/>
    <s v="Distribution Operations"/>
    <s v="IK - Distrib Lines OH/UG (Line Ext)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-1.3443800806098458"/>
    <n v="-2.0000310748378154"/>
    <n v="-0.16244277479218627"/>
    <n v="3.6618119495301258"/>
    <n v="8.48306511534682"/>
    <n v="13.501209268791188"/>
    <n v="18.89602398057669"/>
    <n v="24.565774408726611"/>
    <n v="30.082773763199672"/>
    <n v="35.41423220775912"/>
    <n v="38.199623742703011"/>
    <n v="169.29766050639338"/>
    <n v="41.41810274294221"/>
    <n v="41.269246236542863"/>
    <n v="41.124908731561312"/>
    <n v="44.257988488349099"/>
    <n v="47.553585128676396"/>
    <n v="50.924489418704461"/>
    <n v="54.321102575234256"/>
    <n v="57.884233477969318"/>
    <n v="61.439940778869762"/>
    <n v="64.840697381804119"/>
    <n v="68.121183329106216"/>
    <n v="69.042547900260843"/>
    <n v="642.19802619002076"/>
    <n v="69.858095301482763"/>
    <n v="70.18750669393927"/>
    <n v="70.496866983185313"/>
    <n v="74.082001500760924"/>
    <n v="77.675900657569812"/>
    <n v="81.291841844618034"/>
    <n v="84.930019381401493"/>
    <n v="88.568896224646878"/>
    <n v="92.212838272557505"/>
    <n v="95.818601723623075"/>
    <n v="99.361454560491055"/>
    <n v="100.52582161793285"/>
    <n v="1005.0098447622089"/>
    <n v="101.77530676074909"/>
    <n v="102.09280451852139"/>
    <n v="102.39097634994151"/>
    <n v="105.8464493442236"/>
    <n v="109.31036999201122"/>
    <n v="112.79553548845313"/>
    <n v="116.30213312520243"/>
    <n v="119.80940477699416"/>
    <n v="123.32155844307165"/>
    <n v="126.79691429592597"/>
    <n v="130.21163478702533"/>
    <n v="131.33389084260634"/>
    <n v="1381.9869787247258"/>
    <n v="132.53818656390584"/>
    <n v="132.84146778103042"/>
    <n v="133.12628842537086"/>
    <n v="136.42703631978125"/>
    <n v="139.73585360861819"/>
    <n v="143.06496446929864"/>
    <n v="146.4145478071506"/>
    <n v="149.76477497979329"/>
    <n v="153.1196655656361"/>
    <n v="156.43940602739568"/>
    <n v="159.70122618621244"/>
    <n v="160.77323118193314"/>
    <n v="1743.9466489161264"/>
    <n v="161.92360236426873"/>
    <n v="161.92360236426873"/>
    <n v="161.92360236426873"/>
    <n v="161.92360236426873"/>
    <n v="161.92360236426873"/>
    <n v="161.92360236426873"/>
    <n v="161.92360236426873"/>
    <n v="161.92360236426873"/>
    <n v="161.92360236426873"/>
    <n v="161.92360236426873"/>
    <n v="161.92360236426873"/>
    <n v="161.92360236426873"/>
    <n v="1943.0832283712252"/>
  </r>
  <r>
    <s v="DE Florida"/>
    <x v="30"/>
    <s v="Customer Delivery"/>
    <s v="PEF Distribution_IK_SPP_Mthly-368"/>
    <s v="AFUDC Not Eligible"/>
    <s v="Recoverable"/>
    <s v="Florida SPP"/>
    <s v="Distribution Operations"/>
    <s v="IK - Distrib Lines OH/UG (Line Ext)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-1.3555510642509581"/>
    <n v="-2.0166501208508998"/>
    <n v="-0.16379257579415216"/>
    <n v="3.6922393874065311"/>
    <n v="8.5535542448696589"/>
    <n v="13.613396134732019"/>
    <n v="19.053038486975307"/>
    <n v="24.769901104747458"/>
    <n v="30.332743380002924"/>
    <n v="35.708503012839749"/>
    <n v="38.517039463213237"/>
    <n v="170.70442145389086"/>
    <n v="41.762262073224342"/>
    <n v="41.612168659478741"/>
    <n v="41.466631797313752"/>
    <n v="44.625745547920836"/>
    <n v="47.948726598868149"/>
    <n v="51.347641060441298"/>
    <n v="54.772478013614652"/>
    <n v="58.365216374537823"/>
    <n v="61.950469447994578"/>
    <n v="65.379484277100772"/>
    <n v="68.687229074322431"/>
    <n v="69.616249626624295"/>
    <n v="647.53430255144167"/>
    <n v="70.438573732447097"/>
    <n v="70.770722333918684"/>
    <n v="71.08265321966509"/>
    <n v="74.697578032131744"/>
    <n v="78.321340312671467"/>
    <n v="81.967327779362137"/>
    <n v="85.635736366376875"/>
    <n v="89.304850070666419"/>
    <n v="92.979071068401922"/>
    <n v="96.614796228292647"/>
    <n v="100.18708802491193"/>
    <n v="101.36113026687819"/>
    <n v="1013.3608674357241"/>
    <n v="102.62099787391831"/>
    <n v="102.9411338456223"/>
    <n v="103.24178330423958"/>
    <n v="106.725969184742"/>
    <n v="110.21867291363046"/>
    <n v="113.73279802298903"/>
    <n v="117.26853336075091"/>
    <n v="120.80494831421171"/>
    <n v="124.346285848538"/>
    <n v="127.85051980211638"/>
    <n v="131.29361455083469"/>
    <n v="132.42519587403822"/>
    <n v="1393.4704528956318"/>
    <n v="133.63949856285811"/>
    <n v="133.94529986307825"/>
    <n v="134.23248719434338"/>
    <n v="137.56066230317307"/>
    <n v="140.89697385820614"/>
    <n v="144.25374761236475"/>
    <n v="147.63116395757183"/>
    <n v="151.00922948744653"/>
    <n v="154.39199718065854"/>
    <n v="157.73932267356065"/>
    <n v="161.02824658090805"/>
    <n v="162.10915928840097"/>
    <n v="1758.4377885625704"/>
    <n v="163.26908935802177"/>
    <n v="163.26908935802177"/>
    <n v="163.26908935802177"/>
    <n v="163.26908935802177"/>
    <n v="163.26908935802177"/>
    <n v="163.26908935802177"/>
    <n v="163.26908935802177"/>
    <n v="163.26908935802177"/>
    <n v="163.26908935802177"/>
    <n v="163.26908935802177"/>
    <n v="163.26908935802177"/>
    <n v="163.26908935802177"/>
    <n v="1959.2290722962614"/>
  </r>
  <r>
    <s v="DE Florida"/>
    <x v="30"/>
    <s v="Customer Delivery"/>
    <s v="PEF Distribution_IK_SubOpt_2023-364"/>
    <s v="AFUDC Not Eligible"/>
    <s v="Maintenance"/>
    <s v="Maintenance"/>
    <s v="Distribution Operations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1.94720328993782"/>
    <n v="332.0317026572136"/>
    <n v="332.11664161574623"/>
    <n v="332.20248914682492"/>
    <n v="332.29142356592314"/>
    <n v="332.38071329959399"/>
    <n v="332.38071329959399"/>
    <n v="332.38071329959399"/>
    <n v="332.38071329959399"/>
    <n v="332.38071329959399"/>
    <n v="332.38071329959399"/>
    <n v="332.38071329959399"/>
    <n v="3987.2544533728033"/>
    <n v="332.38071329959399"/>
    <n v="332.38071329959399"/>
    <n v="332.38071329959399"/>
    <n v="332.38071329959399"/>
    <n v="332.38071329959399"/>
    <n v="332.38071329959399"/>
    <n v="332.38071329959399"/>
    <n v="332.38071329959399"/>
    <n v="332.38071329959399"/>
    <n v="332.38071329959399"/>
    <n v="332.38071329959399"/>
    <n v="332.38071329959399"/>
    <n v="3988.5685595951277"/>
    <n v="332.38071329959399"/>
    <n v="332.38071329959399"/>
    <n v="332.38071329959399"/>
    <n v="332.38071329959399"/>
    <n v="332.38071329959399"/>
    <n v="332.38071329959399"/>
    <n v="332.38071329959399"/>
    <n v="332.38071329959399"/>
    <n v="332.38071329959399"/>
    <n v="332.38071329959399"/>
    <n v="332.38071329959399"/>
    <n v="332.38071329959399"/>
    <n v="3988.5685595951277"/>
    <n v="332.38071329959399"/>
    <n v="332.38071329959399"/>
    <n v="332.38071329959399"/>
    <n v="332.38071329959399"/>
    <n v="332.38071329959399"/>
    <n v="332.38071329959399"/>
    <n v="332.38071329959399"/>
    <n v="332.38071329959399"/>
    <n v="332.38071329959399"/>
    <n v="332.38071329959399"/>
    <n v="332.38071329959399"/>
    <n v="332.38071329959399"/>
    <n v="3988.5685595951277"/>
    <n v="332.38071329959399"/>
    <n v="332.38071329959399"/>
    <n v="332.38071329959399"/>
    <n v="332.38071329959399"/>
    <n v="332.38071329959399"/>
    <n v="332.38071329959399"/>
    <n v="332.38071329959399"/>
    <n v="332.38071329959399"/>
    <n v="332.38071329959399"/>
    <n v="332.38071329959399"/>
    <n v="332.38071329959399"/>
    <n v="332.38071329959399"/>
    <n v="3988.5685595951277"/>
  </r>
  <r>
    <s v="DE Florida"/>
    <x v="30"/>
    <s v="Customer Delivery"/>
    <s v="PEF Distribution_IK_SubOpt_2023-365"/>
    <s v="AFUDC Not Eligible"/>
    <s v="Maintenance"/>
    <s v="Maintenance"/>
    <s v="Distribution Operations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663321635959626"/>
    <n v="32.733265406855359"/>
    <n v="32.803573046394668"/>
    <n v="32.874632750618638"/>
    <n v="32.948247605199157"/>
    <n v="33.02215656897669"/>
    <n v="33.02215656897669"/>
    <n v="33.02215656897669"/>
    <n v="33.02215656897669"/>
    <n v="33.02215656897669"/>
    <n v="33.02215656897669"/>
    <n v="33.02215656897669"/>
    <n v="395.17813642786433"/>
    <n v="33.02215656897669"/>
    <n v="33.02215656897669"/>
    <n v="33.02215656897669"/>
    <n v="33.02215656897669"/>
    <n v="33.02215656897669"/>
    <n v="33.02215656897669"/>
    <n v="33.02215656897669"/>
    <n v="33.02215656897669"/>
    <n v="33.02215656897669"/>
    <n v="33.02215656897669"/>
    <n v="33.02215656897669"/>
    <n v="33.02215656897669"/>
    <n v="396.26587882772031"/>
    <n v="33.02215656897669"/>
    <n v="33.02215656897669"/>
    <n v="33.02215656897669"/>
    <n v="33.02215656897669"/>
    <n v="33.02215656897669"/>
    <n v="33.02215656897669"/>
    <n v="33.02215656897669"/>
    <n v="33.02215656897669"/>
    <n v="33.02215656897669"/>
    <n v="33.02215656897669"/>
    <n v="33.02215656897669"/>
    <n v="33.02215656897669"/>
    <n v="396.26587882772031"/>
    <n v="33.02215656897669"/>
    <n v="33.02215656897669"/>
    <n v="33.02215656897669"/>
    <n v="33.02215656897669"/>
    <n v="33.02215656897669"/>
    <n v="33.02215656897669"/>
    <n v="33.02215656897669"/>
    <n v="33.02215656897669"/>
    <n v="33.02215656897669"/>
    <n v="33.02215656897669"/>
    <n v="33.02215656897669"/>
    <n v="33.02215656897669"/>
    <n v="396.26587882772031"/>
    <n v="33.02215656897669"/>
    <n v="33.02215656897669"/>
    <n v="33.02215656897669"/>
    <n v="33.02215656897669"/>
    <n v="33.02215656897669"/>
    <n v="33.02215656897669"/>
    <n v="33.02215656897669"/>
    <n v="33.02215656897669"/>
    <n v="33.02215656897669"/>
    <n v="33.02215656897669"/>
    <n v="33.02215656897669"/>
    <n v="33.02215656897669"/>
    <n v="396.26587882772031"/>
  </r>
  <r>
    <s v="DE Florida"/>
    <x v="30"/>
    <s v="Customer Delivery"/>
    <s v="PEF Distribution_IK_SubOpt_2023-368"/>
    <s v="AFUDC Not Eligible"/>
    <s v="Maintenance"/>
    <s v="Maintenance"/>
    <s v="Distribution Operations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934734041515483"/>
    <n v="33.005259002754435"/>
    <n v="33.076150856164858"/>
    <n v="33.147801023461639"/>
    <n v="33.222027572865763"/>
    <n v="33.296550675336057"/>
    <n v="33.296550675336057"/>
    <n v="33.296550675336057"/>
    <n v="33.296550675336057"/>
    <n v="33.296550675336057"/>
    <n v="33.296550675336057"/>
    <n v="33.296550675336057"/>
    <n v="398.46182722411453"/>
    <n v="33.296550675336057"/>
    <n v="33.296550675336057"/>
    <n v="33.296550675336057"/>
    <n v="33.296550675336057"/>
    <n v="33.296550675336057"/>
    <n v="33.296550675336057"/>
    <n v="33.296550675336057"/>
    <n v="33.296550675336057"/>
    <n v="33.296550675336057"/>
    <n v="33.296550675336057"/>
    <n v="33.296550675336057"/>
    <n v="33.296550675336057"/>
    <n v="399.55860810403266"/>
    <n v="33.296550675336057"/>
    <n v="33.296550675336057"/>
    <n v="33.296550675336057"/>
    <n v="33.296550675336057"/>
    <n v="33.296550675336057"/>
    <n v="33.296550675336057"/>
    <n v="33.296550675336057"/>
    <n v="33.296550675336057"/>
    <n v="33.296550675336057"/>
    <n v="33.296550675336057"/>
    <n v="33.296550675336057"/>
    <n v="33.296550675336057"/>
    <n v="399.55860810403266"/>
    <n v="33.296550675336057"/>
    <n v="33.296550675336057"/>
    <n v="33.296550675336057"/>
    <n v="33.296550675336057"/>
    <n v="33.296550675336057"/>
    <n v="33.296550675336057"/>
    <n v="33.296550675336057"/>
    <n v="33.296550675336057"/>
    <n v="33.296550675336057"/>
    <n v="33.296550675336057"/>
    <n v="33.296550675336057"/>
    <n v="33.296550675336057"/>
    <n v="399.55860810403266"/>
    <n v="33.296550675336057"/>
    <n v="33.296550675336057"/>
    <n v="33.296550675336057"/>
    <n v="33.296550675336057"/>
    <n v="33.296550675336057"/>
    <n v="33.296550675336057"/>
    <n v="33.296550675336057"/>
    <n v="33.296550675336057"/>
    <n v="33.296550675336057"/>
    <n v="33.296550675336057"/>
    <n v="33.296550675336057"/>
    <n v="33.296550675336057"/>
    <n v="399.55860810403266"/>
  </r>
  <r>
    <s v="DE Florida"/>
    <x v="30"/>
    <s v="Customer Delivery"/>
    <s v="PEF Distribution_IK_SubOpt_2025-364"/>
    <s v="AFUDC Not Eligible"/>
    <s v="Maintenance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.732280841033727"/>
    <n v="67.732280841033727"/>
    <n v="67.732280841033727"/>
    <n v="67.732280841033727"/>
    <n v="67.732280841033727"/>
    <n v="67.732280841033727"/>
    <n v="67.732280841033727"/>
    <n v="67.732280841033727"/>
    <n v="67.732280841033727"/>
    <n v="67.732280841033727"/>
    <n v="67.732280841033727"/>
    <n v="67.732280841033727"/>
    <n v="812.78737009240456"/>
    <n v="67.732280841033727"/>
    <n v="67.732280841033727"/>
    <n v="67.732280841033727"/>
    <n v="67.732280841033727"/>
    <n v="67.732280841033727"/>
    <n v="67.732280841033727"/>
    <n v="67.732280841033727"/>
    <n v="67.732280841033727"/>
    <n v="67.732280841033727"/>
    <n v="67.732280841033727"/>
    <n v="67.732280841033727"/>
    <n v="67.732280841033727"/>
    <n v="812.78737009240456"/>
    <n v="67.732280841033727"/>
    <n v="67.732280841033727"/>
    <n v="67.732280841033727"/>
    <n v="67.732280841033727"/>
    <n v="67.732280841033727"/>
    <n v="67.732280841033727"/>
    <n v="67.732280841033727"/>
    <n v="67.732280841033727"/>
    <n v="67.732280841033727"/>
    <n v="67.732280841033727"/>
    <n v="67.732280841033727"/>
    <n v="67.732280841033727"/>
    <n v="812.78737009240456"/>
  </r>
  <r>
    <s v="DE Florida"/>
    <x v="30"/>
    <s v="Customer Delivery"/>
    <s v="PEF Distribution_IK_SubOpt_2025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.064930260688875"/>
    <n v="56.064930260688875"/>
    <n v="56.064930260688875"/>
    <n v="56.064930260688875"/>
    <n v="56.064930260688875"/>
    <n v="56.064930260688875"/>
    <n v="56.064930260688875"/>
    <n v="56.064930260688875"/>
    <n v="56.064930260688875"/>
    <n v="56.064930260688875"/>
    <n v="56.064930260688875"/>
    <n v="56.064930260688875"/>
    <n v="672.77916312826665"/>
    <n v="56.064930260688875"/>
    <n v="56.064930260688875"/>
    <n v="56.064930260688875"/>
    <n v="56.064930260688875"/>
    <n v="56.064930260688875"/>
    <n v="56.064930260688875"/>
    <n v="56.064930260688875"/>
    <n v="56.064930260688875"/>
    <n v="56.064930260688875"/>
    <n v="56.064930260688875"/>
    <n v="56.064930260688875"/>
    <n v="56.064930260688875"/>
    <n v="672.77916312826665"/>
    <n v="56.064930260688875"/>
    <n v="56.064930260688875"/>
    <n v="56.064930260688875"/>
    <n v="56.064930260688875"/>
    <n v="56.064930260688875"/>
    <n v="56.064930260688875"/>
    <n v="56.064930260688875"/>
    <n v="56.064930260688875"/>
    <n v="56.064930260688875"/>
    <n v="56.064930260688875"/>
    <n v="56.064930260688875"/>
    <n v="56.064930260688875"/>
    <n v="672.77916312826665"/>
  </r>
  <r>
    <s v="DE Florida"/>
    <x v="30"/>
    <s v="Customer Delivery"/>
    <s v="PEF Distribution_IK_SubOpt_2025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.5307958502014"/>
    <n v="56.5307958502014"/>
    <n v="56.5307958502014"/>
    <n v="56.5307958502014"/>
    <n v="56.5307958502014"/>
    <n v="56.5307958502014"/>
    <n v="56.5307958502014"/>
    <n v="56.5307958502014"/>
    <n v="56.5307958502014"/>
    <n v="56.5307958502014"/>
    <n v="56.5307958502014"/>
    <n v="56.5307958502014"/>
    <n v="678.3695502024168"/>
    <n v="56.5307958502014"/>
    <n v="56.5307958502014"/>
    <n v="56.5307958502014"/>
    <n v="56.5307958502014"/>
    <n v="56.5307958502014"/>
    <n v="56.5307958502014"/>
    <n v="56.5307958502014"/>
    <n v="56.5307958502014"/>
    <n v="56.5307958502014"/>
    <n v="56.5307958502014"/>
    <n v="56.5307958502014"/>
    <n v="56.5307958502014"/>
    <n v="678.3695502024168"/>
    <n v="56.5307958502014"/>
    <n v="56.5307958502014"/>
    <n v="56.5307958502014"/>
    <n v="56.5307958502014"/>
    <n v="56.5307958502014"/>
    <n v="56.5307958502014"/>
    <n v="56.5307958502014"/>
    <n v="56.5307958502014"/>
    <n v="56.5307958502014"/>
    <n v="56.5307958502014"/>
    <n v="56.5307958502014"/>
    <n v="56.5307958502014"/>
    <n v="678.3695502024168"/>
  </r>
  <r>
    <s v="DE Florida"/>
    <x v="30"/>
    <s v="Customer Delivery"/>
    <s v="PEF Distribution_IK_SubOpt_Annual-364"/>
    <s v="AFUDC Not Eligible"/>
    <s v="Maintenance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.798973959659207"/>
    <n v="70.798973959659207"/>
    <n v="70.798973959659207"/>
    <n v="70.798973959659207"/>
    <n v="70.798973959659207"/>
    <n v="70.798973959659207"/>
    <n v="70.798973959659207"/>
    <n v="70.798973959659207"/>
    <n v="70.798973959659207"/>
    <n v="70.798973959659207"/>
    <n v="70.798973959659207"/>
    <n v="70.798973959659207"/>
    <n v="849.58768751591026"/>
    <n v="70.798973959659207"/>
    <n v="70.798973959659207"/>
    <n v="70.798973959659207"/>
    <n v="70.798973959659207"/>
    <n v="70.798973959659207"/>
    <n v="70.798973959659207"/>
    <n v="70.798973959659207"/>
    <n v="70.798973959659207"/>
    <n v="70.798973959659207"/>
    <n v="70.798973959659207"/>
    <n v="70.798973959659207"/>
    <n v="70.798973959659207"/>
    <n v="849.58768751591026"/>
    <n v="74.04248624793702"/>
    <n v="74.04248624793702"/>
    <n v="74.04248624793702"/>
    <n v="74.04248624793702"/>
    <n v="74.04248624793702"/>
    <n v="74.04248624793702"/>
    <n v="74.04248624793702"/>
    <n v="74.04248624793702"/>
    <n v="74.04248624793702"/>
    <n v="74.04248624793702"/>
    <n v="74.04248624793702"/>
    <n v="74.04248624793702"/>
    <n v="888.50983497524442"/>
    <n v="74.04248624793702"/>
    <n v="74.04248624793702"/>
    <n v="74.04248624793702"/>
    <n v="74.04248624793702"/>
    <n v="74.04248624793702"/>
    <n v="74.04248624793702"/>
    <n v="74.04248624793702"/>
    <n v="74.04248624793702"/>
    <n v="74.04248624793702"/>
    <n v="74.04248624793702"/>
    <n v="74.04248624793702"/>
    <n v="74.04248624793702"/>
    <n v="888.50983497524442"/>
  </r>
  <r>
    <s v="DE Florida"/>
    <x v="30"/>
    <s v="Customer Delivery"/>
    <s v="PEF Distribution_IK_SubOpt_Annual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.016556264647747"/>
    <n v="57.016556264647747"/>
    <n v="57.016556264647747"/>
    <n v="57.016556264647747"/>
    <n v="57.016556264647747"/>
    <n v="57.016556264647747"/>
    <n v="57.016556264647747"/>
    <n v="57.016556264647747"/>
    <n v="57.016556264647747"/>
    <n v="57.016556264647747"/>
    <n v="57.016556264647747"/>
    <n v="57.016556264647747"/>
    <n v="684.19867517577302"/>
    <n v="57.016556264647747"/>
    <n v="57.016556264647747"/>
    <n v="57.016556264647747"/>
    <n v="57.016556264647747"/>
    <n v="57.016556264647747"/>
    <n v="57.016556264647747"/>
    <n v="57.016556264647747"/>
    <n v="57.016556264647747"/>
    <n v="57.016556264647747"/>
    <n v="57.016556264647747"/>
    <n v="57.016556264647747"/>
    <n v="57.016556264647747"/>
    <n v="684.19867517577302"/>
    <n v="59.687175280647971"/>
    <n v="59.687175280647971"/>
    <n v="59.687175280647971"/>
    <n v="59.687175280647971"/>
    <n v="59.687175280647971"/>
    <n v="59.687175280647971"/>
    <n v="59.687175280647971"/>
    <n v="59.687175280647971"/>
    <n v="59.687175280647971"/>
    <n v="59.687175280647971"/>
    <n v="59.687175280647971"/>
    <n v="59.687175280647971"/>
    <n v="716.2461033677755"/>
    <n v="59.687175280647971"/>
    <n v="59.687175280647971"/>
    <n v="59.687175280647971"/>
    <n v="59.687175280647971"/>
    <n v="59.687175280647971"/>
    <n v="59.687175280647971"/>
    <n v="59.687175280647971"/>
    <n v="59.687175280647971"/>
    <n v="59.687175280647971"/>
    <n v="59.687175280647971"/>
    <n v="59.687175280647971"/>
    <n v="59.687175280647971"/>
    <n v="716.2461033677755"/>
  </r>
  <r>
    <s v="DE Florida"/>
    <x v="30"/>
    <s v="Customer Delivery"/>
    <s v="PEF Distribution_IK_SubOpt_Annual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.75036530721836"/>
    <n v="57.75036530721836"/>
    <n v="57.75036530721836"/>
    <n v="57.75036530721836"/>
    <n v="57.75036530721836"/>
    <n v="57.75036530721836"/>
    <n v="57.75036530721836"/>
    <n v="57.75036530721836"/>
    <n v="57.75036530721836"/>
    <n v="57.75036530721836"/>
    <n v="57.75036530721836"/>
    <n v="57.75036530721836"/>
    <n v="693.00438368662026"/>
    <n v="57.75036530721836"/>
    <n v="57.75036530721836"/>
    <n v="57.75036530721836"/>
    <n v="57.75036530721836"/>
    <n v="57.75036530721836"/>
    <n v="57.75036530721836"/>
    <n v="57.75036530721836"/>
    <n v="57.75036530721836"/>
    <n v="57.75036530721836"/>
    <n v="57.75036530721836"/>
    <n v="57.75036530721836"/>
    <n v="57.75036530721836"/>
    <n v="693.00438368662026"/>
    <n v="60.445498621721661"/>
    <n v="60.445498621721661"/>
    <n v="60.445498621721661"/>
    <n v="60.445498621721661"/>
    <n v="60.445498621721661"/>
    <n v="60.445498621721661"/>
    <n v="60.445498621721661"/>
    <n v="60.445498621721661"/>
    <n v="60.445498621721661"/>
    <n v="60.445498621721661"/>
    <n v="60.445498621721661"/>
    <n v="60.445498621721661"/>
    <n v="725.3459834606598"/>
    <n v="60.445498621721661"/>
    <n v="60.445498621721661"/>
    <n v="60.445498621721661"/>
    <n v="60.445498621721661"/>
    <n v="60.445498621721661"/>
    <n v="60.445498621721661"/>
    <n v="60.445498621721661"/>
    <n v="60.445498621721661"/>
    <n v="60.445498621721661"/>
    <n v="60.445498621721661"/>
    <n v="60.445498621721661"/>
    <n v="60.445498621721661"/>
    <n v="725.3459834606598"/>
  </r>
  <r>
    <s v="DE Florida"/>
    <x v="30"/>
    <s v="Customer Delivery"/>
    <s v="PEF Distribution_IK_SubOpt_GridMod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.87709098397541"/>
    <n v="112.87709098397541"/>
    <n v="112.87709098397541"/>
    <n v="112.87709098397541"/>
    <n v="112.87709098397541"/>
    <n v="112.87709098397541"/>
    <n v="112.87709098397541"/>
    <n v="112.87709098397541"/>
    <n v="112.87709098397541"/>
    <n v="112.87709098397541"/>
    <n v="112.87709098397541"/>
    <n v="112.87709098397541"/>
    <n v="1354.5250918077052"/>
    <n v="112.87709098397541"/>
    <n v="112.87709098397541"/>
    <n v="112.87709098397541"/>
    <n v="112.87709098397541"/>
    <n v="112.87709098397541"/>
    <n v="112.87709098397541"/>
    <n v="112.87709098397541"/>
    <n v="112.87709098397541"/>
    <n v="112.87709098397541"/>
    <n v="112.87709098397541"/>
    <n v="112.87709098397541"/>
    <n v="112.87709098397541"/>
    <n v="1354.5250918077052"/>
    <n v="112.87709098397541"/>
    <n v="112.87709098397541"/>
    <n v="112.87709098397541"/>
    <n v="112.87709098397541"/>
    <n v="112.87709098397541"/>
    <n v="112.87709098397541"/>
    <n v="112.87709098397541"/>
    <n v="112.87709098397541"/>
    <n v="112.87709098397541"/>
    <n v="112.87709098397541"/>
    <n v="112.87709098397541"/>
    <n v="112.87709098397541"/>
    <n v="1354.5250918077052"/>
  </r>
  <r>
    <s v="DE Florida"/>
    <x v="30"/>
    <s v="Customer Delivery"/>
    <s v="PEF Distribution_IK_SubOpt_GridMod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.43323678850777"/>
    <n v="93.43323678850777"/>
    <n v="93.43323678850777"/>
    <n v="93.43323678850777"/>
    <n v="93.43323678850777"/>
    <n v="93.43323678850777"/>
    <n v="93.43323678850777"/>
    <n v="93.43323678850777"/>
    <n v="93.43323678850777"/>
    <n v="93.43323678850777"/>
    <n v="93.43323678850777"/>
    <n v="93.43323678850777"/>
    <n v="1121.1988414620932"/>
    <n v="93.43323678850777"/>
    <n v="93.43323678850777"/>
    <n v="93.43323678850777"/>
    <n v="93.43323678850777"/>
    <n v="93.43323678850777"/>
    <n v="93.43323678850777"/>
    <n v="93.43323678850777"/>
    <n v="93.43323678850777"/>
    <n v="93.43323678850777"/>
    <n v="93.43323678850777"/>
    <n v="93.43323678850777"/>
    <n v="93.43323678850777"/>
    <n v="1121.1988414620932"/>
    <n v="93.43323678850777"/>
    <n v="93.43323678850777"/>
    <n v="93.43323678850777"/>
    <n v="93.43323678850777"/>
    <n v="93.43323678850777"/>
    <n v="93.43323678850777"/>
    <n v="93.43323678850777"/>
    <n v="93.43323678850777"/>
    <n v="93.43323678850777"/>
    <n v="93.43323678850777"/>
    <n v="93.43323678850777"/>
    <n v="93.43323678850777"/>
    <n v="1121.1988414620932"/>
  </r>
  <r>
    <s v="DE Florida"/>
    <x v="30"/>
    <s v="Customer Delivery"/>
    <s v="PEF Distribution_IK_SubOpt_GridMod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4.209610356336185"/>
    <n v="94.209610356336185"/>
    <n v="94.209610356336185"/>
    <n v="94.209610356336185"/>
    <n v="94.209610356336185"/>
    <n v="94.209610356336185"/>
    <n v="94.209610356336185"/>
    <n v="94.209610356336185"/>
    <n v="94.209610356336185"/>
    <n v="94.209610356336185"/>
    <n v="94.209610356336185"/>
    <n v="94.209610356336185"/>
    <n v="1130.5153242760341"/>
    <n v="94.209610356336185"/>
    <n v="94.209610356336185"/>
    <n v="94.209610356336185"/>
    <n v="94.209610356336185"/>
    <n v="94.209610356336185"/>
    <n v="94.209610356336185"/>
    <n v="94.209610356336185"/>
    <n v="94.209610356336185"/>
    <n v="94.209610356336185"/>
    <n v="94.209610356336185"/>
    <n v="94.209610356336185"/>
    <n v="94.209610356336185"/>
    <n v="1130.5153242760341"/>
    <n v="94.209610356336185"/>
    <n v="94.209610356336185"/>
    <n v="94.209610356336185"/>
    <n v="94.209610356336185"/>
    <n v="94.209610356336185"/>
    <n v="94.209610356336185"/>
    <n v="94.209610356336185"/>
    <n v="94.209610356336185"/>
    <n v="94.209610356336185"/>
    <n v="94.209610356336185"/>
    <n v="94.209610356336185"/>
    <n v="94.209610356336185"/>
    <n v="1130.5153242760341"/>
  </r>
  <r>
    <s v="DE Florida"/>
    <x v="30"/>
    <s v="Customer Delivery"/>
    <s v="PEF Distribution_IK_SubOpt_SOG_SPP_2023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.26983788822298"/>
    <n v="168.26983788822298"/>
    <n v="168.26983788822298"/>
    <n v="168.26983788822298"/>
    <n v="168.26983788822298"/>
    <n v="168.26983788822298"/>
    <n v="168.26983788822298"/>
    <n v="168.26983788822298"/>
    <n v="168.26983788822298"/>
    <n v="168.26983788822298"/>
    <n v="168.26983788822298"/>
    <n v="168.26983788822298"/>
    <n v="2019.2380546586762"/>
    <n v="168.26983788822298"/>
    <n v="168.26983788822298"/>
    <n v="168.26983788822298"/>
    <n v="168.26983788822298"/>
    <n v="168.26983788822298"/>
    <n v="168.26983788822298"/>
    <n v="168.26983788822298"/>
    <n v="168.26983788822298"/>
    <n v="168.26983788822298"/>
    <n v="168.26983788822298"/>
    <n v="168.26983788822298"/>
    <n v="168.26983788822298"/>
    <n v="2019.2380546586762"/>
    <n v="168.26983788822298"/>
    <n v="168.26983788822298"/>
    <n v="168.26983788822298"/>
    <n v="168.26983788822298"/>
    <n v="168.26983788822298"/>
    <n v="168.26983788822298"/>
    <n v="168.26983788822298"/>
    <n v="168.26983788822298"/>
    <n v="168.26983788822298"/>
    <n v="168.26983788822298"/>
    <n v="168.26983788822298"/>
    <n v="168.26983788822298"/>
    <n v="2019.2380546586762"/>
    <n v="168.26983788822298"/>
    <n v="168.26983788822298"/>
    <n v="168.26983788822298"/>
    <n v="168.26983788822298"/>
    <n v="168.26983788822298"/>
    <n v="168.26983788822298"/>
    <n v="168.26983788822298"/>
    <n v="168.26983788822298"/>
    <n v="168.26983788822298"/>
    <n v="168.26983788822298"/>
    <n v="168.26983788822298"/>
    <n v="168.26983788822298"/>
    <n v="2019.2380546586762"/>
    <n v="168.26983788822298"/>
    <n v="168.26983788822298"/>
    <n v="168.26983788822298"/>
    <n v="168.26983788822298"/>
    <n v="168.26983788822298"/>
    <n v="168.26983788822298"/>
    <n v="168.26983788822298"/>
    <n v="168.26983788822298"/>
    <n v="168.26983788822298"/>
    <n v="168.26983788822298"/>
    <n v="168.26983788822298"/>
    <n v="168.26983788822298"/>
    <n v="2019.2380546586762"/>
  </r>
  <r>
    <s v="DE Florida"/>
    <x v="30"/>
    <s v="Customer Delivery"/>
    <s v="PEF Distribution_IK_SubOpt_SOG_SPP_2023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.58209286632284"/>
    <n v="106.58209286632284"/>
    <n v="106.58209286632284"/>
    <n v="106.58209286632284"/>
    <n v="106.58209286632284"/>
    <n v="106.58209286632284"/>
    <n v="106.58209286632284"/>
    <n v="106.58209286632284"/>
    <n v="106.58209286632284"/>
    <n v="106.58209286632284"/>
    <n v="106.58209286632284"/>
    <n v="106.58209286632284"/>
    <n v="1278.985114395874"/>
    <n v="106.58209286632284"/>
    <n v="106.58209286632284"/>
    <n v="106.58209286632284"/>
    <n v="106.58209286632284"/>
    <n v="106.58209286632284"/>
    <n v="106.58209286632284"/>
    <n v="106.58209286632284"/>
    <n v="106.58209286632284"/>
    <n v="106.58209286632284"/>
    <n v="106.58209286632284"/>
    <n v="106.58209286632284"/>
    <n v="106.58209286632284"/>
    <n v="1278.985114395874"/>
    <n v="106.58209286632284"/>
    <n v="106.58209286632284"/>
    <n v="106.58209286632284"/>
    <n v="106.58209286632284"/>
    <n v="106.58209286632284"/>
    <n v="106.58209286632284"/>
    <n v="106.58209286632284"/>
    <n v="106.58209286632284"/>
    <n v="106.58209286632284"/>
    <n v="106.58209286632284"/>
    <n v="106.58209286632284"/>
    <n v="106.58209286632284"/>
    <n v="1278.985114395874"/>
    <n v="106.58209286632284"/>
    <n v="106.58209286632284"/>
    <n v="106.58209286632284"/>
    <n v="106.58209286632284"/>
    <n v="106.58209286632284"/>
    <n v="106.58209286632284"/>
    <n v="106.58209286632284"/>
    <n v="106.58209286632284"/>
    <n v="106.58209286632284"/>
    <n v="106.58209286632284"/>
    <n v="106.58209286632284"/>
    <n v="106.58209286632284"/>
    <n v="1278.985114395874"/>
    <n v="106.58209286632284"/>
    <n v="106.58209286632284"/>
    <n v="106.58209286632284"/>
    <n v="106.58209286632284"/>
    <n v="106.58209286632284"/>
    <n v="106.58209286632284"/>
    <n v="106.58209286632284"/>
    <n v="106.58209286632284"/>
    <n v="106.58209286632284"/>
    <n v="106.58209286632284"/>
    <n v="106.58209286632284"/>
    <n v="106.58209286632284"/>
    <n v="1278.985114395874"/>
  </r>
  <r>
    <s v="DE Florida"/>
    <x v="30"/>
    <s v="Customer Delivery"/>
    <s v="PEF Distribution_IK_SubOpt_SOG_SPP_2023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.46772545863638"/>
    <n v="107.46772545863638"/>
    <n v="107.46772545863638"/>
    <n v="107.46772545863638"/>
    <n v="107.46772545863638"/>
    <n v="107.46772545863638"/>
    <n v="107.46772545863638"/>
    <n v="107.46772545863638"/>
    <n v="107.46772545863638"/>
    <n v="107.46772545863638"/>
    <n v="107.46772545863638"/>
    <n v="107.46772545863638"/>
    <n v="1289.6127055036361"/>
    <n v="107.46772545863638"/>
    <n v="107.46772545863638"/>
    <n v="107.46772545863638"/>
    <n v="107.46772545863638"/>
    <n v="107.46772545863638"/>
    <n v="107.46772545863638"/>
    <n v="107.46772545863638"/>
    <n v="107.46772545863638"/>
    <n v="107.46772545863638"/>
    <n v="107.46772545863638"/>
    <n v="107.46772545863638"/>
    <n v="107.46772545863638"/>
    <n v="1289.6127055036361"/>
    <n v="107.46772545863638"/>
    <n v="107.46772545863638"/>
    <n v="107.46772545863638"/>
    <n v="107.46772545863638"/>
    <n v="107.46772545863638"/>
    <n v="107.46772545863638"/>
    <n v="107.46772545863638"/>
    <n v="107.46772545863638"/>
    <n v="107.46772545863638"/>
    <n v="107.46772545863638"/>
    <n v="107.46772545863638"/>
    <n v="107.46772545863638"/>
    <n v="1289.6127055036361"/>
    <n v="107.46772545863638"/>
    <n v="107.46772545863638"/>
    <n v="107.46772545863638"/>
    <n v="107.46772545863638"/>
    <n v="107.46772545863638"/>
    <n v="107.46772545863638"/>
    <n v="107.46772545863638"/>
    <n v="107.46772545863638"/>
    <n v="107.46772545863638"/>
    <n v="107.46772545863638"/>
    <n v="107.46772545863638"/>
    <n v="107.46772545863638"/>
    <n v="1289.6127055036361"/>
    <n v="107.46772545863638"/>
    <n v="107.46772545863638"/>
    <n v="107.46772545863638"/>
    <n v="107.46772545863638"/>
    <n v="107.46772545863638"/>
    <n v="107.46772545863638"/>
    <n v="107.46772545863638"/>
    <n v="107.46772545863638"/>
    <n v="107.46772545863638"/>
    <n v="107.46772545863638"/>
    <n v="107.46772545863638"/>
    <n v="107.46772545863638"/>
    <n v="1289.6127055036361"/>
  </r>
  <r>
    <s v="DE Florida"/>
    <x v="30"/>
    <s v="Customer Delivery"/>
    <s v="PEF Distribution_IK_SubOpt_SPP_2024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7.02591365303039"/>
    <n v="297.02591365303039"/>
    <n v="297.02591365303039"/>
    <n v="297.02591365303039"/>
    <n v="297.02591365303039"/>
    <n v="297.02591365303039"/>
    <n v="297.02591365303039"/>
    <n v="297.02591365303039"/>
    <n v="297.02591365303039"/>
    <n v="297.02591365303039"/>
    <n v="297.02591365303039"/>
    <n v="297.02591365303039"/>
    <n v="3564.3109638363644"/>
    <n v="297.02591365303039"/>
    <n v="297.02591365303039"/>
    <n v="297.02591365303039"/>
    <n v="297.02591365303039"/>
    <n v="297.02591365303039"/>
    <n v="297.02591365303039"/>
    <n v="297.02591365303039"/>
    <n v="297.02591365303039"/>
    <n v="297.02591365303039"/>
    <n v="297.02591365303039"/>
    <n v="297.02591365303039"/>
    <n v="297.02591365303039"/>
    <n v="3564.3109638363644"/>
    <n v="297.02591365303039"/>
    <n v="297.02591365303039"/>
    <n v="297.02591365303039"/>
    <n v="297.02591365303039"/>
    <n v="297.02591365303039"/>
    <n v="297.02591365303039"/>
    <n v="297.02591365303039"/>
    <n v="297.02591365303039"/>
    <n v="297.02591365303039"/>
    <n v="297.02591365303039"/>
    <n v="297.02591365303039"/>
    <n v="297.02591365303039"/>
    <n v="3564.3109638363644"/>
    <n v="297.02591365303039"/>
    <n v="297.02591365303039"/>
    <n v="297.02591365303039"/>
    <n v="297.02591365303039"/>
    <n v="297.02591365303039"/>
    <n v="297.02591365303039"/>
    <n v="297.02591365303039"/>
    <n v="297.02591365303039"/>
    <n v="297.02591365303039"/>
    <n v="297.02591365303039"/>
    <n v="297.02591365303039"/>
    <n v="297.02591365303039"/>
    <n v="3564.3109638363644"/>
  </r>
  <r>
    <s v="DE Florida"/>
    <x v="30"/>
    <s v="Customer Delivery"/>
    <s v="PEF Distribution_IK_SubOpt_SPP_2024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4.1621038116503"/>
    <n v="244.1621038116503"/>
    <n v="244.1621038116503"/>
    <n v="244.1621038116503"/>
    <n v="244.1621038116503"/>
    <n v="244.1621038116503"/>
    <n v="244.1621038116503"/>
    <n v="244.1621038116503"/>
    <n v="244.1621038116503"/>
    <n v="244.1621038116503"/>
    <n v="244.1621038116503"/>
    <n v="244.1621038116503"/>
    <n v="2929.9452457398038"/>
    <n v="244.1621038116503"/>
    <n v="244.1621038116503"/>
    <n v="244.1621038116503"/>
    <n v="244.1621038116503"/>
    <n v="244.1621038116503"/>
    <n v="244.1621038116503"/>
    <n v="244.1621038116503"/>
    <n v="244.1621038116503"/>
    <n v="244.1621038116503"/>
    <n v="244.1621038116503"/>
    <n v="244.1621038116503"/>
    <n v="244.1621038116503"/>
    <n v="2929.9452457398038"/>
    <n v="244.1621038116503"/>
    <n v="244.1621038116503"/>
    <n v="244.1621038116503"/>
    <n v="244.1621038116503"/>
    <n v="244.1621038116503"/>
    <n v="244.1621038116503"/>
    <n v="244.1621038116503"/>
    <n v="244.1621038116503"/>
    <n v="244.1621038116503"/>
    <n v="244.1621038116503"/>
    <n v="244.1621038116503"/>
    <n v="244.1621038116503"/>
    <n v="2929.9452457398038"/>
    <n v="244.1621038116503"/>
    <n v="244.1621038116503"/>
    <n v="244.1621038116503"/>
    <n v="244.1621038116503"/>
    <n v="244.1621038116503"/>
    <n v="244.1621038116503"/>
    <n v="244.1621038116503"/>
    <n v="244.1621038116503"/>
    <n v="244.1621038116503"/>
    <n v="244.1621038116503"/>
    <n v="244.1621038116503"/>
    <n v="244.1621038116503"/>
    <n v="2929.9452457398038"/>
  </r>
  <r>
    <s v="DE Florida"/>
    <x v="30"/>
    <s v="Customer Delivery"/>
    <s v="PEF Distribution_IK_SubOpt_SPP_2024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.19094290767592"/>
    <n v="246.19094290767592"/>
    <n v="246.19094290767592"/>
    <n v="246.19094290767592"/>
    <n v="246.19094290767592"/>
    <n v="246.19094290767592"/>
    <n v="246.19094290767592"/>
    <n v="246.19094290767592"/>
    <n v="246.19094290767592"/>
    <n v="246.19094290767592"/>
    <n v="246.19094290767592"/>
    <n v="246.19094290767592"/>
    <n v="2954.2913148921111"/>
    <n v="246.19094290767592"/>
    <n v="246.19094290767592"/>
    <n v="246.19094290767592"/>
    <n v="246.19094290767592"/>
    <n v="246.19094290767592"/>
    <n v="246.19094290767592"/>
    <n v="246.19094290767592"/>
    <n v="246.19094290767592"/>
    <n v="246.19094290767592"/>
    <n v="246.19094290767592"/>
    <n v="246.19094290767592"/>
    <n v="246.19094290767592"/>
    <n v="2954.2913148921111"/>
    <n v="246.19094290767592"/>
    <n v="246.19094290767592"/>
    <n v="246.19094290767592"/>
    <n v="246.19094290767592"/>
    <n v="246.19094290767592"/>
    <n v="246.19094290767592"/>
    <n v="246.19094290767592"/>
    <n v="246.19094290767592"/>
    <n v="246.19094290767592"/>
    <n v="246.19094290767592"/>
    <n v="246.19094290767592"/>
    <n v="246.19094290767592"/>
    <n v="2954.2913148921111"/>
    <n v="246.19094290767592"/>
    <n v="246.19094290767592"/>
    <n v="246.19094290767592"/>
    <n v="246.19094290767592"/>
    <n v="246.19094290767592"/>
    <n v="246.19094290767592"/>
    <n v="246.19094290767592"/>
    <n v="246.19094290767592"/>
    <n v="246.19094290767592"/>
    <n v="246.19094290767592"/>
    <n v="246.19094290767592"/>
    <n v="246.19094290767592"/>
    <n v="2954.2913148921111"/>
  </r>
  <r>
    <s v="DE Florida"/>
    <x v="30"/>
    <s v="Customer Delivery"/>
    <s v="PEF Distribution_IK_SubOpt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.825139778419157"/>
    <n v="76.825139778419157"/>
    <n v="76.825139778419157"/>
    <n v="230.47541933525747"/>
    <n v="447.99480485789451"/>
    <n v="447.99480485789451"/>
    <n v="447.99480485789451"/>
    <n v="447.99480485789451"/>
    <n v="447.99480485789451"/>
    <n v="447.99480485789451"/>
    <n v="447.99480485789451"/>
    <n v="447.99480485789451"/>
    <n v="447.99480485789451"/>
    <n v="447.99480485789451"/>
    <n v="447.99480485789451"/>
    <n v="447.99480485789451"/>
    <n v="5375.9376582947343"/>
    <n v="447.99480485789451"/>
    <n v="447.99480485789451"/>
    <n v="447.99480485789451"/>
    <n v="447.99480485789451"/>
    <n v="447.99480485789451"/>
    <n v="447.99480485789451"/>
    <n v="447.99480485789451"/>
    <n v="447.99480485789451"/>
    <n v="447.99480485789451"/>
    <n v="447.99480485789451"/>
    <n v="447.99480485789451"/>
    <n v="447.99480485789451"/>
    <n v="5375.9376582947343"/>
    <n v="447.99480485789451"/>
    <n v="447.99480485789451"/>
    <n v="447.99480485789451"/>
    <n v="447.99480485789451"/>
    <n v="447.99480485789451"/>
    <n v="447.99480485789451"/>
    <n v="447.99480485789451"/>
    <n v="447.99480485789451"/>
    <n v="447.99480485789451"/>
    <n v="447.99480485789451"/>
    <n v="447.99480485789451"/>
    <n v="447.99480485789451"/>
    <n v="5375.9376582947343"/>
  </r>
  <r>
    <s v="DE Florida"/>
    <x v="30"/>
    <s v="Customer Delivery"/>
    <s v="PEF Distribution_IK_SubOpt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.591481793646381"/>
    <n v="63.591481793646381"/>
    <n v="63.591481793646381"/>
    <n v="190.77444538093914"/>
    <n v="370.82462275938053"/>
    <n v="370.82462275938053"/>
    <n v="370.82462275938053"/>
    <n v="370.82462275938053"/>
    <n v="370.82462275938053"/>
    <n v="370.82462275938053"/>
    <n v="370.82462275938053"/>
    <n v="370.82462275938053"/>
    <n v="370.82462275938053"/>
    <n v="370.82462275938053"/>
    <n v="370.82462275938053"/>
    <n v="370.82462275938053"/>
    <n v="4449.8954731125659"/>
    <n v="370.82462275938053"/>
    <n v="370.82462275938053"/>
    <n v="370.82462275938053"/>
    <n v="370.82462275938053"/>
    <n v="370.82462275938053"/>
    <n v="370.82462275938053"/>
    <n v="370.82462275938053"/>
    <n v="370.82462275938053"/>
    <n v="370.82462275938053"/>
    <n v="370.82462275938053"/>
    <n v="370.82462275938053"/>
    <n v="370.82462275938053"/>
    <n v="4449.8954731125659"/>
    <n v="370.82462275938053"/>
    <n v="370.82462275938053"/>
    <n v="370.82462275938053"/>
    <n v="370.82462275938053"/>
    <n v="370.82462275938053"/>
    <n v="370.82462275938053"/>
    <n v="370.82462275938053"/>
    <n v="370.82462275938053"/>
    <n v="370.82462275938053"/>
    <n v="370.82462275938053"/>
    <n v="370.82462275938053"/>
    <n v="370.82462275938053"/>
    <n v="4449.8954731125659"/>
  </r>
  <r>
    <s v="DE Florida"/>
    <x v="30"/>
    <s v="Customer Delivery"/>
    <s v="PEF Distribution_IK_SubOpt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.119888464555004"/>
    <n v="64.119888464555004"/>
    <n v="64.119888464555004"/>
    <n v="192.35966539366501"/>
    <n v="373.90595061771023"/>
    <n v="373.90595061771023"/>
    <n v="373.90595061771023"/>
    <n v="373.90595061771023"/>
    <n v="373.90595061771023"/>
    <n v="373.90595061771023"/>
    <n v="373.90595061771023"/>
    <n v="373.90595061771023"/>
    <n v="373.90595061771023"/>
    <n v="373.90595061771023"/>
    <n v="373.90595061771023"/>
    <n v="373.90595061771023"/>
    <n v="4486.8714074125219"/>
    <n v="373.90595061771023"/>
    <n v="373.90595061771023"/>
    <n v="373.90595061771023"/>
    <n v="373.90595061771023"/>
    <n v="373.90595061771023"/>
    <n v="373.90595061771023"/>
    <n v="373.90595061771023"/>
    <n v="373.90595061771023"/>
    <n v="373.90595061771023"/>
    <n v="373.90595061771023"/>
    <n v="373.90595061771023"/>
    <n v="373.90595061771023"/>
    <n v="4486.8714074125219"/>
    <n v="373.90595061771023"/>
    <n v="373.90595061771023"/>
    <n v="373.90595061771023"/>
    <n v="373.90595061771023"/>
    <n v="373.90595061771023"/>
    <n v="373.90595061771023"/>
    <n v="373.90595061771023"/>
    <n v="373.90595061771023"/>
    <n v="373.90595061771023"/>
    <n v="373.90595061771023"/>
    <n v="373.90595061771023"/>
    <n v="373.90595061771023"/>
    <n v="4486.8714074125219"/>
  </r>
  <r>
    <s v="DE Florida"/>
    <x v="30"/>
    <s v="Customer Delivery"/>
    <s v="PEF Distribution_IK_SubOpt_SPP_Annual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.26736857460511"/>
    <n v="147.26736857460511"/>
    <n v="147.26736857460511"/>
    <n v="147.26736857460511"/>
    <n v="147.26736857460511"/>
    <n v="147.26736857460511"/>
    <n v="147.26736857460511"/>
    <n v="147.26736857460511"/>
    <n v="147.26736857460511"/>
    <n v="147.26736857460511"/>
    <n v="147.26736857460511"/>
    <n v="147.26736857460511"/>
    <n v="1767.2084228952615"/>
    <n v="147.26736857460511"/>
    <n v="147.26736857460511"/>
    <n v="147.26736857460511"/>
    <n v="147.26736857460511"/>
    <n v="147.26736857460511"/>
    <n v="147.26736857460511"/>
    <n v="147.26736857460511"/>
    <n v="147.26736857460511"/>
    <n v="147.26736857460511"/>
    <n v="147.26736857460511"/>
    <n v="147.26736857460511"/>
    <n v="147.26736857460511"/>
    <n v="1767.2084228952615"/>
  </r>
  <r>
    <s v="DE Florida"/>
    <x v="30"/>
    <s v="Customer Delivery"/>
    <s v="PEF Distribution_IK_SubOpt_SPP_Annual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.37641543700796"/>
    <n v="110.37641543700796"/>
    <n v="110.37641543700796"/>
    <n v="110.37641543700796"/>
    <n v="110.37641543700796"/>
    <n v="110.37641543700796"/>
    <n v="110.37641543700796"/>
    <n v="110.37641543700796"/>
    <n v="110.37641543700796"/>
    <n v="110.37641543700796"/>
    <n v="110.37641543700796"/>
    <n v="110.37641543700796"/>
    <n v="1324.5169852440958"/>
    <n v="110.37641543700796"/>
    <n v="110.37641543700796"/>
    <n v="110.37641543700796"/>
    <n v="110.37641543700796"/>
    <n v="110.37641543700796"/>
    <n v="110.37641543700796"/>
    <n v="110.37641543700796"/>
    <n v="110.37641543700796"/>
    <n v="110.37641543700796"/>
    <n v="110.37641543700796"/>
    <n v="110.37641543700796"/>
    <n v="110.37641543700796"/>
    <n v="1324.5169852440958"/>
  </r>
  <r>
    <s v="DE Florida"/>
    <x v="30"/>
    <s v="Customer Delivery"/>
    <s v="PEF Distribution_IK_SubOpt_SPP_Annual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.29357655014508"/>
    <n v="111.29357655014508"/>
    <n v="111.29357655014508"/>
    <n v="111.29357655014508"/>
    <n v="111.29357655014508"/>
    <n v="111.29357655014508"/>
    <n v="111.29357655014508"/>
    <n v="111.29357655014508"/>
    <n v="111.29357655014508"/>
    <n v="111.29357655014508"/>
    <n v="111.29357655014508"/>
    <n v="111.29357655014508"/>
    <n v="1335.5229186017409"/>
    <n v="111.29357655014508"/>
    <n v="111.29357655014508"/>
    <n v="111.29357655014508"/>
    <n v="111.29357655014508"/>
    <n v="111.29357655014508"/>
    <n v="111.29357655014508"/>
    <n v="111.29357655014508"/>
    <n v="111.29357655014508"/>
    <n v="111.29357655014508"/>
    <n v="111.29357655014508"/>
    <n v="111.29357655014508"/>
    <n v="111.29357655014508"/>
    <n v="1335.5229186017409"/>
  </r>
  <r>
    <s v="DE Florida"/>
    <x v="30"/>
    <s v="Customer Delivery"/>
    <s v="PEF Distribution_LA_Veg Mgmt_SPP-364"/>
    <s v="AFUDC Not Eligible"/>
    <s v="Recoverable"/>
    <s v="Maintenance"/>
    <s v="Distribution Operations"/>
    <s v="LA - Distribution R/W Clearing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9.4536159578044426E-2"/>
    <n v="0.18907772218464008"/>
    <n v="0.35307673988912641"/>
    <n v="0.49809553173749616"/>
    <n v="0.66211419538859229"/>
    <n v="0.77595129751934988"/>
    <n v="0.88979333866310639"/>
    <n v="1.0488571664637327"/>
    <n v="1.1786423318940018"/>
    <n v="1.3084270726320704"/>
    <n v="1.4674935744206261"/>
    <n v="8.4660651303707866"/>
    <n v="1.5560415094808735"/>
    <n v="1.6746670805056323"/>
    <n v="1.7722206897295214"/>
    <n v="1.9219473729915117"/>
    <n v="2.0716790188605119"/>
    <n v="2.240957677167728"/>
    <n v="2.3584045832552492"/>
    <n v="2.5018422184360456"/>
    <n v="2.6357087091809821"/>
    <n v="2.7695747988277293"/>
    <n v="2.9335482241869779"/>
    <n v="3.0674165238061017"/>
    <n v="27.504008406428863"/>
    <n v="3.1588470618176152"/>
    <n v="3.26941660082093"/>
    <n v="3.3799861703971765"/>
    <n v="3.5154671191703937"/>
    <n v="3.6458971027767362"/>
    <n v="3.7813802691065601"/>
    <n v="3.8944669827234715"/>
    <n v="4.007553787040079"/>
    <n v="4.1294969443989542"/>
    <n v="4.2446502778652784"/>
    <n v="4.3598023924907467"/>
    <n v="4.4817450606827247"/>
    <n v="45.868709769290668"/>
    <n v="4.588558215417823"/>
    <n v="4.7024448410270745"/>
    <n v="4.8163314981264458"/>
    <n v="4.955876875896891"/>
    <n v="5.0902197595255458"/>
    <n v="5.2297674213793055"/>
    <n v="5.3462467368504836"/>
    <n v="5.4627261457423479"/>
    <n v="5.5883275983026595"/>
    <n v="5.7069355322268791"/>
    <n v="5.825542210745013"/>
    <n v="5.9511431594634168"/>
    <n v="63.26411999470389"/>
    <n v="6.0611607095245423"/>
    <n v="6.1784639335735836"/>
    <n v="6.2957671900574468"/>
    <n v="6.4394989287585087"/>
    <n v="6.5778720985085313"/>
    <n v="6.7216061898154003"/>
    <n v="6.8415798844147471"/>
    <n v="6.9615536752374023"/>
    <n v="7.0909231710122453"/>
    <n v="7.2130893426120855"/>
    <n v="7.3352542211436615"/>
    <n v="7.4646231979613402"/>
    <n v="81.181392542619491"/>
    <n v="7.5779412749940072"/>
    <n v="7.5779412749940072"/>
    <n v="7.5779412749940072"/>
    <n v="7.5779412749940072"/>
    <n v="7.5779412749940072"/>
    <n v="7.5779412749940072"/>
    <n v="7.5779412749940072"/>
    <n v="7.5779412749940072"/>
    <n v="7.5779412749940072"/>
    <n v="7.5779412749940072"/>
    <n v="7.5779412749940072"/>
    <n v="7.5779412749940072"/>
    <n v="90.935295299928057"/>
  </r>
  <r>
    <s v="DE Florida"/>
    <x v="30"/>
    <s v="Customer Delivery"/>
    <s v="PEF Distribution_LA_Veg Mgmt_SPP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7.8251656788227528E-2"/>
    <n v="0.15650778589622871"/>
    <n v="0.29225684640702143"/>
    <n v="0.41229515532725752"/>
    <n v="0.54806047763542243"/>
    <n v="0.64228835705703669"/>
    <n v="0.73652032471273798"/>
    <n v="0.86818431567696464"/>
    <n v="0.97561309495870108"/>
    <n v="1.0830415227043855"/>
    <n v="1.214707727043755"/>
    <n v="7.0077272642077384"/>
    <n v="1.2880026721162854"/>
    <n v="1.3861941737762784"/>
    <n v="1.466943503784111"/>
    <n v="1.5908787374867712"/>
    <n v="1.714818078953299"/>
    <n v="1.8549373257108577"/>
    <n v="1.9521531955644742"/>
    <n v="2.0708827129129812"/>
    <n v="2.1816897811921758"/>
    <n v="2.2924965174650991"/>
    <n v="2.4282243940878976"/>
    <n v="2.5390329596502768"/>
    <n v="22.766254052700511"/>
    <n v="2.6147139595171418"/>
    <n v="2.7062371360026121"/>
    <n v="2.7977603377946161"/>
    <n v="2.9099037626181419"/>
    <n v="3.0178662857163197"/>
    <n v="3.1300115461070956"/>
    <n v="3.2236182965902653"/>
    <n v="3.3172251221494857"/>
    <n v="3.4181627331113735"/>
    <n v="3.5134801139807346"/>
    <n v="3.6087964859629484"/>
    <n v="3.7097336920202957"/>
    <n v="37.967509471571027"/>
    <n v="3.7981475472277149"/>
    <n v="3.8924164193685105"/>
    <n v="3.9866853175750365"/>
    <n v="4.1021930455853086"/>
    <n v="4.2133944448019927"/>
    <n v="4.3289040634465401"/>
    <n v="4.4253190168131793"/>
    <n v="4.5217340475081507"/>
    <n v="4.6256997871967656"/>
    <n v="4.7238766898679243"/>
    <n v="4.8220525533853174"/>
    <n v="4.9260178760222537"/>
    <n v="52.3664408087987"/>
    <n v="5.0170841474520502"/>
    <n v="5.1141810854851659"/>
    <n v="5.2112780503659835"/>
    <n v="5.3302510098833995"/>
    <n v="5.4447884507558415"/>
    <n v="5.5637633576265557"/>
    <n v="5.6630707593161"/>
    <n v="5.7623782406538266"/>
    <n v="5.8694629522332269"/>
    <n v="5.9705851617013437"/>
    <n v="6.0717063008410861"/>
    <n v="6.1787905828572587"/>
    <n v="67.197340099171839"/>
    <n v="6.2725888428187471"/>
    <n v="6.2725888428187471"/>
    <n v="6.2725888428187471"/>
    <n v="6.2725888428187471"/>
    <n v="6.2725888428187471"/>
    <n v="6.2725888428187471"/>
    <n v="6.2725888428187471"/>
    <n v="6.2725888428187471"/>
    <n v="6.2725888428187471"/>
    <n v="6.2725888428187471"/>
    <n v="6.2725888428187471"/>
    <n v="6.2725888428187471"/>
    <n v="75.271066113824972"/>
  </r>
  <r>
    <s v="DE Florida"/>
    <x v="30"/>
    <s v="Customer Delivery"/>
    <s v="PEF Distribution_LA_Veg Mgmt_SPP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7.8901880627809159E-2"/>
    <n v="0.1578082707376586"/>
    <n v="0.29468532366379163"/>
    <n v="0.4157210781759369"/>
    <n v="0.5526145280251219"/>
    <n v="0.64762538401321279"/>
    <n v="0.74264036220613816"/>
    <n v="0.87539840113373379"/>
    <n v="0.98371984845871918"/>
    <n v="1.092040941326601"/>
    <n v="1.2248012120211453"/>
    <n v="7.0659572303898681"/>
    <n v="1.2987051936631628"/>
    <n v="1.3977126071880821"/>
    <n v="1.4791329151861117"/>
    <n v="1.6040979755636966"/>
    <n v="1.7290671778381779"/>
    <n v="1.8703507306100173"/>
    <n v="1.9683744054195795"/>
    <n v="2.0880904930952933"/>
    <n v="2.1998183009517245"/>
    <n v="2.3115457740431133"/>
    <n v="2.4484014670559824"/>
    <n v="2.5601307846371144"/>
    <n v="22.955427825252059"/>
    <n v="2.6364406477426203"/>
    <n v="2.7287243263524883"/>
    <n v="2.821008030479172"/>
    <n v="2.934083299192852"/>
    <n v="3.0429429254218912"/>
    <n v="3.1560200449552731"/>
    <n v="3.2504046107999081"/>
    <n v="3.3447892523444294"/>
    <n v="3.4465655936751247"/>
    <n v="3.5426750042076462"/>
    <n v="3.6387833974697799"/>
    <n v="3.7405593305314238"/>
    <n v="38.282996463172609"/>
    <n v="3.8297078512879805"/>
    <n v="3.9247600406199039"/>
    <n v="4.0198122562341476"/>
    <n v="4.1362797834549516"/>
    <n v="4.2484051988999596"/>
    <n v="4.3648746324650638"/>
    <n v="4.4620907356570783"/>
    <n v="4.5593069168199749"/>
    <n v="4.6641365487917685"/>
    <n v="4.7631292420191045"/>
    <n v="4.8621208874579374"/>
    <n v="4.966950098912605"/>
    <n v="52.801574192620478"/>
    <n v="5.0587730758627174"/>
    <n v="5.1566768306004347"/>
    <n v="5.254580612408942"/>
    <n v="5.374542165110439"/>
    <n v="5.4900313426953886"/>
    <n v="5.6099948589315085"/>
    <n v="5.7101274449388768"/>
    <n v="5.8102601112562562"/>
    <n v="5.9182346318848387"/>
    <n v="6.0201971056234651"/>
    <n v="6.1221585001399372"/>
    <n v="6.2301325876358824"/>
    <n v="67.75570926708869"/>
    <n v="6.3247102542865257"/>
    <n v="6.3247102542865257"/>
    <n v="6.3247102542865257"/>
    <n v="6.3247102542865257"/>
    <n v="6.3247102542865257"/>
    <n v="6.3247102542865257"/>
    <n v="6.3247102542865257"/>
    <n v="6.3247102542865257"/>
    <n v="6.3247102542865257"/>
    <n v="6.3247102542865257"/>
    <n v="6.3247102542865257"/>
    <n v="6.3247102542865257"/>
    <n v="75.896523051438322"/>
  </r>
  <r>
    <s v="DE Florida"/>
    <x v="30"/>
    <s v="Customer Delivery"/>
    <s v="PEF Dist_MajProj_CustomerFleetElec 2025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017441860465007"/>
    <n v="0.59520348837209169"/>
    <n v="0.68023255813953343"/>
    <n v="0.76526162790697505"/>
    <n v="0.85029069767441678"/>
    <n v="0.93531976744185841"/>
    <n v="4.3364825581395259"/>
    <n v="1.0203488372093001"/>
    <n v="1.0203488372093001"/>
    <n v="1.0203488372093001"/>
    <n v="1.0203488372093001"/>
    <n v="1.0203488372093001"/>
    <n v="1.0203488372093001"/>
    <n v="1.0203488372093001"/>
    <n v="1.0203488372093001"/>
    <n v="1.0203488372093001"/>
    <n v="1.0203488372093001"/>
    <n v="1.0203488372093001"/>
    <n v="1.0203488372093001"/>
    <n v="12.244186046511599"/>
    <n v="1.0203488372093001"/>
    <n v="1.0203488372093001"/>
    <n v="1.0203488372093001"/>
    <n v="1.0203488372093001"/>
    <n v="1.0203488372093001"/>
    <n v="1.0203488372093001"/>
    <n v="1.0203488372093001"/>
    <n v="1.0203488372093001"/>
    <n v="1.0203488372093001"/>
    <n v="1.0203488372093001"/>
    <n v="1.0203488372093001"/>
    <n v="1.0203488372093001"/>
    <n v="12.244186046511599"/>
    <n v="1.0203488372093001"/>
    <n v="1.0203488372093001"/>
    <n v="1.0203488372093001"/>
    <n v="1.0203488372093001"/>
    <n v="1.0203488372093001"/>
    <n v="1.0203488372093001"/>
    <n v="1.0203488372093001"/>
    <n v="1.0203488372093001"/>
    <n v="1.0203488372093001"/>
    <n v="1.0203488372093001"/>
    <n v="1.0203488372093001"/>
    <n v="1.0203488372093001"/>
    <n v="12.244186046511599"/>
  </r>
  <r>
    <s v="DE Florida"/>
    <x v="30"/>
    <s v="Customer Delivery"/>
    <s v="PEF Dist_MajProj_CustomerFleetElec 2025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954545454545417E-2"/>
    <n v="1.5113636363636319E-2"/>
    <n v="1.7272727272727221E-2"/>
    <n v="1.9431818181818123E-2"/>
    <n v="2.1590909090909025E-2"/>
    <n v="2.3749999999999931E-2"/>
    <n v="0.11011363636363602"/>
    <n v="2.5909090909090833E-2"/>
    <n v="2.5909090909090833E-2"/>
    <n v="2.5909090909090833E-2"/>
    <n v="2.5909090909090833E-2"/>
    <n v="2.5909090909090833E-2"/>
    <n v="2.5909090909090833E-2"/>
    <n v="2.5909090909090833E-2"/>
    <n v="2.5909090909090833E-2"/>
    <n v="2.5909090909090833E-2"/>
    <n v="2.5909090909090833E-2"/>
    <n v="2.5909090909090833E-2"/>
    <n v="2.5909090909090833E-2"/>
    <n v="0.31090909090908997"/>
    <n v="2.5909090909090833E-2"/>
    <n v="2.5909090909090833E-2"/>
    <n v="2.5909090909090833E-2"/>
    <n v="2.5909090909090833E-2"/>
    <n v="2.5909090909090833E-2"/>
    <n v="2.5909090909090833E-2"/>
    <n v="2.5909090909090833E-2"/>
    <n v="2.5909090909090833E-2"/>
    <n v="2.5909090909090833E-2"/>
    <n v="2.5909090909090833E-2"/>
    <n v="2.5909090909090833E-2"/>
    <n v="2.5909090909090833E-2"/>
    <n v="0.31090909090908997"/>
    <n v="2.5909090909090833E-2"/>
    <n v="2.5909090909090833E-2"/>
    <n v="2.5909090909090833E-2"/>
    <n v="2.5909090909090833E-2"/>
    <n v="2.5909090909090833E-2"/>
    <n v="2.5909090909090833E-2"/>
    <n v="2.5909090909090833E-2"/>
    <n v="2.5909090909090833E-2"/>
    <n v="2.5909090909090833E-2"/>
    <n v="2.5909090909090833E-2"/>
    <n v="2.5909090909090833E-2"/>
    <n v="2.5909090909090833E-2"/>
    <n v="0.31090909090908997"/>
  </r>
  <r>
    <s v="DE Florida"/>
    <x v="30"/>
    <s v="Customer Delivery"/>
    <s v="PEF Dist_MajProj_CustomerFleetElec 2025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0844168636721789E-2"/>
    <n v="0.10598486340950876"/>
    <n v="0.12112555818229574"/>
    <n v="0.13626625295508271"/>
    <n v="0.15140694772786967"/>
    <n v="0.16654764250065662"/>
    <n v="0.77217543341213535"/>
    <n v="0.18168833727344358"/>
    <n v="0.18168833727344358"/>
    <n v="0.18168833727344358"/>
    <n v="0.18168833727344358"/>
    <n v="0.18168833727344358"/>
    <n v="0.18168833727344358"/>
    <n v="0.18168833727344358"/>
    <n v="0.18168833727344358"/>
    <n v="0.18168833727344358"/>
    <n v="0.18168833727344358"/>
    <n v="0.18168833727344358"/>
    <n v="0.18168833727344358"/>
    <n v="2.1802600472813234"/>
    <n v="0.18168833727344358"/>
    <n v="0.18168833727344358"/>
    <n v="0.18168833727344358"/>
    <n v="0.18168833727344358"/>
    <n v="0.18168833727344358"/>
    <n v="0.18168833727344358"/>
    <n v="0.18168833727344358"/>
    <n v="0.18168833727344358"/>
    <n v="0.18168833727344358"/>
    <n v="0.18168833727344358"/>
    <n v="0.18168833727344358"/>
    <n v="0.18168833727344358"/>
    <n v="2.1802600472813234"/>
    <n v="0.18168833727344358"/>
    <n v="0.18168833727344358"/>
    <n v="0.18168833727344358"/>
    <n v="0.18168833727344358"/>
    <n v="0.18168833727344358"/>
    <n v="0.18168833727344358"/>
    <n v="0.18168833727344358"/>
    <n v="0.18168833727344358"/>
    <n v="0.18168833727344358"/>
    <n v="0.18168833727344358"/>
    <n v="0.18168833727344358"/>
    <n v="0.18168833727344358"/>
    <n v="2.1802600472813234"/>
  </r>
  <r>
    <s v="DE Florida"/>
    <x v="30"/>
    <s v="Customer Delivery"/>
    <s v="PEF Dist_MajProj_CustomerFleetElec 2025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01929012345675E-2"/>
    <n v="3.1522505144032875E-2"/>
    <n v="3.6025720164608997E-2"/>
    <n v="4.0528935185185126E-2"/>
    <n v="4.5032150205761248E-2"/>
    <n v="4.9535365226337377E-2"/>
    <n v="0.22966396604938238"/>
    <n v="5.4038580246913499E-2"/>
    <n v="5.4038580246913499E-2"/>
    <n v="5.4038580246913499E-2"/>
    <n v="5.4038580246913499E-2"/>
    <n v="5.4038580246913499E-2"/>
    <n v="5.4038580246913499E-2"/>
    <n v="5.4038580246913499E-2"/>
    <n v="5.4038580246913499E-2"/>
    <n v="5.4038580246913499E-2"/>
    <n v="5.4038580246913499E-2"/>
    <n v="5.4038580246913499E-2"/>
    <n v="5.4038580246913499E-2"/>
    <n v="0.64846296296296213"/>
    <n v="5.4038580246913499E-2"/>
    <n v="5.4038580246913499E-2"/>
    <n v="5.4038580246913499E-2"/>
    <n v="5.4038580246913499E-2"/>
    <n v="5.4038580246913499E-2"/>
    <n v="5.4038580246913499E-2"/>
    <n v="5.4038580246913499E-2"/>
    <n v="5.4038580246913499E-2"/>
    <n v="5.4038580246913499E-2"/>
    <n v="5.4038580246913499E-2"/>
    <n v="5.4038580246913499E-2"/>
    <n v="5.4038580246913499E-2"/>
    <n v="0.64846296296296213"/>
    <n v="5.4038580246913499E-2"/>
    <n v="5.4038580246913499E-2"/>
    <n v="5.4038580246913499E-2"/>
    <n v="5.4038580246913499E-2"/>
    <n v="5.4038580246913499E-2"/>
    <n v="5.4038580246913499E-2"/>
    <n v="5.4038580246913499E-2"/>
    <n v="5.4038580246913499E-2"/>
    <n v="5.4038580246913499E-2"/>
    <n v="5.4038580246913499E-2"/>
    <n v="5.4038580246913499E-2"/>
    <n v="5.4038580246913499E-2"/>
    <n v="0.64846296296296213"/>
  </r>
  <r>
    <s v="DE Florida"/>
    <x v="30"/>
    <s v="Customer Delivery"/>
    <s v="PEF Dist_MajProj_CustomerFleetElec 2025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714285714285708E-2"/>
    <n v="1.366666666666666E-2"/>
    <n v="1.5619047619047611E-2"/>
    <n v="1.7571428571428561E-2"/>
    <n v="1.9523809523809513E-2"/>
    <n v="2.1476190476190465E-2"/>
    <n v="9.9571428571428519E-2"/>
    <n v="2.3428571428571417E-2"/>
    <n v="2.3428571428571417E-2"/>
    <n v="2.3428571428571417E-2"/>
    <n v="2.3428571428571417E-2"/>
    <n v="2.3428571428571417E-2"/>
    <n v="2.3428571428571417E-2"/>
    <n v="2.3428571428571417E-2"/>
    <n v="2.3428571428571417E-2"/>
    <n v="2.3428571428571417E-2"/>
    <n v="2.3428571428571417E-2"/>
    <n v="2.3428571428571417E-2"/>
    <n v="2.3428571428571417E-2"/>
    <n v="0.28114285714285697"/>
    <n v="2.3428571428571417E-2"/>
    <n v="2.3428571428571417E-2"/>
    <n v="2.3428571428571417E-2"/>
    <n v="2.3428571428571417E-2"/>
    <n v="2.3428571428571417E-2"/>
    <n v="2.3428571428571417E-2"/>
    <n v="2.3428571428571417E-2"/>
    <n v="2.3428571428571417E-2"/>
    <n v="2.3428571428571417E-2"/>
    <n v="2.3428571428571417E-2"/>
    <n v="2.3428571428571417E-2"/>
    <n v="2.3428571428571417E-2"/>
    <n v="0.28114285714285697"/>
    <n v="2.3428571428571417E-2"/>
    <n v="2.3428571428571417E-2"/>
    <n v="2.3428571428571417E-2"/>
    <n v="2.3428571428571417E-2"/>
    <n v="2.3428571428571417E-2"/>
    <n v="2.3428571428571417E-2"/>
    <n v="2.3428571428571417E-2"/>
    <n v="2.3428571428571417E-2"/>
    <n v="2.3428571428571417E-2"/>
    <n v="2.3428571428571417E-2"/>
    <n v="2.3428571428571417E-2"/>
    <n v="2.3428571428571417E-2"/>
    <n v="0.28114285714285697"/>
  </r>
  <r>
    <s v="DE Florida"/>
    <x v="30"/>
    <s v="Customer Delivery"/>
    <s v="PEF Dist_MajProj_CustomerFleetElec 2025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47954545454545"/>
    <n v="0.1455946969696969"/>
    <n v="0.16639393939393932"/>
    <n v="0.18719318181818176"/>
    <n v="0.20799242424242417"/>
    <n v="0.22879166666666659"/>
    <n v="1.0607613636363631"/>
    <n v="0.249590909090909"/>
    <n v="0.249590909090909"/>
    <n v="0.249590909090909"/>
    <n v="0.249590909090909"/>
    <n v="0.249590909090909"/>
    <n v="0.249590909090909"/>
    <n v="0.249590909090909"/>
    <n v="0.249590909090909"/>
    <n v="0.249590909090909"/>
    <n v="0.249590909090909"/>
    <n v="0.249590909090909"/>
    <n v="0.249590909090909"/>
    <n v="2.9950909090909086"/>
    <n v="0.249590909090909"/>
    <n v="0.249590909090909"/>
    <n v="0.249590909090909"/>
    <n v="0.249590909090909"/>
    <n v="0.249590909090909"/>
    <n v="0.249590909090909"/>
    <n v="0.249590909090909"/>
    <n v="0.249590909090909"/>
    <n v="0.249590909090909"/>
    <n v="0.249590909090909"/>
    <n v="0.249590909090909"/>
    <n v="0.249590909090909"/>
    <n v="2.9950909090909086"/>
    <n v="0.249590909090909"/>
    <n v="0.249590909090909"/>
    <n v="0.249590909090909"/>
    <n v="0.249590909090909"/>
    <n v="0.249590909090909"/>
    <n v="0.249590909090909"/>
    <n v="0.249590909090909"/>
    <n v="0.249590909090909"/>
    <n v="0.249590909090909"/>
    <n v="0.249590909090909"/>
    <n v="0.249590909090909"/>
    <n v="0.249590909090909"/>
    <n v="2.9950909090909086"/>
  </r>
  <r>
    <s v="DE Florida"/>
    <x v="30"/>
    <s v="Customer Delivery"/>
    <s v="PEF Dist_MajProj_CustomerFleetElec 20252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0811046511627715"/>
    <n v="9.0811046511627715"/>
    <n v="9.0811046511627715"/>
    <n v="9.0811046511627715"/>
    <n v="9.0811046511627715"/>
    <n v="9.0811046511627715"/>
    <n v="9.0811046511627715"/>
    <n v="9.0811046511627715"/>
    <n v="9.0811046511627715"/>
    <n v="9.0811046511627715"/>
    <n v="9.0811046511627715"/>
    <n v="9.0811046511627715"/>
    <n v="108.97325581395329"/>
    <n v="9.0811046511627715"/>
    <n v="9.0811046511627715"/>
    <n v="9.0811046511627715"/>
    <n v="9.0811046511627715"/>
    <n v="9.0811046511627715"/>
    <n v="9.0811046511627715"/>
    <n v="9.0811046511627715"/>
    <n v="9.0811046511627715"/>
    <n v="9.0811046511627715"/>
    <n v="9.0811046511627715"/>
    <n v="9.0811046511627715"/>
    <n v="9.0811046511627715"/>
    <n v="108.97325581395329"/>
    <n v="9.0811046511627715"/>
    <n v="9.0811046511627715"/>
    <n v="9.0811046511627715"/>
    <n v="9.0811046511627715"/>
    <n v="9.0811046511627715"/>
    <n v="9.0811046511627715"/>
    <n v="9.0811046511627715"/>
    <n v="9.0811046511627715"/>
    <n v="9.0811046511627715"/>
    <n v="9.0811046511627715"/>
    <n v="9.0811046511627715"/>
    <n v="9.0811046511627715"/>
    <n v="108.97325581395329"/>
  </r>
  <r>
    <s v="DE Florida"/>
    <x v="30"/>
    <s v="Customer Delivery"/>
    <s v="PEF Dist_MajProj_CustomerFleetElec 20252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059090909090843"/>
    <n v="0.23059090909090843"/>
    <n v="0.23059090909090843"/>
    <n v="0.23059090909090843"/>
    <n v="0.23059090909090843"/>
    <n v="0.23059090909090843"/>
    <n v="0.23059090909090843"/>
    <n v="0.23059090909090843"/>
    <n v="0.23059090909090843"/>
    <n v="0.23059090909090843"/>
    <n v="0.23059090909090843"/>
    <n v="0.23059090909090843"/>
    <n v="2.7670909090909017"/>
    <n v="0.23059090909090843"/>
    <n v="0.23059090909090843"/>
    <n v="0.23059090909090843"/>
    <n v="0.23059090909090843"/>
    <n v="0.23059090909090843"/>
    <n v="0.23059090909090843"/>
    <n v="0.23059090909090843"/>
    <n v="0.23059090909090843"/>
    <n v="0.23059090909090843"/>
    <n v="0.23059090909090843"/>
    <n v="0.23059090909090843"/>
    <n v="0.23059090909090843"/>
    <n v="2.7670909090909017"/>
    <n v="0.23059090909090843"/>
    <n v="0.23059090909090843"/>
    <n v="0.23059090909090843"/>
    <n v="0.23059090909090843"/>
    <n v="0.23059090909090843"/>
    <n v="0.23059090909090843"/>
    <n v="0.23059090909090843"/>
    <n v="0.23059090909090843"/>
    <n v="0.23059090909090843"/>
    <n v="0.23059090909090843"/>
    <n v="0.23059090909090843"/>
    <n v="0.23059090909090843"/>
    <n v="2.7670909090909017"/>
  </r>
  <r>
    <s v="DE Florida"/>
    <x v="30"/>
    <s v="Customer Delivery"/>
    <s v="PEF Dist_MajProj_CustomerFleetElec 20252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170262017336479"/>
    <n v="1.6170262017336479"/>
    <n v="1.6170262017336479"/>
    <n v="1.6170262017336479"/>
    <n v="1.6170262017336479"/>
    <n v="1.6170262017336479"/>
    <n v="1.6170262017336479"/>
    <n v="1.6170262017336479"/>
    <n v="1.6170262017336479"/>
    <n v="1.6170262017336479"/>
    <n v="1.6170262017336479"/>
    <n v="1.6170262017336479"/>
    <n v="19.404314420803775"/>
    <n v="1.6170262017336479"/>
    <n v="1.6170262017336479"/>
    <n v="1.6170262017336479"/>
    <n v="1.6170262017336479"/>
    <n v="1.6170262017336479"/>
    <n v="1.6170262017336479"/>
    <n v="1.6170262017336479"/>
    <n v="1.6170262017336479"/>
    <n v="1.6170262017336479"/>
    <n v="1.6170262017336479"/>
    <n v="1.6170262017336479"/>
    <n v="1.6170262017336479"/>
    <n v="19.404314420803775"/>
    <n v="1.6170262017336479"/>
    <n v="1.6170262017336479"/>
    <n v="1.6170262017336479"/>
    <n v="1.6170262017336479"/>
    <n v="1.6170262017336479"/>
    <n v="1.6170262017336479"/>
    <n v="1.6170262017336479"/>
    <n v="1.6170262017336479"/>
    <n v="1.6170262017336479"/>
    <n v="1.6170262017336479"/>
    <n v="1.6170262017336479"/>
    <n v="1.6170262017336479"/>
    <n v="19.404314420803775"/>
  </r>
  <r>
    <s v="DE Florida"/>
    <x v="30"/>
    <s v="Customer Delivery"/>
    <s v="PEF Dist_MajProj_CustomerFleetElec 20252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8094336419753014"/>
    <n v="0.48094336419753014"/>
    <n v="0.48094336419753014"/>
    <n v="0.48094336419753014"/>
    <n v="0.48094336419753014"/>
    <n v="0.48094336419753014"/>
    <n v="0.48094336419753014"/>
    <n v="0.48094336419753014"/>
    <n v="0.48094336419753014"/>
    <n v="0.48094336419753014"/>
    <n v="0.48094336419753014"/>
    <n v="0.48094336419753014"/>
    <n v="5.7713203703703613"/>
    <n v="0.48094336419753014"/>
    <n v="0.48094336419753014"/>
    <n v="0.48094336419753014"/>
    <n v="0.48094336419753014"/>
    <n v="0.48094336419753014"/>
    <n v="0.48094336419753014"/>
    <n v="0.48094336419753014"/>
    <n v="0.48094336419753014"/>
    <n v="0.48094336419753014"/>
    <n v="0.48094336419753014"/>
    <n v="0.48094336419753014"/>
    <n v="0.48094336419753014"/>
    <n v="5.7713203703703613"/>
    <n v="0.48094336419753014"/>
    <n v="0.48094336419753014"/>
    <n v="0.48094336419753014"/>
    <n v="0.48094336419753014"/>
    <n v="0.48094336419753014"/>
    <n v="0.48094336419753014"/>
    <n v="0.48094336419753014"/>
    <n v="0.48094336419753014"/>
    <n v="0.48094336419753014"/>
    <n v="0.48094336419753014"/>
    <n v="0.48094336419753014"/>
    <n v="0.48094336419753014"/>
    <n v="5.7713203703703613"/>
  </r>
  <r>
    <s v="DE Florida"/>
    <x v="30"/>
    <s v="Customer Delivery"/>
    <s v="PEF Dist_MajProj_CustomerFleetElec 20252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851428571428562"/>
    <n v="0.20851428571428562"/>
    <n v="0.20851428571428562"/>
    <n v="0.20851428571428562"/>
    <n v="0.20851428571428562"/>
    <n v="0.20851428571428562"/>
    <n v="0.20851428571428562"/>
    <n v="0.20851428571428562"/>
    <n v="0.20851428571428562"/>
    <n v="0.20851428571428562"/>
    <n v="0.20851428571428562"/>
    <n v="0.20851428571428562"/>
    <n v="2.5021714285714274"/>
    <n v="0.20851428571428562"/>
    <n v="0.20851428571428562"/>
    <n v="0.20851428571428562"/>
    <n v="0.20851428571428562"/>
    <n v="0.20851428571428562"/>
    <n v="0.20851428571428562"/>
    <n v="0.20851428571428562"/>
    <n v="0.20851428571428562"/>
    <n v="0.20851428571428562"/>
    <n v="0.20851428571428562"/>
    <n v="0.20851428571428562"/>
    <n v="0.20851428571428562"/>
    <n v="2.5021714285714274"/>
    <n v="0.20851428571428562"/>
    <n v="0.20851428571428562"/>
    <n v="0.20851428571428562"/>
    <n v="0.20851428571428562"/>
    <n v="0.20851428571428562"/>
    <n v="0.20851428571428562"/>
    <n v="0.20851428571428562"/>
    <n v="0.20851428571428562"/>
    <n v="0.20851428571428562"/>
    <n v="0.20851428571428562"/>
    <n v="0.20851428571428562"/>
    <n v="0.20851428571428562"/>
    <n v="2.5021714285714274"/>
  </r>
  <r>
    <s v="DE Florida"/>
    <x v="30"/>
    <s v="Customer Delivery"/>
    <s v="PEF Dist_MajProj_CustomerFleetElec 20252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13590909090901"/>
    <n v="2.2213590909090901"/>
    <n v="2.2213590909090901"/>
    <n v="2.2213590909090901"/>
    <n v="2.2213590909090901"/>
    <n v="2.2213590909090901"/>
    <n v="2.2213590909090901"/>
    <n v="2.2213590909090901"/>
    <n v="2.2213590909090901"/>
    <n v="2.2213590909090901"/>
    <n v="2.2213590909090901"/>
    <n v="2.2213590909090901"/>
    <n v="26.65630909090908"/>
    <n v="2.2213590909090901"/>
    <n v="2.2213590909090901"/>
    <n v="2.2213590909090901"/>
    <n v="2.2213590909090901"/>
    <n v="2.2213590909090901"/>
    <n v="2.2213590909090901"/>
    <n v="2.2213590909090901"/>
    <n v="2.2213590909090901"/>
    <n v="2.2213590909090901"/>
    <n v="2.2213590909090901"/>
    <n v="2.2213590909090901"/>
    <n v="2.2213590909090901"/>
    <n v="26.65630909090908"/>
    <n v="2.2213590909090901"/>
    <n v="2.2213590909090901"/>
    <n v="2.2213590909090901"/>
    <n v="2.2213590909090901"/>
    <n v="2.2213590909090901"/>
    <n v="2.2213590909090901"/>
    <n v="2.2213590909090901"/>
    <n v="2.2213590909090901"/>
    <n v="2.2213590909090901"/>
    <n v="2.2213590909090901"/>
    <n v="2.2213590909090901"/>
    <n v="2.2213590909090901"/>
    <n v="26.65630909090908"/>
  </r>
  <r>
    <s v="DE Florida"/>
    <x v="30"/>
    <s v="Customer Delivery"/>
    <s v="PEF Dist_MajProj_CustomerFleetElec 2026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813825116279034"/>
    <n v="16.813825116279034"/>
    <n v="16.813825116279034"/>
    <n v="16.813825116279034"/>
    <n v="16.813825116279034"/>
    <n v="16.813825116279034"/>
    <n v="16.813825116279034"/>
    <n v="16.813825116279034"/>
    <n v="16.813825116279034"/>
    <n v="16.813825116279034"/>
    <n v="16.813825116279034"/>
    <n v="16.813825116279034"/>
    <n v="201.76590139534835"/>
    <n v="16.813825116279034"/>
    <n v="16.813825116279034"/>
    <n v="16.813825116279034"/>
    <n v="16.813825116279034"/>
    <n v="16.813825116279034"/>
    <n v="16.813825116279034"/>
    <n v="16.813825116279034"/>
    <n v="16.813825116279034"/>
    <n v="16.813825116279034"/>
    <n v="16.813825116279034"/>
    <n v="16.813825116279034"/>
    <n v="16.813825116279034"/>
    <n v="201.76590139534835"/>
  </r>
  <r>
    <s v="DE Florida"/>
    <x v="30"/>
    <s v="Customer Delivery"/>
    <s v="PEF Dist_MajProj_CustomerFleetElec 2026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2694295454545328"/>
    <n v="0.42694295454545328"/>
    <n v="0.42694295454545328"/>
    <n v="0.42694295454545328"/>
    <n v="0.42694295454545328"/>
    <n v="0.42694295454545328"/>
    <n v="0.42694295454545328"/>
    <n v="0.42694295454545328"/>
    <n v="0.42694295454545328"/>
    <n v="0.42694295454545328"/>
    <n v="0.42694295454545328"/>
    <n v="0.42694295454545328"/>
    <n v="5.1233154545454394"/>
    <n v="0.42694295454545328"/>
    <n v="0.42694295454545328"/>
    <n v="0.42694295454545328"/>
    <n v="0.42694295454545328"/>
    <n v="0.42694295454545328"/>
    <n v="0.42694295454545328"/>
    <n v="0.42694295454545328"/>
    <n v="0.42694295454545328"/>
    <n v="0.42694295454545328"/>
    <n v="0.42694295454545328"/>
    <n v="0.42694295454545328"/>
    <n v="0.42694295454545328"/>
    <n v="5.1233154545454394"/>
  </r>
  <r>
    <s v="DE Florida"/>
    <x v="30"/>
    <s v="Customer Delivery"/>
    <s v="PEF Dist_MajProj_CustomerFleetElec 2026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939642434988167"/>
    <n v="2.9939642434988167"/>
    <n v="2.9939642434988167"/>
    <n v="2.9939642434988167"/>
    <n v="2.9939642434988167"/>
    <n v="2.9939642434988167"/>
    <n v="2.9939642434988167"/>
    <n v="2.9939642434988167"/>
    <n v="2.9939642434988167"/>
    <n v="2.9939642434988167"/>
    <n v="2.9939642434988167"/>
    <n v="2.9939642434988167"/>
    <n v="35.927570921985797"/>
    <n v="2.9939642434988167"/>
    <n v="2.9939642434988167"/>
    <n v="2.9939642434988167"/>
    <n v="2.9939642434988167"/>
    <n v="2.9939642434988167"/>
    <n v="2.9939642434988167"/>
    <n v="2.9939642434988167"/>
    <n v="2.9939642434988167"/>
    <n v="2.9939642434988167"/>
    <n v="2.9939642434988167"/>
    <n v="2.9939642434988167"/>
    <n v="2.9939642434988167"/>
    <n v="35.927570921985797"/>
  </r>
  <r>
    <s v="DE Florida"/>
    <x v="30"/>
    <s v="Customer Delivery"/>
    <s v="PEF Dist_MajProj_CustomerFleetElec 2026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9048375102880528"/>
    <n v="0.89048375102880528"/>
    <n v="0.89048375102880528"/>
    <n v="0.89048375102880528"/>
    <n v="0.89048375102880528"/>
    <n v="0.89048375102880528"/>
    <n v="0.89048375102880528"/>
    <n v="0.89048375102880528"/>
    <n v="0.89048375102880528"/>
    <n v="0.89048375102880528"/>
    <n v="0.89048375102880528"/>
    <n v="0.89048375102880528"/>
    <n v="10.685805012345662"/>
    <n v="0.89048375102880528"/>
    <n v="0.89048375102880528"/>
    <n v="0.89048375102880528"/>
    <n v="0.89048375102880528"/>
    <n v="0.89048375102880528"/>
    <n v="0.89048375102880528"/>
    <n v="0.89048375102880528"/>
    <n v="0.89048375102880528"/>
    <n v="0.89048375102880528"/>
    <n v="0.89048375102880528"/>
    <n v="0.89048375102880528"/>
    <n v="0.89048375102880528"/>
    <n v="10.685805012345662"/>
  </r>
  <r>
    <s v="DE Florida"/>
    <x v="30"/>
    <s v="Customer Delivery"/>
    <s v="PEF Dist_MajProj_CustomerFleetElec 2026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8607942857142835"/>
    <n v="0.38607942857142835"/>
    <n v="0.38607942857142835"/>
    <n v="0.38607942857142835"/>
    <n v="0.38607942857142835"/>
    <n v="0.38607942857142835"/>
    <n v="0.38607942857142835"/>
    <n v="0.38607942857142835"/>
    <n v="0.38607942857142835"/>
    <n v="0.38607942857142835"/>
    <n v="0.38607942857142835"/>
    <n v="0.38607942857142835"/>
    <n v="4.63295314285714"/>
    <n v="0.38607942857142835"/>
    <n v="0.38607942857142835"/>
    <n v="0.38607942857142835"/>
    <n v="0.38607942857142835"/>
    <n v="0.38607942857142835"/>
    <n v="0.38607942857142835"/>
    <n v="0.38607942857142835"/>
    <n v="0.38607942857142835"/>
    <n v="0.38607942857142835"/>
    <n v="0.38607942857142835"/>
    <n v="0.38607942857142835"/>
    <n v="0.38607942857142835"/>
    <n v="4.63295314285714"/>
  </r>
  <r>
    <s v="DE Florida"/>
    <x v="30"/>
    <s v="Customer Delivery"/>
    <s v="PEF Dist_MajProj_CustomerFleetElec 2026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128837954545441"/>
    <n v="4.1128837954545441"/>
    <n v="4.1128837954545441"/>
    <n v="4.1128837954545441"/>
    <n v="4.1128837954545441"/>
    <n v="4.1128837954545441"/>
    <n v="4.1128837954545441"/>
    <n v="4.1128837954545441"/>
    <n v="4.1128837954545441"/>
    <n v="4.1128837954545441"/>
    <n v="4.1128837954545441"/>
    <n v="4.1128837954545441"/>
    <n v="49.354605545454525"/>
    <n v="4.1128837954545441"/>
    <n v="4.1128837954545441"/>
    <n v="4.1128837954545441"/>
    <n v="4.1128837954545441"/>
    <n v="4.1128837954545441"/>
    <n v="4.1128837954545441"/>
    <n v="4.1128837954545441"/>
    <n v="4.1128837954545441"/>
    <n v="4.1128837954545441"/>
    <n v="4.1128837954545441"/>
    <n v="4.1128837954545441"/>
    <n v="4.1128837954545441"/>
    <n v="49.354605545454525"/>
  </r>
  <r>
    <s v="DE Florida"/>
    <x v="30"/>
    <s v="Customer Delivery"/>
    <s v="PEF Dist_MajProj_CustomerFleetElec 2027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.077034883720756"/>
    <n v="79.077034883720756"/>
    <n v="79.077034883720756"/>
    <n v="79.077034883720756"/>
    <n v="79.077034883720756"/>
    <n v="79.077034883720756"/>
    <n v="79.077034883720756"/>
    <n v="79.077034883720756"/>
    <n v="79.077034883720756"/>
    <n v="79.077034883720756"/>
    <n v="79.077034883720756"/>
    <n v="79.077034883720756"/>
    <n v="948.9244186046493"/>
  </r>
  <r>
    <s v="DE Florida"/>
    <x v="30"/>
    <s v="Customer Delivery"/>
    <s v="PEF Dist_MajProj_CustomerFleetElec 2027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79545454545404"/>
    <n v="2.0079545454545404"/>
    <n v="2.0079545454545404"/>
    <n v="2.0079545454545404"/>
    <n v="2.0079545454545404"/>
    <n v="2.0079545454545404"/>
    <n v="2.0079545454545404"/>
    <n v="2.0079545454545404"/>
    <n v="2.0079545454545404"/>
    <n v="2.0079545454545404"/>
    <n v="2.0079545454545404"/>
    <n v="2.0079545454545404"/>
    <n v="24.095454545454491"/>
  </r>
  <r>
    <s v="DE Florida"/>
    <x v="30"/>
    <s v="Customer Delivery"/>
    <s v="PEF Dist_MajProj_CustomerFleetElec 2027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080846138691879"/>
    <n v="14.080846138691879"/>
    <n v="14.080846138691879"/>
    <n v="14.080846138691879"/>
    <n v="14.080846138691879"/>
    <n v="14.080846138691879"/>
    <n v="14.080846138691879"/>
    <n v="14.080846138691879"/>
    <n v="14.080846138691879"/>
    <n v="14.080846138691879"/>
    <n v="14.080846138691879"/>
    <n v="14.080846138691879"/>
    <n v="168.97015366430253"/>
  </r>
  <r>
    <s v="DE Florida"/>
    <x v="30"/>
    <s v="Customer Delivery"/>
    <s v="PEF Dist_MajProj_CustomerFleetElec 2027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879899691357965"/>
    <n v="4.1879899691357965"/>
    <n v="4.1879899691357965"/>
    <n v="4.1879899691357965"/>
    <n v="4.1879899691357965"/>
    <n v="4.1879899691357965"/>
    <n v="4.1879899691357965"/>
    <n v="4.1879899691357965"/>
    <n v="4.1879899691357965"/>
    <n v="4.1879899691357965"/>
    <n v="4.1879899691357965"/>
    <n v="4.1879899691357965"/>
    <n v="50.255879629629568"/>
  </r>
  <r>
    <s v="DE Florida"/>
    <x v="30"/>
    <s v="Customer Delivery"/>
    <s v="PEF Dist_MajProj_CustomerFleetElec 2027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57142857142854"/>
    <n v="1.8157142857142854"/>
    <n v="1.8157142857142854"/>
    <n v="1.8157142857142854"/>
    <n v="1.8157142857142854"/>
    <n v="1.8157142857142854"/>
    <n v="1.8157142857142854"/>
    <n v="1.8157142857142854"/>
    <n v="1.8157142857142854"/>
    <n v="1.8157142857142854"/>
    <n v="1.8157142857142854"/>
    <n v="1.8157142857142854"/>
    <n v="21.788571428571426"/>
  </r>
  <r>
    <s v="DE Florida"/>
    <x v="30"/>
    <s v="Customer Delivery"/>
    <s v="PEF Dist_MajProj_CustomerFleetElec 2027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343295454545448"/>
    <n v="19.343295454545448"/>
    <n v="19.343295454545448"/>
    <n v="19.343295454545448"/>
    <n v="19.343295454545448"/>
    <n v="19.343295454545448"/>
    <n v="19.343295454545448"/>
    <n v="19.343295454545448"/>
    <n v="19.343295454545448"/>
    <n v="19.343295454545448"/>
    <n v="19.343295454545448"/>
    <n v="19.343295454545448"/>
    <n v="232.11954545454543"/>
  </r>
  <r>
    <s v="DE Florida"/>
    <x v="30"/>
    <s v="Customer Delivery"/>
    <s v="PEF Other Yates Maintenance SA"/>
    <s v="AFUDC Not Eligible"/>
    <s v="Maintenance"/>
    <s v="Maintenance"/>
    <s v="Distribution Operations"/>
    <s v="SA - Gen. Bldg. &amp; Oper. Centers"/>
    <s v="~"/>
    <s v="PEF Distribution General Plant Struct &amp; Improv 390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.838518823700028"/>
    <n v="58.838518823700028"/>
    <n v="58.838518823700028"/>
    <n v="58.838518823700028"/>
    <n v="58.838518823700028"/>
    <n v="58.838518823700028"/>
    <n v="58.838518823700028"/>
    <n v="58.838518823700028"/>
    <n v="58.838518823700028"/>
    <n v="58.838518823700028"/>
    <n v="58.838518823700028"/>
    <n v="58.838518823700028"/>
    <n v="706.06222588440039"/>
    <n v="150.80910766937407"/>
    <n v="150.80910766937407"/>
    <n v="150.80910766937407"/>
    <n v="150.80910766937407"/>
    <n v="150.80910766937407"/>
    <n v="150.80910766937407"/>
    <n v="150.80910766937407"/>
    <n v="150.80910766937407"/>
    <n v="150.80910766937407"/>
    <n v="150.80910766937407"/>
    <n v="150.80910766937407"/>
    <n v="150.80910766937407"/>
    <n v="1809.7092920324887"/>
    <n v="206.33993260628759"/>
    <n v="206.33993260628759"/>
    <n v="206.33993260628759"/>
    <n v="206.33993260628759"/>
    <n v="206.33993260628759"/>
    <n v="206.33993260628759"/>
    <n v="206.33993260628759"/>
    <n v="206.33993260628759"/>
    <n v="206.33993260628759"/>
    <n v="206.33993260628759"/>
    <n v="206.33993260628759"/>
    <n v="206.33993260628759"/>
    <n v="2476.0791912754516"/>
    <n v="213.45514924502586"/>
    <n v="213.45514924502586"/>
    <n v="213.45514924502586"/>
    <n v="213.45514924502586"/>
    <n v="213.45514924502586"/>
    <n v="213.45514924502586"/>
    <n v="213.45514924502586"/>
    <n v="213.45514924502586"/>
    <n v="213.45514924502586"/>
    <n v="213.45514924502586"/>
    <n v="213.45514924502586"/>
    <n v="213.45514924502586"/>
    <n v="2561.4617909403109"/>
    <n v="213.59745357780065"/>
    <n v="213.59745357780065"/>
    <n v="213.59745357780065"/>
    <n v="213.59745357780065"/>
    <n v="213.59745357780065"/>
    <n v="213.59745357780065"/>
    <n v="213.59745357780065"/>
    <n v="213.59745357780065"/>
    <n v="213.59745357780065"/>
    <n v="213.59745357780065"/>
    <n v="213.59745357780065"/>
    <n v="213.59745357780065"/>
    <n v="2563.1694429336076"/>
  </r>
  <r>
    <s v="DE Florida"/>
    <x v="30"/>
    <s v="Customer Delivery"/>
    <s v="PEF Other Yates Maintenance TC-392.1"/>
    <s v="AFUDC Not Eligible"/>
    <s v="Maintenance"/>
    <s v="Maintenance"/>
    <s v="Operations Support"/>
    <s v="TC - Automotive Equipment"/>
    <s v="~"/>
    <s v="PEF Distribution General Plant Cars 392.1"/>
    <n v="0"/>
    <n v="0"/>
    <n v="0"/>
    <n v="0"/>
    <n v="0"/>
    <n v="0"/>
    <n v="0"/>
    <n v="0"/>
    <n v="0"/>
    <n v="0"/>
    <n v="0"/>
    <n v="0"/>
    <n v="0"/>
    <n v="0"/>
    <n v="4.4895190860123023E-2"/>
    <n v="8.494356582174456E-2"/>
    <n v="0.12503287720602915"/>
    <n v="0.16996901621037475"/>
    <n v="0.21005841171408632"/>
    <n v="0.25021940530260811"/>
    <n v="0.29515558291914973"/>
    <n v="0.33524486672329429"/>
    <n v="0.37533412501580937"/>
    <n v="0.42027023506100797"/>
    <n v="0.46035953058671203"/>
    <n v="2.7714828074209392"/>
    <n v="0.50052049521608677"/>
    <n v="0.54546059197052232"/>
    <n v="0.5855538431778059"/>
    <n v="0.62568967395664832"/>
    <n v="0.6706723840683142"/>
    <n v="0.71088270467517067"/>
    <n v="0.75101856510266352"/>
    <n v="0.79600121246951105"/>
    <n v="0.83613699498310845"/>
    <n v="0.87627277542819537"/>
    <n v="0.92125540142043438"/>
    <n v="0.96146564135538137"/>
    <n v="8.7809302838238423"/>
    <n v="1.0016014045628807"/>
    <n v="1.0296404643124359"/>
    <n v="1.0576795240619912"/>
    <n v="1.0857185838115464"/>
    <n v="1.1137576435611016"/>
    <n v="1.1417967033106569"/>
    <n v="1.1698357630602123"/>
    <n v="1.1978748228097675"/>
    <n v="1.225913882559323"/>
    <n v="1.2539529423088782"/>
    <n v="1.2819920020584337"/>
    <n v="1.3100310618079889"/>
    <n v="13.869794798225218"/>
    <n v="1.3380701214372412"/>
    <n v="1.3644127820931091"/>
    <n v="1.3907554427489768"/>
    <n v="1.4170981034048444"/>
    <n v="1.4434407640607121"/>
    <n v="1.4697834247165797"/>
    <n v="1.4961260853724476"/>
    <n v="1.5224687460283153"/>
    <n v="1.5488114066841829"/>
    <n v="1.5751540673400506"/>
    <n v="1.6014967279959185"/>
    <n v="1.6278393886517861"/>
    <n v="17.795457060534165"/>
    <n v="1.6541820493666728"/>
    <n v="1.6800497183160266"/>
    <n v="1.7059173872653801"/>
    <n v="1.7317850562147337"/>
    <n v="1.7576527251640874"/>
    <n v="1.783520394113441"/>
    <n v="1.8093880630627945"/>
    <n v="1.8352557320121483"/>
    <n v="1.8611234009615019"/>
    <n v="1.8869910699108554"/>
    <n v="1.9128587388602092"/>
    <n v="1.9387264078095627"/>
    <n v="21.557450743057412"/>
    <n v="1.9645940766397458"/>
    <n v="1.9645940766397458"/>
    <n v="1.9645940766397458"/>
    <n v="1.9645940766397458"/>
    <n v="1.9645940766397458"/>
    <n v="1.9645940766397458"/>
    <n v="1.9645940766397458"/>
    <n v="1.9645940766397458"/>
    <n v="1.9645940766397458"/>
    <n v="1.9645940766397458"/>
    <n v="1.9645940766397458"/>
    <n v="1.9645940766397458"/>
    <n v="23.575128919676946"/>
  </r>
  <r>
    <s v="DE Florida"/>
    <x v="30"/>
    <s v="Customer Delivery"/>
    <s v="PEF Other Yates Maintenance TC-392.2"/>
    <s v="AFUDC Not Eligible"/>
    <s v="Maintenance"/>
    <s v="Maintenance"/>
    <s v="Operations Support"/>
    <s v="TC - Automotive Equipment"/>
    <s v="~"/>
    <s v="PEF Distribution General Plant Light Trucks 392.2"/>
    <n v="0"/>
    <n v="0"/>
    <n v="0"/>
    <n v="0"/>
    <n v="0"/>
    <n v="0"/>
    <n v="0"/>
    <n v="0"/>
    <n v="0"/>
    <n v="0"/>
    <n v="0"/>
    <n v="0"/>
    <n v="0"/>
    <n v="0"/>
    <n v="-0.64009538114851061"/>
    <n v="-1.2110870473896942"/>
    <n v="-1.7826623666806889"/>
    <n v="-2.423341567999719"/>
    <n v="-2.9949180866275613"/>
    <n v="-3.5675154184540574"/>
    <n v="-4.208195170288362"/>
    <n v="-4.7797700963541603"/>
    <n v="-5.351344658686652"/>
    <n v="-5.9920234471192257"/>
    <n v="-6.5635985403057333"/>
    <n v="-39.514551781054365"/>
    <n v="-7.1361954592457728"/>
    <n v="-7.7769310883804286"/>
    <n v="-8.3485625798906717"/>
    <n v="-8.9208011517265344"/>
    <n v="-9.5621443428876756"/>
    <n v="-10.135444957092462"/>
    <n v="-10.707683951645409"/>
    <n v="-11.34902624821923"/>
    <n v="-11.921264131910998"/>
    <n v="-12.49350198611088"/>
    <n v="-13.134843977935173"/>
    <n v="-13.70814344195626"/>
    <n v="-125.19454331700152"/>
    <n v="-14.280381050390393"/>
    <n v="-14.68014931718217"/>
    <n v="-15.079917583973947"/>
    <n v="-15.479685850765724"/>
    <n v="-15.879454117557501"/>
    <n v="-16.279222384349278"/>
    <n v="-16.678990651141056"/>
    <n v="-17.078758917932831"/>
    <n v="-17.478527184724609"/>
    <n v="-17.878295451516387"/>
    <n v="-18.278063718308164"/>
    <n v="-18.677831985099939"/>
    <n v="-197.74927821294199"/>
    <n v="-19.077600250176495"/>
    <n v="-19.453182023857305"/>
    <n v="-19.828763797538116"/>
    <n v="-20.204345571218923"/>
    <n v="-20.579927344899733"/>
    <n v="-20.95550911858054"/>
    <n v="-21.331090892261351"/>
    <n v="-21.706672665942161"/>
    <n v="-22.082254439622968"/>
    <n v="-22.457836213303779"/>
    <n v="-22.833417986984585"/>
    <n v="-23.208999760665396"/>
    <n v="-253.71960006505134"/>
    <n v="-23.584581535187674"/>
    <n v="-23.953391091363702"/>
    <n v="-24.322200647539727"/>
    <n v="-24.691010203715756"/>
    <n v="-25.059819759891781"/>
    <n v="-25.428629316067809"/>
    <n v="-25.797438872243834"/>
    <n v="-26.166248428419863"/>
    <n v="-26.535057984595888"/>
    <n v="-26.903867540771916"/>
    <n v="-27.272677096947941"/>
    <n v="-27.64148665312397"/>
    <n v="-307.35640912986986"/>
    <n v="-28.010296207600913"/>
    <n v="-28.010296207600913"/>
    <n v="-28.010296207600913"/>
    <n v="-28.010296207600913"/>
    <n v="-28.010296207600913"/>
    <n v="-28.010296207600913"/>
    <n v="-28.010296207600913"/>
    <n v="-28.010296207600913"/>
    <n v="-28.010296207600913"/>
    <n v="-28.010296207600913"/>
    <n v="-28.010296207600913"/>
    <n v="-28.010296207600913"/>
    <n v="-336.12355449121088"/>
  </r>
  <r>
    <s v="DE Florida"/>
    <x v="30"/>
    <s v="Customer Delivery"/>
    <s v="PEF Other Yates Maintenance TC-392.3"/>
    <s v="AFUDC Not Eligible"/>
    <s v="Maintenance"/>
    <s v="Maintenance"/>
    <s v="Operations Support"/>
    <s v="TC - Automotive Equipment"/>
    <s v="~"/>
    <s v="PEF Distribution General Plant Heavy Trucks 392.3"/>
    <n v="0"/>
    <n v="0"/>
    <n v="0"/>
    <n v="0"/>
    <n v="0"/>
    <n v="0"/>
    <n v="0"/>
    <n v="0"/>
    <n v="0"/>
    <n v="0"/>
    <n v="0"/>
    <n v="0"/>
    <n v="0"/>
    <n v="0"/>
    <n v="0.39089620373912304"/>
    <n v="0.73959185328415544"/>
    <n v="1.0886439305869737"/>
    <n v="1.4798966641418765"/>
    <n v="1.8289494738608856"/>
    <n v="2.1786256781798756"/>
    <n v="2.5698787479258165"/>
    <n v="2.9189305850921792"/>
    <n v="3.2679822001323191"/>
    <n v="3.6592346815439432"/>
    <n v="4.008286620768299"/>
    <n v="24.130916639255446"/>
    <n v="4.3579625729440101"/>
    <n v="4.7492497660803492"/>
    <n v="5.0983361468759067"/>
    <n v="5.4477932620989238"/>
    <n v="5.8394514838298806"/>
    <n v="6.1895571716601188"/>
    <n v="6.5390145450298256"/>
    <n v="6.9306722204503455"/>
    <n v="7.2801289154345641"/>
    <n v="7.6295855924085485"/>
    <n v="8.0212430817233145"/>
    <n v="8.37134806715442"/>
    <n v="76.454342825690205"/>
    <n v="8.7208045940431198"/>
    <n v="8.964936800690019"/>
    <n v="9.2090690073369181"/>
    <n v="9.4532012139838191"/>
    <n v="9.6973334206307182"/>
    <n v="9.9414656272776174"/>
    <n v="10.185597833924518"/>
    <n v="10.429730040571418"/>
    <n v="10.673862247218318"/>
    <n v="10.917994453865218"/>
    <n v="11.162126660512117"/>
    <n v="11.406258867159018"/>
    <n v="120.76238076721282"/>
    <n v="11.650391072758458"/>
    <n v="11.879752967640451"/>
    <n v="12.109114862522445"/>
    <n v="12.338476757404438"/>
    <n v="12.567838652286431"/>
    <n v="12.797200547168424"/>
    <n v="13.026562442050418"/>
    <n v="13.255924336932411"/>
    <n v="13.485286231814404"/>
    <n v="13.714648126696398"/>
    <n v="13.944010021578391"/>
    <n v="14.173371916460384"/>
    <n v="154.94257793531304"/>
    <n v="14.402733811856251"/>
    <n v="14.627960019789894"/>
    <n v="14.853186227723537"/>
    <n v="15.07841243565718"/>
    <n v="15.303638643590823"/>
    <n v="15.528864851524466"/>
    <n v="15.754091059458107"/>
    <n v="15.97931726739175"/>
    <n v="16.204543475325394"/>
    <n v="16.429769683259035"/>
    <n v="16.65499589119268"/>
    <n v="16.880222099126321"/>
    <n v="187.69773546589542"/>
    <n v="17.105448306022364"/>
    <n v="17.105448306022364"/>
    <n v="17.105448306022364"/>
    <n v="17.105448306022364"/>
    <n v="17.105448306022364"/>
    <n v="17.105448306022364"/>
    <n v="17.105448306022364"/>
    <n v="17.105448306022364"/>
    <n v="17.105448306022364"/>
    <n v="17.105448306022364"/>
    <n v="17.105448306022364"/>
    <n v="17.105448306022364"/>
    <n v="205.26537967226838"/>
  </r>
  <r>
    <s v="DE Florida"/>
    <x v="30"/>
    <s v="Customer Delivery"/>
    <s v="PEF Other Yates Maintenance TC-392.4"/>
    <s v="AFUDC Not Eligible"/>
    <s v="Maintenance"/>
    <s v="Maintenance"/>
    <s v="Operations Support"/>
    <s v="TC - Automotive Equipment"/>
    <s v="~"/>
    <s v="PEF Distribution General Plant Special Equip 392.4"/>
    <n v="0"/>
    <n v="0"/>
    <n v="0"/>
    <n v="0"/>
    <n v="0"/>
    <n v="0"/>
    <n v="0"/>
    <n v="0"/>
    <n v="0"/>
    <n v="0"/>
    <n v="0"/>
    <n v="0"/>
    <n v="0"/>
    <n v="0"/>
    <n v="1.5827515077629652"/>
    <n v="2.9946315920119124"/>
    <n v="4.4079548639041466"/>
    <n v="5.992149972546553"/>
    <n v="7.4054762100158875"/>
    <n v="8.8213265925999931"/>
    <n v="10.405523062490904"/>
    <n v="11.818845362062778"/>
    <n v="13.232166762238316"/>
    <n v="14.816360849944344"/>
    <n v="16.229683562752371"/>
    <n v="97.706870338330177"/>
    <n v="17.645532924400097"/>
    <n v="19.22986756101426"/>
    <n v="20.643329728870015"/>
    <n v="22.058293012542265"/>
    <n v="23.644129956065363"/>
    <n v="25.061719331426801"/>
    <n v="26.476683660343436"/>
    <n v="28.062518391837713"/>
    <n v="29.477479973949333"/>
    <n v="30.892441483136928"/>
    <n v="32.478275461082923"/>
    <n v="33.895861992407305"/>
    <n v="309.56613347707651"/>
    <n v="35.310822893894674"/>
    <n v="36.299322179556086"/>
    <n v="37.28782146521749"/>
    <n v="38.276320750878902"/>
    <n v="39.264820036540314"/>
    <n v="40.253319322201726"/>
    <n v="41.241818607863138"/>
    <n v="42.230317893524543"/>
    <n v="43.218817179185955"/>
    <n v="44.207316464847366"/>
    <n v="45.195815750508778"/>
    <n v="46.18431503617019"/>
    <n v="488.97082758038914"/>
    <n v="47.172814317590401"/>
    <n v="48.101508128058107"/>
    <n v="49.030201938525813"/>
    <n v="49.95889574899352"/>
    <n v="50.887589559461226"/>
    <n v="51.816283369928925"/>
    <n v="52.744977180396631"/>
    <n v="53.673670990864338"/>
    <n v="54.602364801332044"/>
    <n v="55.53105861179975"/>
    <n v="56.459752422267449"/>
    <n v="57.388446232735156"/>
    <n v="627.3675633019534"/>
    <n v="58.317140045283544"/>
    <n v="59.229088324097262"/>
    <n v="60.14103660291098"/>
    <n v="61.052984881724697"/>
    <n v="61.964933160538415"/>
    <n v="62.876881439352132"/>
    <n v="63.788829718165857"/>
    <n v="64.700777996979568"/>
    <n v="65.612726275793293"/>
    <n v="66.524674554607003"/>
    <n v="67.436622833420728"/>
    <n v="68.348571112234453"/>
    <n v="759.99426694510805"/>
    <n v="69.26051938684688"/>
    <n v="69.26051938684688"/>
    <n v="69.26051938684688"/>
    <n v="69.26051938684688"/>
    <n v="69.26051938684688"/>
    <n v="69.26051938684688"/>
    <n v="69.26051938684688"/>
    <n v="69.26051938684688"/>
    <n v="69.26051938684688"/>
    <n v="69.26051938684688"/>
    <n v="69.26051938684688"/>
    <n v="69.26051938684688"/>
    <n v="831.12623264216279"/>
  </r>
  <r>
    <s v="DE Florida"/>
    <x v="30"/>
    <s v="Customer Delivery"/>
    <s v="PEF Other Yates Maintenance TC-392.5"/>
    <s v="AFUDC Not Eligible"/>
    <s v="Maintenance"/>
    <s v="Maintenance"/>
    <s v="Operations Support"/>
    <s v="TC - Automotive Equipment"/>
    <s v="~"/>
    <s v="PEF Distribution General Plant Trailers 392.5"/>
    <n v="0"/>
    <n v="0"/>
    <n v="0"/>
    <n v="0"/>
    <n v="0"/>
    <n v="0"/>
    <n v="0"/>
    <n v="0"/>
    <n v="0"/>
    <n v="0"/>
    <n v="0"/>
    <n v="0"/>
    <n v="0"/>
    <n v="0"/>
    <n v="0.58315125532477929"/>
    <n v="1.1033463961662644"/>
    <n v="1.6240732671509366"/>
    <n v="2.2077564048722293"/>
    <n v="2.7284843684984184"/>
    <n v="3.2501423318024352"/>
    <n v="3.8338259710640963"/>
    <n v="4.354552483805648"/>
    <n v="4.8752786651723135"/>
    <n v="5.4589614267383295"/>
    <n v="5.979688091733208"/>
    <n v="35.999260662328659"/>
    <n v="6.5013456788819486"/>
    <n v="7.0850802244910129"/>
    <n v="7.6058582705054292"/>
    <n v="8.1271893898029752"/>
    <n v="8.7114774475429915"/>
    <n v="9.2337761278617307"/>
    <n v="9.7551076322706294"/>
    <n v="10.339394875007548"/>
    <n v="10.860725367379633"/>
    <n v="11.382055832883484"/>
    <n v="11.966342797981984"/>
    <n v="12.488640430439597"/>
    <n v="114.05699407504896"/>
    <n v="13.009970672041497"/>
    <n v="13.374174778936229"/>
    <n v="13.738378885830961"/>
    <n v="14.102582992725694"/>
    <n v="14.466787099620424"/>
    <n v="14.830991206515156"/>
    <n v="15.195195313409888"/>
    <n v="15.55939942030462"/>
    <n v="15.923603527199353"/>
    <n v="16.287807634094083"/>
    <n v="16.652011740988815"/>
    <n v="17.016215847883547"/>
    <n v="180.15711911955029"/>
    <n v="17.380419953215643"/>
    <n v="17.722589244307986"/>
    <n v="18.064758535400333"/>
    <n v="18.406927826492677"/>
    <n v="18.74909711758502"/>
    <n v="19.091266408677367"/>
    <n v="19.43343569976971"/>
    <n v="19.775604990862053"/>
    <n v="20.1177742819544"/>
    <n v="20.459943573046743"/>
    <n v="20.802112864139087"/>
    <n v="21.144282155231434"/>
    <n v="231.14821265068244"/>
    <n v="21.486451447090388"/>
    <n v="21.822450990273975"/>
    <n v="22.158450533457561"/>
    <n v="22.494450076641151"/>
    <n v="22.830449619824737"/>
    <n v="23.166449163008323"/>
    <n v="23.50244870619191"/>
    <n v="23.838448249375499"/>
    <n v="24.174447792559086"/>
    <n v="24.510447335742672"/>
    <n v="24.846446878926258"/>
    <n v="25.182446422109845"/>
    <n v="280.01338721520136"/>
    <n v="25.518445963745506"/>
    <n v="25.518445963745506"/>
    <n v="25.518445963745506"/>
    <n v="25.518445963745506"/>
    <n v="25.518445963745506"/>
    <n v="25.518445963745506"/>
    <n v="25.518445963745506"/>
    <n v="25.518445963745506"/>
    <n v="25.518445963745506"/>
    <n v="25.518445963745506"/>
    <n v="25.518445963745506"/>
    <n v="25.518445963745506"/>
    <n v="306.22135156494608"/>
  </r>
  <r>
    <s v="DE Florida"/>
    <x v="30"/>
    <s v="Customer Delivery"/>
    <s v="PEF Other Yates Maintenance TC-396"/>
    <s v="AFUDC Not Eligible"/>
    <s v="Maintenance"/>
    <s v="Maintenance"/>
    <s v="Operations Support"/>
    <s v="TC - Automotive Equipment"/>
    <s v="~"/>
    <s v="PEF Distribution Gen. Plant Power Oper Equip 396.0"/>
    <n v="0"/>
    <n v="0"/>
    <n v="0"/>
    <n v="0"/>
    <n v="0"/>
    <n v="0"/>
    <n v="0"/>
    <n v="0"/>
    <n v="0"/>
    <n v="0"/>
    <n v="0"/>
    <n v="0"/>
    <n v="0"/>
    <n v="0"/>
    <n v="1.3352495194789753"/>
    <n v="2.5263475502240982"/>
    <n v="3.7186630908548639"/>
    <n v="5.055130468836035"/>
    <n v="6.247448511303241"/>
    <n v="7.4418959869348216"/>
    <n v="8.7783645132999322"/>
    <n v="9.9706792336564565"/>
    <n v="11.162993195259306"/>
    <n v="12.49945971195252"/>
    <n v="13.691774780925599"/>
    <n v="82.428006562725841"/>
    <n v="14.886221395269223"/>
    <n v="16.222806482604216"/>
    <n v="17.415239199410546"/>
    <n v="18.608938295786146"/>
    <n v="19.946790767526352"/>
    <n v="21.142705301795324"/>
    <n v="22.336405279965732"/>
    <n v="23.674255885582038"/>
    <n v="24.867953546477711"/>
    <n v="26.061651145852817"/>
    <n v="27.399501115756586"/>
    <n v="28.595413250723396"/>
    <n v="261.15788166675009"/>
    <n v="29.789110337427097"/>
    <n v="30.623033533652784"/>
    <n v="31.456956729878467"/>
    <n v="32.290879926104154"/>
    <n v="33.124803122329837"/>
    <n v="33.958726318555527"/>
    <n v="34.79264951478121"/>
    <n v="35.626572711006894"/>
    <n v="36.460495907232577"/>
    <n v="37.294419103458267"/>
    <n v="38.128342299683951"/>
    <n v="38.962265495909634"/>
    <n v="412.50825500002043"/>
    <n v="39.796188688557336"/>
    <n v="40.57965846134735"/>
    <n v="41.363128234137363"/>
    <n v="42.146598006927377"/>
    <n v="42.93006777971739"/>
    <n v="43.713537552507404"/>
    <n v="44.497007325297425"/>
    <n v="45.280477098087445"/>
    <n v="46.063946870877466"/>
    <n v="46.847416643667479"/>
    <n v="47.6308864164575"/>
    <n v="48.41435618924752"/>
    <n v="529.26326926682907"/>
    <n v="49.197825963792852"/>
    <n v="49.967168779202161"/>
    <n v="50.736511594611471"/>
    <n v="51.505854410020781"/>
    <n v="52.275197225430091"/>
    <n v="53.044540040839401"/>
    <n v="53.813882856248711"/>
    <n v="54.58322567165802"/>
    <n v="55.35256848706733"/>
    <n v="56.12191130247664"/>
    <n v="56.891254117885943"/>
    <n v="57.660596933295253"/>
    <n v="641.15053738252868"/>
    <n v="58.429939745160254"/>
    <n v="58.429939745160254"/>
    <n v="58.429939745160254"/>
    <n v="58.429939745160254"/>
    <n v="58.429939745160254"/>
    <n v="58.429939745160254"/>
    <n v="58.429939745160254"/>
    <n v="58.429939745160254"/>
    <n v="58.429939745160254"/>
    <n v="58.429939745160254"/>
    <n v="58.429939745160254"/>
    <n v="58.429939745160254"/>
    <n v="701.15927694192305"/>
  </r>
  <r>
    <s v="DE Florida"/>
    <x v="30"/>
    <s v="Customer Delivery"/>
    <s v="PEF Other Yates Maintenance VS - 303"/>
    <s v="AFUDC Not Eligible"/>
    <s v="Maintenance"/>
    <s v="Maintenance"/>
    <s v="Operations Support"/>
    <s v="VS - Other - Intangible Plant - Software"/>
    <s v="~"/>
    <s v="PEF Other Yates Maintenance V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.86419036000001"/>
    <n v="215.86419036000001"/>
    <n v="215.86419036000001"/>
    <n v="215.86419036000001"/>
    <n v="215.86419036000001"/>
    <n v="215.86419036000001"/>
    <n v="215.86419036000001"/>
    <n v="215.86419036000001"/>
    <n v="215.86419036000001"/>
    <n v="215.86419036000001"/>
    <n v="215.86419036000001"/>
    <n v="215.86419036000001"/>
    <n v="2590.3702843200003"/>
    <n v="363.51707597053331"/>
    <n v="363.51707597053331"/>
    <n v="363.51707597053331"/>
    <n v="363.51707597053331"/>
    <n v="363.51707597053331"/>
    <n v="363.51707597053331"/>
    <n v="363.51707597053331"/>
    <n v="363.51707597053331"/>
    <n v="363.51707597053331"/>
    <n v="363.51707597053331"/>
    <n v="363.51707597053331"/>
    <n v="363.51707597053331"/>
    <n v="4362.2049116463995"/>
    <n v="552.80080034941057"/>
    <n v="552.80080034941057"/>
    <n v="552.80080034941057"/>
    <n v="552.80080034941057"/>
    <n v="552.80080034941057"/>
    <n v="552.80080034941057"/>
    <n v="552.80080034941057"/>
    <n v="552.80080034941057"/>
    <n v="552.80080034941057"/>
    <n v="552.80080034941057"/>
    <n v="552.80080034941057"/>
    <n v="552.80080034941057"/>
    <n v="6633.6096041929268"/>
    <n v="753.81147483698817"/>
    <n v="753.81147483698817"/>
    <n v="753.81147483698817"/>
    <n v="753.81147483698817"/>
    <n v="753.81147483698817"/>
    <n v="753.81147483698817"/>
    <n v="753.81147483698817"/>
    <n v="753.81147483698817"/>
    <n v="753.81147483698817"/>
    <n v="753.81147483698817"/>
    <n v="753.81147483698817"/>
    <n v="753.81147483698817"/>
    <n v="9045.7376980438585"/>
    <n v="955.05668832673973"/>
    <n v="955.05668832673973"/>
    <n v="955.05668832673973"/>
    <n v="955.05668832673973"/>
    <n v="955.05668832673973"/>
    <n v="955.05668832673973"/>
    <n v="955.05668832673973"/>
    <n v="955.05668832673973"/>
    <n v="955.05668832673973"/>
    <n v="955.05668832673973"/>
    <n v="955.05668832673973"/>
    <n v="955.05668832673973"/>
    <n v="11460.68025992088"/>
  </r>
  <r>
    <s v="DE Florida"/>
    <x v="30"/>
    <s v="Customer Services"/>
    <s v="PEF Customer Maintenance - Intangible VS"/>
    <s v="AFUDC Not Eligible"/>
    <s v="Maintenance"/>
    <s v="Maintenance"/>
    <s v="Customer Operations"/>
    <s v="VS - Cust - Intangible Plant - Software"/>
    <s v="~"/>
    <s v="PEF Corporate 2008 Misc Intangible 303"/>
    <n v="0"/>
    <n v="0"/>
    <n v="0"/>
    <n v="0"/>
    <n v="0"/>
    <n v="0"/>
    <n v="0"/>
    <n v="0"/>
    <n v="0"/>
    <n v="0"/>
    <n v="0"/>
    <n v="0"/>
    <n v="0"/>
    <n v="0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964.0986666666667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1051.7440000000001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1051.7440000000001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1051.7440000000001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1051.7440000000001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1051.7440000000001"/>
  </r>
  <r>
    <s v="DE Florida"/>
    <x v="30"/>
    <s v="Customer Services"/>
    <s v="PEF Customer Maintenance Facilities SA"/>
    <s v="AFUDC Not Eligible"/>
    <s v="Maintenance"/>
    <s v="Maintenance"/>
    <s v="Customer Operations"/>
    <s v="SA - Cust - Gen. Bldg. &amp; Oper. Centers"/>
    <s v="~"/>
    <s v="D GEN 390 5Z-STRUCT &amp; IMPROVE-50220"/>
    <n v="0"/>
    <n v="0"/>
    <n v="0"/>
    <n v="0"/>
    <n v="0"/>
    <n v="0"/>
    <n v="0"/>
    <n v="0"/>
    <n v="0"/>
    <n v="0"/>
    <n v="0"/>
    <n v="0"/>
    <n v="0"/>
    <n v="0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100.97571000000008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110.15532000000009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110.15532000000009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110.15532000000009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110.15532000000009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9.1796100000000056"/>
    <n v="110.15532000000009"/>
  </r>
  <r>
    <s v="DE Florida"/>
    <x v="30"/>
    <s v="Customer Services"/>
    <s v="PEF Customer Maintenance Facilities VS"/>
    <s v="AFUDC Not Eligible"/>
    <s v="Maintenance"/>
    <s v="Maintenance"/>
    <s v="Customer Operations"/>
    <s v="VS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14.816666666666666"/>
    <n v="30.2"/>
    <n v="49.35"/>
    <n v="64.916666666666671"/>
    <n v="80.483333333333334"/>
    <n v="99.75"/>
    <n v="118.33333333333333"/>
    <n v="133.78333333333333"/>
    <n v="152.93333333333334"/>
    <n v="168.38333333333333"/>
    <n v="912.94999999999993"/>
    <n v="184.18333333333334"/>
    <n v="184.18333333333334"/>
    <n v="192.43333333333334"/>
    <n v="201.23333333333332"/>
    <n v="210.11666666666667"/>
    <n v="219.11666666666667"/>
    <n v="228.11666666666667"/>
    <n v="237.11666666666667"/>
    <n v="249.13333333333333"/>
    <n v="258.01666666666665"/>
    <n v="266.89999999999998"/>
    <n v="275.7833333333333"/>
    <n v="2706.333333333333"/>
    <n v="292.61666666666667"/>
    <n v="292.61666666666667"/>
    <n v="300.8"/>
    <n v="309.55"/>
    <n v="318.33333333333331"/>
    <n v="327.23333333333335"/>
    <n v="336.13333333333333"/>
    <n v="345.0333333333333"/>
    <n v="356.95"/>
    <n v="365.73333333333335"/>
    <n v="374.51666666666665"/>
    <n v="383.3"/>
    <n v="4002.8166666666666"/>
    <n v="399.93333333333334"/>
    <n v="399.93333333333334"/>
    <n v="408.11666666666667"/>
    <n v="416.86666666666667"/>
    <n v="425.65"/>
    <n v="434.55"/>
    <n v="443.45"/>
    <n v="452.34999999999997"/>
    <n v="464.26666666666665"/>
    <n v="473.05"/>
    <n v="481.83333333333331"/>
    <n v="490.61666666666667"/>
    <n v="5290.6166666666668"/>
    <n v="507.25"/>
    <n v="507.25"/>
    <n v="515.43333333333328"/>
    <n v="524.18333333333328"/>
    <n v="532.9666666666667"/>
    <n v="541.86666666666667"/>
    <n v="550.76666666666665"/>
    <n v="559.66666666666663"/>
    <n v="571.58333333333337"/>
    <n v="580.36666666666667"/>
    <n v="589.15"/>
    <n v="597.93333333333328"/>
    <n v="6578.416666666667"/>
    <n v="614.56666666666661"/>
    <n v="614.56666666666661"/>
    <n v="614.56666666666661"/>
    <n v="614.56666666666661"/>
    <n v="614.56666666666661"/>
    <n v="614.56666666666661"/>
    <n v="614.56666666666661"/>
    <n v="614.56666666666661"/>
    <n v="614.56666666666661"/>
    <n v="614.56666666666661"/>
    <n v="614.56666666666661"/>
    <n v="614.56666666666661"/>
    <n v="7374.7999999999993"/>
  </r>
  <r>
    <s v="DE Florida"/>
    <x v="30"/>
    <s v="Customer Services"/>
    <s v="PEF Customer Meters IK"/>
    <s v="AFUDC Not Eligible"/>
    <s v="Expansion"/>
    <s v="Customer Adds"/>
    <s v="Customer Operations"/>
    <s v="IK - Cust - Meters"/>
    <s v="~"/>
    <s v="PEF Distribution Meters 370.0"/>
    <n v="0"/>
    <n v="0"/>
    <n v="0"/>
    <n v="0"/>
    <n v="0"/>
    <n v="0"/>
    <n v="0"/>
    <n v="0"/>
    <n v="0"/>
    <n v="0"/>
    <n v="0"/>
    <n v="0"/>
    <n v="0"/>
    <n v="0"/>
    <n v="0"/>
    <n v="0"/>
    <n v="27.155517103897722"/>
    <n v="27.155517103897722"/>
    <n v="27.155517103897722"/>
    <n v="50.160505462871846"/>
    <n v="50.160505462871846"/>
    <n v="50.160505462871846"/>
    <n v="72.97469415536159"/>
    <n v="72.97469415536159"/>
    <n v="72.97469415536159"/>
    <n v="450.87215016639345"/>
    <n v="95.99785391114375"/>
    <n v="95.99785391114375"/>
    <n v="95.99785391114375"/>
    <n v="106.63266389304707"/>
    <n v="106.63266389304707"/>
    <n v="106.63266389304707"/>
    <n v="117.47644493824281"/>
    <n v="117.47644493824281"/>
    <n v="117.47644493824281"/>
    <n v="128.10671207094413"/>
    <n v="128.10671207094413"/>
    <n v="128.10671207094413"/>
    <n v="1344.6410244401332"/>
    <n v="138.86872183050369"/>
    <n v="138.86872183050369"/>
    <n v="138.86872183050369"/>
    <n v="160.5153982780771"/>
    <n v="160.5153982780771"/>
    <n v="160.5153982780771"/>
    <n v="182.31653159851882"/>
    <n v="182.31653159851882"/>
    <n v="182.31653159851882"/>
    <n v="203.97229374449623"/>
    <n v="203.97229374449623"/>
    <n v="203.97229374449623"/>
    <n v="2057.0188363547877"/>
    <n v="225.78251276334194"/>
    <n v="225.78251276334194"/>
    <n v="225.78251276334194"/>
    <n v="247.42918921091535"/>
    <n v="247.42918921091535"/>
    <n v="247.42918921091535"/>
    <n v="269.23032253135705"/>
    <n v="269.23032253135705"/>
    <n v="269.23032253135705"/>
    <n v="290.88608467733451"/>
    <n v="290.88608467733451"/>
    <n v="290.88608467733451"/>
    <n v="3099.984327548847"/>
    <n v="312.69630369618022"/>
    <n v="312.69630369618022"/>
    <n v="312.69630369618022"/>
    <n v="334.34298014375361"/>
    <n v="334.34298014375361"/>
    <n v="334.34298014375361"/>
    <n v="356.1441134641953"/>
    <n v="356.1441134641953"/>
    <n v="356.1441134641953"/>
    <n v="377.79987561017276"/>
    <n v="377.79987561017276"/>
    <n v="377.79987561017276"/>
    <n v="4142.9498187429062"/>
    <n v="399.61009462901848"/>
    <n v="399.61009462901848"/>
    <n v="399.61009462901848"/>
    <n v="399.61009462901848"/>
    <n v="399.61009462901848"/>
    <n v="399.61009462901848"/>
    <n v="399.61009462901848"/>
    <n v="399.61009462901848"/>
    <n v="399.61009462901848"/>
    <n v="399.61009462901848"/>
    <n v="399.61009462901848"/>
    <n v="399.61009462901848"/>
    <n v="4795.3211355482217"/>
  </r>
  <r>
    <s v="DE Florida"/>
    <x v="30"/>
    <s v="Distributed Energy Solutions"/>
    <s v="PEF DES Exp Cust Sol TA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0"/>
    <n v="0"/>
    <n v="0"/>
    <n v="0"/>
    <n v="0"/>
    <n v="0"/>
    <n v="0"/>
    <n v="0"/>
    <n v="0"/>
    <n v="0"/>
    <n v="0"/>
    <n v="0"/>
    <n v="0"/>
    <n v="0"/>
    <n v="0.94586256482142916"/>
    <n v="1.8917251296428583"/>
    <n v="2.84243414612143"/>
    <n v="3.7931431626000021"/>
    <n v="4.7438521790785737"/>
    <n v="5.6945611955571458"/>
    <n v="7.6268082268714315"/>
    <n v="9.5590552581857171"/>
    <n v="11.491302289500004"/>
    <n v="13.42354932081429"/>
    <n v="15.355796352128577"/>
    <n v="77.368089825321462"/>
    <n v="17.288043383442862"/>
    <n v="18.23681102123572"/>
    <n v="19.185578659028579"/>
    <n v="20.139293576207148"/>
    <n v="21.093008493385717"/>
    <n v="22.04672341056429"/>
    <n v="23.000438327742863"/>
    <n v="24.935691259757149"/>
    <n v="26.870944191771436"/>
    <n v="28.806197123785722"/>
    <n v="30.741450055800009"/>
    <n v="32.676702987814295"/>
    <n v="285.02088249053583"/>
    <n v="34.611955919828581"/>
    <n v="35.720719020619299"/>
    <n v="36.829482121410017"/>
    <n v="37.938245222200727"/>
    <n v="39.047008322991438"/>
    <n v="40.155771423782156"/>
    <n v="41.264534524572873"/>
    <n v="43.521378566607872"/>
    <n v="45.778222608642871"/>
    <n v="48.035066650677869"/>
    <n v="50.291910692712861"/>
    <n v="52.54875473474786"/>
    <n v="505.74304980879447"/>
    <n v="54.805598776971436"/>
    <n v="56.107719187862585"/>
    <n v="57.409839598753734"/>
    <n v="58.711960009644876"/>
    <n v="60.014080420536025"/>
    <n v="61.316200831427174"/>
    <n v="62.618321242318316"/>
    <n v="65.268736546756315"/>
    <n v="67.919151851194314"/>
    <n v="70.569567155632328"/>
    <n v="73.219982460070327"/>
    <n v="75.870397764508326"/>
    <n v="763.83155584567567"/>
    <n v="78.520813062685761"/>
    <n v="79.99260645365554"/>
    <n v="81.464399844625319"/>
    <n v="82.936193235595098"/>
    <n v="84.407986626564877"/>
    <n v="85.879780017534657"/>
    <n v="87.351573408504436"/>
    <n v="90.347351445442939"/>
    <n v="93.343129482381443"/>
    <n v="96.338907519319932"/>
    <n v="99.334685556258435"/>
    <n v="102.33046359319694"/>
    <n v="1062.2478902457653"/>
    <n v="105.3262416341143"/>
    <n v="105.3262416341143"/>
    <n v="105.3262416341143"/>
    <n v="105.3262416341143"/>
    <n v="105.3262416341143"/>
    <n v="105.3262416341143"/>
    <n v="105.3262416341143"/>
    <n v="105.3262416341143"/>
    <n v="105.3262416341143"/>
    <n v="105.3262416341143"/>
    <n v="105.3262416341143"/>
    <n v="105.3262416341143"/>
    <n v="1263.9148996093711"/>
  </r>
  <r>
    <s v="DE Florida"/>
    <x v="30"/>
    <s v="EHS and Coal Combustion Products"/>
    <s v="PEF Ash Strategy ABSAT"/>
    <s v="AFUDC Not Eligible"/>
    <s v="Maintenance"/>
    <s v="Environmental"/>
    <s v="Coal Combustion Products"/>
    <s v="B4 - Fossil Ash Basin Initiative"/>
    <s v="~"/>
    <s v="PEF Ash Strategy ECRC Crystal River ABSA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8.8739999999999982E-3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8.8739999999999982E-3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8.8739999999999982E-3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8.8739999999999982E-3"/>
  </r>
  <r>
    <s v="DE Florida"/>
    <x v="30"/>
    <s v="EHS and Coal Combustion Products"/>
    <s v="PEF Ash Strategy ECRC Crystal River ABSAT B2"/>
    <s v="AFUDC Not Eligible"/>
    <s v="Recoverable"/>
    <s v="Environmental"/>
    <s v="Coal Combustion Products"/>
    <s v="B2 - Fossil Env Compliance Water"/>
    <s v="~"/>
    <s v="PEF Ash Strategy ECRC Crystal River ABSAT"/>
    <n v="0"/>
    <n v="0"/>
    <n v="0"/>
    <n v="0"/>
    <n v="0"/>
    <n v="0"/>
    <n v="0"/>
    <n v="0"/>
    <n v="0"/>
    <n v="0"/>
    <n v="0"/>
    <n v="0"/>
    <n v="0"/>
    <n v="0"/>
    <n v="0"/>
    <n v="0"/>
    <n v="-2.5397428799999993E-3"/>
    <n v="-2.5397428799999993E-3"/>
    <n v="-2.5397428799999993E-3"/>
    <n v="0.39260745386999996"/>
    <n v="0.39260745386999996"/>
    <n v="0.39260745386999996"/>
    <n v="0.45846341828999992"/>
    <n v="0.45846341828999992"/>
    <n v="0.45846341828999992"/>
    <n v="2.5455933878399999"/>
    <n v="0.45846340553999998"/>
    <n v="0.45846340553999998"/>
    <n v="0.45846340553999998"/>
    <n v="0.45846341242499999"/>
    <n v="0.45846341242499999"/>
    <n v="0.45846341242499999"/>
    <n v="0.45846341969249998"/>
    <n v="0.45846341969249998"/>
    <n v="0.45846341969249998"/>
    <n v="0.45846342428249998"/>
    <n v="0.45846342428249998"/>
    <n v="0.45846342428249998"/>
    <n v="5.5015609858199994"/>
    <n v="0.45846343154999997"/>
    <n v="0.45846343154999997"/>
    <n v="0.45846343154999997"/>
    <n v="0.46799263811249991"/>
    <n v="0.46799263811249991"/>
    <n v="0.46799263811249991"/>
    <n v="0.47752184467499992"/>
    <n v="0.47752184467499992"/>
    <n v="0.47752184467499992"/>
    <n v="0.48705105123749992"/>
    <n v="0.48705105123749992"/>
    <n v="0.48705105123749992"/>
    <n v="5.6730868967249988"/>
    <n v="0.49658025779999998"/>
    <n v="0.49658025779999998"/>
    <n v="0.49658025779999998"/>
    <n v="0.50610946436249993"/>
    <n v="0.50610946436249993"/>
    <n v="0.50610946436249993"/>
    <n v="0.51563867092499993"/>
    <n v="0.51563867092499993"/>
    <n v="0.51563867092499993"/>
    <n v="0.52516787748749993"/>
    <n v="0.52516787748749993"/>
    <n v="0.52516787748749993"/>
    <n v="6.1304888117249998"/>
    <n v="0.53469708404999994"/>
    <n v="0.53469708404999994"/>
    <n v="0.53469708404999994"/>
    <n v="0.54422629061249994"/>
    <n v="0.54422629061249994"/>
    <n v="0.54422629061249994"/>
    <n v="0.55375549717499994"/>
    <n v="0.55375549717499994"/>
    <n v="0.55375549717499994"/>
    <n v="0.56328470373749995"/>
    <n v="0.56328470373749995"/>
    <n v="0.56328470373749995"/>
    <n v="6.5878907267249982"/>
    <n v="0.57281391029999995"/>
    <n v="0.57281391029999995"/>
    <n v="0.57281391029999995"/>
    <n v="0.57281391029999995"/>
    <n v="0.57281391029999995"/>
    <n v="0.57281391029999995"/>
    <n v="0.57281391029999995"/>
    <n v="0.57281391029999995"/>
    <n v="0.57281391029999995"/>
    <n v="0.57281391029999995"/>
    <n v="0.57281391029999995"/>
    <n v="0.57281391029999995"/>
    <n v="6.873766923599999"/>
  </r>
  <r>
    <s v="DE Florida"/>
    <x v="30"/>
    <s v="FERC Interconnection"/>
    <s v="PEF FERC Interconnection"/>
    <s v="AFUDC Not Eligible"/>
    <s v="Expansion"/>
    <s v="Other Transmission &amp; Distribution Expansion"/>
    <s v="Transmission Expansion"/>
    <s v="EE - Transmission Right Of Way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649021490099644"/>
    <n v="8.0715539422935496"/>
    <n v="8.8284620858656897"/>
    <n v="9.5577896609651951"/>
    <n v="10.309149851915446"/>
    <n v="11.031142675995047"/>
    <n v="54.363000366044893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41.281798546448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41.281798546448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41.281798546448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41.281798546448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41.28179854644804"/>
  </r>
  <r>
    <s v="DE Florida"/>
    <x v="30"/>
    <s v="Grid Solutions"/>
    <s v="PEF Dist_MajProj_OthT&amp;D_Mthly-360"/>
    <s v="AFUDC Not Eligible"/>
    <s v="Major Projects"/>
    <s v="Other Transmission &amp; Distribution Expansion"/>
    <s v="~"/>
    <s v="IK - Distrib Lines OH/UG (Line Ext)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7929631243781236E-2"/>
    <n v="6.7929631243781236E-2"/>
    <n v="6.7929631243781236E-2"/>
    <n v="6.7929631243781236E-2"/>
    <n v="6.7929631243781236E-2"/>
    <n v="6.7929631243781236E-2"/>
    <n v="0.40757778746268747"/>
    <n v="6.9288223868656865E-2"/>
    <n v="6.9288223868656865E-2"/>
    <n v="6.9288223868656865E-2"/>
    <n v="6.9288223868656865E-2"/>
    <n v="6.9288223868656865E-2"/>
    <n v="6.9288223868656865E-2"/>
    <n v="6.9315395721154374E-2"/>
    <n v="6.9315395721154374E-2"/>
    <n v="6.9315395721154374E-2"/>
    <n v="6.9315395721154374E-2"/>
    <n v="6.9315395721154374E-2"/>
    <n v="6.9315395721154374E-2"/>
    <n v="0.8316217175388676"/>
    <n v="6.9315939158204318E-2"/>
    <n v="6.9315939158204318E-2"/>
    <n v="6.9315939158204318E-2"/>
    <n v="6.9315939158204318E-2"/>
    <n v="6.9315939158204318E-2"/>
    <n v="6.9315939158204318E-2"/>
    <n v="6.9315950026945322E-2"/>
    <n v="6.9315950026945322E-2"/>
    <n v="6.9315950026945322E-2"/>
    <n v="6.9315950026945322E-2"/>
    <n v="6.9315950026945322E-2"/>
    <n v="6.9315950026945322E-2"/>
    <n v="0.83179133511089798"/>
    <n v="6.9315950244320149E-2"/>
    <n v="6.9315950244320149E-2"/>
    <n v="6.9315950244320149E-2"/>
    <n v="6.9315950244320149E-2"/>
    <n v="6.9315950244320149E-2"/>
    <n v="6.9315950244320149E-2"/>
    <n v="6.9315950248667643E-2"/>
    <n v="6.9315950248667643E-2"/>
    <n v="6.9315950248667643E-2"/>
    <n v="6.9315950248667643E-2"/>
    <n v="6.9315950248667643E-2"/>
    <n v="6.9315950248667643E-2"/>
    <n v="0.83179140295792675"/>
    <n v="6.9315950248754588E-2"/>
    <n v="6.9315950248754588E-2"/>
    <n v="6.9315950248754588E-2"/>
    <n v="6.9315950248754588E-2"/>
    <n v="6.9315950248754588E-2"/>
    <n v="6.9315950248754588E-2"/>
    <n v="6.9315950248756322E-2"/>
    <n v="6.9315950248756322E-2"/>
    <n v="6.9315950248756322E-2"/>
    <n v="6.9315950248756322E-2"/>
    <n v="6.9315950248756322E-2"/>
    <n v="6.9315950248756322E-2"/>
    <n v="0.8317914029850656"/>
    <n v="6.9315950248756364E-2"/>
    <n v="6.9315950248756364E-2"/>
    <n v="6.9315950248756364E-2"/>
    <n v="6.9315950248756364E-2"/>
    <n v="6.9315950248756364E-2"/>
    <n v="6.9315950248756364E-2"/>
    <n v="6.9315950248756364E-2"/>
    <n v="6.9315950248756364E-2"/>
    <n v="6.9315950248756364E-2"/>
    <n v="6.9315950248756364E-2"/>
    <n v="6.9315950248756364E-2"/>
    <n v="6.9315950248756364E-2"/>
    <n v="0.83179140298507637"/>
  </r>
  <r>
    <s v="DE Florida"/>
    <x v="30"/>
    <s v="Grid Solutions"/>
    <s v="PEF Dist_MajProj_OthT&amp;D_Mthly-362"/>
    <s v="AFUDC Not Eligible"/>
    <s v="Major Projects"/>
    <s v="Other Transmission &amp; Distribution Expansion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033789034956818"/>
    <n v="3.9033789034956818"/>
    <n v="3.9033789034956818"/>
    <n v="3.9033789034956818"/>
    <n v="3.9033789034956818"/>
    <n v="3.9033789034956818"/>
    <n v="23.420273420974091"/>
    <n v="7.72299166824439"/>
    <n v="7.72299166824439"/>
    <n v="7.72299166824439"/>
    <n v="7.72299166824439"/>
    <n v="7.72299166824439"/>
    <n v="7.72299166824439"/>
    <n v="18.919812056460511"/>
    <n v="18.919812056460511"/>
    <n v="18.919812056460511"/>
    <n v="18.919812056460511"/>
    <n v="18.919812056460511"/>
    <n v="18.919812056460511"/>
    <n v="159.8568223482294"/>
    <n v="30.229277697976773"/>
    <n v="30.229277697976773"/>
    <n v="30.229277697976773"/>
    <n v="30.229277697976773"/>
    <n v="30.229277697976773"/>
    <n v="30.229277697976773"/>
    <n v="40.154794283534343"/>
    <n v="40.154794283534343"/>
    <n v="40.154794283534343"/>
    <n v="40.154794283534343"/>
    <n v="40.154794283534343"/>
    <n v="40.154794283534343"/>
    <n v="422.30443188906662"/>
    <n v="50.05263188797273"/>
    <n v="50.05263188797273"/>
    <n v="50.05263188797273"/>
    <n v="50.05263188797273"/>
    <n v="50.05263188797273"/>
    <n v="50.05263188797273"/>
    <n v="60.860180003697828"/>
    <n v="60.860180003697828"/>
    <n v="60.860180003697828"/>
    <n v="60.860180003697828"/>
    <n v="60.860180003697828"/>
    <n v="60.860180003697828"/>
    <n v="665.47687135002332"/>
    <n v="71.685922329648662"/>
    <n v="71.685922329648662"/>
    <n v="71.685922329648662"/>
    <n v="71.685922329648662"/>
    <n v="71.685922329648662"/>
    <n v="71.685922329648662"/>
    <n v="84.611856721622175"/>
    <n v="84.611856721622175"/>
    <n v="84.611856721622175"/>
    <n v="84.611856721622175"/>
    <n v="84.611856721622175"/>
    <n v="84.611856721622175"/>
    <n v="937.78667430762505"/>
    <n v="97.579794954916153"/>
    <n v="97.579794954916153"/>
    <n v="97.579794954916153"/>
    <n v="97.579794954916153"/>
    <n v="97.579794954916153"/>
    <n v="97.579794954916153"/>
    <n v="97.579794954916153"/>
    <n v="97.579794954916153"/>
    <n v="97.579794954916153"/>
    <n v="97.579794954916153"/>
    <n v="97.579794954916153"/>
    <n v="97.579794954916153"/>
    <n v="1170.9575394589938"/>
  </r>
  <r>
    <s v="DE Florida"/>
    <x v="30"/>
    <s v="Grid Solutions"/>
    <s v="PEF Dist_MajProj_OthT&amp;D_Mthly-364"/>
    <s v="AFUDC Not Eligible"/>
    <s v="Major Projects"/>
    <s v="Other Transmission &amp; Distribution Expansion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076364866012673"/>
    <n v="5.3076364866012673"/>
    <n v="5.3076364866012673"/>
    <n v="5.3076364866012673"/>
    <n v="5.3076364866012673"/>
    <n v="5.3076364866012673"/>
    <n v="31.845818919607606"/>
    <n v="10.501371600738546"/>
    <n v="10.501371600738546"/>
    <n v="10.501371600738546"/>
    <n v="10.501371600738546"/>
    <n v="10.501371600738546"/>
    <n v="10.501371600738546"/>
    <n v="25.726296952770181"/>
    <n v="25.726296952770181"/>
    <n v="25.726296952770181"/>
    <n v="25.726296952770181"/>
    <n v="25.726296952770181"/>
    <n v="25.726296952770181"/>
    <n v="217.36601132105235"/>
    <n v="41.104392179220852"/>
    <n v="41.104392179220852"/>
    <n v="41.104392179220852"/>
    <n v="41.104392179220852"/>
    <n v="41.104392179220852"/>
    <n v="41.104392179220852"/>
    <n v="54.600710486429122"/>
    <n v="54.600710486429122"/>
    <n v="54.600710486429122"/>
    <n v="54.600710486429122"/>
    <n v="54.600710486429122"/>
    <n v="54.600710486429122"/>
    <n v="574.23061599389985"/>
    <n v="68.059393255252559"/>
    <n v="68.059393255252559"/>
    <n v="68.059393255252559"/>
    <n v="68.059393255252559"/>
    <n v="68.059393255252559"/>
    <n v="68.059393255252559"/>
    <n v="82.754802578477708"/>
    <n v="82.754802578477708"/>
    <n v="82.754802578477708"/>
    <n v="82.754802578477708"/>
    <n v="82.754802578477708"/>
    <n v="82.754802578477708"/>
    <n v="904.8851750023814"/>
    <n v="97.474946432790915"/>
    <n v="97.474946432790915"/>
    <n v="97.474946432790915"/>
    <n v="97.474946432790915"/>
    <n v="97.474946432790915"/>
    <n v="97.474946432790915"/>
    <n v="115.05081719797803"/>
    <n v="115.05081719797803"/>
    <n v="115.05081719797803"/>
    <n v="115.05081719797803"/>
    <n v="115.05081719797803"/>
    <n v="115.05081719797803"/>
    <n v="1275.1545817846136"/>
    <n v="132.68380250138264"/>
    <n v="132.68380250138264"/>
    <n v="132.68380250138264"/>
    <n v="132.68380250138264"/>
    <n v="132.68380250138264"/>
    <n v="132.68380250138264"/>
    <n v="132.68380250138264"/>
    <n v="132.68380250138264"/>
    <n v="132.68380250138264"/>
    <n v="132.68380250138264"/>
    <n v="132.68380250138264"/>
    <n v="132.68380250138264"/>
    <n v="1592.2056300165916"/>
  </r>
  <r>
    <s v="DE Florida"/>
    <x v="30"/>
    <s v="Grid Solutions"/>
    <s v="PEF Dist_MajProj_OthT&amp;D_Mthly-365"/>
    <s v="AFUDC Not Eligible"/>
    <s v="Major Projects"/>
    <s v="Other Transmission &amp; Distribution Expansion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571200023753875"/>
    <n v="4.7571200023753875"/>
    <n v="4.7571200023753875"/>
    <n v="4.7571200023753875"/>
    <n v="4.7571200023753875"/>
    <n v="4.7571200023753875"/>
    <n v="28.542720014252325"/>
    <n v="9.4121526634993007"/>
    <n v="9.4121526634993007"/>
    <n v="9.4121526634993007"/>
    <n v="9.4121526634993007"/>
    <n v="9.4121526634993007"/>
    <n v="9.4121526634993007"/>
    <n v="23.057924582819268"/>
    <n v="23.057924582819268"/>
    <n v="23.057924582819268"/>
    <n v="23.057924582819268"/>
    <n v="23.057924582819268"/>
    <n v="23.057924582819268"/>
    <n v="194.82046347791146"/>
    <n v="36.840979353969715"/>
    <n v="36.840979353969715"/>
    <n v="36.840979353969715"/>
    <n v="36.840979353969715"/>
    <n v="36.840979353969715"/>
    <n v="36.840979353969715"/>
    <n v="48.937705968425632"/>
    <n v="48.937705968425632"/>
    <n v="48.937705968425632"/>
    <n v="48.937705968425632"/>
    <n v="48.937705968425632"/>
    <n v="48.937705968425632"/>
    <n v="514.67211193437208"/>
    <n v="61.000706019747646"/>
    <n v="61.000706019747646"/>
    <n v="61.000706019747646"/>
    <n v="61.000706019747646"/>
    <n v="61.000706019747646"/>
    <n v="61.000706019747646"/>
    <n v="74.17249763085637"/>
    <n v="74.17249763085637"/>
    <n v="74.17249763085637"/>
    <n v="74.17249763085637"/>
    <n v="74.17249763085637"/>
    <n v="74.17249763085637"/>
    <n v="811.03922190362402"/>
    <n v="87.366465073160825"/>
    <n v="87.366465073160825"/>
    <n v="87.366465073160825"/>
    <n v="87.366465073160825"/>
    <n v="87.366465073160825"/>
    <n v="87.366465073160825"/>
    <n v="103.11962081964064"/>
    <n v="103.11962081964064"/>
    <n v="103.11962081964064"/>
    <n v="103.11962081964064"/>
    <n v="103.11962081964064"/>
    <n v="103.11962081964064"/>
    <n v="1142.9165153568088"/>
    <n v="118.92396033220396"/>
    <n v="118.92396033220396"/>
    <n v="118.92396033220396"/>
    <n v="118.92396033220396"/>
    <n v="118.92396033220396"/>
    <n v="118.92396033220396"/>
    <n v="118.92396033220396"/>
    <n v="118.92396033220396"/>
    <n v="118.92396033220396"/>
    <n v="118.92396033220396"/>
    <n v="118.92396033220396"/>
    <n v="118.92396033220396"/>
    <n v="1427.0875239864474"/>
  </r>
  <r>
    <s v="DE Florida"/>
    <x v="30"/>
    <s v="Grid Solutions"/>
    <s v="PEF Dist_MajProj_OthT&amp;D_Mthly-366"/>
    <s v="AFUDC Not Eligible"/>
    <s v="Major Projects"/>
    <s v="Other Transmission &amp; Distribution Expansion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084734685133973"/>
    <n v="1.2084734685133973"/>
    <n v="1.2084734685133973"/>
    <n v="1.2084734685133973"/>
    <n v="1.2084734685133973"/>
    <n v="1.2084734685133973"/>
    <n v="7.2508408110803844"/>
    <n v="2.3910132117241156"/>
    <n v="2.3910132117241156"/>
    <n v="2.3910132117241156"/>
    <n v="2.3910132117241156"/>
    <n v="2.3910132117241156"/>
    <n v="2.3910132117241156"/>
    <n v="5.8575125461216215"/>
    <n v="5.8575125461216215"/>
    <n v="5.8575125461216215"/>
    <n v="5.8575125461216215"/>
    <n v="5.8575125461216215"/>
    <n v="5.8575125461216215"/>
    <n v="49.491154547074416"/>
    <n v="9.3588864861704764"/>
    <n v="9.3588864861704764"/>
    <n v="9.3588864861704764"/>
    <n v="9.3588864861704764"/>
    <n v="9.3588864861704764"/>
    <n v="9.3588864861704764"/>
    <n v="12.431794798304779"/>
    <n v="12.431794798304779"/>
    <n v="12.431794798304779"/>
    <n v="12.431794798304779"/>
    <n v="12.431794798304779"/>
    <n v="12.431794798304779"/>
    <n v="130.74408770685153"/>
    <n v="15.496133797880788"/>
    <n v="15.496133797880788"/>
    <n v="15.496133797880788"/>
    <n v="15.496133797880788"/>
    <n v="15.496133797880788"/>
    <n v="15.496133797880788"/>
    <n v="18.842471827872298"/>
    <n v="18.842471827872298"/>
    <n v="18.842471827872298"/>
    <n v="18.842471827872298"/>
    <n v="18.842471827872298"/>
    <n v="18.842471827872298"/>
    <n v="206.03163375451848"/>
    <n v="22.194449838472117"/>
    <n v="22.194449838472117"/>
    <n v="22.194449838472117"/>
    <n v="22.194449838472117"/>
    <n v="22.194449838472117"/>
    <n v="22.194449838472117"/>
    <n v="26.196573148684102"/>
    <n v="26.196573148684102"/>
    <n v="26.196573148684102"/>
    <n v="26.196573148684102"/>
    <n v="26.196573148684102"/>
    <n v="26.196573148684102"/>
    <n v="290.34613792293732"/>
    <n v="30.211699364888329"/>
    <n v="30.211699364888329"/>
    <n v="30.211699364888329"/>
    <n v="30.211699364888329"/>
    <n v="30.211699364888329"/>
    <n v="30.211699364888329"/>
    <n v="30.211699364888329"/>
    <n v="30.211699364888329"/>
    <n v="30.211699364888329"/>
    <n v="30.211699364888329"/>
    <n v="30.211699364888329"/>
    <n v="30.211699364888329"/>
    <n v="362.54039237865987"/>
  </r>
  <r>
    <s v="DE Florida"/>
    <x v="30"/>
    <s v="Grid Solutions"/>
    <s v="PEF Dist_MajProj_OthT&amp;D_Mthly-367"/>
    <s v="AFUDC Not Eligible"/>
    <s v="Major Projects"/>
    <s v="Other Transmission &amp; Distribution Expansion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8419149140033966"/>
    <n v="6.8419149140033966"/>
    <n v="6.8419149140033966"/>
    <n v="6.8419149140033966"/>
    <n v="6.8419149140033966"/>
    <n v="6.8419149140033966"/>
    <n v="41.051489484020379"/>
    <n v="13.537002986915823"/>
    <n v="13.537002986915823"/>
    <n v="13.537002986915823"/>
    <n v="13.537002986915823"/>
    <n v="13.537002986915823"/>
    <n v="13.537002986915823"/>
    <n v="33.162997361929442"/>
    <n v="33.162997361929442"/>
    <n v="33.162997361929442"/>
    <n v="33.162997361929442"/>
    <n v="33.162997361929442"/>
    <n v="33.162997361929442"/>
    <n v="280.20000209307165"/>
    <n v="52.98643842546614"/>
    <n v="52.98643842546614"/>
    <n v="52.98643842546614"/>
    <n v="52.98643842546614"/>
    <n v="52.98643842546614"/>
    <n v="52.98643842546614"/>
    <n v="70.383639246736863"/>
    <n v="70.383639246736863"/>
    <n v="70.383639246736863"/>
    <n v="70.383639246736863"/>
    <n v="70.383639246736863"/>
    <n v="70.383639246736863"/>
    <n v="740.22046603321792"/>
    <n v="87.732315263162263"/>
    <n v="87.732315263162263"/>
    <n v="87.732315263162263"/>
    <n v="87.732315263162263"/>
    <n v="87.732315263162263"/>
    <n v="87.732315263162263"/>
    <n v="106.67574078349077"/>
    <n v="106.67574078349077"/>
    <n v="106.67574078349077"/>
    <n v="106.67574078349077"/>
    <n v="106.67574078349077"/>
    <n v="106.67574078349077"/>
    <n v="1166.4483362799178"/>
    <n v="125.65106129389734"/>
    <n v="125.65106129389734"/>
    <n v="125.65106129389734"/>
    <n v="125.65106129389734"/>
    <n v="125.65106129389734"/>
    <n v="125.65106129389734"/>
    <n v="148.30865570410546"/>
    <n v="148.30865570410546"/>
    <n v="148.30865570410546"/>
    <n v="148.30865570410546"/>
    <n v="148.30865570410546"/>
    <n v="148.30865570410546"/>
    <n v="1643.7583019880165"/>
    <n v="171.03989559230962"/>
    <n v="171.03989559230962"/>
    <n v="171.03989559230962"/>
    <n v="171.03989559230962"/>
    <n v="171.03989559230962"/>
    <n v="171.03989559230962"/>
    <n v="171.03989559230962"/>
    <n v="171.03989559230962"/>
    <n v="171.03989559230962"/>
    <n v="171.03989559230962"/>
    <n v="171.03989559230962"/>
    <n v="171.03989559230962"/>
    <n v="2052.4787471077157"/>
  </r>
  <r>
    <s v="DE Florida"/>
    <x v="30"/>
    <s v="Grid Solutions"/>
    <s v="PEF Dist_MajProj_OthT&amp;D_Mthly-368"/>
    <s v="AFUDC Not Eligible"/>
    <s v="Major Projects"/>
    <s v="Other Transmission &amp; Distribution Expansion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875535654286166"/>
    <n v="4.5875535654286166"/>
    <n v="4.5875535654286166"/>
    <n v="4.5875535654286166"/>
    <n v="4.5875535654286166"/>
    <n v="4.5875535654286166"/>
    <n v="27.525321392571701"/>
    <n v="9.0766586691599276"/>
    <n v="9.0766586691599276"/>
    <n v="9.0766586691599276"/>
    <n v="9.0766586691599276"/>
    <n v="9.0766586691599276"/>
    <n v="9.0766586691599276"/>
    <n v="22.236030219644967"/>
    <n v="22.236030219644967"/>
    <n v="22.236030219644967"/>
    <n v="22.236030219644967"/>
    <n v="22.236030219644967"/>
    <n v="22.236030219644967"/>
    <n v="187.87613333282934"/>
    <n v="35.527791206611035"/>
    <n v="35.527791206611035"/>
    <n v="35.527791206611035"/>
    <n v="35.527791206611035"/>
    <n v="35.527791206611035"/>
    <n v="35.527791206611035"/>
    <n v="47.192963225592777"/>
    <n v="47.192963225592777"/>
    <n v="47.192963225592777"/>
    <n v="47.192963225592777"/>
    <n v="47.192963225592777"/>
    <n v="47.192963225592777"/>
    <n v="496.32452659322291"/>
    <n v="58.825603465214826"/>
    <n v="58.825603465214826"/>
    <n v="58.825603465214826"/>
    <n v="58.825603465214826"/>
    <n v="58.825603465214826"/>
    <n v="58.825603465214826"/>
    <n v="71.527714091976961"/>
    <n v="71.527714091976961"/>
    <n v="71.527714091976961"/>
    <n v="71.527714091976961"/>
    <n v="71.527714091976961"/>
    <n v="71.527714091976961"/>
    <n v="782.11990534315066"/>
    <n v="84.251214126481912"/>
    <n v="84.251214126481912"/>
    <n v="84.251214126481912"/>
    <n v="84.251214126481912"/>
    <n v="84.251214126481912"/>
    <n v="84.251214126481912"/>
    <n v="99.443554441565936"/>
    <n v="99.443554441565936"/>
    <n v="99.443554441565936"/>
    <n v="99.443554441565936"/>
    <n v="99.443554441565936"/>
    <n v="99.443554441565936"/>
    <n v="1102.1686114082872"/>
    <n v="114.68527156226156"/>
    <n v="114.68527156226156"/>
    <n v="114.68527156226156"/>
    <n v="114.68527156226156"/>
    <n v="114.68527156226156"/>
    <n v="114.68527156226156"/>
    <n v="114.68527156226156"/>
    <n v="114.68527156226156"/>
    <n v="114.68527156226156"/>
    <n v="114.68527156226156"/>
    <n v="114.68527156226156"/>
    <n v="114.68527156226156"/>
    <n v="1376.2232587471383"/>
  </r>
  <r>
    <s v="DE Florida"/>
    <x v="30"/>
    <s v="Grid Solutions"/>
    <s v="PEF Dist_MajProj_OthT&amp;D_Mthly-369"/>
    <s v="AFUDC Not Eligible"/>
    <s v="Major Projects"/>
    <s v="Other Transmission &amp; Distribution Expansion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777207218310243"/>
    <n v="3.2777207218310243"/>
    <n v="3.2777207218310243"/>
    <n v="3.2777207218310243"/>
    <n v="3.2777207218310243"/>
    <n v="3.2777207218310243"/>
    <n v="19.666324330986146"/>
    <n v="6.4851018697834171"/>
    <n v="6.4851018697834171"/>
    <n v="6.4851018697834171"/>
    <n v="6.4851018697834171"/>
    <n v="6.4851018697834171"/>
    <n v="6.4851018697834171"/>
    <n v="15.887225289625958"/>
    <n v="15.887225289625958"/>
    <n v="15.887225289625958"/>
    <n v="15.887225289625958"/>
    <n v="15.887225289625958"/>
    <n v="15.887225289625958"/>
    <n v="134.23396295645625"/>
    <n v="25.38393847133537"/>
    <n v="25.38393847133537"/>
    <n v="25.38393847133537"/>
    <n v="25.38393847133537"/>
    <n v="25.38393847133537"/>
    <n v="25.38393847133537"/>
    <n v="33.718466674363498"/>
    <n v="33.718466674363498"/>
    <n v="33.718466674363498"/>
    <n v="33.718466674363498"/>
    <n v="33.718466674363498"/>
    <n v="33.718466674363498"/>
    <n v="354.6144308741932"/>
    <n v="42.029751177818"/>
    <n v="42.029751177818"/>
    <n v="42.029751177818"/>
    <n v="42.029751177818"/>
    <n v="42.029751177818"/>
    <n v="42.029751177818"/>
    <n v="51.104717019402244"/>
    <n v="51.104717019402244"/>
    <n v="51.104717019402244"/>
    <n v="51.104717019402244"/>
    <n v="51.104717019402244"/>
    <n v="51.104717019402244"/>
    <n v="558.80680918332155"/>
    <n v="60.194956487749081"/>
    <n v="60.194956487749081"/>
    <n v="60.194956487749081"/>
    <n v="60.194956487749081"/>
    <n v="60.194956487749081"/>
    <n v="60.194956487749081"/>
    <n v="71.048824913479649"/>
    <n v="71.048824913479649"/>
    <n v="71.048824913479649"/>
    <n v="71.048824913479649"/>
    <n v="71.048824913479649"/>
    <n v="71.048824913479649"/>
    <n v="787.4626884073723"/>
    <n v="81.937965918357904"/>
    <n v="81.937965918357904"/>
    <n v="81.937965918357904"/>
    <n v="81.937965918357904"/>
    <n v="81.937965918357904"/>
    <n v="81.937965918357904"/>
    <n v="81.937965918357904"/>
    <n v="81.937965918357904"/>
    <n v="81.937965918357904"/>
    <n v="81.937965918357904"/>
    <n v="81.937965918357904"/>
    <n v="81.937965918357904"/>
    <n v="983.2555910202949"/>
  </r>
  <r>
    <s v="DE Florida"/>
    <x v="30"/>
    <s v="Grid Solutions"/>
    <s v="PEF Dist_MajProj_OthT&amp;D_Mthly-370"/>
    <s v="AFUDC Not Eligible"/>
    <s v="Major Projects"/>
    <s v="Other Transmission &amp; Distribution Expansion"/>
    <s v="~"/>
    <s v="IK - Distrib Lines OH/UG (Line Ext)"/>
    <s v="~"/>
    <s v="PEF Distribution Meters 370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6053265991845338"/>
    <n v="3.6053265991845338"/>
    <n v="3.6053265991845338"/>
    <n v="3.6053265991845338"/>
    <n v="3.6053265991845338"/>
    <n v="3.6053265991845338"/>
    <n v="21.631959595107201"/>
    <n v="7.133283233627755"/>
    <n v="7.133283233627755"/>
    <n v="7.133283233627755"/>
    <n v="7.133283233627755"/>
    <n v="7.133283233627755"/>
    <n v="7.133283233627755"/>
    <n v="17.475142266522411"/>
    <n v="17.475142266522411"/>
    <n v="17.475142266522411"/>
    <n v="17.475142266522411"/>
    <n v="17.475142266522411"/>
    <n v="17.475142266522411"/>
    <n v="147.65055300090103"/>
    <n v="27.921045241354452"/>
    <n v="27.921045241354452"/>
    <n v="27.921045241354452"/>
    <n v="27.921045241354452"/>
    <n v="27.921045241354452"/>
    <n v="27.921045241354452"/>
    <n v="37.089597639513563"/>
    <n v="37.089597639513563"/>
    <n v="37.089597639513563"/>
    <n v="37.089597639513563"/>
    <n v="37.089597639513563"/>
    <n v="37.089597639513563"/>
    <n v="390.06385728520809"/>
    <n v="46.232603026139202"/>
    <n v="46.232603026139202"/>
    <n v="46.232603026139202"/>
    <n v="46.232603026139202"/>
    <n v="46.232603026139202"/>
    <n v="46.232603026139202"/>
    <n v="56.214298005621323"/>
    <n v="56.214298005621323"/>
    <n v="56.214298005621323"/>
    <n v="56.214298005621323"/>
    <n v="56.214298005621323"/>
    <n v="56.214298005621323"/>
    <n v="614.68140619056328"/>
    <n v="66.212766776960564"/>
    <n v="66.212766776960564"/>
    <n v="66.212766776960564"/>
    <n v="66.212766776960564"/>
    <n v="66.212766776960564"/>
    <n v="66.212766776960564"/>
    <n v="78.152639631171411"/>
    <n v="78.152639631171411"/>
    <n v="78.152639631171411"/>
    <n v="78.152639631171411"/>
    <n v="78.152639631171411"/>
    <n v="78.152639631171411"/>
    <n v="866.19243844879168"/>
    <n v="90.131340567039686"/>
    <n v="90.131340567039686"/>
    <n v="90.131340567039686"/>
    <n v="90.131340567039686"/>
    <n v="90.131340567039686"/>
    <n v="90.131340567039686"/>
    <n v="90.131340567039686"/>
    <n v="90.131340567039686"/>
    <n v="90.131340567039686"/>
    <n v="90.131340567039686"/>
    <n v="90.131340567039686"/>
    <n v="90.131340567039686"/>
    <n v="1081.5760868044765"/>
  </r>
  <r>
    <s v="DE Florida"/>
    <x v="30"/>
    <s v="Grid Solutions"/>
    <s v="PEF Grid Solutions - H&amp;R_Mthly-364"/>
    <s v="AFUDC Not Eligible"/>
    <s v="Major Projects"/>
    <s v="Other Transmission &amp; Distribution Expansion"/>
    <s v="Grid Solutions - H&amp;R"/>
    <s v="IK - Distrib Lines OH/UG (Line Ext)"/>
    <s v="~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6.4057740246897132E-5"/>
    <n v="1.2811548049379426E-4"/>
    <n v="1.9217322074069142E-4"/>
    <n v="2.5623096098758853E-4"/>
    <n v="1.3968551167695208E-2"/>
    <n v="1.3924351720158367E-2"/>
    <n v="2.065974194515351E-2"/>
    <n v="2.8846415524751527E-2"/>
    <n v="5.3023882966910886E-2"/>
    <n v="0.15560828400539489"/>
    <n v="0.16230986401242548"/>
    <n v="0.44898166874495882"/>
    <n v="0.17027319668256599"/>
    <n v="0.36861146175227899"/>
    <n v="0.77214001517843878"/>
    <n v="0.77963003625575689"/>
    <n v="0.78723448828710718"/>
    <n v="0.79479802043846914"/>
    <n v="0.80236348729874463"/>
    <n v="0.80983533312281408"/>
    <n v="0.8172750360390395"/>
    <n v="0.82469243475006659"/>
    <n v="0.83210508320018406"/>
    <n v="0.83949825086176966"/>
    <n v="8.5984568438672362"/>
    <n v="0.84678810034857044"/>
    <n v="0.94038178289160179"/>
    <n v="1.0224430099218542"/>
    <n v="1.1222376527515434"/>
    <n v="1.2252839112789486"/>
    <n v="1.3348595240943226"/>
    <n v="1.4322550712749318"/>
    <n v="1.5597223558075506"/>
    <n v="1.7086795991939006"/>
    <n v="1.8657474450714866"/>
    <n v="2.0192791340684115"/>
    <n v="2.2102720801832807"/>
    <n v="17.287949666886401"/>
    <n v="2.3540721549806225"/>
    <n v="2.4525737480623442"/>
    <n v="2.5389381411826206"/>
    <n v="2.6439658634888388"/>
    <n v="2.7524157112805812"/>
    <n v="2.8677373027807112"/>
    <n v="2.970240124506367"/>
    <n v="3.1043915998101772"/>
    <n v="3.261159934765598"/>
    <n v="3.4264641798864508"/>
    <n v="3.5880468374314356"/>
    <n v="3.7890551635119523"/>
    <n v="35.749060761687701"/>
    <n v="3.9403958952644396"/>
    <n v="3.9403958952644396"/>
    <n v="3.9403958952644396"/>
    <n v="3.9403958952644396"/>
    <n v="3.9403958952644396"/>
    <n v="3.9403958952644396"/>
    <n v="3.9403958952644396"/>
    <n v="3.9403958952644396"/>
    <n v="3.9403958952644396"/>
    <n v="3.9403958952644396"/>
    <n v="3.9403958952644396"/>
    <n v="3.9403958952644396"/>
    <n v="47.284750743173269"/>
    <n v="3.9403958952644396"/>
    <n v="3.9403958952644396"/>
    <n v="3.9403958952644396"/>
    <n v="3.9403958952644396"/>
    <n v="3.9403958952644396"/>
    <n v="3.9403958952644396"/>
    <n v="3.9403958952644396"/>
    <n v="3.9403958952644396"/>
    <n v="3.9403958952644396"/>
    <n v="3.9403958952644396"/>
    <n v="3.9403958952644396"/>
    <n v="3.9403958952644396"/>
    <n v="47.284750743173269"/>
  </r>
  <r>
    <s v="DE Florida"/>
    <x v="30"/>
    <s v="Grid Solutions"/>
    <s v="PEF Grid Solutions - H&amp;R_Mthly-365"/>
    <s v="AFUDC Not Eligible"/>
    <s v="Major Projects"/>
    <s v="Other Transmission &amp; Distribution Expansion"/>
    <s v="Grid Solutions - H&amp;R"/>
    <s v="IK - Distrib Lines OH/UG (Line Ext)"/>
    <s v="~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5.3023354521731406E-5"/>
    <n v="1.0604670904346281E-4"/>
    <n v="1.5907006356519421E-4"/>
    <n v="2.1209341808692563E-4"/>
    <n v="1.156237228889017E-2"/>
    <n v="1.1525786499766521E-2"/>
    <n v="1.7100959497840251E-2"/>
    <n v="2.3877422324840206E-2"/>
    <n v="4.3890154942040682E-2"/>
    <n v="0.12880368832142777"/>
    <n v="0.13435087514379995"/>
    <n v="0.37164149256382284"/>
    <n v="0.14094246906696833"/>
    <n v="0.30511560573214958"/>
    <n v="0.6391335942763694"/>
    <n v="0.64533340777942405"/>
    <n v="0.65162794071873287"/>
    <n v="0.6578886025084314"/>
    <n v="0.66415086574014492"/>
    <n v="0.67033563480215597"/>
    <n v="0.67649379779296626"/>
    <n v="0.68263349863111555"/>
    <n v="0.68876926747342304"/>
    <n v="0.69488891122682317"/>
    <n v="7.1173135957487048"/>
    <n v="0.70092303407066503"/>
    <n v="0.77839456196637347"/>
    <n v="0.84632017901971812"/>
    <n v="0.92892450920266545"/>
    <n v="1.014220341946332"/>
    <n v="1.1049208028563153"/>
    <n v="1.1855392980934401"/>
    <n v="1.2910494673820427"/>
    <n v="1.4143478025123837"/>
    <n v="1.5443596331488121"/>
    <n v="1.6714444342146522"/>
    <n v="1.8295375335647994"/>
    <n v="14.309981597978199"/>
    <n v="1.9485670578165595"/>
    <n v="2.0301010749516779"/>
    <n v="2.1015886081806134"/>
    <n v="2.1885245839579093"/>
    <n v="2.2782932006016705"/>
    <n v="2.3737498559028674"/>
    <n v="2.458595862566372"/>
    <n v="2.5696388248568152"/>
    <n v="2.6994027373845513"/>
    <n v="2.8362321909245511"/>
    <n v="2.9699811259095972"/>
    <n v="3.1363643872376974"/>
    <n v="29.591039510290887"/>
    <n v="3.2616356384926015"/>
    <n v="3.2616356384926015"/>
    <n v="3.2616356384926015"/>
    <n v="3.2616356384926015"/>
    <n v="3.2616356384926015"/>
    <n v="3.2616356384926015"/>
    <n v="3.2616356384926015"/>
    <n v="3.2616356384926015"/>
    <n v="3.2616356384926015"/>
    <n v="3.2616356384926015"/>
    <n v="3.2616356384926015"/>
    <n v="3.2616356384926015"/>
    <n v="39.13962766191122"/>
    <n v="3.2616356384926015"/>
    <n v="3.2616356384926015"/>
    <n v="3.2616356384926015"/>
    <n v="3.2616356384926015"/>
    <n v="3.2616356384926015"/>
    <n v="3.2616356384926015"/>
    <n v="3.2616356384926015"/>
    <n v="3.2616356384926015"/>
    <n v="3.2616356384926015"/>
    <n v="3.2616356384926015"/>
    <n v="3.2616356384926015"/>
    <n v="3.2616356384926015"/>
    <n v="39.13962766191122"/>
  </r>
  <r>
    <s v="DE Florida"/>
    <x v="30"/>
    <s v="Grid Solutions"/>
    <s v="PEF Grid Solutions - H&amp;R_Mthly-368"/>
    <s v="AFUDC Not Eligible"/>
    <s v="Major Projects"/>
    <s v="Other Transmission &amp; Distribution Expansion"/>
    <s v="Grid Solutions - H&amp;R"/>
    <s v="IK - Distrib Lines OH/UG (Line Ext)"/>
    <s v="~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5.346394646035225E-5"/>
    <n v="1.069278929207045E-4"/>
    <n v="1.6039183938105676E-4"/>
    <n v="2.13855785841409E-4"/>
    <n v="1.1658448594657098E-2"/>
    <n v="1.1621558799800476E-2"/>
    <n v="1.7243058106375889E-2"/>
    <n v="2.4075829232254153E-2"/>
    <n v="4.4254855527786491E-2"/>
    <n v="0.12987396890346442"/>
    <n v="0.13546724948618064"/>
    <n v="0.37472960811512268"/>
    <n v="0.14211361555968555"/>
    <n v="0.30765093148521772"/>
    <n v="0.64444440706593997"/>
    <n v="0.6506957372614981"/>
    <n v="0.65704257395441623"/>
    <n v="0.66335525804900008"/>
    <n v="0.66966955689261143"/>
    <n v="0.6759057176369393"/>
    <n v="0.68211505122974059"/>
    <n v="0.68830576926058229"/>
    <n v="0.69449252262308003"/>
    <n v="0.70066301690695498"/>
    <n v="7.1764541579256669"/>
    <n v="0.70674727965434747"/>
    <n v="0.78486254899137708"/>
    <n v="0.85335258675271886"/>
    <n v="0.93664330885300262"/>
    <n v="1.0226478982689657"/>
    <n v="1.1141020250355627"/>
    <n v="1.1953904111052385"/>
    <n v="1.3017773059509168"/>
    <n v="1.4261001755150711"/>
    <n v="1.5571923256639184"/>
    <n v="1.6853331244005187"/>
    <n v="1.8447398815860396"/>
    <n v="14.428888871777678"/>
    <n v="1.9647584690405375"/>
    <n v="2.0469699844402816"/>
    <n v="2.1190515357417565"/>
    <n v="2.2067098967858674"/>
    <n v="2.2972244362251804"/>
    <n v="2.3934742784756522"/>
    <n v="2.4790253040293666"/>
    <n v="2.590990966033305"/>
    <n v="2.7218331380242402"/>
    <n v="2.8597995613908274"/>
    <n v="2.9946598689603712"/>
    <n v="3.1624256743452146"/>
    <n v="29.836923113492603"/>
    <n v="3.288737853771142"/>
    <n v="3.288737853771142"/>
    <n v="3.288737853771142"/>
    <n v="3.288737853771142"/>
    <n v="3.288737853771142"/>
    <n v="3.288737853771142"/>
    <n v="3.288737853771142"/>
    <n v="3.288737853771142"/>
    <n v="3.288737853771142"/>
    <n v="3.288737853771142"/>
    <n v="3.288737853771142"/>
    <n v="3.288737853771142"/>
    <n v="39.464854245253704"/>
    <n v="3.288737853771142"/>
    <n v="3.288737853771142"/>
    <n v="3.288737853771142"/>
    <n v="3.288737853771142"/>
    <n v="3.288737853771142"/>
    <n v="3.288737853771142"/>
    <n v="3.288737853771142"/>
    <n v="3.288737853771142"/>
    <n v="3.288737853771142"/>
    <n v="3.288737853771142"/>
    <n v="3.288737853771142"/>
    <n v="3.288737853771142"/>
    <n v="39.464854245253704"/>
  </r>
  <r>
    <s v="DE Florida"/>
    <x v="30"/>
    <s v="Grid Solutions"/>
    <s v="PEF Grid Solutions Advanced DMS Dec 21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.21800833333333"/>
    <n v="240.21800833333333"/>
    <n v="240.21800833333333"/>
    <n v="240.21800833333333"/>
    <n v="240.21800833333333"/>
    <n v="240.21800833333333"/>
    <n v="240.21800833333333"/>
    <n v="240.21800833333333"/>
    <n v="240.21800833333333"/>
    <n v="240.21800833333333"/>
    <n v="240.21800833333333"/>
    <n v="240.21800833333333"/>
    <n v="2882.6160999999997"/>
    <n v="245.0223685"/>
    <n v="245.0223685"/>
    <n v="245.0223685"/>
    <n v="245.0223685"/>
    <n v="245.0223685"/>
    <n v="245.0223685"/>
    <n v="245.0223685"/>
    <n v="245.0223685"/>
    <n v="245.0223685"/>
    <n v="245.0223685"/>
    <n v="245.0223685"/>
    <n v="245.0223685"/>
    <n v="2940.2684220000006"/>
    <n v="245.11845570333332"/>
    <n v="245.11845570333332"/>
    <n v="245.11845570333332"/>
    <n v="245.11845570333332"/>
    <n v="245.11845570333332"/>
    <n v="245.11845570333332"/>
    <n v="245.11845570333332"/>
    <n v="245.11845570333332"/>
    <n v="245.11845570333332"/>
    <n v="245.11845570333332"/>
    <n v="245.11845570333332"/>
    <n v="245.11845570333332"/>
    <n v="2941.4214684400008"/>
    <n v="245.11845570333332"/>
    <n v="245.11845570333332"/>
    <n v="245.11845570333332"/>
    <n v="245.11845570333332"/>
    <n v="245.11845570333332"/>
    <n v="245.11845570333332"/>
    <n v="245.11845570333332"/>
    <n v="245.11845570333332"/>
    <n v="245.11845570333332"/>
    <n v="245.11845570333332"/>
    <n v="245.11845570333332"/>
    <n v="245.11845570333332"/>
    <n v="2941.4214684400008"/>
    <n v="245.11845570333332"/>
    <n v="245.11845570333332"/>
    <n v="245.11845570333332"/>
    <n v="245.11845570333332"/>
    <n v="245.11845570333332"/>
    <n v="245.11845570333332"/>
    <n v="245.11845570333332"/>
    <n v="245.11845570333332"/>
    <n v="245.11845570333332"/>
    <n v="245.11845570333332"/>
    <n v="245.11845570333332"/>
    <n v="245.11845570333332"/>
    <n v="2941.4214684400008"/>
  </r>
  <r>
    <s v="DE Florida"/>
    <x v="30"/>
    <s v="Grid Solutions"/>
    <s v="PEF Grid Solutions Communication Monthly RR"/>
    <s v="AFUDC Not Eligible"/>
    <s v="Major Projects"/>
    <s v="Other Transmission &amp; Distribution Expansion"/>
    <s v="Grid Solutions - Communication"/>
    <s v="RR - Communication"/>
    <s v="~"/>
    <s v="PEF RUSD Communication"/>
    <n v="0"/>
    <n v="0"/>
    <n v="0"/>
    <n v="0"/>
    <n v="0"/>
    <n v="0"/>
    <n v="0"/>
    <n v="0"/>
    <n v="0"/>
    <n v="0"/>
    <n v="0"/>
    <n v="0"/>
    <n v="0"/>
    <n v="0"/>
    <n v="0"/>
    <n v="0"/>
    <n v="0.53393666666666684"/>
    <n v="0.53393666666666684"/>
    <n v="0.53393666666666684"/>
    <n v="0.54461540000000019"/>
    <n v="0.54461540000000019"/>
    <n v="0.54461540000000019"/>
    <n v="0.5448289746666668"/>
    <n v="0.5448289746666668"/>
    <n v="0.5448289746666668"/>
    <n v="4.8701431240000002"/>
    <n v="0.54483324616000017"/>
    <n v="0.54483324616000017"/>
    <n v="0.54483324616000017"/>
    <n v="0.5448333315898668"/>
    <n v="0.5448333315898668"/>
    <n v="0.5448333315898668"/>
    <n v="0.54483333329846417"/>
    <n v="0.54483333329846417"/>
    <n v="0.54483333329846417"/>
    <n v="0.54483333333263617"/>
    <n v="0.54483333333263617"/>
    <n v="0.54483333333263617"/>
    <n v="6.5379997331429012"/>
    <n v="0.54483333333331962"/>
    <n v="0.54483333333331962"/>
    <n v="0.54483333333331962"/>
    <n v="0.54483333333333328"/>
    <n v="0.54483333333333328"/>
    <n v="0.54483333333333328"/>
    <n v="0.5448333333333335"/>
    <n v="0.5448333333333335"/>
    <n v="0.5448333333333335"/>
    <n v="0.5448333333333335"/>
    <n v="0.5448333333333335"/>
    <n v="0.5448333333333335"/>
    <n v="6.5379999999999576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6.5380000000000003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6.5380000000000003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6.5380000000000003"/>
  </r>
  <r>
    <s v="DE Florida"/>
    <x v="30"/>
    <s v="Grid Solutions"/>
    <s v="PEF Grid Solutions Communication Monthly RR - 360"/>
    <s v="AFUDC Not Eligible"/>
    <s v="Major Projects"/>
    <s v="Other Transmission &amp; Distribution Expansion"/>
    <s v="Grid Solutions - Communication"/>
    <s v="RR - Communication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3.8310893537313513"/>
    <n v="3.8310893537313513"/>
    <n v="3.8310893537313513"/>
    <n v="3.9077111408059788"/>
    <n v="3.9077111408059788"/>
    <n v="3.9077111408059788"/>
    <n v="3.9092435765474711"/>
    <n v="3.9092435765474711"/>
    <n v="3.9092435765474711"/>
    <n v="34.944132213254406"/>
    <n v="3.9092742252623012"/>
    <n v="3.9092742252623012"/>
    <n v="3.9092742252623012"/>
    <n v="3.9092748382365978"/>
    <n v="3.9092748382365978"/>
    <n v="3.9092748382365978"/>
    <n v="3.9092748504960837"/>
    <n v="3.9092748504960837"/>
    <n v="3.9092748504960837"/>
    <n v="3.9092748507412733"/>
    <n v="3.9092748507412733"/>
    <n v="3.9092748507412733"/>
    <n v="46.911296294208775"/>
    <n v="3.9092748507461774"/>
    <n v="3.9092748507461774"/>
    <n v="3.9092748507461774"/>
    <n v="3.9092748507462756"/>
    <n v="3.9092748507462756"/>
    <n v="3.9092748507462756"/>
    <n v="3.9092748507462773"/>
    <n v="3.9092748507462773"/>
    <n v="3.9092748507462773"/>
    <n v="3.9092748507462773"/>
    <n v="3.9092748507462773"/>
    <n v="3.9092748507462773"/>
    <n v="46.911298208955031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46.911298208955337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46.911298208955337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46.911298208955337"/>
  </r>
  <r>
    <s v="DE Florida"/>
    <x v="30"/>
    <s v="Grid Solutions"/>
    <s v="PEF Grid Solutions Communications Quarterly RR "/>
    <s v="AFUDC Not Eligible"/>
    <s v="Major Projects"/>
    <s v="Other Transmission &amp; Distribution Expansion"/>
    <s v="Grid Solutions - Communication"/>
    <s v="RR - Communication"/>
    <s v="~"/>
    <s v="PEF RUSD Communication"/>
    <n v="0"/>
    <n v="0"/>
    <n v="0"/>
    <n v="0"/>
    <n v="0"/>
    <n v="0"/>
    <n v="0"/>
    <n v="0"/>
    <n v="0"/>
    <n v="0"/>
    <n v="0"/>
    <n v="0"/>
    <n v="0"/>
    <n v="0"/>
    <n v="0"/>
    <n v="0"/>
    <n v="435.98968208654452"/>
    <n v="435.98968208654452"/>
    <n v="435.98968208654452"/>
    <n v="486.45786444690879"/>
    <n v="486.45786444690879"/>
    <n v="486.45786444690879"/>
    <n v="537.26506332959389"/>
    <n v="537.26506332959389"/>
    <n v="537.26506332959389"/>
    <n v="4379.1378295891418"/>
    <n v="581.52727489216977"/>
    <n v="581.52727489216977"/>
    <n v="581.52727489216977"/>
    <n v="597.57301132886573"/>
    <n v="597.57301132886573"/>
    <n v="597.57301132886573"/>
    <n v="612.58123067101076"/>
    <n v="612.58123067101076"/>
    <n v="612.58123067101076"/>
    <n v="652.59099276138704"/>
    <n v="652.59099276138704"/>
    <n v="652.59099276138704"/>
    <n v="7332.8175289602968"/>
    <n v="754.0408625496724"/>
    <n v="754.0408625496724"/>
    <n v="754.0408625496724"/>
    <n v="794.2378548971152"/>
    <n v="794.2378548971152"/>
    <n v="794.2378548971152"/>
    <n v="837.76375954252433"/>
    <n v="837.76375954252433"/>
    <n v="837.76375954252433"/>
    <n v="897.59599457763045"/>
    <n v="897.59599457763045"/>
    <n v="897.59599457763045"/>
    <n v="9850.9154147008267"/>
    <n v="964.9669422559972"/>
    <n v="964.9669422559972"/>
    <n v="964.9669422559972"/>
    <n v="1007.8330242051137"/>
    <n v="1007.8330242051137"/>
    <n v="1007.8330242051137"/>
    <n v="1055.1627597401016"/>
    <n v="1055.1627597401016"/>
    <n v="1055.1627597401016"/>
    <n v="1120.2471656840453"/>
    <n v="1120.2471656840453"/>
    <n v="1120.2471656840453"/>
    <n v="12444.629675655775"/>
    <n v="1193.5324250725698"/>
    <n v="1193.5324250725698"/>
    <n v="1193.5324250725698"/>
    <n v="1224.7251970064683"/>
    <n v="1224.7251970064683"/>
    <n v="1224.7251970064683"/>
    <n v="1258.6229695240354"/>
    <n v="1258.6229695240354"/>
    <n v="1258.6229695240354"/>
    <n v="1305.2231406219762"/>
    <n v="1305.2231406219762"/>
    <n v="1305.2231406219762"/>
    <n v="14946.311196675149"/>
    <n v="1357.6948679768841"/>
    <n v="1357.6948679768841"/>
    <n v="1357.6948679768841"/>
    <n v="1357.6948679768841"/>
    <n v="1357.6948679768841"/>
    <n v="1357.6948679768841"/>
    <n v="1357.6948679768841"/>
    <n v="1357.6948679768841"/>
    <n v="1357.6948679768841"/>
    <n v="1357.6948679768841"/>
    <n v="1357.6948679768841"/>
    <n v="1357.6948679768841"/>
    <n v="16292.338415722612"/>
  </r>
  <r>
    <s v="DE Florida"/>
    <x v="30"/>
    <s v="Grid Solutions"/>
    <s v="PEF Grid Solutions Transmission GG"/>
    <s v="AFUDC Not Eligible"/>
    <s v="Major Projects"/>
    <s v="Other Transmission &amp; Distribution Expansion"/>
    <s v="Grid Solutions - 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6.5407571656976913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8.7210095542635884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8.7210095542635884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8.7210095542635884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8.7210095542635884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0.72675079618863236"/>
    <n v="-8.7210095542635884"/>
  </r>
  <r>
    <s v="DE Florida"/>
    <x v="30"/>
    <s v="Integrated Grid Strategy"/>
    <s v="PEF IGS Exp Electrification OU_DCFC"/>
    <s v="AFUDC Not Eligible"/>
    <s v="Expansion"/>
    <s v="Other Transmission &amp; Distribution Expansion"/>
    <s v="Electrification"/>
    <s v="OU - Other Utility "/>
    <s v="~"/>
    <s v="PEF Distribution Install - EV Charging Station 37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583333333333329"/>
    <n v="9.5166666666666657"/>
    <n v="14.275"/>
    <n v="19.033333333333331"/>
    <n v="23.791666666666668"/>
    <n v="28.55"/>
    <n v="33.30833333333333"/>
    <n v="38.066666666666663"/>
    <n v="42.825000000000003"/>
    <n v="47.583333333333336"/>
    <n v="52.341666666666669"/>
    <n v="314.04999999999995"/>
    <n v="57.1"/>
    <n v="63.427777777777777"/>
    <n v="69.755555555555546"/>
    <n v="76.083333333333329"/>
    <n v="82.411111111111111"/>
    <n v="88.738888888888894"/>
    <n v="95.066666666666677"/>
    <n v="101.39444444444446"/>
    <n v="107.72222222222224"/>
    <n v="114.05000000000003"/>
    <n v="120.37777777777781"/>
    <n v="126.70555555555559"/>
    <n v="1102.8333333333335"/>
    <n v="133.03333333333339"/>
    <n v="141.00833333333338"/>
    <n v="148.98333333333341"/>
    <n v="156.9583333333334"/>
    <n v="164.93333333333339"/>
    <n v="172.90833333333339"/>
    <n v="180.88333333333338"/>
    <n v="188.85833333333341"/>
    <n v="196.8333333333334"/>
    <n v="204.80833333333339"/>
    <n v="212.78333333333339"/>
    <n v="220.75833333333338"/>
    <n v="2122.7500000000005"/>
    <n v="228.73333333333338"/>
    <n v="228.73333333333338"/>
    <n v="228.73333333333338"/>
    <n v="228.73333333333338"/>
    <n v="228.73333333333338"/>
    <n v="228.73333333333338"/>
    <n v="228.73333333333338"/>
    <n v="228.73333333333338"/>
    <n v="228.73333333333338"/>
    <n v="228.73333333333338"/>
    <n v="228.73333333333338"/>
    <n v="228.73333333333338"/>
    <n v="2744.8000000000011"/>
  </r>
  <r>
    <s v="DE Florida"/>
    <x v="30"/>
    <s v="Integrated Grid Strategy"/>
    <s v="PEF IGS Exp Electrification OU_L2"/>
    <s v="AFUDC Not Eligible"/>
    <s v="Expansion"/>
    <s v="Other Transmission &amp; Distribution Expansion"/>
    <s v="Electrification"/>
    <s v="OU - Other Utility "/>
    <s v="~"/>
    <s v="PEF Dist Install - L2 Charger 370.X"/>
    <n v="0"/>
    <n v="0"/>
    <n v="0"/>
    <n v="0"/>
    <n v="0"/>
    <n v="0"/>
    <n v="0"/>
    <n v="0"/>
    <n v="0"/>
    <n v="0"/>
    <n v="0"/>
    <n v="0"/>
    <n v="0"/>
    <n v="0"/>
    <n v="8.2409166666666671"/>
    <n v="16.481833333333334"/>
    <n v="24.722750000000001"/>
    <n v="32.963666666666668"/>
    <n v="41.204583333333332"/>
    <n v="49.445500000000003"/>
    <n v="57.686416666666666"/>
    <n v="65.927333333333337"/>
    <n v="74.16825"/>
    <n v="82.409166666666664"/>
    <n v="90.650083333333328"/>
    <n v="543.90049999999997"/>
    <n v="98.891000000000005"/>
    <n v="105.26166666666666"/>
    <n v="111.63233333333332"/>
    <n v="118.00299999999999"/>
    <n v="124.37366666666665"/>
    <n v="130.74433333333332"/>
    <n v="137.11499999999998"/>
    <n v="143.48566666666665"/>
    <n v="149.85633333333331"/>
    <n v="156.22699999999998"/>
    <n v="162.59766666666664"/>
    <n v="168.96833333333331"/>
    <n v="1607.1559999999999"/>
    <n v="175.33899999999997"/>
    <n v="178.71052777595196"/>
    <n v="182.08205555190395"/>
    <n v="185.45358332785594"/>
    <n v="188.82511110380793"/>
    <n v="192.19663887975992"/>
    <n v="195.56816665571191"/>
    <n v="198.9396944316639"/>
    <n v="202.31122220761586"/>
    <n v="205.68274998356785"/>
    <n v="209.05427775951983"/>
    <n v="212.42580553547182"/>
    <n v="2326.5888332128307"/>
    <n v="215.79733333333314"/>
    <n v="217.60358333379449"/>
    <n v="219.40983333425581"/>
    <n v="221.21608333471713"/>
    <n v="223.02233333517844"/>
    <n v="224.82858333563979"/>
    <n v="226.63483333610111"/>
    <n v="228.44108333656243"/>
    <n v="230.24733333702375"/>
    <n v="232.05358333748509"/>
    <n v="233.85983333794641"/>
    <n v="235.66608333840773"/>
    <n v="2708.7805000304447"/>
    <n v="237.47233333333307"/>
    <n v="239.60844444508771"/>
    <n v="241.74455555684239"/>
    <n v="243.88066666859703"/>
    <n v="246.0167777803517"/>
    <n v="248.15288889210635"/>
    <n v="250.28900000386102"/>
    <n v="252.42511111561566"/>
    <n v="254.56122222737034"/>
    <n v="256.69733333912501"/>
    <n v="258.83344445087965"/>
    <n v="260.9695555626343"/>
    <n v="2990.6513333758048"/>
    <n v="263.10566666666631"/>
    <n v="263.10566666666631"/>
    <n v="263.10566666666631"/>
    <n v="263.10566666666631"/>
    <n v="263.10566666666631"/>
    <n v="263.10566666666631"/>
    <n v="263.10566666666631"/>
    <n v="263.10566666666631"/>
    <n v="263.10566666666631"/>
    <n v="263.10566666666631"/>
    <n v="263.10566666666631"/>
    <n v="263.10566666666631"/>
    <n v="3157.2679999999959"/>
  </r>
  <r>
    <s v="DE Florida"/>
    <x v="30"/>
    <s v="Integrated Grid Strategy"/>
    <s v="PEF IGS Exp Outdoor Lighting IK"/>
    <s v="AFUDC Not Eligible"/>
    <s v="Expansion"/>
    <s v="Other Transmission &amp; Distribution Expansion"/>
    <s v="Customer Solutions"/>
    <s v="IK - Distrib Lines OH/UG (Line Ext)"/>
    <s v="~"/>
    <s v="D DIS 373-ZZ-STREET LIGHT&amp;SIG-50226"/>
    <n v="0"/>
    <n v="0"/>
    <n v="0"/>
    <n v="0"/>
    <n v="0"/>
    <n v="0"/>
    <n v="0"/>
    <n v="0"/>
    <n v="0"/>
    <n v="0"/>
    <n v="0"/>
    <n v="0"/>
    <n v="0"/>
    <n v="0"/>
    <n v="19.019864574831839"/>
    <n v="35.379966100118224"/>
    <n v="53.807802049234148"/>
    <n v="70.447928255850087"/>
    <n v="85.082331321102373"/>
    <n v="101.60618376840011"/>
    <n v="115.74642275569786"/>
    <n v="130.7005782504956"/>
    <n v="147.44244319938426"/>
    <n v="166.34990856190927"/>
    <n v="181.97263824488883"/>
    <n v="1107.5560670819125"/>
    <n v="197.11573806582297"/>
    <n v="215.9325971488025"/>
    <n v="232.08591396564569"/>
    <n v="250.3100335050753"/>
    <n v="266.74390241791394"/>
    <n v="281.16919944461625"/>
    <n v="297.48662959609129"/>
    <n v="311.41706055711177"/>
    <n v="326.16256419358683"/>
    <n v="342.69831695051641"/>
    <n v="361.4027461642641"/>
    <n v="376.81777397642094"/>
    <n v="3459.3424759858681"/>
    <n v="391.7524909285778"/>
    <n v="408.03158183766874"/>
    <n v="424.31067274675968"/>
    <n v="440.58976365585056"/>
    <n v="456.8688545649415"/>
    <n v="473.14794547403244"/>
    <n v="489.42703638312338"/>
    <n v="505.70612729221432"/>
    <n v="521.9852182013052"/>
    <n v="538.2643091103962"/>
    <n v="554.54340001948708"/>
    <n v="570.82249092857796"/>
    <n v="5775.4498911429355"/>
    <n v="587.10158183766896"/>
    <n v="606.19788189307667"/>
    <n v="622.62397986203314"/>
    <n v="641.12611864909491"/>
    <n v="657.83353117683953"/>
    <n v="672.52734908366926"/>
    <n v="689.11803198380062"/>
    <n v="703.315746396853"/>
    <n v="718.33057192107162"/>
    <n v="735.14012321541338"/>
    <n v="754.1237736894617"/>
    <n v="769.80979714887746"/>
    <n v="8157.2484868578604"/>
    <n v="785.01430911039677"/>
    <n v="804.49401934530033"/>
    <n v="821.24991592196727"/>
    <n v="840.1235354845104"/>
    <n v="857.1663947751141"/>
    <n v="872.15523105434011"/>
    <n v="889.07901705246638"/>
    <n v="903.56178921051378"/>
    <n v="918.87807820842283"/>
    <n v="936.02512697925533"/>
    <n v="955.38992588596454"/>
    <n v="971.39088894376857"/>
    <n v="10554.528231972019"/>
    <n v="986.90067274676051"/>
    <n v="986.90067274676051"/>
    <n v="986.90067274676051"/>
    <n v="986.90067274676051"/>
    <n v="986.90067274676051"/>
    <n v="986.90067274676051"/>
    <n v="986.90067274676051"/>
    <n v="986.90067274676051"/>
    <n v="986.90067274676051"/>
    <n v="986.90067274676051"/>
    <n v="986.90067274676051"/>
    <n v="986.90067274676051"/>
    <n v="11842.808072961127"/>
  </r>
  <r>
    <s v="DE Florida"/>
    <x v="30"/>
    <s v="Integrated Grid Strategy"/>
    <s v="PEF IGS Maint Outdoor Lighting IK"/>
    <s v="AFUDC Not Eligible"/>
    <s v="Maintenance"/>
    <s v="Maintenance"/>
    <s v="Customer Solu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4.6222213281126852"/>
    <n v="8.5578017055259998"/>
    <n v="13.026185286298261"/>
    <n v="17.033056273936161"/>
    <n v="20.522132319493686"/>
    <n v="24.498986031865631"/>
    <n v="27.860489299940884"/>
    <n v="31.432112119237569"/>
    <n v="35.465247921000767"/>
    <n v="40.057452181491307"/>
    <n v="43.80167326290384"/>
    <n v="266.87735772980676"/>
    <n v="47.422073950108327"/>
    <n v="52.051297910116212"/>
    <n v="55.983927149822669"/>
    <n v="60.457083787037007"/>
    <n v="64.462037054274987"/>
    <n v="67.941689678486966"/>
    <n v="71.916190734535036"/>
    <n v="75.266421175679639"/>
    <n v="78.829816913465294"/>
    <n v="82.861415917405409"/>
    <n v="87.460187588356931"/>
    <n v="91.198683748128403"/>
    <n v="835.85082560741682"/>
    <n v="94.811564510786013"/>
    <n v="99.287399264418852"/>
    <n v="103.08484388560062"/>
    <n v="107.40868981600468"/>
    <n v="111.27656842401187"/>
    <n v="114.63287395694921"/>
    <n v="118.47109602141239"/>
    <n v="121.70136173961214"/>
    <n v="125.13922228451089"/>
    <n v="129.03305010164706"/>
    <n v="133.47922851237368"/>
    <n v="137.0876133738295"/>
    <n v="1395.4135118911572"/>
    <n v="140.5736655746158"/>
    <n v="145.41506110801242"/>
    <n v="149.52265945318999"/>
    <n v="154.19965257889967"/>
    <n v="158.38343755919351"/>
    <n v="162.01386707911456"/>
    <n v="166.1655733377055"/>
    <n v="169.65966882616897"/>
    <n v="173.37831430855724"/>
    <n v="177.59016788210519"/>
    <n v="182.39948491082365"/>
    <n v="186.30258216812271"/>
    <n v="1965.6041347865089"/>
    <n v="190.07335529092785"/>
    <n v="195.15845800774557"/>
    <n v="199.47282549963361"/>
    <n v="204.38525008589716"/>
    <n v="208.77963931171348"/>
    <n v="212.59281815397466"/>
    <n v="216.9535138726693"/>
    <n v="220.62349587241317"/>
    <n v="224.52933131075588"/>
    <n v="228.95320205255845"/>
    <n v="234.00461149020384"/>
    <n v="238.10418367557548"/>
    <n v="2573.6306846240682"/>
    <n v="242.06477077556136"/>
    <n v="242.06477077556136"/>
    <n v="242.06477077556136"/>
    <n v="242.06477077556136"/>
    <n v="242.06477077556136"/>
    <n v="242.06477077556136"/>
    <n v="242.06477077556136"/>
    <n v="242.06477077556136"/>
    <n v="242.06477077556136"/>
    <n v="242.06477077556136"/>
    <n v="242.06477077556136"/>
    <n v="242.06477077556136"/>
    <n v="2904.7772493067368"/>
  </r>
  <r>
    <s v="DE Florida"/>
    <x v="30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.3384291378373"/>
    <n v="285.3384291378373"/>
    <n v="285.3384291378373"/>
    <n v="285.3384291378373"/>
    <n v="285.3384291378373"/>
    <n v="285.3384291378373"/>
    <n v="285.3384291378373"/>
    <n v="285.3384291378373"/>
    <n v="285.3384291378373"/>
    <n v="285.3384291378373"/>
    <n v="2853.3842913783733"/>
  </r>
  <r>
    <s v="DE Florida"/>
    <x v="30"/>
    <s v="Integrated Grid Strategy"/>
    <s v="PEF Solar Growth Battery BY - 2024 Dixie Count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23"/>
    <n v="22.23"/>
    <n v="22.23"/>
    <n v="22.23"/>
    <n v="22.23"/>
    <n v="22.23"/>
    <n v="133.38"/>
    <n v="22.23"/>
    <n v="22.23"/>
    <n v="22.23"/>
    <n v="22.23"/>
    <n v="22.23"/>
    <n v="22.23"/>
    <n v="22.23"/>
    <n v="22.23"/>
    <n v="22.23"/>
    <n v="22.23"/>
    <n v="22.23"/>
    <n v="22.23"/>
    <n v="266.75999999999993"/>
    <n v="22.23"/>
    <n v="22.23"/>
    <n v="22.23"/>
    <n v="22.23"/>
    <n v="22.23"/>
    <n v="22.23"/>
    <n v="22.23"/>
    <n v="22.23"/>
    <n v="22.23"/>
    <n v="22.23"/>
    <n v="22.23"/>
    <n v="22.23"/>
    <n v="266.75999999999993"/>
    <n v="22.23"/>
    <n v="22.23"/>
    <n v="22.23"/>
    <n v="22.23"/>
    <n v="22.23"/>
    <n v="22.23"/>
    <n v="22.23"/>
    <n v="22.23"/>
    <n v="22.23"/>
    <n v="22.23"/>
    <n v="22.23"/>
    <n v="22.23"/>
    <n v="266.75999999999993"/>
  </r>
  <r>
    <s v="DE Florida"/>
    <x v="30"/>
    <s v="Integrated Grid Strategy"/>
    <s v="PEF Solar Growth Battery BY - 2024 J Hopkins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581.39726400000006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581.39726400000006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581.39726400000006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581.39726400000006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581.39726400000006"/>
  </r>
  <r>
    <s v="DE Florida"/>
    <x v="30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1.20809186367649"/>
    <n v="727.47084186367658"/>
    <n v="753.73359186367668"/>
    <n v="779.99634186367666"/>
    <n v="806.25909186367664"/>
    <n v="832.52184186367663"/>
    <n v="858.78459186367661"/>
    <n v="885.04734186367659"/>
    <n v="911.31009186367658"/>
    <n v="7256.3318267730892"/>
    <n v="937.57284186367667"/>
    <n v="937.57284186367667"/>
    <n v="937.57284186367667"/>
    <n v="937.57284186367667"/>
    <n v="937.57284186367667"/>
    <n v="937.57284186367667"/>
    <n v="937.57284186367667"/>
    <n v="937.57284186367667"/>
    <n v="937.57284186367667"/>
    <n v="937.57284186367667"/>
    <n v="937.57284186367667"/>
    <n v="937.57284186367667"/>
    <n v="11250.874102364121"/>
  </r>
  <r>
    <s v="DE Florida"/>
    <x v="30"/>
    <s v="Other Departments (Jamil)"/>
    <s v="PEF OthJamil_Network Upgrades_Solar"/>
    <s v="AFUDC Not Eligible"/>
    <s v="Expansion"/>
    <s v="Other Transmission &amp; Distribution Expansion"/>
    <s v="Renewable Generation - Solar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981772951884851"/>
    <n v="13.981772951884851"/>
    <n v="13.981772951884851"/>
    <n v="13.981772951884851"/>
    <n v="13.981772951884851"/>
    <n v="13.981772951884851"/>
    <n v="13.981772951884851"/>
    <n v="13.981772951884851"/>
    <n v="13.981772951884851"/>
    <n v="13.981772951884851"/>
    <n v="13.981772951884851"/>
    <n v="13.981772951884851"/>
    <n v="167.78127542261825"/>
    <n v="13.981772951884851"/>
    <n v="13.981772951884851"/>
    <n v="13.981772951884851"/>
    <n v="13.981772951884851"/>
    <n v="13.981772951884851"/>
    <n v="13.981772951884851"/>
    <n v="13.981772951884851"/>
    <n v="13.981772951884851"/>
    <n v="13.981772951884851"/>
    <n v="13.981772951884851"/>
    <n v="13.981772951884851"/>
    <n v="13.981772951884851"/>
    <n v="167.78127542261825"/>
    <n v="13.981772951884851"/>
    <n v="13.981772951884851"/>
    <n v="13.981772951884851"/>
    <n v="13.981772951884851"/>
    <n v="13.981772951884851"/>
    <n v="13.981772951884851"/>
    <n v="13.981772951884851"/>
    <n v="13.981772951884851"/>
    <n v="13.981772951884851"/>
    <n v="13.981772951884851"/>
    <n v="13.981772951884851"/>
    <n v="13.981772951884851"/>
    <n v="167.78127542261825"/>
    <n v="13.981772951884851"/>
    <n v="13.981772951884851"/>
    <n v="13.981772951884851"/>
    <n v="13.981772951884851"/>
    <n v="13.981772951884851"/>
    <n v="13.981772951884851"/>
    <n v="13.981772951884851"/>
    <n v="13.981772951884851"/>
    <n v="13.981772951884851"/>
    <n v="13.981772951884851"/>
    <n v="13.981772951884851"/>
    <n v="13.981772951884851"/>
    <n v="167.78127542261825"/>
    <n v="13.981772951884851"/>
    <n v="13.981772951884851"/>
    <n v="13.981772951884851"/>
    <n v="13.981772951884851"/>
    <n v="13.981772951884851"/>
    <n v="13.981772951884851"/>
    <n v="13.981772951884851"/>
    <n v="13.981772951884851"/>
    <n v="13.981772951884851"/>
    <n v="13.981772951884851"/>
    <n v="13.981772951884851"/>
    <n v="13.981772951884851"/>
    <n v="167.78127542261825"/>
  </r>
  <r>
    <s v="DE Florida"/>
    <x v="30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3.212873919478071"/>
    <n v="73.212873919478071"/>
    <n v="73.212873919478071"/>
    <n v="73.212873919478071"/>
    <n v="73.212873919478071"/>
    <n v="73.212873919478071"/>
    <n v="73.212873919478071"/>
    <n v="73.212873919478071"/>
    <n v="73.212873919478071"/>
    <n v="73.212873919478071"/>
    <n v="73.212873919478071"/>
    <n v="73.212873919478071"/>
    <n v="878.55448703373679"/>
    <n v="73.212873919478071"/>
    <n v="73.212873919478071"/>
    <n v="73.212873919478071"/>
    <n v="73.212873919478071"/>
    <n v="73.212873919478071"/>
    <n v="73.212873919478071"/>
    <n v="73.212873919478071"/>
    <n v="73.212873919478071"/>
    <n v="73.212873919478071"/>
    <n v="73.212873919478071"/>
    <n v="73.212873919478071"/>
    <n v="73.212873919478071"/>
    <n v="878.55448703373679"/>
    <n v="73.212873919478071"/>
    <n v="73.212873919478071"/>
    <n v="73.212873919478071"/>
    <n v="73.212873919478071"/>
    <n v="73.212873919478071"/>
    <n v="73.212873919478071"/>
    <n v="73.212873919478071"/>
    <n v="73.212873919478071"/>
    <n v="73.212873919478071"/>
    <n v="73.212873919478071"/>
    <n v="73.212873919478071"/>
    <n v="73.212873919478071"/>
    <n v="878.55448703373679"/>
    <n v="73.212873919478071"/>
    <n v="73.212873919478071"/>
    <n v="73.212873919478071"/>
    <n v="73.212873919478071"/>
    <n v="73.212873919478071"/>
    <n v="73.212873919478071"/>
    <n v="73.212873919478071"/>
    <n v="73.212873919478071"/>
    <n v="73.212873919478071"/>
    <n v="73.212873919478071"/>
    <n v="73.212873919478071"/>
    <n v="73.212873919478071"/>
    <n v="878.55448703373679"/>
  </r>
  <r>
    <s v="DE Florida"/>
    <x v="30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5.45060461238043"/>
    <n v="165.45060461238043"/>
    <n v="165.45060461238043"/>
    <n v="165.45060461238043"/>
    <n v="165.45060461238043"/>
    <n v="165.45060461238043"/>
    <n v="165.45060461238043"/>
    <n v="165.45060461238043"/>
    <n v="165.45060461238043"/>
    <n v="165.45060461238043"/>
    <n v="165.45060461238043"/>
    <n v="165.45060461238043"/>
    <n v="1985.4072553485651"/>
    <n v="165.45060461238043"/>
    <n v="165.45060461238043"/>
    <n v="165.45060461238043"/>
    <n v="165.45060461238043"/>
    <n v="165.45060461238043"/>
    <n v="165.45060461238043"/>
    <n v="165.45060461238043"/>
    <n v="165.45060461238043"/>
    <n v="165.45060461238043"/>
    <n v="165.45060461238043"/>
    <n v="165.45060461238043"/>
    <n v="165.45060461238043"/>
    <n v="1985.4072553485651"/>
    <n v="165.45060461238043"/>
    <n v="165.45060461238043"/>
    <n v="165.45060461238043"/>
    <n v="165.45060461238043"/>
    <n v="165.45060461238043"/>
    <n v="165.45060461238043"/>
    <n v="165.45060461238043"/>
    <n v="165.45060461238043"/>
    <n v="165.45060461238043"/>
    <n v="165.45060461238043"/>
    <n v="165.45060461238043"/>
    <n v="165.45060461238043"/>
    <n v="1985.4072553485651"/>
    <n v="165.45060461238043"/>
    <n v="165.45060461238043"/>
    <n v="165.45060461238043"/>
    <n v="165.45060461238043"/>
    <n v="165.45060461238043"/>
    <n v="165.45060461238043"/>
    <n v="165.45060461238043"/>
    <n v="165.45060461238043"/>
    <n v="165.45060461238043"/>
    <n v="165.45060461238043"/>
    <n v="165.45060461238043"/>
    <n v="165.45060461238043"/>
    <n v="1985.4072553485651"/>
  </r>
  <r>
    <s v="DE Florida"/>
    <x v="30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435625588809529"/>
    <n v="46.435625588809529"/>
    <n v="46.435625588809529"/>
    <n v="46.435625588809529"/>
    <n v="46.435625588809529"/>
    <n v="46.435625588809529"/>
    <n v="46.435625588809529"/>
    <n v="46.435625588809529"/>
    <n v="46.435625588809529"/>
    <n v="46.435625588809529"/>
    <n v="46.435625588809529"/>
    <n v="46.435625588809529"/>
    <n v="557.22750706571446"/>
    <n v="46.435625588809529"/>
    <n v="46.435625588809529"/>
    <n v="46.435625588809529"/>
    <n v="46.435625588809529"/>
    <n v="46.435625588809529"/>
    <n v="46.435625588809529"/>
    <n v="46.435625588809529"/>
    <n v="46.435625588809529"/>
    <n v="46.435625588809529"/>
    <n v="46.435625588809529"/>
    <n v="46.435625588809529"/>
    <n v="46.435625588809529"/>
    <n v="557.22750706571446"/>
    <n v="46.435625588809529"/>
    <n v="46.435625588809529"/>
    <n v="46.435625588809529"/>
    <n v="46.435625588809529"/>
    <n v="46.435625588809529"/>
    <n v="46.435625588809529"/>
    <n v="46.435625588809529"/>
    <n v="46.435625588809529"/>
    <n v="46.435625588809529"/>
    <n v="46.435625588809529"/>
    <n v="46.435625588809529"/>
    <n v="46.435625588809529"/>
    <n v="557.22750706571446"/>
    <n v="46.435625588809529"/>
    <n v="46.435625588809529"/>
    <n v="46.435625588809529"/>
    <n v="46.435625588809529"/>
    <n v="46.435625588809529"/>
    <n v="46.435625588809529"/>
    <n v="46.435625588809529"/>
    <n v="46.435625588809529"/>
    <n v="46.435625588809529"/>
    <n v="46.435625588809529"/>
    <n v="46.435625588809529"/>
    <n v="46.435625588809529"/>
    <n v="557.22750706571446"/>
  </r>
  <r>
    <s v="DE Florida"/>
    <x v="30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0"/>
    <n v="0"/>
    <n v="1.0144324155196889"/>
    <n v="1.0144324155196889"/>
    <n v="1.0144324155196889"/>
    <n v="2.0522812016612657"/>
    <n v="2.0522812016612657"/>
    <n v="2.0522812016612657"/>
    <n v="3.0901382777580078"/>
    <n v="3.0901382777580078"/>
    <n v="3.0901382777580078"/>
    <n v="18.470555684816887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9.536044745820355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9.536044745820355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9.536044745820355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9.536044745820355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9.536044745820355"/>
  </r>
  <r>
    <s v="DE Florida"/>
    <x v="30"/>
    <s v="Other Departments (Savoy)"/>
    <s v="PEF Other Savoy Exp Other OU"/>
    <s v="AFUDC Not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0"/>
    <n v="0"/>
    <n v="2.3136648133333333"/>
    <n v="2.3136648133333333"/>
    <n v="2.3136648133333333"/>
    <n v="4.6521502633333327"/>
    <n v="4.6521502633333327"/>
    <n v="4.6521502633333327"/>
    <n v="6.990635713333333"/>
    <n v="6.990635713333333"/>
    <n v="6.990635713333333"/>
    <n v="41.869352370000001"/>
    <n v="9.3291211633333315"/>
    <n v="9.3291211633333315"/>
    <n v="9.3291211633333315"/>
    <n v="11.642785976666664"/>
    <n v="11.642785976666664"/>
    <n v="11.642785976666664"/>
    <n v="13.981271426666664"/>
    <n v="13.981271426666664"/>
    <n v="13.981271426666664"/>
    <n v="16.319756876666663"/>
    <n v="16.319756876666663"/>
    <n v="16.319756876666663"/>
    <n v="153.81880632999997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223.89890791999991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223.89890791999991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223.89890791999991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223.89890791999991"/>
  </r>
  <r>
    <s v="DE Florida"/>
    <x v="30"/>
    <s v="Other Departments (Savoy)"/>
    <s v="PEF Other Savoy Exp SEEM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0.57374519000000002"/>
    <n v="1.14749038"/>
    <n v="2.2497136466666667"/>
    <n v="2.8322456966666669"/>
    <n v="3.4147777466666667"/>
    <n v="3.9973097966666664"/>
    <n v="4.3199962383333332"/>
    <n v="4.3199962383333332"/>
    <n v="4.3199962383333332"/>
    <n v="4.3199962383333332"/>
    <n v="4.3199962383333332"/>
    <n v="35.815263648333328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51.839954859999985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51.839954859999985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51.839954859999985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51.839954859999985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51.839954859999985"/>
  </r>
  <r>
    <s v="DE Florida"/>
    <x v="30"/>
    <s v="Regulated &amp; Renewable Energy"/>
    <s v="PEF Fossil Hydro Maint Rotables Bartow CC BG"/>
    <s v="AFUDC Not Eligible"/>
    <s v="Maintenance"/>
    <s v="Maintenance"/>
    <s v="Fossil Hydro"/>
    <s v="BG - Cust - Other Production Plant"/>
    <s v="~"/>
    <s v="PEF Bartow 343.1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830806026666682"/>
    <n v="8.3830806026666682"/>
    <n v="8.3830806026666682"/>
    <n v="8.3830806026666682"/>
    <n v="214.73986816403175"/>
    <n v="248.27219057469841"/>
    <n v="223.56601042133337"/>
    <n v="223.56601042133337"/>
    <n v="223.56601042133337"/>
    <n v="223.56601042133337"/>
    <n v="223.56601042133337"/>
    <n v="223.56601042133337"/>
    <n v="223.56601042133337"/>
    <n v="223.56601042133337"/>
    <n v="634.7937393386668"/>
    <n v="634.7937393386668"/>
    <n v="634.7937393386668"/>
    <n v="839.3225587413333"/>
    <n v="4532.2318601280012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10138.39551776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10138.39551776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10138.39551776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10138.39551776"/>
  </r>
  <r>
    <s v="DE Florida"/>
    <x v="30"/>
    <s v="Regulated &amp; Renewable Energy"/>
    <s v="PEF Fossil Hydro Maint Rotables Citrus 1&amp;2 BG"/>
    <s v="AFUDC Not Eligible"/>
    <s v="Maintenance"/>
    <s v="Maintenance"/>
    <s v="Fossil Hydro"/>
    <s v="BG - Cust - Other Production Plant"/>
    <s v="~"/>
    <s v="PEF CITRUS CC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313790306326148"/>
    <n v="1.1313790306326148"/>
    <n v="1.1313790306326148"/>
    <n v="1.1313790306326148"/>
    <n v="1.1313790306326148"/>
    <n v="1.1313790306326148"/>
    <n v="6.7882741837956884"/>
    <n v="2.340245963849712"/>
    <n v="2.340245963849712"/>
    <n v="2.340245963849712"/>
    <n v="2.340245963849712"/>
    <n v="2.340245963849712"/>
    <n v="2.340245963849712"/>
    <n v="2.340245963849712"/>
    <n v="2.340245963849712"/>
    <n v="2.340245963849712"/>
    <n v="347.85691994817665"/>
    <n v="347.85691994817665"/>
    <n v="347.85691994817665"/>
    <n v="1064.6329735191773"/>
    <n v="347.85691994817665"/>
    <n v="347.85691994817665"/>
    <n v="347.85691994817665"/>
    <n v="347.85691994817665"/>
    <n v="347.85691994817665"/>
    <n v="347.85691994817665"/>
    <n v="347.85691994817665"/>
    <n v="347.85691994817665"/>
    <n v="347.85691994817665"/>
    <n v="347.85691994817665"/>
    <n v="347.85691994817665"/>
    <n v="347.85691994817665"/>
    <n v="4174.2830393781196"/>
    <n v="772.17556837172299"/>
    <n v="772.17556837172299"/>
    <n v="772.17556837172299"/>
    <n v="772.17556837172299"/>
    <n v="772.17556837172299"/>
    <n v="772.17556837172299"/>
    <n v="772.17556837172299"/>
    <n v="772.17556837172299"/>
    <n v="772.17556837172299"/>
    <n v="772.17556837172299"/>
    <n v="772.17556837172299"/>
    <n v="772.17556837172299"/>
    <n v="9266.1068204606763"/>
    <n v="772.17556837172299"/>
    <n v="772.17556837172299"/>
    <n v="772.17556837172299"/>
    <n v="772.17556837172299"/>
    <n v="772.17556837172299"/>
    <n v="772.17556837172299"/>
    <n v="772.17556837172299"/>
    <n v="772.17556837172299"/>
    <n v="772.17556837172299"/>
    <n v="772.17556837172299"/>
    <n v="772.17556837172299"/>
    <n v="772.17556837172299"/>
    <n v="9266.1068204606763"/>
  </r>
  <r>
    <s v="DE Florida"/>
    <x v="30"/>
    <s v="Regulated &amp; Renewable Energy"/>
    <s v="PEF Fossil Hydro Maint Rotables Debary 7-10 BG"/>
    <s v="AFUDC Not Eligible"/>
    <s v="Maintenance"/>
    <s v="Maintenance"/>
    <s v="Fossil Hydro"/>
    <s v="BG - Other Production Plant"/>
    <s v="~"/>
    <s v="D OTH 343.1 DEBARY (NEW)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097082255833334"/>
    <n v="1.3097082255833334"/>
    <n v="2.6194164511666669"/>
    <n v="1.3097082255833334"/>
    <n v="1.3097082255833334"/>
    <n v="1.3097082255833334"/>
    <n v="1.3097082255833334"/>
    <n v="1.3097082255833334"/>
    <n v="1.3097082255833334"/>
    <n v="2.5400333443333336"/>
    <n v="2.5400333443333336"/>
    <n v="2.5400333443333336"/>
    <n v="2.5400333443333336"/>
    <n v="2.5400333443333336"/>
    <n v="2.5400333443333336"/>
    <n v="23.098449419500007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30.48040013200001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30.48040013200001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30.48040013200001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30.48040013200001"/>
  </r>
  <r>
    <s v="DE Florida"/>
    <x v="30"/>
    <s v="Regulated &amp; Renewable Energy"/>
    <s v="PEF Fossil Hydro Maint Rotables Hines 1 BG"/>
    <s v="AFUDC Not Eligible"/>
    <s v="Maintenance"/>
    <s v="Maintenance"/>
    <s v="Fossil Hydro"/>
    <s v="BG - Other Production Plant"/>
    <s v="~"/>
    <s v="PEF Hines 1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023320634037404"/>
    <n v="32.023320634037404"/>
    <n v="32.023320634037404"/>
    <n v="32.023320634037404"/>
    <n v="32.023320634037404"/>
    <n v="160.11660317018703"/>
    <n v="55.739496780000017"/>
    <n v="55.739496780000017"/>
    <n v="55.739496780000017"/>
    <n v="55.739496780000017"/>
    <n v="55.739496780000017"/>
    <n v="55.739496780000017"/>
    <n v="55.739496780000017"/>
    <n v="55.739496780000017"/>
    <n v="55.739496780000017"/>
    <n v="55.739496780000017"/>
    <n v="55.739496780000017"/>
    <n v="55.739496780000017"/>
    <n v="668.87396136000007"/>
    <n v="55.739496780000017"/>
    <n v="55.739496780000017"/>
    <n v="55.739496780000017"/>
    <n v="55.739496780000017"/>
    <n v="55.739496780000017"/>
    <n v="55.739496780000017"/>
    <n v="55.739496780000017"/>
    <n v="55.739496780000017"/>
    <n v="55.739496780000017"/>
    <n v="55.739496780000017"/>
    <n v="55.739496780000017"/>
    <n v="55.739496780000017"/>
    <n v="668.87396136000007"/>
  </r>
  <r>
    <s v="DE Florida"/>
    <x v="30"/>
    <s v="Regulated &amp; Renewable Energy"/>
    <s v="PEF Fossil Hydro Maint Rotables Hines 2 BG"/>
    <s v="AFUDC Not Eligible"/>
    <s v="Maintenance"/>
    <s v="Maintenance"/>
    <s v="Fossil Hydro"/>
    <s v="BG - Other Production Plant"/>
    <s v="~"/>
    <s v="PEF Hines 2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.732000169242355"/>
    <n v="25.732000169242355"/>
    <n v="25.732000169242355"/>
    <n v="25.732000169242355"/>
    <n v="25.732000169242355"/>
    <n v="128.66000084621177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616.18748147060523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616.18748147060523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616.18748147060523"/>
  </r>
  <r>
    <s v="DE Florida"/>
    <x v="30"/>
    <s v="Regulated &amp; Renewable Energy"/>
    <s v="PEF Fossil Hydro Maint Rotables Hines 4 BG"/>
    <s v="AFUDC Not Eligible"/>
    <s v="Maintenance"/>
    <s v="Maintenance"/>
    <s v="Fossil Hydro"/>
    <s v="BG - Other Production Plant"/>
    <s v="~"/>
    <s v="PEF Hines 4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883.2158682180004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883.2158682180004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883.2158682180004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883.2158682180004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883.2158682180004"/>
  </r>
  <r>
    <s v="DE Florida"/>
    <x v="30"/>
    <s v="Regulated &amp; Renewable Energy"/>
    <s v="PEF Fossil Hydro Maint Rotables IC 12-14 BG"/>
    <s v="AFUDC Not Eligible"/>
    <s v="Maintenance"/>
    <s v="Maintenance"/>
    <s v="Fossil Hydro"/>
    <s v="BG - Other Production Plant"/>
    <s v="~"/>
    <s v="D OTH 343.1 INTER CITY 12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31.02077242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31.02077242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31.02077242"/>
    <n v="6.2173560349999999"/>
    <n v="6.2173560349999999"/>
    <n v="6.2173560349999999"/>
    <n v="6.2173560349999999"/>
    <n v="6.2173560349999999"/>
    <n v="6.2173560349999999"/>
    <n v="6.2173560349999999"/>
    <n v="6.2173560349999999"/>
    <n v="6.2173560349999999"/>
    <n v="6.2173560349999999"/>
    <n v="6.2173560349999999"/>
    <n v="6.2173560349999999"/>
    <n v="74.608272420000006"/>
    <n v="6.2173560349999999"/>
    <n v="6.2173560349999999"/>
    <n v="6.2173560349999999"/>
    <n v="6.2173560349999999"/>
    <n v="6.2173560349999999"/>
    <n v="6.2173560349999999"/>
    <n v="6.2173560349999999"/>
    <n v="6.2173560349999999"/>
    <n v="6.2173560349999999"/>
    <n v="6.2173560349999999"/>
    <n v="6.2173560349999999"/>
    <n v="6.2173560349999999"/>
    <n v="74.608272420000006"/>
  </r>
  <r>
    <s v="DE Florida"/>
    <x v="30"/>
    <s v="Regulated &amp; Renewable Energy"/>
    <s v="PEF Fossil Hydro Maint Rotables IC 7-10 BG"/>
    <s v="AFUDC Not Eligible"/>
    <s v="Maintenance"/>
    <s v="Maintenance"/>
    <s v="Fossil Hydro"/>
    <s v="BG - Other Production Plant"/>
    <s v="~"/>
    <s v="D OTH 343.1 INTER CITY 7-10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25127672125"/>
    <n v="6.25127672125"/>
    <n v="6.25127672125"/>
    <n v="6.25127672125"/>
    <n v="6.25127672125"/>
    <n v="6.25127672125"/>
    <n v="6.25127672125"/>
    <n v="6.25127672125"/>
    <n v="6.25127672125"/>
    <n v="6.25127672125"/>
    <n v="6.25127672125"/>
    <n v="6.25127672125"/>
    <n v="75.015320654999996"/>
    <n v="6.25127672125"/>
    <n v="6.25127672125"/>
    <n v="6.25127672125"/>
    <n v="6.25127672125"/>
    <n v="6.25127672125"/>
    <n v="6.25127672125"/>
    <n v="6.25127672125"/>
    <n v="6.25127672125"/>
    <n v="6.25127672125"/>
    <n v="6.25127672125"/>
    <n v="6.25127672125"/>
    <n v="6.25127672125"/>
    <n v="75.015320654999996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35.427585655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35.427585655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35.427585655"/>
  </r>
  <r>
    <s v="DE Florida"/>
    <x v="30"/>
    <s v="Regulated &amp; Renewable Energy"/>
    <s v="PEF Fossil Hydro Maintenance Anclote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1715715353782178E-2"/>
    <n v="0.10442384306456268"/>
    <n v="0.36786090451400011"/>
    <n v="0.36786090451400011"/>
    <n v="0.36786090451400011"/>
    <n v="0.386227170731748"/>
    <n v="0.386227170731748"/>
    <n v="2.022176613423841"/>
    <n v="0.7096745954246455"/>
    <n v="0.7096745954246455"/>
    <n v="0.7096745954246455"/>
    <n v="0.7096745954246455"/>
    <n v="0.7096745954246455"/>
    <n v="0.76261868029509017"/>
    <n v="0.91453580106107091"/>
    <n v="0.91453580106107091"/>
    <n v="0.91453580106107091"/>
    <n v="0.91453580106107091"/>
    <n v="0.91453580106107091"/>
    <n v="0.91453580106107091"/>
    <n v="9.7982064637847426"/>
    <n v="1.0182465494074526"/>
    <n v="1.0182465494074526"/>
    <n v="1.041503767032435"/>
    <n v="1.041503767032435"/>
    <n v="1.5171664096785478"/>
    <n v="1.653413348621422"/>
    <n v="2.490048048460098"/>
    <n v="2.4973199675173068"/>
    <n v="2.504688752390031"/>
    <n v="2.504688752390031"/>
    <n v="2.5702095440410599"/>
    <n v="2.5702095440410599"/>
    <n v="22.42724500001933"/>
    <n v="2.8282363529427452"/>
    <n v="2.8282363529427452"/>
    <n v="2.8282363529427452"/>
    <n v="3.0865853889562578"/>
    <n v="3.2302099243909943"/>
    <n v="3.2534938403347686"/>
    <n v="3.260172347187793"/>
    <n v="3.260172347187793"/>
    <n v="3.260172347187793"/>
    <n v="3.260172347187793"/>
    <n v="3.260172347187793"/>
    <n v="3.260172347187793"/>
    <n v="37.616032295637012"/>
    <n v="3.3230599579723226"/>
    <n v="3.3230599579723226"/>
    <n v="3.3230599579723226"/>
    <n v="3.3463199175294789"/>
    <n v="3.4156091240295976"/>
    <n v="3.5110696317752814"/>
    <n v="3.5289472873649173"/>
    <n v="3.5289472873649173"/>
    <n v="3.5289472873649173"/>
    <n v="3.5289472873649173"/>
    <n v="3.9804052868047641"/>
    <n v="3.9804052868047641"/>
    <n v="42.318778270320536"/>
    <n v="4.0432482854143412"/>
    <n v="4.0432482854143412"/>
    <n v="4.0432482854143412"/>
    <n v="4.0432482854143412"/>
    <n v="4.0432482854143412"/>
    <n v="4.0432482854143412"/>
    <n v="4.0432482854143412"/>
    <n v="4.0432482854143412"/>
    <n v="4.0432482854143412"/>
    <n v="4.0432482854143412"/>
    <n v="4.0432482854143412"/>
    <n v="4.0432482854143412"/>
    <n v="48.518979424972109"/>
  </r>
  <r>
    <s v="DE Florida"/>
    <x v="30"/>
    <s v="Regulated &amp; Renewable Energy"/>
    <s v="PEF Fossil Hydro Maintenance Anclote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095878531760091"/>
    <n v="6.0317417955416888"/>
    <n v="9.658551012354355"/>
    <n v="9.658551012354355"/>
    <n v="9.658551012354355"/>
    <n v="10.007608887907331"/>
    <n v="10.007608887907331"/>
    <n v="57.432200461595428"/>
    <n v="12.949296067859489"/>
    <n v="12.949296067859489"/>
    <n v="12.949296067859489"/>
    <n v="12.949296067859489"/>
    <n v="12.949296067859489"/>
    <n v="16.007458266911332"/>
    <n v="18.880564059890368"/>
    <n v="18.880564059890368"/>
    <n v="18.880564059890368"/>
    <n v="18.880564059890368"/>
    <n v="18.880564059890368"/>
    <n v="18.880564059890368"/>
    <n v="194.03732296555094"/>
    <n v="21.482623617344139"/>
    <n v="21.482623617344139"/>
    <n v="22.826009826389111"/>
    <n v="22.826009826389111"/>
    <n v="41.085910983323089"/>
    <n v="48.497043200963155"/>
    <n v="78.294720598938937"/>
    <n v="78.714762064443036"/>
    <n v="79.140398704864012"/>
    <n v="79.140398704864012"/>
    <n v="82.925018573371091"/>
    <n v="82.925018573371091"/>
    <n v="659.34053829160496"/>
    <n v="97.681317574287874"/>
    <n v="97.681317574287874"/>
    <n v="97.681317574287874"/>
    <n v="112.40940881135947"/>
    <n v="120.6124254449922"/>
    <n v="121.9573468930585"/>
    <n v="122.34310962856141"/>
    <n v="122.34310962856141"/>
    <n v="122.34310962856141"/>
    <n v="122.34310962856141"/>
    <n v="122.34310962856141"/>
    <n v="122.34310962856141"/>
    <n v="1382.0817916436422"/>
    <n v="125.9674594726353"/>
    <n v="125.9674594726353"/>
    <n v="125.9674594726353"/>
    <n v="127.31099877690788"/>
    <n v="131.3132745360731"/>
    <n v="136.82725420774824"/>
    <n v="137.85965752737482"/>
    <n v="137.85965752737482"/>
    <n v="137.85965752737482"/>
    <n v="137.85965752737482"/>
    <n v="163.87207650067711"/>
    <n v="163.87207650067711"/>
    <n v="1652.5366890494886"/>
    <n v="167.49738769581396"/>
    <n v="167.49738769581396"/>
    <n v="167.49738769581396"/>
    <n v="167.49738769581396"/>
    <n v="167.49738769581396"/>
    <n v="167.49738769581396"/>
    <n v="167.49738769581396"/>
    <n v="167.49738769581396"/>
    <n v="167.49738769581396"/>
    <n v="167.49738769581396"/>
    <n v="167.49738769581396"/>
    <n v="167.49738769581396"/>
    <n v="2009.9686523497678"/>
  </r>
  <r>
    <s v="DE Florida"/>
    <x v="30"/>
    <s v="Regulated &amp; Renewable Energy"/>
    <s v="PEF Fossil Hydro Maintenance Anclote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456762306219002"/>
    <n v="3.1182085243546878"/>
    <n v="4.9931474390861625"/>
    <n v="4.9931474390861625"/>
    <n v="4.9931474390861625"/>
    <n v="5.1735986719036777"/>
    <n v="5.1735986719036777"/>
    <n v="29.690524416042429"/>
    <n v="6.6943524361466551"/>
    <n v="6.6943524361466551"/>
    <n v="6.6943524361466551"/>
    <n v="6.6943524361466551"/>
    <n v="6.6943524361466551"/>
    <n v="8.2753198848844605"/>
    <n v="9.7606193686359024"/>
    <n v="9.7606193686359024"/>
    <n v="9.7606193686359024"/>
    <n v="9.7606193686359024"/>
    <n v="9.7606193686359024"/>
    <n v="9.7606193686359024"/>
    <n v="100.31079827743315"/>
    <n v="11.105797025101264"/>
    <n v="11.105797025101264"/>
    <n v="11.800282562794532"/>
    <n v="11.800282562794532"/>
    <n v="21.24003857696481"/>
    <n v="25.071344977843488"/>
    <n v="40.475744267154575"/>
    <n v="40.692891593113409"/>
    <n v="40.912931436528851"/>
    <n v="40.912931436528851"/>
    <n v="42.869452760514527"/>
    <n v="42.869452760514527"/>
    <n v="340.85694698495467"/>
    <n v="50.497963600821315"/>
    <n v="50.497963600821315"/>
    <n v="50.497963600821315"/>
    <n v="58.111896509078477"/>
    <n v="62.352583916339462"/>
    <n v="63.047864534948204"/>
    <n v="63.247291314677447"/>
    <n v="63.247291314677447"/>
    <n v="63.247291314677447"/>
    <n v="63.247291314677447"/>
    <n v="63.247291314677447"/>
    <n v="63.247291314677447"/>
    <n v="714.48998365089483"/>
    <n v="65.120961772427506"/>
    <n v="65.120961772427506"/>
    <n v="65.120961772427506"/>
    <n v="65.815526714894716"/>
    <n v="67.884569595562482"/>
    <n v="70.735112904003998"/>
    <n v="71.268830957224935"/>
    <n v="71.268830957224935"/>
    <n v="71.268830957224935"/>
    <n v="71.268830957224935"/>
    <n v="84.716388521306513"/>
    <n v="84.716388521306513"/>
    <n v="854.30619540325654"/>
    <n v="86.590553730569638"/>
    <n v="86.590553730569638"/>
    <n v="86.590553730569638"/>
    <n v="86.590553730569638"/>
    <n v="86.590553730569638"/>
    <n v="86.590553730569638"/>
    <n v="86.590553730569638"/>
    <n v="86.590553730569638"/>
    <n v="86.590553730569638"/>
    <n v="86.590553730569638"/>
    <n v="86.590553730569638"/>
    <n v="86.590553730569638"/>
    <n v="1039.0866447668354"/>
  </r>
  <r>
    <s v="DE Florida"/>
    <x v="30"/>
    <s v="Regulated &amp; Renewable Energy"/>
    <s v="PEF Fossil Hydro Maintenance Anclote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264628479009926"/>
    <n v="0.55733386098391147"/>
    <n v="0.89245158524596446"/>
    <n v="0.89245158524596446"/>
    <n v="0.89245158524596446"/>
    <n v="0.92470458613412843"/>
    <n v="0.92470458613412843"/>
    <n v="5.3067440737801608"/>
    <n v="1.1965169297960263"/>
    <n v="1.1965169297960263"/>
    <n v="1.1965169297960263"/>
    <n v="1.1965169297960263"/>
    <n v="1.1965169297960263"/>
    <n v="1.4790915829704077"/>
    <n v="1.7445669960260231"/>
    <n v="1.7445669960260231"/>
    <n v="1.7445669960260231"/>
    <n v="1.7445669960260231"/>
    <n v="1.7445669960260231"/>
    <n v="1.7445669960260231"/>
    <n v="17.929078208106677"/>
    <n v="1.984997695618919"/>
    <n v="1.984997695618919"/>
    <n v="2.1091266361935852"/>
    <n v="2.1091266361935852"/>
    <n v="3.7963428367435488"/>
    <n v="4.4811317855688593"/>
    <n v="7.2344395761452827"/>
    <n v="7.2732514247107973"/>
    <n v="7.3125802676671183"/>
    <n v="7.3125802676671183"/>
    <n v="7.6622792980670127"/>
    <n v="7.6622792980670127"/>
    <n v="60.923133418261756"/>
    <n v="9.0257619377794445"/>
    <n v="9.0257619377794445"/>
    <n v="9.0257619377794445"/>
    <n v="10.386640133493893"/>
    <n v="11.144600671502539"/>
    <n v="11.268872077178633"/>
    <n v="11.304516744357766"/>
    <n v="11.304516744357766"/>
    <n v="11.304516744357766"/>
    <n v="11.304516744357766"/>
    <n v="11.304516744357766"/>
    <n v="11.304516744357766"/>
    <n v="127.70449916166001"/>
    <n v="11.63940826189655"/>
    <n v="11.63940826189655"/>
    <n v="11.63940826189655"/>
    <n v="11.763551203785184"/>
    <n v="12.133361216348492"/>
    <n v="12.642852569358435"/>
    <n v="12.73824658451994"/>
    <n v="12.73824658451994"/>
    <n v="12.73824658451994"/>
    <n v="12.73824658451994"/>
    <n v="15.141796984226515"/>
    <n v="15.141796984226515"/>
    <n v="152.69457008171455"/>
    <n v="15.476775825834823"/>
    <n v="15.476775825834823"/>
    <n v="15.476775825834823"/>
    <n v="15.476775825834823"/>
    <n v="15.476775825834823"/>
    <n v="15.476775825834823"/>
    <n v="15.476775825834823"/>
    <n v="15.476775825834823"/>
    <n v="15.476775825834823"/>
    <n v="15.476775825834823"/>
    <n v="15.476775825834823"/>
    <n v="15.476775825834823"/>
    <n v="185.72130991001791"/>
  </r>
  <r>
    <s v="DE Florida"/>
    <x v="30"/>
    <s v="Regulated &amp; Renewable Energy"/>
    <s v="PEF Fossil Hydro Maintenance Anclote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253874339366406E-2"/>
    <n v="0.14331935909880378"/>
    <n v="0.22949545717240269"/>
    <n v="0.22949545717240269"/>
    <n v="0.22949545717240269"/>
    <n v="0.23778937171788594"/>
    <n v="0.23778937171788594"/>
    <n v="1.3646383483911504"/>
    <n v="0.30768638249701663"/>
    <n v="0.30768638249701663"/>
    <n v="0.30768638249701663"/>
    <n v="0.30768638249701663"/>
    <n v="0.30768638249701663"/>
    <n v="0.38035093964239369"/>
    <n v="0.44861839783783131"/>
    <n v="0.44861839783783131"/>
    <n v="0.44861839783783131"/>
    <n v="0.44861839783783131"/>
    <n v="0.44861839783783131"/>
    <n v="0.44861839783783131"/>
    <n v="4.6104932391544651"/>
    <n v="0.51044556497334037"/>
    <n v="0.51044556497334037"/>
    <n v="0.54236535735769353"/>
    <n v="0.54236535735769353"/>
    <n v="0.97623418095134673"/>
    <n v="1.1523278886984374"/>
    <n v="1.8603431729447806"/>
    <n v="1.8703236508456536"/>
    <n v="1.8804370740012104"/>
    <n v="1.8804370740012104"/>
    <n v="1.9703622791604363"/>
    <n v="1.9703622791604363"/>
    <n v="15.666449444425581"/>
    <n v="2.3209822390772654"/>
    <n v="2.3209822390772654"/>
    <n v="2.3209822390772654"/>
    <n v="2.6709337718476065"/>
    <n v="2.8658445216561481"/>
    <n v="2.8978013555105826"/>
    <n v="2.9069675084211655"/>
    <n v="2.9069675084211655"/>
    <n v="2.9069675084211655"/>
    <n v="2.9069675084211655"/>
    <n v="2.9069675084211655"/>
    <n v="2.9069675084211655"/>
    <n v="32.839331416773121"/>
    <n v="2.9930859216605845"/>
    <n v="2.9930859216605845"/>
    <n v="2.9930859216605845"/>
    <n v="3.0250094807720633"/>
    <n v="3.1201067260642854"/>
    <n v="3.25112325489112"/>
    <n v="3.2756539843156176"/>
    <n v="3.2756539843156176"/>
    <n v="3.2756539843156176"/>
    <n v="3.2756539843156176"/>
    <n v="3.8937318027964243"/>
    <n v="3.8937318027964243"/>
    <n v="39.265576769564539"/>
    <n v="3.9798722227149659"/>
    <n v="3.9798722227149659"/>
    <n v="3.9798722227149659"/>
    <n v="3.9798722227149659"/>
    <n v="3.9798722227149659"/>
    <n v="3.9798722227149659"/>
    <n v="3.9798722227149659"/>
    <n v="3.9798722227149659"/>
    <n v="3.9798722227149659"/>
    <n v="3.9798722227149659"/>
    <n v="3.9798722227149659"/>
    <n v="3.9798722227149659"/>
    <n v="47.758466672579594"/>
  </r>
  <r>
    <s v="DE Florida"/>
    <x v="30"/>
    <s v="Regulated &amp; Renewable Energy"/>
    <s v="PEF Fossil Hydro Maintenance Anclote Other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30693069306928E-2"/>
    <n v="7.930693069306928E-2"/>
    <n v="7.930693069306928E-2"/>
    <n v="7.930693069306928E-2"/>
    <n v="7.930693069306928E-2"/>
    <n v="7.930693069306928E-2"/>
    <n v="7.930693069306928E-2"/>
    <n v="7.930693069306928E-2"/>
    <n v="7.930693069306928E-2"/>
    <n v="7.930693069306928E-2"/>
    <n v="7.930693069306928E-2"/>
    <n v="7.930693069306928E-2"/>
    <n v="0.95168316831683131"/>
    <n v="0.46702970297029689"/>
    <n v="0.46702970297029689"/>
    <n v="0.46702970297029689"/>
    <n v="0.46702970297029689"/>
    <n v="0.46702970297029689"/>
    <n v="0.46702970297029689"/>
    <n v="0.46702970297029689"/>
    <n v="0.46702970297029689"/>
    <n v="0.46702970297029689"/>
    <n v="0.46702970297029689"/>
    <n v="0.46702970297029689"/>
    <n v="0.46702970297029689"/>
    <n v="5.6043564356435631"/>
    <n v="0.89660891089108885"/>
    <n v="0.89660891089108885"/>
    <n v="0.89660891089108885"/>
    <n v="0.89660891089108885"/>
    <n v="0.89660891089108885"/>
    <n v="0.89660891089108885"/>
    <n v="0.89660891089108885"/>
    <n v="0.89660891089108885"/>
    <n v="0.89660891089108885"/>
    <n v="0.89660891089108885"/>
    <n v="0.89660891089108885"/>
    <n v="0.89660891089108885"/>
    <n v="10.75930693069307"/>
    <n v="1.3783250825082503"/>
    <n v="1.3783250825082503"/>
    <n v="1.3783250825082503"/>
    <n v="1.3783250825082503"/>
    <n v="1.3783250825082503"/>
    <n v="1.3783250825082503"/>
    <n v="1.3783250825082503"/>
    <n v="1.3783250825082503"/>
    <n v="1.3783250825082503"/>
    <n v="1.3783250825082503"/>
    <n v="1.3783250825082503"/>
    <n v="1.3783250825082503"/>
    <n v="16.539900990099007"/>
    <n v="2.6457673267326722"/>
    <n v="2.6457673267326722"/>
    <n v="2.6457673267326722"/>
    <n v="2.6457673267326722"/>
    <n v="2.6457673267326722"/>
    <n v="2.6457673267326722"/>
    <n v="2.6457673267326722"/>
    <n v="2.6457673267326722"/>
    <n v="2.6457673267326722"/>
    <n v="2.6457673267326722"/>
    <n v="2.6457673267326722"/>
    <n v="2.6457673267326722"/>
    <n v="31.749207920792074"/>
  </r>
  <r>
    <s v="DE Florida"/>
    <x v="30"/>
    <s v="Regulated &amp; Renewable Energy"/>
    <s v="PEF Fossil Hydro Maintenance Anclote Other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733333333333487"/>
    <n v="4.4733333333333487"/>
    <n v="4.4733333333333487"/>
    <n v="4.4733333333333487"/>
    <n v="4.4733333333333487"/>
    <n v="4.4733333333333487"/>
    <n v="4.4733333333333487"/>
    <n v="4.4733333333333487"/>
    <n v="4.4733333333333487"/>
    <n v="4.4733333333333487"/>
    <n v="4.4733333333333487"/>
    <n v="4.4733333333333487"/>
    <n v="53.680000000000199"/>
    <n v="26.941666666666759"/>
    <n v="26.941666666666759"/>
    <n v="26.941666666666759"/>
    <n v="26.941666666666759"/>
    <n v="26.941666666666759"/>
    <n v="26.941666666666759"/>
    <n v="26.941666666666759"/>
    <n v="26.941666666666759"/>
    <n v="26.941666666666759"/>
    <n v="26.941666666666759"/>
    <n v="26.941666666666759"/>
    <n v="26.941666666666759"/>
    <n v="323.30000000000109"/>
    <n v="51.773750000000177"/>
    <n v="51.773750000000177"/>
    <n v="51.773750000000177"/>
    <n v="51.773750000000177"/>
    <n v="51.773750000000177"/>
    <n v="51.773750000000177"/>
    <n v="51.773750000000177"/>
    <n v="51.773750000000177"/>
    <n v="51.773750000000177"/>
    <n v="51.773750000000177"/>
    <n v="51.773750000000177"/>
    <n v="51.773750000000177"/>
    <n v="621.28500000000213"/>
    <n v="79.621944444444708"/>
    <n v="79.621944444444708"/>
    <n v="79.621944444444708"/>
    <n v="79.621944444444708"/>
    <n v="79.621944444444708"/>
    <n v="79.621944444444708"/>
    <n v="79.621944444444708"/>
    <n v="79.621944444444708"/>
    <n v="79.621944444444708"/>
    <n v="79.621944444444708"/>
    <n v="79.621944444444708"/>
    <n v="79.621944444444708"/>
    <n v="955.46333333333644"/>
    <n v="152.83041666666719"/>
    <n v="152.83041666666719"/>
    <n v="152.83041666666719"/>
    <n v="152.83041666666719"/>
    <n v="152.83041666666719"/>
    <n v="152.83041666666719"/>
    <n v="152.83041666666719"/>
    <n v="152.83041666666719"/>
    <n v="152.83041666666719"/>
    <n v="152.83041666666719"/>
    <n v="152.83041666666719"/>
    <n v="152.83041666666719"/>
    <n v="1833.9650000000058"/>
  </r>
  <r>
    <s v="DE Florida"/>
    <x v="30"/>
    <s v="Regulated &amp; Renewable Energy"/>
    <s v="PEF Fossil Hydro Maintenance Anclote Other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017499999999997"/>
    <n v="2.3017499999999997"/>
    <n v="2.3017499999999997"/>
    <n v="2.3017499999999997"/>
    <n v="2.3017499999999997"/>
    <n v="2.3017499999999997"/>
    <n v="2.3017499999999997"/>
    <n v="2.3017499999999997"/>
    <n v="2.3017499999999997"/>
    <n v="2.3017499999999997"/>
    <n v="2.3017499999999997"/>
    <n v="2.3017499999999997"/>
    <n v="27.620999999999992"/>
    <n v="13.884749999999999"/>
    <n v="13.884749999999999"/>
    <n v="13.884749999999999"/>
    <n v="13.884749999999999"/>
    <n v="13.884749999999999"/>
    <n v="13.884749999999999"/>
    <n v="13.884749999999999"/>
    <n v="13.884749999999999"/>
    <n v="13.884749999999999"/>
    <n v="13.884749999999999"/>
    <n v="13.884749999999999"/>
    <n v="13.884749999999999"/>
    <n v="166.61699999999999"/>
    <n v="26.717624999999998"/>
    <n v="26.717624999999998"/>
    <n v="26.717624999999998"/>
    <n v="26.717624999999998"/>
    <n v="26.717624999999998"/>
    <n v="26.717624999999998"/>
    <n v="26.717624999999998"/>
    <n v="26.717624999999998"/>
    <n v="26.717624999999998"/>
    <n v="26.717624999999998"/>
    <n v="26.717624999999998"/>
    <n v="26.717624999999998"/>
    <n v="320.61149999999998"/>
    <n v="41.109749999999998"/>
    <n v="41.109749999999998"/>
    <n v="41.109749999999998"/>
    <n v="41.109749999999998"/>
    <n v="41.109749999999998"/>
    <n v="41.109749999999998"/>
    <n v="41.109749999999998"/>
    <n v="41.109749999999998"/>
    <n v="41.109749999999998"/>
    <n v="41.109749999999998"/>
    <n v="41.109749999999998"/>
    <n v="41.109749999999998"/>
    <n v="493.31700000000006"/>
    <n v="78.952499999999986"/>
    <n v="78.952499999999986"/>
    <n v="78.952499999999986"/>
    <n v="78.952499999999986"/>
    <n v="78.952499999999986"/>
    <n v="78.952499999999986"/>
    <n v="78.952499999999986"/>
    <n v="78.952499999999986"/>
    <n v="78.952499999999986"/>
    <n v="78.952499999999986"/>
    <n v="78.952499999999986"/>
    <n v="78.952499999999986"/>
    <n v="947.42999999999984"/>
  </r>
  <r>
    <s v="DE Florida"/>
    <x v="30"/>
    <s v="Regulated &amp; Renewable Energy"/>
    <s v="PEF Fossil Hydro Maintenance Anclote Other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564356435643603"/>
    <n v="0.43564356435643603"/>
    <n v="0.43564356435643603"/>
    <n v="0.43564356435643603"/>
    <n v="0.43564356435643603"/>
    <n v="0.43564356435643603"/>
    <n v="0.43564356435643603"/>
    <n v="0.43564356435643603"/>
    <n v="0.43564356435643603"/>
    <n v="0.43564356435643603"/>
    <n v="0.43564356435643603"/>
    <n v="0.43564356435643603"/>
    <n v="5.2277227722772324"/>
    <n v="2.5049504950495072"/>
    <n v="2.5049504950495072"/>
    <n v="2.5049504950495072"/>
    <n v="2.5049504950495072"/>
    <n v="2.5049504950495072"/>
    <n v="2.5049504950495072"/>
    <n v="2.5049504950495072"/>
    <n v="2.5049504950495072"/>
    <n v="2.5049504950495072"/>
    <n v="2.5049504950495072"/>
    <n v="2.5049504950495072"/>
    <n v="2.5049504950495072"/>
    <n v="30.059405940594079"/>
    <n v="4.8011551155115555"/>
    <n v="4.8011551155115555"/>
    <n v="4.8011551155115555"/>
    <n v="4.8011551155115555"/>
    <n v="4.8011551155115555"/>
    <n v="4.8011551155115555"/>
    <n v="4.8011551155115555"/>
    <n v="4.8011551155115555"/>
    <n v="4.8011551155115555"/>
    <n v="4.8011551155115555"/>
    <n v="4.8011551155115555"/>
    <n v="4.8011551155115555"/>
    <n v="57.613861386138666"/>
    <n v="7.3741749174917555"/>
    <n v="7.3741749174917555"/>
    <n v="7.3741749174917555"/>
    <n v="7.3741749174917555"/>
    <n v="7.3741749174917555"/>
    <n v="7.3741749174917555"/>
    <n v="7.3741749174917555"/>
    <n v="7.3741749174917555"/>
    <n v="7.3741749174917555"/>
    <n v="7.3741749174917555"/>
    <n v="7.3741749174917555"/>
    <n v="7.3741749174917555"/>
    <n v="88.490099009901073"/>
    <n v="14.140264026402653"/>
    <n v="14.140264026402653"/>
    <n v="14.140264026402653"/>
    <n v="14.140264026402653"/>
    <n v="14.140264026402653"/>
    <n v="14.140264026402653"/>
    <n v="14.140264026402653"/>
    <n v="14.140264026402653"/>
    <n v="14.140264026402653"/>
    <n v="14.140264026402653"/>
    <n v="14.140264026402653"/>
    <n v="14.140264026402653"/>
    <n v="169.68316831683182"/>
  </r>
  <r>
    <s v="DE Florida"/>
    <x v="30"/>
    <s v="Regulated &amp; Renewable Energy"/>
    <s v="PEF Fossil Hydro Maintenance Anclote Other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95049504950496"/>
    <n v="0.1095049504950496"/>
    <n v="0.1095049504950496"/>
    <n v="0.1095049504950496"/>
    <n v="0.1095049504950496"/>
    <n v="0.1095049504950496"/>
    <n v="0.1095049504950496"/>
    <n v="0.1095049504950496"/>
    <n v="0.1095049504950496"/>
    <n v="0.1095049504950496"/>
    <n v="0.1095049504950496"/>
    <n v="0.1095049504950496"/>
    <n v="1.3140594059405952"/>
    <n v="0.65702970297029761"/>
    <n v="0.65702970297029761"/>
    <n v="0.65702970297029761"/>
    <n v="0.65702970297029761"/>
    <n v="0.65702970297029761"/>
    <n v="0.65702970297029761"/>
    <n v="0.65702970297029761"/>
    <n v="0.65702970297029761"/>
    <n v="0.65702970297029761"/>
    <n v="0.65702970297029761"/>
    <n v="0.65702970297029761"/>
    <n v="0.65702970297029761"/>
    <n v="7.8843564356435714"/>
    <n v="1.2456188118811891"/>
    <n v="1.2456188118811891"/>
    <n v="1.2456188118811891"/>
    <n v="1.2456188118811891"/>
    <n v="1.2456188118811891"/>
    <n v="1.2456188118811891"/>
    <n v="1.2456188118811891"/>
    <n v="1.2456188118811891"/>
    <n v="1.2456188118811891"/>
    <n v="1.2456188118811891"/>
    <n v="1.2456188118811891"/>
    <n v="1.2456188118811891"/>
    <n v="14.947425742574266"/>
    <n v="1.9072112211221137"/>
    <n v="1.9072112211221137"/>
    <n v="1.9072112211221137"/>
    <n v="1.9072112211221137"/>
    <n v="1.9072112211221137"/>
    <n v="1.9072112211221137"/>
    <n v="1.9072112211221137"/>
    <n v="1.9072112211221137"/>
    <n v="1.9072112211221137"/>
    <n v="1.9072112211221137"/>
    <n v="1.9072112211221137"/>
    <n v="1.9072112211221137"/>
    <n v="22.886534653465372"/>
    <n v="3.645602310231026"/>
    <n v="3.645602310231026"/>
    <n v="3.645602310231026"/>
    <n v="3.645602310231026"/>
    <n v="3.645602310231026"/>
    <n v="3.645602310231026"/>
    <n v="3.645602310231026"/>
    <n v="3.645602310231026"/>
    <n v="3.645602310231026"/>
    <n v="3.645602310231026"/>
    <n v="3.645602310231026"/>
    <n v="3.645602310231026"/>
    <n v="43.747227722772315"/>
  </r>
  <r>
    <s v="DE Florida"/>
    <x v="30"/>
    <s v="Regulated &amp; Renewable Energy"/>
    <s v="PEF Fossil Hydro Maintenance Bartow CC BG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6647769008675737"/>
    <n v="0.76647769008675737"/>
    <n v="1.9106030666616107"/>
    <n v="1.9106030666616107"/>
    <n v="1.9106030666616107"/>
    <n v="1.9106030666616107"/>
    <n v="1.9106030666616107"/>
    <n v="3.3655392035084781"/>
    <n v="3.3655392035084781"/>
    <n v="3.3655392035084781"/>
    <n v="3.3655392035084781"/>
    <n v="3.3655392035084781"/>
    <n v="3.9405333529372659"/>
    <n v="4.396170300834366"/>
    <n v="34.717415004622076"/>
    <n v="4.396170300834366"/>
    <n v="4.396170300834366"/>
    <n v="4.396170300834366"/>
    <n v="4.396170300834366"/>
    <n v="4.396170300834366"/>
    <n v="4.396170300834366"/>
    <n v="4.396170300834366"/>
    <n v="4.396170300834366"/>
    <n v="4.396170300834366"/>
    <n v="4.396170300834366"/>
    <n v="4.396170300834366"/>
    <n v="4.4090996487981045"/>
    <n v="52.766972957976122"/>
    <n v="5.1804264299592493"/>
    <n v="5.1804264299592493"/>
    <n v="5.1804264299592493"/>
    <n v="5.1804264299592493"/>
    <n v="5.1804264299592493"/>
    <n v="5.1804264299592493"/>
    <n v="5.1804264299592493"/>
    <n v="5.1804264299592493"/>
    <n v="5.1804264299592493"/>
    <n v="5.1804264299592493"/>
    <n v="5.1804264299592493"/>
    <n v="5.2012808207091616"/>
    <n v="62.185971550260888"/>
    <n v="5.7380728386119078"/>
    <n v="5.7380728386119078"/>
    <n v="5.7380728386119078"/>
    <n v="5.7380728386119078"/>
    <n v="5.7380728386119078"/>
    <n v="5.7380728386119078"/>
    <n v="5.7380728386119078"/>
    <n v="5.7380728386119078"/>
    <n v="5.7380728386119078"/>
    <n v="5.7380728386119078"/>
    <n v="5.7380728386119078"/>
    <n v="5.7380728386119078"/>
    <n v="68.856874063342886"/>
    <n v="6.2728002718304134"/>
    <n v="6.2728002718304134"/>
    <n v="6.2728002718304134"/>
    <n v="6.2728002718304134"/>
    <n v="6.2728002718304134"/>
    <n v="6.2728002718304134"/>
    <n v="6.2728002718304134"/>
    <n v="6.2728002718304134"/>
    <n v="6.2728002718304134"/>
    <n v="6.2728002718304134"/>
    <n v="6.2728002718304134"/>
    <n v="6.2728002718304134"/>
    <n v="75.273603261964965"/>
  </r>
  <r>
    <s v="DE Florida"/>
    <x v="30"/>
    <s v="Regulated &amp; Renewable Energy"/>
    <s v="PEF Fossil Hydro Maintenance Bartow CC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0"/>
    <n v="0.23712882227919097"/>
    <n v="0.35816102043997511"/>
    <n v="0.35816102043997511"/>
    <n v="0.35816102043997511"/>
    <n v="0.37841811701901917"/>
    <n v="0.50468730600757294"/>
    <n v="0.50468730600757294"/>
    <n v="0.50468730600757294"/>
    <n v="1.0024175068107841"/>
    <n v="2.5337108984725294"/>
    <n v="6.7402203239241674"/>
    <n v="3.3241070708765639"/>
    <n v="3.3241070708765639"/>
    <n v="3.3241070708765639"/>
    <n v="3.3241070708765639"/>
    <n v="3.3241070708765639"/>
    <n v="6.5408691580741687"/>
    <n v="6.5408691580741687"/>
    <n v="6.5408691580741687"/>
    <n v="6.5408691580741687"/>
    <n v="6.5925873622582865"/>
    <n v="8.4718532921087455"/>
    <n v="10.022421023520053"/>
    <n v="67.870873664566574"/>
    <n v="10.022421023520053"/>
    <n v="10.022421023520053"/>
    <n v="10.022421023520053"/>
    <n v="10.022421023520053"/>
    <n v="10.022421023520053"/>
    <n v="10.117651632943616"/>
    <n v="10.117651632943616"/>
    <n v="10.117651632943616"/>
    <n v="10.117651632943616"/>
    <n v="10.117651632943616"/>
    <n v="10.117651632943616"/>
    <n v="10.405302562415015"/>
    <n v="121.223317477677"/>
    <n v="12.663294783577999"/>
    <n v="12.663294783577999"/>
    <n v="12.663294783577999"/>
    <n v="12.663294783577999"/>
    <n v="12.663294783577999"/>
    <n v="13.082341722437002"/>
    <n v="13.082341722437002"/>
    <n v="13.082341722437002"/>
    <n v="13.082341722437002"/>
    <n v="13.082341722437002"/>
    <n v="13.082341722437002"/>
    <n v="13.597591165173981"/>
    <n v="155.40811541768602"/>
    <n v="16.178933722199059"/>
    <n v="16.178933722199059"/>
    <n v="16.178933722199059"/>
    <n v="16.178933722199059"/>
    <n v="16.178933722199059"/>
    <n v="16.178933722199059"/>
    <n v="16.178933722199059"/>
    <n v="16.178933722199059"/>
    <n v="16.178933722199059"/>
    <n v="16.26038744736595"/>
    <n v="16.26038744736595"/>
    <n v="16.455403921186683"/>
    <n v="194.5865823157101"/>
    <n v="21.892063057583787"/>
    <n v="21.892063057583787"/>
    <n v="21.892063057583787"/>
    <n v="21.892063057583787"/>
    <n v="21.892063057583787"/>
    <n v="21.892063057583787"/>
    <n v="21.892063057583787"/>
    <n v="21.892063057583787"/>
    <n v="21.892063057583787"/>
    <n v="21.892063057583787"/>
    <n v="21.892063057583787"/>
    <n v="21.892063057583787"/>
    <n v="262.70475669100546"/>
  </r>
  <r>
    <s v="DE Florida"/>
    <x v="30"/>
    <s v="Regulated &amp; Renewable Energy"/>
    <s v="PEF Fossil Hydro Maintenance Bartow CC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0"/>
    <n v="0.17154874610890761"/>
    <n v="0.25910841782541233"/>
    <n v="0.25910841782541233"/>
    <n v="0.25910841782541233"/>
    <n v="0.27376323491825211"/>
    <n v="0.36511156126245109"/>
    <n v="0.36511156126245109"/>
    <n v="0.36511156126245109"/>
    <n v="0.7251900663873786"/>
    <n v="1.8329907071510765"/>
    <n v="4.8761526918292049"/>
    <n v="2.4047958171412458"/>
    <n v="2.4047958171412458"/>
    <n v="2.4047958171412458"/>
    <n v="2.4047958171412458"/>
    <n v="2.4047958171412458"/>
    <n v="4.7319338566483351"/>
    <n v="4.7319338566483351"/>
    <n v="4.7319338566483351"/>
    <n v="4.7319338566483351"/>
    <n v="4.7693489333712478"/>
    <n v="6.1288872247201827"/>
    <n v="7.2506317158532028"/>
    <n v="49.100582386244206"/>
    <n v="7.2506317158532028"/>
    <n v="7.2506317158532028"/>
    <n v="7.2506317158532028"/>
    <n v="7.2506317158532028"/>
    <n v="7.2506317158532028"/>
    <n v="7.319525841763042"/>
    <n v="7.319525841763042"/>
    <n v="7.319525841763042"/>
    <n v="7.319525841763042"/>
    <n v="7.319525841763042"/>
    <n v="7.319525841763042"/>
    <n v="7.527625521824322"/>
    <n v="87.697939151668564"/>
    <n v="9.1611548178585736"/>
    <n v="9.1611548178585736"/>
    <n v="9.1611548178585736"/>
    <n v="9.1611548178585736"/>
    <n v="9.1611548178585736"/>
    <n v="9.4643121793257023"/>
    <n v="9.4643121793257023"/>
    <n v="9.4643121793257023"/>
    <n v="9.4643121793257023"/>
    <n v="9.4643121793257023"/>
    <n v="9.4643121793257023"/>
    <n v="9.83706674945301"/>
    <n v="112.4287139147001"/>
    <n v="11.704523523521109"/>
    <n v="11.704523523521109"/>
    <n v="11.704523523521109"/>
    <n v="11.704523523521109"/>
    <n v="11.704523523521109"/>
    <n v="11.704523523521109"/>
    <n v="11.704523523521109"/>
    <n v="11.704523523521109"/>
    <n v="11.704523523521109"/>
    <n v="11.763450659048241"/>
    <n v="11.763450659048241"/>
    <n v="11.904533981625724"/>
    <n v="140.77214701141216"/>
    <n v="15.837649444901462"/>
    <n v="15.837649444901462"/>
    <n v="15.837649444901462"/>
    <n v="15.837649444901462"/>
    <n v="15.837649444901462"/>
    <n v="15.837649444901462"/>
    <n v="15.837649444901462"/>
    <n v="15.837649444901462"/>
    <n v="15.837649444901462"/>
    <n v="15.837649444901462"/>
    <n v="15.837649444901462"/>
    <n v="15.837649444901462"/>
    <n v="190.05179333881756"/>
  </r>
  <r>
    <s v="DE Florida"/>
    <x v="30"/>
    <s v="Regulated &amp; Renewable Energy"/>
    <s v="PEF Fossil Hydro Maintenance Bartow CC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0"/>
    <n v="0.97027387249508912"/>
    <n v="1.4655083972454883"/>
    <n v="1.4655083972454883"/>
    <n v="1.4655083972454883"/>
    <n v="1.5483955442162383"/>
    <n v="2.0650585706639082"/>
    <n v="2.0650585706639082"/>
    <n v="2.0650585706639082"/>
    <n v="4.1016503470212005"/>
    <n v="10.367333087622253"/>
    <n v="27.57935375508297"/>
    <n v="13.601443338888226"/>
    <n v="13.601443338888226"/>
    <n v="13.601443338888226"/>
    <n v="13.601443338888226"/>
    <n v="13.601443338888226"/>
    <n v="26.763656929127521"/>
    <n v="26.763656929127521"/>
    <n v="26.763656929127521"/>
    <n v="26.763656929127521"/>
    <n v="26.975275330340398"/>
    <n v="34.664777659404592"/>
    <n v="41.009326343372813"/>
    <n v="277.711223744069"/>
    <n v="41.009326343372813"/>
    <n v="41.009326343372813"/>
    <n v="41.009326343372813"/>
    <n v="41.009326343372813"/>
    <n v="41.009326343372813"/>
    <n v="41.398987256502167"/>
    <n v="41.398987256502167"/>
    <n v="41.398987256502167"/>
    <n v="41.398987256502167"/>
    <n v="41.398987256502167"/>
    <n v="41.398987256502167"/>
    <n v="42.575986170179156"/>
    <n v="496.01654142605611"/>
    <n v="51.815148253432788"/>
    <n v="51.815148253432788"/>
    <n v="51.815148253432788"/>
    <n v="51.815148253432788"/>
    <n v="51.815148253432788"/>
    <n v="53.529787343296086"/>
    <n v="53.529787343296086"/>
    <n v="53.529787343296086"/>
    <n v="53.529787343296086"/>
    <n v="53.529787343296086"/>
    <n v="53.529787343296086"/>
    <n v="55.638063895685761"/>
    <n v="635.89252922262631"/>
    <n v="66.200296309056966"/>
    <n v="66.200296309056966"/>
    <n v="66.200296309056966"/>
    <n v="66.200296309056966"/>
    <n v="66.200296309056966"/>
    <n v="66.200296309056966"/>
    <n v="66.200296309056966"/>
    <n v="66.200296309056966"/>
    <n v="66.200296309056966"/>
    <n v="66.533585135935269"/>
    <n v="66.533585135935269"/>
    <n v="67.331545102142883"/>
    <n v="796.20138215552606"/>
    <n v="89.577039632653694"/>
    <n v="89.577039632653694"/>
    <n v="89.577039632653694"/>
    <n v="89.577039632653694"/>
    <n v="89.577039632653694"/>
    <n v="89.577039632653694"/>
    <n v="89.577039632653694"/>
    <n v="89.577039632653694"/>
    <n v="89.577039632653694"/>
    <n v="89.577039632653694"/>
    <n v="89.577039632653694"/>
    <n v="89.577039632653694"/>
    <n v="1074.9244755918446"/>
  </r>
  <r>
    <s v="DE Florida"/>
    <x v="30"/>
    <s v="Regulated &amp; Renewable Energy"/>
    <s v="PEF Fossil Hydro Maintenance Bartow CC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0"/>
    <n v="0.10064864662995558"/>
    <n v="0.15202041504868025"/>
    <n v="0.15202041504868025"/>
    <n v="0.15202041504868025"/>
    <n v="0.16061848143190796"/>
    <n v="0.21421307554580654"/>
    <n v="0.21421307554580654"/>
    <n v="0.21421307554580654"/>
    <n v="0.42547322779637231"/>
    <n v="1.2577795915253269"/>
    <n v="3.0432204191670227"/>
    <n v="1.8654607084390415"/>
    <n v="1.8654607084390415"/>
    <n v="1.8654607084390415"/>
    <n v="1.8654607084390415"/>
    <n v="1.8654607084390415"/>
    <n v="3.5769510829556914"/>
    <n v="3.5769510829556914"/>
    <n v="3.5769510829556914"/>
    <n v="3.5769510829556914"/>
    <n v="3.5989027259792223"/>
    <n v="4.533349038608784"/>
    <n v="5.2998839840527534"/>
    <n v="37.067243622658737"/>
    <n v="5.2998839840527534"/>
    <n v="5.2998839840527534"/>
    <n v="5.2998839840527534"/>
    <n v="5.2998839840527534"/>
    <n v="5.2998839840527534"/>
    <n v="5.340304194586591"/>
    <n v="5.340304194586591"/>
    <n v="5.340304194586591"/>
    <n v="5.340304194586591"/>
    <n v="5.340304194586591"/>
    <n v="5.340304194586591"/>
    <n v="5.4623963580187711"/>
    <n v="64.003641445802089"/>
    <n v="6.5614103776128285"/>
    <n v="6.5614103776128285"/>
    <n v="6.5614103776128285"/>
    <n v="6.5614103776128285"/>
    <n v="6.5614103776128285"/>
    <n v="6.7392744431570488"/>
    <n v="6.7392744431570488"/>
    <n v="6.7392744431570488"/>
    <n v="6.7392744431570488"/>
    <n v="6.7392744431570488"/>
    <n v="6.7392744431570488"/>
    <n v="6.9579715678851883"/>
    <n v="80.200670114891636"/>
    <n v="8.1394353608022012"/>
    <n v="8.1394353608022012"/>
    <n v="8.1394353608022012"/>
    <n v="8.1394353608022012"/>
    <n v="8.1394353608022012"/>
    <n v="8.1394353608022012"/>
    <n v="8.1394353608022012"/>
    <n v="8.1394353608022012"/>
    <n v="8.1394353608022012"/>
    <n v="8.1740081196117682"/>
    <n v="8.1740081196117682"/>
    <n v="8.2567822039091094"/>
    <n v="97.859716690352457"/>
    <n v="10.692812177817057"/>
    <n v="10.692812177817057"/>
    <n v="10.692812177817057"/>
    <n v="10.692812177817057"/>
    <n v="10.692812177817057"/>
    <n v="10.692812177817057"/>
    <n v="10.692812177817057"/>
    <n v="10.692812177817057"/>
    <n v="10.692812177817057"/>
    <n v="10.692812177817057"/>
    <n v="10.692812177817057"/>
    <n v="10.692812177817057"/>
    <n v="128.3137461338047"/>
  </r>
  <r>
    <s v="DE Florida"/>
    <x v="30"/>
    <s v="Regulated &amp; Renewable Energy"/>
    <s v="PEF Fossil Hydro Maintenance Bartow CC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0"/>
    <n v="6.6951129244666716E-2"/>
    <n v="0.1011234507024445"/>
    <n v="0.1011234507024445"/>
    <n v="0.1011234507024445"/>
    <n v="0.10684285451911116"/>
    <n v="0.14249379188866673"/>
    <n v="0.14249379188866673"/>
    <n v="0.14249379188866673"/>
    <n v="0.28302330948444487"/>
    <n v="0.71536983232063689"/>
    <n v="1.9030388533421934"/>
    <n v="0.93853087948683867"/>
    <n v="0.93853087948683867"/>
    <n v="0.93853087948683867"/>
    <n v="0.93853087948683867"/>
    <n v="0.93853087948683867"/>
    <n v="1.8467538959017011"/>
    <n v="1.8467538959017011"/>
    <n v="1.8467538959017011"/>
    <n v="1.8467538959017011"/>
    <n v="1.8613560523977013"/>
    <n v="2.3919494022283683"/>
    <n v="2.8297378565821019"/>
    <n v="19.162713292249169"/>
    <n v="2.8297378565821019"/>
    <n v="2.8297378565821019"/>
    <n v="2.8297378565821019"/>
    <n v="2.8297378565821019"/>
    <n v="2.8297378565821019"/>
    <n v="2.856625503626502"/>
    <n v="2.856625503626502"/>
    <n v="2.856625503626502"/>
    <n v="2.856625503626502"/>
    <n v="2.856625503626502"/>
    <n v="2.856625503626502"/>
    <n v="2.9378415822637853"/>
    <n v="34.226283886933317"/>
    <n v="3.5753668698707575"/>
    <n v="3.5753668698707575"/>
    <n v="3.5753668698707575"/>
    <n v="3.5753668698707575"/>
    <n v="3.5753668698707575"/>
    <n v="3.6936808563084544"/>
    <n v="3.6936808563084544"/>
    <n v="3.6936808563084544"/>
    <n v="3.6936808563084544"/>
    <n v="3.6936808563084544"/>
    <n v="3.6936808563084544"/>
    <n v="3.8391567205302559"/>
    <n v="43.878076207734765"/>
    <n v="4.5679756253877377"/>
    <n v="4.5679756253877377"/>
    <n v="4.5679756253877377"/>
    <n v="4.5679756253877377"/>
    <n v="4.5679756253877377"/>
    <n v="4.5679756253877377"/>
    <n v="4.5679756253877377"/>
    <n v="4.5679756253877377"/>
    <n v="4.5679756253877377"/>
    <n v="4.590973228053973"/>
    <n v="4.590973228053973"/>
    <n v="4.6460340784829786"/>
    <n v="54.939761163080568"/>
    <n v="6.1810225529534755"/>
    <n v="6.1810225529534755"/>
    <n v="6.1810225529534755"/>
    <n v="6.1810225529534755"/>
    <n v="6.1810225529534755"/>
    <n v="6.1810225529534755"/>
    <n v="6.1810225529534755"/>
    <n v="6.1810225529534755"/>
    <n v="6.1810225529534755"/>
    <n v="6.1810225529534755"/>
    <n v="6.1810225529534755"/>
    <n v="6.1810225529534755"/>
    <n v="74.17227063544172"/>
  </r>
  <r>
    <s v="DE Florida"/>
    <x v="30"/>
    <s v="Regulated &amp; Renewable Energy"/>
    <s v="PEF Fossil Hydro Maintenance Bartow CC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0"/>
    <n v="0"/>
    <n v="5.2656254035202375E-2"/>
    <n v="7.9532371883456326E-2"/>
    <n v="7.9532371883456326E-2"/>
    <n v="7.9532371883456326E-2"/>
    <n v="8.4030613865301557E-2"/>
    <n v="0.11206964525884519"/>
    <n v="0.11206964525884519"/>
    <n v="0.11206964525884519"/>
    <n v="0.22259441252492077"/>
    <n v="5.3510617604437547"/>
    <n v="6.2851490922960842"/>
    <n v="12.674293514874408"/>
    <n v="12.674293514874408"/>
    <n v="12.674293514874408"/>
    <n v="12.674293514874408"/>
    <n v="12.674293514874408"/>
    <n v="22.4780527633019"/>
    <n v="22.4780527633019"/>
    <n v="22.4780527633019"/>
    <n v="22.4780527633019"/>
    <n v="22.489537182916472"/>
    <n v="26.499015362361177"/>
    <n v="29.689840882720919"/>
    <n v="231.9620720555782"/>
    <n v="29.689840882720919"/>
    <n v="29.689840882720919"/>
    <n v="29.689840882720919"/>
    <n v="29.689840882720919"/>
    <n v="29.689840882720919"/>
    <n v="29.710987262753328"/>
    <n v="29.710987262753328"/>
    <n v="29.710987262753328"/>
    <n v="29.710987262753328"/>
    <n v="29.710987262753328"/>
    <n v="29.710987262753328"/>
    <n v="29.774861429978504"/>
    <n v="356.48998942010309"/>
    <n v="33.968751810375849"/>
    <n v="33.968751810375849"/>
    <n v="33.968751810375849"/>
    <n v="33.968751810375849"/>
    <n v="33.968751810375849"/>
    <n v="34.061804032418486"/>
    <n v="34.061804032418486"/>
    <n v="34.061804032418486"/>
    <n v="34.061804032418486"/>
    <n v="34.061804032418486"/>
    <n v="34.061804032418486"/>
    <n v="34.176218674566812"/>
    <n v="408.39080192095696"/>
    <n v="37.002935745224306"/>
    <n v="37.002935745224306"/>
    <n v="37.002935745224306"/>
    <n v="37.002935745224306"/>
    <n v="37.002935745224306"/>
    <n v="37.002935745224306"/>
    <n v="37.002935745224306"/>
    <n v="37.002935745224306"/>
    <n v="37.002935745224306"/>
    <n v="37.021023056947762"/>
    <n v="37.021023056947762"/>
    <n v="37.064327690909899"/>
    <n v="444.13279551182416"/>
    <n v="41.644698656118422"/>
    <n v="41.644698656118422"/>
    <n v="41.644698656118422"/>
    <n v="41.644698656118422"/>
    <n v="41.644698656118422"/>
    <n v="41.644698656118422"/>
    <n v="41.644698656118422"/>
    <n v="41.644698656118422"/>
    <n v="41.644698656118422"/>
    <n v="41.644698656118422"/>
    <n v="41.644698656118422"/>
    <n v="41.644698656118422"/>
    <n v="499.73638387342095"/>
  </r>
  <r>
    <s v="DE Florida"/>
    <x v="30"/>
    <s v="Regulated &amp; Renewable Energy"/>
    <s v="PEF Fossil Hydro Maintenance Bartow Other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1176470588235279"/>
    <n v="0.51176470588235279"/>
    <n v="0.51176470588235279"/>
    <n v="0.51176470588235279"/>
    <n v="0.51176470588235279"/>
    <n v="0.51176470588235279"/>
    <n v="0.51176470588235279"/>
    <n v="0.51176470588235279"/>
    <n v="0.51176470588235279"/>
    <n v="0.51176470588235279"/>
    <n v="0.51176470588235279"/>
    <n v="0.51176470588235279"/>
    <n v="6.1411764705882339"/>
    <n v="2.985294117647058"/>
    <n v="2.985294117647058"/>
    <n v="2.985294117647058"/>
    <n v="2.985294117647058"/>
    <n v="2.985294117647058"/>
    <n v="2.985294117647058"/>
    <n v="2.985294117647058"/>
    <n v="2.985294117647058"/>
    <n v="2.985294117647058"/>
    <n v="2.985294117647058"/>
    <n v="2.985294117647058"/>
    <n v="2.985294117647058"/>
    <n v="35.823529411764696"/>
    <n v="5.7324754901960766"/>
    <n v="5.7324754901960766"/>
    <n v="5.7324754901960766"/>
    <n v="5.7324754901960766"/>
    <n v="5.7324754901960766"/>
    <n v="5.7324754901960766"/>
    <n v="5.7324754901960766"/>
    <n v="5.7324754901960766"/>
    <n v="5.7324754901960766"/>
    <n v="5.7324754901960766"/>
    <n v="5.7324754901960766"/>
    <n v="5.7324754901960766"/>
    <n v="68.789705882352933"/>
    <n v="8.8137254901960755"/>
    <n v="8.8137254901960755"/>
    <n v="8.8137254901960755"/>
    <n v="8.8137254901960755"/>
    <n v="8.8137254901960755"/>
    <n v="8.8137254901960755"/>
    <n v="8.8137254901960755"/>
    <n v="8.8137254901960755"/>
    <n v="8.8137254901960755"/>
    <n v="8.8137254901960755"/>
    <n v="8.8137254901960755"/>
    <n v="8.8137254901960755"/>
    <n v="105.76470588235291"/>
    <n v="8.8137254901960755"/>
    <n v="8.8137254901960755"/>
    <n v="8.8137254901960755"/>
    <n v="8.8137254901960755"/>
    <n v="8.8137254901960755"/>
    <n v="8.8137254901960755"/>
    <n v="8.8137254901960755"/>
    <n v="8.8137254901960755"/>
    <n v="8.8137254901960755"/>
    <n v="8.8137254901960755"/>
    <n v="8.8137254901960755"/>
    <n v="8.8137254901960755"/>
    <n v="105.76470588235291"/>
  </r>
  <r>
    <s v="DE Florida"/>
    <x v="30"/>
    <s v="Regulated &amp; Renewable Energy"/>
    <s v="PEF Fossil Hydro Maintenance Bartow Other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3495145631067952"/>
    <n v="0.33495145631067952"/>
    <n v="0.33495145631067952"/>
    <n v="0.33495145631067952"/>
    <n v="0.33495145631067952"/>
    <n v="0.33495145631067952"/>
    <n v="0.33495145631067952"/>
    <n v="0.33495145631067952"/>
    <n v="0.33495145631067952"/>
    <n v="0.33495145631067952"/>
    <n v="0.33495145631067952"/>
    <n v="0.33495145631067952"/>
    <n v="4.0194174757281553"/>
    <n v="2.1436893203883489"/>
    <n v="2.1436893203883489"/>
    <n v="2.1436893203883489"/>
    <n v="2.1436893203883489"/>
    <n v="2.1436893203883489"/>
    <n v="2.1436893203883489"/>
    <n v="2.1436893203883489"/>
    <n v="2.1436893203883489"/>
    <n v="2.1436893203883489"/>
    <n v="2.1436893203883489"/>
    <n v="2.1436893203883489"/>
    <n v="2.1436893203883489"/>
    <n v="25.72427184466018"/>
    <n v="4.1310679611650478"/>
    <n v="4.1310679611650478"/>
    <n v="4.1310679611650478"/>
    <n v="4.1310679611650478"/>
    <n v="4.1310679611650478"/>
    <n v="4.1310679611650478"/>
    <n v="4.1310679611650478"/>
    <n v="4.1310679611650478"/>
    <n v="4.1310679611650478"/>
    <n v="4.1310679611650478"/>
    <n v="4.1310679611650478"/>
    <n v="4.1310679611650478"/>
    <n v="49.57281553398056"/>
    <n v="6.3584951456310668"/>
    <n v="6.3584951456310668"/>
    <n v="6.3584951456310668"/>
    <n v="6.3584951456310668"/>
    <n v="6.3584951456310668"/>
    <n v="6.3584951456310668"/>
    <n v="6.3584951456310668"/>
    <n v="6.3584951456310668"/>
    <n v="6.3584951456310668"/>
    <n v="6.3584951456310668"/>
    <n v="6.3584951456310668"/>
    <n v="6.3584951456310668"/>
    <n v="76.301941747572798"/>
    <n v="6.3584951456310668"/>
    <n v="6.3584951456310668"/>
    <n v="6.3584951456310668"/>
    <n v="6.3584951456310668"/>
    <n v="6.3584951456310668"/>
    <n v="6.3584951456310668"/>
    <n v="6.3584951456310668"/>
    <n v="6.3584951456310668"/>
    <n v="6.3584951456310668"/>
    <n v="6.3584951456310668"/>
    <n v="6.3584951456310668"/>
    <n v="6.3584951456310668"/>
    <n v="76.301941747572798"/>
  </r>
  <r>
    <s v="DE Florida"/>
    <x v="30"/>
    <s v="Regulated &amp; Renewable Energy"/>
    <s v="PEF Fossil Hydro Maintenance Bartow Other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411999999999999"/>
    <n v="2.0411999999999999"/>
    <n v="2.0411999999999999"/>
    <n v="2.0411999999999999"/>
    <n v="2.0411999999999999"/>
    <n v="2.0411999999999999"/>
    <n v="2.0411999999999999"/>
    <n v="2.0411999999999999"/>
    <n v="2.0411999999999999"/>
    <n v="2.0411999999999999"/>
    <n v="2.0411999999999999"/>
    <n v="2.0411999999999999"/>
    <n v="24.494399999999999"/>
    <n v="12.214799999999999"/>
    <n v="12.214799999999999"/>
    <n v="12.214799999999999"/>
    <n v="12.214799999999999"/>
    <n v="12.214799999999999"/>
    <n v="12.214799999999999"/>
    <n v="12.214799999999999"/>
    <n v="12.214799999999999"/>
    <n v="12.214799999999999"/>
    <n v="12.214799999999999"/>
    <n v="12.214799999999999"/>
    <n v="12.214799999999999"/>
    <n v="146.57759999999999"/>
    <n v="23.460299999999997"/>
    <n v="23.460299999999997"/>
    <n v="23.460299999999997"/>
    <n v="23.460299999999997"/>
    <n v="23.460299999999997"/>
    <n v="23.460299999999997"/>
    <n v="23.460299999999997"/>
    <n v="23.460299999999997"/>
    <n v="23.460299999999997"/>
    <n v="23.460299999999997"/>
    <n v="23.460299999999997"/>
    <n v="23.460299999999997"/>
    <n v="281.52359999999993"/>
    <n v="36.071999999999996"/>
    <n v="36.071999999999996"/>
    <n v="36.071999999999996"/>
    <n v="36.071999999999996"/>
    <n v="36.071999999999996"/>
    <n v="36.071999999999996"/>
    <n v="36.071999999999996"/>
    <n v="36.071999999999996"/>
    <n v="36.071999999999996"/>
    <n v="36.071999999999996"/>
    <n v="36.071999999999996"/>
    <n v="36.071999999999996"/>
    <n v="432.86399999999998"/>
    <n v="36.071999999999996"/>
    <n v="36.071999999999996"/>
    <n v="36.071999999999996"/>
    <n v="36.071999999999996"/>
    <n v="36.071999999999996"/>
    <n v="36.071999999999996"/>
    <n v="36.071999999999996"/>
    <n v="36.071999999999996"/>
    <n v="36.071999999999996"/>
    <n v="36.071999999999996"/>
    <n v="36.071999999999996"/>
    <n v="36.071999999999996"/>
    <n v="432.86399999999998"/>
  </r>
  <r>
    <s v="DE Florida"/>
    <x v="30"/>
    <s v="Regulated &amp; Renewable Energy"/>
    <s v="PEF Fossil Hydro Maintenance Bartow Other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70178217821782"/>
    <n v="0.2070178217821782"/>
    <n v="0.2070178217821782"/>
    <n v="0.2070178217821782"/>
    <n v="0.2070178217821782"/>
    <n v="0.2070178217821782"/>
    <n v="0.2070178217821782"/>
    <n v="0.2070178217821782"/>
    <n v="0.2070178217821782"/>
    <n v="0.2070178217821782"/>
    <n v="0.2070178217821782"/>
    <n v="0.2070178217821782"/>
    <n v="2.4842138613861393"/>
    <n v="1.2766099009900989"/>
    <n v="1.2766099009900989"/>
    <n v="1.2766099009900989"/>
    <n v="1.2766099009900989"/>
    <n v="1.2766099009900989"/>
    <n v="1.2766099009900989"/>
    <n v="1.2766099009900989"/>
    <n v="1.2766099009900989"/>
    <n v="1.2766099009900989"/>
    <n v="1.2766099009900989"/>
    <n v="1.2766099009900989"/>
    <n v="1.2766099009900989"/>
    <n v="15.319318811881187"/>
    <n v="2.4439603960396039"/>
    <n v="2.4439603960396039"/>
    <n v="2.4439603960396039"/>
    <n v="2.4439603960396039"/>
    <n v="2.4439603960396039"/>
    <n v="2.4439603960396039"/>
    <n v="2.4439603960396039"/>
    <n v="2.4439603960396039"/>
    <n v="2.4439603960396039"/>
    <n v="2.4439603960396039"/>
    <n v="2.4439603960396039"/>
    <n v="2.4439603960396039"/>
    <n v="29.327524752475245"/>
    <n v="3.75219801980198"/>
    <n v="3.75219801980198"/>
    <n v="3.75219801980198"/>
    <n v="3.75219801980198"/>
    <n v="3.75219801980198"/>
    <n v="3.75219801980198"/>
    <n v="3.75219801980198"/>
    <n v="3.75219801980198"/>
    <n v="3.75219801980198"/>
    <n v="3.75219801980198"/>
    <n v="3.75219801980198"/>
    <n v="3.75219801980198"/>
    <n v="45.026376237623758"/>
    <n v="3.75219801980198"/>
    <n v="3.75219801980198"/>
    <n v="3.75219801980198"/>
    <n v="3.75219801980198"/>
    <n v="3.75219801980198"/>
    <n v="3.75219801980198"/>
    <n v="3.75219801980198"/>
    <n v="3.75219801980198"/>
    <n v="3.75219801980198"/>
    <n v="3.75219801980198"/>
    <n v="3.75219801980198"/>
    <n v="3.75219801980198"/>
    <n v="45.026376237623758"/>
  </r>
  <r>
    <s v="DE Florida"/>
    <x v="30"/>
    <s v="Regulated &amp; Renewable Energy"/>
    <s v="PEF Fossil Hydro Maintenance Bartow Other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921568627451"/>
    <n v="0.13921568627451"/>
    <n v="0.13921568627451"/>
    <n v="0.13921568627451"/>
    <n v="0.13921568627451"/>
    <n v="0.13921568627451"/>
    <n v="0.13921568627451"/>
    <n v="0.13921568627451"/>
    <n v="0.13921568627451"/>
    <n v="0.13921568627451"/>
    <n v="0.13921568627451"/>
    <n v="0.13921568627451"/>
    <n v="1.6705882352941199"/>
    <n v="0.83529411764705996"/>
    <n v="0.83529411764705996"/>
    <n v="0.83529411764705996"/>
    <n v="0.83529411764705996"/>
    <n v="0.83529411764705996"/>
    <n v="0.83529411764705996"/>
    <n v="0.83529411764705996"/>
    <n v="0.83529411764705996"/>
    <n v="0.83529411764705996"/>
    <n v="0.83529411764705996"/>
    <n v="0.83529411764705996"/>
    <n v="0.83529411764705996"/>
    <n v="10.02352941176472"/>
    <n v="1.610261437908499"/>
    <n v="1.610261437908499"/>
    <n v="1.610261437908499"/>
    <n v="1.610261437908499"/>
    <n v="1.610261437908499"/>
    <n v="1.610261437908499"/>
    <n v="1.610261437908499"/>
    <n v="1.610261437908499"/>
    <n v="1.610261437908499"/>
    <n v="1.610261437908499"/>
    <n v="1.610261437908499"/>
    <n v="1.610261437908499"/>
    <n v="19.323137254901983"/>
    <n v="2.4803594771241864"/>
    <n v="2.4803594771241864"/>
    <n v="2.4803594771241864"/>
    <n v="2.4803594771241864"/>
    <n v="2.4803594771241864"/>
    <n v="2.4803594771241864"/>
    <n v="2.4803594771241864"/>
    <n v="2.4803594771241864"/>
    <n v="2.4803594771241864"/>
    <n v="2.4803594771241864"/>
    <n v="2.4803594771241864"/>
    <n v="2.4803594771241864"/>
    <n v="29.764313725490229"/>
    <n v="2.4803594771241864"/>
    <n v="2.4803594771241864"/>
    <n v="2.4803594771241864"/>
    <n v="2.4803594771241864"/>
    <n v="2.4803594771241864"/>
    <n v="2.4803594771241864"/>
    <n v="2.4803594771241864"/>
    <n v="2.4803594771241864"/>
    <n v="2.4803594771241864"/>
    <n v="2.4803594771241864"/>
    <n v="2.4803594771241864"/>
    <n v="2.4803594771241864"/>
    <n v="29.764313725490229"/>
  </r>
  <r>
    <s v="DE Florida"/>
    <x v="30"/>
    <s v="Regulated &amp; Renewable Energy"/>
    <s v="PEF Fossil Hydro Maintenance Bartow Other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51428571428572"/>
    <n v="0.1151428571428572"/>
    <n v="0.1151428571428572"/>
    <n v="0.1151428571428572"/>
    <n v="0.1151428571428572"/>
    <n v="0.1151428571428572"/>
    <n v="0.1151428571428572"/>
    <n v="0.1151428571428572"/>
    <n v="0.1151428571428572"/>
    <n v="0.1151428571428572"/>
    <n v="0.1151428571428572"/>
    <n v="0.1151428571428572"/>
    <n v="1.3817142857142863"/>
    <n v="0.65247619047619076"/>
    <n v="0.65247619047619076"/>
    <n v="0.65247619047619076"/>
    <n v="0.65247619047619076"/>
    <n v="0.65247619047619076"/>
    <n v="0.65247619047619076"/>
    <n v="0.65247619047619076"/>
    <n v="0.65247619047619076"/>
    <n v="0.65247619047619076"/>
    <n v="0.65247619047619076"/>
    <n v="0.65247619047619076"/>
    <n v="0.65247619047619076"/>
    <n v="7.8297142857142878"/>
    <n v="1.2633730158730165"/>
    <n v="1.2633730158730165"/>
    <n v="1.2633730158730165"/>
    <n v="1.2633730158730165"/>
    <n v="1.2633730158730165"/>
    <n v="1.2633730158730165"/>
    <n v="1.2633730158730165"/>
    <n v="1.2633730158730165"/>
    <n v="1.2633730158730165"/>
    <n v="1.2633730158730165"/>
    <n v="1.2633730158730165"/>
    <n v="1.2633730158730165"/>
    <n v="15.160476190476198"/>
    <n v="1.9478333333333342"/>
    <n v="1.9478333333333342"/>
    <n v="1.9478333333333342"/>
    <n v="1.9478333333333342"/>
    <n v="1.9478333333333342"/>
    <n v="1.9478333333333342"/>
    <n v="1.9478333333333342"/>
    <n v="1.9478333333333342"/>
    <n v="1.9478333333333342"/>
    <n v="1.9478333333333342"/>
    <n v="1.9478333333333342"/>
    <n v="1.9478333333333342"/>
    <n v="23.374000000000013"/>
    <n v="1.9478333333333342"/>
    <n v="1.9478333333333342"/>
    <n v="1.9478333333333342"/>
    <n v="1.9478333333333342"/>
    <n v="1.9478333333333342"/>
    <n v="1.9478333333333342"/>
    <n v="1.9478333333333342"/>
    <n v="1.9478333333333342"/>
    <n v="1.9478333333333342"/>
    <n v="1.9478333333333342"/>
    <n v="1.9478333333333342"/>
    <n v="1.9478333333333342"/>
    <n v="23.374000000000013"/>
  </r>
  <r>
    <s v="DE Florida"/>
    <x v="30"/>
    <s v="Regulated &amp; Renewable Energy"/>
    <s v="PEF Fossil Hydro Maintenance Citrus CC BA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0"/>
    <n v="0"/>
    <n v="0.19945258813506297"/>
    <n v="0.19945258813506297"/>
    <n v="0.19945258813506297"/>
    <n v="0.19945258813506297"/>
    <n v="0.19945258813506297"/>
    <n v="1.1085342560752394"/>
    <n v="2.9796980283050982"/>
    <n v="2.9796980283050982"/>
    <n v="8.06519325336075"/>
    <n v="9.5842067316457182"/>
    <n v="9.5842067316457182"/>
    <n v="9.5842067316457182"/>
    <n v="9.5842067316457182"/>
    <n v="9.5842067316457182"/>
    <n v="9.5842067316457182"/>
    <n v="9.5842067316457182"/>
    <n v="9.5842067316457182"/>
    <n v="9.5842067316457182"/>
    <n v="9.5842067316457182"/>
    <n v="9.5842067316457182"/>
    <n v="16.148551728009242"/>
    <n v="121.57482577611216"/>
    <n v="16.148551728009242"/>
    <n v="16.148551728009242"/>
    <n v="16.148551728009242"/>
    <n v="16.148551728009242"/>
    <n v="16.148551728009242"/>
    <n v="16.148551728009242"/>
    <n v="21.639170356666863"/>
    <n v="21.639170356666863"/>
    <n v="21.639170356666863"/>
    <n v="21.639170356666863"/>
    <n v="21.639170356666863"/>
    <n v="21.639170356666863"/>
    <n v="226.72633250805657"/>
    <n v="33.105822964265506"/>
    <n v="33.105822964265506"/>
    <n v="33.105822964265506"/>
    <n v="33.105822964265506"/>
    <n v="33.105822964265506"/>
    <n v="33.105822964265506"/>
    <n v="36.847877109429824"/>
    <n v="36.847877109429824"/>
    <n v="36.847877109429824"/>
    <n v="36.847877109429824"/>
    <n v="36.847877109429824"/>
    <n v="37.035462258253474"/>
    <n v="419.90978559099563"/>
    <n v="42.87435376163328"/>
    <n v="42.87435376163328"/>
    <n v="42.87435376163328"/>
    <n v="42.87435376163328"/>
    <n v="42.87435376163328"/>
    <n v="42.87435376163328"/>
    <n v="43.258311261265696"/>
    <n v="43.642268760898112"/>
    <n v="43.642268760898112"/>
    <n v="43.642268760898112"/>
    <n v="43.642268760898112"/>
    <n v="43.856030039977135"/>
    <n v="518.92953891463492"/>
    <n v="47.07989099208605"/>
    <n v="47.07989099208605"/>
    <n v="47.07989099208605"/>
    <n v="47.07989099208605"/>
    <n v="47.07989099208605"/>
    <n v="47.07989099208605"/>
    <n v="47.07989099208605"/>
    <n v="47.07989099208605"/>
    <n v="47.07989099208605"/>
    <n v="47.07989099208605"/>
    <n v="47.07989099208605"/>
    <n v="47.07989099208605"/>
    <n v="564.95869190503265"/>
  </r>
  <r>
    <s v="DE Florida"/>
    <x v="30"/>
    <s v="Regulated &amp; Renewable Energy"/>
    <s v="PEF Fossil Hydro Maintenance Citrus CC BA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0"/>
    <n v="0"/>
    <n v="0"/>
    <n v="0"/>
    <n v="9.5610781389767252E-2"/>
    <n v="9.5610781389767252E-2"/>
    <n v="9.5610781389767252E-2"/>
    <n v="9.5610781389767252E-2"/>
    <n v="0.27985150388131586"/>
    <n v="0.35718118175682129"/>
    <n v="0.50683472020150122"/>
    <n v="0.50683472020150122"/>
    <n v="2.0331452516002084"/>
    <n v="0.7524008156305525"/>
    <n v="0.7524008156305525"/>
    <n v="0.7524008156305525"/>
    <n v="0.7524008156305525"/>
    <n v="0.7524008156305525"/>
    <n v="0.7524008156305525"/>
    <n v="0.7524008156305525"/>
    <n v="0.86506959357691826"/>
    <n v="1.025744198749611"/>
    <n v="1.025744198749611"/>
    <n v="1.025744198749611"/>
    <n v="1.6479799451588957"/>
    <n v="10.857087844398515"/>
    <n v="1.6479799451588957"/>
    <n v="1.6479799451588957"/>
    <n v="1.6479799451588957"/>
    <n v="1.6479799451588957"/>
    <n v="1.6479799451588957"/>
    <n v="1.6479799451588957"/>
    <n v="2.7374045420982154"/>
    <n v="2.7374045420982154"/>
    <n v="2.962695616372498"/>
    <n v="3.1325434142386404"/>
    <n v="3.1325434142386404"/>
    <n v="3.1325434142386404"/>
    <n v="27.723014614238224"/>
    <n v="5.5338186285518001"/>
    <n v="5.5338186285518001"/>
    <n v="5.5338186285518001"/>
    <n v="5.6123547101296696"/>
    <n v="5.6123547101296696"/>
    <n v="5.6123547101296696"/>
    <n v="7.1432584774064676"/>
    <n v="7.1782556415735135"/>
    <n v="7.1782556415735135"/>
    <n v="7.284829154250529"/>
    <n v="7.284829154250529"/>
    <n v="7.8394204290736322"/>
    <n v="77.347368514172587"/>
    <n v="10.533256714006292"/>
    <n v="10.533256714006292"/>
    <n v="10.533256714006292"/>
    <n v="10.533256714006292"/>
    <n v="10.533256714006292"/>
    <n v="10.533256714006292"/>
    <n v="11.170159492871557"/>
    <n v="11.807062271736823"/>
    <n v="11.807062271736823"/>
    <n v="11.902592651703124"/>
    <n v="11.902592651703124"/>
    <n v="12.467458131766223"/>
    <n v="134.25646775555543"/>
    <n v="15.009447055288746"/>
    <n v="15.009447055288746"/>
    <n v="15.009447055288746"/>
    <n v="15.009447055288746"/>
    <n v="15.009447055288746"/>
    <n v="15.009447055288746"/>
    <n v="15.009447055288746"/>
    <n v="15.009447055288746"/>
    <n v="15.009447055288746"/>
    <n v="15.009447055288746"/>
    <n v="15.009447055288746"/>
    <n v="15.009447055288746"/>
    <n v="180.11336466346495"/>
  </r>
  <r>
    <s v="DE Florida"/>
    <x v="30"/>
    <s v="Regulated &amp; Renewable Energy"/>
    <s v="PEF Fossil Hydro Maintenance Citrus CC BA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0"/>
    <n v="0"/>
    <n v="0.22039469999135092"/>
    <n v="0.22039469999135092"/>
    <n v="0.22039469999135092"/>
    <n v="0.22039469999135092"/>
    <n v="0.63125240536610794"/>
    <n v="0.83643356360194776"/>
    <n v="1.2375414038507522"/>
    <n v="1.2375414038507522"/>
    <n v="4.8243475766349633"/>
    <n v="2.0229802257879013"/>
    <n v="2.0229802257879013"/>
    <n v="2.0229802257879013"/>
    <n v="2.0229802257879013"/>
    <n v="2.0229802257879013"/>
    <n v="2.0229802257879013"/>
    <n v="2.0229802257879013"/>
    <n v="2.2742321474500371"/>
    <n v="2.6325372968247946"/>
    <n v="2.6325372968247946"/>
    <n v="2.6325372968247946"/>
    <n v="4.2565049925190159"/>
    <n v="28.589210610958741"/>
    <n v="4.2565049925190159"/>
    <n v="4.2565049925190159"/>
    <n v="4.2565049925190159"/>
    <n v="4.2565049925190159"/>
    <n v="4.2565049925190159"/>
    <n v="4.2565049925190159"/>
    <n v="6.8836413177141393"/>
    <n v="6.8836413177141393"/>
    <n v="7.3860413812853976"/>
    <n v="7.7648027002602467"/>
    <n v="7.7648027002602467"/>
    <n v="7.7648027002602467"/>
    <n v="69.986762072608499"/>
    <n v="13.532565927901731"/>
    <n v="13.532565927901731"/>
    <n v="13.532565927901731"/>
    <n v="13.707701439086431"/>
    <n v="13.707701439086431"/>
    <n v="13.707701439086431"/>
    <n v="17.256369922789506"/>
    <n v="17.334413620835903"/>
    <n v="17.334413620835903"/>
    <n v="17.572072620959716"/>
    <n v="17.572072620959716"/>
    <n v="18.815566490647385"/>
    <n v="187.60571099799262"/>
    <n v="25.033082753200819"/>
    <n v="25.033082753200819"/>
    <n v="25.033082753200819"/>
    <n v="25.033082753200819"/>
    <n v="25.033082753200819"/>
    <n v="25.033082753200819"/>
    <n v="26.467204780627554"/>
    <n v="27.901326808054289"/>
    <n v="27.901326808054289"/>
    <n v="28.114360012587383"/>
    <n v="28.114360012587383"/>
    <n v="29.381709986712824"/>
    <n v="318.07878492782862"/>
    <n v="35.166444258256121"/>
    <n v="35.166444258256121"/>
    <n v="35.166444258256121"/>
    <n v="35.166444258256121"/>
    <n v="35.166444258256121"/>
    <n v="35.166444258256121"/>
    <n v="35.166444258256121"/>
    <n v="35.166444258256121"/>
    <n v="35.166444258256121"/>
    <n v="35.166444258256121"/>
    <n v="35.166444258256121"/>
    <n v="35.166444258256121"/>
    <n v="421.99733109907334"/>
  </r>
  <r>
    <s v="DE Florida"/>
    <x v="30"/>
    <s v="Regulated &amp; Renewable Energy"/>
    <s v="PEF Fossil Hydro Maintenance Citrus CC BA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0"/>
    <n v="0"/>
    <n v="0"/>
    <n v="0.70727015156753126"/>
    <n v="0.70727015156753126"/>
    <n v="0.70727015156753126"/>
    <n v="0.70727015156753126"/>
    <n v="2.0883933042167704"/>
    <n v="2.6249772158867648"/>
    <n v="3.6581070356162066"/>
    <n v="3.6581070356162066"/>
    <n v="14.858665197606074"/>
    <n v="5.185803659112648"/>
    <n v="5.185803659112648"/>
    <n v="5.185803659112648"/>
    <n v="5.185803659112648"/>
    <n v="5.185803659112648"/>
    <n v="5.185803659112648"/>
    <n v="5.185803659112648"/>
    <n v="6.0304022673793947"/>
    <n v="7.2348668083657692"/>
    <n v="7.2348668083657692"/>
    <n v="7.2348668083657692"/>
    <n v="11.588095243015843"/>
    <n v="75.623723549281067"/>
    <n v="11.588095243015843"/>
    <n v="11.588095243015843"/>
    <n v="11.588095243015843"/>
    <n v="11.588095243015843"/>
    <n v="11.588095243015843"/>
    <n v="11.588095243015843"/>
    <n v="19.494414183812104"/>
    <n v="19.494414183812104"/>
    <n v="21.183261555027087"/>
    <n v="22.456490012287951"/>
    <n v="22.456490012287951"/>
    <n v="22.456490012287951"/>
    <n v="197.07013141761021"/>
    <n v="39.913483188272252"/>
    <n v="39.913483188272252"/>
    <n v="39.913483188272252"/>
    <n v="40.502211909582392"/>
    <n v="40.502211909582392"/>
    <n v="40.502211909582392"/>
    <n v="51.800884568737246"/>
    <n v="52.063233228048915"/>
    <n v="52.063233228048915"/>
    <n v="52.862138477499883"/>
    <n v="52.862138477499883"/>
    <n v="57.010618159392152"/>
    <n v="559.90933143279108"/>
    <n v="76.92754864335464"/>
    <n v="76.92754864335464"/>
    <n v="76.92754864335464"/>
    <n v="76.92754864335464"/>
    <n v="76.92754864335464"/>
    <n v="76.92754864335464"/>
    <n v="81.683757601402959"/>
    <n v="86.439966559451278"/>
    <n v="86.439966559451278"/>
    <n v="87.156091143545794"/>
    <n v="87.156091143545794"/>
    <n v="91.380357184726918"/>
    <n v="981.82152205225179"/>
    <n v="110.28300362065161"/>
    <n v="110.28300362065161"/>
    <n v="110.28300362065161"/>
    <n v="110.28300362065161"/>
    <n v="110.28300362065161"/>
    <n v="110.28300362065161"/>
    <n v="110.28300362065161"/>
    <n v="110.28300362065161"/>
    <n v="110.28300362065161"/>
    <n v="110.28300362065161"/>
    <n v="110.28300362065161"/>
    <n v="110.28300362065161"/>
    <n v="1323.3960434478195"/>
  </r>
  <r>
    <s v="DE Florida"/>
    <x v="30"/>
    <s v="Regulated &amp; Renewable Energy"/>
    <s v="PEF Fossil Hydro Maintenance Citrus CC BA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"/>
    <n v="0"/>
    <n v="0"/>
    <n v="1.4457408753620936E-2"/>
    <n v="1.4457408753620936E-2"/>
    <n v="1.4457408753620936E-2"/>
    <n v="1.4457408753620936E-2"/>
    <n v="4.2689141582562658E-2"/>
    <n v="5.3657528873383084E-2"/>
    <n v="7.47758809857684E-2"/>
    <n v="7.47758809857684E-2"/>
    <n v="0.30372806744196629"/>
    <n v="0.10600374277021378"/>
    <n v="0.10600374277021378"/>
    <n v="0.10600374277021378"/>
    <n v="0.10600374277021378"/>
    <n v="0.10600374277021378"/>
    <n v="0.10600374277021378"/>
    <n v="0.10600374277021378"/>
    <n v="0.12326830184341797"/>
    <n v="0.14788893111737902"/>
    <n v="0.14788893111737902"/>
    <n v="0.14788893111737902"/>
    <n v="0.23687388649565261"/>
    <n v="1.545835181082704"/>
    <n v="0.23687388649565261"/>
    <n v="0.23687388649565261"/>
    <n v="0.23687388649565261"/>
    <n v="0.23687388649565261"/>
    <n v="0.23687388649565261"/>
    <n v="0.23687388649565261"/>
    <n v="0.39848751210279371"/>
    <n v="0.39848751210279371"/>
    <n v="0.43300930353062156"/>
    <n v="0.45903541340336479"/>
    <n v="0.45903541340336479"/>
    <n v="0.45903541340336479"/>
    <n v="4.028333886920219"/>
    <n v="0.81587501559217479"/>
    <n v="0.81587501559217479"/>
    <n v="0.81587501559217479"/>
    <n v="0.82790926233555573"/>
    <n v="0.82790926233555573"/>
    <n v="0.82790926233555573"/>
    <n v="1.058866268686607"/>
    <n v="1.0642289567714109"/>
    <n v="1.0642289567714109"/>
    <n v="1.0805594372600817"/>
    <n v="1.0805594372600817"/>
    <n v="1.1653588138056328"/>
    <n v="11.445154704338416"/>
    <n v="1.572482265074072"/>
    <n v="1.572482265074072"/>
    <n v="1.572482265074072"/>
    <n v="1.572482265074072"/>
    <n v="1.572482265074072"/>
    <n v="1.572482265074072"/>
    <n v="1.6697047166747916"/>
    <n v="1.7669271682755114"/>
    <n v="1.7669271682755114"/>
    <n v="1.7815656078456097"/>
    <n v="1.7815656078456097"/>
    <n v="1.8679145680790576"/>
    <n v="20.069498427440525"/>
    <n v="2.2543061269965454"/>
    <n v="2.2543061269965454"/>
    <n v="2.2543061269965454"/>
    <n v="2.2543061269965454"/>
    <n v="2.2543061269965454"/>
    <n v="2.2543061269965454"/>
    <n v="2.2543061269965454"/>
    <n v="2.2543061269965454"/>
    <n v="2.2543061269965454"/>
    <n v="2.2543061269965454"/>
    <n v="2.2543061269965454"/>
    <n v="2.2543061269965454"/>
    <n v="27.051673523958552"/>
  </r>
  <r>
    <s v="DE Florida"/>
    <x v="30"/>
    <s v="Regulated &amp; Renewable Energy"/>
    <s v="PEF Fossil Hydro Maintenance Citrus CC BA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0"/>
    <n v="0"/>
    <n v="0"/>
    <n v="0.10622171587192575"/>
    <n v="0.10622171587192575"/>
    <n v="0.10622171587192575"/>
    <n v="0.10622171587192575"/>
    <n v="0.31364637642023419"/>
    <n v="0.39423349533163438"/>
    <n v="0.549394605873193"/>
    <n v="0.549394605873193"/>
    <n v="2.2315559469859574"/>
    <n v="0.77883247529252064"/>
    <n v="0.77883247529252064"/>
    <n v="0.77883247529252064"/>
    <n v="0.77883247529252064"/>
    <n v="0.77883247529252064"/>
    <n v="0.77883247529252064"/>
    <n v="0.77883247529252064"/>
    <n v="0.90567893303472635"/>
    <n v="1.086572033028991"/>
    <n v="1.086572033028991"/>
    <n v="1.086572033028991"/>
    <n v="1.7403637883945315"/>
    <n v="11.357586147563877"/>
    <n v="1.7403637883945315"/>
    <n v="1.7403637883945315"/>
    <n v="1.7403637883945315"/>
    <n v="1.7403637883945315"/>
    <n v="1.7403637883945315"/>
    <n v="1.7403637883945315"/>
    <n v="2.9277766624029926"/>
    <n v="2.9277766624029926"/>
    <n v="3.1814165513843631"/>
    <n v="3.3726366284924794"/>
    <n v="3.3726366284924794"/>
    <n v="3.3726366284924794"/>
    <n v="29.597062492034976"/>
    <n v="5.9944202793657313"/>
    <n v="5.9944202793657313"/>
    <n v="5.9944202793657313"/>
    <n v="6.0828388467221677"/>
    <n v="6.0828388467221677"/>
    <n v="6.0828388467221677"/>
    <n v="7.7797353374214637"/>
    <n v="7.8191363242674914"/>
    <n v="7.8191363242674914"/>
    <n v="7.9391203764346692"/>
    <n v="7.9391203764346692"/>
    <n v="8.5621621601752427"/>
    <n v="84.09018827726473"/>
    <n v="11.553396030794017"/>
    <n v="11.553396030794017"/>
    <n v="11.553396030794017"/>
    <n v="11.553396030794017"/>
    <n v="11.553396030794017"/>
    <n v="11.553396030794017"/>
    <n v="12.267710317879837"/>
    <n v="12.982024604965657"/>
    <n v="12.982024604965657"/>
    <n v="13.089576270913613"/>
    <n v="13.089576270913613"/>
    <n v="13.724000451624446"/>
    <n v="147.45528870602692"/>
    <n v="16.562905424893433"/>
    <n v="16.562905424893433"/>
    <n v="16.562905424893433"/>
    <n v="16.562905424893433"/>
    <n v="16.562905424893433"/>
    <n v="16.562905424893433"/>
    <n v="16.562905424893433"/>
    <n v="16.562905424893433"/>
    <n v="16.562905424893433"/>
    <n v="16.562905424893433"/>
    <n v="16.562905424893433"/>
    <n v="16.562905424893433"/>
    <n v="198.75486509872124"/>
  </r>
  <r>
    <s v="DE Florida"/>
    <x v="30"/>
    <s v="Regulated &amp; Renewable Energy"/>
    <s v="PEF Fossil Hydro Maintenance Citrus CC BA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0"/>
    <n v="5.9292883617701507E-3"/>
    <n v="5.9292883617701507E-3"/>
    <n v="5.9292883617701507E-3"/>
    <n v="5.9292883617701507E-3"/>
    <n v="1.7507717646570147E-2"/>
    <n v="2.2006084692778264E-2"/>
    <n v="3.0667166462937736E-2"/>
    <n v="3.0667166462937736E-2"/>
    <n v="0.12456528871230449"/>
    <n v="4.347437144668731E-2"/>
    <n v="4.347437144668731E-2"/>
    <n v="4.347437144668731E-2"/>
    <n v="4.347437144668731E-2"/>
    <n v="4.347437144668731E-2"/>
    <n v="4.347437144668731E-2"/>
    <n v="4.347437144668731E-2"/>
    <n v="5.0554931381620642E-2"/>
    <n v="6.0652370909087309E-2"/>
    <n v="6.0652370909087309E-2"/>
    <n v="6.0652370909087309E-2"/>
    <n v="9.7146978572780082E-2"/>
    <n v="0.63397962280847386"/>
    <n v="9.7146978572780082E-2"/>
    <n v="9.7146978572780082E-2"/>
    <n v="9.7146978572780082E-2"/>
    <n v="9.7146978572780082E-2"/>
    <n v="9.7146978572780082E-2"/>
    <n v="9.7146978572780082E-2"/>
    <n v="0.16342860688790048"/>
    <n v="0.16342860688790048"/>
    <n v="0.17758687123208025"/>
    <n v="0.18826084057690198"/>
    <n v="0.18826084057690198"/>
    <n v="0.18826084057690198"/>
    <n v="1.6521084781752675"/>
    <n v="0.33460935670745873"/>
    <n v="0.33460935670745873"/>
    <n v="0.33460935670745873"/>
    <n v="0.33954501351032734"/>
    <n v="0.33954501351032734"/>
    <n v="0.33954501351032734"/>
    <n v="0.43426739274765502"/>
    <n v="0.43646681482132854"/>
    <n v="0.43646681482132854"/>
    <n v="0.4431645042435895"/>
    <n v="0.4431645042435895"/>
    <n v="0.47794358309365087"/>
    <n v="4.6939367246244998"/>
    <n v="0.64491729527275854"/>
    <n v="0.64491729527275854"/>
    <n v="0.64491729527275854"/>
    <n v="0.64491729527275854"/>
    <n v="0.64491729527275854"/>
    <n v="0.64491729527275854"/>
    <n v="0.68479121438915058"/>
    <n v="0.72466513350554274"/>
    <n v="0.72466513350554274"/>
    <n v="0.73066881315117949"/>
    <n v="0.73066881315117949"/>
    <n v="0.76608319014381809"/>
    <n v="8.2310460694829644"/>
    <n v="0.92455410788958958"/>
    <n v="0.92455410788958958"/>
    <n v="0.92455410788958958"/>
    <n v="0.92455410788958958"/>
    <n v="0.92455410788958958"/>
    <n v="0.92455410788958958"/>
    <n v="0.92455410788958958"/>
    <n v="0.92455410788958958"/>
    <n v="0.92455410788958958"/>
    <n v="0.92455410788958958"/>
    <n v="0.92455410788958958"/>
    <n v="0.92455410788958958"/>
    <n v="11.094649294675074"/>
  </r>
  <r>
    <s v="DE Florida"/>
    <x v="30"/>
    <s v="Regulated &amp; Renewable Energy"/>
    <s v="PEF Fossil Hydro Maintenance Citrus Other BG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3735294117647018"/>
    <n v="0.23735294117647018"/>
    <n v="0.23735294117647018"/>
    <n v="0.23735294117647018"/>
    <n v="0.23735294117647018"/>
    <n v="0.23735294117647018"/>
    <n v="0.23735294117647018"/>
    <n v="0.23735294117647018"/>
    <n v="0.23735294117647018"/>
    <n v="0.23735294117647018"/>
    <n v="0.23735294117647018"/>
    <n v="0.23735294117647018"/>
    <n v="2.8482352941176416"/>
    <n v="1.424117647058821"/>
    <n v="1.424117647058821"/>
    <n v="1.424117647058821"/>
    <n v="1.424117647058821"/>
    <n v="1.424117647058821"/>
    <n v="1.424117647058821"/>
    <n v="1.424117647058821"/>
    <n v="1.424117647058821"/>
    <n v="1.424117647058821"/>
    <n v="1.424117647058821"/>
    <n v="1.424117647058821"/>
    <n v="1.424117647058821"/>
    <n v="17.089411764705854"/>
    <n v="2.736151960784309"/>
    <n v="2.736151960784309"/>
    <n v="2.736151960784309"/>
    <n v="2.736151960784309"/>
    <n v="2.736151960784309"/>
    <n v="2.736151960784309"/>
    <n v="2.736151960784309"/>
    <n v="2.736151960784309"/>
    <n v="2.736151960784309"/>
    <n v="2.736151960784309"/>
    <n v="2.736151960784309"/>
    <n v="2.736151960784309"/>
    <n v="32.83382352941171"/>
    <n v="4.2086192810457446"/>
    <n v="4.2086192810457446"/>
    <n v="4.2086192810457446"/>
    <n v="4.2086192810457446"/>
    <n v="4.2086192810457446"/>
    <n v="4.2086192810457446"/>
    <n v="4.2086192810457446"/>
    <n v="4.2086192810457446"/>
    <n v="4.2086192810457446"/>
    <n v="4.2086192810457446"/>
    <n v="4.2086192810457446"/>
    <n v="4.2086192810457446"/>
    <n v="50.503431372548924"/>
    <n v="8.0787908496731884"/>
    <n v="8.0787908496731884"/>
    <n v="8.0787908496731884"/>
    <n v="8.0787908496731884"/>
    <n v="8.0787908496731884"/>
    <n v="8.0787908496731884"/>
    <n v="8.0787908496731884"/>
    <n v="8.0787908496731884"/>
    <n v="8.0787908496731884"/>
    <n v="8.0787908496731884"/>
    <n v="8.0787908496731884"/>
    <n v="8.0787908496731884"/>
    <n v="96.945490196078239"/>
  </r>
  <r>
    <s v="DE Florida"/>
    <x v="30"/>
    <s v="Regulated &amp; Renewable Energy"/>
    <s v="PEF Fossil Hydro Maintenance Citrus Other BG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427184466019405"/>
    <n v="0.52427184466019405"/>
    <n v="0.52427184466019405"/>
    <n v="0.52427184466019405"/>
    <n v="0.52427184466019405"/>
    <n v="0.52427184466019405"/>
    <n v="0.52427184466019405"/>
    <n v="0.52427184466019405"/>
    <n v="0.52427184466019405"/>
    <n v="0.52427184466019405"/>
    <n v="0.52427184466019405"/>
    <n v="0.52427184466019405"/>
    <n v="6.2912621359223282"/>
    <n v="3.1747572815533971"/>
    <n v="3.1747572815533971"/>
    <n v="3.1747572815533971"/>
    <n v="3.1747572815533971"/>
    <n v="3.1747572815533971"/>
    <n v="3.1747572815533971"/>
    <n v="3.1747572815533971"/>
    <n v="3.1747572815533971"/>
    <n v="3.1747572815533971"/>
    <n v="3.1747572815533971"/>
    <n v="3.1747572815533971"/>
    <n v="3.1747572815533971"/>
    <n v="38.097087378640765"/>
    <n v="6.1019417475728135"/>
    <n v="6.1019417475728135"/>
    <n v="6.1019417475728135"/>
    <n v="6.1019417475728135"/>
    <n v="6.1019417475728135"/>
    <n v="6.1019417475728135"/>
    <n v="6.1019417475728135"/>
    <n v="6.1019417475728135"/>
    <n v="6.1019417475728135"/>
    <n v="6.1019417475728135"/>
    <n v="6.1019417475728135"/>
    <n v="6.1019417475728135"/>
    <n v="73.223300970873765"/>
    <n v="9.3859223300970847"/>
    <n v="9.3859223300970847"/>
    <n v="9.3859223300970847"/>
    <n v="9.3859223300970847"/>
    <n v="9.3859223300970847"/>
    <n v="9.3859223300970847"/>
    <n v="9.3859223300970847"/>
    <n v="9.3859223300970847"/>
    <n v="9.3859223300970847"/>
    <n v="9.3859223300970847"/>
    <n v="9.3859223300970847"/>
    <n v="9.3859223300970847"/>
    <n v="112.63106796116504"/>
    <n v="18.016990291262132"/>
    <n v="18.016990291262132"/>
    <n v="18.016990291262132"/>
    <n v="18.016990291262132"/>
    <n v="18.016990291262132"/>
    <n v="18.016990291262132"/>
    <n v="18.016990291262132"/>
    <n v="18.016990291262132"/>
    <n v="18.016990291262132"/>
    <n v="18.016990291262132"/>
    <n v="18.016990291262132"/>
    <n v="18.016990291262132"/>
    <n v="216.20388349514553"/>
  </r>
  <r>
    <s v="DE Florida"/>
    <x v="30"/>
    <s v="Regulated &amp; Renewable Energy"/>
    <s v="PEF Fossil Hydro Maintenance Citrus Other BG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031999999999999"/>
    <n v="1.8031999999999999"/>
    <n v="1.8031999999999999"/>
    <n v="1.8031999999999999"/>
    <n v="1.8031999999999999"/>
    <n v="1.8031999999999999"/>
    <n v="1.8031999999999999"/>
    <n v="1.8031999999999999"/>
    <n v="1.8031999999999999"/>
    <n v="1.8031999999999999"/>
    <n v="1.8031999999999999"/>
    <n v="1.8031999999999999"/>
    <n v="21.638400000000001"/>
    <n v="10.690399999999999"/>
    <n v="10.690399999999999"/>
    <n v="10.690399999999999"/>
    <n v="10.690399999999999"/>
    <n v="10.690399999999999"/>
    <n v="10.690399999999999"/>
    <n v="10.690399999999999"/>
    <n v="10.690399999999999"/>
    <n v="10.690399999999999"/>
    <n v="10.690399999999999"/>
    <n v="10.690399999999999"/>
    <n v="10.690399999999999"/>
    <n v="128.28479999999999"/>
    <n v="20.532866666666663"/>
    <n v="20.532866666666663"/>
    <n v="20.532866666666663"/>
    <n v="20.532866666666663"/>
    <n v="20.532866666666663"/>
    <n v="20.532866666666663"/>
    <n v="20.532866666666663"/>
    <n v="20.532866666666663"/>
    <n v="20.532866666666663"/>
    <n v="20.532866666666663"/>
    <n v="20.532866666666663"/>
    <n v="20.532866666666663"/>
    <n v="246.39440000000002"/>
    <n v="31.569416666666665"/>
    <n v="31.569416666666665"/>
    <n v="31.569416666666665"/>
    <n v="31.569416666666665"/>
    <n v="31.569416666666665"/>
    <n v="31.569416666666665"/>
    <n v="31.569416666666665"/>
    <n v="31.569416666666665"/>
    <n v="31.569416666666665"/>
    <n v="31.569416666666665"/>
    <n v="31.569416666666665"/>
    <n v="31.569416666666665"/>
    <n v="378.83299999999991"/>
    <n v="60.586983333333329"/>
    <n v="60.586983333333329"/>
    <n v="60.586983333333329"/>
    <n v="60.586983333333329"/>
    <n v="60.586983333333329"/>
    <n v="60.586983333333329"/>
    <n v="60.586983333333329"/>
    <n v="60.586983333333329"/>
    <n v="60.586983333333329"/>
    <n v="60.586983333333329"/>
    <n v="60.586983333333329"/>
    <n v="60.586983333333329"/>
    <n v="727.04380000000003"/>
  </r>
  <r>
    <s v="DE Florida"/>
    <x v="30"/>
    <s v="Regulated &amp; Renewable Energy"/>
    <s v="PEF Fossil Hydro Maintenance Citrus Other BG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347524752475299E-2"/>
    <n v="2.7347524752475299E-2"/>
    <n v="2.7347524752475299E-2"/>
    <n v="2.7347524752475299E-2"/>
    <n v="2.7347524752475299E-2"/>
    <n v="2.7347524752475299E-2"/>
    <n v="2.7347524752475299E-2"/>
    <n v="2.7347524752475299E-2"/>
    <n v="2.7347524752475299E-2"/>
    <n v="2.7347524752475299E-2"/>
    <n v="2.7347524752475299E-2"/>
    <n v="2.7347524752475299E-2"/>
    <n v="0.32817029702970357"/>
    <n v="0.21878019801980239"/>
    <n v="0.21878019801980239"/>
    <n v="0.21878019801980239"/>
    <n v="0.21878019801980239"/>
    <n v="0.21878019801980239"/>
    <n v="0.21878019801980239"/>
    <n v="0.21878019801980239"/>
    <n v="0.21878019801980239"/>
    <n v="0.21878019801980239"/>
    <n v="0.21878019801980239"/>
    <n v="0.21878019801980239"/>
    <n v="0.21878019801980239"/>
    <n v="2.6253623762376286"/>
    <n v="0.41932871287128792"/>
    <n v="0.41932871287128792"/>
    <n v="0.41932871287128792"/>
    <n v="0.41932871287128792"/>
    <n v="0.41932871287128792"/>
    <n v="0.41932871287128792"/>
    <n v="0.41932871287128792"/>
    <n v="0.41932871287128792"/>
    <n v="0.41932871287128792"/>
    <n v="0.41932871287128792"/>
    <n v="0.41932871287128792"/>
    <n v="0.41932871287128792"/>
    <n v="5.0319445544554551"/>
    <n v="0.6449457920792091"/>
    <n v="0.6449457920792091"/>
    <n v="0.6449457920792091"/>
    <n v="0.6449457920792091"/>
    <n v="0.6449457920792091"/>
    <n v="0.6449457920792091"/>
    <n v="0.6449457920792091"/>
    <n v="0.6449457920792091"/>
    <n v="0.6449457920792091"/>
    <n v="0.6449457920792091"/>
    <n v="0.6449457920792091"/>
    <n v="0.6449457920792091"/>
    <n v="7.7393495049505097"/>
    <n v="1.2374754950495073"/>
    <n v="1.2374754950495073"/>
    <n v="1.2374754950495073"/>
    <n v="1.2374754950495073"/>
    <n v="1.2374754950495073"/>
    <n v="1.2374754950495073"/>
    <n v="1.2374754950495073"/>
    <n v="1.2374754950495073"/>
    <n v="1.2374754950495073"/>
    <n v="1.2374754950495073"/>
    <n v="1.2374754950495073"/>
    <n v="1.2374754950495073"/>
    <n v="14.849705940594086"/>
  </r>
  <r>
    <s v="DE Florida"/>
    <x v="30"/>
    <s v="Regulated &amp; Renewable Energy"/>
    <s v="PEF Fossil Hydro Maintenance Citrus Other BG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7941176470588197"/>
    <n v="0.27941176470588197"/>
    <n v="0.27941176470588197"/>
    <n v="0.27941176470588197"/>
    <n v="0.27941176470588197"/>
    <n v="0.27941176470588197"/>
    <n v="0.27941176470588197"/>
    <n v="0.27941176470588197"/>
    <n v="0.27941176470588197"/>
    <n v="0.27941176470588197"/>
    <n v="0.27941176470588197"/>
    <n v="0.27941176470588197"/>
    <n v="3.352941176470583"/>
    <n v="1.6205882352941154"/>
    <n v="1.6205882352941154"/>
    <n v="1.6205882352941154"/>
    <n v="1.6205882352941154"/>
    <n v="1.6205882352941154"/>
    <n v="1.6205882352941154"/>
    <n v="1.6205882352941154"/>
    <n v="1.6205882352941154"/>
    <n v="1.6205882352941154"/>
    <n v="1.6205882352941154"/>
    <n v="1.6205882352941154"/>
    <n v="1.6205882352941154"/>
    <n v="19.447058823529378"/>
    <n v="3.0991421568627411"/>
    <n v="3.0991421568627411"/>
    <n v="3.0991421568627411"/>
    <n v="3.0991421568627411"/>
    <n v="3.0991421568627411"/>
    <n v="3.0991421568627411"/>
    <n v="3.0991421568627411"/>
    <n v="3.0991421568627411"/>
    <n v="3.0991421568627411"/>
    <n v="3.0991421568627411"/>
    <n v="3.0991421568627411"/>
    <n v="3.0991421568627411"/>
    <n v="37.189705882352889"/>
    <n v="4.7569852941176407"/>
    <n v="4.7569852941176407"/>
    <n v="4.7569852941176407"/>
    <n v="4.7569852941176407"/>
    <n v="4.7569852941176407"/>
    <n v="4.7569852941176407"/>
    <n v="4.7569852941176407"/>
    <n v="4.7569852941176407"/>
    <n v="4.7569852941176407"/>
    <n v="4.7569852941176407"/>
    <n v="4.7569852941176407"/>
    <n v="4.7569852941176407"/>
    <n v="57.083823529411688"/>
    <n v="9.1158088235294006"/>
    <n v="9.1158088235294006"/>
    <n v="9.1158088235294006"/>
    <n v="9.1158088235294006"/>
    <n v="9.1158088235294006"/>
    <n v="9.1158088235294006"/>
    <n v="9.1158088235294006"/>
    <n v="9.1158088235294006"/>
    <n v="9.1158088235294006"/>
    <n v="9.1158088235294006"/>
    <n v="9.1158088235294006"/>
    <n v="9.1158088235294006"/>
    <n v="109.38970588235283"/>
  </r>
  <r>
    <s v="DE Florida"/>
    <x v="30"/>
    <s v="Regulated &amp; Renewable Energy"/>
    <s v="PEF Fossil Hydro Maintenance Citrus Other BG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4000000000000001E-2"/>
    <n v="6.4000000000000001E-2"/>
    <n v="6.4000000000000001E-2"/>
    <n v="6.4000000000000001E-2"/>
    <n v="6.4000000000000001E-2"/>
    <n v="6.4000000000000001E-2"/>
    <n v="6.4000000000000001E-2"/>
    <n v="6.4000000000000001E-2"/>
    <n v="6.4000000000000001E-2"/>
    <n v="6.4000000000000001E-2"/>
    <n v="6.4000000000000001E-2"/>
    <n v="6.4000000000000001E-2"/>
    <n v="0.76800000000000024"/>
    <n v="0.14666666666666667"/>
    <n v="0.14666666666666667"/>
    <n v="0.14666666666666667"/>
    <n v="0.14666666666666667"/>
    <n v="0.14666666666666667"/>
    <n v="0.14666666666666667"/>
    <n v="0.14666666666666667"/>
    <n v="0.14666666666666667"/>
    <n v="0.14666666666666667"/>
    <n v="0.14666666666666667"/>
    <n v="0.14666666666666667"/>
    <n v="0.14666666666666667"/>
    <n v="1.7600000000000005"/>
    <n v="0.24"/>
    <n v="0.24"/>
    <n v="0.24"/>
    <n v="0.24"/>
    <n v="0.24"/>
    <n v="0.24"/>
    <n v="0.24"/>
    <n v="0.24"/>
    <n v="0.24"/>
    <n v="0.24"/>
    <n v="0.24"/>
    <n v="0.24"/>
    <n v="2.8800000000000008"/>
    <n v="0.48266666666666663"/>
    <n v="0.48266666666666663"/>
    <n v="0.48266666666666663"/>
    <n v="0.48266666666666663"/>
    <n v="0.48266666666666663"/>
    <n v="0.48266666666666663"/>
    <n v="0.48266666666666663"/>
    <n v="0.48266666666666663"/>
    <n v="0.48266666666666663"/>
    <n v="0.48266666666666663"/>
    <n v="0.48266666666666663"/>
    <n v="0.48266666666666663"/>
    <n v="5.7920000000000007"/>
  </r>
  <r>
    <s v="DE Florida"/>
    <x v="30"/>
    <s v="Regulated &amp; Renewable Energy"/>
    <s v="PEF Fossil Hydro Maintenance CR 4&amp;5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979222780757746"/>
    <n v="0.4592658505974912"/>
    <n v="0.4592658505974912"/>
    <n v="0.4592658505974912"/>
    <n v="0.4592658505974912"/>
    <n v="0.4592658505974912"/>
    <n v="3.4726944809404601"/>
    <n v="5.8988159617354938"/>
    <n v="19.404826348023445"/>
    <n v="19.404826348023445"/>
    <n v="19.404826348023445"/>
    <n v="20.899181158444367"/>
    <n v="22.899125567607502"/>
    <n v="25.039023186449981"/>
    <n v="25.039023186449981"/>
    <n v="25.039023186449981"/>
    <n v="25.039023186449981"/>
    <n v="25.039023186449981"/>
    <n v="25.641672108044656"/>
    <n v="28.523759946729246"/>
    <n v="281.37333375714599"/>
    <n v="28.523759946729246"/>
    <n v="28.523759946729246"/>
    <n v="28.523759946729246"/>
    <n v="32.958761654396127"/>
    <n v="35.224925595979158"/>
    <n v="35.224925595979158"/>
    <n v="35.224925595979158"/>
    <n v="35.224925595979158"/>
    <n v="35.638058714430741"/>
    <n v="35.638058714430741"/>
    <n v="35.727182987919903"/>
    <n v="35.727182987919903"/>
    <n v="402.16022728320172"/>
    <n v="38.854061465569877"/>
    <n v="38.854061465569877"/>
    <n v="38.854061465569877"/>
    <n v="39.341356531319683"/>
    <n v="39.680743902994855"/>
    <n v="39.680743902994855"/>
    <n v="39.680743902994855"/>
    <n v="39.680743902994855"/>
    <n v="39.680743902994855"/>
    <n v="39.680743902994855"/>
    <n v="39.680743902994855"/>
    <n v="39.935307199100855"/>
    <n v="473.60405544809407"/>
    <n v="45.05279957884197"/>
    <n v="45.05279957884197"/>
    <n v="45.05279957884197"/>
    <n v="45.05279957884197"/>
    <n v="45.05279957884197"/>
    <n v="45.05279957884197"/>
    <n v="45.05279957884197"/>
    <n v="45.05279957884197"/>
    <n v="45.05279957884197"/>
    <n v="45.05279957884197"/>
    <n v="45.05279957884197"/>
    <n v="45.05279957884197"/>
    <n v="540.6335949461037"/>
    <n v="48.149242675067143"/>
    <n v="48.149242675067143"/>
    <n v="48.149242675067143"/>
    <n v="48.149242675067143"/>
    <n v="48.149242675067143"/>
    <n v="48.149242675067143"/>
    <n v="48.149242675067143"/>
    <n v="48.149242675067143"/>
    <n v="48.149242675067143"/>
    <n v="48.149242675067143"/>
    <n v="48.149242675067143"/>
    <n v="48.149242675067143"/>
    <n v="577.79091210080583"/>
  </r>
  <r>
    <s v="DE Florida"/>
    <x v="30"/>
    <s v="Regulated &amp; Renewable Energy"/>
    <s v="PEF Fossil Hydro Maintenance CR 4&amp;5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352123258577873"/>
    <n v="2.1709262218756584"/>
    <n v="2.1709262218756584"/>
    <n v="2.1709262218756584"/>
    <n v="2.1709262218756584"/>
    <n v="2.1709262218756584"/>
    <n v="16.415249467010355"/>
    <n v="27.883401808974426"/>
    <n v="42.325450326604674"/>
    <n v="42.325450326604674"/>
    <n v="42.325450326604674"/>
    <n v="47.079975319428904"/>
    <n v="51.517516705941787"/>
    <n v="56.556728644824013"/>
    <n v="56.556728644824013"/>
    <n v="56.556728644824013"/>
    <n v="56.556728644824013"/>
    <n v="56.556728644824013"/>
    <n v="58.546443517408989"/>
    <n v="66.078831725310337"/>
    <n v="632.98276147202421"/>
    <n v="66.078831725310337"/>
    <n v="66.078831725310337"/>
    <n v="66.078831725310337"/>
    <n v="78.383799640717314"/>
    <n v="85.262447906242613"/>
    <n v="85.262447906242613"/>
    <n v="85.262447906242613"/>
    <n v="85.262447906242613"/>
    <n v="87.215304396237272"/>
    <n v="87.215304396237272"/>
    <n v="87.636589711129702"/>
    <n v="87.636589711129702"/>
    <n v="967.37387465635265"/>
    <n v="98.461242435568593"/>
    <n v="98.461242435568593"/>
    <n v="98.461242435568593"/>
    <n v="100.73339023360784"/>
    <n v="102.33766029923707"/>
    <n v="102.33766029923707"/>
    <n v="102.33766029923707"/>
    <n v="102.33766029923707"/>
    <n v="102.33766029923707"/>
    <n v="102.33766029923707"/>
    <n v="102.33766029923707"/>
    <n v="103.54097046877881"/>
    <n v="1216.021710103752"/>
    <n v="123.00431137685017"/>
    <n v="123.00431137685017"/>
    <n v="123.00431137685017"/>
    <n v="123.00431137685017"/>
    <n v="123.00431137685017"/>
    <n v="123.00431137685017"/>
    <n v="123.00431137685017"/>
    <n v="123.00431137685017"/>
    <n v="123.00431137685017"/>
    <n v="123.00431137685017"/>
    <n v="123.00431137685017"/>
    <n v="123.00431137685017"/>
    <n v="1476.051736522202"/>
    <n v="135.44281564409744"/>
    <n v="135.44281564409744"/>
    <n v="135.44281564409744"/>
    <n v="135.44281564409744"/>
    <n v="135.44281564409744"/>
    <n v="135.44281564409744"/>
    <n v="135.44281564409744"/>
    <n v="135.44281564409744"/>
    <n v="135.44281564409744"/>
    <n v="135.44281564409744"/>
    <n v="135.44281564409744"/>
    <n v="135.44281564409744"/>
    <n v="1625.3137877291692"/>
  </r>
  <r>
    <s v="DE Florida"/>
    <x v="30"/>
    <s v="Regulated &amp; Renewable Energy"/>
    <s v="PEF Fossil Hydro Maintenance CR 4&amp;5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697106645259479"/>
    <n v="0.44928325694566051"/>
    <n v="0.44928325694566051"/>
    <n v="0.44928325694566051"/>
    <n v="0.44928325694566051"/>
    <n v="0.44928325694566051"/>
    <n v="3.3972120608234766"/>
    <n v="5.7705994120043744"/>
    <n v="7.6659724625283356"/>
    <n v="7.6659724625283356"/>
    <n v="7.6659724625283356"/>
    <n v="8.5988288819504657"/>
    <n v="9.4061671187789848"/>
    <n v="10.336698396395045"/>
    <n v="10.336698396395045"/>
    <n v="10.336698396395045"/>
    <n v="10.336698396395045"/>
    <n v="10.336698396395045"/>
    <n v="10.72946564045491"/>
    <n v="12.153501595329164"/>
    <n v="115.56937260607376"/>
    <n v="12.153501595329164"/>
    <n v="12.153501595329164"/>
    <n v="12.153501595329164"/>
    <n v="14.508403860649862"/>
    <n v="15.847120324254922"/>
    <n v="15.847120324254922"/>
    <n v="15.847120324254922"/>
    <n v="15.847120324254922"/>
    <n v="16.251273383627325"/>
    <n v="16.251273383627325"/>
    <n v="16.338460409276561"/>
    <n v="16.338460409276561"/>
    <n v="179.53685752946481"/>
    <n v="18.491108968259113"/>
    <n v="18.491108968259113"/>
    <n v="18.491108968259113"/>
    <n v="18.960648240452038"/>
    <n v="19.292659391050449"/>
    <n v="19.292659391050449"/>
    <n v="19.292659391050449"/>
    <n v="19.292659391050449"/>
    <n v="19.292659391050449"/>
    <n v="19.292659391050449"/>
    <n v="19.292659391050449"/>
    <n v="19.541690026524925"/>
    <n v="229.02428090910743"/>
    <n v="23.465091864514406"/>
    <n v="23.465091864514406"/>
    <n v="23.465091864514406"/>
    <n v="23.465091864514406"/>
    <n v="23.465091864514406"/>
    <n v="23.465091864514406"/>
    <n v="23.465091864514406"/>
    <n v="23.465091864514406"/>
    <n v="23.465091864514406"/>
    <n v="23.465091864514406"/>
    <n v="23.465091864514406"/>
    <n v="23.465091864514406"/>
    <n v="281.58110237417293"/>
    <n v="25.990643446413586"/>
    <n v="25.990643446413586"/>
    <n v="25.990643446413586"/>
    <n v="25.990643446413586"/>
    <n v="25.990643446413586"/>
    <n v="25.990643446413586"/>
    <n v="25.990643446413586"/>
    <n v="25.990643446413586"/>
    <n v="25.990643446413586"/>
    <n v="25.990643446413586"/>
    <n v="25.990643446413586"/>
    <n v="25.990643446413586"/>
    <n v="311.88772135696291"/>
  </r>
  <r>
    <s v="DE Florida"/>
    <x v="30"/>
    <s v="Regulated &amp; Renewable Energy"/>
    <s v="PEF Fossil Hydro Maintenance CR 4&amp;5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463504378297069E-2"/>
    <n v="0.21394827130613864"/>
    <n v="0.21394827130613864"/>
    <n v="0.21394827130613864"/>
    <n v="0.21394827130613864"/>
    <n v="0.21394827130613864"/>
    <n v="1.6177492404562392"/>
    <n v="2.7479541013652296"/>
    <n v="3.6505289945331043"/>
    <n v="3.6505289945331043"/>
    <n v="3.6505289945331043"/>
    <n v="4.0947543584360782"/>
    <n v="4.4792080799102774"/>
    <n v="4.92232621343629"/>
    <n v="4.92232621343629"/>
    <n v="4.92232621343629"/>
    <n v="4.92232621343629"/>
    <n v="4.92232621343629"/>
    <n v="5.1093616116916216"/>
    <n v="5.7874862159654512"/>
    <n v="55.034028316784195"/>
    <n v="5.7874862159654512"/>
    <n v="5.7874862159654512"/>
    <n v="5.7874862159654512"/>
    <n v="6.9088859771637416"/>
    <n v="7.5463795279901227"/>
    <n v="7.5463795279901227"/>
    <n v="7.5463795279901227"/>
    <n v="7.5463795279901227"/>
    <n v="7.7388356463529773"/>
    <n v="7.7388356463529773"/>
    <n v="7.7803537695959664"/>
    <n v="7.7803537695959664"/>
    <n v="85.495241568918459"/>
    <n v="8.8054386882468929"/>
    <n v="8.8054386882468929"/>
    <n v="8.8054386882468929"/>
    <n v="9.029032282412059"/>
    <n v="9.187135284608587"/>
    <n v="9.187135284608587"/>
    <n v="9.187135284608587"/>
    <n v="9.187135284608587"/>
    <n v="9.187135284608587"/>
    <n v="9.187135284608587"/>
    <n v="9.187135284608587"/>
    <n v="9.3057231423852294"/>
    <n v="109.06101848179807"/>
    <n v="11.174037770495946"/>
    <n v="11.174037770495946"/>
    <n v="11.174037770495946"/>
    <n v="11.174037770495946"/>
    <n v="11.174037770495946"/>
    <n v="11.174037770495946"/>
    <n v="11.174037770495946"/>
    <n v="11.174037770495946"/>
    <n v="11.174037770495946"/>
    <n v="11.174037770495946"/>
    <n v="11.174037770495946"/>
    <n v="11.174037770495946"/>
    <n v="134.08845324595134"/>
    <n v="12.37669982292558"/>
    <n v="12.37669982292558"/>
    <n v="12.37669982292558"/>
    <n v="12.37669982292558"/>
    <n v="12.37669982292558"/>
    <n v="12.37669982292558"/>
    <n v="12.37669982292558"/>
    <n v="12.37669982292558"/>
    <n v="12.37669982292558"/>
    <n v="12.37669982292558"/>
    <n v="12.37669982292558"/>
    <n v="12.37669982292558"/>
    <n v="148.52039787510699"/>
  </r>
  <r>
    <s v="DE Florida"/>
    <x v="30"/>
    <s v="Regulated &amp; Renewable Energy"/>
    <s v="PEF Fossil Hydro Maintenance CR 4&amp;5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96296893770633E-2"/>
    <n v="5.6956257005981843E-2"/>
    <n v="5.6956257005981843E-2"/>
    <n v="5.6956257005981843E-2"/>
    <n v="5.6956257005981843E-2"/>
    <n v="5.6956257005981843E-2"/>
    <n v="0.43066924985251687"/>
    <n v="0.73154683177619673"/>
    <n v="0.97182588272892623"/>
    <n v="0.97182588272892623"/>
    <n v="0.97182588272892623"/>
    <n v="1.0900853752715407"/>
    <n v="1.1924327550073561"/>
    <n v="1.3103974861222196"/>
    <n v="1.3103974861222196"/>
    <n v="1.3103974861222196"/>
    <n v="1.3103974861222196"/>
    <n v="1.3103974861222196"/>
    <n v="1.3601891303697382"/>
    <n v="1.5407161288227136"/>
    <n v="14.650888468269226"/>
    <n v="1.5407161288227136"/>
    <n v="1.5407161288227136"/>
    <n v="1.5407161288227136"/>
    <n v="1.8392509097066021"/>
    <n v="2.0089622961577169"/>
    <n v="2.0089622961577169"/>
    <n v="2.0089622961577169"/>
    <n v="2.0089622961577169"/>
    <n v="2.0601976103583399"/>
    <n v="2.0601976103583399"/>
    <n v="2.0712504888403025"/>
    <n v="2.0712504888403025"/>
    <n v="22.760144679202895"/>
    <n v="2.3441457058736277"/>
    <n v="2.3441457058736277"/>
    <n v="2.3441457058736277"/>
    <n v="2.4036701699809364"/>
    <n v="2.4457599126176377"/>
    <n v="2.4457599126176377"/>
    <n v="2.4457599126176377"/>
    <n v="2.4457599126176377"/>
    <n v="2.4457599126176377"/>
    <n v="2.4457599126176377"/>
    <n v="2.4457599126176377"/>
    <n v="2.4773300431294674"/>
    <n v="29.033756719054754"/>
    <n v="2.9747072418498584"/>
    <n v="2.9747072418498584"/>
    <n v="2.9747072418498584"/>
    <n v="2.9747072418498584"/>
    <n v="2.9747072418498584"/>
    <n v="2.9747072418498584"/>
    <n v="2.9747072418498584"/>
    <n v="2.9747072418498584"/>
    <n v="2.9747072418498584"/>
    <n v="2.9747072418498584"/>
    <n v="2.9747072418498584"/>
    <n v="2.9747072418498584"/>
    <n v="35.696486902198302"/>
    <n v="3.2948710310271108"/>
    <n v="3.2948710310271108"/>
    <n v="3.2948710310271108"/>
    <n v="3.2948710310271108"/>
    <n v="3.2948710310271108"/>
    <n v="3.2948710310271108"/>
    <n v="3.2948710310271108"/>
    <n v="3.2948710310271108"/>
    <n v="3.2948710310271108"/>
    <n v="3.2948710310271108"/>
    <n v="3.2948710310271108"/>
    <n v="3.2948710310271108"/>
    <n v="39.538452372325338"/>
  </r>
  <r>
    <s v="DE Florida"/>
    <x v="30"/>
    <s v="Regulated &amp; Renewable Energy"/>
    <s v="PEF Fossil Hydro Maintenance Crystal River Other BA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801298335247489"/>
    <n v="0.60801298335247489"/>
    <n v="0.60801298335247489"/>
    <n v="0.60801298335247489"/>
    <n v="0.60801298335247489"/>
    <n v="0.60801298335247489"/>
    <n v="0.60801298335247489"/>
    <n v="0.60801298335247489"/>
    <n v="0.60801298335247489"/>
    <n v="0.60801298335247489"/>
    <n v="0.60801298335247489"/>
    <n v="0.60801298335247489"/>
    <n v="7.2961558002296973"/>
    <n v="3.6229434894772257"/>
    <n v="3.6229434894772257"/>
    <n v="3.6229434894772257"/>
    <n v="3.6229434894772257"/>
    <n v="3.6229434894772257"/>
    <n v="3.6229434894772257"/>
    <n v="3.6229434894772257"/>
    <n v="3.6229434894772257"/>
    <n v="3.6229434894772257"/>
    <n v="3.6229434894772257"/>
    <n v="3.6229434894772257"/>
    <n v="3.6229434894772257"/>
    <n v="43.475321873726699"/>
    <n v="6.9601319011438907"/>
    <n v="6.9601319011438907"/>
    <n v="6.9601319011438907"/>
    <n v="6.9601319011438907"/>
    <n v="6.9601319011438907"/>
    <n v="6.9601319011438907"/>
    <n v="6.9601319011438907"/>
    <n v="6.9601319011438907"/>
    <n v="6.9601319011438907"/>
    <n v="6.9601319011438907"/>
    <n v="6.9601319011438907"/>
    <n v="6.9601319011438907"/>
    <n v="83.521582813726695"/>
    <n v="10.702648262777553"/>
    <n v="10.702648262777553"/>
    <n v="10.702648262777553"/>
    <n v="10.702648262777553"/>
    <n v="10.702648262777553"/>
    <n v="10.702648262777553"/>
    <n v="10.702648262777553"/>
    <n v="10.702648262777553"/>
    <n v="10.702648262777553"/>
    <n v="10.702648262777553"/>
    <n v="10.702648262777553"/>
    <n v="10.702648262777553"/>
    <n v="128.43177915333067"/>
    <n v="10.702648262777553"/>
    <n v="10.702648262777553"/>
    <n v="10.702648262777553"/>
    <n v="10.702648262777553"/>
    <n v="10.702648262777553"/>
    <n v="10.702648262777553"/>
    <n v="10.702648262777553"/>
    <n v="10.702648262777553"/>
    <n v="10.702648262777553"/>
    <n v="10.702648262777553"/>
    <n v="10.702648262777553"/>
    <n v="10.702648262777553"/>
    <n v="128.43177915333067"/>
  </r>
  <r>
    <s v="DE Florida"/>
    <x v="30"/>
    <s v="Regulated &amp; Renewable Energy"/>
    <s v="PEF Fossil Hydro Maintenance Crystal River Other BA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740463220549"/>
    <n v="2.8740463220549"/>
    <n v="2.8740463220549"/>
    <n v="2.8740463220549"/>
    <n v="2.8740463220549"/>
    <n v="2.8740463220549"/>
    <n v="2.8740463220549"/>
    <n v="2.8740463220549"/>
    <n v="2.8740463220549"/>
    <n v="2.8740463220549"/>
    <n v="2.8740463220549"/>
    <n v="2.8740463220549"/>
    <n v="34.488555864658807"/>
    <n v="17.125468854447046"/>
    <n v="17.125468854447046"/>
    <n v="17.125468854447046"/>
    <n v="17.125468854447046"/>
    <n v="17.125468854447046"/>
    <n v="17.125468854447046"/>
    <n v="17.125468854447046"/>
    <n v="17.125468854447046"/>
    <n v="17.125468854447046"/>
    <n v="17.125468854447046"/>
    <n v="17.125468854447046"/>
    <n v="17.125468854447046"/>
    <n v="205.50562625336451"/>
    <n v="32.900188049095732"/>
    <n v="32.900188049095732"/>
    <n v="32.900188049095732"/>
    <n v="32.900188049095732"/>
    <n v="32.900188049095732"/>
    <n v="32.900188049095732"/>
    <n v="32.900188049095732"/>
    <n v="32.900188049095732"/>
    <n v="32.900188049095732"/>
    <n v="32.900188049095732"/>
    <n v="32.900188049095732"/>
    <n v="32.900188049095732"/>
    <n v="394.80225658914878"/>
    <n v="50.590871763270556"/>
    <n v="50.590871763270556"/>
    <n v="50.590871763270556"/>
    <n v="50.590871763270556"/>
    <n v="50.590871763270556"/>
    <n v="50.590871763270556"/>
    <n v="50.590871763270556"/>
    <n v="50.590871763270556"/>
    <n v="50.590871763270556"/>
    <n v="50.590871763270556"/>
    <n v="50.590871763270556"/>
    <n v="50.590871763270556"/>
    <n v="607.09046115924673"/>
    <n v="50.590871763270556"/>
    <n v="50.590871763270556"/>
    <n v="50.590871763270556"/>
    <n v="50.590871763270556"/>
    <n v="50.590871763270556"/>
    <n v="50.590871763270556"/>
    <n v="50.590871763270556"/>
    <n v="50.590871763270556"/>
    <n v="50.590871763270556"/>
    <n v="50.590871763270556"/>
    <n v="50.590871763270556"/>
    <n v="50.590871763270556"/>
    <n v="607.09046115924673"/>
  </r>
  <r>
    <s v="DE Florida"/>
    <x v="30"/>
    <s v="Regulated &amp; Renewable Energy"/>
    <s v="PEF Fossil Hydro Maintenance Crystal River Other BA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479722500550025"/>
    <n v="0.59479722500550025"/>
    <n v="0.59479722500550025"/>
    <n v="0.59479722500550025"/>
    <n v="0.59479722500550025"/>
    <n v="0.59479722500550025"/>
    <n v="0.59479722500550025"/>
    <n v="0.59479722500550025"/>
    <n v="0.59479722500550025"/>
    <n v="0.59479722500550025"/>
    <n v="0.59479722500550025"/>
    <n v="0.59479722500550025"/>
    <n v="7.137566700066003"/>
    <n v="3.5441952596295896"/>
    <n v="3.5441952596295896"/>
    <n v="3.5441952596295896"/>
    <n v="3.5441952596295896"/>
    <n v="3.5441952596295896"/>
    <n v="3.5441952596295896"/>
    <n v="3.5441952596295896"/>
    <n v="3.5441952596295896"/>
    <n v="3.5441952596295896"/>
    <n v="3.5441952596295896"/>
    <n v="3.5441952596295896"/>
    <n v="3.5441952596295896"/>
    <n v="42.530343115555077"/>
    <n v="6.8088466078934875"/>
    <n v="6.8088466078934875"/>
    <n v="6.8088466078934875"/>
    <n v="6.8088466078934875"/>
    <n v="6.8088466078934875"/>
    <n v="6.8088466078934875"/>
    <n v="6.8088466078934875"/>
    <n v="6.8088466078934875"/>
    <n v="6.8088466078934875"/>
    <n v="6.8088466078934875"/>
    <n v="6.8088466078934875"/>
    <n v="6.8088466078934875"/>
    <n v="81.706159294721843"/>
    <n v="10.470015705138488"/>
    <n v="10.470015705138488"/>
    <n v="10.470015705138488"/>
    <n v="10.470015705138488"/>
    <n v="10.470015705138488"/>
    <n v="10.470015705138488"/>
    <n v="10.470015705138488"/>
    <n v="10.470015705138488"/>
    <n v="10.470015705138488"/>
    <n v="10.470015705138488"/>
    <n v="10.470015705138488"/>
    <n v="10.470015705138488"/>
    <n v="125.64018846166188"/>
    <n v="10.470015705138488"/>
    <n v="10.470015705138488"/>
    <n v="10.470015705138488"/>
    <n v="10.470015705138488"/>
    <n v="10.470015705138488"/>
    <n v="10.470015705138488"/>
    <n v="10.470015705138488"/>
    <n v="10.470015705138488"/>
    <n v="10.470015705138488"/>
    <n v="10.470015705138488"/>
    <n v="10.470015705138488"/>
    <n v="10.470015705138488"/>
    <n v="125.64018846166188"/>
  </r>
  <r>
    <s v="DE Florida"/>
    <x v="30"/>
    <s v="Regulated &amp; Renewable Energy"/>
    <s v="PEF Fossil Hydro Maintenance Crystal River Other BA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324188821544583"/>
    <n v="0.28324188821544583"/>
    <n v="0.28324188821544583"/>
    <n v="0.28324188821544583"/>
    <n v="0.28324188821544583"/>
    <n v="0.28324188821544583"/>
    <n v="0.28324188821544583"/>
    <n v="0.28324188821544583"/>
    <n v="0.28324188821544583"/>
    <n v="0.28324188821544583"/>
    <n v="0.28324188821544583"/>
    <n v="0.28324188821544583"/>
    <n v="3.3989026585853508"/>
    <n v="1.6877425037560414"/>
    <n v="1.6877425037560414"/>
    <n v="1.6877425037560414"/>
    <n v="1.6877425037560414"/>
    <n v="1.6877425037560414"/>
    <n v="1.6877425037560414"/>
    <n v="1.6877425037560414"/>
    <n v="1.6877425037560414"/>
    <n v="1.6877425037560414"/>
    <n v="1.6877425037560414"/>
    <n v="1.6877425037560414"/>
    <n v="1.6877425037560414"/>
    <n v="20.252910045072497"/>
    <n v="3.242366455386406"/>
    <n v="3.242366455386406"/>
    <n v="3.242366455386406"/>
    <n v="3.242366455386406"/>
    <n v="3.242366455386406"/>
    <n v="3.242366455386406"/>
    <n v="3.242366455386406"/>
    <n v="3.242366455386406"/>
    <n v="3.242366455386406"/>
    <n v="3.242366455386406"/>
    <n v="3.242366455386406"/>
    <n v="3.242366455386406"/>
    <n v="38.908397464636863"/>
    <n v="4.9858117925217211"/>
    <n v="4.9858117925217211"/>
    <n v="4.9858117925217211"/>
    <n v="4.9858117925217211"/>
    <n v="4.9858117925217211"/>
    <n v="4.9858117925217211"/>
    <n v="4.9858117925217211"/>
    <n v="4.9858117925217211"/>
    <n v="4.9858117925217211"/>
    <n v="4.9858117925217211"/>
    <n v="4.9858117925217211"/>
    <n v="4.9858117925217211"/>
    <n v="59.829741510260668"/>
    <n v="4.9858117925217211"/>
    <n v="4.9858117925217211"/>
    <n v="4.9858117925217211"/>
    <n v="4.9858117925217211"/>
    <n v="4.9858117925217211"/>
    <n v="4.9858117925217211"/>
    <n v="4.9858117925217211"/>
    <n v="4.9858117925217211"/>
    <n v="4.9858117925217211"/>
    <n v="4.9858117925217211"/>
    <n v="4.9858117925217211"/>
    <n v="4.9858117925217211"/>
    <n v="59.829741510260668"/>
  </r>
  <r>
    <s v="DE Florida"/>
    <x v="30"/>
    <s v="Regulated &amp; Renewable Energy"/>
    <s v="PEF Fossil Hydro Maintenance Crystal River Other BA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403263034653542E-2"/>
    <n v="7.5403263034653542E-2"/>
    <n v="7.5403263034653542E-2"/>
    <n v="7.5403263034653542E-2"/>
    <n v="7.5403263034653542E-2"/>
    <n v="7.5403263034653542E-2"/>
    <n v="7.5403263034653542E-2"/>
    <n v="7.5403263034653542E-2"/>
    <n v="7.5403263034653542E-2"/>
    <n v="7.5403263034653542E-2"/>
    <n v="7.5403263034653542E-2"/>
    <n v="7.5403263034653542E-2"/>
    <n v="0.90483915641584234"/>
    <n v="0.44930251229207963"/>
    <n v="0.44930251229207963"/>
    <n v="0.44930251229207963"/>
    <n v="0.44930251229207963"/>
    <n v="0.44930251229207963"/>
    <n v="0.44930251229207963"/>
    <n v="0.44930251229207963"/>
    <n v="0.44930251229207963"/>
    <n v="0.44930251229207963"/>
    <n v="0.44930251229207963"/>
    <n v="0.44930251229207963"/>
    <n v="0.44930251229207963"/>
    <n v="5.3916301475049551"/>
    <n v="0.86316685812953875"/>
    <n v="0.86316685812953875"/>
    <n v="0.86316685812953875"/>
    <n v="0.86316685812953875"/>
    <n v="0.86316685812953875"/>
    <n v="0.86316685812953875"/>
    <n v="0.86316685812953875"/>
    <n v="0.86316685812953875"/>
    <n v="0.86316685812953875"/>
    <n v="0.86316685812953875"/>
    <n v="0.86316685812953875"/>
    <n v="0.86316685812953875"/>
    <n v="10.358002297554465"/>
    <n v="1.3272983050767337"/>
    <n v="1.3272983050767337"/>
    <n v="1.3272983050767337"/>
    <n v="1.3272983050767337"/>
    <n v="1.3272983050767337"/>
    <n v="1.3272983050767337"/>
    <n v="1.3272983050767337"/>
    <n v="1.3272983050767337"/>
    <n v="1.3272983050767337"/>
    <n v="1.3272983050767337"/>
    <n v="1.3272983050767337"/>
    <n v="1.3272983050767337"/>
    <n v="15.927579660920808"/>
    <n v="1.3272983050767337"/>
    <n v="1.3272983050767337"/>
    <n v="1.3272983050767337"/>
    <n v="1.3272983050767337"/>
    <n v="1.3272983050767337"/>
    <n v="1.3272983050767337"/>
    <n v="1.3272983050767337"/>
    <n v="1.3272983050767337"/>
    <n v="1.3272983050767337"/>
    <n v="1.3272983050767337"/>
    <n v="1.3272983050767337"/>
    <n v="1.3272983050767337"/>
    <n v="15.927579660920808"/>
  </r>
  <r>
    <s v="DE Florida"/>
    <x v="30"/>
    <s v="Regulated &amp; Renewable Energy"/>
    <s v="PEF Fossil Hydro Maintenance Debary 7-10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1551336004646918E-2"/>
    <n v="5.1551336004646918E-2"/>
    <n v="5.1551336004646918E-2"/>
    <n v="6.1843359380382899E-2"/>
    <n v="0.12232551726109589"/>
    <n v="0.17716864970286486"/>
    <n v="0.51599153435828438"/>
    <n v="0.19336676990436982"/>
    <n v="0.19336676990436982"/>
    <n v="0.19336676990436982"/>
    <n v="0.19336676990436982"/>
    <n v="0.19336676990436982"/>
    <n v="0.19336676990436982"/>
    <n v="0.19336676990436982"/>
    <n v="0.31105147872760425"/>
    <n v="0.31105147872760425"/>
    <n v="0.31105147872760425"/>
    <n v="0.31105147872760425"/>
    <n v="0.31105147872760425"/>
    <n v="2.9088247829686096"/>
    <n v="0.31105147872760425"/>
    <n v="0.31105147872760425"/>
    <n v="0.31105147872760425"/>
    <n v="0.31105147872760425"/>
    <n v="0.31105147872760425"/>
    <n v="0.31105147872760425"/>
    <n v="0.31105147872760425"/>
    <n v="0.31105147872760425"/>
    <n v="0.31105147872760425"/>
    <n v="0.31105147872760425"/>
    <n v="0.31105147872760425"/>
    <n v="0.31105147872760425"/>
    <n v="3.7326177447312507"/>
    <n v="0.31105147872760425"/>
    <n v="0.31105147872760425"/>
    <n v="0.31105147872760425"/>
    <n v="0.31105147872760425"/>
    <n v="0.31105147872760425"/>
    <n v="0.31105147872760425"/>
    <n v="0.31105147872760425"/>
    <n v="0.31105147872760425"/>
    <n v="0.31105147872760425"/>
    <n v="0.31105147872760425"/>
    <n v="0.36783141472440717"/>
    <n v="0.46485921117956053"/>
    <n v="3.9432054131800101"/>
    <n v="0.46485921117956053"/>
    <n v="0.46485921117956053"/>
    <n v="0.46485921117956053"/>
    <n v="0.46485921117956053"/>
    <n v="0.46485921117956053"/>
    <n v="0.46485921117956053"/>
    <n v="0.46485921117956053"/>
    <n v="0.46485921117956053"/>
    <n v="0.46485921117956053"/>
    <n v="0.46485921117956053"/>
    <n v="0.46485921117956053"/>
    <n v="0.46485921117956053"/>
    <n v="5.5783105341547268"/>
    <n v="0.46485921117956053"/>
    <n v="0.46485921117956053"/>
    <n v="0.46485921117956053"/>
    <n v="0.46485921117956053"/>
    <n v="0.46485921117956053"/>
    <n v="0.46485921117956053"/>
    <n v="0.46485921117956053"/>
    <n v="0.46485921117956053"/>
    <n v="0.46485921117956053"/>
    <n v="0.46485921117956053"/>
    <n v="0.46485921117956053"/>
    <n v="0.46485921117956053"/>
    <n v="5.5783105341547268"/>
  </r>
  <r>
    <s v="DE Florida"/>
    <x v="30"/>
    <s v="Regulated &amp; Renewable Energy"/>
    <s v="PEF Fossil Hydro Maintenance Debary 7-10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528792972912745"/>
    <n v="0.16528792972912745"/>
    <n v="0.16528792972912745"/>
    <n v="0.19828702089421077"/>
    <n v="0.39220965096440213"/>
    <n v="0.56805199616265689"/>
    <n v="1.6544124572086523"/>
    <n v="0.61998767739056859"/>
    <n v="0.61998767739056859"/>
    <n v="0.61998767739056859"/>
    <n v="0.61998767739056859"/>
    <n v="0.61998767739056859"/>
    <n v="0.61998767739056859"/>
    <n v="0.61998767739056859"/>
    <n v="0.99731760498767641"/>
    <n v="0.99731760498767641"/>
    <n v="0.99731760498767641"/>
    <n v="0.99731760498767641"/>
    <n v="0.99731760498767641"/>
    <n v="9.3265017666723633"/>
    <n v="0.99731760498767641"/>
    <n v="0.99731760498767641"/>
    <n v="0.99731760498767641"/>
    <n v="0.99731760498767641"/>
    <n v="0.99731760498767641"/>
    <n v="0.99731760498767641"/>
    <n v="0.99731760498767641"/>
    <n v="0.99731760498767641"/>
    <n v="0.99731760498767641"/>
    <n v="0.99731760498767641"/>
    <n v="0.99731760498767641"/>
    <n v="0.99731760498767641"/>
    <n v="11.967811259852118"/>
    <n v="0.99731760498767641"/>
    <n v="0.99731760498767641"/>
    <n v="0.99731760498767641"/>
    <n v="0.99731760498767641"/>
    <n v="0.99731760498767641"/>
    <n v="0.99731760498767641"/>
    <n v="0.99731760498767641"/>
    <n v="0.99731760498767641"/>
    <n v="0.99731760498767641"/>
    <n v="0.99731760498767641"/>
    <n v="1.1793677784154046"/>
    <n v="1.4904623025967207"/>
    <n v="12.643006130888889"/>
    <n v="1.4904623025967207"/>
    <n v="1.4904623025967207"/>
    <n v="1.4904623025967207"/>
    <n v="1.4904623025967207"/>
    <n v="1.4904623025967207"/>
    <n v="1.4904623025967207"/>
    <n v="1.4904623025967207"/>
    <n v="1.4904623025967207"/>
    <n v="1.4904623025967207"/>
    <n v="1.4904623025967207"/>
    <n v="1.4904623025967207"/>
    <n v="1.4904623025967207"/>
    <n v="17.885547631160648"/>
    <n v="1.4904623025967207"/>
    <n v="1.4904623025967207"/>
    <n v="1.4904623025967207"/>
    <n v="1.4904623025967207"/>
    <n v="1.4904623025967207"/>
    <n v="1.4904623025967207"/>
    <n v="1.4904623025967207"/>
    <n v="1.4904623025967207"/>
    <n v="1.4904623025967207"/>
    <n v="1.4904623025967207"/>
    <n v="1.4904623025967207"/>
    <n v="1.4904623025967207"/>
    <n v="17.885547631160648"/>
  </r>
  <r>
    <s v="DE Florida"/>
    <x v="30"/>
    <s v="Regulated &amp; Renewable Energy"/>
    <s v="PEF Fossil Hydro Maintenance Debary 7-10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6528537209735497"/>
    <n v="0.56528537209735497"/>
    <n v="0.56528537209735497"/>
    <n v="0.67814239413579747"/>
    <n v="1.3413585544263458"/>
    <n v="1.9427400690884555"/>
    <n v="5.6580971339426638"/>
    <n v="2.12036030388819"/>
    <n v="2.12036030388819"/>
    <n v="2.12036030388819"/>
    <n v="2.12036030388819"/>
    <n v="2.12036030388819"/>
    <n v="2.12036030388819"/>
    <n v="2.12036030388819"/>
    <n v="3.4108301456652153"/>
    <n v="3.4108301456652153"/>
    <n v="3.4108301456652153"/>
    <n v="3.4108301456652153"/>
    <n v="3.4108301456652153"/>
    <n v="31.896672855543411"/>
    <n v="3.4108301456652153"/>
    <n v="3.4108301456652153"/>
    <n v="3.4108301456652153"/>
    <n v="3.4108301456652153"/>
    <n v="3.4108301456652153"/>
    <n v="3.4108301456652153"/>
    <n v="3.4108301456652153"/>
    <n v="3.4108301456652153"/>
    <n v="3.4108301456652153"/>
    <n v="3.4108301456652153"/>
    <n v="3.4108301456652153"/>
    <n v="3.4108301456652153"/>
    <n v="40.929961747982581"/>
    <n v="3.4108301456652153"/>
    <n v="3.4108301456652153"/>
    <n v="3.4108301456652153"/>
    <n v="3.4108301456652153"/>
    <n v="3.4108301456652153"/>
    <n v="3.4108301456652153"/>
    <n v="3.4108301456652153"/>
    <n v="3.4108301456652153"/>
    <n v="3.4108301456652153"/>
    <n v="3.4108301456652153"/>
    <n v="4.0334410615977259"/>
    <n v="5.0973831770882709"/>
    <n v="43.239125695338146"/>
    <n v="5.0973831770882709"/>
    <n v="5.0973831770882709"/>
    <n v="5.0973831770882709"/>
    <n v="5.0973831770882709"/>
    <n v="5.0973831770882709"/>
    <n v="5.0973831770882709"/>
    <n v="5.0973831770882709"/>
    <n v="5.0973831770882709"/>
    <n v="5.0973831770882709"/>
    <n v="5.0973831770882709"/>
    <n v="5.0973831770882709"/>
    <n v="5.0973831770882709"/>
    <n v="61.168598125059241"/>
    <n v="5.0973831770882709"/>
    <n v="5.0973831770882709"/>
    <n v="5.0973831770882709"/>
    <n v="5.0973831770882709"/>
    <n v="5.0973831770882709"/>
    <n v="5.0973831770882709"/>
    <n v="5.0973831770882709"/>
    <n v="5.0973831770882709"/>
    <n v="5.0973831770882709"/>
    <n v="5.0973831770882709"/>
    <n v="5.0973831770882709"/>
    <n v="5.0973831770882709"/>
    <n v="61.168598125059241"/>
  </r>
  <r>
    <s v="DE Florida"/>
    <x v="30"/>
    <s v="Regulated &amp; Renewable Energy"/>
    <s v="PEF Fossil Hydro Maintenance Debary 7-10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514502301443326"/>
    <n v="0.13514502301443326"/>
    <n v="0.13514502301443326"/>
    <n v="0.16212620029863681"/>
    <n v="0.32068392648471933"/>
    <n v="0.46445859791822736"/>
    <n v="1.3527037937448834"/>
    <n v="0.50692297415137899"/>
    <n v="0.50692297415137899"/>
    <n v="0.50692297415137899"/>
    <n v="0.50692297415137899"/>
    <n v="0.50692297415137899"/>
    <n v="0.50692297415137899"/>
    <n v="0.50692297415137899"/>
    <n v="0.81544073363154523"/>
    <n v="0.81544073363154523"/>
    <n v="0.81544073363154523"/>
    <n v="0.81544073363154523"/>
    <n v="0.81544073363154523"/>
    <n v="7.6256644872173798"/>
    <n v="0.81544073363154523"/>
    <n v="0.81544073363154523"/>
    <n v="0.81544073363154523"/>
    <n v="0.81544073363154523"/>
    <n v="0.81544073363154523"/>
    <n v="0.81544073363154523"/>
    <n v="0.81544073363154523"/>
    <n v="0.81544073363154523"/>
    <n v="0.81544073363154523"/>
    <n v="0.81544073363154523"/>
    <n v="0.81544073363154523"/>
    <n v="0.81544073363154523"/>
    <n v="9.7852888035785437"/>
    <n v="0.81544073363154523"/>
    <n v="0.81544073363154523"/>
    <n v="0.81544073363154523"/>
    <n v="0.81544073363154523"/>
    <n v="0.81544073363154523"/>
    <n v="0.81544073363154523"/>
    <n v="0.81544073363154523"/>
    <n v="0.81544073363154523"/>
    <n v="0.81544073363154523"/>
    <n v="0.81544073363154523"/>
    <n v="0.96429049815421619"/>
    <n v="1.2186508527575821"/>
    <n v="10.337348687227252"/>
    <n v="1.2186508527575821"/>
    <n v="1.2186508527575821"/>
    <n v="1.2186508527575821"/>
    <n v="1.2186508527575821"/>
    <n v="1.2186508527575821"/>
    <n v="1.2186508527575821"/>
    <n v="1.2186508527575821"/>
    <n v="1.2186508527575821"/>
    <n v="1.2186508527575821"/>
    <n v="1.2186508527575821"/>
    <n v="1.2186508527575821"/>
    <n v="1.2186508527575821"/>
    <n v="14.623810233090985"/>
    <n v="1.2186508527575821"/>
    <n v="1.2186508527575821"/>
    <n v="1.2186508527575821"/>
    <n v="1.2186508527575821"/>
    <n v="1.2186508527575821"/>
    <n v="1.2186508527575821"/>
    <n v="1.2186508527575821"/>
    <n v="1.2186508527575821"/>
    <n v="1.2186508527575821"/>
    <n v="1.2186508527575821"/>
    <n v="1.2186508527575821"/>
    <n v="1.2186508527575821"/>
    <n v="14.623810233090985"/>
  </r>
  <r>
    <s v="DE Florida"/>
    <x v="30"/>
    <s v="Regulated &amp; Renewable Energy"/>
    <s v="PEF Fossil Hydro Maintenance Debary 7-10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418891624792129E-2"/>
    <n v="5.9418891624792129E-2"/>
    <n v="5.9418891624792129E-2"/>
    <n v="7.1281641826019843E-2"/>
    <n v="0.14099434110550513"/>
    <n v="0.20420740977607937"/>
    <n v="0.59474006758198072"/>
    <n v="0.22287762132388134"/>
    <n v="0.22287762132388134"/>
    <n v="0.22287762132388134"/>
    <n v="0.22287762132388134"/>
    <n v="0.22287762132388134"/>
    <n v="0.22287762132388134"/>
    <n v="0.22287762132388134"/>
    <n v="0.35852289264784187"/>
    <n v="0.35852289264784187"/>
    <n v="0.35852289264784187"/>
    <n v="0.35852289264784187"/>
    <n v="0.35852289264784187"/>
    <n v="3.3527578125063782"/>
    <n v="0.35852289264784187"/>
    <n v="0.35852289264784187"/>
    <n v="0.35852289264784187"/>
    <n v="0.35852289264784187"/>
    <n v="0.35852289264784187"/>
    <n v="0.35852289264784187"/>
    <n v="0.35852289264784187"/>
    <n v="0.35852289264784187"/>
    <n v="0.35852289264784187"/>
    <n v="0.35852289264784187"/>
    <n v="0.35852289264784187"/>
    <n v="0.35852289264784187"/>
    <n v="4.3022747117741016"/>
    <n v="0.35852289264784187"/>
    <n v="0.35852289264784187"/>
    <n v="0.35852289264784187"/>
    <n v="0.35852289264784187"/>
    <n v="0.35852289264784187"/>
    <n v="0.35852289264784187"/>
    <n v="0.35852289264784187"/>
    <n v="0.35852289264784187"/>
    <n v="0.35852289264784187"/>
    <n v="0.35852289264784187"/>
    <n v="0.42396626523639008"/>
    <n v="0.53579848419517784"/>
    <n v="4.5449936759099865"/>
    <n v="0.53579848419517784"/>
    <n v="0.53579848419517784"/>
    <n v="0.53579848419517784"/>
    <n v="0.53579848419517784"/>
    <n v="0.53579848419517784"/>
    <n v="0.53579848419517784"/>
    <n v="0.53579848419517784"/>
    <n v="0.53579848419517784"/>
    <n v="0.53579848419517784"/>
    <n v="0.53579848419517784"/>
    <n v="0.53579848419517784"/>
    <n v="0.53579848419517784"/>
    <n v="6.4295818103421345"/>
    <n v="0.53579848419517784"/>
    <n v="0.53579848419517784"/>
    <n v="0.53579848419517784"/>
    <n v="0.53579848419517784"/>
    <n v="0.53579848419517784"/>
    <n v="0.53579848419517784"/>
    <n v="0.53579848419517784"/>
    <n v="0.53579848419517784"/>
    <n v="0.53579848419517784"/>
    <n v="0.53579848419517784"/>
    <n v="0.53579848419517784"/>
    <n v="0.53579848419517784"/>
    <n v="6.4295818103421345"/>
  </r>
  <r>
    <s v="DE Florida"/>
    <x v="30"/>
    <s v="Regulated &amp; Renewable Energy"/>
    <s v="PEF Fossil Hydro Maintenance Debary 7-10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.7806892936601305E-4"/>
    <n v="-1.7806892936601305E-4"/>
    <n v="-1.7806892936601305E-4"/>
    <n v="-2.1361969731045747E-4"/>
    <n v="-4.2253752435947729E-4"/>
    <n v="-6.119769964248366E-4"/>
    <n v="-1.7823410061928104E-3"/>
    <n v="-6.6792863891503257E-4"/>
    <n v="-6.6792863891503257E-4"/>
    <n v="-6.6792863891503257E-4"/>
    <n v="-6.6792863891503257E-4"/>
    <n v="-6.6792863891503257E-4"/>
    <n v="-6.6792863891503257E-4"/>
    <n v="-6.6792863891503257E-4"/>
    <n v="-1.0744358553529411E-3"/>
    <n v="-1.0744358553529411E-3"/>
    <n v="-1.0744358553529411E-3"/>
    <n v="-1.0744358553529411E-3"/>
    <n v="-1.0744358553529411E-3"/>
    <n v="-1.0047679749169936E-2"/>
    <n v="-1.0744358553529411E-3"/>
    <n v="-1.0744358553529411E-3"/>
    <n v="-1.0744358553529411E-3"/>
    <n v="-1.0744358553529411E-3"/>
    <n v="-1.0744358553529411E-3"/>
    <n v="-1.0744358553529411E-3"/>
    <n v="-1.0744358553529411E-3"/>
    <n v="-1.0744358553529411E-3"/>
    <n v="-1.0744358553529411E-3"/>
    <n v="-1.0744358553529411E-3"/>
    <n v="-1.0744358553529411E-3"/>
    <n v="-1.0744358553529411E-3"/>
    <n v="-1.2893230264235297E-2"/>
    <n v="-1.0744358553529411E-3"/>
    <n v="-1.0744358553529411E-3"/>
    <n v="-1.0744358553529411E-3"/>
    <n v="-1.0744358553529411E-3"/>
    <n v="-1.0744358553529411E-3"/>
    <n v="-1.0744358553529411E-3"/>
    <n v="-1.0744358553529411E-3"/>
    <n v="-1.0744358553529411E-3"/>
    <n v="-1.0744358553529411E-3"/>
    <n v="-1.0744358553529411E-3"/>
    <n v="-1.2705583641930659E-3"/>
    <n v="-1.6057002507405449E-3"/>
    <n v="-1.3620617168463025E-2"/>
    <n v="-1.6057002507405449E-3"/>
    <n v="-1.6057002507405449E-3"/>
    <n v="-1.6057002507405449E-3"/>
    <n v="-1.6057002507405449E-3"/>
    <n v="-1.6057002507405449E-3"/>
    <n v="-1.6057002507405449E-3"/>
    <n v="-1.6057002507405449E-3"/>
    <n v="-1.6057002507405449E-3"/>
    <n v="-1.6057002507405449E-3"/>
    <n v="-1.6057002507405449E-3"/>
    <n v="-1.6057002507405449E-3"/>
    <n v="-1.6057002507405449E-3"/>
    <n v="-1.9268403008886537E-2"/>
    <n v="-1.6057002507405449E-3"/>
    <n v="-1.6057002507405449E-3"/>
    <n v="-1.6057002507405449E-3"/>
    <n v="-1.6057002507405449E-3"/>
    <n v="-1.6057002507405449E-3"/>
    <n v="-1.6057002507405449E-3"/>
    <n v="-1.6057002507405449E-3"/>
    <n v="-1.6057002507405449E-3"/>
    <n v="-1.6057002507405449E-3"/>
    <n v="-1.6057002507405449E-3"/>
    <n v="-1.6057002507405449E-3"/>
    <n v="-1.6057002507405449E-3"/>
    <n v="-1.9268403008886537E-2"/>
  </r>
  <r>
    <s v="DE Florida"/>
    <x v="30"/>
    <s v="Regulated &amp; Renewable Energy"/>
    <s v="PEF Fossil Hydro Maintenance Debary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0"/>
    <n v="0"/>
    <n v="0"/>
    <n v="0"/>
    <n v="0.13160795945173889"/>
    <n v="0.15945986885968608"/>
    <n v="0.15945986885968608"/>
    <n v="0.15945986885968608"/>
    <n v="0.15945986885968608"/>
    <n v="0.15945986885968608"/>
    <n v="0.15945986885968608"/>
    <n v="0.15945986885968608"/>
    <n v="1.2478270414695414"/>
    <n v="1.3530491276153584"/>
    <n v="1.3530491276153584"/>
    <n v="1.3530491276153584"/>
    <n v="1.3530491276153584"/>
    <n v="1.3530491276153584"/>
    <n v="1.3530491276153584"/>
    <n v="1.3530491276153584"/>
    <n v="1.3530491276153584"/>
    <n v="1.3530491276153584"/>
    <n v="1.3530491276153584"/>
    <n v="1.3530491276153584"/>
    <n v="1.4659185795735223"/>
    <n v="16.349458983342466"/>
    <n v="1.6481678992984528"/>
    <n v="1.6481678992984528"/>
    <n v="1.6481678992984528"/>
    <n v="1.6481678992984528"/>
    <n v="1.6481678992984528"/>
    <n v="1.6481678992984528"/>
    <n v="1.6481678992984528"/>
    <n v="1.6481678992984528"/>
    <n v="1.6481678992984528"/>
    <n v="1.6481678992984528"/>
    <n v="1.6481678992984528"/>
    <n v="1.6481678992984528"/>
    <n v="19.778014791581437"/>
    <n v="1.8263070025273982"/>
    <n v="1.8263070025273982"/>
    <n v="1.8263070025273982"/>
    <n v="1.8263070025273982"/>
    <n v="1.8263070025273982"/>
    <n v="1.8263070025273982"/>
    <n v="1.8263070025273982"/>
    <n v="1.8263070025273982"/>
    <n v="1.8263070025273982"/>
    <n v="1.8263070025273982"/>
    <n v="1.8263070025273982"/>
    <n v="1.8263070025273982"/>
    <n v="21.915684030328777"/>
    <n v="2.0004125022749921"/>
    <n v="2.0004125022749921"/>
    <n v="2.0004125022749921"/>
    <n v="2.0004125022749921"/>
    <n v="2.0004125022749921"/>
    <n v="2.0004125022749921"/>
    <n v="2.0004125022749921"/>
    <n v="2.0004125022749921"/>
    <n v="2.0004125022749921"/>
    <n v="2.0004125022749921"/>
    <n v="2.0004125022749921"/>
    <n v="2.0004125022749921"/>
    <n v="24.004950027299898"/>
    <n v="2.1705894088388193"/>
    <n v="2.1705894088388193"/>
    <n v="2.1705894088388193"/>
    <n v="2.1705894088388193"/>
    <n v="2.1705894088388193"/>
    <n v="2.1705894088388193"/>
    <n v="2.1705894088388193"/>
    <n v="2.1705894088388193"/>
    <n v="2.1705894088388193"/>
    <n v="2.1705894088388193"/>
    <n v="2.1705894088388193"/>
    <n v="2.1705894088388193"/>
    <n v="26.047072906065825"/>
  </r>
  <r>
    <s v="DE Florida"/>
    <x v="30"/>
    <s v="Regulated &amp; Renewable Energy"/>
    <s v="PEF Fossil Hydro Maintenance Debary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0"/>
    <n v="0"/>
    <n v="0"/>
    <n v="6.4292138920665098E-2"/>
    <n v="0.1868284701816193"/>
    <n v="0.1868284701816193"/>
    <n v="0.1868284701816193"/>
    <n v="0.1868284701816193"/>
    <n v="0.1868284701816193"/>
    <n v="0.1868284701816193"/>
    <n v="0.1868284701816193"/>
    <n v="1.372091430192"/>
    <n v="0.28808507590089433"/>
    <n v="0.28808507590089433"/>
    <n v="0.28808507590089433"/>
    <n v="0.28808507590089433"/>
    <n v="0.28808507590089433"/>
    <n v="0.28808507590089433"/>
    <n v="0.28808507590089433"/>
    <n v="0.28808507590089433"/>
    <n v="0.28808507590089433"/>
    <n v="0.28808507590089433"/>
    <n v="0.28808507590089433"/>
    <n v="0.38379189495813043"/>
    <n v="3.5527277298679674"/>
    <n v="0.40314171214448774"/>
    <n v="0.40314171214448774"/>
    <n v="0.40314171214448774"/>
    <n v="0.40314171214448774"/>
    <n v="0.40314171214448774"/>
    <n v="0.40314171214448774"/>
    <n v="0.40314171214448774"/>
    <n v="0.40314171214448774"/>
    <n v="0.40314171214448774"/>
    <n v="0.40314171214448774"/>
    <n v="0.40314171214448774"/>
    <n v="0.40314171214448774"/>
    <n v="4.8377005457338527"/>
    <n v="0.42462951193821741"/>
    <n v="0.42462951193821741"/>
    <n v="0.42462951193821741"/>
    <n v="0.42462951193821741"/>
    <n v="0.42462951193821741"/>
    <n v="0.42462951193821741"/>
    <n v="0.42462951193821741"/>
    <n v="0.42462951193821741"/>
    <n v="0.42462951193821741"/>
    <n v="0.42462951193821741"/>
    <n v="0.42462951193821741"/>
    <n v="0.42462951193821741"/>
    <n v="5.0955541432586093"/>
    <n v="0.44821544308259281"/>
    <n v="0.44821544308259281"/>
    <n v="0.44821544308259281"/>
    <n v="0.44821544308259281"/>
    <n v="0.44821544308259281"/>
    <n v="0.44821544308259281"/>
    <n v="0.44821544308259281"/>
    <n v="0.44821544308259281"/>
    <n v="0.44821544308259281"/>
    <n v="0.44821544308259281"/>
    <n v="0.44821544308259281"/>
    <n v="0.44821544308259281"/>
    <n v="5.3785853169911144"/>
    <n v="0.47384488310455225"/>
    <n v="0.47384488310455225"/>
    <n v="0.47384488310455225"/>
    <n v="0.47384488310455225"/>
    <n v="0.47384488310455225"/>
    <n v="0.47384488310455225"/>
    <n v="0.47384488310455225"/>
    <n v="0.47384488310455225"/>
    <n v="0.47384488310455225"/>
    <n v="0.47384488310455225"/>
    <n v="0.47384488310455225"/>
    <n v="0.47384488310455225"/>
    <n v="5.6861385972546259"/>
  </r>
  <r>
    <s v="DE Florida"/>
    <x v="30"/>
    <s v="Regulated &amp; Renewable Energy"/>
    <s v="PEF Fossil Hydro Maintenance Debary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0"/>
    <n v="0"/>
    <n v="0"/>
    <n v="5.05144287299834E-2"/>
    <n v="0.14679140560818668"/>
    <n v="0.14679140560818668"/>
    <n v="0.14679140560818668"/>
    <n v="0.14679140560818668"/>
    <n v="0.14679140560818668"/>
    <n v="0.14679140560818668"/>
    <n v="0.14679140560818668"/>
    <n v="1.0780542679872902"/>
    <n v="0.22634887062514672"/>
    <n v="0.22634887062514672"/>
    <n v="0.22634887062514672"/>
    <n v="0.22634887062514672"/>
    <n v="0.22634887062514672"/>
    <n v="0.22634887062514672"/>
    <n v="0.22634887062514672"/>
    <n v="0.22634887062514672"/>
    <n v="0.22634887062514672"/>
    <n v="0.22634887062514672"/>
    <n v="0.22634887062514672"/>
    <n v="0.30154586004567158"/>
    <n v="2.7913834369222856"/>
    <n v="0.31674904005504406"/>
    <n v="0.31674904005504406"/>
    <n v="0.31674904005504406"/>
    <n v="0.31674904005504406"/>
    <n v="0.31674904005504406"/>
    <n v="0.31674904005504406"/>
    <n v="0.31674904005504406"/>
    <n v="0.31674904005504406"/>
    <n v="0.31674904005504406"/>
    <n v="0.31674904005504406"/>
    <n v="0.31674904005504406"/>
    <n v="0.31674904005504406"/>
    <n v="3.8009884806605281"/>
    <n v="0.33363203616416282"/>
    <n v="0.33363203616416282"/>
    <n v="0.33363203616416282"/>
    <n v="0.33363203616416282"/>
    <n v="0.33363203616416282"/>
    <n v="0.33363203616416282"/>
    <n v="0.33363203616416282"/>
    <n v="0.33363203616416282"/>
    <n v="0.33363203616416282"/>
    <n v="0.33363203616416282"/>
    <n v="0.33363203616416282"/>
    <n v="0.33363203616416282"/>
    <n v="4.0035844339699542"/>
    <n v="0.35216353718162069"/>
    <n v="0.35216353718162069"/>
    <n v="0.35216353718162069"/>
    <n v="0.35216353718162069"/>
    <n v="0.35216353718162069"/>
    <n v="0.35216353718162069"/>
    <n v="0.35216353718162069"/>
    <n v="0.35216353718162069"/>
    <n v="0.35216353718162069"/>
    <n v="0.35216353718162069"/>
    <n v="0.35216353718162069"/>
    <n v="0.35216353718162069"/>
    <n v="4.2259624461794472"/>
    <n v="0.37230062614946829"/>
    <n v="0.37230062614946829"/>
    <n v="0.37230062614946829"/>
    <n v="0.37230062614946829"/>
    <n v="0.37230062614946829"/>
    <n v="0.37230062614946829"/>
    <n v="0.37230062614946829"/>
    <n v="0.37230062614946829"/>
    <n v="0.37230062614946829"/>
    <n v="0.37230062614946829"/>
    <n v="0.37230062614946829"/>
    <n v="0.37230062614946829"/>
    <n v="4.4676075137936193"/>
  </r>
  <r>
    <s v="DE Florida"/>
    <x v="30"/>
    <s v="Regulated &amp; Renewable Energy"/>
    <s v="PEF Fossil Hydro Maintenance Debary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0"/>
    <n v="0"/>
    <n v="0"/>
    <n v="1.3966525243406769E-2"/>
    <n v="4.0585747943438638E-2"/>
    <n v="4.0585747943438638E-2"/>
    <n v="4.0585747943438638E-2"/>
    <n v="4.0585747943438638E-2"/>
    <n v="4.0585747943438638E-2"/>
    <n v="4.0585747943438638E-2"/>
    <n v="4.0585747943438638E-2"/>
    <n v="0.29806676084747719"/>
    <n v="6.2582262036476238E-2"/>
    <n v="6.2582262036476238E-2"/>
    <n v="6.2582262036476238E-2"/>
    <n v="6.2582262036476238E-2"/>
    <n v="6.2582262036476238E-2"/>
    <n v="6.2582262036476238E-2"/>
    <n v="6.2582262036476238E-2"/>
    <n v="6.2582262036476238E-2"/>
    <n v="6.2582262036476238E-2"/>
    <n v="6.2582262036476238E-2"/>
    <n v="6.2582262036476238E-2"/>
    <n v="8.3373166286504319E-2"/>
    <n v="0.7717780486877428"/>
    <n v="8.7576630578181519E-2"/>
    <n v="8.7576630578181519E-2"/>
    <n v="8.7576630578181519E-2"/>
    <n v="8.7576630578181519E-2"/>
    <n v="8.7576630578181519E-2"/>
    <n v="8.7576630578181519E-2"/>
    <n v="8.7576630578181519E-2"/>
    <n v="8.7576630578181519E-2"/>
    <n v="8.7576630578181519E-2"/>
    <n v="8.7576630578181519E-2"/>
    <n v="8.7576630578181519E-2"/>
    <n v="8.7576630578181519E-2"/>
    <n v="1.0509195669381783"/>
    <n v="9.2244540267960612E-2"/>
    <n v="9.2244540267960612E-2"/>
    <n v="9.2244540267960612E-2"/>
    <n v="9.2244540267960612E-2"/>
    <n v="9.2244540267960612E-2"/>
    <n v="9.2244540267960612E-2"/>
    <n v="9.2244540267960612E-2"/>
    <n v="9.2244540267960612E-2"/>
    <n v="9.2244540267960612E-2"/>
    <n v="9.2244540267960612E-2"/>
    <n v="9.2244540267960612E-2"/>
    <n v="9.2244540267960612E-2"/>
    <n v="1.1069344832155272"/>
    <n v="9.736823825417415E-2"/>
    <n v="9.736823825417415E-2"/>
    <n v="9.736823825417415E-2"/>
    <n v="9.736823825417415E-2"/>
    <n v="9.736823825417415E-2"/>
    <n v="9.736823825417415E-2"/>
    <n v="9.736823825417415E-2"/>
    <n v="9.736823825417415E-2"/>
    <n v="9.736823825417415E-2"/>
    <n v="9.736823825417415E-2"/>
    <n v="9.736823825417415E-2"/>
    <n v="9.736823825417415E-2"/>
    <n v="1.1684188590500899"/>
    <n v="0.10293585860481735"/>
    <n v="0.10293585860481735"/>
    <n v="0.10293585860481735"/>
    <n v="0.10293585860481735"/>
    <n v="0.10293585860481735"/>
    <n v="0.10293585860481735"/>
    <n v="0.10293585860481735"/>
    <n v="0.10293585860481735"/>
    <n v="0.10293585860481735"/>
    <n v="0.10293585860481735"/>
    <n v="0.10293585860481735"/>
    <n v="0.10293585860481735"/>
    <n v="1.2352303032578082"/>
  </r>
  <r>
    <s v="DE Florida"/>
    <x v="30"/>
    <s v="Regulated &amp; Renewable Energy"/>
    <s v="PEF Fossil Hydro Maintenance Debary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0"/>
    <n v="0"/>
    <n v="0"/>
    <n v="1.5889799672850851E-2"/>
    <n v="4.6174649252755148E-2"/>
    <n v="4.6174649252755148E-2"/>
    <n v="4.6174649252755148E-2"/>
    <n v="4.6174649252755148E-2"/>
    <n v="4.6174649252755148E-2"/>
    <n v="4.6174649252755148E-2"/>
    <n v="4.6174649252755148E-2"/>
    <n v="0.33911234444213695"/>
    <n v="7.1200215479716819E-2"/>
    <n v="7.1200215479716819E-2"/>
    <n v="7.1200215479716819E-2"/>
    <n v="7.1200215479716819E-2"/>
    <n v="7.1200215479716819E-2"/>
    <n v="7.1200215479716819E-2"/>
    <n v="7.1200215479716819E-2"/>
    <n v="7.1200215479716819E-2"/>
    <n v="7.1200215479716819E-2"/>
    <n v="7.1200215479716819E-2"/>
    <n v="7.1200215479716819E-2"/>
    <n v="9.4854152145626272E-2"/>
    <n v="0.8780565224225112"/>
    <n v="9.9636458722436663E-2"/>
    <n v="9.9636458722436663E-2"/>
    <n v="9.9636458722436663E-2"/>
    <n v="9.9636458722436663E-2"/>
    <n v="9.9636458722436663E-2"/>
    <n v="9.9636458722436663E-2"/>
    <n v="9.9636458722436663E-2"/>
    <n v="9.9636458722436663E-2"/>
    <n v="9.9636458722436663E-2"/>
    <n v="9.9636458722436663E-2"/>
    <n v="9.9636458722436663E-2"/>
    <n v="9.9636458722436663E-2"/>
    <n v="1.19563750466924"/>
    <n v="0.10494716761880757"/>
    <n v="0.10494716761880757"/>
    <n v="0.10494716761880757"/>
    <n v="0.10494716761880757"/>
    <n v="0.10494716761880757"/>
    <n v="0.10494716761880757"/>
    <n v="0.10494716761880757"/>
    <n v="0.10494716761880757"/>
    <n v="0.10494716761880757"/>
    <n v="0.10494716761880757"/>
    <n v="0.10494716761880757"/>
    <n v="0.10494716761880757"/>
    <n v="1.2593660114256913"/>
    <n v="0.11077642959816471"/>
    <n v="0.11077642959816471"/>
    <n v="0.11077642959816471"/>
    <n v="0.11077642959816471"/>
    <n v="0.11077642959816471"/>
    <n v="0.11077642959816471"/>
    <n v="0.11077642959816471"/>
    <n v="0.11077642959816471"/>
    <n v="0.11077642959816471"/>
    <n v="0.11077642959816471"/>
    <n v="0.11077642959816471"/>
    <n v="0.11077642959816471"/>
    <n v="1.3293171551779768"/>
    <n v="0.11711074471838202"/>
    <n v="0.11711074471838202"/>
    <n v="0.11711074471838202"/>
    <n v="0.11711074471838202"/>
    <n v="0.11711074471838202"/>
    <n v="0.11711074471838202"/>
    <n v="0.11711074471838202"/>
    <n v="0.11711074471838202"/>
    <n v="0.11711074471838202"/>
    <n v="0.11711074471838202"/>
    <n v="0.11711074471838202"/>
    <n v="0.11711074471838202"/>
    <n v="1.4053289366205846"/>
  </r>
  <r>
    <s v="DE Florida"/>
    <x v="30"/>
    <s v="Regulated &amp; Renewable Energy"/>
    <s v="PEF Fossil Hydro Maintenance Debary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0"/>
    <n v="0"/>
    <n v="0"/>
    <n v="-5.7724849729698136E-5"/>
    <n v="-1.6774438597806407E-4"/>
    <n v="-1.6774438597806407E-4"/>
    <n v="-1.6774438597806407E-4"/>
    <n v="-1.6774438597806407E-4"/>
    <n v="-1.6774438597806407E-4"/>
    <n v="-1.6774438597806407E-4"/>
    <n v="-1.6774438597806407E-4"/>
    <n v="-1.2319355515761465E-3"/>
    <n v="-2.5865787007441771E-4"/>
    <n v="-2.5865787007441771E-4"/>
    <n v="-2.5865787007441771E-4"/>
    <n v="-2.5865787007441771E-4"/>
    <n v="-2.5865787007441771E-4"/>
    <n v="-2.5865787007441771E-4"/>
    <n v="-2.5865787007441771E-4"/>
    <n v="-2.5865787007441771E-4"/>
    <n v="-2.5865787007441771E-4"/>
    <n v="-2.5865787007441771E-4"/>
    <n v="-2.5865787007441771E-4"/>
    <n v="-3.4458846502637071E-4"/>
    <n v="-3.1898250358449653E-3"/>
    <n v="-3.6196174437484459E-4"/>
    <n v="-3.6196174437484459E-4"/>
    <n v="-3.6196174437484459E-4"/>
    <n v="-3.6196174437484459E-4"/>
    <n v="-3.6196174437484459E-4"/>
    <n v="-3.6196174437484459E-4"/>
    <n v="-3.6196174437484459E-4"/>
    <n v="-3.6196174437484459E-4"/>
    <n v="-3.6196174437484459E-4"/>
    <n v="-3.6196174437484459E-4"/>
    <n v="-3.6196174437484459E-4"/>
    <n v="-3.6196174437484459E-4"/>
    <n v="-4.3435409324981359E-3"/>
    <n v="-3.8125461648857973E-4"/>
    <n v="-3.8125461648857973E-4"/>
    <n v="-3.8125461648857973E-4"/>
    <n v="-3.8125461648857973E-4"/>
    <n v="-3.8125461648857973E-4"/>
    <n v="-3.8125461648857973E-4"/>
    <n v="-3.8125461648857973E-4"/>
    <n v="-3.8125461648857973E-4"/>
    <n v="-3.8125461648857973E-4"/>
    <n v="-3.8125461648857973E-4"/>
    <n v="-3.8125461648857973E-4"/>
    <n v="-3.8125461648857973E-4"/>
    <n v="-4.5750553978629576E-3"/>
    <n v="-4.0243130082201164E-4"/>
    <n v="-4.0243130082201164E-4"/>
    <n v="-4.0243130082201164E-4"/>
    <n v="-4.0243130082201164E-4"/>
    <n v="-4.0243130082201164E-4"/>
    <n v="-4.0243130082201164E-4"/>
    <n v="-4.0243130082201164E-4"/>
    <n v="-4.0243130082201164E-4"/>
    <n v="-4.0243130082201164E-4"/>
    <n v="-4.0243130082201164E-4"/>
    <n v="-4.0243130082201164E-4"/>
    <n v="-4.0243130082201164E-4"/>
    <n v="-4.8291756098641399E-3"/>
    <n v="-4.2544275445788348E-4"/>
    <n v="-4.2544275445788348E-4"/>
    <n v="-4.2544275445788348E-4"/>
    <n v="-4.2544275445788348E-4"/>
    <n v="-4.2544275445788348E-4"/>
    <n v="-4.2544275445788348E-4"/>
    <n v="-4.2544275445788348E-4"/>
    <n v="-4.2544275445788348E-4"/>
    <n v="-4.2544275445788348E-4"/>
    <n v="-4.2544275445788348E-4"/>
    <n v="-4.2544275445788348E-4"/>
    <n v="-4.2544275445788348E-4"/>
    <n v="-5.1053130534946013E-3"/>
  </r>
  <r>
    <s v="DE Florida"/>
    <x v="30"/>
    <s v="Regulated &amp; Renewable Energy"/>
    <s v="PEF Fossil Hydro Maintenance Hines 1 BG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0"/>
    <n v="0"/>
    <n v="11.0503241760913"/>
    <n v="11.0503241760913"/>
    <n v="11.0503241760913"/>
    <n v="11.0503241760913"/>
    <n v="11.0503241760913"/>
    <n v="11.0503241760913"/>
    <n v="11.0503241760913"/>
    <n v="11.0503241760913"/>
    <n v="11.0503241760913"/>
    <n v="99.452917584821677"/>
    <n v="11.0503241760913"/>
    <n v="11.0503241760913"/>
    <n v="11.0503241760913"/>
    <n v="11.0503241760913"/>
    <n v="11.0503241760913"/>
    <n v="11.0503241760913"/>
    <n v="11.656189174880971"/>
    <n v="11.656189174880971"/>
    <n v="11.656189174880971"/>
    <n v="11.656189174880971"/>
    <n v="11.656189174880971"/>
    <n v="30.698239312915256"/>
    <n v="155.28113024386795"/>
    <n v="30.698239312915256"/>
    <n v="30.698239312915256"/>
    <n v="30.698239312915256"/>
    <n v="30.698239312915256"/>
    <n v="30.698239312915256"/>
    <n v="31.018609625063334"/>
    <n v="31.270559775158112"/>
    <n v="31.270559775158112"/>
    <n v="31.270559775158112"/>
    <n v="31.270559775158112"/>
    <n v="31.270559775158112"/>
    <n v="31.270559775158112"/>
    <n v="372.13316484058834"/>
    <n v="32.051254517415344"/>
    <n v="32.051254517415344"/>
    <n v="32.051254517415344"/>
    <n v="32.051254517415344"/>
    <n v="32.051254517415344"/>
    <n v="32.575550744257406"/>
    <n v="34.384372726862523"/>
    <n v="34.384372726862523"/>
    <n v="34.384372726862523"/>
    <n v="34.384372726862523"/>
    <n v="34.384372726862523"/>
    <n v="34.384372726862523"/>
    <n v="399.13805969250927"/>
    <n v="34.975254574513528"/>
    <n v="34.975254574513528"/>
    <n v="34.975254574513528"/>
    <n v="34.975254574513528"/>
    <n v="34.975254574513528"/>
    <n v="34.975254574513528"/>
    <n v="35.4834129634934"/>
    <n v="35.4834129634934"/>
    <n v="35.4834129634934"/>
    <n v="35.4834129634934"/>
    <n v="35.4834129634934"/>
    <n v="35.4834129634934"/>
    <n v="422.75200522804153"/>
    <n v="36.575953499800107"/>
    <n v="36.575953499800107"/>
    <n v="36.575953499800107"/>
    <n v="36.575953499800107"/>
    <n v="36.575953499800107"/>
    <n v="36.575953499800107"/>
    <n v="36.575953499800107"/>
    <n v="36.575953499800107"/>
    <n v="36.575953499800107"/>
    <n v="36.575953499800107"/>
    <n v="36.575953499800107"/>
    <n v="36.575953499800107"/>
    <n v="438.91144199760129"/>
  </r>
  <r>
    <s v="DE Florida"/>
    <x v="30"/>
    <s v="Regulated &amp; Renewable Energy"/>
    <s v="PEF Fossil Hydro Maintenance Hines 1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0"/>
    <n v="0"/>
    <n v="0"/>
    <n v="1.4999441397141577"/>
    <n v="1.4999441397141577"/>
    <n v="1.4999441397141577"/>
    <n v="1.4999441397141577"/>
    <n v="1.4999441397141577"/>
    <n v="1.7048395154610376"/>
    <n v="1.7048395154610376"/>
    <n v="1.7048395154610376"/>
    <n v="1.7048395154610376"/>
    <n v="14.319078760414937"/>
    <n v="1.8750721569873778"/>
    <n v="1.8750721569873778"/>
    <n v="1.8750721569873778"/>
    <n v="1.8750721569873778"/>
    <n v="1.8750721569873778"/>
    <n v="3.1056499662177224"/>
    <n v="3.7059208521428326"/>
    <n v="3.7059208521428326"/>
    <n v="3.7059208521428326"/>
    <n v="3.7059208521428326"/>
    <n v="3.7059208521428326"/>
    <n v="13.66637030983015"/>
    <n v="44.676985321698922"/>
    <n v="13.66637030983015"/>
    <n v="13.66637030983015"/>
    <n v="13.66637030983015"/>
    <n v="13.66637030983015"/>
    <n v="13.66637030983015"/>
    <n v="14.116258088220462"/>
    <n v="14.338584803295779"/>
    <n v="14.338584803295779"/>
    <n v="14.338584803295779"/>
    <n v="14.338584803295779"/>
    <n v="14.338584803295779"/>
    <n v="14.338584803295779"/>
    <n v="168.47961845714588"/>
    <n v="14.915299601020223"/>
    <n v="14.915299601020223"/>
    <n v="14.915299601020223"/>
    <n v="15.114643236329833"/>
    <n v="15.114643236329833"/>
    <n v="15.8879310698119"/>
    <n v="17.459220695848455"/>
    <n v="17.459220695848455"/>
    <n v="17.459220695848455"/>
    <n v="17.459220695848455"/>
    <n v="17.459220695848455"/>
    <n v="17.459220695848455"/>
    <n v="195.61844052062293"/>
    <n v="18.080546413410072"/>
    <n v="18.080546413410072"/>
    <n v="18.080546413410072"/>
    <n v="18.080546413410072"/>
    <n v="18.080546413410072"/>
    <n v="18.080546413410072"/>
    <n v="18.971888254347476"/>
    <n v="18.971888254347476"/>
    <n v="18.971888254347476"/>
    <n v="18.971888254347476"/>
    <n v="18.971888254347476"/>
    <n v="18.971888254347476"/>
    <n v="222.31460800654531"/>
    <n v="21.04753400335364"/>
    <n v="21.04753400335364"/>
    <n v="21.04753400335364"/>
    <n v="21.04753400335364"/>
    <n v="21.04753400335364"/>
    <n v="21.04753400335364"/>
    <n v="21.04753400335364"/>
    <n v="21.04753400335364"/>
    <n v="21.04753400335364"/>
    <n v="21.04753400335364"/>
    <n v="21.04753400335364"/>
    <n v="21.04753400335364"/>
    <n v="252.57040804024362"/>
  </r>
  <r>
    <s v="DE Florida"/>
    <x v="30"/>
    <s v="Regulated &amp; Renewable Energy"/>
    <s v="PEF Fossil Hydro Maintenance Hines 1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0"/>
    <n v="0"/>
    <n v="0"/>
    <n v="0.21180343342821226"/>
    <n v="0.21180343342821226"/>
    <n v="0.21180343342821226"/>
    <n v="0.21180343342821226"/>
    <n v="0.21180343342821226"/>
    <n v="0.24073620694137993"/>
    <n v="0.24073620694137993"/>
    <n v="0.24073620694137993"/>
    <n v="0.24073620694137993"/>
    <n v="2.0219619949065808"/>
    <n v="0.26477434076395279"/>
    <n v="0.26477434076395279"/>
    <n v="0.26477434076395279"/>
    <n v="0.26477434076395279"/>
    <n v="0.26477434076395279"/>
    <n v="0.43854121527250911"/>
    <n v="0.52330399493853175"/>
    <n v="0.52330399493853175"/>
    <n v="0.52330399493853175"/>
    <n v="0.52330399493853175"/>
    <n v="0.52330399493853175"/>
    <n v="1.9297946353355688"/>
    <n v="6.3087275291205014"/>
    <n v="1.9297946353355688"/>
    <n v="1.9297946353355688"/>
    <n v="1.9297946353355688"/>
    <n v="1.9297946353355688"/>
    <n v="1.9297946353355688"/>
    <n v="1.9933222843530389"/>
    <n v="2.0247165784928285"/>
    <n v="2.0247165784928285"/>
    <n v="2.0247165784928285"/>
    <n v="2.0247165784928285"/>
    <n v="2.0247165784928285"/>
    <n v="2.0247165784928285"/>
    <n v="23.790594931987854"/>
    <n v="2.1061532054234817"/>
    <n v="2.1061532054234817"/>
    <n v="2.1061532054234817"/>
    <n v="2.1343017502977184"/>
    <n v="2.1343017502977184"/>
    <n v="2.2434954949887098"/>
    <n v="2.4653730605771949"/>
    <n v="2.4653730605771949"/>
    <n v="2.4653730605771949"/>
    <n v="2.4653730605771949"/>
    <n v="2.4653730605771949"/>
    <n v="2.4653730605771949"/>
    <n v="27.622796975317765"/>
    <n v="2.5531084648679134"/>
    <n v="2.5531084648679134"/>
    <n v="2.5531084648679134"/>
    <n v="2.5531084648679134"/>
    <n v="2.5531084648679134"/>
    <n v="2.5531084648679134"/>
    <n v="2.6789722803998788"/>
    <n v="2.6789722803998788"/>
    <n v="2.6789722803998788"/>
    <n v="2.6789722803998788"/>
    <n v="2.6789722803998788"/>
    <n v="2.6789722803998788"/>
    <n v="31.392484471606753"/>
    <n v="2.9720682449694338"/>
    <n v="2.9720682449694338"/>
    <n v="2.9720682449694338"/>
    <n v="2.9720682449694338"/>
    <n v="2.9720682449694338"/>
    <n v="2.9720682449694338"/>
    <n v="2.9720682449694338"/>
    <n v="2.9720682449694338"/>
    <n v="2.9720682449694338"/>
    <n v="2.9720682449694338"/>
    <n v="2.9720682449694338"/>
    <n v="2.9720682449694338"/>
    <n v="35.664818939633214"/>
  </r>
  <r>
    <s v="DE Florida"/>
    <x v="30"/>
    <s v="Regulated &amp; Renewable Energy"/>
    <s v="PEF Fossil Hydro Maintenance Hines 1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0"/>
    <n v="0"/>
    <n v="0"/>
    <n v="10.091528095806879"/>
    <n v="10.091528095806879"/>
    <n v="10.091528095806879"/>
    <n v="10.091528095806879"/>
    <n v="10.091528095806879"/>
    <n v="11.470051059631778"/>
    <n v="11.470051059631778"/>
    <n v="11.470051059631778"/>
    <n v="11.470051059631778"/>
    <n v="96.337844717561495"/>
    <n v="12.615365367879193"/>
    <n v="12.615365367879193"/>
    <n v="12.615365367879193"/>
    <n v="12.615365367879193"/>
    <n v="12.615365367879193"/>
    <n v="20.894614045960672"/>
    <n v="24.933198117206508"/>
    <n v="24.933198117206508"/>
    <n v="24.933198117206508"/>
    <n v="24.933198117206508"/>
    <n v="24.933198117206508"/>
    <n v="91.946464070078036"/>
    <n v="300.5838955414672"/>
    <n v="91.946464070078036"/>
    <n v="91.946464070078036"/>
    <n v="91.946464070078036"/>
    <n v="91.946464070078036"/>
    <n v="91.946464070078036"/>
    <n v="94.9732886353639"/>
    <n v="96.469095652857959"/>
    <n v="96.469095652857959"/>
    <n v="96.469095652857959"/>
    <n v="96.469095652857959"/>
    <n v="96.469095652857959"/>
    <n v="96.469095652857959"/>
    <n v="1133.520182902902"/>
    <n v="100.34920814335459"/>
    <n v="100.34920814335459"/>
    <n v="100.34920814335459"/>
    <n v="101.69037320473394"/>
    <n v="101.69037320473394"/>
    <n v="106.89300131277015"/>
    <n v="117.46453938416788"/>
    <n v="117.46453938416788"/>
    <n v="117.46453938416788"/>
    <n v="117.46453938416788"/>
    <n v="117.46453938416788"/>
    <n v="117.46453938416788"/>
    <n v="1316.1086084573092"/>
    <n v="121.64477091079581"/>
    <n v="121.64477091079581"/>
    <n v="121.64477091079581"/>
    <n v="121.64477091079581"/>
    <n v="121.64477091079581"/>
    <n v="121.64477091079581"/>
    <n v="127.64166421318194"/>
    <n v="127.64166421318194"/>
    <n v="127.64166421318194"/>
    <n v="127.64166421318194"/>
    <n v="127.64166421318194"/>
    <n v="127.64166421318194"/>
    <n v="1495.7186107438665"/>
    <n v="141.60648320377365"/>
    <n v="141.60648320377365"/>
    <n v="141.60648320377365"/>
    <n v="141.60648320377365"/>
    <n v="141.60648320377365"/>
    <n v="141.60648320377365"/>
    <n v="141.60648320377365"/>
    <n v="141.60648320377365"/>
    <n v="141.60648320377365"/>
    <n v="141.60648320377365"/>
    <n v="141.60648320377365"/>
    <n v="141.60648320377365"/>
    <n v="1699.2777984452839"/>
  </r>
  <r>
    <s v="DE Florida"/>
    <x v="30"/>
    <s v="Regulated &amp; Renewable Energy"/>
    <s v="PEF Fossil Hydro Maintenance Hines 1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0"/>
    <n v="0"/>
    <n v="0"/>
    <n v="0.68763199026297517"/>
    <n v="0.68763199026297517"/>
    <n v="0.68763199026297517"/>
    <n v="0.68763199026297517"/>
    <n v="0.68763199026297517"/>
    <n v="0.78156389831880246"/>
    <n v="0.78156389831880246"/>
    <n v="0.78156389831880246"/>
    <n v="0.78156389831880246"/>
    <n v="6.5644155445900862"/>
    <n v="0.85960507798752561"/>
    <n v="0.85960507798752561"/>
    <n v="0.85960507798752561"/>
    <n v="0.85960507798752561"/>
    <n v="0.85960507798752561"/>
    <n v="1.4237491989117688"/>
    <n v="1.6989364229268329"/>
    <n v="1.6989364229268329"/>
    <n v="1.6989364229268329"/>
    <n v="1.6989364229268329"/>
    <n v="1.6989364229268329"/>
    <n v="6.2651889273757844"/>
    <n v="20.481645630859344"/>
    <n v="6.2651889273757844"/>
    <n v="6.2651889273757844"/>
    <n v="6.2651889273757844"/>
    <n v="6.2651889273757844"/>
    <n v="6.2651889273757844"/>
    <n v="6.4714356141501721"/>
    <n v="6.573359440377387"/>
    <n v="6.573359440377387"/>
    <n v="6.573359440377387"/>
    <n v="6.573359440377387"/>
    <n v="6.573359440377387"/>
    <n v="6.573359440377387"/>
    <n v="77.237536893293424"/>
    <n v="6.8377488950915533"/>
    <n v="6.8377488950915533"/>
    <n v="6.8377488950915533"/>
    <n v="6.9291348127945822"/>
    <n v="6.9291348127945822"/>
    <n v="7.2836390166436082"/>
    <n v="8.0039782653848484"/>
    <n v="8.0039782653848484"/>
    <n v="8.0039782653848484"/>
    <n v="8.0039782653848484"/>
    <n v="8.0039782653848484"/>
    <n v="8.0039782653848484"/>
    <n v="89.679024919816499"/>
    <n v="8.2888165804070635"/>
    <n v="8.2888165804070635"/>
    <n v="8.2888165804070635"/>
    <n v="8.2888165804070635"/>
    <n v="8.2888165804070635"/>
    <n v="8.2888165804070635"/>
    <n v="8.697442007211702"/>
    <n v="8.697442007211702"/>
    <n v="8.697442007211702"/>
    <n v="8.697442007211702"/>
    <n v="8.697442007211702"/>
    <n v="8.697442007211702"/>
    <n v="101.91755152571261"/>
    <n v="9.6489981735547961"/>
    <n v="9.6489981735547961"/>
    <n v="9.6489981735547961"/>
    <n v="9.6489981735547961"/>
    <n v="9.6489981735547961"/>
    <n v="9.6489981735547961"/>
    <n v="9.6489981735547961"/>
    <n v="9.6489981735547961"/>
    <n v="9.6489981735547961"/>
    <n v="9.6489981735547961"/>
    <n v="9.6489981735547961"/>
    <n v="9.6489981735547961"/>
    <n v="115.78797808265757"/>
  </r>
  <r>
    <s v="DE Florida"/>
    <x v="30"/>
    <s v="Regulated &amp; Renewable Energy"/>
    <s v="PEF Fossil Hydro Maintenance Hines 1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0"/>
    <n v="0"/>
    <n v="1.2884742744718178"/>
    <n v="1.2884742744718178"/>
    <n v="1.2884742744718178"/>
    <n v="1.2884742744718178"/>
    <n v="1.2884742744718178"/>
    <n v="1.4644824427882743"/>
    <n v="1.4644824427882743"/>
    <n v="1.4644824427882743"/>
    <n v="1.4644824427882743"/>
    <n v="12.300301143512185"/>
    <n v="1.6107148080308036"/>
    <n v="1.6107148080308036"/>
    <n v="1.6107148080308036"/>
    <n v="1.6107148080308036"/>
    <n v="1.6107148080308036"/>
    <n v="2.6677994073488467"/>
    <n v="3.1834410060928531"/>
    <n v="3.1834410060928531"/>
    <n v="3.1834410060928531"/>
    <n v="3.1834410060928531"/>
    <n v="3.1834410060928531"/>
    <n v="11.739614898577006"/>
    <n v="38.378193376544132"/>
    <n v="11.739614898577006"/>
    <n v="11.739614898577006"/>
    <n v="11.739614898577006"/>
    <n v="11.739614898577006"/>
    <n v="11.739614898577006"/>
    <n v="12.126076378135858"/>
    <n v="12.317059343070873"/>
    <n v="12.317059343070873"/>
    <n v="12.317059343070873"/>
    <n v="12.317059343070873"/>
    <n v="12.317059343070873"/>
    <n v="12.317059343070873"/>
    <n v="144.72650692944609"/>
    <n v="12.812467666355092"/>
    <n v="12.812467666355092"/>
    <n v="12.812467666355092"/>
    <n v="12.983705180538148"/>
    <n v="12.983705180538148"/>
    <n v="13.647969414858"/>
    <n v="14.997729337846343"/>
    <n v="14.997729337846343"/>
    <n v="14.997729337846343"/>
    <n v="14.997729337846343"/>
    <n v="14.997729337846343"/>
    <n v="14.997729337846343"/>
    <n v="168.03915880207762"/>
    <n v="15.531454824510678"/>
    <n v="15.531454824510678"/>
    <n v="15.531454824510678"/>
    <n v="15.531454824510678"/>
    <n v="15.531454824510678"/>
    <n v="15.531454824510678"/>
    <n v="16.29712812238277"/>
    <n v="16.29712812238277"/>
    <n v="16.29712812238277"/>
    <n v="16.29712812238277"/>
    <n v="16.29712812238277"/>
    <n v="16.29712812238277"/>
    <n v="190.97149768136066"/>
    <n v="18.080132432094643"/>
    <n v="18.080132432094643"/>
    <n v="18.080132432094643"/>
    <n v="18.080132432094643"/>
    <n v="18.080132432094643"/>
    <n v="18.080132432094643"/>
    <n v="18.080132432094643"/>
    <n v="18.080132432094643"/>
    <n v="18.080132432094643"/>
    <n v="18.080132432094643"/>
    <n v="18.080132432094643"/>
    <n v="18.080132432094643"/>
    <n v="216.96158918513572"/>
  </r>
  <r>
    <s v="DE Florida"/>
    <x v="30"/>
    <s v="Regulated &amp; Renewable Energy"/>
    <s v="PEF Fossil Hydro Maintenance Hines 1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0"/>
    <n v="0"/>
    <n v="0"/>
    <n v="0.44294390645969345"/>
    <n v="0.44294390645969345"/>
    <n v="0.44294390645969345"/>
    <n v="0.44294390645969345"/>
    <n v="0.44294390645969345"/>
    <n v="0.50345093185208256"/>
    <n v="0.50345093185208256"/>
    <n v="0.50345093185208256"/>
    <n v="0.50345093185208256"/>
    <n v="4.2285232597067974"/>
    <n v="0.55372181144563803"/>
    <n v="0.55372181144563803"/>
    <n v="0.55372181144563803"/>
    <n v="0.55372181144563803"/>
    <n v="0.55372181144563803"/>
    <n v="0.91711997247780475"/>
    <n v="1.0943841279258595"/>
    <n v="1.0943841279258595"/>
    <n v="1.0943841279258595"/>
    <n v="1.0943841279258595"/>
    <n v="1.0943841279258595"/>
    <n v="4.0357739277640921"/>
    <n v="13.193423597099386"/>
    <n v="4.0357739277640921"/>
    <n v="4.0357739277640921"/>
    <n v="4.0357739277640921"/>
    <n v="4.0357739277640921"/>
    <n v="4.0357739277640921"/>
    <n v="4.1686272395955335"/>
    <n v="4.2342804473206508"/>
    <n v="4.2342804473206508"/>
    <n v="4.2342804473206508"/>
    <n v="4.2342804473206508"/>
    <n v="4.2342804473206508"/>
    <n v="4.2342804473206508"/>
    <n v="49.753179562339895"/>
    <n v="4.404585890787903"/>
    <n v="4.404585890787903"/>
    <n v="4.404585890787903"/>
    <n v="4.4634535529397965"/>
    <n v="4.4634535529397965"/>
    <n v="4.6918097854461491"/>
    <n v="5.1558198733459095"/>
    <n v="5.1558198733459095"/>
    <n v="5.1558198733459095"/>
    <n v="5.1558198733459095"/>
    <n v="5.1558198733459095"/>
    <n v="5.1558198733459095"/>
    <n v="57.767393803764918"/>
    <n v="5.3393012354378682"/>
    <n v="5.3393012354378682"/>
    <n v="5.3393012354378682"/>
    <n v="5.3393012354378682"/>
    <n v="5.3393012354378682"/>
    <n v="5.3393012354378682"/>
    <n v="5.6025219175890593"/>
    <n v="5.6025219175890593"/>
    <n v="5.6025219175890593"/>
    <n v="5.6025219175890593"/>
    <n v="5.6025219175890593"/>
    <n v="5.6025219175890593"/>
    <n v="65.650938918161557"/>
    <n v="6.2154780422371712"/>
    <n v="6.2154780422371712"/>
    <n v="6.2154780422371712"/>
    <n v="6.2154780422371712"/>
    <n v="6.2154780422371712"/>
    <n v="6.2154780422371712"/>
    <n v="6.2154780422371712"/>
    <n v="6.2154780422371712"/>
    <n v="6.2154780422371712"/>
    <n v="6.2154780422371712"/>
    <n v="6.2154780422371712"/>
    <n v="6.2154780422371712"/>
    <n v="74.585736506846061"/>
  </r>
  <r>
    <s v="DE Florida"/>
    <x v="30"/>
    <s v="Regulated &amp; Renewable Energy"/>
    <s v="PEF Fossil Hydro Maintenance Hines 1 Other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486582702362758"/>
    <n v="0.11486582702362758"/>
    <n v="0.11486582702362758"/>
    <n v="0.11486582702362758"/>
    <n v="0.11486582702362758"/>
    <n v="0.11486582702362758"/>
    <n v="0.11486582702362758"/>
    <n v="0.11486582702362758"/>
    <n v="0.11486582702362758"/>
    <n v="0.11486582702362758"/>
    <n v="0.11486582702362758"/>
    <n v="0.11486582702362758"/>
    <n v="1.3783899242835309"/>
    <n v="0.68444656870402043"/>
    <n v="0.68444656870402043"/>
    <n v="0.68444656870402043"/>
    <n v="0.68444656870402043"/>
    <n v="0.68444656870402043"/>
    <n v="0.68444656870402043"/>
    <n v="0.68444656870402043"/>
    <n v="0.68444656870402043"/>
    <n v="0.68444656870402043"/>
    <n v="0.68444656870402043"/>
    <n v="0.68444656870402043"/>
    <n v="0.68444656870402043"/>
    <n v="8.2133588244482443"/>
    <n v="1.314908281398526"/>
    <n v="1.314908281398526"/>
    <n v="1.314908281398526"/>
    <n v="1.314908281398526"/>
    <n v="1.314908281398526"/>
    <n v="1.314908281398526"/>
    <n v="1.314908281398526"/>
    <n v="1.314908281398526"/>
    <n v="1.314908281398526"/>
    <n v="1.314908281398526"/>
    <n v="1.314908281398526"/>
    <n v="1.314908281398526"/>
    <n v="15.778899376782315"/>
    <n v="2.021944559811192"/>
    <n v="2.021944559811192"/>
    <n v="2.021944559811192"/>
    <n v="2.021944559811192"/>
    <n v="2.021944559811192"/>
    <n v="2.021944559811192"/>
    <n v="2.021944559811192"/>
    <n v="2.021944559811192"/>
    <n v="2.021944559811192"/>
    <n v="2.021944559811192"/>
    <n v="2.021944559811192"/>
    <n v="2.021944559811192"/>
    <n v="24.263334717734306"/>
    <n v="3.8808306920052993"/>
    <n v="3.8808306920052993"/>
    <n v="3.8808306920052993"/>
    <n v="3.8808306920052993"/>
    <n v="3.8808306920052993"/>
    <n v="3.8808306920052993"/>
    <n v="3.8808306920052993"/>
    <n v="3.8808306920052993"/>
    <n v="3.8808306920052993"/>
    <n v="3.8808306920052993"/>
    <n v="3.8808306920052993"/>
    <n v="3.8808306920052993"/>
    <n v="46.569968304063586"/>
  </r>
  <r>
    <s v="DE Florida"/>
    <x v="30"/>
    <s v="Regulated &amp; Renewable Energy"/>
    <s v="PEF Fossil Hydro Maintenance Hines 1 Other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19921727184516E-2"/>
    <n v="1.6219921727184516E-2"/>
    <n v="1.6219921727184516E-2"/>
    <n v="1.6219921727184516E-2"/>
    <n v="1.6219921727184516E-2"/>
    <n v="1.6219921727184516E-2"/>
    <n v="1.6219921727184516E-2"/>
    <n v="1.6219921727184516E-2"/>
    <n v="1.6219921727184516E-2"/>
    <n v="1.6219921727184516E-2"/>
    <n v="1.6219921727184516E-2"/>
    <n v="1.6219921727184516E-2"/>
    <n v="0.19463906072621415"/>
    <n v="9.6649021400971161E-2"/>
    <n v="9.6649021400971161E-2"/>
    <n v="9.6649021400971161E-2"/>
    <n v="9.6649021400971161E-2"/>
    <n v="9.6649021400971161E-2"/>
    <n v="9.6649021400971161E-2"/>
    <n v="9.6649021400971161E-2"/>
    <n v="9.6649021400971161E-2"/>
    <n v="9.6649021400971161E-2"/>
    <n v="9.6649021400971161E-2"/>
    <n v="9.6649021400971161E-2"/>
    <n v="9.6649021400971161E-2"/>
    <n v="1.1597882568116542"/>
    <n v="0.18567497367355029"/>
    <n v="0.18567497367355029"/>
    <n v="0.18567497367355029"/>
    <n v="0.18567497367355029"/>
    <n v="0.18567497367355029"/>
    <n v="0.18567497367355029"/>
    <n v="0.18567497367355029"/>
    <n v="0.18567497367355029"/>
    <n v="0.18567497367355029"/>
    <n v="0.18567497367355029"/>
    <n v="0.18567497367355029"/>
    <n v="0.18567497367355029"/>
    <n v="2.2280996840826037"/>
    <n v="0.28551383257575325"/>
    <n v="0.28551383257575325"/>
    <n v="0.28551383257575325"/>
    <n v="0.28551383257575325"/>
    <n v="0.28551383257575325"/>
    <n v="0.28551383257575325"/>
    <n v="0.28551383257575325"/>
    <n v="0.28551383257575325"/>
    <n v="0.28551383257575325"/>
    <n v="0.28551383257575325"/>
    <n v="0.28551383257575325"/>
    <n v="0.28551383257575325"/>
    <n v="3.4261659909090381"/>
    <n v="0.54800258447409589"/>
    <n v="0.54800258447409589"/>
    <n v="0.54800258447409589"/>
    <n v="0.54800258447409589"/>
    <n v="0.54800258447409589"/>
    <n v="0.54800258447409589"/>
    <n v="0.54800258447409589"/>
    <n v="0.54800258447409589"/>
    <n v="0.54800258447409589"/>
    <n v="0.54800258447409589"/>
    <n v="0.54800258447409589"/>
    <n v="0.54800258447409589"/>
    <n v="6.5760310136891524"/>
  </r>
  <r>
    <s v="DE Florida"/>
    <x v="30"/>
    <s v="Regulated &amp; Renewable Energy"/>
    <s v="PEF Fossil Hydro Maintenance Hines 1 Other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7280992688800021"/>
    <n v="0.77280992688800021"/>
    <n v="0.77280992688800021"/>
    <n v="0.77280992688800021"/>
    <n v="0.77280992688800021"/>
    <n v="0.77280992688800021"/>
    <n v="0.77280992688800021"/>
    <n v="0.77280992688800021"/>
    <n v="0.77280992688800021"/>
    <n v="0.77280992688800021"/>
    <n v="0.77280992688800021"/>
    <n v="0.77280992688800021"/>
    <n v="9.2737191226560007"/>
    <n v="4.6049126736320014"/>
    <n v="4.6049126736320014"/>
    <n v="4.6049126736320014"/>
    <n v="4.6049126736320014"/>
    <n v="4.6049126736320014"/>
    <n v="4.6049126736320014"/>
    <n v="4.6049126736320014"/>
    <n v="4.6049126736320014"/>
    <n v="4.6049126736320014"/>
    <n v="4.6049126736320014"/>
    <n v="4.6049126736320014"/>
    <n v="4.6049126736320014"/>
    <n v="55.258952083584013"/>
    <n v="8.8466186935639097"/>
    <n v="8.8466186935639097"/>
    <n v="8.8466186935639097"/>
    <n v="8.8466186935639097"/>
    <n v="8.8466186935639097"/>
    <n v="8.8466186935639097"/>
    <n v="8.8466186935639097"/>
    <n v="8.8466186935639097"/>
    <n v="8.8466186935639097"/>
    <n v="8.8466186935639097"/>
    <n v="8.8466186935639097"/>
    <n v="8.8466186935639097"/>
    <n v="106.15942432276692"/>
    <n v="13.603513486803259"/>
    <n v="13.603513486803259"/>
    <n v="13.603513486803259"/>
    <n v="13.603513486803259"/>
    <n v="13.603513486803259"/>
    <n v="13.603513486803259"/>
    <n v="13.603513486803259"/>
    <n v="13.603513486803259"/>
    <n v="13.603513486803259"/>
    <n v="13.603513486803259"/>
    <n v="13.603513486803259"/>
    <n v="13.603513486803259"/>
    <n v="163.24216184163905"/>
    <n v="26.109980316639689"/>
    <n v="26.109980316639689"/>
    <n v="26.109980316639689"/>
    <n v="26.109980316639689"/>
    <n v="26.109980316639689"/>
    <n v="26.109980316639689"/>
    <n v="26.109980316639689"/>
    <n v="26.109980316639689"/>
    <n v="26.109980316639689"/>
    <n v="26.109980316639689"/>
    <n v="26.109980316639689"/>
    <n v="26.109980316639689"/>
    <n v="313.3197637996762"/>
  </r>
  <r>
    <s v="DE Florida"/>
    <x v="30"/>
    <s v="Regulated &amp; Renewable Energy"/>
    <s v="PEF Fossil Hydro Maintenance Hines 1 Other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658905866273302E-2"/>
    <n v="5.2658905866273302E-2"/>
    <n v="5.2658905866273302E-2"/>
    <n v="5.2658905866273302E-2"/>
    <n v="5.2658905866273302E-2"/>
    <n v="5.2658905866273302E-2"/>
    <n v="5.2658905866273302E-2"/>
    <n v="5.2658905866273302E-2"/>
    <n v="5.2658905866273302E-2"/>
    <n v="5.2658905866273302E-2"/>
    <n v="5.2658905866273302E-2"/>
    <n v="5.2658905866273302E-2"/>
    <n v="0.6319068703952796"/>
    <n v="0.31377658932101621"/>
    <n v="0.31377658932101621"/>
    <n v="0.31377658932101621"/>
    <n v="0.31377658932101621"/>
    <n v="0.31377658932101621"/>
    <n v="0.31377658932101621"/>
    <n v="0.31377658932101621"/>
    <n v="0.31377658932101621"/>
    <n v="0.31377658932101621"/>
    <n v="0.31377658932101621"/>
    <n v="0.31377658932101621"/>
    <n v="0.31377658932101621"/>
    <n v="3.7653190718521947"/>
    <n v="0.60280444763002183"/>
    <n v="0.60280444763002183"/>
    <n v="0.60280444763002183"/>
    <n v="0.60280444763002183"/>
    <n v="0.60280444763002183"/>
    <n v="0.60280444763002183"/>
    <n v="0.60280444763002183"/>
    <n v="0.60280444763002183"/>
    <n v="0.60280444763002183"/>
    <n v="0.60280444763002183"/>
    <n v="0.60280444763002183"/>
    <n v="0.60280444763002183"/>
    <n v="7.233653371560262"/>
    <n v="0.92693702726440685"/>
    <n v="0.92693702726440685"/>
    <n v="0.92693702726440685"/>
    <n v="0.92693702726440685"/>
    <n v="0.92693702726440685"/>
    <n v="0.92693702726440685"/>
    <n v="0.92693702726440685"/>
    <n v="0.92693702726440685"/>
    <n v="0.92693702726440685"/>
    <n v="0.92693702726440685"/>
    <n v="0.92693702726440685"/>
    <n v="0.92693702726440685"/>
    <n v="11.123244327172879"/>
    <n v="1.7791218099566939"/>
    <n v="1.7791218099566939"/>
    <n v="1.7791218099566939"/>
    <n v="1.7791218099566939"/>
    <n v="1.7791218099566939"/>
    <n v="1.7791218099566939"/>
    <n v="1.7791218099566939"/>
    <n v="1.7791218099566939"/>
    <n v="1.7791218099566939"/>
    <n v="1.7791218099566939"/>
    <n v="1.7791218099566939"/>
    <n v="1.7791218099566939"/>
    <n v="21.349461719480331"/>
  </r>
  <r>
    <s v="DE Florida"/>
    <x v="30"/>
    <s v="Regulated &amp; Renewable Energy"/>
    <s v="PEF Fossil Hydro Maintenance Hines 1 Other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8671449953823459E-2"/>
    <n v="9.8671449953823459E-2"/>
    <n v="9.8671449953823459E-2"/>
    <n v="9.8671449953823459E-2"/>
    <n v="9.8671449953823459E-2"/>
    <n v="9.8671449953823459E-2"/>
    <n v="9.8671449953823459E-2"/>
    <n v="9.8671449953823459E-2"/>
    <n v="9.8671449953823459E-2"/>
    <n v="9.8671449953823459E-2"/>
    <n v="9.8671449953823459E-2"/>
    <n v="9.8671449953823459E-2"/>
    <n v="1.1840573994458816"/>
    <n v="0.58794975937147009"/>
    <n v="0.58794975937147009"/>
    <n v="0.58794975937147009"/>
    <n v="0.58794975937147009"/>
    <n v="0.58794975937147009"/>
    <n v="0.58794975937147009"/>
    <n v="0.58794975937147009"/>
    <n v="0.58794975937147009"/>
    <n v="0.58794975937147009"/>
    <n v="0.58794975937147009"/>
    <n v="0.58794975937147009"/>
    <n v="0.58794975937147009"/>
    <n v="7.0553971124576398"/>
    <n v="1.1295257263278917"/>
    <n v="1.1295257263278917"/>
    <n v="1.1295257263278917"/>
    <n v="1.1295257263278917"/>
    <n v="1.1295257263278917"/>
    <n v="1.1295257263278917"/>
    <n v="1.1295257263278917"/>
    <n v="1.1295257263278917"/>
    <n v="1.1295257263278917"/>
    <n v="1.1295257263278917"/>
    <n v="1.1295257263278917"/>
    <n v="1.1295257263278917"/>
    <n v="13.554308715934697"/>
    <n v="1.7368803815663336"/>
    <n v="1.7368803815663336"/>
    <n v="1.7368803815663336"/>
    <n v="1.7368803815663336"/>
    <n v="1.7368803815663336"/>
    <n v="1.7368803815663336"/>
    <n v="1.7368803815663336"/>
    <n v="1.7368803815663336"/>
    <n v="1.7368803815663336"/>
    <n v="1.7368803815663336"/>
    <n v="1.7368803815663336"/>
    <n v="1.7368803815663336"/>
    <n v="20.842564578796004"/>
    <n v="3.3336911541068113"/>
    <n v="3.3336911541068113"/>
    <n v="3.3336911541068113"/>
    <n v="3.3336911541068113"/>
    <n v="3.3336911541068113"/>
    <n v="3.3336911541068113"/>
    <n v="3.3336911541068113"/>
    <n v="3.3336911541068113"/>
    <n v="3.3336911541068113"/>
    <n v="3.3336911541068113"/>
    <n v="3.3336911541068113"/>
    <n v="3.3336911541068113"/>
    <n v="40.004293849281737"/>
  </r>
  <r>
    <s v="DE Florida"/>
    <x v="30"/>
    <s v="Regulated &amp; Renewable Energy"/>
    <s v="PEF Fossil Hydro Maintenance Hines 1 Other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3920675330476192E-2"/>
    <n v="3.3920675330476192E-2"/>
    <n v="3.3920675330476192E-2"/>
    <n v="3.3920675330476192E-2"/>
    <n v="3.3920675330476192E-2"/>
    <n v="3.3920675330476192E-2"/>
    <n v="3.3920675330476192E-2"/>
    <n v="3.3920675330476192E-2"/>
    <n v="3.3920675330476192E-2"/>
    <n v="3.3920675330476192E-2"/>
    <n v="3.3920675330476192E-2"/>
    <n v="3.3920675330476192E-2"/>
    <n v="0.40704810396571439"/>
    <n v="0.2021218183752381"/>
    <n v="0.2021218183752381"/>
    <n v="0.2021218183752381"/>
    <n v="0.2021218183752381"/>
    <n v="0.2021218183752381"/>
    <n v="0.2021218183752381"/>
    <n v="0.2021218183752381"/>
    <n v="0.2021218183752381"/>
    <n v="0.2021218183752381"/>
    <n v="0.2021218183752381"/>
    <n v="0.2021218183752381"/>
    <n v="0.2021218183752381"/>
    <n v="2.4254618205028571"/>
    <n v="0.38830153433945475"/>
    <n v="0.38830153433945475"/>
    <n v="0.38830153433945475"/>
    <n v="0.38830153433945475"/>
    <n v="0.38830153433945475"/>
    <n v="0.38830153433945475"/>
    <n v="0.38830153433945475"/>
    <n v="0.38830153433945475"/>
    <n v="0.38830153433945475"/>
    <n v="0.38830153433945475"/>
    <n v="0.38830153433945475"/>
    <n v="0.38830153433945475"/>
    <n v="4.6596184120734572"/>
    <n v="0.59709425059921584"/>
    <n v="0.59709425059921584"/>
    <n v="0.59709425059921584"/>
    <n v="0.59709425059921584"/>
    <n v="0.59709425059921584"/>
    <n v="0.59709425059921584"/>
    <n v="0.59709425059921584"/>
    <n v="0.59709425059921584"/>
    <n v="0.59709425059921584"/>
    <n v="0.59709425059921584"/>
    <n v="0.59709425059921584"/>
    <n v="0.59709425059921584"/>
    <n v="7.1651310071905918"/>
    <n v="1.1460362166745106"/>
    <n v="1.1460362166745106"/>
    <n v="1.1460362166745106"/>
    <n v="1.1460362166745106"/>
    <n v="1.1460362166745106"/>
    <n v="1.1460362166745106"/>
    <n v="1.1460362166745106"/>
    <n v="1.1460362166745106"/>
    <n v="1.1460362166745106"/>
    <n v="1.1460362166745106"/>
    <n v="1.1460362166745106"/>
    <n v="1.1460362166745106"/>
    <n v="13.752434600094125"/>
  </r>
  <r>
    <s v="DE Florida"/>
    <x v="30"/>
    <s v="Regulated &amp; Renewable Energy"/>
    <s v="PEF Fossil Hydro Maintenance Hines 2 BG-341"/>
    <s v="AFUDC Not Eligible"/>
    <s v="Maintenance"/>
    <s v="Maintenance"/>
    <s v="Fossil Hydro"/>
    <s v="BG - Other Production Plant"/>
    <s v="~"/>
    <s v="PEF Hines 2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52610210635116"/>
    <n v="1.3597115002673683"/>
    <n v="2.6123217109024841"/>
    <n v="1.3597115002673683"/>
    <n v="1.3597115002673683"/>
    <n v="1.3597115002673683"/>
    <n v="1.3597115002673683"/>
    <n v="1.372672048499133"/>
    <n v="1.5156714897137131"/>
    <n v="1.5156714897137131"/>
    <n v="1.5156714897137131"/>
    <n v="1.5156714897137131"/>
    <n v="1.5156714897137131"/>
    <n v="1.5156714897137131"/>
    <n v="1.7019266358523977"/>
    <n v="17.607473623703278"/>
    <n v="1.7019266358523977"/>
    <n v="1.7019266358523977"/>
    <n v="1.7019266358523977"/>
    <n v="1.7019266358523977"/>
    <n v="1.7217358731124486"/>
    <n v="1.7217358731124486"/>
    <n v="1.7217358731124486"/>
    <n v="1.7217358731124486"/>
    <n v="4.3130256455715745"/>
    <n v="4.5653902136830773"/>
    <n v="4.5653902136830773"/>
    <n v="4.5653902136830773"/>
    <n v="31.703846322480192"/>
    <n v="4.5653902136830773"/>
    <n v="4.5653902136830773"/>
    <n v="4.5653902136830773"/>
    <n v="4.5653902136830773"/>
    <n v="4.5653902136830773"/>
    <n v="4.5653902136830773"/>
    <n v="4.6330587710791553"/>
    <n v="4.6330587710791553"/>
    <n v="4.6330587710791553"/>
    <n v="4.6330587710791553"/>
    <n v="4.6330587710791553"/>
    <n v="4.6330587710791553"/>
    <n v="55.190693908573401"/>
    <n v="4.6330587710791553"/>
    <n v="4.6330587710791553"/>
    <n v="4.6330587710791553"/>
    <n v="4.6330587710791553"/>
    <n v="4.6330587710791553"/>
    <n v="4.7732834882629263"/>
    <n v="4.9881880980942261"/>
    <n v="4.9881880980942261"/>
    <n v="4.9881880980942261"/>
    <n v="4.9881880980942261"/>
    <n v="4.9881880980942261"/>
    <n v="4.9881880980942261"/>
    <n v="57.867705932224062"/>
    <n v="5.2285406381250628"/>
    <n v="5.2285406381250628"/>
    <n v="5.2285406381250628"/>
    <n v="5.2285406381250628"/>
    <n v="5.2285406381250628"/>
    <n v="5.2285406381250628"/>
    <n v="5.2285406381250628"/>
    <n v="5.2285406381250628"/>
    <n v="5.2285406381250628"/>
    <n v="5.2285406381250628"/>
    <n v="5.2285406381250628"/>
    <n v="5.2285406381250628"/>
    <n v="62.742487657500739"/>
  </r>
  <r>
    <s v="DE Florida"/>
    <x v="30"/>
    <s v="Regulated &amp; Renewable Energy"/>
    <s v="PEF Fossil Hydro Maintenance Hines 2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546176392757737"/>
    <n v="0.54857900290460815"/>
    <n v="1.0740407668321854"/>
    <n v="0.54857900290460815"/>
    <n v="0.54857900290460815"/>
    <n v="0.54857900290460815"/>
    <n v="0.54857900290460815"/>
    <n v="0.56963501453443088"/>
    <n v="0.62411431003742324"/>
    <n v="0.62411431003742324"/>
    <n v="0.62411431003742324"/>
    <n v="0.62411431003742324"/>
    <n v="0.62411431003742324"/>
    <n v="0.62411431003742324"/>
    <n v="0.66926218982011887"/>
    <n v="7.1778990761975203"/>
    <n v="0.66926218982011887"/>
    <n v="0.66926218982011887"/>
    <n v="0.66926218982011887"/>
    <n v="0.66926218982011887"/>
    <n v="0.70144470242560908"/>
    <n v="0.70144470242560908"/>
    <n v="0.70144470242560908"/>
    <n v="0.70144470242560908"/>
    <n v="2.3366498274850662"/>
    <n v="2.5880062777912909"/>
    <n v="2.5880062777912909"/>
    <n v="2.5880062777912909"/>
    <n v="15.583496229841849"/>
    <n v="2.5880062777912909"/>
    <n v="2.5880062777912909"/>
    <n v="2.5880062777912909"/>
    <n v="2.5880062777912909"/>
    <n v="2.5880062777912909"/>
    <n v="2.5880062777912909"/>
    <n v="2.6953678007324275"/>
    <n v="2.6953678007324275"/>
    <n v="2.6953678007324275"/>
    <n v="2.6953678007324275"/>
    <n v="2.6953678007324275"/>
    <n v="2.6953678007324275"/>
    <n v="31.700244471142309"/>
    <n v="2.6953678007324275"/>
    <n v="2.6953678007324275"/>
    <n v="2.6953678007324275"/>
    <n v="2.6953678007324275"/>
    <n v="2.6953678007324275"/>
    <n v="2.9213944825893488"/>
    <n v="3.2672501893217811"/>
    <n v="3.2672501893217811"/>
    <n v="3.2672501893217811"/>
    <n v="3.2672501893217811"/>
    <n v="3.2672501893217811"/>
    <n v="3.2672501893217811"/>
    <n v="36.00173462218217"/>
    <n v="3.6558718458630679"/>
    <n v="3.6558718458630679"/>
    <n v="3.6558718458630679"/>
    <n v="3.6558718458630679"/>
    <n v="3.6558718458630679"/>
    <n v="3.6558718458630679"/>
    <n v="3.6558718458630679"/>
    <n v="3.6558718458630679"/>
    <n v="3.6558718458630679"/>
    <n v="3.6558718458630679"/>
    <n v="3.6558718458630679"/>
    <n v="3.6558718458630679"/>
    <n v="43.870462150356815"/>
  </r>
  <r>
    <s v="DE Florida"/>
    <x v="30"/>
    <s v="Regulated &amp; Renewable Energy"/>
    <s v="PEF Fossil Hydro Maintenance Hines 2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297042650776101"/>
    <n v="15.970022903338419"/>
    <n v="31.26706555411452"/>
    <n v="15.970022903338419"/>
    <n v="15.970022903338419"/>
    <n v="15.970022903338419"/>
    <n v="15.970022903338419"/>
    <n v="16.58299749077392"/>
    <n v="18.168977982797635"/>
    <n v="18.168977982797635"/>
    <n v="18.168977982797635"/>
    <n v="18.168977982797635"/>
    <n v="18.168977982797635"/>
    <n v="18.168977982797635"/>
    <n v="19.483305855992217"/>
    <n v="208.96026285690559"/>
    <n v="19.483305855992217"/>
    <n v="19.483305855992217"/>
    <n v="19.483305855992217"/>
    <n v="19.483305855992217"/>
    <n v="20.420194765571271"/>
    <n v="20.420194765571271"/>
    <n v="20.420194765571271"/>
    <n v="20.420194765571271"/>
    <n v="68.023805461707369"/>
    <n v="75.341225515069524"/>
    <n v="75.341225515069524"/>
    <n v="75.341225515069524"/>
    <n v="453.66148449316995"/>
    <n v="75.341225515069524"/>
    <n v="75.341225515069524"/>
    <n v="75.341225515069524"/>
    <n v="75.341225515069524"/>
    <n v="75.341225515069524"/>
    <n v="75.341225515069524"/>
    <n v="78.466705336437897"/>
    <n v="78.466705336437897"/>
    <n v="78.466705336437897"/>
    <n v="78.466705336437897"/>
    <n v="78.466705336437897"/>
    <n v="78.466705336437897"/>
    <n v="922.84758510904476"/>
    <n v="78.466705336437897"/>
    <n v="78.466705336437897"/>
    <n v="78.466705336437897"/>
    <n v="78.466705336437897"/>
    <n v="78.466705336437897"/>
    <n v="85.046714011807964"/>
    <n v="95.115145882902667"/>
    <n v="95.115145882902667"/>
    <n v="95.115145882902667"/>
    <n v="95.115145882902667"/>
    <n v="95.115145882902667"/>
    <n v="95.115145882902667"/>
    <n v="1048.0711159914135"/>
    <n v="106.42855508451379"/>
    <n v="106.42855508451379"/>
    <n v="106.42855508451379"/>
    <n v="106.42855508451379"/>
    <n v="106.42855508451379"/>
    <n v="106.42855508451379"/>
    <n v="106.42855508451379"/>
    <n v="106.42855508451379"/>
    <n v="106.42855508451379"/>
    <n v="106.42855508451379"/>
    <n v="106.42855508451379"/>
    <n v="106.42855508451379"/>
    <n v="1277.1426610141659"/>
  </r>
  <r>
    <s v="DE Florida"/>
    <x v="30"/>
    <s v="Regulated &amp; Renewable Energy"/>
    <s v="PEF Fossil Hydro Maintenance Hines 2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216255514345804"/>
    <n v="2.0061658170570364"/>
    <n v="3.9277913684916168"/>
    <n v="2.0061658170570364"/>
    <n v="2.0061658170570364"/>
    <n v="2.0061658170570364"/>
    <n v="2.0061658170570364"/>
    <n v="2.0831681276661635"/>
    <n v="2.2824001431037968"/>
    <n v="2.2824001431037968"/>
    <n v="2.2824001431037968"/>
    <n v="2.2824001431037968"/>
    <n v="2.2824001431037968"/>
    <n v="2.2824001431037968"/>
    <n v="2.4475069602679129"/>
    <n v="26.249739214784999"/>
    <n v="2.4475069602679129"/>
    <n v="2.4475069602679129"/>
    <n v="2.4475069602679129"/>
    <n v="2.4475069602679129"/>
    <n v="2.5651995966558969"/>
    <n v="2.5651995966558969"/>
    <n v="2.5651995966558969"/>
    <n v="2.5651995966558969"/>
    <n v="8.5451986353713334"/>
    <n v="9.4644180534137945"/>
    <n v="9.4644180534137945"/>
    <n v="9.4644180534137945"/>
    <n v="56.989279023307958"/>
    <n v="9.4644180534137945"/>
    <n v="9.4644180534137945"/>
    <n v="9.4644180534137945"/>
    <n v="9.4644180534137945"/>
    <n v="9.4644180534137945"/>
    <n v="9.4644180534137945"/>
    <n v="9.8570432128887955"/>
    <n v="9.8570432128887955"/>
    <n v="9.8570432128887955"/>
    <n v="9.8570432128887955"/>
    <n v="9.8570432128887955"/>
    <n v="9.8570432128887955"/>
    <n v="115.92876759781555"/>
    <n v="9.8570432128887955"/>
    <n v="9.8570432128887955"/>
    <n v="9.8570432128887955"/>
    <n v="9.8570432128887955"/>
    <n v="9.8570432128887955"/>
    <n v="10.683627607554065"/>
    <n v="11.948430043065995"/>
    <n v="11.948430043065995"/>
    <n v="11.948430043065995"/>
    <n v="11.948430043065995"/>
    <n v="11.948430043065995"/>
    <n v="11.948430043065995"/>
    <n v="131.65942393039401"/>
    <n v="13.369626098025664"/>
    <n v="13.369626098025664"/>
    <n v="13.369626098025664"/>
    <n v="13.369626098025664"/>
    <n v="13.369626098025664"/>
    <n v="13.369626098025664"/>
    <n v="13.369626098025664"/>
    <n v="13.369626098025664"/>
    <n v="13.369626098025664"/>
    <n v="13.369626098025664"/>
    <n v="13.369626098025664"/>
    <n v="13.369626098025664"/>
    <n v="160.43551317630798"/>
  </r>
  <r>
    <s v="DE Florida"/>
    <x v="30"/>
    <s v="Regulated &amp; Renewable Energy"/>
    <s v="PEF Fossil Hydro Maintenance Hines 2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520778582568806"/>
    <n v="1.307161948202505"/>
    <n v="2.5592398064593853"/>
    <n v="1.307161948202505"/>
    <n v="1.307161948202505"/>
    <n v="1.307161948202505"/>
    <n v="1.307161948202505"/>
    <n v="1.3573345159414854"/>
    <n v="1.4871485658218715"/>
    <n v="1.4871485658218715"/>
    <n v="1.4871485658218715"/>
    <n v="1.4871485658218715"/>
    <n v="1.4871485658218715"/>
    <n v="1.4871485658218715"/>
    <n v="1.594727583942299"/>
    <n v="17.103601287625036"/>
    <n v="1.594727583942299"/>
    <n v="1.594727583942299"/>
    <n v="1.594727583942299"/>
    <n v="1.594727583942299"/>
    <n v="1.6714128697217767"/>
    <n v="1.6714128697217767"/>
    <n v="1.6714128697217767"/>
    <n v="1.6714128697217767"/>
    <n v="5.5678153750722572"/>
    <n v="6.1667534456971005"/>
    <n v="6.1667534456971005"/>
    <n v="6.1667534456971005"/>
    <n v="37.132637526819863"/>
    <n v="6.1667534456971005"/>
    <n v="6.1667534456971005"/>
    <n v="6.1667534456971005"/>
    <n v="6.1667534456971005"/>
    <n v="6.1667534456971005"/>
    <n v="6.1667534456971005"/>
    <n v="6.4225768840600459"/>
    <n v="6.4225768840600459"/>
    <n v="6.4225768840600459"/>
    <n v="6.4225768840600459"/>
    <n v="6.4225768840600459"/>
    <n v="6.4225768840600459"/>
    <n v="75.535981978542893"/>
    <n v="6.4225768840600459"/>
    <n v="6.4225768840600459"/>
    <n v="6.4225768840600459"/>
    <n v="6.4225768840600459"/>
    <n v="6.4225768840600459"/>
    <n v="6.9611546991158608"/>
    <n v="7.7852623950933371"/>
    <n v="7.7852623950933371"/>
    <n v="7.7852623950933371"/>
    <n v="7.7852623950933371"/>
    <n v="7.7852623950933371"/>
    <n v="7.7852623950933371"/>
    <n v="85.785613489976129"/>
    <n v="8.7112714120969539"/>
    <n v="8.7112714120969539"/>
    <n v="8.7112714120969539"/>
    <n v="8.7112714120969539"/>
    <n v="8.7112714120969539"/>
    <n v="8.7112714120969539"/>
    <n v="8.7112714120969539"/>
    <n v="8.7112714120969539"/>
    <n v="8.7112714120969539"/>
    <n v="8.7112714120969539"/>
    <n v="8.7112714120969539"/>
    <n v="8.7112714120969539"/>
    <n v="104.53525694516343"/>
  </r>
  <r>
    <s v="DE Florida"/>
    <x v="30"/>
    <s v="Regulated &amp; Renewable Energy"/>
    <s v="PEF Fossil Hydro Maintenance Hines 2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7865203206891311"/>
    <n v="0.1865116747728843"/>
    <n v="0.36516370684179744"/>
    <n v="0.1865116747728843"/>
    <n v="0.1865116747728843"/>
    <n v="0.1865116747728843"/>
    <n v="0.1865116747728843"/>
    <n v="0.19367051966545573"/>
    <n v="0.21219296509429919"/>
    <n v="0.21219296509429919"/>
    <n v="0.21219296509429919"/>
    <n v="0.21219296509429919"/>
    <n v="0.21219296509429919"/>
    <n v="0.21219296509429919"/>
    <n v="0.22754281739657489"/>
    <n v="2.4404178267193624"/>
    <n v="0.22754281739657489"/>
    <n v="0.22754281739657489"/>
    <n v="0.22754281739657489"/>
    <n v="0.22754281739657489"/>
    <n v="0.23848446109918023"/>
    <n v="0.23848446109918023"/>
    <n v="0.23848446109918023"/>
    <n v="0.23848446109918023"/>
    <n v="0.79443483356040201"/>
    <n v="0.87989291178899109"/>
    <n v="0.87989291178899109"/>
    <n v="0.87989291178899109"/>
    <n v="5.2982226829103958"/>
    <n v="0.87989291178899109"/>
    <n v="0.87989291178899109"/>
    <n v="0.87989291178899109"/>
    <n v="0.87989291178899109"/>
    <n v="0.87989291178899109"/>
    <n v="0.87989291178899109"/>
    <n v="0.9163938398132484"/>
    <n v="0.9163938398132484"/>
    <n v="0.9163938398132484"/>
    <n v="0.9163938398132484"/>
    <n v="0.9163938398132484"/>
    <n v="0.9163938398132484"/>
    <n v="10.777720509613435"/>
    <n v="0.9163938398132484"/>
    <n v="0.9163938398132484"/>
    <n v="0.9163938398132484"/>
    <n v="0.9163938398132484"/>
    <n v="0.9163938398132484"/>
    <n v="0.99324072127125707"/>
    <n v="1.1108276025016113"/>
    <n v="1.1108276025016113"/>
    <n v="1.1108276025016113"/>
    <n v="1.1108276025016113"/>
    <n v="1.1108276025016113"/>
    <n v="1.1108276025016113"/>
    <n v="12.240175535347168"/>
    <n v="1.2429567526452827"/>
    <n v="1.2429567526452827"/>
    <n v="1.2429567526452827"/>
    <n v="1.2429567526452827"/>
    <n v="1.2429567526452827"/>
    <n v="1.2429567526452827"/>
    <n v="1.2429567526452827"/>
    <n v="1.2429567526452827"/>
    <n v="1.2429567526452827"/>
    <n v="1.2429567526452827"/>
    <n v="1.2429567526452827"/>
    <n v="1.2429567526452827"/>
    <n v="14.915481031743392"/>
  </r>
  <r>
    <s v="DE Florida"/>
    <x v="30"/>
    <s v="Regulated &amp; Renewable Energy"/>
    <s v="PEF Fossil Hydro Maintenance Hines 2 Other BG-341"/>
    <s v="AFUDC Not Eligible"/>
    <s v="Maintenance"/>
    <s v="Maintenance"/>
    <s v="Fossil Hydro"/>
    <s v="BG - Other Production Plant"/>
    <s v="~"/>
    <s v="PEF Hines 2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424537945490166E-2"/>
    <n v="1.7424537945490166E-2"/>
    <n v="1.7424537945490166E-2"/>
    <n v="1.7424537945490166E-2"/>
    <n v="1.7424537945490166E-2"/>
    <n v="1.7424537945490166E-2"/>
    <n v="1.7424537945490166E-2"/>
    <n v="1.7424537945490166E-2"/>
    <n v="1.7424537945490166E-2"/>
    <n v="1.7424537945490166E-2"/>
    <n v="1.7424537945490166E-2"/>
    <n v="1.7424537945490166E-2"/>
    <n v="0.20909445534588203"/>
    <n v="0.1038269215219607"/>
    <n v="0.1038269215219607"/>
    <n v="0.1038269215219607"/>
    <n v="0.1038269215219607"/>
    <n v="0.1038269215219607"/>
    <n v="0.1038269215219607"/>
    <n v="0.1038269215219607"/>
    <n v="0.1038269215219607"/>
    <n v="0.1038269215219607"/>
    <n v="0.1038269215219607"/>
    <n v="0.1038269215219607"/>
    <n v="0.1038269215219607"/>
    <n v="1.2459230582635283"/>
    <n v="0.19946462614941166"/>
    <n v="0.19946462614941166"/>
    <n v="0.19946462614941166"/>
    <n v="0.19946462614941166"/>
    <n v="0.19946462614941166"/>
    <n v="0.19946462614941166"/>
    <n v="0.19946462614941166"/>
    <n v="0.19946462614941166"/>
    <n v="0.19946462614941166"/>
    <n v="0.19946462614941166"/>
    <n v="0.19946462614941166"/>
    <n v="0.19946462614941166"/>
    <n v="2.3935755137929404"/>
    <n v="0.30671828709058813"/>
    <n v="0.30671828709058813"/>
    <n v="0.30671828709058813"/>
    <n v="0.30671828709058813"/>
    <n v="0.30671828709058813"/>
    <n v="0.30671828709058813"/>
    <n v="0.30671828709058813"/>
    <n v="0.30671828709058813"/>
    <n v="0.30671828709058813"/>
    <n v="0.30671828709058813"/>
    <n v="0.30671828709058813"/>
    <n v="0.30671828709058813"/>
    <n v="3.6806194450870584"/>
    <n v="0.58870147375725468"/>
    <n v="0.58870147375725468"/>
    <n v="0.58870147375725468"/>
    <n v="0.58870147375725468"/>
    <n v="0.58870147375725468"/>
    <n v="0.58870147375725468"/>
    <n v="0.58870147375725468"/>
    <n v="0.58870147375725468"/>
    <n v="0.58870147375725468"/>
    <n v="0.58870147375725468"/>
    <n v="0.58870147375725468"/>
    <n v="0.58870147375725468"/>
    <n v="7.0644176850870544"/>
  </r>
  <r>
    <s v="DE Florida"/>
    <x v="30"/>
    <s v="Regulated &amp; Renewable Energy"/>
    <s v="PEF Fossil Hydro Maintenance Hines 2 Other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308314360138313E-2"/>
    <n v="2.8308314360138313E-2"/>
    <n v="2.8308314360138313E-2"/>
    <n v="2.8308314360138313E-2"/>
    <n v="2.8308314360138313E-2"/>
    <n v="2.8308314360138313E-2"/>
    <n v="2.8308314360138313E-2"/>
    <n v="2.8308314360138313E-2"/>
    <n v="2.8308314360138313E-2"/>
    <n v="2.8308314360138313E-2"/>
    <n v="2.8308314360138313E-2"/>
    <n v="2.8308314360138313E-2"/>
    <n v="0.33969977232165977"/>
    <n v="0.16867965983635175"/>
    <n v="0.16867965983635175"/>
    <n v="0.16867965983635175"/>
    <n v="0.16867965983635175"/>
    <n v="0.16867965983635175"/>
    <n v="0.16867965983635175"/>
    <n v="0.16867965983635175"/>
    <n v="0.16867965983635175"/>
    <n v="0.16867965983635175"/>
    <n v="0.16867965983635175"/>
    <n v="0.16867965983635175"/>
    <n v="0.16867965983635175"/>
    <n v="2.0241559180362212"/>
    <n v="0.32405492519152956"/>
    <n v="0.32405492519152956"/>
    <n v="0.32405492519152956"/>
    <n v="0.32405492519152956"/>
    <n v="0.32405492519152956"/>
    <n v="0.32405492519152956"/>
    <n v="0.32405492519152956"/>
    <n v="0.32405492519152956"/>
    <n v="0.32405492519152956"/>
    <n v="0.32405492519152956"/>
    <n v="0.32405492519152956"/>
    <n v="0.32405492519152956"/>
    <n v="3.8886591022983539"/>
    <n v="0.49830174646944198"/>
    <n v="0.49830174646944198"/>
    <n v="0.49830174646944198"/>
    <n v="0.49830174646944198"/>
    <n v="0.49830174646944198"/>
    <n v="0.49830174646944198"/>
    <n v="0.49830174646944198"/>
    <n v="0.49830174646944198"/>
    <n v="0.49830174646944198"/>
    <n v="0.49830174646944198"/>
    <n v="0.49830174646944198"/>
    <n v="0.49830174646944198"/>
    <n v="5.9796209576333048"/>
    <n v="0.9564182667704122"/>
    <n v="0.9564182667704122"/>
    <n v="0.9564182667704122"/>
    <n v="0.9564182667704122"/>
    <n v="0.9564182667704122"/>
    <n v="0.9564182667704122"/>
    <n v="0.9564182667704122"/>
    <n v="0.9564182667704122"/>
    <n v="0.9564182667704122"/>
    <n v="0.9564182667704122"/>
    <n v="0.9564182667704122"/>
    <n v="0.9564182667704122"/>
    <n v="11.47701920124495"/>
  </r>
  <r>
    <s v="DE Florida"/>
    <x v="30"/>
    <s v="Regulated &amp; Renewable Energy"/>
    <s v="PEF Fossil Hydro Maintenance Hines 2 Other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2410086112049785"/>
    <n v="0.82410086112049785"/>
    <n v="0.82410086112049785"/>
    <n v="0.82410086112049785"/>
    <n v="0.82410086112049785"/>
    <n v="0.82410086112049785"/>
    <n v="0.82410086112049785"/>
    <n v="0.82410086112049785"/>
    <n v="0.82410086112049785"/>
    <n v="0.82410086112049785"/>
    <n v="0.82410086112049785"/>
    <n v="0.82410086112049785"/>
    <n v="9.8892103334459733"/>
    <n v="4.9105379840254972"/>
    <n v="4.9105379840254972"/>
    <n v="4.9105379840254972"/>
    <n v="4.9105379840254972"/>
    <n v="4.9105379840254972"/>
    <n v="4.9105379840254972"/>
    <n v="4.9105379840254972"/>
    <n v="4.9105379840254972"/>
    <n v="4.9105379840254972"/>
    <n v="4.9105379840254972"/>
    <n v="4.9105379840254972"/>
    <n v="4.9105379840254972"/>
    <n v="58.926455808305953"/>
    <n v="9.4337635052879971"/>
    <n v="9.4337635052879971"/>
    <n v="9.4337635052879971"/>
    <n v="9.4337635052879971"/>
    <n v="9.4337635052879971"/>
    <n v="9.4337635052879971"/>
    <n v="9.4337635052879971"/>
    <n v="9.4337635052879971"/>
    <n v="9.4337635052879971"/>
    <n v="9.4337635052879971"/>
    <n v="9.4337635052879971"/>
    <n v="9.4337635052879971"/>
    <n v="113.20516206345597"/>
    <n v="14.506370570537996"/>
    <n v="14.506370570537996"/>
    <n v="14.506370570537996"/>
    <n v="14.506370570537996"/>
    <n v="14.506370570537996"/>
    <n v="14.506370570537996"/>
    <n v="14.506370570537996"/>
    <n v="14.506370570537996"/>
    <n v="14.506370570537996"/>
    <n v="14.506370570537996"/>
    <n v="14.506370570537996"/>
    <n v="14.506370570537996"/>
    <n v="174.07644684645595"/>
    <n v="27.842884151537994"/>
    <n v="27.842884151537994"/>
    <n v="27.842884151537994"/>
    <n v="27.842884151537994"/>
    <n v="27.842884151537994"/>
    <n v="27.842884151537994"/>
    <n v="27.842884151537994"/>
    <n v="27.842884151537994"/>
    <n v="27.842884151537994"/>
    <n v="27.842884151537994"/>
    <n v="27.842884151537994"/>
    <n v="27.842884151537994"/>
    <n v="334.1146098184559"/>
  </r>
  <r>
    <s v="DE Florida"/>
    <x v="30"/>
    <s v="Regulated &amp; Renewable Energy"/>
    <s v="PEF Fossil Hydro Maintenance Hines 2 Other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52414566929682"/>
    <n v="0.10352414566929682"/>
    <n v="0.10352414566929682"/>
    <n v="0.10352414566929682"/>
    <n v="0.10352414566929682"/>
    <n v="0.10352414566929682"/>
    <n v="0.10352414566929682"/>
    <n v="0.10352414566929682"/>
    <n v="0.10352414566929682"/>
    <n v="0.10352414566929682"/>
    <n v="0.10352414566929682"/>
    <n v="0.10352414566929682"/>
    <n v="1.2422897480315618"/>
    <n v="0.6168653299460094"/>
    <n v="0.6168653299460094"/>
    <n v="0.6168653299460094"/>
    <n v="0.6168653299460094"/>
    <n v="0.6168653299460094"/>
    <n v="0.6168653299460094"/>
    <n v="0.6168653299460094"/>
    <n v="0.6168653299460094"/>
    <n v="0.6168653299460094"/>
    <n v="0.6168653299460094"/>
    <n v="0.6168653299460094"/>
    <n v="0.6168653299460094"/>
    <n v="7.402383959352111"/>
    <n v="1.1850761882868011"/>
    <n v="1.1850761882868011"/>
    <n v="1.1850761882868011"/>
    <n v="1.1850761882868011"/>
    <n v="1.1850761882868011"/>
    <n v="1.1850761882868011"/>
    <n v="1.1850761882868011"/>
    <n v="1.1850761882868011"/>
    <n v="1.1850761882868011"/>
    <n v="1.1850761882868011"/>
    <n v="1.1850761882868011"/>
    <n v="1.1850761882868011"/>
    <n v="14.220914259441615"/>
    <n v="1.822300753438385"/>
    <n v="1.822300753438385"/>
    <n v="1.822300753438385"/>
    <n v="1.822300753438385"/>
    <n v="1.822300753438385"/>
    <n v="1.822300753438385"/>
    <n v="1.822300753438385"/>
    <n v="1.822300753438385"/>
    <n v="1.822300753438385"/>
    <n v="1.822300753438385"/>
    <n v="1.822300753438385"/>
    <n v="1.822300753438385"/>
    <n v="21.867609041260618"/>
    <n v="3.4976432265267507"/>
    <n v="3.4976432265267507"/>
    <n v="3.4976432265267507"/>
    <n v="3.4976432265267507"/>
    <n v="3.4976432265267507"/>
    <n v="3.4976432265267507"/>
    <n v="3.4976432265267507"/>
    <n v="3.4976432265267507"/>
    <n v="3.4976432265267507"/>
    <n v="3.4976432265267507"/>
    <n v="3.4976432265267507"/>
    <n v="3.4976432265267507"/>
    <n v="41.971718718321"/>
  </r>
  <r>
    <s v="DE Florida"/>
    <x v="30"/>
    <s v="Regulated &amp; Renewable Energy"/>
    <s v="PEF Fossil Hydro Maintenance Hines 2 Other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7453459125124279E-2"/>
    <n v="6.7453459125124279E-2"/>
    <n v="6.7453459125124279E-2"/>
    <n v="6.7453459125124279E-2"/>
    <n v="6.7453459125124279E-2"/>
    <n v="6.7453459125124279E-2"/>
    <n v="6.7453459125124279E-2"/>
    <n v="6.7453459125124279E-2"/>
    <n v="6.7453459125124279E-2"/>
    <n v="6.7453459125124279E-2"/>
    <n v="6.7453459125124279E-2"/>
    <n v="6.7453459125124279E-2"/>
    <n v="0.80944150950149119"/>
    <n v="0.40193232262943801"/>
    <n v="0.40193232262943801"/>
    <n v="0.40193232262943801"/>
    <n v="0.40193232262943801"/>
    <n v="0.40193232262943801"/>
    <n v="0.40193232262943801"/>
    <n v="0.40193232262943801"/>
    <n v="0.40193232262943801"/>
    <n v="0.40193232262943801"/>
    <n v="0.40193232262943801"/>
    <n v="0.40193232262943801"/>
    <n v="0.40193232262943801"/>
    <n v="4.8231878715532579"/>
    <n v="0.77216274240067961"/>
    <n v="0.77216274240067961"/>
    <n v="0.77216274240067961"/>
    <n v="0.77216274240067961"/>
    <n v="0.77216274240067961"/>
    <n v="0.77216274240067961"/>
    <n v="0.77216274240067961"/>
    <n v="0.77216274240067961"/>
    <n v="0.77216274240067961"/>
    <n v="0.77216274240067961"/>
    <n v="0.77216274240067961"/>
    <n v="0.77216274240067961"/>
    <n v="9.2659529088081545"/>
    <n v="1.1873605774398952"/>
    <n v="1.1873605774398952"/>
    <n v="1.1873605774398952"/>
    <n v="1.1873605774398952"/>
    <n v="1.1873605774398952"/>
    <n v="1.1873605774398952"/>
    <n v="1.1873605774398952"/>
    <n v="1.1873605774398952"/>
    <n v="1.1873605774398952"/>
    <n v="1.1873605774398952"/>
    <n v="1.1873605774398952"/>
    <n v="1.1873605774398952"/>
    <n v="14.248326929278742"/>
    <n v="2.2789672194987181"/>
    <n v="2.2789672194987181"/>
    <n v="2.2789672194987181"/>
    <n v="2.2789672194987181"/>
    <n v="2.2789672194987181"/>
    <n v="2.2789672194987181"/>
    <n v="2.2789672194987181"/>
    <n v="2.2789672194987181"/>
    <n v="2.2789672194987181"/>
    <n v="2.2789672194987181"/>
    <n v="2.2789672194987181"/>
    <n v="2.2789672194987181"/>
    <n v="27.347606633984615"/>
  </r>
  <r>
    <s v="DE Florida"/>
    <x v="30"/>
    <s v="Regulated &amp; Renewable Energy"/>
    <s v="PEF Fossil Hydro Maintenance Hines 2 Other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245592582857031E-3"/>
    <n v="9.6245592582857031E-3"/>
    <n v="9.6245592582857031E-3"/>
    <n v="9.6245592582857031E-3"/>
    <n v="9.6245592582857031E-3"/>
    <n v="9.6245592582857031E-3"/>
    <n v="9.6245592582857031E-3"/>
    <n v="9.6245592582857031E-3"/>
    <n v="9.6245592582857031E-3"/>
    <n v="9.6245592582857031E-3"/>
    <n v="9.6245592582857031E-3"/>
    <n v="9.6245592582857031E-3"/>
    <n v="0.11549471109942844"/>
    <n v="5.7349489668952328E-2"/>
    <n v="5.7349489668952328E-2"/>
    <n v="5.7349489668952328E-2"/>
    <n v="5.7349489668952328E-2"/>
    <n v="5.7349489668952328E-2"/>
    <n v="5.7349489668952328E-2"/>
    <n v="5.7349489668952328E-2"/>
    <n v="5.7349489668952328E-2"/>
    <n v="5.7349489668952328E-2"/>
    <n v="5.7349489668952328E-2"/>
    <n v="5.7349489668952328E-2"/>
    <n v="5.7349489668952328E-2"/>
    <n v="0.68819387602742799"/>
    <n v="0.11017561097434909"/>
    <n v="0.11017561097434909"/>
    <n v="0.11017561097434909"/>
    <n v="0.11017561097434909"/>
    <n v="0.11017561097434909"/>
    <n v="0.11017561097434909"/>
    <n v="0.11017561097434909"/>
    <n v="0.11017561097434909"/>
    <n v="0.11017561097434909"/>
    <n v="0.11017561097434909"/>
    <n v="0.11017561097434909"/>
    <n v="0.11017561097434909"/>
    <n v="1.3221073316921892"/>
    <n v="0.16941788290323795"/>
    <n v="0.16941788290323795"/>
    <n v="0.16941788290323795"/>
    <n v="0.16941788290323795"/>
    <n v="0.16941788290323795"/>
    <n v="0.16941788290323795"/>
    <n v="0.16941788290323795"/>
    <n v="0.16941788290323795"/>
    <n v="0.16941788290323795"/>
    <n v="0.16941788290323795"/>
    <n v="0.16941788290323795"/>
    <n v="0.16941788290323795"/>
    <n v="2.0330145948388556"/>
    <n v="0.3251731688410156"/>
    <n v="0.3251731688410156"/>
    <n v="0.3251731688410156"/>
    <n v="0.3251731688410156"/>
    <n v="0.3251731688410156"/>
    <n v="0.3251731688410156"/>
    <n v="0.3251731688410156"/>
    <n v="0.3251731688410156"/>
    <n v="0.3251731688410156"/>
    <n v="0.3251731688410156"/>
    <n v="0.3251731688410156"/>
    <n v="0.3251731688410156"/>
    <n v="3.9020780260921879"/>
  </r>
  <r>
    <s v="DE Florida"/>
    <x v="30"/>
    <s v="Regulated &amp; Renewable Energy"/>
    <s v="PEF Fossil Hydro Maintenance Hines 3 BG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"/>
    <n v="0"/>
    <n v="0"/>
    <n v="0.53434307879458298"/>
    <n v="0.53434307879458298"/>
    <n v="0.53434307879458298"/>
    <n v="0.53434307879458298"/>
    <n v="0.53434307879458298"/>
    <n v="0.53434307879458298"/>
    <n v="0.53434307879458298"/>
    <n v="0.53434307879458298"/>
    <n v="4.2747446303566639"/>
    <n v="0.53434307879458298"/>
    <n v="0.53434307879458298"/>
    <n v="0.53434307879458298"/>
    <n v="0.53434307879458298"/>
    <n v="0.53434307879458298"/>
    <n v="0.53434307879458298"/>
    <n v="0.53434307879458298"/>
    <n v="0.53434307879458298"/>
    <n v="0.53434307879458298"/>
    <n v="0.53434307879458298"/>
    <n v="0.53434307879458298"/>
    <n v="0.53434307879458298"/>
    <n v="6.4121169455349962"/>
    <n v="0.57669391429587147"/>
    <n v="0.57669391429587147"/>
    <n v="0.57669391429587147"/>
    <n v="0.57669391429587147"/>
    <n v="0.57669391429587147"/>
    <n v="0.57669391429587147"/>
    <n v="0.57669391429587147"/>
    <n v="0.57669391429587147"/>
    <n v="0.57669391429587147"/>
    <n v="0.57669391429587147"/>
    <n v="0.57669391429587147"/>
    <n v="0.57669391429587147"/>
    <n v="6.9203269715504581"/>
    <n v="0.6496312367016629"/>
    <n v="0.6496312367016629"/>
    <n v="0.6496312367016629"/>
    <n v="0.6496312367016629"/>
    <n v="0.6496312367016629"/>
    <n v="0.6496312367016629"/>
    <n v="0.68670055820672393"/>
    <n v="0.68670055820672393"/>
    <n v="0.68670055820672393"/>
    <n v="0.68670055820672393"/>
    <n v="0.68670055820672393"/>
    <n v="0.68670055820672393"/>
    <n v="8.0179907694503196"/>
    <n v="0.77629848122228995"/>
    <n v="0.77629848122228995"/>
    <n v="0.77629848122228995"/>
    <n v="0.77629848122228995"/>
    <n v="0.77629848122228995"/>
    <n v="0.77629848122228995"/>
    <n v="0.74733455070440402"/>
    <n v="0.74733455070440402"/>
    <n v="0.74336291278647126"/>
    <n v="0.68396606682755579"/>
    <n v="0.68396606682755579"/>
    <n v="0.68396606682755579"/>
    <n v="8.9477211020116876"/>
    <n v="0.68396606682755579"/>
    <n v="0.68396606682755579"/>
    <n v="0.68396606682755579"/>
    <n v="0.68396606682755579"/>
    <n v="0.68396606682755579"/>
    <n v="0.68396606682755579"/>
    <n v="0.68396606682755579"/>
    <n v="0.68396606682755579"/>
    <n v="0.68396606682755579"/>
    <n v="0.68396606682755579"/>
    <n v="0.68396606682755579"/>
    <n v="0.68396606682755579"/>
    <n v="8.2075928019306694"/>
  </r>
  <r>
    <s v="DE Florida"/>
    <x v="30"/>
    <s v="Regulated &amp; Renewable Energy"/>
    <s v="PEF Fossil Hydro Maintenance Hines 3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0"/>
    <n v="0"/>
    <n v="0"/>
    <n v="2.1070394222431385E-2"/>
    <n v="0.18310216255399384"/>
    <n v="0.18310216255399384"/>
    <n v="0.18310216255399384"/>
    <n v="0.18310216255399384"/>
    <n v="0.18310216255399384"/>
    <n v="0.18310216255399384"/>
    <n v="0.18310216255399384"/>
    <n v="0.18310216255399384"/>
    <n v="1.4858876946543822"/>
    <n v="0.18310216255399384"/>
    <n v="0.18310216255399384"/>
    <n v="0.18310216255399384"/>
    <n v="0.18310216255399384"/>
    <n v="0.18310216255399384"/>
    <n v="0.18310216255399384"/>
    <n v="0.18310216255399384"/>
    <n v="0.18310216255399384"/>
    <n v="0.18310216255399384"/>
    <n v="0.18310216255399384"/>
    <n v="0.18310216255399384"/>
    <n v="0.18310216255399384"/>
    <n v="2.1972259506479261"/>
    <n v="0.30406843066806816"/>
    <n v="0.30406843066806816"/>
    <n v="0.30406843066806816"/>
    <n v="0.30406843066806816"/>
    <n v="0.30406843066806816"/>
    <n v="0.30406843066806816"/>
    <n v="0.30406843066806816"/>
    <n v="0.30406843066806816"/>
    <n v="0.30406843066806816"/>
    <n v="0.30406843066806816"/>
    <n v="0.30406843066806816"/>
    <n v="0.30406843066806816"/>
    <n v="3.6488211680168186"/>
    <n v="0.63498116809401928"/>
    <n v="0.63498116809401928"/>
    <n v="0.63498116809401928"/>
    <n v="0.63498116809401928"/>
    <n v="0.63498116809401928"/>
    <n v="0.63498116809401928"/>
    <n v="0.63498116809401928"/>
    <n v="0.63498116809401928"/>
    <n v="1.8912275093743565"/>
    <n v="1.8912275093743565"/>
    <n v="1.8912275093743565"/>
    <n v="1.9653945147481005"/>
    <n v="12.718926387623323"/>
    <n v="2.3661975808125337"/>
    <n v="2.3661975808125337"/>
    <n v="2.3661975808125337"/>
    <n v="2.3661975808125337"/>
    <n v="2.3661975808125337"/>
    <n v="2.3661975808125337"/>
    <n v="2.5307824064461864"/>
    <n v="2.5307824064461864"/>
    <n v="2.5516734144805269"/>
    <n v="2.8431009988256988"/>
    <n v="2.8431009988256988"/>
    <n v="2.8431009988256988"/>
    <n v="30.339726708725191"/>
    <n v="2.8431009988256988"/>
    <n v="2.8431009988256988"/>
    <n v="2.8431009988256988"/>
    <n v="2.8431009988256988"/>
    <n v="2.8431009988256988"/>
    <n v="2.8431009988256988"/>
    <n v="2.8431009988256988"/>
    <n v="2.8431009988256988"/>
    <n v="2.8431009988256988"/>
    <n v="2.8431009988256988"/>
    <n v="2.8431009988256988"/>
    <n v="2.8431009988256988"/>
    <n v="34.117211985908376"/>
  </r>
  <r>
    <s v="DE Florida"/>
    <x v="30"/>
    <s v="Regulated &amp; Renewable Energy"/>
    <s v="PEF Fossil Hydro Maintenance Hines 3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0"/>
    <n v="0"/>
    <n v="0"/>
    <n v="-7.6702057943611665E-2"/>
    <n v="-0.66654247346096485"/>
    <n v="-0.66654247346096485"/>
    <n v="-0.66654247346096485"/>
    <n v="-0.66654247346096485"/>
    <n v="-0.66654247346096485"/>
    <n v="-0.66654247346096485"/>
    <n v="-0.66654247346096485"/>
    <n v="-0.66654247346096485"/>
    <n v="-5.4090418456313305"/>
    <n v="-0.66654247346096485"/>
    <n v="-0.66654247346096485"/>
    <n v="-0.66654247346096485"/>
    <n v="-0.66654247346096485"/>
    <n v="-0.66654247346096485"/>
    <n v="-0.66654247346096485"/>
    <n v="-0.66654247346096485"/>
    <n v="-0.66654247346096485"/>
    <n v="-0.66654247346096485"/>
    <n v="-0.66654247346096485"/>
    <n v="-0.66654247346096485"/>
    <n v="-0.66654247346096485"/>
    <n v="-7.9985096815315764"/>
    <n v="-1.1068931194033418"/>
    <n v="-1.1068931194033418"/>
    <n v="-1.1068931194033418"/>
    <n v="-1.1068931194033418"/>
    <n v="-1.1068931194033418"/>
    <n v="-1.1068931194033418"/>
    <n v="-1.1068931194033418"/>
    <n v="-1.1068931194033418"/>
    <n v="-1.1068931194033418"/>
    <n v="-1.1068931194033418"/>
    <n v="-1.1068931194033418"/>
    <n v="-1.1068931194033418"/>
    <n v="-13.282717432840101"/>
    <n v="-2.3115287960515944"/>
    <n v="-2.3115287960515944"/>
    <n v="-2.3115287960515944"/>
    <n v="-2.3115287960515944"/>
    <n v="-2.3115287960515944"/>
    <n v="-2.3115287960515944"/>
    <n v="-2.3115287960515944"/>
    <n v="-2.3115287960515944"/>
    <n v="-6.8846301698937715"/>
    <n v="-6.8846301698937715"/>
    <n v="-6.8846301698937715"/>
    <n v="-7.1546190832203411"/>
    <n v="-46.300739961314406"/>
    <n v="-8.6136559994542505"/>
    <n v="-8.6136559994542505"/>
    <n v="-8.6136559994542505"/>
    <n v="-8.6136559994542505"/>
    <n v="-8.6136559994542505"/>
    <n v="-8.6136559994542505"/>
    <n v="-9.2127953761651611"/>
    <n v="-9.2127953761651611"/>
    <n v="-9.2888450591574259"/>
    <n v="-10.349730807874222"/>
    <n v="-10.349730807874222"/>
    <n v="-10.349730807874222"/>
    <n v="-110.44556423183593"/>
    <n v="-10.349730807874222"/>
    <n v="-10.349730807874222"/>
    <n v="-10.349730807874222"/>
    <n v="-10.349730807874222"/>
    <n v="-10.349730807874222"/>
    <n v="-10.349730807874222"/>
    <n v="-10.349730807874222"/>
    <n v="-10.349730807874222"/>
    <n v="-10.349730807874222"/>
    <n v="-10.349730807874222"/>
    <n v="-10.349730807874222"/>
    <n v="-10.349730807874222"/>
    <n v="-124.19676969449067"/>
  </r>
  <r>
    <s v="DE Florida"/>
    <x v="30"/>
    <s v="Regulated &amp; Renewable Energy"/>
    <s v="PEF Fossil Hydro Maintenance Hines 3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0"/>
    <n v="0"/>
    <n v="0"/>
    <n v="0.69648206593280004"/>
    <n v="6.0524435900968738"/>
    <n v="6.0524435900968738"/>
    <n v="6.0524435900968738"/>
    <n v="6.0524435900968738"/>
    <n v="6.0524435900968738"/>
    <n v="6.0524435900968738"/>
    <n v="6.0524435900968738"/>
    <n v="6.0524435900968738"/>
    <n v="49.116030786707789"/>
    <n v="6.0524435900968738"/>
    <n v="6.0524435900968738"/>
    <n v="6.0524435900968738"/>
    <n v="6.0524435900968738"/>
    <n v="6.0524435900968738"/>
    <n v="6.0524435900968738"/>
    <n v="6.0524435900968738"/>
    <n v="6.0524435900968738"/>
    <n v="6.0524435900968738"/>
    <n v="6.0524435900968738"/>
    <n v="6.0524435900968738"/>
    <n v="6.0524435900968738"/>
    <n v="72.629323081162468"/>
    <n v="10.050984644187768"/>
    <n v="10.050984644187768"/>
    <n v="10.050984644187768"/>
    <n v="10.050984644187768"/>
    <n v="10.050984644187768"/>
    <n v="10.050984644187768"/>
    <n v="10.050984644187768"/>
    <n v="10.050984644187768"/>
    <n v="10.050984644187768"/>
    <n v="10.050984644187768"/>
    <n v="10.050984644187768"/>
    <n v="10.050984644187768"/>
    <n v="120.61181573025318"/>
    <n v="20.989388514212763"/>
    <n v="20.989388514212763"/>
    <n v="20.989388514212763"/>
    <n v="20.989388514212763"/>
    <n v="20.989388514212763"/>
    <n v="20.989388514212763"/>
    <n v="20.989388514212763"/>
    <n v="20.989388514212763"/>
    <n v="62.514667232082786"/>
    <n v="62.514667232082786"/>
    <n v="62.514667232082786"/>
    <n v="64.966258821545026"/>
    <n v="420.42536863149547"/>
    <n v="78.214811586522359"/>
    <n v="78.214811586522359"/>
    <n v="78.214811586522359"/>
    <n v="78.214811586522359"/>
    <n v="78.214811586522359"/>
    <n v="78.214811586522359"/>
    <n v="83.655215781898903"/>
    <n v="83.655215781898903"/>
    <n v="84.345774618262396"/>
    <n v="93.979003346551835"/>
    <n v="93.979003346551835"/>
    <n v="93.979003346551835"/>
    <n v="1002.8820857408499"/>
    <n v="93.979003346551835"/>
    <n v="93.979003346551835"/>
    <n v="93.979003346551835"/>
    <n v="93.979003346551835"/>
    <n v="93.979003346551835"/>
    <n v="93.979003346551835"/>
    <n v="93.979003346551835"/>
    <n v="93.979003346551835"/>
    <n v="93.979003346551835"/>
    <n v="93.979003346551835"/>
    <n v="93.979003346551835"/>
    <n v="93.979003346551835"/>
    <n v="1127.748040158622"/>
  </r>
  <r>
    <s v="DE Florida"/>
    <x v="30"/>
    <s v="Regulated &amp; Renewable Energy"/>
    <s v="PEF Fossil Hydro Maintenance Hines 3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0"/>
    <n v="0"/>
    <n v="0"/>
    <n v="0.12356439445601601"/>
    <n v="1.0737771491472594"/>
    <n v="1.0737771491472594"/>
    <n v="1.0737771491472594"/>
    <n v="1.0737771491472594"/>
    <n v="1.0737771491472594"/>
    <n v="1.0737771491472594"/>
    <n v="1.0737771491472594"/>
    <n v="1.0737771491472594"/>
    <n v="8.7137815876340916"/>
    <n v="1.0737771491472594"/>
    <n v="1.0737771491472594"/>
    <n v="1.0737771491472594"/>
    <n v="1.0737771491472594"/>
    <n v="1.0737771491472594"/>
    <n v="1.0737771491472594"/>
    <n v="1.0737771491472594"/>
    <n v="1.0737771491472594"/>
    <n v="1.0737771491472594"/>
    <n v="1.0737771491472594"/>
    <n v="1.0737771491472594"/>
    <n v="1.0737771491472594"/>
    <n v="12.885325789767114"/>
    <n v="1.7831669930832155"/>
    <n v="1.7831669930832155"/>
    <n v="1.7831669930832155"/>
    <n v="1.7831669930832155"/>
    <n v="1.7831669930832155"/>
    <n v="1.7831669930832155"/>
    <n v="1.7831669930832155"/>
    <n v="1.7831669930832155"/>
    <n v="1.7831669930832155"/>
    <n v="1.7831669930832155"/>
    <n v="1.7831669930832155"/>
    <n v="1.7831669930832155"/>
    <n v="21.39800391699859"/>
    <n v="3.7237757375140395"/>
    <n v="3.7237757375140395"/>
    <n v="3.7237757375140395"/>
    <n v="3.7237757375140395"/>
    <n v="3.7237757375140395"/>
    <n v="3.7237757375140395"/>
    <n v="3.7237757375140395"/>
    <n v="3.7237757375140395"/>
    <n v="11.090868676691525"/>
    <n v="11.090868676691525"/>
    <n v="11.090868676691525"/>
    <n v="11.525810987691218"/>
    <n v="74.588622917878112"/>
    <n v="13.876266192159411"/>
    <n v="13.876266192159411"/>
    <n v="13.876266192159411"/>
    <n v="13.876266192159411"/>
    <n v="13.876266192159411"/>
    <n v="13.876266192159411"/>
    <n v="14.841461599267472"/>
    <n v="14.841461599267472"/>
    <n v="14.963975327223975"/>
    <n v="16.673029898469863"/>
    <n v="16.673029898469863"/>
    <n v="16.673029898469863"/>
    <n v="177.92358537412497"/>
    <n v="16.673029898469863"/>
    <n v="16.673029898469863"/>
    <n v="16.673029898469863"/>
    <n v="16.673029898469863"/>
    <n v="16.673029898469863"/>
    <n v="16.673029898469863"/>
    <n v="16.673029898469863"/>
    <n v="16.673029898469863"/>
    <n v="16.673029898469863"/>
    <n v="16.673029898469863"/>
    <n v="16.673029898469863"/>
    <n v="16.673029898469863"/>
    <n v="200.07635878163831"/>
  </r>
  <r>
    <s v="DE Florida"/>
    <x v="30"/>
    <s v="Regulated &amp; Renewable Energy"/>
    <s v="PEF Fossil Hydro Maintenance Hines 3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0"/>
    <n v="0"/>
    <n v="0"/>
    <n v="4.545804298457521E-2"/>
    <n v="0.39503133582033462"/>
    <n v="0.39503133582033462"/>
    <n v="0.39503133582033462"/>
    <n v="0.39503133582033462"/>
    <n v="0.39503133582033462"/>
    <n v="0.39503133582033462"/>
    <n v="0.39503133582033462"/>
    <n v="0.39503133582033462"/>
    <n v="3.2057087295472519"/>
    <n v="0.39503133582033462"/>
    <n v="0.39503133582033462"/>
    <n v="0.39503133582033462"/>
    <n v="0.39503133582033462"/>
    <n v="0.39503133582033462"/>
    <n v="0.39503133582033462"/>
    <n v="0.39503133582033462"/>
    <n v="0.39503133582033462"/>
    <n v="0.39503133582033462"/>
    <n v="0.39503133582033462"/>
    <n v="0.39503133582033462"/>
    <n v="0.39503133582033462"/>
    <n v="4.7403760298440156"/>
    <n v="0.65600840903328683"/>
    <n v="0.65600840903328683"/>
    <n v="0.65600840903328683"/>
    <n v="0.65600840903328683"/>
    <n v="0.65600840903328683"/>
    <n v="0.65600840903328683"/>
    <n v="0.65600840903328683"/>
    <n v="0.65600840903328683"/>
    <n v="0.65600840903328683"/>
    <n v="0.65600840903328683"/>
    <n v="0.65600840903328683"/>
    <n v="0.65600840903328683"/>
    <n v="7.8721009083994433"/>
    <n v="1.3699353976499573"/>
    <n v="1.3699353976499573"/>
    <n v="1.3699353976499573"/>
    <n v="1.3699353976499573"/>
    <n v="1.3699353976499573"/>
    <n v="1.3699353976499573"/>
    <n v="1.3699353976499573"/>
    <n v="1.3699353976499573"/>
    <n v="4.0802142594672421"/>
    <n v="4.0802142594672421"/>
    <n v="4.0802142594672421"/>
    <n v="4.240225232986548"/>
    <n v="27.440351192587933"/>
    <n v="5.1049344114687027"/>
    <n v="5.1049344114687027"/>
    <n v="5.1049344114687027"/>
    <n v="5.1049344114687027"/>
    <n v="5.1049344114687027"/>
    <n v="5.1049344114687027"/>
    <n v="5.4600197215644677"/>
    <n v="5.4600197215644677"/>
    <n v="5.5050912439598889"/>
    <n v="6.1338346081036201"/>
    <n v="6.1338346081036201"/>
    <n v="6.1338346081036201"/>
    <n v="65.456240980211902"/>
    <n v="6.1338346081036201"/>
    <n v="6.1338346081036201"/>
    <n v="6.1338346081036201"/>
    <n v="6.1338346081036201"/>
    <n v="6.1338346081036201"/>
    <n v="6.1338346081036201"/>
    <n v="6.1338346081036201"/>
    <n v="6.1338346081036201"/>
    <n v="6.1338346081036201"/>
    <n v="6.1338346081036201"/>
    <n v="6.1338346081036201"/>
    <n v="6.1338346081036201"/>
    <n v="73.606015297243445"/>
  </r>
  <r>
    <s v="DE Florida"/>
    <x v="30"/>
    <s v="Regulated &amp; Renewable Energy"/>
    <s v="PEF Fossil Hydro Maintenance Hines 3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"/>
    <n v="0"/>
    <n v="7.4824550257777756E-3"/>
    <n v="0.31347582168832561"/>
    <n v="0.31347582168832561"/>
    <n v="0.31347582168832561"/>
    <n v="0.31347582168832561"/>
    <n v="0.31347582168832561"/>
    <n v="0.31347582168832561"/>
    <n v="0.31347582168832561"/>
    <n v="0.31347582168832561"/>
    <n v="2.5152890285323828"/>
    <n v="0.31347582168832561"/>
    <n v="0.31347582168832561"/>
    <n v="0.31347582168832561"/>
    <n v="0.31347582168832561"/>
    <n v="0.31347582168832561"/>
    <n v="0.31347582168832561"/>
    <n v="0.31347582168832561"/>
    <n v="0.31347582168832561"/>
    <n v="0.31347582168832561"/>
    <n v="0.31347582168832561"/>
    <n v="0.31347582168832561"/>
    <n v="0.31347582168832561"/>
    <n v="3.7617098602599079"/>
    <n v="0.3761248377497331"/>
    <n v="0.3761248377497331"/>
    <n v="0.3761248377497331"/>
    <n v="0.3761248377497331"/>
    <n v="0.3761248377497331"/>
    <n v="0.3761248377497331"/>
    <n v="0.3761248377497331"/>
    <n v="0.3761248377497331"/>
    <n v="0.3761248377497331"/>
    <n v="0.3761248377497331"/>
    <n v="0.3761248377497331"/>
    <n v="0.3761248377497331"/>
    <n v="4.5134980529967974"/>
    <n v="0.5261814659033357"/>
    <n v="0.5261814659033357"/>
    <n v="0.5261814659033357"/>
    <n v="0.5261814659033357"/>
    <n v="0.5261814659033357"/>
    <n v="0.5261814659033357"/>
    <n v="0.5261814659033357"/>
    <n v="0.5261814659033357"/>
    <n v="0.98907751963338619"/>
    <n v="0.98907751963338619"/>
    <n v="0.98907751963338619"/>
    <n v="1.0154159895312274"/>
    <n v="8.1921002756580705"/>
    <n v="1.1581261805329872"/>
    <n v="1.1581261805329872"/>
    <n v="1.1581261805329872"/>
    <n v="1.1581261805329872"/>
    <n v="1.1581261805329872"/>
    <n v="1.1581261805329872"/>
    <n v="1.2166224687215204"/>
    <n v="1.2166224687215204"/>
    <n v="1.2240480060137628"/>
    <n v="1.3276399044095759"/>
    <n v="1.3276399044095759"/>
    <n v="1.3276399044095759"/>
    <n v="14.588969739883456"/>
    <n v="1.3276399044095759"/>
    <n v="1.3276399044095759"/>
    <n v="1.3276399044095759"/>
    <n v="1.3276399044095759"/>
    <n v="1.3276399044095759"/>
    <n v="1.3276399044095759"/>
    <n v="1.3276399044095759"/>
    <n v="1.3276399044095759"/>
    <n v="1.3276399044095759"/>
    <n v="1.3276399044095759"/>
    <n v="1.3276399044095759"/>
    <n v="1.3276399044095759"/>
    <n v="15.931678852914912"/>
  </r>
  <r>
    <s v="DE Florida"/>
    <x v="30"/>
    <s v="Regulated &amp; Renewable Energy"/>
    <s v="PEF Fossil Hydro Maintenance Hines 3 Other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223576482352957E-2"/>
    <n v="2.1223576482352957E-2"/>
    <n v="2.1223576482352957E-2"/>
    <n v="2.1223576482352957E-2"/>
    <n v="2.1223576482352957E-2"/>
    <n v="2.1223576482352957E-2"/>
    <n v="2.1223576482352957E-2"/>
    <n v="2.1223576482352957E-2"/>
    <n v="2.1223576482352957E-2"/>
    <n v="2.1223576482352957E-2"/>
    <n v="2.1223576482352957E-2"/>
    <n v="2.1223576482352957E-2"/>
    <n v="0.25468291778823549"/>
    <n v="0.12646410578000009"/>
    <n v="0.12646410578000009"/>
    <n v="0.12646410578000009"/>
    <n v="0.12646410578000009"/>
    <n v="0.12646410578000009"/>
    <n v="0.12646410578000009"/>
    <n v="0.12646410578000009"/>
    <n v="0.12646410578000009"/>
    <n v="0.12646410578000009"/>
    <n v="0.12646410578000009"/>
    <n v="0.12646410578000009"/>
    <n v="0.12646410578000009"/>
    <n v="1.5175692693600007"/>
    <n v="0.24295351543269622"/>
    <n v="0.24295351543269622"/>
    <n v="0.24295351543269622"/>
    <n v="0.24295351543269622"/>
    <n v="0.24295351543269622"/>
    <n v="0.24295351543269622"/>
    <n v="0.24295351543269622"/>
    <n v="0.24295351543269622"/>
    <n v="0.24295351543269622"/>
    <n v="0.24295351543269622"/>
    <n v="0.24295351543269622"/>
    <n v="0.24295351543269622"/>
    <n v="2.9154421851923544"/>
    <n v="0.37359148601210806"/>
    <n v="0.37359148601210806"/>
    <n v="0.37359148601210806"/>
    <n v="0.37359148601210806"/>
    <n v="0.37359148601210806"/>
    <n v="0.37359148601210806"/>
    <n v="0.37359148601210806"/>
    <n v="0.37359148601210806"/>
    <n v="0.37359148601210806"/>
    <n v="0.37359148601210806"/>
    <n v="0.37359148601210806"/>
    <n v="0.37359148601210806"/>
    <n v="4.4830978321452966"/>
    <n v="0.717054925171422"/>
    <n v="0.717054925171422"/>
    <n v="0.717054925171422"/>
    <n v="0.717054925171422"/>
    <n v="0.717054925171422"/>
    <n v="0.717054925171422"/>
    <n v="0.717054925171422"/>
    <n v="0.717054925171422"/>
    <n v="0.717054925171422"/>
    <n v="0.717054925171422"/>
    <n v="0.717054925171422"/>
    <n v="0.717054925171422"/>
    <n v="8.6046591020570649"/>
  </r>
  <r>
    <s v="DE Florida"/>
    <x v="30"/>
    <s v="Regulated &amp; Renewable Energy"/>
    <s v="PEF Fossil Hydro Maintenance Hines 3 Other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.7259683706699042E-2"/>
    <n v="-7.7259683706699042E-2"/>
    <n v="-7.7259683706699042E-2"/>
    <n v="-7.7259683706699042E-2"/>
    <n v="-7.7259683706699042E-2"/>
    <n v="-7.7259683706699042E-2"/>
    <n v="-7.7259683706699042E-2"/>
    <n v="-7.7259683706699042E-2"/>
    <n v="-7.7259683706699042E-2"/>
    <n v="-7.7259683706699042E-2"/>
    <n v="-7.7259683706699042E-2"/>
    <n v="-7.7259683706699042E-2"/>
    <n v="-0.92711620448038834"/>
    <n v="-0.4603642944512622"/>
    <n v="-0.4603642944512622"/>
    <n v="-0.4603642944512622"/>
    <n v="-0.4603642944512622"/>
    <n v="-0.4603642944512622"/>
    <n v="-0.4603642944512622"/>
    <n v="-0.4603642944512622"/>
    <n v="-0.4603642944512622"/>
    <n v="-0.4603642944512622"/>
    <n v="-0.4603642944512622"/>
    <n v="-0.4603642944512622"/>
    <n v="-0.4603642944512622"/>
    <n v="-5.5243715334151453"/>
    <n v="-0.88441793827650494"/>
    <n v="-0.88441793827650494"/>
    <n v="-0.88441793827650494"/>
    <n v="-0.88441793827650494"/>
    <n v="-0.88441793827650494"/>
    <n v="-0.88441793827650494"/>
    <n v="-0.88441793827650494"/>
    <n v="-0.88441793827650494"/>
    <n v="-0.88441793827650494"/>
    <n v="-0.88441793827650494"/>
    <n v="-0.88441793827650494"/>
    <n v="-0.88441793827650494"/>
    <n v="-10.613015259318056"/>
    <n v="-1.3599762540532039"/>
    <n v="-1.3599762540532039"/>
    <n v="-1.3599762540532039"/>
    <n v="-1.3599762540532039"/>
    <n v="-1.3599762540532039"/>
    <n v="-1.3599762540532039"/>
    <n v="-1.3599762540532039"/>
    <n v="-1.3599762540532039"/>
    <n v="-1.3599762540532039"/>
    <n v="-1.3599762540532039"/>
    <n v="-1.3599762540532039"/>
    <n v="-1.3599762540532039"/>
    <n v="-16.31971504863845"/>
    <n v="-2.6102780918930097"/>
    <n v="-2.6102780918930097"/>
    <n v="-2.6102780918930097"/>
    <n v="-2.6102780918930097"/>
    <n v="-2.6102780918930097"/>
    <n v="-2.6102780918930097"/>
    <n v="-2.6102780918930097"/>
    <n v="-2.6102780918930097"/>
    <n v="-2.6102780918930097"/>
    <n v="-2.6102780918930097"/>
    <n v="-2.6102780918930097"/>
    <n v="-2.6102780918930097"/>
    <n v="-31.32333710271611"/>
  </r>
  <r>
    <s v="DE Florida"/>
    <x v="30"/>
    <s v="Regulated &amp; Renewable Energy"/>
    <s v="PEF Fossil Hydro Maintenance Hines 3 Other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154550701999996"/>
    <n v="0.70154550701999996"/>
    <n v="0.70154550701999996"/>
    <n v="0.70154550701999996"/>
    <n v="0.70154550701999996"/>
    <n v="0.70154550701999996"/>
    <n v="0.70154550701999996"/>
    <n v="0.70154550701999996"/>
    <n v="0.70154550701999996"/>
    <n v="0.70154550701999996"/>
    <n v="0.70154550701999996"/>
    <n v="0.70154550701999996"/>
    <n v="8.4185460842399973"/>
    <n v="4.1802721268799994"/>
    <n v="4.1802721268799994"/>
    <n v="4.1802721268799994"/>
    <n v="4.1802721268799994"/>
    <n v="4.1802721268799994"/>
    <n v="4.1802721268799994"/>
    <n v="4.1802721268799994"/>
    <n v="4.1802721268799994"/>
    <n v="4.1802721268799994"/>
    <n v="4.1802721268799994"/>
    <n v="4.1802721268799994"/>
    <n v="4.1802721268799994"/>
    <n v="50.163265522559989"/>
    <n v="8.0308305850133319"/>
    <n v="8.0308305850133319"/>
    <n v="8.0308305850133319"/>
    <n v="8.0308305850133319"/>
    <n v="8.0308305850133319"/>
    <n v="8.0308305850133319"/>
    <n v="8.0308305850133319"/>
    <n v="8.0308305850133319"/>
    <n v="8.0308305850133319"/>
    <n v="8.0308305850133319"/>
    <n v="8.0308305850133319"/>
    <n v="8.0308305850133319"/>
    <n v="96.36996702015999"/>
    <n v="12.349069848813333"/>
    <n v="12.349069848813333"/>
    <n v="12.349069848813333"/>
    <n v="12.349069848813333"/>
    <n v="12.349069848813333"/>
    <n v="12.349069848813333"/>
    <n v="12.349069848813333"/>
    <n v="12.349069848813333"/>
    <n v="12.349069848813333"/>
    <n v="12.349069848813333"/>
    <n v="12.349069848813333"/>
    <n v="12.349069848813333"/>
    <n v="148.18883818575998"/>
    <n v="23.702256846980003"/>
    <n v="23.702256846980003"/>
    <n v="23.702256846980003"/>
    <n v="23.702256846980003"/>
    <n v="23.702256846980003"/>
    <n v="23.702256846980003"/>
    <n v="23.702256846980003"/>
    <n v="23.702256846980003"/>
    <n v="23.702256846980003"/>
    <n v="23.702256846980003"/>
    <n v="23.702256846980003"/>
    <n v="23.702256846980003"/>
    <n v="284.42708216375996"/>
  </r>
  <r>
    <s v="DE Florida"/>
    <x v="30"/>
    <s v="Regulated &amp; Renewable Energy"/>
    <s v="PEF Fossil Hydro Maintenance Hines 3 Other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446271051723283"/>
    <n v="0.12446271051723283"/>
    <n v="0.12446271051723283"/>
    <n v="0.12446271051723283"/>
    <n v="0.12446271051723283"/>
    <n v="0.12446271051723283"/>
    <n v="0.12446271051723283"/>
    <n v="0.12446271051723283"/>
    <n v="0.12446271051723283"/>
    <n v="0.12446271051723283"/>
    <n v="0.12446271051723283"/>
    <n v="0.12446271051723283"/>
    <n v="1.4935525262067941"/>
    <n v="0.7416311478482237"/>
    <n v="0.7416311478482237"/>
    <n v="0.7416311478482237"/>
    <n v="0.7416311478482237"/>
    <n v="0.7416311478482237"/>
    <n v="0.7416311478482237"/>
    <n v="0.7416311478482237"/>
    <n v="0.7416311478482237"/>
    <n v="0.7416311478482237"/>
    <n v="0.7416311478482237"/>
    <n v="0.7416311478482237"/>
    <n v="0.7416311478482237"/>
    <n v="8.899573774178684"/>
    <n v="1.4247670782972344"/>
    <n v="1.4247670782972344"/>
    <n v="1.4247670782972344"/>
    <n v="1.4247670782972344"/>
    <n v="1.4247670782972344"/>
    <n v="1.4247670782972344"/>
    <n v="1.4247670782972344"/>
    <n v="1.4247670782972344"/>
    <n v="1.4247670782972344"/>
    <n v="1.4247670782972344"/>
    <n v="1.4247670782972344"/>
    <n v="1.4247670782972344"/>
    <n v="17.097204939566812"/>
    <n v="2.1908752753280525"/>
    <n v="2.1908752753280525"/>
    <n v="2.1908752753280525"/>
    <n v="2.1908752753280525"/>
    <n v="2.1908752753280525"/>
    <n v="2.1908752753280525"/>
    <n v="2.1908752753280525"/>
    <n v="2.1908752753280525"/>
    <n v="2.1908752753280525"/>
    <n v="2.1908752753280525"/>
    <n v="2.1908752753280525"/>
    <n v="2.1908752753280525"/>
    <n v="26.290503303936635"/>
    <n v="4.2050688138961236"/>
    <n v="4.2050688138961236"/>
    <n v="4.2050688138961236"/>
    <n v="4.2050688138961236"/>
    <n v="4.2050688138961236"/>
    <n v="4.2050688138961236"/>
    <n v="4.2050688138961236"/>
    <n v="4.2050688138961236"/>
    <n v="4.2050688138961236"/>
    <n v="4.2050688138961236"/>
    <n v="4.2050688138961236"/>
    <n v="4.2050688138961236"/>
    <n v="50.460825766753494"/>
  </r>
  <r>
    <s v="DE Florida"/>
    <x v="30"/>
    <s v="Regulated &amp; Renewable Energy"/>
    <s v="PEF Fossil Hydro Maintenance Hines 3 Other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788524029411803E-2"/>
    <n v="4.5788524029411803E-2"/>
    <n v="4.5788524029411803E-2"/>
    <n v="4.5788524029411803E-2"/>
    <n v="4.5788524029411803E-2"/>
    <n v="4.5788524029411803E-2"/>
    <n v="4.5788524029411803E-2"/>
    <n v="4.5788524029411803E-2"/>
    <n v="4.5788524029411803E-2"/>
    <n v="4.5788524029411803E-2"/>
    <n v="4.5788524029411803E-2"/>
    <n v="4.5788524029411803E-2"/>
    <n v="0.54946228835294164"/>
    <n v="0.27283831032843159"/>
    <n v="0.27283831032843159"/>
    <n v="0.27283831032843159"/>
    <n v="0.27283831032843159"/>
    <n v="0.27283831032843159"/>
    <n v="0.27283831032843159"/>
    <n v="0.27283831032843159"/>
    <n v="0.27283831032843159"/>
    <n v="0.27283831032843159"/>
    <n v="0.27283831032843159"/>
    <n v="0.27283831032843159"/>
    <n v="0.27283831032843159"/>
    <n v="3.2740597239411788"/>
    <n v="0.52415684446650368"/>
    <n v="0.52415684446650368"/>
    <n v="0.52415684446650368"/>
    <n v="0.52415684446650368"/>
    <n v="0.52415684446650368"/>
    <n v="0.52415684446650368"/>
    <n v="0.52415684446650368"/>
    <n v="0.52415684446650368"/>
    <n v="0.52415684446650368"/>
    <n v="0.52415684446650368"/>
    <n v="0.52415684446650368"/>
    <n v="0.52415684446650368"/>
    <n v="6.2898821335980424"/>
    <n v="0.80600000407026218"/>
    <n v="0.80600000407026218"/>
    <n v="0.80600000407026218"/>
    <n v="0.80600000407026218"/>
    <n v="0.80600000407026218"/>
    <n v="0.80600000407026218"/>
    <n v="0.80600000407026218"/>
    <n v="0.80600000407026218"/>
    <n v="0.80600000407026218"/>
    <n v="0.80600000407026218"/>
    <n v="0.80600000407026218"/>
    <n v="0.80600000407026218"/>
    <n v="9.6720000488431452"/>
    <n v="1.5470006525955895"/>
    <n v="1.5470006525955895"/>
    <n v="1.5470006525955895"/>
    <n v="1.5470006525955895"/>
    <n v="1.5470006525955895"/>
    <n v="1.5470006525955895"/>
    <n v="1.5470006525955895"/>
    <n v="1.5470006525955895"/>
    <n v="1.5470006525955895"/>
    <n v="1.5470006525955895"/>
    <n v="1.5470006525955895"/>
    <n v="1.5470006525955895"/>
    <n v="18.56400783114707"/>
  </r>
  <r>
    <s v="DE Florida"/>
    <x v="30"/>
    <s v="Regulated &amp; Renewable Energy"/>
    <s v="PEF Fossil Hydro Maintenance Hines 3 Other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368526471428542E-3"/>
    <n v="7.5368526471428542E-3"/>
    <n v="7.5368526471428542E-3"/>
    <n v="7.5368526471428542E-3"/>
    <n v="7.5368526471428542E-3"/>
    <n v="7.5368526471428542E-3"/>
    <n v="7.5368526471428542E-3"/>
    <n v="7.5368526471428542E-3"/>
    <n v="7.5368526471428542E-3"/>
    <n v="7.5368526471428542E-3"/>
    <n v="7.5368526471428542E-3"/>
    <n v="7.5368526471428542E-3"/>
    <n v="9.044223176571424E-2"/>
    <n v="4.4909552910571408E-2"/>
    <n v="4.4909552910571408E-2"/>
    <n v="4.4909552910571408E-2"/>
    <n v="4.4909552910571408E-2"/>
    <n v="4.4909552910571408E-2"/>
    <n v="4.4909552910571408E-2"/>
    <n v="4.4909552910571408E-2"/>
    <n v="4.4909552910571408E-2"/>
    <n v="4.4909552910571408E-2"/>
    <n v="4.4909552910571408E-2"/>
    <n v="4.4909552910571408E-2"/>
    <n v="4.4909552910571408E-2"/>
    <n v="0.53891463492685687"/>
    <n v="8.6276921725333286E-2"/>
    <n v="8.6276921725333286E-2"/>
    <n v="8.6276921725333286E-2"/>
    <n v="8.6276921725333286E-2"/>
    <n v="8.6276921725333286E-2"/>
    <n v="8.6276921725333286E-2"/>
    <n v="8.6276921725333286E-2"/>
    <n v="8.6276921725333286E-2"/>
    <n v="8.6276921725333286E-2"/>
    <n v="8.6276921725333286E-2"/>
    <n v="8.6276921725333286E-2"/>
    <n v="8.6276921725333286E-2"/>
    <n v="1.0353230607039994"/>
    <n v="0.13266868493358724"/>
    <n v="0.13266868493358724"/>
    <n v="0.13266868493358724"/>
    <n v="0.13266868493358724"/>
    <n v="0.13266868493358724"/>
    <n v="0.13266868493358724"/>
    <n v="0.13266868493358724"/>
    <n v="0.13266868493358724"/>
    <n v="0.13266868493358724"/>
    <n v="0.13266868493358724"/>
    <n v="0.13266868493358724"/>
    <n v="0.13266868493358724"/>
    <n v="1.5920242192030465"/>
    <n v="0.25463838848049197"/>
    <n v="0.25463838848049197"/>
    <n v="0.25463838848049197"/>
    <n v="0.25463838848049197"/>
    <n v="0.25463838848049197"/>
    <n v="0.25463838848049197"/>
    <n v="0.25463838848049197"/>
    <n v="0.25463838848049197"/>
    <n v="0.25463838848049197"/>
    <n v="0.25463838848049197"/>
    <n v="0.25463838848049197"/>
    <n v="0.25463838848049197"/>
    <n v="3.0556606617659043"/>
  </r>
  <r>
    <s v="DE Florida"/>
    <x v="30"/>
    <s v="Regulated &amp; Renewable Energy"/>
    <s v="PEF Fossil Hydro Maintenance Hines 4 BG-341"/>
    <s v="AFUDC Not Eligible"/>
    <s v="Maintenance"/>
    <s v="Maintenance"/>
    <s v="Fossil Hydro"/>
    <s v="BG - Other Production Plant"/>
    <s v="~"/>
    <s v="PEF Hines 4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34381957778855"/>
    <n v="0.10134381957778855"/>
    <n v="0.10134381957778855"/>
    <n v="0.10134381957778855"/>
    <n v="0.10134381957778855"/>
    <n v="0.10134381957778855"/>
    <n v="2.0625351283521303"/>
    <n v="2.6705980458188616"/>
    <n v="2.4253106550169616"/>
    <n v="2.4253106550169616"/>
    <n v="2.4253106550169616"/>
    <n v="2.4253106550169616"/>
    <n v="2.4253106550169616"/>
    <n v="2.4253106550169616"/>
    <n v="2.4253106550169616"/>
    <n v="2.4253106550169616"/>
    <n v="2.4253106550169616"/>
    <n v="2.4253106550169616"/>
    <n v="2.4253106550169616"/>
    <n v="2.4253106550169616"/>
    <n v="29.103727860203538"/>
    <n v="2.5731753485000906"/>
    <n v="2.6676769416373456"/>
    <n v="2.7621785347746006"/>
    <n v="2.7953327757399249"/>
    <n v="2.7953327757399249"/>
    <n v="2.7953327757399249"/>
    <n v="2.7953327757399249"/>
    <n v="2.7953327757399249"/>
    <n v="2.7953327757399249"/>
    <n v="2.7953327757399249"/>
    <n v="2.7953327757399249"/>
    <n v="4.1384206062533027"/>
    <n v="34.504113637084743"/>
    <n v="4.1384206062533027"/>
    <n v="4.1384206062533027"/>
    <n v="4.1384206062533027"/>
    <n v="4.1384206062533027"/>
    <n v="4.1384206062533027"/>
    <n v="4.1384206062533027"/>
    <n v="4.1384206062533027"/>
    <n v="4.1384206062533027"/>
    <n v="4.1384206062533027"/>
    <n v="4.1384206062533027"/>
    <n v="4.1384206062533027"/>
    <n v="4.1384206062533027"/>
    <n v="49.661047275039643"/>
    <n v="5.154706064902344"/>
    <n v="5.154706064902344"/>
    <n v="5.154706064902344"/>
    <n v="5.154706064902344"/>
    <n v="5.154706064902344"/>
    <n v="5.154706064902344"/>
    <n v="5.154706064902344"/>
    <n v="5.154706064902344"/>
    <n v="5.154706064902344"/>
    <n v="5.154706064902344"/>
    <n v="5.154706064902344"/>
    <n v="5.3493206262382094"/>
    <n v="62.051087340163981"/>
    <n v="7.320843788388701"/>
    <n v="7.320843788388701"/>
    <n v="7.320843788388701"/>
    <n v="7.320843788388701"/>
    <n v="7.320843788388701"/>
    <n v="7.320843788388701"/>
    <n v="7.320843788388701"/>
    <n v="7.320843788388701"/>
    <n v="7.320843788388701"/>
    <n v="7.320843788388701"/>
    <n v="7.320843788388701"/>
    <n v="7.320843788388701"/>
    <n v="87.850125460664415"/>
  </r>
  <r>
    <s v="DE Florida"/>
    <x v="30"/>
    <s v="Regulated &amp; Renewable Energy"/>
    <s v="PEF Fossil Hydro Maintenance Hines 4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82968276857692E-2"/>
    <n v="1.3882968276857692E-2"/>
    <n v="1.3882968276857692E-2"/>
    <n v="1.3882968276857692E-2"/>
    <n v="1.3882968276857692E-2"/>
    <n v="1.3882968276857692E-2"/>
    <n v="0.36642346837625389"/>
    <n v="0.44972127803740003"/>
    <n v="0.44279373448429832"/>
    <n v="0.44279373448429832"/>
    <n v="0.44279373448429832"/>
    <n v="0.44279373448429832"/>
    <n v="0.44279373448429832"/>
    <n v="0.44279373448429832"/>
    <n v="0.44279373448429832"/>
    <n v="0.44279373448429832"/>
    <n v="0.44279373448429832"/>
    <n v="0.44279373448429832"/>
    <n v="0.44279373448429832"/>
    <n v="0.44279373448429832"/>
    <n v="5.31352481381158"/>
    <n v="0.49682959069635874"/>
    <n v="0.55745735498977822"/>
    <n v="0.61808511928319776"/>
    <n v="0.63935531632266429"/>
    <n v="0.63935531632266429"/>
    <n v="0.63935531632266429"/>
    <n v="0.63935531632266429"/>
    <n v="0.63935531632266429"/>
    <n v="0.63935531632266429"/>
    <n v="0.63935531632266429"/>
    <n v="0.63935531632266429"/>
    <n v="1.2202872561369118"/>
    <n v="8.0075018516875609"/>
    <n v="1.2202872561369118"/>
    <n v="1.2202872561369118"/>
    <n v="1.2202872561369118"/>
    <n v="1.2202872561369118"/>
    <n v="1.2202872561369118"/>
    <n v="1.2202872561369118"/>
    <n v="1.2202872561369118"/>
    <n v="1.2202872561369118"/>
    <n v="1.2202872561369118"/>
    <n v="1.2202872561369118"/>
    <n v="1.2202872561369118"/>
    <n v="1.2202872561369118"/>
    <n v="14.643447073642941"/>
    <n v="1.7713581758169292"/>
    <n v="1.7713581758169292"/>
    <n v="1.7713581758169292"/>
    <n v="1.7713581758169292"/>
    <n v="1.7713581758169292"/>
    <n v="1.7713581758169292"/>
    <n v="1.7713581758169292"/>
    <n v="1.7713581758169292"/>
    <n v="1.7713581758169292"/>
    <n v="1.7713581758169292"/>
    <n v="1.7713581758169292"/>
    <n v="1.8956472441705861"/>
    <n v="21.380587178156802"/>
    <n v="3.1208213825049982"/>
    <n v="3.1208213825049982"/>
    <n v="3.1208213825049982"/>
    <n v="3.1208213825049982"/>
    <n v="3.1208213825049982"/>
    <n v="3.1208213825049982"/>
    <n v="3.1208213825049982"/>
    <n v="3.1208213825049982"/>
    <n v="3.1208213825049982"/>
    <n v="3.1208213825049982"/>
    <n v="3.1208213825049982"/>
    <n v="3.1208213825049982"/>
    <n v="37.449856590059987"/>
  </r>
  <r>
    <s v="DE Florida"/>
    <x v="30"/>
    <s v="Regulated &amp; Renewable Energy"/>
    <s v="PEF Fossil Hydro Maintenance Hines 4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5790667293539844"/>
    <n v="0.45790667293539844"/>
    <n v="0.45790667293539844"/>
    <n v="0.45790667293539844"/>
    <n v="0.45790667293539844"/>
    <n v="0.45790667293539844"/>
    <n v="12.085870106705821"/>
    <n v="14.833310144318212"/>
    <n v="14.604816614926248"/>
    <n v="14.604816614926248"/>
    <n v="14.604816614926248"/>
    <n v="14.604816614926248"/>
    <n v="14.604816614926248"/>
    <n v="14.604816614926248"/>
    <n v="14.604816614926248"/>
    <n v="14.604816614926248"/>
    <n v="14.604816614926248"/>
    <n v="14.604816614926248"/>
    <n v="14.604816614926248"/>
    <n v="14.604816614926248"/>
    <n v="175.25779937911497"/>
    <n v="16.387099671679056"/>
    <n v="18.386799102234612"/>
    <n v="20.386498532790167"/>
    <n v="21.088058311603291"/>
    <n v="21.088058311603291"/>
    <n v="21.088058311603291"/>
    <n v="21.088058311603291"/>
    <n v="21.088058311603291"/>
    <n v="21.088058311603291"/>
    <n v="21.088058311603291"/>
    <n v="21.088058311603291"/>
    <n v="40.249093693342253"/>
    <n v="264.11395749287237"/>
    <n v="40.249093693342253"/>
    <n v="40.249093693342253"/>
    <n v="40.249093693342253"/>
    <n v="40.249093693342253"/>
    <n v="40.249093693342253"/>
    <n v="40.249093693342253"/>
    <n v="40.249093693342253"/>
    <n v="40.249093693342253"/>
    <n v="40.249093693342253"/>
    <n v="40.249093693342253"/>
    <n v="40.249093693342253"/>
    <n v="40.249093693342253"/>
    <n v="482.98912432010712"/>
    <n v="58.425114259355773"/>
    <n v="58.425114259355773"/>
    <n v="58.425114259355773"/>
    <n v="58.425114259355773"/>
    <n v="58.425114259355773"/>
    <n v="58.425114259355773"/>
    <n v="58.425114259355773"/>
    <n v="58.425114259355773"/>
    <n v="58.425114259355773"/>
    <n v="58.425114259355773"/>
    <n v="58.425114259355773"/>
    <n v="62.524573295004195"/>
    <n v="705.2008301479176"/>
    <n v="102.93478477193156"/>
    <n v="102.93478477193156"/>
    <n v="102.93478477193156"/>
    <n v="102.93478477193156"/>
    <n v="102.93478477193156"/>
    <n v="102.93478477193156"/>
    <n v="102.93478477193156"/>
    <n v="102.93478477193156"/>
    <n v="102.93478477193156"/>
    <n v="102.93478477193156"/>
    <n v="102.93478477193156"/>
    <n v="102.93478477193156"/>
    <n v="1235.2174172631792"/>
  </r>
  <r>
    <s v="DE Florida"/>
    <x v="30"/>
    <s v="Regulated &amp; Renewable Energy"/>
    <s v="PEF Fossil Hydro Maintenance Hines 4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737088277114624"/>
    <n v="0.10737088277114624"/>
    <n v="0.10737088277114624"/>
    <n v="0.10737088277114624"/>
    <n v="0.10737088277114624"/>
    <n v="0.10737088277114624"/>
    <n v="2.8339192658969763"/>
    <n v="3.4781445625238536"/>
    <n v="3.4245669376313441"/>
    <n v="3.4245669376313441"/>
    <n v="3.4245669376313441"/>
    <n v="3.4245669376313441"/>
    <n v="3.4245669376313441"/>
    <n v="3.4245669376313441"/>
    <n v="3.4245669376313441"/>
    <n v="3.4245669376313441"/>
    <n v="3.4245669376313441"/>
    <n v="3.4245669376313441"/>
    <n v="3.4245669376313441"/>
    <n v="3.4245669376313441"/>
    <n v="41.094803251576138"/>
    <n v="3.8424802733878725"/>
    <n v="4.311372767199753"/>
    <n v="4.7802652610116336"/>
    <n v="4.9447680403890368"/>
    <n v="4.9447680403890368"/>
    <n v="4.9447680403890368"/>
    <n v="4.9447680403890368"/>
    <n v="4.9447680403890368"/>
    <n v="4.9447680403890368"/>
    <n v="4.9447680403890368"/>
    <n v="4.9447680403890368"/>
    <n v="9.4376799205841397"/>
    <n v="61.929942545295688"/>
    <n v="9.4376799205841397"/>
    <n v="9.4376799205841397"/>
    <n v="9.4376799205841397"/>
    <n v="9.4376799205841397"/>
    <n v="9.4376799205841397"/>
    <n v="9.4376799205841397"/>
    <n v="9.4376799205841397"/>
    <n v="9.4376799205841397"/>
    <n v="9.4376799205841397"/>
    <n v="9.4376799205841397"/>
    <n v="9.4376799205841397"/>
    <n v="9.4376799205841397"/>
    <n v="113.2521590470097"/>
    <n v="13.699627815803499"/>
    <n v="13.699627815803499"/>
    <n v="13.699627815803499"/>
    <n v="13.699627815803499"/>
    <n v="13.699627815803499"/>
    <n v="13.699627815803499"/>
    <n v="13.699627815803499"/>
    <n v="13.699627815803499"/>
    <n v="13.699627815803499"/>
    <n v="13.699627815803499"/>
    <n v="13.699627815803499"/>
    <n v="14.660878032849276"/>
    <n v="165.35678400668775"/>
    <n v="24.136351881597875"/>
    <n v="24.136351881597875"/>
    <n v="24.136351881597875"/>
    <n v="24.136351881597875"/>
    <n v="24.136351881597875"/>
    <n v="24.136351881597875"/>
    <n v="24.136351881597875"/>
    <n v="24.136351881597875"/>
    <n v="24.136351881597875"/>
    <n v="24.136351881597875"/>
    <n v="24.136351881597875"/>
    <n v="24.136351881597875"/>
    <n v="289.6362225791745"/>
  </r>
  <r>
    <s v="DE Florida"/>
    <x v="30"/>
    <s v="Regulated &amp; Renewable Energy"/>
    <s v="PEF Fossil Hydro Maintenance Hines 4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4977656025617147E-2"/>
    <n v="5.4977656025617147E-2"/>
    <n v="5.4977656025617147E-2"/>
    <n v="5.4977656025617147E-2"/>
    <n v="5.4977656025617147E-2"/>
    <n v="5.4977656025617147E-2"/>
    <n v="1.4510660114151746"/>
    <n v="1.7809319475688774"/>
    <n v="1.7534983253801855"/>
    <n v="1.7534983253801855"/>
    <n v="1.7534983253801855"/>
    <n v="1.7534983253801855"/>
    <n v="1.7534983253801855"/>
    <n v="1.7534983253801855"/>
    <n v="1.7534983253801855"/>
    <n v="1.7534983253801855"/>
    <n v="1.7534983253801855"/>
    <n v="1.7534983253801855"/>
    <n v="1.7534983253801855"/>
    <n v="1.7534983253801855"/>
    <n v="21.041979904562226"/>
    <n v="1.9674846038641971"/>
    <n v="2.2075745684611467"/>
    <n v="2.4476645330580964"/>
    <n v="2.5318959229780766"/>
    <n v="2.5318959229780766"/>
    <n v="2.5318959229780766"/>
    <n v="2.5318959229780766"/>
    <n v="2.5318959229780766"/>
    <n v="2.5318959229780766"/>
    <n v="2.5318959229780766"/>
    <n v="2.5318959229780766"/>
    <n v="4.8324277373100299"/>
    <n v="31.710318826518087"/>
    <n v="4.8324277373100299"/>
    <n v="4.8324277373100299"/>
    <n v="4.8324277373100299"/>
    <n v="4.8324277373100299"/>
    <n v="4.8324277373100299"/>
    <n v="4.8324277373100299"/>
    <n v="4.8324277373100299"/>
    <n v="4.8324277373100299"/>
    <n v="4.8324277373100299"/>
    <n v="4.8324277373100299"/>
    <n v="4.8324277373100299"/>
    <n v="4.8324277373100299"/>
    <n v="57.989132847720349"/>
    <n v="7.0146935807734732"/>
    <n v="7.0146935807734732"/>
    <n v="7.0146935807734732"/>
    <n v="7.0146935807734732"/>
    <n v="7.0146935807734732"/>
    <n v="7.0146935807734732"/>
    <n v="7.0146935807734732"/>
    <n v="7.0146935807734732"/>
    <n v="7.0146935807734732"/>
    <n v="7.0146935807734732"/>
    <n v="7.0146935807734732"/>
    <n v="7.5068877834108774"/>
    <n v="84.668517171919078"/>
    <n v="12.358665674482577"/>
    <n v="12.358665674482577"/>
    <n v="12.358665674482577"/>
    <n v="12.358665674482577"/>
    <n v="12.358665674482577"/>
    <n v="12.358665674482577"/>
    <n v="12.358665674482577"/>
    <n v="12.358665674482577"/>
    <n v="12.358665674482577"/>
    <n v="12.358665674482577"/>
    <n v="12.358665674482577"/>
    <n v="12.358665674482577"/>
    <n v="148.30398809379093"/>
  </r>
  <r>
    <s v="DE Florida"/>
    <x v="30"/>
    <s v="Regulated &amp; Renewable Energy"/>
    <s v="PEF Fossil Hydro Maintenance Hines 4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425743757491437E-2"/>
    <n v="2.3425743757491437E-2"/>
    <n v="2.3425743757491437E-2"/>
    <n v="2.3425743757491437E-2"/>
    <n v="2.3425743757491437E-2"/>
    <n v="2.3425743757491437E-2"/>
    <n v="0.61829301239722034"/>
    <n v="0.75884747494216898"/>
    <n v="0.74715812602862697"/>
    <n v="0.74715812602862697"/>
    <n v="0.74715812602862697"/>
    <n v="0.74715812602862697"/>
    <n v="0.74715812602862697"/>
    <n v="0.74715812602862697"/>
    <n v="0.74715812602862697"/>
    <n v="0.74715812602862697"/>
    <n v="0.74715812602862697"/>
    <n v="0.74715812602862697"/>
    <n v="0.74715812602862697"/>
    <n v="0.74715812602862697"/>
    <n v="8.9658975123435241"/>
    <n v="0.83833676276515712"/>
    <n v="0.94063788710378127"/>
    <n v="1.0429390114424055"/>
    <n v="1.0788295823285512"/>
    <n v="1.0788295823285512"/>
    <n v="1.0788295823285512"/>
    <n v="1.0788295823285512"/>
    <n v="1.0788295823285512"/>
    <n v="1.0788295823285512"/>
    <n v="1.0788295823285512"/>
    <n v="1.0788295823285512"/>
    <n v="2.0590752457101744"/>
    <n v="13.511625565649926"/>
    <n v="2.0590752457101744"/>
    <n v="2.0590752457101744"/>
    <n v="2.0590752457101744"/>
    <n v="2.0590752457101744"/>
    <n v="2.0590752457101744"/>
    <n v="2.0590752457101744"/>
    <n v="2.0590752457101744"/>
    <n v="2.0590752457101744"/>
    <n v="2.0590752457101744"/>
    <n v="2.0590752457101744"/>
    <n v="2.0590752457101744"/>
    <n v="2.0590752457101744"/>
    <n v="24.708902948522098"/>
    <n v="2.9889376027876566"/>
    <n v="2.9889376027876566"/>
    <n v="2.9889376027876566"/>
    <n v="2.9889376027876566"/>
    <n v="2.9889376027876566"/>
    <n v="2.9889376027876566"/>
    <n v="2.9889376027876566"/>
    <n v="2.9889376027876566"/>
    <n v="2.9889376027876566"/>
    <n v="2.9889376027876566"/>
    <n v="2.9889376027876566"/>
    <n v="3.1986585194264512"/>
    <n v="36.076972150090683"/>
    <n v="5.2659749916264937"/>
    <n v="5.2659749916264937"/>
    <n v="5.2659749916264937"/>
    <n v="5.2659749916264937"/>
    <n v="5.2659749916264937"/>
    <n v="5.2659749916264937"/>
    <n v="5.2659749916264937"/>
    <n v="5.2659749916264937"/>
    <n v="5.2659749916264937"/>
    <n v="5.2659749916264937"/>
    <n v="5.2659749916264937"/>
    <n v="5.2659749916264937"/>
    <n v="63.191699899517921"/>
  </r>
  <r>
    <s v="DE Florida"/>
    <x v="30"/>
    <s v="Regulated &amp; Renewable Energy"/>
    <s v="PEF Fossil Hydro Maintenance Hines 4 Other BG-341"/>
    <s v="AFUDC Not Eligible"/>
    <s v="Maintenance"/>
    <s v="Maintenance"/>
    <s v="Fossil Hydro"/>
    <s v="BG - Other Production Plant"/>
    <s v="~"/>
    <s v="PEF Hines 4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011764705882418E-2"/>
    <n v="2.6011764705882418E-2"/>
    <n v="2.6011764705882418E-2"/>
    <n v="2.6011764705882418E-2"/>
    <n v="2.6011764705882418E-2"/>
    <n v="2.6011764705882418E-2"/>
    <n v="2.6011764705882418E-2"/>
    <n v="2.6011764705882418E-2"/>
    <n v="2.6011764705882418E-2"/>
    <n v="2.6011764705882418E-2"/>
    <n v="2.6011764705882418E-2"/>
    <n v="2.6011764705882418E-2"/>
    <n v="0.31214117647058903"/>
    <n v="0.1551000000000004"/>
    <n v="0.1551000000000004"/>
    <n v="0.1551000000000004"/>
    <n v="0.1551000000000004"/>
    <n v="0.1551000000000004"/>
    <n v="0.1551000000000004"/>
    <n v="0.1551000000000004"/>
    <n v="0.1551000000000004"/>
    <n v="0.1551000000000004"/>
    <n v="0.1551000000000004"/>
    <n v="0.1551000000000004"/>
    <n v="0.1551000000000004"/>
    <n v="1.8612000000000053"/>
    <n v="0.29797058823529482"/>
    <n v="0.29797058823529482"/>
    <n v="0.29797058823529482"/>
    <n v="0.29797058823529482"/>
    <n v="0.29797058823529482"/>
    <n v="0.29797058823529482"/>
    <n v="0.29797058823529482"/>
    <n v="0.29797058823529482"/>
    <n v="0.29797058823529482"/>
    <n v="0.29797058823529482"/>
    <n v="0.29797058823529482"/>
    <n v="0.29797058823529482"/>
    <n v="3.5756470588235385"/>
    <n v="0.45819852941176581"/>
    <n v="0.45819852941176581"/>
    <n v="0.45819852941176581"/>
    <n v="0.45819852941176581"/>
    <n v="0.45819852941176581"/>
    <n v="0.45819852941176581"/>
    <n v="0.45819852941176581"/>
    <n v="0.45819852941176581"/>
    <n v="0.45819852941176581"/>
    <n v="0.45819852941176581"/>
    <n v="0.45819852941176581"/>
    <n v="0.45819852941176581"/>
    <n v="5.4983823529411886"/>
    <n v="0.87945000000000229"/>
    <n v="0.87945000000000229"/>
    <n v="0.87945000000000229"/>
    <n v="0.87945000000000229"/>
    <n v="0.87945000000000229"/>
    <n v="0.87945000000000229"/>
    <n v="0.87945000000000229"/>
    <n v="0.87945000000000229"/>
    <n v="0.87945000000000229"/>
    <n v="0.87945000000000229"/>
    <n v="0.87945000000000229"/>
    <n v="0.87945000000000229"/>
    <n v="10.553400000000027"/>
  </r>
  <r>
    <s v="DE Florida"/>
    <x v="30"/>
    <s v="Regulated &amp; Renewable Energy"/>
    <s v="PEF Fossil Hydro Maintenance Hines 4 Other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47572815533952E-2"/>
    <n v="1.6747572815533952E-2"/>
    <n v="1.6747572815533952E-2"/>
    <n v="1.6747572815533952E-2"/>
    <n v="1.6747572815533952E-2"/>
    <n v="1.6747572815533952E-2"/>
    <n v="1.6747572815533952E-2"/>
    <n v="1.6747572815533952E-2"/>
    <n v="1.6747572815533952E-2"/>
    <n v="1.6747572815533952E-2"/>
    <n v="1.6747572815533952E-2"/>
    <n v="1.6747572815533952E-2"/>
    <n v="0.20097087378640746"/>
    <n v="9.959223300970857E-2"/>
    <n v="9.959223300970857E-2"/>
    <n v="9.959223300970857E-2"/>
    <n v="9.959223300970857E-2"/>
    <n v="9.959223300970857E-2"/>
    <n v="9.959223300970857E-2"/>
    <n v="9.959223300970857E-2"/>
    <n v="9.959223300970857E-2"/>
    <n v="9.959223300970857E-2"/>
    <n v="9.959223300970857E-2"/>
    <n v="9.959223300970857E-2"/>
    <n v="9.959223300970857E-2"/>
    <n v="1.1951067961165027"/>
    <n v="0.19125728155339772"/>
    <n v="0.19125728155339772"/>
    <n v="0.19125728155339772"/>
    <n v="0.19125728155339772"/>
    <n v="0.19125728155339772"/>
    <n v="0.19125728155339772"/>
    <n v="0.19125728155339772"/>
    <n v="0.19125728155339772"/>
    <n v="0.19125728155339772"/>
    <n v="0.19125728155339772"/>
    <n v="0.19125728155339772"/>
    <n v="0.19125728155339772"/>
    <n v="2.2950873786407726"/>
    <n v="0.29405016181229726"/>
    <n v="0.29405016181229726"/>
    <n v="0.29405016181229726"/>
    <n v="0.29405016181229726"/>
    <n v="0.29405016181229726"/>
    <n v="0.29405016181229726"/>
    <n v="0.29405016181229726"/>
    <n v="0.29405016181229726"/>
    <n v="0.29405016181229726"/>
    <n v="0.29405016181229726"/>
    <n v="0.29405016181229726"/>
    <n v="0.29405016181229726"/>
    <n v="3.5286019417475671"/>
    <n v="0.5643001618122967"/>
    <n v="0.5643001618122967"/>
    <n v="0.5643001618122967"/>
    <n v="0.5643001618122967"/>
    <n v="0.5643001618122967"/>
    <n v="0.5643001618122967"/>
    <n v="0.5643001618122967"/>
    <n v="0.5643001618122967"/>
    <n v="0.5643001618122967"/>
    <n v="0.5643001618122967"/>
    <n v="0.5643001618122967"/>
    <n v="0.5643001618122967"/>
    <n v="6.7716019417475586"/>
  </r>
  <r>
    <s v="DE Florida"/>
    <x v="30"/>
    <s v="Regulated &amp; Renewable Energy"/>
    <s v="PEF Fossil Hydro Maintenance Hines 4 Other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094199999999982"/>
    <n v="0.55094199999999982"/>
    <n v="0.55094199999999982"/>
    <n v="0.55094199999999982"/>
    <n v="0.55094199999999982"/>
    <n v="0.55094199999999982"/>
    <n v="0.55094199999999982"/>
    <n v="0.55094199999999982"/>
    <n v="0.55094199999999982"/>
    <n v="0.55094199999999982"/>
    <n v="0.55094199999999982"/>
    <n v="0.55094199999999982"/>
    <n v="6.6113039999999996"/>
    <n v="3.2821039999999995"/>
    <n v="3.2821039999999995"/>
    <n v="3.2821039999999995"/>
    <n v="3.2821039999999995"/>
    <n v="3.2821039999999995"/>
    <n v="3.2821039999999995"/>
    <n v="3.2821039999999995"/>
    <n v="3.2821039999999995"/>
    <n v="3.2821039999999995"/>
    <n v="3.2821039999999995"/>
    <n v="3.2821039999999995"/>
    <n v="3.2821039999999995"/>
    <n v="39.38524799999999"/>
    <n v="6.3053829999999991"/>
    <n v="6.3053829999999991"/>
    <n v="6.3053829999999991"/>
    <n v="6.3053829999999991"/>
    <n v="6.3053829999999991"/>
    <n v="6.3053829999999991"/>
    <n v="6.3053829999999991"/>
    <n v="6.3053829999999991"/>
    <n v="6.3053829999999991"/>
    <n v="6.3053829999999991"/>
    <n v="6.3053829999999991"/>
    <n v="6.3053829999999991"/>
    <n v="75.664595999999989"/>
    <n v="9.6958551666666661"/>
    <n v="9.6958551666666661"/>
    <n v="9.6958551666666661"/>
    <n v="9.6958551666666661"/>
    <n v="9.6958551666666661"/>
    <n v="9.6958551666666661"/>
    <n v="9.6958551666666661"/>
    <n v="9.6958551666666661"/>
    <n v="9.6958551666666661"/>
    <n v="9.6958551666666661"/>
    <n v="9.6958551666666661"/>
    <n v="9.6958551666666661"/>
    <n v="116.35026199999997"/>
    <n v="18.609855833333331"/>
    <n v="18.609855833333331"/>
    <n v="18.609855833333331"/>
    <n v="18.609855833333331"/>
    <n v="18.609855833333331"/>
    <n v="18.609855833333331"/>
    <n v="18.609855833333331"/>
    <n v="18.609855833333331"/>
    <n v="18.609855833333331"/>
    <n v="18.609855833333331"/>
    <n v="18.609855833333331"/>
    <n v="18.609855833333331"/>
    <n v="223.31827000000001"/>
  </r>
  <r>
    <s v="DE Florida"/>
    <x v="30"/>
    <s v="Regulated &amp; Renewable Energy"/>
    <s v="PEF Fossil Hydro Maintenance Hines 4 Other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905287128712858"/>
    <n v="0.12905287128712858"/>
    <n v="0.12905287128712858"/>
    <n v="0.12905287128712858"/>
    <n v="0.12905287128712858"/>
    <n v="0.12905287128712858"/>
    <n v="0.12905287128712858"/>
    <n v="0.12905287128712858"/>
    <n v="0.12905287128712858"/>
    <n v="0.12905287128712858"/>
    <n v="0.12905287128712858"/>
    <n v="0.12905287128712858"/>
    <n v="1.5486344554455431"/>
    <n v="0.76948485148514789"/>
    <n v="0.76948485148514789"/>
    <n v="0.76948485148514789"/>
    <n v="0.76948485148514789"/>
    <n v="0.76948485148514789"/>
    <n v="0.76948485148514789"/>
    <n v="0.76948485148514789"/>
    <n v="0.76948485148514789"/>
    <n v="0.76948485148514789"/>
    <n v="0.76948485148514789"/>
    <n v="0.76948485148514789"/>
    <n v="0.76948485148514789"/>
    <n v="9.2338182178217725"/>
    <n v="1.4783991831683154"/>
    <n v="1.4783991831683154"/>
    <n v="1.4783991831683154"/>
    <n v="1.4783991831683154"/>
    <n v="1.4783991831683154"/>
    <n v="1.4783991831683154"/>
    <n v="1.4783991831683154"/>
    <n v="1.4783991831683154"/>
    <n v="1.4783991831683154"/>
    <n v="1.4783991831683154"/>
    <n v="1.4783991831683154"/>
    <n v="1.4783991831683154"/>
    <n v="17.740790198019784"/>
    <n v="2.2733961386138595"/>
    <n v="2.2733961386138595"/>
    <n v="2.2733961386138595"/>
    <n v="2.2733961386138595"/>
    <n v="2.2733961386138595"/>
    <n v="2.2733961386138595"/>
    <n v="2.2733961386138595"/>
    <n v="2.2733961386138595"/>
    <n v="2.2733961386138595"/>
    <n v="2.2733961386138595"/>
    <n v="2.2733961386138595"/>
    <n v="2.2733961386138595"/>
    <n v="27.280753663366308"/>
    <n v="4.3635646782178181"/>
    <n v="4.3635646782178181"/>
    <n v="4.3635646782178181"/>
    <n v="4.3635646782178181"/>
    <n v="4.3635646782178181"/>
    <n v="4.3635646782178181"/>
    <n v="4.3635646782178181"/>
    <n v="4.3635646782178181"/>
    <n v="4.3635646782178181"/>
    <n v="4.3635646782178181"/>
    <n v="4.3635646782178181"/>
    <n v="4.3635646782178181"/>
    <n v="52.362776138613832"/>
  </r>
  <r>
    <s v="DE Florida"/>
    <x v="30"/>
    <s v="Regulated &amp; Renewable Energy"/>
    <s v="PEF Fossil Hydro Maintenance Hines 4 Other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013725490196018E-2"/>
    <n v="6.6013725490196018E-2"/>
    <n v="6.6013725490196018E-2"/>
    <n v="6.6013725490196018E-2"/>
    <n v="6.6013725490196018E-2"/>
    <n v="6.6013725490196018E-2"/>
    <n v="6.6013725490196018E-2"/>
    <n v="6.6013725490196018E-2"/>
    <n v="6.6013725490196018E-2"/>
    <n v="6.6013725490196018E-2"/>
    <n v="6.6013725490196018E-2"/>
    <n v="6.6013725490196018E-2"/>
    <n v="0.79216470588235222"/>
    <n v="0.39402745098039177"/>
    <n v="0.39402745098039177"/>
    <n v="0.39402745098039177"/>
    <n v="0.39402745098039177"/>
    <n v="0.39402745098039177"/>
    <n v="0.39402745098039177"/>
    <n v="0.39402745098039177"/>
    <n v="0.39402745098039177"/>
    <n v="0.39402745098039177"/>
    <n v="0.39402745098039177"/>
    <n v="0.39402745098039177"/>
    <n v="0.39402745098039177"/>
    <n v="4.728329411764701"/>
    <n v="0.7570173202614372"/>
    <n v="0.7570173202614372"/>
    <n v="0.7570173202614372"/>
    <n v="0.7570173202614372"/>
    <n v="0.7570173202614372"/>
    <n v="0.7570173202614372"/>
    <n v="0.7570173202614372"/>
    <n v="0.7570173202614372"/>
    <n v="0.7570173202614372"/>
    <n v="0.7570173202614372"/>
    <n v="0.7570173202614372"/>
    <n v="0.7570173202614372"/>
    <n v="9.0842078431372464"/>
    <n v="1.1640805555555545"/>
    <n v="1.1640805555555545"/>
    <n v="1.1640805555555545"/>
    <n v="1.1640805555555545"/>
    <n v="1.1640805555555545"/>
    <n v="1.1640805555555545"/>
    <n v="1.1640805555555545"/>
    <n v="1.1640805555555545"/>
    <n v="1.1640805555555545"/>
    <n v="1.1640805555555545"/>
    <n v="1.1640805555555545"/>
    <n v="1.1640805555555545"/>
    <n v="13.968966666666651"/>
    <n v="2.2343205882352919"/>
    <n v="2.2343205882352919"/>
    <n v="2.2343205882352919"/>
    <n v="2.2343205882352919"/>
    <n v="2.2343205882352919"/>
    <n v="2.2343205882352919"/>
    <n v="2.2343205882352919"/>
    <n v="2.2343205882352919"/>
    <n v="2.2343205882352919"/>
    <n v="2.2343205882352919"/>
    <n v="2.2343205882352919"/>
    <n v="2.2343205882352919"/>
    <n v="26.811847058823503"/>
  </r>
  <r>
    <s v="DE Florida"/>
    <x v="30"/>
    <s v="Regulated &amp; Renewable Energy"/>
    <s v="PEF Fossil Hydro Maintenance Hines 4 Other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8339047619047573E-2"/>
    <n v="2.8339047619047573E-2"/>
    <n v="2.8339047619047573E-2"/>
    <n v="2.8339047619047573E-2"/>
    <n v="2.8339047619047573E-2"/>
    <n v="2.8339047619047573E-2"/>
    <n v="2.8339047619047573E-2"/>
    <n v="2.8339047619047573E-2"/>
    <n v="2.8339047619047573E-2"/>
    <n v="2.8339047619047573E-2"/>
    <n v="2.8339047619047573E-2"/>
    <n v="2.8339047619047573E-2"/>
    <n v="0.34006857142857094"/>
    <n v="0.16805714285714263"/>
    <n v="0.16805714285714263"/>
    <n v="0.16805714285714263"/>
    <n v="0.16805714285714263"/>
    <n v="0.16805714285714263"/>
    <n v="0.16805714285714263"/>
    <n v="0.16805714285714263"/>
    <n v="0.16805714285714263"/>
    <n v="0.16805714285714263"/>
    <n v="0.16805714285714263"/>
    <n v="0.16805714285714263"/>
    <n v="0.16805714285714263"/>
    <n v="2.0166857142857118"/>
    <n v="0.32271365079365028"/>
    <n v="0.32271365079365028"/>
    <n v="0.32271365079365028"/>
    <n v="0.32271365079365028"/>
    <n v="0.32271365079365028"/>
    <n v="0.32271365079365028"/>
    <n v="0.32271365079365028"/>
    <n v="0.32271365079365028"/>
    <n v="0.32271365079365028"/>
    <n v="0.32271365079365028"/>
    <n v="0.32271365079365028"/>
    <n v="0.32271365079365028"/>
    <n v="3.8725638095238035"/>
    <n v="0.49615301587301508"/>
    <n v="0.49615301587301508"/>
    <n v="0.49615301587301508"/>
    <n v="0.49615301587301508"/>
    <n v="0.49615301587301508"/>
    <n v="0.49615301587301508"/>
    <n v="0.49615301587301508"/>
    <n v="0.49615301587301508"/>
    <n v="0.49615301587301508"/>
    <n v="0.49615301587301508"/>
    <n v="0.49615301587301508"/>
    <n v="0.49615301587301508"/>
    <n v="5.9538361904761814"/>
    <n v="0.95218650793650639"/>
    <n v="0.95218650793650639"/>
    <n v="0.95218650793650639"/>
    <n v="0.95218650793650639"/>
    <n v="0.95218650793650639"/>
    <n v="0.95218650793650639"/>
    <n v="0.95218650793650639"/>
    <n v="0.95218650793650639"/>
    <n v="0.95218650793650639"/>
    <n v="0.95218650793650639"/>
    <n v="0.95218650793650639"/>
    <n v="0.95218650793650639"/>
    <n v="11.426238095238077"/>
  </r>
  <r>
    <s v="DE Florida"/>
    <x v="30"/>
    <s v="Regulated &amp; Renewable Energy"/>
    <s v="PEF Fossil Hydro Maintenance Inter City BG P1-6 341"/>
    <s v="AFUDC Not Eligible"/>
    <s v="Maintenance"/>
    <s v="Maintenance"/>
    <s v="Fossil Hydro"/>
    <s v="BG - Other Production Plant"/>
    <s v="~"/>
    <s v="PEF Inter City old P1-6 341"/>
    <n v="0"/>
    <n v="0"/>
    <n v="0"/>
    <n v="0"/>
    <n v="0"/>
    <n v="0"/>
    <n v="0"/>
    <n v="0"/>
    <n v="0"/>
    <n v="0"/>
    <n v="0"/>
    <n v="0"/>
    <n v="0"/>
    <n v="0"/>
    <n v="0"/>
    <n v="0"/>
    <n v="1.9359959918613889E-2"/>
    <n v="1.9359959918613889E-2"/>
    <n v="0.73038261527169779"/>
    <n v="1.245875410218968"/>
    <n v="1.245875410218968"/>
    <n v="1.245875410218968"/>
    <n v="1.245875410218968"/>
    <n v="1.245875410218968"/>
    <n v="1.245875410218968"/>
    <n v="8.2443549964227323"/>
    <n v="2.8517647078085209"/>
    <n v="2.8517647078085209"/>
    <n v="2.8517647078085209"/>
    <n v="2.8517647078085209"/>
    <n v="3.0208175715653454"/>
    <n v="3.0208175715653454"/>
    <n v="3.0208175715653454"/>
    <n v="3.0208175715653454"/>
    <n v="3.0395928891261375"/>
    <n v="3.0395928891261375"/>
    <n v="3.0395928891261375"/>
    <n v="3.0395928891261375"/>
    <n v="35.648700674000018"/>
    <n v="3.9200826941169287"/>
    <n v="3.9200826941169287"/>
    <n v="3.9200826941169287"/>
    <n v="3.9605971860926514"/>
    <n v="4.2874131439109133"/>
    <n v="4.2874131439109133"/>
    <n v="4.2874131439109133"/>
    <n v="4.2874131439109133"/>
    <n v="4.2874131439109133"/>
    <n v="4.2874131439109133"/>
    <n v="4.2874131439109133"/>
    <n v="4.2874131439109133"/>
    <n v="50.020150419730733"/>
    <n v="4.7430644281422643"/>
    <n v="4.7430644281422643"/>
    <n v="4.7430644281422643"/>
    <n v="4.7430644281422643"/>
    <n v="4.7430644281422643"/>
    <n v="4.7430644281422643"/>
    <n v="4.7430644281422643"/>
    <n v="4.7430644281422643"/>
    <n v="4.7430644281422643"/>
    <n v="4.7430644281422643"/>
    <n v="4.7430644281422643"/>
    <n v="4.7430644281422643"/>
    <n v="56.91677313770716"/>
    <n v="4.9030733764716077"/>
    <n v="4.9030733764716077"/>
    <n v="4.9030733764716077"/>
    <n v="4.9030733764716077"/>
    <n v="4.9030733764716077"/>
    <n v="4.9030733764716077"/>
    <n v="4.9030733764716077"/>
    <n v="4.9030733764716077"/>
    <n v="4.9030733764716077"/>
    <n v="4.9030733764716077"/>
    <n v="4.9030733764716077"/>
    <n v="4.9030733764716077"/>
    <n v="58.836880517659303"/>
    <n v="5.0499832317737514"/>
    <n v="5.0499832317737514"/>
    <n v="5.0499832317737514"/>
    <n v="5.0499832317737514"/>
    <n v="5.0499832317737514"/>
    <n v="5.0499832317737514"/>
    <n v="5.0499832317737514"/>
    <n v="5.0499832317737514"/>
    <n v="5.0499832317737514"/>
    <n v="5.0499832317737514"/>
    <n v="5.0499832317737514"/>
    <n v="5.0499832317737514"/>
    <n v="60.599798781285017"/>
  </r>
  <r>
    <s v="DE Florida"/>
    <x v="30"/>
    <s v="Regulated &amp; Renewable Energy"/>
    <s v="PEF Fossil Hydro Maintenance Inter City BG P1-6 342"/>
    <s v="AFUDC Not Eligible"/>
    <s v="Maintenance"/>
    <s v="Maintenance"/>
    <s v="Fossil Hydro"/>
    <s v="BG - Other Production Plant"/>
    <s v="~"/>
    <s v="PEF Inter City old P1-6 342"/>
    <n v="0"/>
    <n v="0"/>
    <n v="0"/>
    <n v="0"/>
    <n v="0"/>
    <n v="0"/>
    <n v="0"/>
    <n v="0"/>
    <n v="0"/>
    <n v="0"/>
    <n v="0"/>
    <n v="0"/>
    <n v="0"/>
    <n v="0"/>
    <n v="0"/>
    <n v="0"/>
    <n v="-5.2156885067132362E-2"/>
    <n v="-5.2156885067132362E-2"/>
    <n v="-0.41513565413778752"/>
    <n v="-0.51358119062183449"/>
    <n v="-0.51358119062183449"/>
    <n v="-0.51358119062183449"/>
    <n v="-0.51358119062183449"/>
    <n v="-0.51358119062183449"/>
    <n v="-0.51358119062183449"/>
    <n v="-3.6009365680030596"/>
    <n v="-0.78007781123648157"/>
    <n v="-0.78007781123648157"/>
    <n v="-0.78007781123648157"/>
    <n v="-0.78007781123648157"/>
    <n v="-0.87511059890989318"/>
    <n v="-0.87511059890989318"/>
    <n v="-0.87511059890989318"/>
    <n v="-0.87511059890989318"/>
    <n v="-0.92569242264474605"/>
    <n v="-0.92569242264474605"/>
    <n v="-0.92569242264474605"/>
    <n v="-0.92569242264474605"/>
    <n v="-10.323523331164482"/>
    <n v="-1.2099444546272662"/>
    <n v="-1.2099444546272662"/>
    <n v="-1.2099444546272662"/>
    <n v="-1.3190929089843102"/>
    <n v="-1.4816743422894019"/>
    <n v="-1.4816743422894019"/>
    <n v="-1.4816743422894019"/>
    <n v="-1.4816743422894019"/>
    <n v="-1.4816743422894019"/>
    <n v="-1.4816743422894019"/>
    <n v="-1.4816743422894019"/>
    <n v="-1.4816743422894019"/>
    <n v="-16.802321011181323"/>
    <n v="-1.7074749731191146"/>
    <n v="-1.7074749731191146"/>
    <n v="-1.7074749731191146"/>
    <n v="-1.7074749731191146"/>
    <n v="-1.7074749731191146"/>
    <n v="-1.7074749731191146"/>
    <n v="-1.7074749731191146"/>
    <n v="-1.7074749731191146"/>
    <n v="-1.7074749731191146"/>
    <n v="-1.7074749731191146"/>
    <n v="-1.7074749731191146"/>
    <n v="-1.7074749731191146"/>
    <n v="-20.489699677429382"/>
    <n v="-1.7887649951097544"/>
    <n v="-1.7887649951097544"/>
    <n v="-1.7887649951097544"/>
    <n v="-1.7887649951097544"/>
    <n v="-1.7887649951097544"/>
    <n v="-1.7887649951097544"/>
    <n v="-1.7887649951097544"/>
    <n v="-1.7887649951097544"/>
    <n v="-1.7887649951097544"/>
    <n v="-1.7887649951097544"/>
    <n v="-1.7887649951097544"/>
    <n v="-1.7887649951097544"/>
    <n v="-21.465179941317057"/>
    <n v="-1.8695316885046689"/>
    <n v="-1.8695316885046689"/>
    <n v="-1.8695316885046689"/>
    <n v="-1.8695316885046689"/>
    <n v="-1.8695316885046689"/>
    <n v="-1.8695316885046689"/>
    <n v="-1.8695316885046689"/>
    <n v="-1.8695316885046689"/>
    <n v="-1.8695316885046689"/>
    <n v="-1.8695316885046689"/>
    <n v="-1.8695316885046689"/>
    <n v="-1.8695316885046689"/>
    <n v="-22.434380262056028"/>
  </r>
  <r>
    <s v="DE Florida"/>
    <x v="30"/>
    <s v="Regulated &amp; Renewable Energy"/>
    <s v="PEF Fossil Hydro Maintenance Inter City BG P1-6 343"/>
    <s v="AFUDC Not Eligible"/>
    <s v="Maintenance"/>
    <s v="Maintenance"/>
    <s v="Fossil Hydro"/>
    <s v="BG - Other Production Plant"/>
    <s v="~"/>
    <s v="PEF Inter City old P1-6 343"/>
    <n v="0"/>
    <n v="0"/>
    <n v="0"/>
    <n v="0"/>
    <n v="0"/>
    <n v="0"/>
    <n v="0"/>
    <n v="0"/>
    <n v="0"/>
    <n v="0"/>
    <n v="0"/>
    <n v="0"/>
    <n v="0"/>
    <n v="0"/>
    <n v="0"/>
    <n v="0"/>
    <n v="0.30609843312445817"/>
    <n v="0.30609843312445817"/>
    <n v="2.4363489710345219"/>
    <n v="3.014106335706074"/>
    <n v="3.014106335706074"/>
    <n v="3.014106335706074"/>
    <n v="3.014106335706074"/>
    <n v="3.014106335706074"/>
    <n v="3.014106335706074"/>
    <n v="21.133183851519885"/>
    <n v="4.5781222445953915"/>
    <n v="4.5781222445953915"/>
    <n v="4.5781222445953915"/>
    <n v="4.5781222445953915"/>
    <n v="5.1358508621084766"/>
    <n v="5.1358508621084766"/>
    <n v="5.1358508621084766"/>
    <n v="5.1358508621084766"/>
    <n v="5.4327055720837265"/>
    <n v="5.4327055720837265"/>
    <n v="5.4327055720837265"/>
    <n v="5.4327055720837265"/>
    <n v="60.586714715150379"/>
    <n v="7.1009244753081289"/>
    <n v="7.1009244753081289"/>
    <n v="7.1009244753081289"/>
    <n v="7.7414951461533041"/>
    <n v="8.6956533924857347"/>
    <n v="8.6956533924857347"/>
    <n v="8.6956533924857347"/>
    <n v="8.6956533924857347"/>
    <n v="8.6956533924857347"/>
    <n v="8.6956533924857347"/>
    <n v="8.6956533924857347"/>
    <n v="8.6956533924857347"/>
    <n v="98.609495711963589"/>
    <n v="10.02083259378441"/>
    <n v="10.02083259378441"/>
    <n v="10.02083259378441"/>
    <n v="10.02083259378441"/>
    <n v="10.02083259378441"/>
    <n v="10.02083259378441"/>
    <n v="10.02083259378441"/>
    <n v="10.02083259378441"/>
    <n v="10.02083259378441"/>
    <n v="10.02083259378441"/>
    <n v="10.02083259378441"/>
    <n v="10.02083259378441"/>
    <n v="120.2499911254129"/>
    <n v="10.497907640117418"/>
    <n v="10.497907640117418"/>
    <n v="10.497907640117418"/>
    <n v="10.497907640117418"/>
    <n v="10.497907640117418"/>
    <n v="10.497907640117418"/>
    <n v="10.497907640117418"/>
    <n v="10.497907640117418"/>
    <n v="10.497907640117418"/>
    <n v="10.497907640117418"/>
    <n v="10.497907640117418"/>
    <n v="10.497907640117418"/>
    <n v="125.97489168140902"/>
    <n v="10.971911374523833"/>
    <n v="10.971911374523833"/>
    <n v="10.971911374523833"/>
    <n v="10.971911374523833"/>
    <n v="10.971911374523833"/>
    <n v="10.971911374523833"/>
    <n v="10.971911374523833"/>
    <n v="10.971911374523833"/>
    <n v="10.971911374523833"/>
    <n v="10.971911374523833"/>
    <n v="10.971911374523833"/>
    <n v="10.971911374523833"/>
    <n v="131.66293649428596"/>
  </r>
  <r>
    <s v="DE Florida"/>
    <x v="30"/>
    <s v="Regulated &amp; Renewable Energy"/>
    <s v="PEF Fossil Hydro Maintenance Inter City BG P1-6 344"/>
    <s v="AFUDC Not Eligible"/>
    <s v="Maintenance"/>
    <s v="Maintenance"/>
    <s v="Fossil Hydro"/>
    <s v="BG - Other Production Plant"/>
    <s v="~"/>
    <s v="PEF Inter City old P1-6 344"/>
    <n v="0"/>
    <n v="0"/>
    <n v="0"/>
    <n v="0"/>
    <n v="0"/>
    <n v="0"/>
    <n v="0"/>
    <n v="0"/>
    <n v="0"/>
    <n v="0"/>
    <n v="0"/>
    <n v="0"/>
    <n v="0"/>
    <n v="0"/>
    <n v="0"/>
    <n v="0"/>
    <n v="2.169620988813268E-2"/>
    <n v="2.169620988813268E-2"/>
    <n v="0.17268804056507089"/>
    <n v="0.21363939376337912"/>
    <n v="0.21363939376337912"/>
    <n v="0.21363939376337912"/>
    <n v="0.21363939376337912"/>
    <n v="0.21363939376337912"/>
    <n v="0.21363939376337912"/>
    <n v="1.4979168229216111"/>
    <n v="0.32449660097372812"/>
    <n v="0.32449660097372812"/>
    <n v="0.32449660097372812"/>
    <n v="0.32449660097372812"/>
    <n v="0.36402831965215054"/>
    <n v="0.36402831965215054"/>
    <n v="0.36402831965215054"/>
    <n v="0.36402831965215054"/>
    <n v="0.38506933586436043"/>
    <n v="0.38506933586436043"/>
    <n v="0.38506933586436043"/>
    <n v="0.38506933586436043"/>
    <n v="4.2943770259609559"/>
    <n v="0.50331243529568237"/>
    <n v="0.50331243529568237"/>
    <n v="0.50331243529568237"/>
    <n v="0.54871598598026894"/>
    <n v="0.61634657581247443"/>
    <n v="0.61634657581247443"/>
    <n v="0.61634657581247443"/>
    <n v="0.61634657581247443"/>
    <n v="0.61634657581247443"/>
    <n v="0.61634657581247443"/>
    <n v="0.61634657581247443"/>
    <n v="0.61634657581247443"/>
    <n v="6.9894258983671103"/>
    <n v="0.71027507390143385"/>
    <n v="0.71027507390143385"/>
    <n v="0.71027507390143385"/>
    <n v="0.71027507390143385"/>
    <n v="0.71027507390143385"/>
    <n v="0.71027507390143385"/>
    <n v="0.71027507390143385"/>
    <n v="0.71027507390143385"/>
    <n v="0.71027507390143385"/>
    <n v="0.71027507390143385"/>
    <n v="0.71027507390143385"/>
    <n v="0.71027507390143385"/>
    <n v="8.5233008868172053"/>
    <n v="0.74409007985222553"/>
    <n v="0.74409007985222553"/>
    <n v="0.74409007985222553"/>
    <n v="0.74409007985222553"/>
    <n v="0.74409007985222553"/>
    <n v="0.74409007985222553"/>
    <n v="0.74409007985222553"/>
    <n v="0.74409007985222553"/>
    <n v="0.74409007985222553"/>
    <n v="0.74409007985222553"/>
    <n v="0.74409007985222553"/>
    <n v="0.74409007985222553"/>
    <n v="8.9290809582267059"/>
    <n v="0.77768739168576495"/>
    <n v="0.77768739168576495"/>
    <n v="0.77768739168576495"/>
    <n v="0.77768739168576495"/>
    <n v="0.77768739168576495"/>
    <n v="0.77768739168576495"/>
    <n v="0.77768739168576495"/>
    <n v="0.77768739168576495"/>
    <n v="0.77768739168576495"/>
    <n v="0.77768739168576495"/>
    <n v="0.77768739168576495"/>
    <n v="0.77768739168576495"/>
    <n v="9.3322487002291794"/>
  </r>
  <r>
    <s v="DE Florida"/>
    <x v="30"/>
    <s v="Regulated &amp; Renewable Energy"/>
    <s v="PEF Fossil Hydro Maintenance Inter City BG P1-6 345"/>
    <s v="AFUDC Not Eligible"/>
    <s v="Maintenance"/>
    <s v="Maintenance"/>
    <s v="Fossil Hydro"/>
    <s v="BG - Other Production Plant"/>
    <s v="~"/>
    <s v="PEF Inter City old P1-6 345"/>
    <n v="0"/>
    <n v="0"/>
    <n v="0"/>
    <n v="0"/>
    <n v="0"/>
    <n v="0"/>
    <n v="0"/>
    <n v="0"/>
    <n v="0"/>
    <n v="0"/>
    <n v="0"/>
    <n v="0"/>
    <n v="0"/>
    <n v="0"/>
    <n v="0"/>
    <n v="0"/>
    <n v="5.4903472145763202E-2"/>
    <n v="5.4903472145763202E-2"/>
    <n v="0.43699674154870594"/>
    <n v="0.54062643038594538"/>
    <n v="0.54062643038594538"/>
    <n v="0.54062643038594538"/>
    <n v="0.54062643038594538"/>
    <n v="0.54062643038594538"/>
    <n v="0.54062643038594538"/>
    <n v="3.7905622681559041"/>
    <n v="0.82115679120069951"/>
    <n v="0.82115679120069951"/>
    <n v="0.82115679120069951"/>
    <n v="0.82115679120069951"/>
    <n v="0.92119401551433799"/>
    <n v="0.92119401551433799"/>
    <n v="0.92119401551433799"/>
    <n v="0.92119401551433799"/>
    <n v="0.97443948343164"/>
    <n v="0.97443948343164"/>
    <n v="0.97443948343164"/>
    <n v="0.97443948343164"/>
    <n v="10.86716116058671"/>
    <n v="1.2736602574529698"/>
    <n v="1.2736602574529698"/>
    <n v="1.2736602574529698"/>
    <n v="1.3885564809492892"/>
    <n v="1.5596994697108904"/>
    <n v="1.5596994697108904"/>
    <n v="1.5596994697108904"/>
    <n v="1.5596994697108904"/>
    <n v="1.5596994697108904"/>
    <n v="1.5596994697108904"/>
    <n v="1.5596994697108904"/>
    <n v="1.5596994697108904"/>
    <n v="17.687133010995321"/>
    <n v="1.79739078561862"/>
    <n v="1.79739078561862"/>
    <n v="1.79739078561862"/>
    <n v="1.79739078561862"/>
    <n v="1.79739078561862"/>
    <n v="1.79739078561862"/>
    <n v="1.79739078561862"/>
    <n v="1.79739078561862"/>
    <n v="1.79739078561862"/>
    <n v="1.79739078561862"/>
    <n v="1.79739078561862"/>
    <n v="1.79739078561862"/>
    <n v="21.568689427423447"/>
    <n v="1.8829615487565452"/>
    <n v="1.8829615487565452"/>
    <n v="1.8829615487565452"/>
    <n v="1.8829615487565452"/>
    <n v="1.8829615487565452"/>
    <n v="1.8829615487565452"/>
    <n v="1.8829615487565452"/>
    <n v="1.8829615487565452"/>
    <n v="1.8829615487565452"/>
    <n v="1.8829615487565452"/>
    <n v="1.8829615487565452"/>
    <n v="1.8829615487565452"/>
    <n v="22.59553858507854"/>
    <n v="1.9679814247595981"/>
    <n v="1.9679814247595981"/>
    <n v="1.9679814247595981"/>
    <n v="1.9679814247595981"/>
    <n v="1.9679814247595981"/>
    <n v="1.9679814247595981"/>
    <n v="1.9679814247595981"/>
    <n v="1.9679814247595981"/>
    <n v="1.9679814247595981"/>
    <n v="1.9679814247595981"/>
    <n v="1.9679814247595981"/>
    <n v="1.9679814247595981"/>
    <n v="23.615777097115185"/>
  </r>
  <r>
    <s v="DE Florida"/>
    <x v="30"/>
    <s v="Regulated &amp; Renewable Energy"/>
    <s v="PEF Fossil Hydro Maintenance Inter City BG P1-6 346"/>
    <s v="AFUDC Not Eligible"/>
    <s v="Maintenance"/>
    <s v="Maintenance"/>
    <s v="Fossil Hydro"/>
    <s v="BG - Other Production Plant"/>
    <s v="~"/>
    <s v="PEF Inter City old P1-6 346"/>
    <n v="0"/>
    <n v="0"/>
    <n v="0"/>
    <n v="0"/>
    <n v="0"/>
    <n v="0"/>
    <n v="0"/>
    <n v="0"/>
    <n v="0"/>
    <n v="0"/>
    <n v="0"/>
    <n v="0"/>
    <n v="0"/>
    <n v="0"/>
    <n v="0"/>
    <n v="0"/>
    <n v="1.7885835731131543E-2"/>
    <n v="1.7885835731131543E-2"/>
    <n v="0.14235988415503248"/>
    <n v="0.17611919880257013"/>
    <n v="0.17611919880257013"/>
    <n v="0.17611919880257013"/>
    <n v="0.17611919880257013"/>
    <n v="0.17611919880257013"/>
    <n v="0.17611919880257013"/>
    <n v="1.2348467484327164"/>
    <n v="0.26750722500620883"/>
    <n v="0.26750722500620883"/>
    <n v="0.26750722500620883"/>
    <n v="0.26750722500620883"/>
    <n v="0.30009622696079957"/>
    <n v="0.30009622696079957"/>
    <n v="0.30009622696079957"/>
    <n v="0.30009622696079957"/>
    <n v="0.31744193671969662"/>
    <n v="0.31744193671969662"/>
    <n v="0.31744193671969662"/>
    <n v="0.31744193671969662"/>
    <n v="3.5401815547468201"/>
    <n v="0.41491871555217213"/>
    <n v="0.41491871555217213"/>
    <n v="0.41491871555217213"/>
    <n v="0.45234831516158641"/>
    <n v="0.50810135342842222"/>
    <n v="0.50810135342842222"/>
    <n v="0.50810135342842222"/>
    <n v="0.50810135342842222"/>
    <n v="0.50810135342842222"/>
    <n v="0.50810135342842222"/>
    <n v="0.50810135342842222"/>
    <n v="0.50810135342842222"/>
    <n v="5.7619152892454819"/>
    <n v="0.58553375733459678"/>
    <n v="0.58553375733459678"/>
    <n v="0.58553375733459678"/>
    <n v="0.58553375733459678"/>
    <n v="0.58553375733459678"/>
    <n v="0.58553375733459678"/>
    <n v="0.58553375733459678"/>
    <n v="0.58553375733459678"/>
    <n v="0.58553375733459678"/>
    <n v="0.58553375733459678"/>
    <n v="0.58553375733459678"/>
    <n v="0.58553375733459678"/>
    <n v="7.0264050880151609"/>
    <n v="0.61341003825193408"/>
    <n v="0.61341003825193408"/>
    <n v="0.61341003825193408"/>
    <n v="0.61341003825193408"/>
    <n v="0.61341003825193408"/>
    <n v="0.61341003825193408"/>
    <n v="0.61341003825193408"/>
    <n v="0.61341003825193408"/>
    <n v="0.61341003825193408"/>
    <n v="0.61341003825193408"/>
    <n v="0.61341003825193408"/>
    <n v="0.61341003825193408"/>
    <n v="7.3609204590232089"/>
    <n v="0.64110685735354944"/>
    <n v="0.64110685735354944"/>
    <n v="0.64110685735354944"/>
    <n v="0.64110685735354944"/>
    <n v="0.64110685735354944"/>
    <n v="0.64110685735354944"/>
    <n v="0.64110685735354944"/>
    <n v="0.64110685735354944"/>
    <n v="0.64110685735354944"/>
    <n v="0.64110685735354944"/>
    <n v="0.64110685735354944"/>
    <n v="0.64110685735354944"/>
    <n v="7.6932822882425951"/>
  </r>
  <r>
    <s v="DE Florida"/>
    <x v="30"/>
    <s v="Regulated &amp; Renewable Energy"/>
    <s v="PEF Fossil Hydro Maintenance Inter City BG P11 341"/>
    <s v="AFUDC Not Eligible"/>
    <s v="Maintenance"/>
    <s v="Maintenance"/>
    <s v="Fossil Hydro"/>
    <s v="BG - Other Production Plant"/>
    <s v="~"/>
    <s v="PEF Inter City Siemens P1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62944438653465E-3"/>
    <n v="5.762944438653465E-3"/>
    <n v="5.762944438653465E-3"/>
    <n v="5.762944438653465E-3"/>
    <n v="5.762944438653465E-3"/>
    <n v="5.762944438653465E-3"/>
    <n v="5.762944438653465E-3"/>
    <n v="5.762944438653465E-3"/>
    <n v="5.762944438653465E-3"/>
    <n v="5.762944438653465E-3"/>
    <n v="5.762944438653465E-3"/>
    <n v="5.762944438653465E-3"/>
    <n v="6.9155333263841587E-2"/>
    <n v="5.762944438653465E-3"/>
    <n v="5.762944438653465E-3"/>
    <n v="5.762944438653465E-3"/>
    <n v="5.762944438653465E-3"/>
    <n v="5.762944438653465E-3"/>
    <n v="5.762944438653465E-3"/>
    <n v="5.762944438653465E-3"/>
    <n v="5.762944438653465E-3"/>
    <n v="3.3382867635544558E-2"/>
    <n v="3.3382867635544558E-2"/>
    <n v="3.3382867635544558E-2"/>
    <n v="3.3382867635544558E-2"/>
    <n v="0.17963502605140597"/>
    <n v="5.3874957591554466E-2"/>
    <n v="5.3874957591554466E-2"/>
    <n v="5.3874957591554466E-2"/>
    <n v="5.3874957591554466E-2"/>
    <n v="5.3874957591554466E-2"/>
    <n v="5.3874957591554466E-2"/>
    <n v="5.3874957591554466E-2"/>
    <n v="5.3874957591554466E-2"/>
    <n v="5.3874957591554466E-2"/>
    <n v="5.3874957591554466E-2"/>
    <n v="5.3874957591554466E-2"/>
    <n v="5.3874957591554466E-2"/>
    <n v="0.64649949109865357"/>
    <n v="5.3874957591554466E-2"/>
    <n v="5.3874957591554466E-2"/>
    <n v="5.3874957591554466E-2"/>
    <n v="5.3874957591554466E-2"/>
    <n v="5.3874957591554466E-2"/>
    <n v="5.3874957591554466E-2"/>
    <n v="5.3874957591554466E-2"/>
    <n v="5.3874957591554466E-2"/>
    <n v="5.3874957591554466E-2"/>
    <n v="5.3874957591554466E-2"/>
    <n v="5.3874957591554466E-2"/>
    <n v="5.3874957591554466E-2"/>
    <n v="0.64649949109865357"/>
  </r>
  <r>
    <s v="DE Florida"/>
    <x v="30"/>
    <s v="Regulated &amp; Renewable Energy"/>
    <s v="PEF Fossil Hydro Maintenance Inter City BG P11 342"/>
    <s v="AFUDC Not Eligible"/>
    <s v="Maintenance"/>
    <s v="Maintenance"/>
    <s v="Fossil Hydro"/>
    <s v="BG - Other Production Plant"/>
    <s v="~"/>
    <s v="PEF Inter City Siemens P1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557323586666659E-3"/>
    <n v="5.9557323586666659E-3"/>
    <n v="5.9557323586666659E-3"/>
    <n v="5.9557323586666659E-3"/>
    <n v="5.9557323586666659E-3"/>
    <n v="5.9557323586666659E-3"/>
    <n v="5.9557323586666659E-3"/>
    <n v="5.9557323586666659E-3"/>
    <n v="5.9557323586666659E-3"/>
    <n v="5.9557323586666659E-3"/>
    <n v="5.9557323586666659E-3"/>
    <n v="5.9557323586666659E-3"/>
    <n v="7.1468788303999983E-2"/>
    <n v="5.9557323586666659E-3"/>
    <n v="5.9557323586666659E-3"/>
    <n v="5.9557323586666659E-3"/>
    <n v="5.9557323586666659E-3"/>
    <n v="5.9557323586666659E-3"/>
    <n v="5.9557323586666659E-3"/>
    <n v="5.9557323586666659E-3"/>
    <n v="5.9557323586666659E-3"/>
    <n v="3.4499625515833333E-2"/>
    <n v="3.4499625515833333E-2"/>
    <n v="3.4499625515833333E-2"/>
    <n v="3.4499625515833333E-2"/>
    <n v="0.18564436093266665"/>
    <n v="5.5677237853916664E-2"/>
    <n v="5.5677237853916664E-2"/>
    <n v="5.5677237853916664E-2"/>
    <n v="5.5677237853916664E-2"/>
    <n v="5.5677237853916664E-2"/>
    <n v="5.5677237853916664E-2"/>
    <n v="5.5677237853916664E-2"/>
    <n v="5.5677237853916664E-2"/>
    <n v="5.5677237853916664E-2"/>
    <n v="5.5677237853916664E-2"/>
    <n v="5.5677237853916664E-2"/>
    <n v="5.5677237853916664E-2"/>
    <n v="0.66812685424699991"/>
    <n v="5.5677237853916664E-2"/>
    <n v="5.5677237853916664E-2"/>
    <n v="5.5677237853916664E-2"/>
    <n v="5.5677237853916664E-2"/>
    <n v="5.5677237853916664E-2"/>
    <n v="5.5677237853916664E-2"/>
    <n v="5.5677237853916664E-2"/>
    <n v="5.5677237853916664E-2"/>
    <n v="5.5677237853916664E-2"/>
    <n v="5.5677237853916664E-2"/>
    <n v="5.5677237853916664E-2"/>
    <n v="5.5677237853916664E-2"/>
    <n v="0.66812685424699991"/>
  </r>
  <r>
    <s v="DE Florida"/>
    <x v="30"/>
    <s v="Regulated &amp; Renewable Energy"/>
    <s v="PEF Fossil Hydro Maintenance Inter City BG P11 343"/>
    <s v="AFUDC Not Eligible"/>
    <s v="Maintenance"/>
    <s v="Maintenance"/>
    <s v="Fossil Hydro"/>
    <s v="BG - Other Production Plant"/>
    <s v="~"/>
    <s v="PEF Inter City Siemens P1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600197171564002"/>
    <n v="0.10600197171564002"/>
    <n v="0.10600197171564002"/>
    <n v="0.10600197171564002"/>
    <n v="0.10600197171564002"/>
    <n v="0.10600197171564002"/>
    <n v="0.10600197171564002"/>
    <n v="0.10600197171564002"/>
    <n v="0.10600197171564002"/>
    <n v="0.10600197171564002"/>
    <n v="0.10600197171564002"/>
    <n v="0.10600197171564002"/>
    <n v="1.2720236605876798"/>
    <n v="0.10600197171564002"/>
    <n v="0.10600197171564002"/>
    <n v="0.10600197171564002"/>
    <n v="0.10600197171564002"/>
    <n v="0.10600197171564002"/>
    <n v="0.10600197171564002"/>
    <n v="0.10600197171564002"/>
    <n v="0.10600197171564002"/>
    <n v="0.61403503513852498"/>
    <n v="0.61403503513852498"/>
    <n v="0.61403503513852498"/>
    <n v="0.61403503513852498"/>
    <n v="3.3041559142792196"/>
    <n v="0.99096074785958232"/>
    <n v="0.99096074785958232"/>
    <n v="0.99096074785958232"/>
    <n v="0.99096074785958232"/>
    <n v="0.99096074785958232"/>
    <n v="0.99096074785958232"/>
    <n v="0.99096074785958232"/>
    <n v="0.99096074785958232"/>
    <n v="0.99096074785958232"/>
    <n v="0.99096074785958232"/>
    <n v="0.99096074785958232"/>
    <n v="0.99096074785958232"/>
    <n v="11.891528974314987"/>
    <n v="0.99096074785958232"/>
    <n v="0.99096074785958232"/>
    <n v="0.99096074785958232"/>
    <n v="0.99096074785958232"/>
    <n v="0.99096074785958232"/>
    <n v="0.99096074785958232"/>
    <n v="0.99096074785958232"/>
    <n v="0.99096074785958232"/>
    <n v="0.99096074785958232"/>
    <n v="0.99096074785958232"/>
    <n v="0.99096074785958232"/>
    <n v="0.99096074785958232"/>
    <n v="11.891528974314987"/>
  </r>
  <r>
    <s v="DE Florida"/>
    <x v="30"/>
    <s v="Regulated &amp; Renewable Energy"/>
    <s v="PEF Fossil Hydro Maintenance Inter City BG P11 344"/>
    <s v="AFUDC Not Eligible"/>
    <s v="Maintenance"/>
    <s v="Maintenance"/>
    <s v="Fossil Hydro"/>
    <s v="BG - Other Production Plant"/>
    <s v="~"/>
    <s v="PEF Inter City Siemens P1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872024958087164E-2"/>
    <n v="1.3872024958087164E-2"/>
    <n v="1.3872024958087164E-2"/>
    <n v="1.3872024958087164E-2"/>
    <n v="1.3872024958087164E-2"/>
    <n v="1.3872024958087164E-2"/>
    <n v="1.3872024958087164E-2"/>
    <n v="1.3872024958087164E-2"/>
    <n v="1.3872024958087164E-2"/>
    <n v="1.3872024958087164E-2"/>
    <n v="1.3872024958087164E-2"/>
    <n v="1.3872024958087164E-2"/>
    <n v="0.166464299497046"/>
    <n v="1.3872024958087164E-2"/>
    <n v="1.3872024958087164E-2"/>
    <n v="1.3872024958087164E-2"/>
    <n v="1.3872024958087164E-2"/>
    <n v="1.3872024958087164E-2"/>
    <n v="1.3872024958087164E-2"/>
    <n v="1.3872024958087164E-2"/>
    <n v="1.3872024958087164E-2"/>
    <n v="8.0356140501156123E-2"/>
    <n v="8.0356140501156123E-2"/>
    <n v="8.0356140501156123E-2"/>
    <n v="8.0356140501156123E-2"/>
    <n v="0.43240076166932184"/>
    <n v="0.12968279744521594"/>
    <n v="0.12968279744521594"/>
    <n v="0.12968279744521594"/>
    <n v="0.12968279744521594"/>
    <n v="0.12968279744521594"/>
    <n v="0.12968279744521594"/>
    <n v="0.12968279744521594"/>
    <n v="0.12968279744521594"/>
    <n v="0.12968279744521594"/>
    <n v="0.12968279744521594"/>
    <n v="0.12968279744521594"/>
    <n v="0.12968279744521594"/>
    <n v="1.5561935693425912"/>
    <n v="0.12968279744521594"/>
    <n v="0.12968279744521594"/>
    <n v="0.12968279744521594"/>
    <n v="0.12968279744521594"/>
    <n v="0.12968279744521594"/>
    <n v="0.12968279744521594"/>
    <n v="0.12968279744521594"/>
    <n v="0.12968279744521594"/>
    <n v="0.12968279744521594"/>
    <n v="0.12968279744521594"/>
    <n v="0.12968279744521594"/>
    <n v="0.12968279744521594"/>
    <n v="1.5561935693425912"/>
  </r>
  <r>
    <s v="DE Florida"/>
    <x v="30"/>
    <s v="Regulated &amp; Renewable Energy"/>
    <s v="PEF Fossil Hydro Maintenance Inter City BG P11 345"/>
    <s v="AFUDC Not Eligible"/>
    <s v="Maintenance"/>
    <s v="Maintenance"/>
    <s v="Fossil Hydro"/>
    <s v="BG - Other Production Plant"/>
    <s v="~"/>
    <s v="PEF Inter City Siemens P1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131235377029646E-2"/>
    <n v="2.2131235377029646E-2"/>
    <n v="2.2131235377029646E-2"/>
    <n v="2.2131235377029646E-2"/>
    <n v="2.2131235377029646E-2"/>
    <n v="2.2131235377029646E-2"/>
    <n v="2.2131235377029646E-2"/>
    <n v="2.2131235377029646E-2"/>
    <n v="2.2131235377029646E-2"/>
    <n v="2.2131235377029646E-2"/>
    <n v="2.2131235377029646E-2"/>
    <n v="2.2131235377029646E-2"/>
    <n v="0.26557482452435582"/>
    <n v="2.2131235377029646E-2"/>
    <n v="2.2131235377029646E-2"/>
    <n v="2.2131235377029646E-2"/>
    <n v="2.2131235377029646E-2"/>
    <n v="2.2131235377029646E-2"/>
    <n v="2.2131235377029646E-2"/>
    <n v="2.2131235377029646E-2"/>
    <n v="2.2131235377029646E-2"/>
    <n v="0.12819906717252441"/>
    <n v="0.12819906717252441"/>
    <n v="0.12819906717252441"/>
    <n v="0.12819906717252441"/>
    <n v="0.68984615170633479"/>
    <n v="0.20689412852725197"/>
    <n v="0.20689412852725197"/>
    <n v="0.20689412852725197"/>
    <n v="0.20689412852725197"/>
    <n v="0.20689412852725197"/>
    <n v="0.20689412852725197"/>
    <n v="0.20689412852725197"/>
    <n v="0.20689412852725197"/>
    <n v="0.20689412852725197"/>
    <n v="0.20689412852725197"/>
    <n v="0.20689412852725197"/>
    <n v="0.20689412852725197"/>
    <n v="2.4827295423270246"/>
    <n v="0.20689412852725197"/>
    <n v="0.20689412852725197"/>
    <n v="0.20689412852725197"/>
    <n v="0.20689412852725197"/>
    <n v="0.20689412852725197"/>
    <n v="0.20689412852725197"/>
    <n v="0.20689412852725197"/>
    <n v="0.20689412852725197"/>
    <n v="0.20689412852725197"/>
    <n v="0.20689412852725197"/>
    <n v="0.20689412852725197"/>
    <n v="0.20689412852725197"/>
    <n v="2.4827295423270246"/>
  </r>
  <r>
    <s v="DE Florida"/>
    <x v="30"/>
    <s v="Regulated &amp; Renewable Energy"/>
    <s v="PEF Fossil Hydro Maintenance Inter City BG P11 346"/>
    <s v="AFUDC Not Eligible"/>
    <s v="Maintenance"/>
    <s v="Maintenance"/>
    <s v="Fossil Hydro"/>
    <s v="BG - Other Production Plant"/>
    <s v="~"/>
    <s v="PEF Inter City Siemens P1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13112354928106E-3"/>
    <n v="1.813112354928106E-3"/>
    <n v="1.813112354928106E-3"/>
    <n v="1.813112354928106E-3"/>
    <n v="1.813112354928106E-3"/>
    <n v="1.813112354928106E-3"/>
    <n v="1.813112354928106E-3"/>
    <n v="1.813112354928106E-3"/>
    <n v="1.813112354928106E-3"/>
    <n v="1.813112354928106E-3"/>
    <n v="1.813112354928106E-3"/>
    <n v="1.813112354928106E-3"/>
    <n v="2.1757348259137273E-2"/>
    <n v="1.813112354928106E-3"/>
    <n v="1.813112354928106E-3"/>
    <n v="1.813112354928106E-3"/>
    <n v="1.813112354928106E-3"/>
    <n v="1.813112354928106E-3"/>
    <n v="1.813112354928106E-3"/>
    <n v="1.813112354928106E-3"/>
    <n v="1.813112354928106E-3"/>
    <n v="1.0502771698954257E-2"/>
    <n v="1.0502771698954257E-2"/>
    <n v="1.0502771698954257E-2"/>
    <n v="1.0502771698954257E-2"/>
    <n v="5.6515985635241878E-2"/>
    <n v="1.694990334720263E-2"/>
    <n v="1.694990334720263E-2"/>
    <n v="1.694990334720263E-2"/>
    <n v="1.694990334720263E-2"/>
    <n v="1.694990334720263E-2"/>
    <n v="1.694990334720263E-2"/>
    <n v="1.694990334720263E-2"/>
    <n v="1.694990334720263E-2"/>
    <n v="1.694990334720263E-2"/>
    <n v="1.694990334720263E-2"/>
    <n v="1.694990334720263E-2"/>
    <n v="1.694990334720263E-2"/>
    <n v="0.20339884016643162"/>
    <n v="1.694990334720263E-2"/>
    <n v="1.694990334720263E-2"/>
    <n v="1.694990334720263E-2"/>
    <n v="1.694990334720263E-2"/>
    <n v="1.694990334720263E-2"/>
    <n v="1.694990334720263E-2"/>
    <n v="1.694990334720263E-2"/>
    <n v="1.694990334720263E-2"/>
    <n v="1.694990334720263E-2"/>
    <n v="1.694990334720263E-2"/>
    <n v="1.694990334720263E-2"/>
    <n v="1.694990334720263E-2"/>
    <n v="0.20339884016643162"/>
  </r>
  <r>
    <s v="DE Florida"/>
    <x v="30"/>
    <s v="Regulated &amp; Renewable Energy"/>
    <s v="PEF Fossil Hydro Maintenance Inter City BG P12-14 341"/>
    <s v="AFUDC Not Eligible"/>
    <s v="Maintenance"/>
    <s v="Maintenance"/>
    <s v="Fossil Hydro"/>
    <s v="BG - Other Production Plant"/>
    <s v="~"/>
    <s v="PEF Inter City P12-14 341"/>
    <n v="0"/>
    <n v="0"/>
    <n v="0"/>
    <n v="0"/>
    <n v="0"/>
    <n v="0"/>
    <n v="0"/>
    <n v="0"/>
    <n v="0"/>
    <n v="0"/>
    <n v="0"/>
    <n v="0"/>
    <n v="0"/>
    <n v="0"/>
    <n v="0"/>
    <n v="0"/>
    <n v="0"/>
    <n v="0.22371846801722287"/>
    <n v="0.22371846801722287"/>
    <n v="0.22371846801722287"/>
    <n v="0.22371846801722287"/>
    <n v="0.22371846801722287"/>
    <n v="0.22371846801722287"/>
    <n v="0.22611319631136478"/>
    <n v="0.23090281599824597"/>
    <n v="1.799326820412948"/>
    <n v="0.23090281599824597"/>
    <n v="0.23090281599824597"/>
    <n v="0.23090281599824597"/>
    <n v="0.23090281599824597"/>
    <n v="0.23090281599824597"/>
    <n v="0.23090281599824597"/>
    <n v="0.23090281599824597"/>
    <n v="0.23090281599824597"/>
    <n v="0.23090281599824597"/>
    <n v="0.23090281599824597"/>
    <n v="0.23090281599824597"/>
    <n v="0.23090281599824597"/>
    <n v="2.7708337919789514"/>
    <n v="0.38754082859942085"/>
    <n v="0.38754082859942085"/>
    <n v="0.38754082859942085"/>
    <n v="0.39138938442971072"/>
    <n v="0.39941811221718942"/>
    <n v="0.49481725111464547"/>
    <n v="0.49481725111464547"/>
    <n v="0.49481725111464547"/>
    <n v="0.49481725111464547"/>
    <n v="0.49481725111464547"/>
    <n v="0.49481725111464547"/>
    <n v="0.49481725111464547"/>
    <n v="5.4171507402476813"/>
    <n v="1.2208733968412597"/>
    <n v="1.2208733968412597"/>
    <n v="1.2208733968412597"/>
    <n v="1.2208733968412597"/>
    <n v="1.2208733968412597"/>
    <n v="1.2208733968412597"/>
    <n v="1.2208733968412597"/>
    <n v="1.2208733968412597"/>
    <n v="1.2208733968412597"/>
    <n v="1.2208733968412597"/>
    <n v="1.2208733968412597"/>
    <n v="1.4467461149936083"/>
    <n v="14.876353480247465"/>
    <n v="1.4467461149936083"/>
    <n v="1.4467461149936083"/>
    <n v="1.4467461149936083"/>
    <n v="1.4467461149936083"/>
    <n v="1.4467461149936083"/>
    <n v="1.4467461149936083"/>
    <n v="1.4467461149936083"/>
    <n v="1.6051523804412493"/>
    <n v="1.6051523804412493"/>
    <n v="1.6051523804412493"/>
    <n v="1.6051523804412493"/>
    <n v="1.6340868665601689"/>
    <n v="18.181919193280422"/>
    <n v="1.6965767099546278"/>
    <n v="1.6965767099546278"/>
    <n v="1.6965767099546278"/>
    <n v="1.6965767099546278"/>
    <n v="1.6965767099546278"/>
    <n v="1.6965767099546278"/>
    <n v="1.6965767099546278"/>
    <n v="1.6965767099546278"/>
    <n v="1.6965767099546278"/>
    <n v="1.6965767099546278"/>
    <n v="1.6965767099546278"/>
    <n v="1.6965767099546278"/>
    <n v="20.358920519455527"/>
  </r>
  <r>
    <s v="DE Florida"/>
    <x v="30"/>
    <s v="Regulated &amp; Renewable Energy"/>
    <s v="PEF Fossil Hydro Maintenance Inter City BG P12-14 342"/>
    <s v="AFUDC Not Eligible"/>
    <s v="Maintenance"/>
    <s v="Maintenance"/>
    <s v="Fossil Hydro"/>
    <s v="BG - Other Production Plant"/>
    <s v="~"/>
    <s v="PEF Inter City P12-14 342"/>
    <n v="0"/>
    <n v="0"/>
    <n v="0"/>
    <n v="0"/>
    <n v="0"/>
    <n v="0"/>
    <n v="0"/>
    <n v="0"/>
    <n v="0"/>
    <n v="0"/>
    <n v="0"/>
    <n v="0"/>
    <n v="0"/>
    <n v="0"/>
    <n v="0"/>
    <n v="0"/>
    <n v="0"/>
    <n v="5.9620705929325788E-3"/>
    <n v="5.9620705929325788E-3"/>
    <n v="5.9620705929325788E-3"/>
    <n v="5.9620705929325788E-3"/>
    <n v="5.9620705929325788E-3"/>
    <n v="5.9620705929325788E-3"/>
    <n v="2.0810763555939121E-2"/>
    <n v="5.0509160787076388E-2"/>
    <n v="0.10709234790061098"/>
    <n v="5.0509160787076388E-2"/>
    <n v="5.0509160787076388E-2"/>
    <n v="5.0509160787076388E-2"/>
    <n v="5.0509160787076388E-2"/>
    <n v="5.0509160787076388E-2"/>
    <n v="5.0509160787076388E-2"/>
    <n v="5.0509160787076388E-2"/>
    <n v="5.0509160787076388E-2"/>
    <n v="5.0509160787076388E-2"/>
    <n v="5.0509160787076388E-2"/>
    <n v="5.0509160787076388E-2"/>
    <n v="5.0509160787076388E-2"/>
    <n v="0.6061099294449166"/>
    <n v="5.9646166000652485E-2"/>
    <n v="5.9646166000652485E-2"/>
    <n v="5.9646166000652485E-2"/>
    <n v="8.3519980781624426E-2"/>
    <n v="0.13332449183324774"/>
    <n v="0.28157201608505444"/>
    <n v="0.28157201608505444"/>
    <n v="0.28157201608505444"/>
    <n v="0.28157201608505444"/>
    <n v="0.28157201608505444"/>
    <n v="0.28157201608505444"/>
    <n v="0.28157201608505444"/>
    <n v="2.3667870832122104"/>
    <n v="1.2979623116168513"/>
    <n v="1.2979623116168513"/>
    <n v="1.2979623116168513"/>
    <n v="1.2979623116168513"/>
    <n v="1.2979623116168513"/>
    <n v="1.2979623116168513"/>
    <n v="1.2979623116168513"/>
    <n v="1.2979623116168513"/>
    <n v="1.2979623116168513"/>
    <n v="1.2979623116168513"/>
    <n v="1.2979623116168513"/>
    <n v="2.3651108519026454"/>
    <n v="16.64269627968801"/>
    <n v="2.3651108519026454"/>
    <n v="2.3651108519026454"/>
    <n v="2.3651108519026454"/>
    <n v="2.3651108519026454"/>
    <n v="2.3651108519026454"/>
    <n v="2.3651108519026454"/>
    <n v="2.3651108519026454"/>
    <n v="3.3473371147693629"/>
    <n v="3.3473371147693629"/>
    <n v="3.3473371147693629"/>
    <n v="3.3473371147693629"/>
    <n v="3.5267518001664904"/>
    <n v="33.471876222562457"/>
    <n v="3.9142339112875568"/>
    <n v="3.9142339112875568"/>
    <n v="3.9142339112875568"/>
    <n v="3.9142339112875568"/>
    <n v="3.9142339112875568"/>
    <n v="3.9142339112875568"/>
    <n v="3.9142339112875568"/>
    <n v="3.9142339112875568"/>
    <n v="3.9142339112875568"/>
    <n v="3.9142339112875568"/>
    <n v="3.9142339112875568"/>
    <n v="3.9142339112875568"/>
    <n v="46.970806935450668"/>
  </r>
  <r>
    <s v="DE Florida"/>
    <x v="30"/>
    <s v="Regulated &amp; Renewable Energy"/>
    <s v="PEF Fossil Hydro Maintenance Inter City BG P12-14 343"/>
    <s v="AFUDC Not Eligible"/>
    <s v="Maintenance"/>
    <s v="Maintenance"/>
    <s v="Fossil Hydro"/>
    <s v="BG - Other Production Plant"/>
    <s v="~"/>
    <s v="PEF Inter City P12-14 343"/>
    <n v="0"/>
    <n v="0"/>
    <n v="0"/>
    <n v="0"/>
    <n v="0"/>
    <n v="0"/>
    <n v="0"/>
    <n v="0"/>
    <n v="0"/>
    <n v="0"/>
    <n v="0"/>
    <n v="0"/>
    <n v="0"/>
    <n v="0"/>
    <n v="0"/>
    <n v="0"/>
    <n v="0"/>
    <n v="4.1186566136321649E-2"/>
    <n v="4.1186566136321649E-2"/>
    <n v="4.1186566136321649E-2"/>
    <n v="4.1186566136321649E-2"/>
    <n v="4.1186566136321649E-2"/>
    <n v="4.1186566136321649E-2"/>
    <n v="0.14376278780732163"/>
    <n v="0.34892221734392165"/>
    <n v="0.73980440196917319"/>
    <n v="0.34892221734392165"/>
    <n v="0.34892221734392165"/>
    <n v="0.34892221734392165"/>
    <n v="0.34892221734392165"/>
    <n v="0.34892221734392165"/>
    <n v="0.34892221734392165"/>
    <n v="0.34892221734392165"/>
    <n v="0.34892221734392165"/>
    <n v="0.34892221734392165"/>
    <n v="0.34892221734392165"/>
    <n v="0.34892221734392165"/>
    <n v="0.34892221734392165"/>
    <n v="4.1870666081270587"/>
    <n v="0.4120415420233306"/>
    <n v="0.4120415420233306"/>
    <n v="0.4120415420233306"/>
    <n v="0.57696541096649634"/>
    <n v="0.92102239259320751"/>
    <n v="1.9451382022188246"/>
    <n v="1.9451382022188246"/>
    <n v="1.9451382022188246"/>
    <n v="1.9451382022188246"/>
    <n v="1.9451382022188246"/>
    <n v="1.9451382022188246"/>
    <n v="1.9451382022188246"/>
    <n v="16.350079845161467"/>
    <n v="8.9665124217647705"/>
    <n v="8.9665124217647705"/>
    <n v="8.9665124217647705"/>
    <n v="8.9665124217647705"/>
    <n v="8.9665124217647705"/>
    <n v="8.9665124217647705"/>
    <n v="8.9665124217647705"/>
    <n v="8.9665124217647705"/>
    <n v="8.9665124217647705"/>
    <n v="8.9665124217647705"/>
    <n v="8.9665124217647705"/>
    <n v="16.338551297101365"/>
    <n v="114.97018793651385"/>
    <n v="16.338551297101365"/>
    <n v="16.338551297101365"/>
    <n v="16.338551297101365"/>
    <n v="16.338551297101365"/>
    <n v="16.338551297101365"/>
    <n v="16.338551297101365"/>
    <n v="16.338551297101365"/>
    <n v="23.123897558289073"/>
    <n v="23.123897558289073"/>
    <n v="23.123897558289073"/>
    <n v="23.123897558289073"/>
    <n v="24.363316797233395"/>
    <n v="231.22876611009917"/>
    <n v="27.04009201023959"/>
    <n v="27.04009201023959"/>
    <n v="27.04009201023959"/>
    <n v="27.04009201023959"/>
    <n v="27.04009201023959"/>
    <n v="27.04009201023959"/>
    <n v="27.04009201023959"/>
    <n v="27.04009201023959"/>
    <n v="27.04009201023959"/>
    <n v="27.04009201023959"/>
    <n v="27.04009201023959"/>
    <n v="27.04009201023959"/>
    <n v="324.48110412287508"/>
  </r>
  <r>
    <s v="DE Florida"/>
    <x v="30"/>
    <s v="Regulated &amp; Renewable Energy"/>
    <s v="PEF Fossil Hydro Maintenance Inter City BG P12-14 344"/>
    <s v="AFUDC Not Eligible"/>
    <s v="Maintenance"/>
    <s v="Maintenance"/>
    <s v="Fossil Hydro"/>
    <s v="BG - Other Production Plant"/>
    <s v="~"/>
    <s v="PEF Inter City P12-14 344"/>
    <n v="0"/>
    <n v="0"/>
    <n v="0"/>
    <n v="0"/>
    <n v="0"/>
    <n v="0"/>
    <n v="0"/>
    <n v="0"/>
    <n v="0"/>
    <n v="0"/>
    <n v="0"/>
    <n v="0"/>
    <n v="0"/>
    <n v="0"/>
    <n v="0"/>
    <n v="0"/>
    <n v="0"/>
    <n v="6.5932208909678927E-3"/>
    <n v="6.5932208909678927E-3"/>
    <n v="6.5932208909678927E-3"/>
    <n v="6.5932208909678927E-3"/>
    <n v="6.5932208909678927E-3"/>
    <n v="6.5932208909678927E-3"/>
    <n v="2.3013810201553023E-2"/>
    <n v="5.5856107185541695E-2"/>
    <n v="0.11842924273290208"/>
    <n v="5.5856107185541695E-2"/>
    <n v="5.5856107185541695E-2"/>
    <n v="5.5856107185541695E-2"/>
    <n v="5.5856107185541695E-2"/>
    <n v="5.5856107185541695E-2"/>
    <n v="5.5856107185541695E-2"/>
    <n v="5.5856107185541695E-2"/>
    <n v="5.5856107185541695E-2"/>
    <n v="5.5856107185541695E-2"/>
    <n v="5.5856107185541695E-2"/>
    <n v="5.5856107185541695E-2"/>
    <n v="5.5856107185541695E-2"/>
    <n v="0.67027328622650029"/>
    <n v="6.5960364207664768E-2"/>
    <n v="6.5960364207664768E-2"/>
    <n v="6.5960364207664768E-2"/>
    <n v="9.2361690642289537E-2"/>
    <n v="0.14743898625902518"/>
    <n v="0.31138139011087912"/>
    <n v="0.31138139011087912"/>
    <n v="0.31138139011087912"/>
    <n v="0.31138139011087912"/>
    <n v="0.31138139011087912"/>
    <n v="0.31138139011087912"/>
    <n v="0.31138139011087912"/>
    <n v="2.6173515003004626"/>
    <n v="1.4353763088681362"/>
    <n v="1.4353763088681362"/>
    <n v="1.4353763088681362"/>
    <n v="1.4353763088681362"/>
    <n v="1.4353763088681362"/>
    <n v="1.4353763088681362"/>
    <n v="1.4353763088681362"/>
    <n v="1.4353763088681362"/>
    <n v="1.4353763088681362"/>
    <n v="1.4353763088681362"/>
    <n v="1.4353763088681362"/>
    <n v="2.6155079147001445"/>
    <n v="18.404647312249644"/>
    <n v="2.6155079147001445"/>
    <n v="2.6155079147001445"/>
    <n v="2.6155079147001445"/>
    <n v="2.6155079147001445"/>
    <n v="2.6155079147001445"/>
    <n v="2.6155079147001445"/>
    <n v="2.6155079147001445"/>
    <n v="3.7017163427766095"/>
    <n v="3.7017163427766095"/>
    <n v="3.7017163427766095"/>
    <n v="3.7017163427766095"/>
    <n v="3.9001243618286283"/>
    <n v="37.015545135836078"/>
    <n v="4.3286263975600461"/>
    <n v="4.3286263975600461"/>
    <n v="4.3286263975600461"/>
    <n v="4.3286263975600461"/>
    <n v="4.3286263975600461"/>
    <n v="4.3286263975600461"/>
    <n v="4.3286263975600461"/>
    <n v="4.3286263975600461"/>
    <n v="4.3286263975600461"/>
    <n v="4.3286263975600461"/>
    <n v="4.3286263975600461"/>
    <n v="4.3286263975600461"/>
    <n v="51.943516770720542"/>
  </r>
  <r>
    <s v="DE Florida"/>
    <x v="30"/>
    <s v="Regulated &amp; Renewable Energy"/>
    <s v="PEF Fossil Hydro Maintenance Inter City BG P12-14 345"/>
    <s v="AFUDC Not Eligible"/>
    <s v="Maintenance"/>
    <s v="Maintenance"/>
    <s v="Fossil Hydro"/>
    <s v="BG - Other Production Plant"/>
    <s v="~"/>
    <s v="PEF Inter City P12-14 345"/>
    <n v="0"/>
    <n v="0"/>
    <n v="0"/>
    <n v="0"/>
    <n v="0"/>
    <n v="0"/>
    <n v="0"/>
    <n v="0"/>
    <n v="0"/>
    <n v="0"/>
    <n v="0"/>
    <n v="0"/>
    <n v="0"/>
    <n v="0"/>
    <n v="0"/>
    <n v="0"/>
    <n v="0"/>
    <n v="4.4188930989955593E-3"/>
    <n v="4.4188930989955593E-3"/>
    <n v="4.4188930989955593E-3"/>
    <n v="4.4188930989955593E-3"/>
    <n v="4.4188930989955593E-3"/>
    <n v="4.4188930989955593E-3"/>
    <n v="1.5424262096322276E-2"/>
    <n v="3.7435749637490558E-2"/>
    <n v="7.9373370327786186E-2"/>
    <n v="3.7435749637490558E-2"/>
    <n v="3.7435749637490558E-2"/>
    <n v="3.7435749637490558E-2"/>
    <n v="3.7435749637490558E-2"/>
    <n v="3.7435749637490558E-2"/>
    <n v="3.7435749637490558E-2"/>
    <n v="3.7435749637490558E-2"/>
    <n v="3.7435749637490558E-2"/>
    <n v="3.7435749637490558E-2"/>
    <n v="3.7435749637490558E-2"/>
    <n v="3.7435749637490558E-2"/>
    <n v="3.7435749637490558E-2"/>
    <n v="0.44922899564988678"/>
    <n v="4.4207801167980454E-2"/>
    <n v="4.4207801167980454E-2"/>
    <n v="4.4207801167980454E-2"/>
    <n v="6.1902521003073294E-2"/>
    <n v="9.8816473702608362E-2"/>
    <n v="0.20869408150980148"/>
    <n v="0.20869408150980148"/>
    <n v="0.20869408150980148"/>
    <n v="0.20869408150980148"/>
    <n v="0.20869408150980148"/>
    <n v="0.20869408150980148"/>
    <n v="0.20869408150980148"/>
    <n v="1.7542009687782336"/>
    <n v="0.96201883466982685"/>
    <n v="0.96201883466982685"/>
    <n v="0.96201883466982685"/>
    <n v="0.96201883466982685"/>
    <n v="0.96201883466982685"/>
    <n v="0.96201883466982685"/>
    <n v="0.96201883466982685"/>
    <n v="0.96201883466982685"/>
    <n v="0.96201883466982685"/>
    <n v="0.96201883466982685"/>
    <n v="0.96201883466982685"/>
    <n v="1.7529684012712283"/>
    <n v="12.335175582639325"/>
    <n v="1.7529684012712283"/>
    <n v="1.7529684012712283"/>
    <n v="1.7529684012712283"/>
    <n v="1.7529684012712283"/>
    <n v="1.7529684012712283"/>
    <n v="1.7529684012712283"/>
    <n v="1.7529684012712283"/>
    <n v="2.4809644582524801"/>
    <n v="2.4809644582524801"/>
    <n v="2.4809644582524801"/>
    <n v="2.4809644582524801"/>
    <n v="2.6139409395143813"/>
    <n v="24.808577581422902"/>
    <n v="2.901130404569388"/>
    <n v="2.901130404569388"/>
    <n v="2.901130404569388"/>
    <n v="2.901130404569388"/>
    <n v="2.901130404569388"/>
    <n v="2.901130404569388"/>
    <n v="2.901130404569388"/>
    <n v="2.901130404569388"/>
    <n v="2.901130404569388"/>
    <n v="2.901130404569388"/>
    <n v="2.901130404569388"/>
    <n v="2.901130404569388"/>
    <n v="34.813564854832649"/>
  </r>
  <r>
    <s v="DE Florida"/>
    <x v="30"/>
    <s v="Regulated &amp; Renewable Energy"/>
    <s v="PEF Fossil Hydro Maintenance Inter City BG P12-14 346"/>
    <s v="AFUDC Not Eligible"/>
    <s v="Maintenance"/>
    <s v="Maintenance"/>
    <s v="Fossil Hydro"/>
    <s v="BG - Other Production Plant"/>
    <s v="~"/>
    <s v="PEF Inter City P12-14 346"/>
    <n v="0"/>
    <n v="0"/>
    <n v="0"/>
    <n v="0"/>
    <n v="0"/>
    <n v="0"/>
    <n v="0"/>
    <n v="0"/>
    <n v="0"/>
    <n v="0"/>
    <n v="0"/>
    <n v="0"/>
    <n v="0"/>
    <n v="0"/>
    <n v="0"/>
    <n v="0"/>
    <n v="0"/>
    <n v="1.1941359556058086E-4"/>
    <n v="1.1941359556058086E-4"/>
    <n v="1.1941359556058086E-4"/>
    <n v="1.1941359556058086E-4"/>
    <n v="1.1941359556058086E-4"/>
    <n v="1.1941359556058086E-4"/>
    <n v="4.1681628283999283E-4"/>
    <n v="1.0116419127076401E-3"/>
    <n v="2.1449397689111182E-3"/>
    <n v="1.0116419127076401E-3"/>
    <n v="1.0116419127076401E-3"/>
    <n v="1.0116419127076401E-3"/>
    <n v="1.0116419127076401E-3"/>
    <n v="1.0116419127076401E-3"/>
    <n v="1.0116419127076401E-3"/>
    <n v="1.0116419127076401E-3"/>
    <n v="1.0116419127076401E-3"/>
    <n v="1.0116419127076401E-3"/>
    <n v="1.0116419127076401E-3"/>
    <n v="1.0116419127076401E-3"/>
    <n v="1.0116419127076401E-3"/>
    <n v="1.2139702952491678E-2"/>
    <n v="1.1946458923153727E-3"/>
    <n v="1.1946458923153727E-3"/>
    <n v="1.1946458923153727E-3"/>
    <n v="1.6729857061210125E-3"/>
    <n v="2.670877361128002E-3"/>
    <n v="5.6411655087088581E-3"/>
    <n v="5.6411655087088581E-3"/>
    <n v="5.6411655087088581E-3"/>
    <n v="5.6411655087088581E-3"/>
    <n v="5.6411655087088581E-3"/>
    <n v="5.6411655087088581E-3"/>
    <n v="5.6411655087088581E-3"/>
    <n v="4.7415959305157129E-2"/>
    <n v="2.6005542168258872E-2"/>
    <n v="2.6005542168258872E-2"/>
    <n v="2.6005542168258872E-2"/>
    <n v="2.6005542168258872E-2"/>
    <n v="2.6005542168258872E-2"/>
    <n v="2.6005542168258872E-2"/>
    <n v="2.6005542168258872E-2"/>
    <n v="2.6005542168258872E-2"/>
    <n v="2.6005542168258872E-2"/>
    <n v="2.6005542168258872E-2"/>
    <n v="2.6005542168258872E-2"/>
    <n v="4.7375041165776982E-2"/>
    <n v="0.33343600501662451"/>
    <n v="4.7375041165776982E-2"/>
    <n v="4.7375041165776982E-2"/>
    <n v="4.7375041165776982E-2"/>
    <n v="4.7375041165776982E-2"/>
    <n v="4.7375041165776982E-2"/>
    <n v="4.7375041165776982E-2"/>
    <n v="4.7375041165776982E-2"/>
    <n v="6.7053224741526002E-2"/>
    <n v="6.7053224741526002E-2"/>
    <n v="6.7053224741526002E-2"/>
    <n v="6.7053224741526002E-2"/>
    <n v="7.0647845348877872E-2"/>
    <n v="0.67048603247542071"/>
    <n v="7.8411152636518877E-2"/>
    <n v="7.8411152636518877E-2"/>
    <n v="7.8411152636518877E-2"/>
    <n v="7.8411152636518877E-2"/>
    <n v="7.8411152636518877E-2"/>
    <n v="7.8411152636518877E-2"/>
    <n v="7.8411152636518877E-2"/>
    <n v="7.8411152636518877E-2"/>
    <n v="7.8411152636518877E-2"/>
    <n v="7.8411152636518877E-2"/>
    <n v="7.8411152636518877E-2"/>
    <n v="7.8411152636518877E-2"/>
    <n v="0.94093383163822653"/>
  </r>
  <r>
    <s v="DE Florida"/>
    <x v="30"/>
    <s v="Regulated &amp; Renewable Energy"/>
    <s v="PEF Fossil Hydro Maintenance Inter City BG P7-10 341"/>
    <s v="AFUDC Not Eligible"/>
    <s v="Maintenance"/>
    <s v="Maintenance"/>
    <s v="Fossil Hydro"/>
    <s v="BG - Other Production Plant"/>
    <s v="~"/>
    <s v="PEF Inter City new P7-10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360159434779686"/>
    <n v="0.42395557867458894"/>
    <n v="0.64907024111608957"/>
    <n v="0.69464123739133365"/>
    <n v="0.69464123739133365"/>
    <n v="0.69464123739133365"/>
    <n v="0.69464123739133365"/>
    <n v="4.2651923637038101"/>
    <n v="0.69464123739133365"/>
    <n v="0.69464123739133365"/>
    <n v="0.69464123739133365"/>
    <n v="0.69464123739133365"/>
    <n v="0.69464123739133365"/>
    <n v="0.73049112446068021"/>
    <n v="0.73049112446068021"/>
    <n v="0.73049112446068021"/>
    <n v="0.73049112446068021"/>
    <n v="0.73049112446068021"/>
    <n v="0.73049112446068021"/>
    <n v="0.73049112446068021"/>
    <n v="8.5866440581814327"/>
    <n v="0.79287042032688992"/>
    <n v="0.79287042032688992"/>
    <n v="0.79287042032688992"/>
    <n v="0.79287042032688992"/>
    <n v="0.79287042032688992"/>
    <n v="0.79287042032688992"/>
    <n v="0.79287042032688992"/>
    <n v="0.79287042032688992"/>
    <n v="0.79287042032688992"/>
    <n v="0.79287042032688992"/>
    <n v="0.79287042032688992"/>
    <n v="0.79287042032688992"/>
    <n v="9.5144450439226809"/>
    <n v="0.79334757985581861"/>
    <n v="0.79334757985581861"/>
    <n v="0.79334757985581861"/>
    <n v="0.79334757985581861"/>
    <n v="0.79334757985581861"/>
    <n v="0.79334757985581861"/>
    <n v="0.79334757985581861"/>
    <n v="0.79334757985581861"/>
    <n v="0.79334757985581861"/>
    <n v="0.79334757985581861"/>
    <n v="0.79334757985581861"/>
    <n v="0.79334757985581861"/>
    <n v="9.5201709582698228"/>
    <n v="0.9028168034750782"/>
    <n v="0.9028168034750782"/>
    <n v="0.9028168034750782"/>
    <n v="0.9028168034750782"/>
    <n v="0.9028168034750782"/>
    <n v="0.9028168034750782"/>
    <n v="0.9028168034750782"/>
    <n v="0.9028168034750782"/>
    <n v="0.9028168034750782"/>
    <n v="0.9028168034750782"/>
    <n v="0.9028168034750782"/>
    <n v="0.9028168034750782"/>
    <n v="10.833801641700939"/>
    <n v="0.9028168034750782"/>
    <n v="0.9028168034750782"/>
    <n v="0.9028168034750782"/>
    <n v="0.9028168034750782"/>
    <n v="0.9028168034750782"/>
    <n v="0.9028168034750782"/>
    <n v="0.9028168034750782"/>
    <n v="0.9028168034750782"/>
    <n v="0.9028168034750782"/>
    <n v="0.9028168034750782"/>
    <n v="0.9028168034750782"/>
    <n v="0.9028168034750782"/>
    <n v="10.833801641700939"/>
  </r>
  <r>
    <s v="DE Florida"/>
    <x v="30"/>
    <s v="Regulated &amp; Renewable Energy"/>
    <s v="PEF Fossil Hydro Maintenance Inter City BG P7-10 342"/>
    <s v="AFUDC Not Eligible"/>
    <s v="Maintenance"/>
    <s v="Maintenance"/>
    <s v="Fossil Hydro"/>
    <s v="BG - Other Production Plant"/>
    <s v="~"/>
    <s v="PEF Inter City new P7-10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3880632880962678"/>
    <n v="0.44992495875739152"/>
    <n v="0.69096948705566263"/>
    <n v="0.73973328131055249"/>
    <n v="0.73973328131055249"/>
    <n v="0.73973328131055249"/>
    <n v="0.73973328131055249"/>
    <n v="4.538633899864891"/>
    <n v="0.73973328131055249"/>
    <n v="0.73973328131055249"/>
    <n v="0.73973328131055249"/>
    <n v="0.73973328131055249"/>
    <n v="0.73973328131055249"/>
    <n v="0.77822969413373144"/>
    <n v="0.77822969413373144"/>
    <n v="0.77822969413373144"/>
    <n v="0.77822969413373144"/>
    <n v="0.77822969413373144"/>
    <n v="0.77822969413373144"/>
    <n v="0.77822969413373144"/>
    <n v="9.1462742654888824"/>
    <n v="0.84521421876975333"/>
    <n v="0.84521421876975333"/>
    <n v="0.84521421876975333"/>
    <n v="0.84521421876975333"/>
    <n v="0.84521421876975333"/>
    <n v="0.84521421876975333"/>
    <n v="0.84521421876975333"/>
    <n v="0.84521421876975333"/>
    <n v="0.84521421876975333"/>
    <n v="0.84521421876975333"/>
    <n v="0.84521421876975333"/>
    <n v="0.84521421876975333"/>
    <n v="10.142570625237036"/>
    <n v="0.8457266041448831"/>
    <n v="0.8457266041448831"/>
    <n v="0.8457266041448831"/>
    <n v="0.8457266041448831"/>
    <n v="0.8457266041448831"/>
    <n v="0.8457266041448831"/>
    <n v="0.8457266041448831"/>
    <n v="0.8457266041448831"/>
    <n v="0.8457266041448831"/>
    <n v="0.8457266041448831"/>
    <n v="0.8457266041448831"/>
    <n v="0.8457266041448831"/>
    <n v="10.148719249738598"/>
    <n v="0.96328446911232313"/>
    <n v="0.96328446911232313"/>
    <n v="0.96328446911232313"/>
    <n v="0.96328446911232313"/>
    <n v="0.96328446911232313"/>
    <n v="0.96328446911232313"/>
    <n v="0.96328446911232313"/>
    <n v="0.96328446911232313"/>
    <n v="0.96328446911232313"/>
    <n v="0.96328446911232313"/>
    <n v="0.96328446911232313"/>
    <n v="0.96328446911232313"/>
    <n v="11.55941362934788"/>
    <n v="0.96328446911232313"/>
    <n v="0.96328446911232313"/>
    <n v="0.96328446911232313"/>
    <n v="0.96328446911232313"/>
    <n v="0.96328446911232313"/>
    <n v="0.96328446911232313"/>
    <n v="0.96328446911232313"/>
    <n v="0.96328446911232313"/>
    <n v="0.96328446911232313"/>
    <n v="0.96328446911232313"/>
    <n v="0.96328446911232313"/>
    <n v="0.96328446911232313"/>
    <n v="11.55941362934788"/>
  </r>
  <r>
    <s v="DE Florida"/>
    <x v="30"/>
    <s v="Regulated &amp; Renewable Energy"/>
    <s v="PEF Fossil Hydro Maintenance Inter City BG P7-10 343"/>
    <s v="AFUDC Not Eligible"/>
    <s v="Maintenance"/>
    <s v="Maintenance"/>
    <s v="Fossil Hydro"/>
    <s v="BG - Other Production Plant"/>
    <s v="~"/>
    <s v="PEF Inter City new P7-10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362195345644921"/>
    <n v="5.4714305523403919"/>
    <n v="8.4027158054369924"/>
    <n v="8.995720724459753"/>
    <n v="8.995720724459753"/>
    <n v="8.995720724459753"/>
    <n v="8.995720724459753"/>
    <n v="55.193248790180881"/>
    <n v="8.995720724459753"/>
    <n v="8.995720724459753"/>
    <n v="8.995720724459753"/>
    <n v="8.995720724459753"/>
    <n v="8.995720724459753"/>
    <n v="9.4638664567124646"/>
    <n v="9.4638664567124646"/>
    <n v="9.4638664567124646"/>
    <n v="9.4638664567124646"/>
    <n v="9.4638664567124646"/>
    <n v="9.4638664567124646"/>
    <n v="9.4638664567124646"/>
    <n v="111.22566881928603"/>
    <n v="10.278449349912554"/>
    <n v="10.278449349912554"/>
    <n v="10.278449349912554"/>
    <n v="10.278449349912554"/>
    <n v="10.278449349912554"/>
    <n v="10.278449349912554"/>
    <n v="10.278449349912554"/>
    <n v="10.278449349912554"/>
    <n v="10.278449349912554"/>
    <n v="10.278449349912554"/>
    <n v="10.278449349912554"/>
    <n v="10.278449349912554"/>
    <n v="123.34139219895063"/>
    <n v="10.284680346752118"/>
    <n v="10.284680346752118"/>
    <n v="10.284680346752118"/>
    <n v="10.284680346752118"/>
    <n v="10.284680346752118"/>
    <n v="10.284680346752118"/>
    <n v="10.284680346752118"/>
    <n v="10.284680346752118"/>
    <n v="10.284680346752118"/>
    <n v="10.284680346752118"/>
    <n v="10.284680346752118"/>
    <n v="10.284680346752118"/>
    <n v="123.41616416102539"/>
    <n v="11.714232332821876"/>
    <n v="11.714232332821876"/>
    <n v="11.714232332821876"/>
    <n v="11.714232332821876"/>
    <n v="11.714232332821876"/>
    <n v="11.714232332821876"/>
    <n v="11.714232332821876"/>
    <n v="11.714232332821876"/>
    <n v="11.714232332821876"/>
    <n v="11.714232332821876"/>
    <n v="11.714232332821876"/>
    <n v="11.714232332821876"/>
    <n v="140.57078799386252"/>
    <n v="11.714232332821876"/>
    <n v="11.714232332821876"/>
    <n v="11.714232332821876"/>
    <n v="11.714232332821876"/>
    <n v="11.714232332821876"/>
    <n v="11.714232332821876"/>
    <n v="11.714232332821876"/>
    <n v="11.714232332821876"/>
    <n v="11.714232332821876"/>
    <n v="11.714232332821876"/>
    <n v="11.714232332821876"/>
    <n v="11.714232332821876"/>
    <n v="140.57078799386252"/>
  </r>
  <r>
    <s v="DE Florida"/>
    <x v="30"/>
    <s v="Regulated &amp; Renewable Energy"/>
    <s v="PEF Fossil Hydro Maintenance Inter City BG P7-10 344"/>
    <s v="AFUDC Not Eligible"/>
    <s v="Maintenance"/>
    <s v="Maintenance"/>
    <s v="Fossil Hydro"/>
    <s v="BG - Other Production Plant"/>
    <s v="~"/>
    <s v="PEF Inter City new P7-10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1060185661605142"/>
    <n v="0.93367500850273233"/>
    <n v="1.4338856494727095"/>
    <n v="1.5350792710519698"/>
    <n v="1.5350792710519698"/>
    <n v="1.5350792710519698"/>
    <n v="1.5350792710519698"/>
    <n v="9.4184795987993724"/>
    <n v="1.5350792710519698"/>
    <n v="1.5350792710519698"/>
    <n v="1.5350792710519698"/>
    <n v="1.5350792710519698"/>
    <n v="1.5350792710519698"/>
    <n v="1.6149662341341575"/>
    <n v="1.6149662341341575"/>
    <n v="1.6149662341341575"/>
    <n v="1.6149662341341575"/>
    <n v="1.6149662341341575"/>
    <n v="1.6149662341341575"/>
    <n v="1.6149662341341575"/>
    <n v="18.980159994198956"/>
    <n v="1.7539711401563034"/>
    <n v="1.7539711401563034"/>
    <n v="1.7539711401563034"/>
    <n v="1.7539711401563034"/>
    <n v="1.7539711401563034"/>
    <n v="1.7539711401563034"/>
    <n v="1.7539711401563034"/>
    <n v="1.7539711401563034"/>
    <n v="1.7539711401563034"/>
    <n v="1.7539711401563034"/>
    <n v="1.7539711401563034"/>
    <n v="1.7539711401563034"/>
    <n v="21.047653681875634"/>
    <n v="1.7550344317345308"/>
    <n v="1.7550344317345308"/>
    <n v="1.7550344317345308"/>
    <n v="1.7550344317345308"/>
    <n v="1.7550344317345308"/>
    <n v="1.7550344317345308"/>
    <n v="1.7550344317345308"/>
    <n v="1.7550344317345308"/>
    <n v="1.7550344317345308"/>
    <n v="1.7550344317345308"/>
    <n v="1.7550344317345308"/>
    <n v="1.7550344317345308"/>
    <n v="21.060413180814365"/>
    <n v="1.9989900645488456"/>
    <n v="1.9989900645488456"/>
    <n v="1.9989900645488456"/>
    <n v="1.9989900645488456"/>
    <n v="1.9989900645488456"/>
    <n v="1.9989900645488456"/>
    <n v="1.9989900645488456"/>
    <n v="1.9989900645488456"/>
    <n v="1.9989900645488456"/>
    <n v="1.9989900645488456"/>
    <n v="1.9989900645488456"/>
    <n v="1.9989900645488456"/>
    <n v="23.987880774586149"/>
    <n v="1.9989900645488456"/>
    <n v="1.9989900645488456"/>
    <n v="1.9989900645488456"/>
    <n v="1.9989900645488456"/>
    <n v="1.9989900645488456"/>
    <n v="1.9989900645488456"/>
    <n v="1.9989900645488456"/>
    <n v="1.9989900645488456"/>
    <n v="1.9989900645488456"/>
    <n v="1.9989900645488456"/>
    <n v="1.9989900645488456"/>
    <n v="1.9989900645488456"/>
    <n v="23.987880774586149"/>
  </r>
  <r>
    <s v="DE Florida"/>
    <x v="30"/>
    <s v="Regulated &amp; Renewable Energy"/>
    <s v="PEF Fossil Hydro Maintenance Inter City BG P7-10 345"/>
    <s v="AFUDC Not Eligible"/>
    <s v="Maintenance"/>
    <s v="Maintenance"/>
    <s v="Fossil Hydro"/>
    <s v="BG - Other Production Plant"/>
    <s v="~"/>
    <s v="PEF Inter City new P7-10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4047281454200313"/>
    <n v="0.55416750586065666"/>
    <n v="0.8510593373725861"/>
    <n v="0.91112115371006586"/>
    <n v="0.91112115371006586"/>
    <n v="0.91112115371006586"/>
    <n v="0.91112115371006586"/>
    <n v="5.5901842726155087"/>
    <n v="0.91112115371006586"/>
    <n v="0.91112115371006586"/>
    <n v="0.91112115371006586"/>
    <n v="0.91112115371006586"/>
    <n v="0.91112115371006586"/>
    <n v="0.95853675194165167"/>
    <n v="0.95853675194165167"/>
    <n v="0.95853675194165167"/>
    <n v="0.95853675194165167"/>
    <n v="0.95853675194165167"/>
    <n v="0.95853675194165167"/>
    <n v="0.95853675194165167"/>
    <n v="11.265363032141888"/>
    <n v="1.041040836736872"/>
    <n v="1.041040836736872"/>
    <n v="1.041040836736872"/>
    <n v="1.041040836736872"/>
    <n v="1.041040836736872"/>
    <n v="1.041040836736872"/>
    <n v="1.041040836736872"/>
    <n v="1.041040836736872"/>
    <n v="1.041040836736872"/>
    <n v="1.041040836736872"/>
    <n v="1.041040836736872"/>
    <n v="1.041040836736872"/>
    <n v="12.492490040842467"/>
    <n v="1.0416719360343181"/>
    <n v="1.0416719360343181"/>
    <n v="1.0416719360343181"/>
    <n v="1.0416719360343181"/>
    <n v="1.0416719360343181"/>
    <n v="1.0416719360343181"/>
    <n v="1.0416719360343181"/>
    <n v="1.0416719360343181"/>
    <n v="1.0416719360343181"/>
    <n v="1.0416719360343181"/>
    <n v="1.0416719360343181"/>
    <n v="1.0416719360343181"/>
    <n v="12.500063232411813"/>
    <n v="1.1864668946058727"/>
    <n v="1.1864668946058727"/>
    <n v="1.1864668946058727"/>
    <n v="1.1864668946058727"/>
    <n v="1.1864668946058727"/>
    <n v="1.1864668946058727"/>
    <n v="1.1864668946058727"/>
    <n v="1.1864668946058727"/>
    <n v="1.1864668946058727"/>
    <n v="1.1864668946058727"/>
    <n v="1.1864668946058727"/>
    <n v="1.1864668946058727"/>
    <n v="14.237602735270476"/>
    <n v="1.1864668946058727"/>
    <n v="1.1864668946058727"/>
    <n v="1.1864668946058727"/>
    <n v="1.1864668946058727"/>
    <n v="1.1864668946058727"/>
    <n v="1.1864668946058727"/>
    <n v="1.1864668946058727"/>
    <n v="1.1864668946058727"/>
    <n v="1.1864668946058727"/>
    <n v="1.1864668946058727"/>
    <n v="1.1864668946058727"/>
    <n v="1.1864668946058727"/>
    <n v="14.237602735270476"/>
  </r>
  <r>
    <s v="DE Florida"/>
    <x v="30"/>
    <s v="Regulated &amp; Renewable Energy"/>
    <s v="PEF Fossil Hydro Maintenance Inter City BG P7-10 346"/>
    <s v="AFUDC Not Eligible"/>
    <s v="Maintenance"/>
    <s v="Maintenance"/>
    <s v="Fossil Hydro"/>
    <s v="BG - Other Production Plant"/>
    <s v="~"/>
    <s v="PEF Inter City new P7-10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103717934010847"/>
    <n v="0.10359729512306927"/>
    <n v="0.15909890855852699"/>
    <n v="0.17032699690174002"/>
    <n v="0.17032699690174002"/>
    <n v="0.17032699690174002"/>
    <n v="0.17032699690174002"/>
    <n v="1.0450413706286648"/>
    <n v="0.17032699690174002"/>
    <n v="0.17032699690174002"/>
    <n v="0.17032699690174002"/>
    <n v="0.17032699690174002"/>
    <n v="0.17032699690174002"/>
    <n v="0.17919097335558432"/>
    <n v="0.17919097335558432"/>
    <n v="0.17919097335558432"/>
    <n v="0.17919097335558432"/>
    <n v="0.17919097335558432"/>
    <n v="0.17919097335558432"/>
    <n v="0.17919097335558432"/>
    <n v="2.1059717979977903"/>
    <n v="0.19461446883483449"/>
    <n v="0.19461446883483449"/>
    <n v="0.19461446883483449"/>
    <n v="0.19461446883483449"/>
    <n v="0.19461446883483449"/>
    <n v="0.19461446883483449"/>
    <n v="0.19461446883483449"/>
    <n v="0.19461446883483449"/>
    <n v="0.19461446883483449"/>
    <n v="0.19461446883483449"/>
    <n v="0.19461446883483449"/>
    <n v="0.19461446883483449"/>
    <n v="2.3353736260180145"/>
    <n v="0.1947324479286609"/>
    <n v="0.1947324479286609"/>
    <n v="0.1947324479286609"/>
    <n v="0.1947324479286609"/>
    <n v="0.1947324479286609"/>
    <n v="0.1947324479286609"/>
    <n v="0.1947324479286609"/>
    <n v="0.1947324479286609"/>
    <n v="0.1947324479286609"/>
    <n v="0.1947324479286609"/>
    <n v="0.1947324479286609"/>
    <n v="0.1947324479286609"/>
    <n v="2.336789375143931"/>
    <n v="0.22180319191593947"/>
    <n v="0.22180319191593947"/>
    <n v="0.22180319191593947"/>
    <n v="0.22180319191593947"/>
    <n v="0.22180319191593947"/>
    <n v="0.22180319191593947"/>
    <n v="0.22180319191593947"/>
    <n v="0.22180319191593947"/>
    <n v="0.22180319191593947"/>
    <n v="0.22180319191593947"/>
    <n v="0.22180319191593947"/>
    <n v="0.22180319191593947"/>
    <n v="2.6616383029912742"/>
    <n v="0.22180319191593947"/>
    <n v="0.22180319191593947"/>
    <n v="0.22180319191593947"/>
    <n v="0.22180319191593947"/>
    <n v="0.22180319191593947"/>
    <n v="0.22180319191593947"/>
    <n v="0.22180319191593947"/>
    <n v="0.22180319191593947"/>
    <n v="0.22180319191593947"/>
    <n v="0.22180319191593947"/>
    <n v="0.22180319191593947"/>
    <n v="0.22180319191593947"/>
    <n v="2.6616383029912742"/>
  </r>
  <r>
    <s v="DE Florida"/>
    <x v="30"/>
    <s v="Regulated &amp; Renewable Energy"/>
    <s v="PEF Fossil Hydro Maintenance Osprey BG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9119883575904384"/>
    <n v="1.1527360053745561"/>
    <n v="1.1527360053745561"/>
    <n v="1.1527360053745561"/>
    <n v="1.1588907144140554"/>
    <n v="1.1588907144140554"/>
    <n v="1.1588907144140554"/>
    <n v="7.6260789951248782"/>
    <n v="1.313801397803497"/>
    <n v="1.313801397803497"/>
    <n v="1.313801397803497"/>
    <n v="1.313801397803497"/>
    <n v="1.313801397803497"/>
    <n v="1.3840806254345279"/>
    <n v="1.5080509400297908"/>
    <n v="1.5080509400297908"/>
    <n v="1.5080509400297908"/>
    <n v="1.5080509400297908"/>
    <n v="1.5080509400297908"/>
    <n v="1.5596228022458745"/>
    <n v="17.052965116846838"/>
    <n v="1.5596228022458745"/>
    <n v="1.5596228022458745"/>
    <n v="1.5596228022458745"/>
    <n v="1.5596228022458745"/>
    <n v="1.5596228022458745"/>
    <n v="1.5596228022458745"/>
    <n v="1.5700841656988336"/>
    <n v="1.5700841656988336"/>
    <n v="1.5700841656988336"/>
    <n v="1.5700841656988336"/>
    <n v="1.5700841656988336"/>
    <n v="1.5700841656988336"/>
    <n v="18.778241807668248"/>
    <n v="1.6617376204080598"/>
    <n v="1.6617376204080598"/>
    <n v="1.6617376204080598"/>
    <n v="1.6617376204080598"/>
    <n v="1.6617376204080598"/>
    <n v="1.6617376204080598"/>
    <n v="1.672293599863135"/>
    <n v="1.672293599863135"/>
    <n v="1.672293599863135"/>
    <n v="1.672293599863135"/>
    <n v="1.672293599863135"/>
    <n v="1.672293599863135"/>
    <n v="20.004187321627171"/>
    <n v="1.7054642689244039"/>
    <n v="1.7054642689244039"/>
    <n v="1.7054642689244039"/>
    <n v="1.7054642689244039"/>
    <n v="1.7054642689244039"/>
    <n v="1.7910447978629447"/>
    <n v="1.7910447978629447"/>
    <n v="1.7948733780967254"/>
    <n v="1.7948733780967254"/>
    <n v="1.9821197679363576"/>
    <n v="1.9821197679363576"/>
    <n v="1.9821197679363576"/>
    <n v="21.645517000350431"/>
    <n v="1.9821197679363576"/>
    <n v="1.9821197679363576"/>
    <n v="1.9821197679363576"/>
    <n v="1.9821197679363576"/>
    <n v="1.9821197679363576"/>
    <n v="1.9821197679363576"/>
    <n v="1.9821197679363576"/>
    <n v="1.9821197679363576"/>
    <n v="1.9821197679363576"/>
    <n v="1.9821197679363576"/>
    <n v="1.9821197679363576"/>
    <n v="1.9821197679363576"/>
    <n v="23.785437215236289"/>
  </r>
  <r>
    <s v="DE Florida"/>
    <x v="30"/>
    <s v="Regulated &amp; Renewable Energy"/>
    <s v="PEF Fossil Hydro Maintenance Osprey BG-341"/>
    <s v="AFUDC Not Eligible"/>
    <s v="Maintenance"/>
    <s v="Maintenance"/>
    <s v="Fossil Hydro"/>
    <s v="BG - Other Production Plant"/>
    <s v="~"/>
    <s v="PEF Osprey CC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49525727641055"/>
    <n v="16.837784460061489"/>
    <n v="16.837784460061489"/>
    <n v="16.837784460061489"/>
    <n v="16.93219437621002"/>
    <n v="16.93219437621002"/>
    <n v="16.93219437621002"/>
    <n v="112.05946223645557"/>
    <n v="18.922035352736174"/>
    <n v="18.922035352736174"/>
    <n v="18.922035352736174"/>
    <n v="18.922035352736174"/>
    <n v="18.965071726535889"/>
    <n v="19.869919651077453"/>
    <n v="21.366373681464026"/>
    <n v="21.366373681464026"/>
    <n v="21.366373681464026"/>
    <n v="21.366373681464026"/>
    <n v="21.366373681464026"/>
    <n v="22.026223139952954"/>
    <n v="243.38122433583118"/>
    <n v="22.026223139952954"/>
    <n v="22.026223139952954"/>
    <n v="22.026223139952954"/>
    <n v="22.026223139952954"/>
    <n v="22.026223139952954"/>
    <n v="22.026223139952954"/>
    <n v="23.600178250991206"/>
    <n v="23.600178250991206"/>
    <n v="23.600178250991206"/>
    <n v="23.600178250991206"/>
    <n v="23.600178250991206"/>
    <n v="23.600178250991206"/>
    <n v="273.75840834566498"/>
    <n v="24.677447782313976"/>
    <n v="24.677447782313976"/>
    <n v="24.677447782313976"/>
    <n v="24.677447782313976"/>
    <n v="24.677447782313976"/>
    <n v="24.677447782313976"/>
    <n v="26.482954781394053"/>
    <n v="26.482954781394053"/>
    <n v="26.482954781394053"/>
    <n v="26.482954781394053"/>
    <n v="26.482954781394053"/>
    <n v="26.482954781394053"/>
    <n v="306.96241538224814"/>
    <n v="26.857044848028966"/>
    <n v="26.857044848028966"/>
    <n v="26.857044848028966"/>
    <n v="26.857044848028966"/>
    <n v="26.857044848028966"/>
    <n v="27.839609363626945"/>
    <n v="30.382587833858832"/>
    <n v="30.382587833858832"/>
    <n v="30.382587833858832"/>
    <n v="30.433030281729025"/>
    <n v="30.433030281729025"/>
    <n v="30.433030281729025"/>
    <n v="344.57168795053531"/>
    <n v="32.553675404411621"/>
    <n v="32.553675404411621"/>
    <n v="32.553675404411621"/>
    <n v="32.553675404411621"/>
    <n v="32.553675404411621"/>
    <n v="32.553675404411621"/>
    <n v="32.553675404411621"/>
    <n v="32.553675404411621"/>
    <n v="32.553675404411621"/>
    <n v="32.553675404411621"/>
    <n v="32.553675404411621"/>
    <n v="32.553675404411621"/>
    <n v="390.64410485293934"/>
  </r>
  <r>
    <s v="DE Florida"/>
    <x v="30"/>
    <s v="Regulated &amp; Renewable Energy"/>
    <s v="PEF Fossil Hydro Maintenance Osprey BG-342"/>
    <s v="AFUDC Not Eligible"/>
    <s v="Maintenance"/>
    <s v="Maintenance"/>
    <s v="Fossil Hydro"/>
    <s v="BG - Other Production Plant"/>
    <s v="~"/>
    <s v="PEF Osprey CC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921969286985273"/>
    <n v="1.0962626560774373"/>
    <n v="1.0962626560774373"/>
    <n v="1.0962626560774373"/>
    <n v="1.1030951365317423"/>
    <n v="1.1030951365317423"/>
    <n v="1.1030951365317423"/>
    <n v="7.3972930706973905"/>
    <n v="1.1911486412809791"/>
    <n v="1.1911486412809791"/>
    <n v="1.1911486412809791"/>
    <n v="1.1911486412809791"/>
    <n v="1.2004949253406878"/>
    <n v="1.2408998667926947"/>
    <n v="1.2905276409409079"/>
    <n v="1.2905276409409079"/>
    <n v="1.2905276409409079"/>
    <n v="1.2905276409409079"/>
    <n v="1.2905276409409079"/>
    <n v="1.3192781698327818"/>
    <n v="14.977905731794621"/>
    <n v="1.3192781698327818"/>
    <n v="1.3192781698327818"/>
    <n v="1.3192781698327818"/>
    <n v="1.3192781698327818"/>
    <n v="1.3192781698327818"/>
    <n v="1.3192781698327818"/>
    <n v="1.381889021354987"/>
    <n v="1.381889021354987"/>
    <n v="1.381889021354987"/>
    <n v="1.381889021354987"/>
    <n v="1.381889021354987"/>
    <n v="1.381889021354987"/>
    <n v="16.20700314712661"/>
    <n v="1.4249863047545315"/>
    <n v="1.4249863047545315"/>
    <n v="1.4249863047545315"/>
    <n v="1.4249863047545315"/>
    <n v="1.4249863047545315"/>
    <n v="1.4249863047545315"/>
    <n v="1.5085176448072546"/>
    <n v="1.5085176448072546"/>
    <n v="1.5085176448072546"/>
    <n v="1.5085176448072546"/>
    <n v="1.5085176448072546"/>
    <n v="1.5085176448072546"/>
    <n v="17.601023697370717"/>
    <n v="1.5263846193897674"/>
    <n v="1.5263846193897674"/>
    <n v="1.5263846193897674"/>
    <n v="1.5263846193897674"/>
    <n v="1.5263846193897674"/>
    <n v="1.6195813516936233"/>
    <n v="1.7818921859640164"/>
    <n v="1.7818921859640164"/>
    <n v="1.7818921859640164"/>
    <n v="1.7873835411672219"/>
    <n v="1.7873835411672219"/>
    <n v="1.7873835411672219"/>
    <n v="19.959331630036178"/>
    <n v="1.9257222354580124"/>
    <n v="1.9257222354580124"/>
    <n v="1.9257222354580124"/>
    <n v="1.9257222354580124"/>
    <n v="1.9257222354580124"/>
    <n v="1.9257222354580124"/>
    <n v="1.9257222354580124"/>
    <n v="1.9257222354580124"/>
    <n v="1.9257222354580124"/>
    <n v="1.9257222354580124"/>
    <n v="1.9257222354580124"/>
    <n v="1.9257222354580124"/>
    <n v="23.108666825496144"/>
  </r>
  <r>
    <s v="DE Florida"/>
    <x v="30"/>
    <s v="Regulated &amp; Renewable Energy"/>
    <s v="PEF Fossil Hydro Maintenance Osprey BG-343"/>
    <s v="AFUDC Not Eligible"/>
    <s v="Maintenance"/>
    <s v="Maintenance"/>
    <s v="Fossil Hydro"/>
    <s v="BG - Other Production Plant"/>
    <s v="~"/>
    <s v="PEF Osprey CC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57434637891752"/>
    <n v="18.870608384024028"/>
    <n v="18.870608384024028"/>
    <n v="18.870608384024028"/>
    <n v="18.988219854441184"/>
    <n v="18.988219854441184"/>
    <n v="18.988219854441184"/>
    <n v="127.33391935328738"/>
    <n v="20.503936180042512"/>
    <n v="20.503936180042512"/>
    <n v="20.503936180042512"/>
    <n v="20.503936180042512"/>
    <n v="20.66481921784267"/>
    <n v="21.36033303717538"/>
    <n v="22.214604853997688"/>
    <n v="22.214604853997688"/>
    <n v="22.214604853997688"/>
    <n v="22.214604853997688"/>
    <n v="22.214604853997688"/>
    <n v="22.709504473668574"/>
    <n v="257.8234257188451"/>
    <n v="22.709504473668574"/>
    <n v="22.709504473668574"/>
    <n v="22.709504473668574"/>
    <n v="22.709504473668574"/>
    <n v="22.709504473668574"/>
    <n v="22.709504473668574"/>
    <n v="23.787255080219978"/>
    <n v="23.787255080219978"/>
    <n v="23.787255080219978"/>
    <n v="23.787255080219978"/>
    <n v="23.787255080219978"/>
    <n v="23.787255080219978"/>
    <n v="278.98055732333131"/>
    <n v="24.529109171219506"/>
    <n v="24.529109171219506"/>
    <n v="24.529109171219506"/>
    <n v="24.529109171219506"/>
    <n v="24.529109171219506"/>
    <n v="24.529109171219506"/>
    <n v="25.966988076083204"/>
    <n v="25.966988076083204"/>
    <n v="25.966988076083204"/>
    <n v="25.966988076083204"/>
    <n v="25.966988076083204"/>
    <n v="25.966988076083204"/>
    <n v="302.97658348381628"/>
    <n v="26.274544368378056"/>
    <n v="26.274544368378056"/>
    <n v="26.274544368378056"/>
    <n v="26.274544368378056"/>
    <n v="26.274544368378056"/>
    <n v="27.87880982651739"/>
    <n v="30.672780194120257"/>
    <n v="30.672780194120257"/>
    <n v="30.672780194120257"/>
    <n v="30.767307094700914"/>
    <n v="30.767307094700914"/>
    <n v="30.767307094700914"/>
    <n v="343.57179353487123"/>
    <n v="33.148628641723008"/>
    <n v="33.148628641723008"/>
    <n v="33.148628641723008"/>
    <n v="33.148628641723008"/>
    <n v="33.148628641723008"/>
    <n v="33.148628641723008"/>
    <n v="33.148628641723008"/>
    <n v="33.148628641723008"/>
    <n v="33.148628641723008"/>
    <n v="33.148628641723008"/>
    <n v="33.148628641723008"/>
    <n v="33.148628641723008"/>
    <n v="397.78354370067609"/>
  </r>
  <r>
    <s v="DE Florida"/>
    <x v="30"/>
    <s v="Regulated &amp; Renewable Energy"/>
    <s v="PEF Fossil Hydro Maintenance Osprey BG-344"/>
    <s v="AFUDC Not Eligible"/>
    <s v="Maintenance"/>
    <s v="Maintenance"/>
    <s v="Fossil Hydro"/>
    <s v="BG - Other Production Plant"/>
    <s v="~"/>
    <s v="PEF Osprey CC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763315881565916"/>
    <n v="2.8785847843967871"/>
    <n v="2.8785847843967871"/>
    <n v="2.8785847843967871"/>
    <n v="2.8963718958967157"/>
    <n v="2.8963718958967157"/>
    <n v="2.8963718958967157"/>
    <n v="19.401201629037104"/>
    <n v="3.136888150041989"/>
    <n v="3.136888150041989"/>
    <n v="3.136888150041989"/>
    <n v="3.136888150041989"/>
    <n v="3.1599625988606412"/>
    <n v="3.2702077481026723"/>
    <n v="3.4112380784253622"/>
    <n v="3.4112380784253622"/>
    <n v="3.4112380784253622"/>
    <n v="3.4112380784253622"/>
    <n v="3.4112380784253622"/>
    <n v="3.4899175740388393"/>
    <n v="39.523830913296926"/>
    <n v="3.4899175740388393"/>
    <n v="3.4899175740388393"/>
    <n v="3.4899175740388393"/>
    <n v="3.4899175740388393"/>
    <n v="3.4899175740388393"/>
    <n v="3.4899175740388393"/>
    <n v="3.6632584849513932"/>
    <n v="3.6632584849513932"/>
    <n v="3.6632584849513932"/>
    <n v="3.6632584849513932"/>
    <n v="3.6632584849513932"/>
    <n v="3.6632584849513932"/>
    <n v="42.919056353941386"/>
    <n v="3.782485577816622"/>
    <n v="3.782485577816622"/>
    <n v="3.782485577816622"/>
    <n v="3.782485577816622"/>
    <n v="3.782485577816622"/>
    <n v="3.782485577816622"/>
    <n v="4.0094505301862489"/>
    <n v="4.0094505301862489"/>
    <n v="4.0094505301862489"/>
    <n v="4.0094505301862489"/>
    <n v="4.0094505301862489"/>
    <n v="4.0094505301862489"/>
    <n v="46.751616648017226"/>
    <n v="4.0578207415489063"/>
    <n v="4.0578207415489063"/>
    <n v="4.0578207415489063"/>
    <n v="4.0578207415489063"/>
    <n v="4.0578207415489063"/>
    <n v="4.2959883780592074"/>
    <n v="4.7229185363434212"/>
    <n v="4.7229185363434212"/>
    <n v="4.7229185363434212"/>
    <n v="4.7368431305942522"/>
    <n v="4.7368431305942522"/>
    <n v="4.7368431305942522"/>
    <n v="52.964377086616757"/>
    <n v="5.1000364384567209"/>
    <n v="5.1000364384567209"/>
    <n v="5.1000364384567209"/>
    <n v="5.1000364384567209"/>
    <n v="5.1000364384567209"/>
    <n v="5.1000364384567209"/>
    <n v="5.1000364384567209"/>
    <n v="5.1000364384567209"/>
    <n v="5.1000364384567209"/>
    <n v="5.1000364384567209"/>
    <n v="5.1000364384567209"/>
    <n v="5.1000364384567209"/>
    <n v="61.200437261480637"/>
  </r>
  <r>
    <s v="DE Florida"/>
    <x v="30"/>
    <s v="Regulated &amp; Renewable Energy"/>
    <s v="PEF Fossil Hydro Maintenance Osprey BG-345"/>
    <s v="AFUDC Not Eligible"/>
    <s v="Maintenance"/>
    <s v="Maintenance"/>
    <s v="Fossil Hydro"/>
    <s v="BG - Other Production Plant"/>
    <s v="~"/>
    <s v="PEF Osprey CC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420555842137903"/>
    <n v="2.9381852889329561"/>
    <n v="2.9381852889329561"/>
    <n v="2.9381852889329561"/>
    <n v="2.9564975915973477"/>
    <n v="2.9564975915973477"/>
    <n v="2.9564975915973477"/>
    <n v="19.826104225804702"/>
    <n v="3.1924971587256477"/>
    <n v="3.1924971587256477"/>
    <n v="3.1924971587256477"/>
    <n v="3.1924971587256477"/>
    <n v="3.2175469168088831"/>
    <n v="3.3258395818160706"/>
    <n v="3.4588511325757336"/>
    <n v="3.4588511325757336"/>
    <n v="3.4588511325757336"/>
    <n v="3.4588511325757336"/>
    <n v="3.4588511325757336"/>
    <n v="3.5359078311423033"/>
    <n v="40.143538627548516"/>
    <n v="3.5359078311423033"/>
    <n v="3.5359078311423033"/>
    <n v="3.5359078311423033"/>
    <n v="3.5359078311423033"/>
    <n v="3.5359078311423033"/>
    <n v="3.5359078311423033"/>
    <n v="3.7037153243854908"/>
    <n v="3.7037153243854908"/>
    <n v="3.7037153243854908"/>
    <n v="3.7037153243854908"/>
    <n v="3.7037153243854908"/>
    <n v="3.7037153243854908"/>
    <n v="43.43773893316677"/>
    <n v="3.8192231913213726"/>
    <n v="3.8192231913213726"/>
    <n v="3.8192231913213726"/>
    <n v="3.8192231913213726"/>
    <n v="3.8192231913213726"/>
    <n v="3.8192231913213726"/>
    <n v="4.043103773220297"/>
    <n v="4.043103773220297"/>
    <n v="4.043103773220297"/>
    <n v="4.043103773220297"/>
    <n v="4.043103773220297"/>
    <n v="4.043103773220297"/>
    <n v="47.173961787250008"/>
    <n v="4.0909909147885566"/>
    <n v="4.0909909147885566"/>
    <n v="4.0909909147885566"/>
    <n v="4.0909909147885566"/>
    <n v="4.0909909147885566"/>
    <n v="4.3407773815088113"/>
    <n v="4.7758032935783676"/>
    <n v="4.7758032935783676"/>
    <n v="4.7758032935783676"/>
    <n v="4.7905212636672498"/>
    <n v="4.7905212636672498"/>
    <n v="4.7905212636672498"/>
    <n v="53.494705627188452"/>
    <n v="5.1612970192512684"/>
    <n v="5.1612970192512684"/>
    <n v="5.1612970192512684"/>
    <n v="5.1612970192512684"/>
    <n v="5.1612970192512684"/>
    <n v="5.1612970192512684"/>
    <n v="5.1612970192512684"/>
    <n v="5.1612970192512684"/>
    <n v="5.1612970192512684"/>
    <n v="5.1612970192512684"/>
    <n v="5.1612970192512684"/>
    <n v="5.1612970192512684"/>
    <n v="61.935564231015206"/>
  </r>
  <r>
    <s v="DE Florida"/>
    <x v="30"/>
    <s v="Regulated &amp; Renewable Energy"/>
    <s v="PEF Fossil Hydro Maintenance Osprey BG-346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3096293774672285"/>
    <n v="0.8654705485757892"/>
    <n v="0.8654705485757892"/>
    <n v="0.8654705485757892"/>
    <n v="0.8708646122831849"/>
    <n v="0.8708646122831849"/>
    <n v="0.8708646122831849"/>
    <n v="5.8399684203236459"/>
    <n v="0.94038053954465284"/>
    <n v="0.94038053954465284"/>
    <n v="0.94038053954465284"/>
    <n v="0.94038053954465284"/>
    <n v="0.94775918511600199"/>
    <n v="0.97965782423298653"/>
    <n v="1.0188376473151071"/>
    <n v="1.0188376473151071"/>
    <n v="1.0188376473151071"/>
    <n v="1.0188376473151071"/>
    <n v="1.0188376473151071"/>
    <n v="1.0415354340854122"/>
    <n v="11.824662838188548"/>
    <n v="1.0415354340854122"/>
    <n v="1.0415354340854122"/>
    <n v="1.0415354340854122"/>
    <n v="1.0415354340854122"/>
    <n v="1.0415354340854122"/>
    <n v="1.0415354340854122"/>
    <n v="1.0909653942300728"/>
    <n v="1.0909653942300728"/>
    <n v="1.0909653942300728"/>
    <n v="1.0909653942300728"/>
    <n v="1.0909653942300728"/>
    <n v="1.0909653942300728"/>
    <n v="12.795004969892913"/>
    <n v="1.1249898055267058"/>
    <n v="1.1249898055267058"/>
    <n v="1.1249898055267058"/>
    <n v="1.1249898055267058"/>
    <n v="1.1249898055267058"/>
    <n v="1.1249898055267058"/>
    <n v="1.1909358213110106"/>
    <n v="1.1909358213110106"/>
    <n v="1.1909358213110106"/>
    <n v="1.1909358213110106"/>
    <n v="1.1909358213110106"/>
    <n v="1.1909358213110106"/>
    <n v="13.895553761026296"/>
    <n v="1.2050413666520423"/>
    <n v="1.2050413666520423"/>
    <n v="1.2050413666520423"/>
    <n v="1.2050413666520423"/>
    <n v="1.2050413666520423"/>
    <n v="1.2786190402168989"/>
    <n v="1.4067605994807966"/>
    <n v="1.4067605994807966"/>
    <n v="1.4067605994807966"/>
    <n v="1.4110959644477148"/>
    <n v="1.4110959644477148"/>
    <n v="1.4110959644477148"/>
    <n v="15.757395565262641"/>
    <n v="1.5203119870249293"/>
    <n v="1.5203119870249293"/>
    <n v="1.5203119870249293"/>
    <n v="1.5203119870249293"/>
    <n v="1.5203119870249293"/>
    <n v="1.5203119870249293"/>
    <n v="1.5203119870249293"/>
    <n v="1.5203119870249293"/>
    <n v="1.5203119870249293"/>
    <n v="1.5203119870249293"/>
    <n v="1.5203119870249293"/>
    <n v="1.5203119870249293"/>
    <n v="18.24374384429915"/>
  </r>
  <r>
    <s v="DE Florida"/>
    <x v="30"/>
    <s v="Regulated &amp; Renewable Energy"/>
    <s v="PEF Fossil Hydro Maintenance Suwannee BG-341"/>
    <s v="AFUDC Not Eligible"/>
    <s v="Maintenance"/>
    <s v="Maintenance"/>
    <s v="Fossil Hydro"/>
    <s v="BG - Other Production Plant"/>
    <s v="~"/>
    <s v="PEF Suwannee 341"/>
    <n v="0"/>
    <n v="0"/>
    <n v="0"/>
    <n v="0"/>
    <n v="0"/>
    <n v="0"/>
    <n v="0"/>
    <n v="0"/>
    <n v="0"/>
    <n v="0"/>
    <n v="0"/>
    <n v="0"/>
    <n v="0"/>
    <n v="0"/>
    <n v="0"/>
    <n v="0"/>
    <n v="9.1567783917247667E-2"/>
    <n v="1.8839915459638739"/>
    <n v="1.8839915459638739"/>
    <n v="1.8886249673798672"/>
    <n v="1.8886249673798672"/>
    <n v="1.8886249673798672"/>
    <n v="5.0339410590029052"/>
    <n v="5.0339410590029052"/>
    <n v="5.0339410590029052"/>
    <n v="24.627248954993313"/>
    <n v="5.6332068058807367"/>
    <n v="5.6332068058807367"/>
    <n v="5.6332068058807367"/>
    <n v="5.6332068058807367"/>
    <n v="5.6332068058807367"/>
    <n v="5.6332068058807367"/>
    <n v="5.6332068058807367"/>
    <n v="5.6332068058807367"/>
    <n v="5.6332068058807367"/>
    <n v="5.6448594599346045"/>
    <n v="5.6448594599346045"/>
    <n v="6.5149213798138543"/>
    <n v="68.503501552609706"/>
    <n v="7.7817373653798994"/>
    <n v="7.7817373653798994"/>
    <n v="7.7817373653798994"/>
    <n v="7.7817373653798994"/>
    <n v="7.7817373653798994"/>
    <n v="7.7817373653798994"/>
    <n v="7.7817373653798994"/>
    <n v="7.7817373653798994"/>
    <n v="7.7817373653798994"/>
    <n v="7.7817373653798994"/>
    <n v="7.7817373653798994"/>
    <n v="7.7817373653798994"/>
    <n v="93.380848384558774"/>
    <n v="8.1514956727162087"/>
    <n v="8.1514956727162087"/>
    <n v="8.1514956727162087"/>
    <n v="8.1514956727162087"/>
    <n v="8.1514956727162087"/>
    <n v="12.79506662342356"/>
    <n v="12.79506662342356"/>
    <n v="12.79506662342356"/>
    <n v="12.79506662342356"/>
    <n v="12.79506662342356"/>
    <n v="12.79506662342356"/>
    <n v="12.79506662342356"/>
    <n v="130.32294472754597"/>
    <n v="12.978734506953179"/>
    <n v="12.978734506953179"/>
    <n v="12.978734506953179"/>
    <n v="12.978734506953179"/>
    <n v="12.978734506953179"/>
    <n v="12.978734506953179"/>
    <n v="12.978734506953179"/>
    <n v="12.978734506953179"/>
    <n v="12.978734506953179"/>
    <n v="12.978734506953179"/>
    <n v="12.978734506953179"/>
    <n v="12.978734506953179"/>
    <n v="155.74481408343811"/>
    <n v="13.248052602277577"/>
    <n v="13.248052602277577"/>
    <n v="13.248052602277577"/>
    <n v="13.248052602277577"/>
    <n v="13.248052602277577"/>
    <n v="13.248052602277577"/>
    <n v="13.248052602277577"/>
    <n v="13.248052602277577"/>
    <n v="13.248052602277577"/>
    <n v="13.248052602277577"/>
    <n v="13.248052602277577"/>
    <n v="13.248052602277577"/>
    <n v="158.97663122733093"/>
  </r>
  <r>
    <s v="DE Florida"/>
    <x v="30"/>
    <s v="Regulated &amp; Renewable Energy"/>
    <s v="PEF Fossil Hydro Maintenance Suwannee BG-342"/>
    <s v="AFUDC Not Eligible"/>
    <s v="Maintenance"/>
    <s v="Maintenance"/>
    <s v="Fossil Hydro"/>
    <s v="BG - Other Production Plant"/>
    <s v="~"/>
    <s v="PEF Suwannee 342"/>
    <n v="0"/>
    <n v="0"/>
    <n v="0"/>
    <n v="0"/>
    <n v="0"/>
    <n v="0"/>
    <n v="0"/>
    <n v="0"/>
    <n v="0"/>
    <n v="0"/>
    <n v="0"/>
    <n v="0"/>
    <n v="0"/>
    <n v="0"/>
    <n v="0"/>
    <n v="0"/>
    <n v="0.12564030891602207"/>
    <n v="0.21269809592883968"/>
    <n v="0.21269809592883968"/>
    <n v="0.21905562117559704"/>
    <n v="0.21905562117559704"/>
    <n v="0.21905562117559704"/>
    <n v="0.39397861243055693"/>
    <n v="0.39397861243055693"/>
    <n v="0.39397861243055693"/>
    <n v="2.3901392015921634"/>
    <n v="0.41253942992087855"/>
    <n v="0.41253942992087855"/>
    <n v="0.41253942992087855"/>
    <n v="0.41253942992087855"/>
    <n v="0.41253942992087855"/>
    <n v="0.41253942992087855"/>
    <n v="0.41253942992087855"/>
    <n v="0.41253942992087855"/>
    <n v="0.41253942992087855"/>
    <n v="0.42852805596803289"/>
    <n v="0.42852805596803289"/>
    <n v="0.53254159950496005"/>
    <n v="5.1024525807289329"/>
    <n v="0.60417098124965696"/>
    <n v="0.60417098124965696"/>
    <n v="0.60417098124965696"/>
    <n v="0.60417098124965696"/>
    <n v="0.60417098124965696"/>
    <n v="0.60417098124965696"/>
    <n v="0.60417098124965696"/>
    <n v="0.60417098124965696"/>
    <n v="0.60417098124965696"/>
    <n v="0.60417098124965696"/>
    <n v="0.60417098124965696"/>
    <n v="0.60417098124965696"/>
    <n v="7.2500517749958853"/>
    <n v="0.62462948591164347"/>
    <n v="0.62462948591164347"/>
    <n v="0.62462948591164347"/>
    <n v="0.62462948591164347"/>
    <n v="0.62462948591164347"/>
    <n v="0.95840915587417852"/>
    <n v="0.95840915587417852"/>
    <n v="0.95840915587417852"/>
    <n v="0.95840915587417852"/>
    <n v="0.95840915587417852"/>
    <n v="0.95840915587417852"/>
    <n v="0.95840915587417852"/>
    <n v="9.8320115206774688"/>
    <n v="1.002258315910115"/>
    <n v="1.002258315910115"/>
    <n v="1.002258315910115"/>
    <n v="1.002258315910115"/>
    <n v="1.002258315910115"/>
    <n v="1.002258315910115"/>
    <n v="1.002258315910115"/>
    <n v="1.002258315910115"/>
    <n v="1.002258315910115"/>
    <n v="1.002258315910115"/>
    <n v="1.002258315910115"/>
    <n v="1.002258315910115"/>
    <n v="12.027099790921381"/>
    <n v="1.0332347408594595"/>
    <n v="1.0332347408594595"/>
    <n v="1.0332347408594595"/>
    <n v="1.0332347408594595"/>
    <n v="1.0332347408594595"/>
    <n v="1.0332347408594595"/>
    <n v="1.0332347408594595"/>
    <n v="1.0332347408594595"/>
    <n v="1.0332347408594595"/>
    <n v="1.0332347408594595"/>
    <n v="1.0332347408594595"/>
    <n v="1.0332347408594595"/>
    <n v="12.398816890313514"/>
  </r>
  <r>
    <s v="DE Florida"/>
    <x v="30"/>
    <s v="Regulated &amp; Renewable Energy"/>
    <s v="PEF Fossil Hydro Maintenance Suwannee BG-343"/>
    <s v="AFUDC Not Eligible"/>
    <s v="Maintenance"/>
    <s v="Maintenance"/>
    <s v="Fossil Hydro"/>
    <s v="BG - Other Production Plant"/>
    <s v="~"/>
    <s v="PEF Suwannee 343"/>
    <n v="0"/>
    <n v="0"/>
    <n v="0"/>
    <n v="0"/>
    <n v="0"/>
    <n v="0"/>
    <n v="0"/>
    <n v="0"/>
    <n v="0"/>
    <n v="0"/>
    <n v="0"/>
    <n v="0"/>
    <n v="0"/>
    <n v="0"/>
    <n v="0"/>
    <n v="0"/>
    <n v="0.72883975920630051"/>
    <n v="1.2338622083779758"/>
    <n v="1.2338622083779758"/>
    <n v="1.2707422288902759"/>
    <n v="1.2707422288902759"/>
    <n v="1.2707422288902759"/>
    <n v="2.2854709566835636"/>
    <n v="2.2854709566835636"/>
    <n v="2.2854709566835636"/>
    <n v="13.865203732683771"/>
    <n v="2.3931423072798128"/>
    <n v="2.3931423072798128"/>
    <n v="2.3931423072798128"/>
    <n v="2.3931423072798128"/>
    <n v="2.3931423072798128"/>
    <n v="2.3931423072798128"/>
    <n v="2.3931423072798128"/>
    <n v="2.3931423072798128"/>
    <n v="2.3931423072798128"/>
    <n v="2.4858923686159127"/>
    <n v="2.4858923686159127"/>
    <n v="3.0892752055390438"/>
    <n v="29.599340708289187"/>
    <n v="3.5047974355726854"/>
    <n v="3.5047974355726854"/>
    <n v="3.5047974355726854"/>
    <n v="3.5047974355726854"/>
    <n v="3.5047974355726854"/>
    <n v="3.5047974355726854"/>
    <n v="3.5047974355726854"/>
    <n v="3.5047974355726854"/>
    <n v="3.5047974355726854"/>
    <n v="3.5047974355726854"/>
    <n v="3.5047974355726854"/>
    <n v="3.5047974355726854"/>
    <n v="42.057569226872211"/>
    <n v="3.6234772743935983"/>
    <n v="3.6234772743935983"/>
    <n v="3.6234772743935983"/>
    <n v="3.6234772743935983"/>
    <n v="3.6234772743935983"/>
    <n v="5.5597340090539316"/>
    <n v="5.5597340090539316"/>
    <n v="5.5597340090539316"/>
    <n v="5.5597340090539316"/>
    <n v="5.5597340090539316"/>
    <n v="5.5597340090539316"/>
    <n v="5.5597340090539316"/>
    <n v="57.035524435345522"/>
    <n v="5.8141031006115771"/>
    <n v="5.8141031006115771"/>
    <n v="5.8141031006115771"/>
    <n v="5.8141031006115771"/>
    <n v="5.8141031006115771"/>
    <n v="5.8141031006115771"/>
    <n v="5.8141031006115771"/>
    <n v="5.8141031006115771"/>
    <n v="5.8141031006115771"/>
    <n v="5.8141031006115771"/>
    <n v="5.8141031006115771"/>
    <n v="5.8141031006115771"/>
    <n v="69.769237207338918"/>
    <n v="5.9937974224095489"/>
    <n v="5.9937974224095489"/>
    <n v="5.9937974224095489"/>
    <n v="5.9937974224095489"/>
    <n v="5.9937974224095489"/>
    <n v="5.9937974224095489"/>
    <n v="5.9937974224095489"/>
    <n v="5.9937974224095489"/>
    <n v="5.9937974224095489"/>
    <n v="5.9937974224095489"/>
    <n v="5.9937974224095489"/>
    <n v="5.9937974224095489"/>
    <n v="71.925569068914584"/>
  </r>
  <r>
    <s v="DE Florida"/>
    <x v="30"/>
    <s v="Regulated &amp; Renewable Energy"/>
    <s v="PEF Fossil Hydro Maintenance Suwannee BG-344"/>
    <s v="AFUDC Not Eligible"/>
    <s v="Maintenance"/>
    <s v="Maintenance"/>
    <s v="Fossil Hydro"/>
    <s v="BG - Other Production Plant"/>
    <s v="~"/>
    <s v="PEF Suwannee 344"/>
    <n v="0"/>
    <n v="0"/>
    <n v="0"/>
    <n v="0"/>
    <n v="0"/>
    <n v="0"/>
    <n v="0"/>
    <n v="0"/>
    <n v="0"/>
    <n v="0"/>
    <n v="0"/>
    <n v="0"/>
    <n v="0"/>
    <n v="0"/>
    <n v="0"/>
    <n v="0"/>
    <n v="0.18392911518744878"/>
    <n v="0.31137596623067271"/>
    <n v="0.31137596623067271"/>
    <n v="0.32068296335211027"/>
    <n v="0.32068296335211027"/>
    <n v="0.32068296335211027"/>
    <n v="0.57675867094187205"/>
    <n v="0.57675867094187205"/>
    <n v="0.57675867094187205"/>
    <n v="3.4990059505307411"/>
    <n v="0.60393048202387445"/>
    <n v="0.60393048202387445"/>
    <n v="0.60393048202387445"/>
    <n v="0.60393048202387445"/>
    <n v="0.60393048202387445"/>
    <n v="0.60393048202387445"/>
    <n v="0.60393048202387445"/>
    <n v="0.60393048202387445"/>
    <n v="0.60393048202387445"/>
    <n v="0.62733677469609095"/>
    <n v="0.62733677469609095"/>
    <n v="0.77960573356219343"/>
    <n v="7.4696536211692441"/>
    <n v="0.88446641815770877"/>
    <n v="0.88446641815770877"/>
    <n v="0.88446641815770877"/>
    <n v="0.88446641815770877"/>
    <n v="0.88446641815770877"/>
    <n v="0.88446641815770877"/>
    <n v="0.88446641815770877"/>
    <n v="0.88446641815770877"/>
    <n v="0.88446641815770877"/>
    <n v="0.88446641815770877"/>
    <n v="0.88446641815770877"/>
    <n v="0.88446641815770877"/>
    <n v="10.613597017892507"/>
    <n v="0.91441631793909661"/>
    <n v="0.91441631793909661"/>
    <n v="0.91441631793909661"/>
    <n v="0.91441631793909661"/>
    <n v="0.91441631793909661"/>
    <n v="1.4030477125403469"/>
    <n v="1.4030477125403469"/>
    <n v="1.4030477125403469"/>
    <n v="1.4030477125403469"/>
    <n v="1.4030477125403469"/>
    <n v="1.4030477125403469"/>
    <n v="1.4030477125403469"/>
    <n v="14.393415577477914"/>
    <n v="1.4672399871113475"/>
    <n v="1.4672399871113475"/>
    <n v="1.4672399871113475"/>
    <n v="1.4672399871113475"/>
    <n v="1.4672399871113475"/>
    <n v="1.4672399871113475"/>
    <n v="1.4672399871113475"/>
    <n v="1.4672399871113475"/>
    <n v="1.4672399871113475"/>
    <n v="1.4672399871113475"/>
    <n v="1.4672399871113475"/>
    <n v="1.4672399871113475"/>
    <n v="17.606879845336174"/>
    <n v="1.5125874276084219"/>
    <n v="1.5125874276084219"/>
    <n v="1.5125874276084219"/>
    <n v="1.5125874276084219"/>
    <n v="1.5125874276084219"/>
    <n v="1.5125874276084219"/>
    <n v="1.5125874276084219"/>
    <n v="1.5125874276084219"/>
    <n v="1.5125874276084219"/>
    <n v="1.5125874276084219"/>
    <n v="1.5125874276084219"/>
    <n v="1.5125874276084219"/>
    <n v="18.151049131301061"/>
  </r>
  <r>
    <s v="DE Florida"/>
    <x v="30"/>
    <s v="Regulated &amp; Renewable Energy"/>
    <s v="PEF Fossil Hydro Maintenance Suwannee BG-345"/>
    <s v="AFUDC Not Eligible"/>
    <s v="Maintenance"/>
    <s v="Maintenance"/>
    <s v="Fossil Hydro"/>
    <s v="BG - Other Production Plant"/>
    <s v="~"/>
    <s v="PEF Suwannee 345"/>
    <n v="0"/>
    <n v="0"/>
    <n v="0"/>
    <n v="0"/>
    <n v="0"/>
    <n v="0"/>
    <n v="0"/>
    <n v="0"/>
    <n v="0"/>
    <n v="0"/>
    <n v="0"/>
    <n v="0"/>
    <n v="0"/>
    <n v="0"/>
    <n v="0"/>
    <n v="0"/>
    <n v="0.13439242020055475"/>
    <n v="0.22751465776029514"/>
    <n v="0.22751465776029514"/>
    <n v="0.23431504858844038"/>
    <n v="0.23431504858844038"/>
    <n v="0.23431504858844038"/>
    <n v="0.42142318566877407"/>
    <n v="0.42142318566877407"/>
    <n v="0.42142318566877407"/>
    <n v="2.5566364384927884"/>
    <n v="0.44127695079356677"/>
    <n v="0.44127695079356677"/>
    <n v="0.44127695079356677"/>
    <n v="0.44127695079356677"/>
    <n v="0.44127695079356677"/>
    <n v="0.44127695079356677"/>
    <n v="0.44127695079356677"/>
    <n v="0.44127695079356677"/>
    <n v="0.44127695079356677"/>
    <n v="0.45837934546847109"/>
    <n v="0.45837934546847109"/>
    <n v="0.56963847854579186"/>
    <n v="5.4578897266248356"/>
    <n v="0.64625756722197114"/>
    <n v="0.64625756722197114"/>
    <n v="0.64625756722197114"/>
    <n v="0.64625756722197114"/>
    <n v="0.64625756722197114"/>
    <n v="0.64625756722197114"/>
    <n v="0.64625756722197114"/>
    <n v="0.64625756722197114"/>
    <n v="0.64625756722197114"/>
    <n v="0.64625756722197114"/>
    <n v="0.64625756722197114"/>
    <n v="0.64625756722197114"/>
    <n v="7.7550908066636532"/>
    <n v="0.66814121251805558"/>
    <n v="0.66814121251805558"/>
    <n v="0.66814121251805558"/>
    <n v="0.66814121251805558"/>
    <n v="0.66814121251805558"/>
    <n v="1.025171993857428"/>
    <n v="1.025171993857428"/>
    <n v="1.025171993857428"/>
    <n v="1.025171993857428"/>
    <n v="1.025171993857428"/>
    <n v="1.025171993857428"/>
    <n v="1.025171993857428"/>
    <n v="10.516910019592274"/>
    <n v="1.0720756889520473"/>
    <n v="1.0720756889520473"/>
    <n v="1.0720756889520473"/>
    <n v="1.0720756889520473"/>
    <n v="1.0720756889520473"/>
    <n v="1.0720756889520473"/>
    <n v="1.0720756889520473"/>
    <n v="1.0720756889520473"/>
    <n v="1.0720756889520473"/>
    <n v="1.0720756889520473"/>
    <n v="1.0720756889520473"/>
    <n v="1.0720756889520473"/>
    <n v="12.864908267424568"/>
    <n v="1.105209933479302"/>
    <n v="1.105209933479302"/>
    <n v="1.105209933479302"/>
    <n v="1.105209933479302"/>
    <n v="1.105209933479302"/>
    <n v="1.105209933479302"/>
    <n v="1.105209933479302"/>
    <n v="1.105209933479302"/>
    <n v="1.105209933479302"/>
    <n v="1.105209933479302"/>
    <n v="1.105209933479302"/>
    <n v="1.105209933479302"/>
    <n v="13.262519201751621"/>
  </r>
  <r>
    <s v="DE Florida"/>
    <x v="30"/>
    <s v="Regulated &amp; Renewable Energy"/>
    <s v="PEF Fossil Hydro Maintenance Suwannee BG-346"/>
    <s v="AFUDC Not Eligible"/>
    <s v="Maintenance"/>
    <s v="Maintenance"/>
    <s v="Fossil Hydro"/>
    <s v="BG - Other Production Plant"/>
    <s v="~"/>
    <s v="PEF Suwannee 346"/>
    <n v="0"/>
    <n v="0"/>
    <n v="0"/>
    <n v="0"/>
    <n v="0"/>
    <n v="0"/>
    <n v="0"/>
    <n v="0"/>
    <n v="0"/>
    <n v="0"/>
    <n v="0"/>
    <n v="0"/>
    <n v="0"/>
    <n v="0"/>
    <n v="0"/>
    <n v="0"/>
    <n v="4.0686502024590759E-2"/>
    <n v="6.8878702904333233E-2"/>
    <n v="6.8878702904333233E-2"/>
    <n v="7.0937480585280127E-2"/>
    <n v="7.0937480585280127E-2"/>
    <n v="7.0937480585280127E-2"/>
    <n v="0.12758335084177078"/>
    <n v="0.12758335084177078"/>
    <n v="0.12758335084177078"/>
    <n v="0.77400640211440985"/>
    <n v="0.1335939595780386"/>
    <n v="0.1335939595780386"/>
    <n v="0.1335939595780386"/>
    <n v="0.1335939595780386"/>
    <n v="0.1335939595780386"/>
    <n v="0.1335939595780386"/>
    <n v="0.1335939595780386"/>
    <n v="0.1335939595780386"/>
    <n v="0.1335939595780386"/>
    <n v="0.1387716073540623"/>
    <n v="0.1387716073540623"/>
    <n v="0.17245464495729421"/>
    <n v="1.6523434958677665"/>
    <n v="0.19565061614297274"/>
    <n v="0.19565061614297274"/>
    <n v="0.19565061614297274"/>
    <n v="0.19565061614297274"/>
    <n v="0.19565061614297274"/>
    <n v="0.19565061614297274"/>
    <n v="0.19565061614297274"/>
    <n v="0.19565061614297274"/>
    <n v="0.19565061614297274"/>
    <n v="0.19565061614297274"/>
    <n v="0.19565061614297274"/>
    <n v="0.19565061614297274"/>
    <n v="2.3478073937156729"/>
    <n v="0.2022757589695984"/>
    <n v="0.2022757589695984"/>
    <n v="0.2022757589695984"/>
    <n v="0.2022757589695984"/>
    <n v="0.2022757589695984"/>
    <n v="0.31036469423936919"/>
    <n v="0.31036469423936919"/>
    <n v="0.31036469423936919"/>
    <n v="0.31036469423936919"/>
    <n v="0.31036469423936919"/>
    <n v="0.31036469423936919"/>
    <n v="0.31036469423936919"/>
    <n v="3.1839316545235761"/>
    <n v="0.3245645076111367"/>
    <n v="0.3245645076111367"/>
    <n v="0.3245645076111367"/>
    <n v="0.3245645076111367"/>
    <n v="0.3245645076111367"/>
    <n v="0.3245645076111367"/>
    <n v="0.3245645076111367"/>
    <n v="0.3245645076111367"/>
    <n v="0.3245645076111367"/>
    <n v="0.3245645076111367"/>
    <n v="0.3245645076111367"/>
    <n v="0.3245645076111367"/>
    <n v="3.8947740913336406"/>
    <n v="0.33459570211622575"/>
    <n v="0.33459570211622575"/>
    <n v="0.33459570211622575"/>
    <n v="0.33459570211622575"/>
    <n v="0.33459570211622575"/>
    <n v="0.33459570211622575"/>
    <n v="0.33459570211622575"/>
    <n v="0.33459570211622575"/>
    <n v="0.33459570211622575"/>
    <n v="0.33459570211622575"/>
    <n v="0.33459570211622575"/>
    <n v="0.33459570211622575"/>
    <n v="4.0151484253947087"/>
  </r>
  <r>
    <s v="DE Florida"/>
    <x v="30"/>
    <s v="Regulated &amp; Renewable Energy"/>
    <s v="PEF Fossil Hydro Maintenance Tiger Bay BG-341"/>
    <s v="AFUDC Not Eligible"/>
    <s v="Maintenance"/>
    <s v="Maintenance"/>
    <s v="Fossil Hydro"/>
    <s v="BG - Other Production Plant"/>
    <s v="~"/>
    <s v="PEF Tiger Bay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2191109502292794"/>
    <n v="0.72191109502292794"/>
    <n v="0.72191109502292794"/>
    <n v="0.72191109502292794"/>
    <n v="0.72191109502292794"/>
    <n v="0.72191109502292794"/>
    <n v="0.72191109502292794"/>
    <n v="5.0533776651604949"/>
    <n v="0.72191109502292794"/>
    <n v="0.72191109502292794"/>
    <n v="0.72191109502292794"/>
    <n v="0.72191109502292794"/>
    <n v="0.72191109502292794"/>
    <n v="0.72191109502292794"/>
    <n v="0.72191109502292794"/>
    <n v="0.72191109502292794"/>
    <n v="0.72191109502292794"/>
    <n v="0.72191109502292794"/>
    <n v="0.72191109502292794"/>
    <n v="0.72191109502292794"/>
    <n v="8.6629331402751344"/>
    <n v="1.7767121774212136"/>
    <n v="1.7767121774212136"/>
    <n v="1.7767121774212136"/>
    <n v="1.7767121774212136"/>
    <n v="1.7767121774212136"/>
    <n v="7.8848884764261573"/>
    <n v="7.8848884764261573"/>
    <n v="7.8848884764261573"/>
    <n v="7.8848884764261573"/>
    <n v="7.8848884764261573"/>
    <n v="7.8848884764261573"/>
    <n v="7.8848884764261573"/>
    <n v="64.07778022208916"/>
    <n v="11.578215475570666"/>
    <n v="11.578215475570666"/>
    <n v="11.578215475570666"/>
    <n v="11.578215475570666"/>
    <n v="11.578215475570666"/>
    <n v="11.578215475570666"/>
    <n v="11.578215475570666"/>
    <n v="11.578215475570666"/>
    <n v="11.578215475570666"/>
    <n v="11.578215475570666"/>
    <n v="11.578215475570666"/>
    <n v="11.578215475570666"/>
    <n v="138.93858570684796"/>
    <n v="11.578215475570666"/>
    <n v="11.578215475570666"/>
    <n v="11.578215475570666"/>
    <n v="11.578215475570666"/>
    <n v="12.396439050156028"/>
    <n v="12.396439050156028"/>
    <n v="12.829912974830521"/>
    <n v="12.829912974830521"/>
    <n v="12.829912974830521"/>
    <n v="12.829912974830521"/>
    <n v="12.829912974830521"/>
    <n v="12.829912974830521"/>
    <n v="148.08521785157785"/>
    <n v="13.578169889214344"/>
    <n v="13.578169889214344"/>
    <n v="13.578169889214344"/>
    <n v="13.578169889214344"/>
    <n v="13.578169889214344"/>
    <n v="13.578169889214344"/>
    <n v="13.578169889214344"/>
    <n v="13.578169889214344"/>
    <n v="13.578169889214344"/>
    <n v="13.578169889214344"/>
    <n v="13.578169889214344"/>
    <n v="13.578169889214344"/>
    <n v="162.93803867057207"/>
  </r>
  <r>
    <s v="DE Florida"/>
    <x v="30"/>
    <s v="Regulated &amp; Renewable Energy"/>
    <s v="PEF Fossil Hydro Maintenance Tiger Bay BG-342"/>
    <s v="AFUDC Not Eligible"/>
    <s v="Maintenance"/>
    <s v="Maintenance"/>
    <s v="Fossil Hydro"/>
    <s v="BG - Other Production Plant"/>
    <s v="~"/>
    <s v="PEF Tiger Bay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041798343102913"/>
    <n v="0.21041798343102913"/>
    <n v="0.21041798343102913"/>
    <n v="0.21041798343102913"/>
    <n v="0.21041798343102913"/>
    <n v="0.21041798343102913"/>
    <n v="0.21041798343102913"/>
    <n v="1.4729258840172039"/>
    <n v="0.21041798343102913"/>
    <n v="0.21041798343102913"/>
    <n v="0.21041798343102913"/>
    <n v="0.21041798343102913"/>
    <n v="0.21041798343102913"/>
    <n v="0.21041798343102913"/>
    <n v="0.21041798343102913"/>
    <n v="0.21041798343102913"/>
    <n v="0.21041798343102913"/>
    <n v="0.21041798343102913"/>
    <n v="0.21041798343102913"/>
    <n v="0.21041798343102913"/>
    <n v="2.5250158011723496"/>
    <n v="0.70173310553353863"/>
    <n v="0.70173310553353863"/>
    <n v="0.70173310553353863"/>
    <n v="0.70173310553353863"/>
    <n v="0.70173310553353863"/>
    <n v="6.1425840919283345"/>
    <n v="6.1425840919283345"/>
    <n v="6.1425840919283345"/>
    <n v="6.1425840919283345"/>
    <n v="6.1425840919283345"/>
    <n v="6.1425840919283345"/>
    <n v="6.1425840919283345"/>
    <n v="46.506754171166037"/>
    <n v="11.023274880801328"/>
    <n v="11.023274880801328"/>
    <n v="11.023274880801328"/>
    <n v="11.023274880801328"/>
    <n v="11.023274880801328"/>
    <n v="11.023274880801328"/>
    <n v="11.023274880801328"/>
    <n v="11.023274880801328"/>
    <n v="11.023274880801328"/>
    <n v="11.023274880801328"/>
    <n v="11.023274880801328"/>
    <n v="11.023274880801328"/>
    <n v="132.27929856961592"/>
    <n v="11.023274880801328"/>
    <n v="11.023274880801328"/>
    <n v="11.023274880801328"/>
    <n v="11.023274880801328"/>
    <n v="12.135169376196913"/>
    <n v="12.135169376196913"/>
    <n v="12.729041994286794"/>
    <n v="12.729041994286794"/>
    <n v="12.729041994286794"/>
    <n v="12.729041994286794"/>
    <n v="12.729041994286794"/>
    <n v="12.729041994286794"/>
    <n v="144.73769024131988"/>
    <n v="13.761895324548982"/>
    <n v="13.761895324548982"/>
    <n v="13.761895324548982"/>
    <n v="13.761895324548982"/>
    <n v="13.761895324548982"/>
    <n v="13.761895324548982"/>
    <n v="13.761895324548982"/>
    <n v="13.761895324548982"/>
    <n v="13.761895324548982"/>
    <n v="13.761895324548982"/>
    <n v="13.761895324548982"/>
    <n v="13.761895324548982"/>
    <n v="165.14274389458782"/>
  </r>
  <r>
    <s v="DE Florida"/>
    <x v="30"/>
    <s v="Regulated &amp; Renewable Energy"/>
    <s v="PEF Fossil Hydro Maintenance Tiger Bay BG-343"/>
    <s v="AFUDC Not Eligible"/>
    <s v="Maintenance"/>
    <s v="Maintenance"/>
    <s v="Fossil Hydro"/>
    <s v="BG - Other Production Plant"/>
    <s v="~"/>
    <s v="PEF Tiger Bay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6386379623212852"/>
    <n v="0.76386379623212852"/>
    <n v="0.76386379623212852"/>
    <n v="0.76386379623212852"/>
    <n v="0.76386379623212852"/>
    <n v="0.76386379623212852"/>
    <n v="0.76386379623212852"/>
    <n v="5.3470465736249002"/>
    <n v="0.76386379623212852"/>
    <n v="0.76386379623212852"/>
    <n v="0.76386379623212852"/>
    <n v="0.76386379623212852"/>
    <n v="0.76386379623212852"/>
    <n v="0.76386379623212852"/>
    <n v="0.76386379623212852"/>
    <n v="0.76386379623212852"/>
    <n v="0.76386379623212852"/>
    <n v="0.76386379623212852"/>
    <n v="0.76386379623212852"/>
    <n v="0.76386379623212852"/>
    <n v="9.1663655547855427"/>
    <n v="2.5474463028028653"/>
    <n v="2.5474463028028653"/>
    <n v="2.5474463028028653"/>
    <n v="2.5474463028028653"/>
    <n v="2.5474463028028653"/>
    <n v="22.298938086003368"/>
    <n v="22.298938086003368"/>
    <n v="22.298938086003368"/>
    <n v="22.298938086003368"/>
    <n v="22.298938086003368"/>
    <n v="22.298938086003368"/>
    <n v="22.298938086003368"/>
    <n v="168.82979811603792"/>
    <n v="40.016924503831333"/>
    <n v="40.016924503831333"/>
    <n v="40.016924503831333"/>
    <n v="40.016924503831333"/>
    <n v="40.016924503831333"/>
    <n v="40.016924503831333"/>
    <n v="40.016924503831333"/>
    <n v="40.016924503831333"/>
    <n v="40.016924503831333"/>
    <n v="40.016924503831333"/>
    <n v="40.016924503831333"/>
    <n v="40.016924503831333"/>
    <n v="480.20309404597589"/>
    <n v="40.016924503831333"/>
    <n v="40.016924503831333"/>
    <n v="40.016924503831333"/>
    <n v="40.016924503831333"/>
    <n v="44.053330515320987"/>
    <n v="44.053330515320987"/>
    <n v="46.209208270238577"/>
    <n v="46.209208270238577"/>
    <n v="46.209208270238577"/>
    <n v="46.209208270238577"/>
    <n v="46.209208270238577"/>
    <n v="46.209208270238577"/>
    <n v="525.42960866739895"/>
    <n v="49.958671398084071"/>
    <n v="49.958671398084071"/>
    <n v="49.958671398084071"/>
    <n v="49.958671398084071"/>
    <n v="49.958671398084071"/>
    <n v="49.958671398084071"/>
    <n v="49.958671398084071"/>
    <n v="49.958671398084071"/>
    <n v="49.958671398084071"/>
    <n v="49.958671398084071"/>
    <n v="49.958671398084071"/>
    <n v="49.958671398084071"/>
    <n v="599.50405677700883"/>
  </r>
  <r>
    <s v="DE Florida"/>
    <x v="30"/>
    <s v="Regulated &amp; Renewable Energy"/>
    <s v="PEF Fossil Hydro Maintenance Tiger Bay BG-344"/>
    <s v="AFUDC Not Eligible"/>
    <s v="Maintenance"/>
    <s v="Maintenance"/>
    <s v="Fossil Hydro"/>
    <s v="BG - Other Production Plant"/>
    <s v="~"/>
    <s v="PEF Tiger Bay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661407884452642"/>
    <n v="0.32661407884452642"/>
    <n v="0.32661407884452642"/>
    <n v="0.32661407884452642"/>
    <n v="0.32661407884452642"/>
    <n v="0.32661407884452642"/>
    <n v="0.32661407884452642"/>
    <n v="2.2862985519116847"/>
    <n v="0.32661407884452642"/>
    <n v="0.32661407884452642"/>
    <n v="0.32661407884452642"/>
    <n v="0.32661407884452642"/>
    <n v="0.32661407884452642"/>
    <n v="0.32661407884452642"/>
    <n v="0.32661407884452642"/>
    <n v="0.32661407884452642"/>
    <n v="0.32661407884452642"/>
    <n v="0.32661407884452642"/>
    <n v="0.32661407884452642"/>
    <n v="0.32661407884452642"/>
    <n v="3.919368946134318"/>
    <n v="1.0892410815906877"/>
    <n v="1.0892410815906877"/>
    <n v="1.0892410815906877"/>
    <n v="1.0892410815906877"/>
    <n v="1.0892410815906877"/>
    <n v="9.5346177129154555"/>
    <n v="9.5346177129154555"/>
    <n v="9.5346177129154555"/>
    <n v="9.5346177129154555"/>
    <n v="9.5346177129154555"/>
    <n v="9.5346177129154555"/>
    <n v="9.5346177129154555"/>
    <n v="72.188529398361624"/>
    <n v="17.110505464593917"/>
    <n v="17.110505464593917"/>
    <n v="17.110505464593917"/>
    <n v="17.110505464593917"/>
    <n v="17.110505464593917"/>
    <n v="17.110505464593917"/>
    <n v="17.110505464593917"/>
    <n v="17.110505464593917"/>
    <n v="17.110505464593917"/>
    <n v="17.110505464593917"/>
    <n v="17.110505464593917"/>
    <n v="17.110505464593917"/>
    <n v="205.32606557512705"/>
    <n v="17.110505464593917"/>
    <n v="17.110505464593917"/>
    <n v="17.110505464593917"/>
    <n v="17.110505464593917"/>
    <n v="18.836394235853142"/>
    <n v="18.836394235853142"/>
    <n v="19.758205052461967"/>
    <n v="19.758205052461967"/>
    <n v="19.758205052461967"/>
    <n v="19.758205052461967"/>
    <n v="19.758205052461967"/>
    <n v="19.758205052461967"/>
    <n v="224.66404064485371"/>
    <n v="21.361400572137672"/>
    <n v="21.361400572137672"/>
    <n v="21.361400572137672"/>
    <n v="21.361400572137672"/>
    <n v="21.361400572137672"/>
    <n v="21.361400572137672"/>
    <n v="21.361400572137672"/>
    <n v="21.361400572137672"/>
    <n v="21.361400572137672"/>
    <n v="21.361400572137672"/>
    <n v="21.361400572137672"/>
    <n v="21.361400572137672"/>
    <n v="256.33680686565214"/>
  </r>
  <r>
    <s v="DE Florida"/>
    <x v="30"/>
    <s v="Regulated &amp; Renewable Energy"/>
    <s v="PEF Fossil Hydro Maintenance Tiger Bay BG-345"/>
    <s v="AFUDC Not Eligible"/>
    <s v="Maintenance"/>
    <s v="Maintenance"/>
    <s v="Fossil Hydro"/>
    <s v="BG - Other Production Plant"/>
    <s v="~"/>
    <s v="PEF Tiger Bay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57498722493465"/>
    <n v="0.2857498722493465"/>
    <n v="0.2857498722493465"/>
    <n v="0.2857498722493465"/>
    <n v="0.2857498722493465"/>
    <n v="0.2857498722493465"/>
    <n v="0.2857498722493465"/>
    <n v="2.0002491057454255"/>
    <n v="0.2857498722493465"/>
    <n v="0.2857498722493465"/>
    <n v="0.2857498722493465"/>
    <n v="0.2857498722493465"/>
    <n v="0.2857498722493465"/>
    <n v="0.2857498722493465"/>
    <n v="0.2857498722493465"/>
    <n v="0.2857498722493465"/>
    <n v="0.2857498722493465"/>
    <n v="0.2857498722493465"/>
    <n v="0.2857498722493465"/>
    <n v="0.2857498722493465"/>
    <n v="3.4289984669921583"/>
    <n v="0.952961063449562"/>
    <n v="0.952961063449562"/>
    <n v="0.952961063449562"/>
    <n v="0.952961063449562"/>
    <n v="0.952961063449562"/>
    <n v="8.341683054763223"/>
    <n v="8.341683054763223"/>
    <n v="8.341683054763223"/>
    <n v="8.341683054763223"/>
    <n v="8.341683054763223"/>
    <n v="8.341683054763223"/>
    <n v="8.341683054763223"/>
    <n v="63.156586700590367"/>
    <n v="14.96969928141751"/>
    <n v="14.96969928141751"/>
    <n v="14.96969928141751"/>
    <n v="14.96969928141751"/>
    <n v="14.96969928141751"/>
    <n v="14.96969928141751"/>
    <n v="14.96969928141751"/>
    <n v="14.96969928141751"/>
    <n v="14.96969928141751"/>
    <n v="14.96969928141751"/>
    <n v="14.96969928141751"/>
    <n v="14.96969928141751"/>
    <n v="179.63639137701014"/>
    <n v="14.96969928141751"/>
    <n v="14.96969928141751"/>
    <n v="14.96969928141751"/>
    <n v="14.96969928141751"/>
    <n v="16.479655827873"/>
    <n v="16.479655827873"/>
    <n v="17.286136258327407"/>
    <n v="17.286136258327407"/>
    <n v="17.286136258327407"/>
    <n v="17.286136258327407"/>
    <n v="17.286136258327407"/>
    <n v="17.286136258327407"/>
    <n v="196.5549263313805"/>
    <n v="18.688752546870557"/>
    <n v="18.688752546870557"/>
    <n v="18.688752546870557"/>
    <n v="18.688752546870557"/>
    <n v="18.688752546870557"/>
    <n v="18.688752546870557"/>
    <n v="18.688752546870557"/>
    <n v="18.688752546870557"/>
    <n v="18.688752546870557"/>
    <n v="18.688752546870557"/>
    <n v="18.688752546870557"/>
    <n v="18.688752546870557"/>
    <n v="224.26503056244664"/>
  </r>
  <r>
    <s v="DE Florida"/>
    <x v="30"/>
    <s v="Regulated &amp; Renewable Energy"/>
    <s v="PEF Fossil Hydro Maintenance Tiger Bay BG-346"/>
    <s v="AFUDC Not Eligible"/>
    <s v="Maintenance"/>
    <s v="Maintenance"/>
    <s v="Fossil Hydro"/>
    <s v="BG - Other Production Plant"/>
    <s v="~"/>
    <s v="PEF Tiger Bay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168991450036962E-2"/>
    <n v="3.0168991450036962E-2"/>
    <n v="3.0168991450036962E-2"/>
    <n v="3.0168991450036962E-2"/>
    <n v="3.0168991450036962E-2"/>
    <n v="3.0168991450036962E-2"/>
    <n v="3.0168991450036962E-2"/>
    <n v="0.21118294015025874"/>
    <n v="3.0168991450036962E-2"/>
    <n v="3.0168991450036962E-2"/>
    <n v="3.0168991450036962E-2"/>
    <n v="3.0168991450036962E-2"/>
    <n v="3.0168991450036962E-2"/>
    <n v="3.0168991450036962E-2"/>
    <n v="3.0168991450036962E-2"/>
    <n v="3.0168991450036962E-2"/>
    <n v="3.0168991450036962E-2"/>
    <n v="3.0168991450036962E-2"/>
    <n v="3.0168991450036962E-2"/>
    <n v="3.0168991450036962E-2"/>
    <n v="0.36202789740044361"/>
    <n v="0.10061202809686898"/>
    <n v="0.10061202809686898"/>
    <n v="0.10061202809686898"/>
    <n v="0.10061202809686898"/>
    <n v="0.10061202809686898"/>
    <n v="0.88069994576572563"/>
    <n v="0.88069994576572563"/>
    <n v="0.88069994576572563"/>
    <n v="0.88069994576572563"/>
    <n v="0.88069994576572563"/>
    <n v="0.88069994576572563"/>
    <n v="0.88069994576572563"/>
    <n v="6.6679597608444237"/>
    <n v="1.5804736509024646"/>
    <n v="1.5804736509024646"/>
    <n v="1.5804736509024646"/>
    <n v="1.5804736509024646"/>
    <n v="1.5804736509024646"/>
    <n v="1.5804736509024646"/>
    <n v="1.5804736509024646"/>
    <n v="1.5804736509024646"/>
    <n v="1.5804736509024646"/>
    <n v="1.5804736509024646"/>
    <n v="1.5804736509024646"/>
    <n v="1.5804736509024646"/>
    <n v="18.965683810829574"/>
    <n v="1.5804736509024646"/>
    <n v="1.5804736509024646"/>
    <n v="1.5804736509024646"/>
    <n v="1.5804736509024646"/>
    <n v="1.7398884209868031"/>
    <n v="1.7398884209868031"/>
    <n v="1.8250327149232199"/>
    <n v="1.8250327149232199"/>
    <n v="1.8250327149232199"/>
    <n v="1.8250327149232199"/>
    <n v="1.8250327149232199"/>
    <n v="1.8250327149232199"/>
    <n v="20.751867735122786"/>
    <n v="1.9731133974470805"/>
    <n v="1.9731133974470805"/>
    <n v="1.9731133974470805"/>
    <n v="1.9731133974470805"/>
    <n v="1.9731133974470805"/>
    <n v="1.9731133974470805"/>
    <n v="1.9731133974470805"/>
    <n v="1.9731133974470805"/>
    <n v="1.9731133974470805"/>
    <n v="1.9731133974470805"/>
    <n v="1.9731133974470805"/>
    <n v="1.9731133974470805"/>
    <n v="23.677360769364963"/>
  </r>
  <r>
    <s v="DE Florida"/>
    <x v="30"/>
    <s v="Regulated &amp; Renewable Energy"/>
    <s v="PEF Fossil Hydro Maintenance Univ of Florida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0"/>
    <n v="5.6429446050618816E-2"/>
    <n v="5.6429446050618816E-2"/>
    <n v="0.32886810507492259"/>
    <n v="0.32886810507492259"/>
    <n v="0.32886810507492259"/>
    <n v="0.32886810507492259"/>
    <n v="0.32886810507492259"/>
    <n v="0.32886810507492259"/>
    <n v="2.0860675225507728"/>
    <n v="1.328118251103082"/>
    <n v="1.328118251103082"/>
    <n v="1.328118251103082"/>
    <n v="1.328118251103082"/>
    <n v="1.3933542752394681"/>
    <n v="1.3933542752394681"/>
    <n v="1.6344992528773661"/>
    <n v="1.6344992528773661"/>
    <n v="1.6344992528773661"/>
    <n v="8.220850953349089"/>
    <n v="8.4205712071553762"/>
    <n v="8.788513861968072"/>
    <n v="38.432615335995898"/>
    <n v="8.788513861968072"/>
    <n v="8.788513861968072"/>
    <n v="8.788513861968072"/>
    <n v="8.788513861968072"/>
    <n v="8.9913074331182852"/>
    <n v="8.9913074331182852"/>
    <n v="8.9913074331182852"/>
    <n v="8.9913074331182852"/>
    <n v="8.9913074331182852"/>
    <n v="8.9913074331182852"/>
    <n v="9.0658665154042151"/>
    <n v="9.0658665154042151"/>
    <n v="107.23363307739041"/>
    <n v="9.6770975200835387"/>
    <n v="9.6770975200835387"/>
    <n v="9.6770975200835387"/>
    <n v="9.6770975200835387"/>
    <n v="9.6770975200835387"/>
    <n v="9.6770975200835387"/>
    <n v="9.6770975200835387"/>
    <n v="9.6770975200835387"/>
    <n v="14.80960796187242"/>
    <n v="14.80960796187242"/>
    <n v="14.80960796187242"/>
    <n v="15.21432536271114"/>
    <n v="137.05992940899668"/>
    <n v="15.532619579466079"/>
    <n v="15.532619579466079"/>
    <n v="15.532619579466079"/>
    <n v="15.532619579466079"/>
    <n v="15.532619579466079"/>
    <n v="15.532619579466079"/>
    <n v="15.532619579466079"/>
    <n v="15.532619579466079"/>
    <n v="15.532619579466079"/>
    <n v="15.532619579466079"/>
    <n v="15.532619579466079"/>
    <n v="15.532619579466079"/>
    <n v="186.39143495359301"/>
    <n v="15.839752585133343"/>
    <n v="15.839752585133343"/>
    <n v="15.839752585133343"/>
    <n v="15.839752585133343"/>
    <n v="15.839752585133343"/>
    <n v="15.839752585133343"/>
    <n v="15.839752585133343"/>
    <n v="15.839752585133343"/>
    <n v="15.839752585133343"/>
    <n v="15.839752585133343"/>
    <n v="15.839752585133343"/>
    <n v="15.839752585133343"/>
    <n v="190.07703102160011"/>
  </r>
  <r>
    <s v="DE Florida"/>
    <x v="30"/>
    <s v="Regulated &amp; Renewable Energy"/>
    <s v="PEF Fossil Hydro Maintenance Univ of Florida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"/>
    <n v="6.6431083720794176E-2"/>
    <n v="6.6431083720794176E-2"/>
    <n v="0.1281996756222526"/>
    <n v="0.1281996756222526"/>
    <n v="0.1281996756222526"/>
    <n v="0.1281996756222526"/>
    <n v="0.1281996756222526"/>
    <n v="0.1281996756222526"/>
    <n v="0.90206022117510387"/>
    <n v="0.18536636309058824"/>
    <n v="0.18536636309058824"/>
    <n v="0.18536636309058824"/>
    <n v="0.18536636309058824"/>
    <n v="0.26216491569605893"/>
    <n v="0.26216491569605893"/>
    <n v="0.30435852498573335"/>
    <n v="0.30435852498573335"/>
    <n v="0.30435852498573335"/>
    <n v="1.4816295930451269"/>
    <n v="1.6653986017890148"/>
    <n v="1.7775029472508366"/>
    <n v="7.103402000796649"/>
    <n v="1.7775029472508366"/>
    <n v="1.7775029472508366"/>
    <n v="1.7775029472508366"/>
    <n v="1.7775029472508366"/>
    <n v="2.0162419159869032"/>
    <n v="2.0162419159869032"/>
    <n v="2.0162419159869032"/>
    <n v="2.0162419159869032"/>
    <n v="2.0162419159869032"/>
    <n v="2.0162419159869032"/>
    <n v="2.1040166827800046"/>
    <n v="2.1040166827800046"/>
    <n v="23.415496650484776"/>
    <n v="2.3439125881346774"/>
    <n v="2.3439125881346774"/>
    <n v="2.3439125881346774"/>
    <n v="2.3439125881346774"/>
    <n v="2.3439125881346774"/>
    <n v="2.3439125881346774"/>
    <n v="2.3439125881346774"/>
    <n v="2.3439125881346774"/>
    <n v="5.0215415019374872"/>
    <n v="5.0215415019374872"/>
    <n v="5.0215415019374872"/>
    <n v="5.2684854869088458"/>
    <n v="39.084410697798731"/>
    <n v="5.4385170419207149"/>
    <n v="5.4385170419207149"/>
    <n v="5.4385170419207149"/>
    <n v="5.4385170419207149"/>
    <n v="5.4385170419207149"/>
    <n v="5.4385170419207149"/>
    <n v="5.4385170419207149"/>
    <n v="5.4385170419207149"/>
    <n v="5.4385170419207149"/>
    <n v="5.4385170419207149"/>
    <n v="5.4385170419207149"/>
    <n v="5.4385170419207149"/>
    <n v="65.262204503048594"/>
    <n v="5.6080292317580875"/>
    <n v="5.6080292317580875"/>
    <n v="5.6080292317580875"/>
    <n v="5.6080292317580875"/>
    <n v="5.6080292317580875"/>
    <n v="5.6080292317580875"/>
    <n v="5.6080292317580875"/>
    <n v="5.6080292317580875"/>
    <n v="5.6080292317580875"/>
    <n v="5.6080292317580875"/>
    <n v="5.6080292317580875"/>
    <n v="5.6080292317580875"/>
    <n v="67.296350781097047"/>
  </r>
  <r>
    <s v="DE Florida"/>
    <x v="30"/>
    <s v="Regulated &amp; Renewable Energy"/>
    <s v="PEF Fossil Hydro Maintenance Univ of Florida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"/>
    <n v="0.7557208807376804"/>
    <n v="0.7557208807376804"/>
    <n v="1.458401193313777"/>
    <n v="1.458401193313777"/>
    <n v="1.458401193313777"/>
    <n v="1.458401193313777"/>
    <n v="1.458401193313777"/>
    <n v="1.458401193313777"/>
    <n v="10.261848921358023"/>
    <n v="2.1087301806294434"/>
    <n v="2.1087301806294434"/>
    <n v="2.1087301806294434"/>
    <n v="2.1087301806294434"/>
    <n v="2.9823915235380842"/>
    <n v="2.9823915235380842"/>
    <n v="3.4623865768765447"/>
    <n v="3.4623865768765447"/>
    <n v="3.4623865768765447"/>
    <n v="16.85503770628068"/>
    <n v="18.94559636288664"/>
    <n v="20.220896868941917"/>
    <n v="80.808394438332812"/>
    <n v="20.220896868941917"/>
    <n v="20.220896868941917"/>
    <n v="20.220896868941917"/>
    <n v="20.220896868941917"/>
    <n v="22.936782659119913"/>
    <n v="22.936782659119913"/>
    <n v="22.936782659119913"/>
    <n v="22.936782659119913"/>
    <n v="22.936782659119913"/>
    <n v="22.936782659119913"/>
    <n v="23.935305200838332"/>
    <n v="23.935305200838332"/>
    <n v="266.37489383216382"/>
    <n v="26.664356508671109"/>
    <n v="26.664356508671109"/>
    <n v="26.664356508671109"/>
    <n v="26.664356508671109"/>
    <n v="26.664356508671109"/>
    <n v="26.664356508671109"/>
    <n v="26.664356508671109"/>
    <n v="26.664356508671109"/>
    <n v="57.124808529465646"/>
    <n v="57.124808529465646"/>
    <n v="57.124808529465646"/>
    <n v="59.93401153962045"/>
    <n v="444.62328919738633"/>
    <n v="61.868273427176"/>
    <n v="61.868273427176"/>
    <n v="61.868273427176"/>
    <n v="61.868273427176"/>
    <n v="61.868273427176"/>
    <n v="61.868273427176"/>
    <n v="61.868273427176"/>
    <n v="61.868273427176"/>
    <n v="61.868273427176"/>
    <n v="61.868273427176"/>
    <n v="61.868273427176"/>
    <n v="61.868273427176"/>
    <n v="742.41928112611185"/>
    <n v="63.796630194871241"/>
    <n v="63.796630194871241"/>
    <n v="63.796630194871241"/>
    <n v="63.796630194871241"/>
    <n v="63.796630194871241"/>
    <n v="63.796630194871241"/>
    <n v="63.796630194871241"/>
    <n v="63.796630194871241"/>
    <n v="63.796630194871241"/>
    <n v="63.796630194871241"/>
    <n v="63.796630194871241"/>
    <n v="63.796630194871241"/>
    <n v="765.55956233845484"/>
  </r>
  <r>
    <s v="DE Florida"/>
    <x v="30"/>
    <s v="Regulated &amp; Renewable Energy"/>
    <s v="PEF Fossil Hydro Maintenance Univ of Florida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"/>
    <n v="3.5018338402217256E-2"/>
    <n v="3.5018338402217256E-2"/>
    <n v="6.7578900908239675E-2"/>
    <n v="6.7578900908239675E-2"/>
    <n v="6.7578900908239675E-2"/>
    <n v="6.7578900908239675E-2"/>
    <n v="6.7578900908239675E-2"/>
    <n v="6.7578900908239675E-2"/>
    <n v="0.47551008225387259"/>
    <n v="9.7713625422350583E-2"/>
    <n v="9.7713625422350583E-2"/>
    <n v="9.7713625422350583E-2"/>
    <n v="9.7713625422350583E-2"/>
    <n v="0.13819704904437161"/>
    <n v="0.13819704904437161"/>
    <n v="0.16043889737439149"/>
    <n v="0.16043889737439149"/>
    <n v="0.16043889737439149"/>
    <n v="0.78102303274262197"/>
    <n v="0.87789463223482045"/>
    <n v="0.93698907546625498"/>
    <n v="3.7444720323450174"/>
    <n v="0.93698907546625498"/>
    <n v="0.93698907546625498"/>
    <n v="0.93698907546625498"/>
    <n v="0.93698907546625498"/>
    <n v="1.0628375008111286"/>
    <n v="1.0628375008111286"/>
    <n v="1.0628375008111286"/>
    <n v="1.0628375008111286"/>
    <n v="1.0628375008111286"/>
    <n v="1.0628375008111286"/>
    <n v="1.1091069315806708"/>
    <n v="1.1091069315806708"/>
    <n v="12.343195169893132"/>
    <n v="1.2355651938799548"/>
    <n v="1.2355651938799548"/>
    <n v="1.2355651938799548"/>
    <n v="1.2355651938799548"/>
    <n v="1.2355651938799548"/>
    <n v="1.2355651938799548"/>
    <n v="1.2355651938799548"/>
    <n v="1.2355651938799548"/>
    <n v="2.6470369749301872"/>
    <n v="2.6470369749301872"/>
    <n v="2.6470369749301872"/>
    <n v="2.7772094414794832"/>
    <n v="20.602841917309682"/>
    <n v="2.8668389789740667"/>
    <n v="2.8668389789740667"/>
    <n v="2.8668389789740667"/>
    <n v="2.8668389789740667"/>
    <n v="2.8668389789740667"/>
    <n v="2.8668389789740667"/>
    <n v="2.8668389789740667"/>
    <n v="2.8668389789740667"/>
    <n v="2.8668389789740667"/>
    <n v="2.8668389789740667"/>
    <n v="2.8668389789740667"/>
    <n v="2.8668389789740667"/>
    <n v="34.402067747688797"/>
    <n v="2.9561941595127679"/>
    <n v="2.9561941595127679"/>
    <n v="2.9561941595127679"/>
    <n v="2.9561941595127679"/>
    <n v="2.9561941595127679"/>
    <n v="2.9561941595127679"/>
    <n v="2.9561941595127679"/>
    <n v="2.9561941595127679"/>
    <n v="2.9561941595127679"/>
    <n v="2.9561941595127679"/>
    <n v="2.9561941595127679"/>
    <n v="2.9561941595127679"/>
    <n v="35.474329914153223"/>
  </r>
  <r>
    <s v="DE Florida"/>
    <x v="30"/>
    <s v="Regulated &amp; Renewable Energy"/>
    <s v="PEF Fossil Hydro Maintenance Univ of Florida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"/>
    <n v="4.1577332297099055E-2"/>
    <n v="4.1577332297099055E-2"/>
    <n v="8.0236543123836657E-2"/>
    <n v="8.0236543123836657E-2"/>
    <n v="8.0236543123836657E-2"/>
    <n v="8.0236543123836657E-2"/>
    <n v="8.0236543123836657E-2"/>
    <n v="8.0236543123836657E-2"/>
    <n v="0.56457392333721801"/>
    <n v="0.11601555240788065"/>
    <n v="0.11601555240788065"/>
    <n v="0.11601555240788065"/>
    <n v="0.11601555240788065"/>
    <n v="0.16408158961170252"/>
    <n v="0.16408158961170252"/>
    <n v="0.19048937367893176"/>
    <n v="0.19048937367893176"/>
    <n v="0.19048937367893176"/>
    <n v="0.92730996516876407"/>
    <n v="1.0423257787684068"/>
    <n v="1.1124887109705197"/>
    <n v="4.4458179647994136"/>
    <n v="1.1124887109705197"/>
    <n v="1.1124887109705197"/>
    <n v="1.1124887109705197"/>
    <n v="1.1124887109705197"/>
    <n v="1.2619100768238447"/>
    <n v="1.2619100768238447"/>
    <n v="1.2619100768238447"/>
    <n v="1.2619100768238447"/>
    <n v="1.2619100768238447"/>
    <n v="1.2619100768238447"/>
    <n v="1.3168463346585753"/>
    <n v="1.3168463346585753"/>
    <n v="14.655107974142298"/>
    <n v="1.4669912948859551"/>
    <n v="1.4669912948859551"/>
    <n v="1.4669912948859551"/>
    <n v="1.4669912948859551"/>
    <n v="1.4669912948859551"/>
    <n v="1.4669912948859551"/>
    <n v="1.4669912948859551"/>
    <n v="1.4669912948859551"/>
    <n v="3.1428283490728526"/>
    <n v="3.1428283490728526"/>
    <n v="3.1428283490728526"/>
    <n v="3.2973811851753556"/>
    <n v="24.461796591481558"/>
    <n v="3.4037980507304284"/>
    <n v="3.4037980507304284"/>
    <n v="3.4037980507304284"/>
    <n v="3.4037980507304284"/>
    <n v="3.4037980507304284"/>
    <n v="3.4037980507304284"/>
    <n v="3.4037980507304284"/>
    <n v="3.4037980507304284"/>
    <n v="3.4037980507304284"/>
    <n v="3.4037980507304284"/>
    <n v="3.4037980507304284"/>
    <n v="3.4037980507304284"/>
    <n v="40.84557660876515"/>
    <n v="3.5098893539079286"/>
    <n v="3.5098893539079286"/>
    <n v="3.5098893539079286"/>
    <n v="3.5098893539079286"/>
    <n v="3.5098893539079286"/>
    <n v="3.5098893539079286"/>
    <n v="3.5098893539079286"/>
    <n v="3.5098893539079286"/>
    <n v="3.5098893539079286"/>
    <n v="3.5098893539079286"/>
    <n v="3.5098893539079286"/>
    <n v="3.5098893539079286"/>
    <n v="42.118672246895152"/>
  </r>
  <r>
    <s v="DE Florida"/>
    <x v="30"/>
    <s v="Regulated &amp; Renewable Energy"/>
    <s v="PEF Fossil Hydro Maintenance Univ of Florida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"/>
    <n v="1.2909894381892158E-2"/>
    <n v="1.2909894381892158E-2"/>
    <n v="2.4913702733379558E-2"/>
    <n v="2.4913702733379558E-2"/>
    <n v="2.4913702733379558E-2"/>
    <n v="2.4913702733379558E-2"/>
    <n v="2.4913702733379558E-2"/>
    <n v="2.4913702733379558E-2"/>
    <n v="0.17530200516406166"/>
    <n v="3.6023199313033251E-2"/>
    <n v="3.6023199313033251E-2"/>
    <n v="3.6023199313033251E-2"/>
    <n v="3.6023199313033251E-2"/>
    <n v="5.0947857278660712E-2"/>
    <n v="5.0947857278660712E-2"/>
    <n v="5.9147558518067321E-2"/>
    <n v="5.9147558518067321E-2"/>
    <n v="5.9147558518067321E-2"/>
    <n v="0.28793270390847359"/>
    <n v="0.323645481130652"/>
    <n v="0.34543129552058432"/>
    <n v="1.3804406679233663"/>
    <n v="0.34543129552058432"/>
    <n v="0.34543129552058432"/>
    <n v="0.34543129552058432"/>
    <n v="0.34543129552058432"/>
    <n v="0.39182873369945836"/>
    <n v="0.39182873369945836"/>
    <n v="0.39182873369945836"/>
    <n v="0.39182873369945836"/>
    <n v="0.39182873369945836"/>
    <n v="0.39182873369945836"/>
    <n v="0.40888721534369427"/>
    <n v="0.40888721534369427"/>
    <n v="4.5504720149664752"/>
    <n v="0.45550875648777339"/>
    <n v="0.45550875648777339"/>
    <n v="0.45550875648777339"/>
    <n v="0.45550875648777339"/>
    <n v="0.45550875648777339"/>
    <n v="0.45550875648777339"/>
    <n v="0.45550875648777339"/>
    <n v="0.45550875648777339"/>
    <n v="0.97587292379011847"/>
    <n v="0.97587292379011847"/>
    <n v="0.97587292379011847"/>
    <n v="1.023863112015857"/>
    <n v="7.5955519352884"/>
    <n v="1.0569066116969215"/>
    <n v="1.0569066116969215"/>
    <n v="1.0569066116969215"/>
    <n v="1.0569066116969215"/>
    <n v="1.0569066116969215"/>
    <n v="1.0569066116969215"/>
    <n v="1.0569066116969215"/>
    <n v="1.0569066116969215"/>
    <n v="1.0569066116969215"/>
    <n v="1.0569066116969215"/>
    <n v="1.0569066116969215"/>
    <n v="1.0569066116969215"/>
    <n v="12.68287934036306"/>
    <n v="1.0898475374457213"/>
    <n v="1.0898475374457213"/>
    <n v="1.0898475374457213"/>
    <n v="1.0898475374457213"/>
    <n v="1.0898475374457213"/>
    <n v="1.0898475374457213"/>
    <n v="1.0898475374457213"/>
    <n v="1.0898475374457213"/>
    <n v="1.0898475374457213"/>
    <n v="1.0898475374457213"/>
    <n v="1.0898475374457213"/>
    <n v="1.0898475374457213"/>
    <n v="13.078170449348653"/>
  </r>
  <r>
    <s v="DE Florida"/>
    <x v="30"/>
    <s v="Regulated &amp; Renewable Energy"/>
    <s v="PEF Fossil Hydro Maintenance Univ of Florida Other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904084158415831"/>
    <n v="21.904084158415831"/>
    <n v="21.904084158415831"/>
    <n v="21.904084158415831"/>
    <n v="21.904084158415831"/>
    <n v="21.904084158415831"/>
    <n v="21.904084158415831"/>
    <n v="21.904084158415831"/>
    <n v="21.904084158415831"/>
    <n v="21.904084158415831"/>
    <n v="21.904084158415831"/>
    <n v="21.904084158415831"/>
    <n v="262.84900990098998"/>
  </r>
  <r>
    <s v="DE Florida"/>
    <x v="30"/>
    <s v="Regulated &amp; Renewable Energy"/>
    <s v="PEF Fossil Hydro Maintenance Univ of Florida Other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.785522875817001"/>
    <n v="25.785522875817001"/>
    <n v="25.785522875817001"/>
    <n v="25.785522875817001"/>
    <n v="25.785522875817001"/>
    <n v="25.785522875817001"/>
    <n v="25.785522875817001"/>
    <n v="25.785522875817001"/>
    <n v="25.785522875817001"/>
    <n v="25.785522875817001"/>
    <n v="25.785522875817001"/>
    <n v="25.785522875817001"/>
    <n v="309.42627450980399"/>
  </r>
  <r>
    <s v="DE Florida"/>
    <x v="30"/>
    <s v="Regulated &amp; Renewable Energy"/>
    <s v="PEF Fossil Hydro Maintenance Univ of Florida Other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.32159999999999"/>
    <n v="293.32159999999999"/>
    <n v="293.32159999999999"/>
    <n v="293.32159999999999"/>
    <n v="293.32159999999999"/>
    <n v="293.32159999999999"/>
    <n v="293.32159999999999"/>
    <n v="293.32159999999999"/>
    <n v="293.32159999999999"/>
    <n v="293.32159999999999"/>
    <n v="293.32159999999999"/>
    <n v="293.32159999999999"/>
    <n v="3519.8592000000008"/>
  </r>
  <r>
    <s v="DE Florida"/>
    <x v="30"/>
    <s v="Regulated &amp; Renewable Energy"/>
    <s v="PEF Fossil Hydro Maintenance Univ of Florida Other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593941584158419"/>
    <n v="13.593941584158419"/>
    <n v="13.593941584158419"/>
    <n v="13.593941584158419"/>
    <n v="13.593941584158419"/>
    <n v="13.593941584158419"/>
    <n v="13.593941584158419"/>
    <n v="13.593941584158419"/>
    <n v="13.593941584158419"/>
    <n v="13.593941584158419"/>
    <n v="13.593941584158419"/>
    <n v="13.593941584158419"/>
    <n v="163.12729900990101"/>
  </r>
  <r>
    <s v="DE Florida"/>
    <x v="30"/>
    <s v="Regulated &amp; Renewable Energy"/>
    <s v="PEF Fossil Hydro Maintenance Univ of Florida Other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139504950495056"/>
    <n v="16.139504950495056"/>
    <n v="16.139504950495056"/>
    <n v="16.139504950495056"/>
    <n v="16.139504950495056"/>
    <n v="16.139504950495056"/>
    <n v="16.139504950495056"/>
    <n v="16.139504950495056"/>
    <n v="16.139504950495056"/>
    <n v="16.139504950495056"/>
    <n v="16.139504950495056"/>
    <n v="16.139504950495056"/>
    <n v="193.67405940594065"/>
  </r>
  <r>
    <s v="DE Florida"/>
    <x v="30"/>
    <s v="Regulated &amp; Renewable Energy"/>
    <s v="PEF Fossil Hydro Maintenance Univ of Florida Other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121895424836582"/>
    <n v="5.0121895424836582"/>
    <n v="5.0121895424836582"/>
    <n v="5.0121895424836582"/>
    <n v="5.0121895424836582"/>
    <n v="5.0121895424836582"/>
    <n v="5.0121895424836582"/>
    <n v="5.0121895424836582"/>
    <n v="5.0121895424836582"/>
    <n v="5.0121895424836582"/>
    <n v="5.0121895424836582"/>
    <n v="5.0121895424836582"/>
    <n v="60.146274509803909"/>
  </r>
  <r>
    <s v="DE Florida"/>
    <x v="30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0"/>
    <n v="0"/>
    <n v="0"/>
    <n v="2.8497462985770223"/>
    <n v="2.8497462985770223"/>
    <n v="2.8497462985770223"/>
    <n v="4.275452973924768"/>
    <n v="4.275452973924768"/>
    <n v="4.275452973924768"/>
    <n v="4.275452973924768"/>
    <n v="4.275452973924768"/>
    <n v="29.926503765354905"/>
    <n v="4.275452973924768"/>
    <n v="4.275452973924768"/>
    <n v="4.275452973924768"/>
    <n v="4.275452973924768"/>
    <n v="7.1385134603246536"/>
    <n v="7.1385134603246536"/>
    <n v="7.1385134603246536"/>
    <n v="7.1385134603246536"/>
    <n v="7.1385134603246536"/>
    <n v="7.1385134603246536"/>
    <n v="7.1385134603246536"/>
    <n v="7.1385134603246536"/>
    <n v="74.209919578296308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85.662161523895861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85.662161523895861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85.662161523895861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85.662161523895861"/>
  </r>
  <r>
    <s v="DE Florida"/>
    <x v="30"/>
    <s v="Regulated &amp; Renewable Energy"/>
    <s v="PEF RRE Maint Bartow CT 1&amp;3 BG-341"/>
    <s v="AFUDC Not Eligible"/>
    <s v="Maintenance"/>
    <s v="Maintenance"/>
    <s v="Fossil Hydro"/>
    <s v="BG - Other Production Plant"/>
    <s v="~"/>
    <s v="PEF Bartow CT 1&amp;3-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8330633753108909E-2"/>
    <n v="0.58233495722867346"/>
    <n v="0.58233495722867346"/>
    <n v="0.58233495722867346"/>
    <n v="0.58233495722867346"/>
    <n v="0.58233495722867346"/>
    <n v="0.58233495722867346"/>
    <n v="3.5923403771251499"/>
    <n v="0.58233495722867346"/>
    <n v="0.58233495722867346"/>
    <n v="0.58233495722867346"/>
    <n v="0.58233495722867346"/>
    <n v="0.58233495722867346"/>
    <n v="0.58233495722867346"/>
    <n v="0.58233495722867346"/>
    <n v="0.58233495722867346"/>
    <n v="0.66069832631437653"/>
    <n v="0.66069832631437653"/>
    <n v="0.66069832631437653"/>
    <n v="0.66069832631437653"/>
    <n v="7.3014729630868933"/>
    <n v="0.7794283223527132"/>
    <n v="0.7794283223527132"/>
    <n v="0.7794283223527132"/>
    <n v="0.7794283223527132"/>
    <n v="0.7794283223527132"/>
    <n v="0.7794283223527132"/>
    <n v="0.7794283223527132"/>
    <n v="0.7794283223527132"/>
    <n v="0.7794283223527132"/>
    <n v="0.98002732032356477"/>
    <n v="0.98002732032356477"/>
    <n v="0.98002732032356477"/>
    <n v="9.9549368621451126"/>
    <n v="1.1008060515328322"/>
    <n v="1.1008060515328322"/>
    <n v="1.1008060515328322"/>
    <n v="1.1008060515328322"/>
    <n v="1.1008060515328322"/>
    <n v="1.1008060515328322"/>
    <n v="1.1008060515328322"/>
    <n v="1.1008060515328322"/>
    <n v="1.1008060515328322"/>
    <n v="1.1008060515328322"/>
    <n v="1.1008060515328322"/>
    <n v="1.1008060515328322"/>
    <n v="13.209672618393983"/>
    <n v="1.2242902862933867"/>
    <n v="1.2242902862933867"/>
    <n v="1.2242902862933867"/>
    <n v="1.2242902862933867"/>
    <n v="1.2242902862933867"/>
    <n v="1.2242902862933867"/>
    <n v="1.2242902862933867"/>
    <n v="1.2242902862933867"/>
    <n v="1.2242902862933867"/>
    <n v="1.2242902862933867"/>
    <n v="1.2242902862933867"/>
    <n v="1.2242902862933867"/>
    <n v="14.691483435520643"/>
    <n v="1.2242902862933867"/>
    <n v="1.2242902862933867"/>
    <n v="1.2242902862933867"/>
    <n v="1.2242902862933867"/>
    <n v="1.2242902862933867"/>
    <n v="1.2242902862933867"/>
    <n v="1.2242902862933867"/>
    <n v="1.2242902862933867"/>
    <n v="1.2242902862933867"/>
    <n v="1.2242902862933867"/>
    <n v="1.2242902862933867"/>
    <n v="1.2242902862933867"/>
    <n v="14.691483435520643"/>
  </r>
  <r>
    <s v="DE Florida"/>
    <x v="30"/>
    <s v="Regulated &amp; Renewable Energy"/>
    <s v="PEF RRE Maint Bartow CT 1&amp;3 BG-342"/>
    <s v="AFUDC Not Eligible"/>
    <s v="Maintenance"/>
    <s v="Maintenance"/>
    <s v="Fossil Hydro"/>
    <s v="BG - Other Production Plant"/>
    <s v="~"/>
    <s v="PEF Bartow CT 1&amp;3-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073463610320341"/>
    <n v="0.77423836110542832"/>
    <n v="0.77423836110542832"/>
    <n v="0.77423836110542832"/>
    <n v="0.77423836110542832"/>
    <n v="0.77423836110542832"/>
    <n v="0.77423836110542832"/>
    <n v="4.7761648027357735"/>
    <n v="0.77423836110542832"/>
    <n v="0.77423836110542832"/>
    <n v="0.77423836110542832"/>
    <n v="0.77423836110542832"/>
    <n v="0.77423836110542832"/>
    <n v="0.77423836110542832"/>
    <n v="0.77423836110542832"/>
    <n v="0.77423836110542832"/>
    <n v="0.87842569469836862"/>
    <n v="0.87842569469836862"/>
    <n v="0.87842569469836862"/>
    <n v="0.87842569469836862"/>
    <n v="9.7076096676369001"/>
    <n v="1.0362821249292575"/>
    <n v="1.0362821249292575"/>
    <n v="1.0362821249292575"/>
    <n v="1.0362821249292575"/>
    <n v="1.0362821249292575"/>
    <n v="1.0362821249292575"/>
    <n v="1.0362821249292575"/>
    <n v="1.0362821249292575"/>
    <n v="1.0362821249292575"/>
    <n v="1.3029867723154782"/>
    <n v="1.3029867723154782"/>
    <n v="1.3029867723154782"/>
    <n v="13.235499441309754"/>
    <n v="1.4635670805162375"/>
    <n v="1.4635670805162375"/>
    <n v="1.4635670805162375"/>
    <n v="1.4635670805162375"/>
    <n v="1.4635670805162375"/>
    <n v="1.4635670805162375"/>
    <n v="1.4635670805162375"/>
    <n v="1.4635670805162375"/>
    <n v="1.4635670805162375"/>
    <n v="1.4635670805162375"/>
    <n v="1.4635670805162375"/>
    <n v="1.4635670805162375"/>
    <n v="17.562804966194854"/>
    <n v="1.627744467356208"/>
    <n v="1.627744467356208"/>
    <n v="1.627744467356208"/>
    <n v="1.627744467356208"/>
    <n v="1.627744467356208"/>
    <n v="1.627744467356208"/>
    <n v="1.627744467356208"/>
    <n v="1.627744467356208"/>
    <n v="1.627744467356208"/>
    <n v="1.627744467356208"/>
    <n v="1.627744467356208"/>
    <n v="1.627744467356208"/>
    <n v="19.532933608274501"/>
    <n v="1.627744467356208"/>
    <n v="1.627744467356208"/>
    <n v="1.627744467356208"/>
    <n v="1.627744467356208"/>
    <n v="1.627744467356208"/>
    <n v="1.627744467356208"/>
    <n v="1.627744467356208"/>
    <n v="1.627744467356208"/>
    <n v="1.627744467356208"/>
    <n v="1.627744467356208"/>
    <n v="1.627744467356208"/>
    <n v="1.627744467356208"/>
    <n v="19.532933608274501"/>
  </r>
  <r>
    <s v="DE Florida"/>
    <x v="30"/>
    <s v="Regulated &amp; Renewable Energy"/>
    <s v="PEF RRE Maint Bartow CT 1&amp;3 BG-343"/>
    <s v="AFUDC Not Eligible"/>
    <s v="Maintenance"/>
    <s v="Maintenance"/>
    <s v="Fossil Hydro"/>
    <s v="BG - Other Production Plant"/>
    <s v="~"/>
    <s v="PEF Bartow CT 1&amp;3-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5042361872001979"/>
    <n v="2.6675046089979464"/>
    <n v="2.6675046089979464"/>
    <n v="2.6675046089979464"/>
    <n v="2.6675046089979464"/>
    <n v="2.6675046089979464"/>
    <n v="2.6675046089979464"/>
    <n v="16.455451272707698"/>
    <n v="2.6675046089979464"/>
    <n v="2.6675046089979464"/>
    <n v="2.6675046089979464"/>
    <n v="2.6675046089979464"/>
    <n v="2.6675046089979464"/>
    <n v="2.6675046089979464"/>
    <n v="2.6675046089979464"/>
    <n v="2.6675046089979464"/>
    <n v="3.0264640800341933"/>
    <n v="3.0264640800341933"/>
    <n v="3.0264640800341933"/>
    <n v="3.0264640800341933"/>
    <n v="33.445893192120352"/>
    <n v="3.5703311581258199"/>
    <n v="3.5703311581258199"/>
    <n v="3.5703311581258199"/>
    <n v="3.5703311581258199"/>
    <n v="3.5703311581258199"/>
    <n v="3.5703311581258199"/>
    <n v="3.5703311581258199"/>
    <n v="3.5703311581258199"/>
    <n v="3.5703311581258199"/>
    <n v="4.4892159769148989"/>
    <n v="4.4892159769148989"/>
    <n v="4.4892159769148989"/>
    <n v="45.600628353877077"/>
    <n v="5.0424677063025465"/>
    <n v="5.0424677063025465"/>
    <n v="5.0424677063025465"/>
    <n v="5.0424677063025465"/>
    <n v="5.0424677063025465"/>
    <n v="5.0424677063025465"/>
    <n v="5.0424677063025465"/>
    <n v="5.0424677063025465"/>
    <n v="5.0424677063025465"/>
    <n v="5.0424677063025465"/>
    <n v="5.0424677063025465"/>
    <n v="5.0424677063025465"/>
    <n v="60.509612475630554"/>
    <n v="5.6081125491434269"/>
    <n v="5.6081125491434269"/>
    <n v="5.6081125491434269"/>
    <n v="5.6081125491434269"/>
    <n v="5.6081125491434269"/>
    <n v="5.6081125491434269"/>
    <n v="5.6081125491434269"/>
    <n v="5.6081125491434269"/>
    <n v="5.6081125491434269"/>
    <n v="5.6081125491434269"/>
    <n v="5.6081125491434269"/>
    <n v="5.6081125491434269"/>
    <n v="67.29735058972112"/>
    <n v="5.6081125491434269"/>
    <n v="5.6081125491434269"/>
    <n v="5.6081125491434269"/>
    <n v="5.6081125491434269"/>
    <n v="5.6081125491434269"/>
    <n v="5.6081125491434269"/>
    <n v="5.6081125491434269"/>
    <n v="5.6081125491434269"/>
    <n v="5.6081125491434269"/>
    <n v="5.6081125491434269"/>
    <n v="5.6081125491434269"/>
    <n v="5.6081125491434269"/>
    <n v="67.29735058972112"/>
  </r>
  <r>
    <s v="DE Florida"/>
    <x v="30"/>
    <s v="Regulated &amp; Renewable Energy"/>
    <s v="PEF RRE Maint Bartow CT 1&amp;3 BG-344"/>
    <s v="AFUDC Not Eligible"/>
    <s v="Maintenance"/>
    <s v="Maintenance"/>
    <s v="Fossil Hydro"/>
    <s v="BG - Other Production Plant"/>
    <s v="~"/>
    <s v="PEF Bartow CT 1&amp;3-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363307331612747"/>
    <n v="0.67295926369657566"/>
    <n v="0.67295926369657566"/>
    <n v="0.67295926369657566"/>
    <n v="0.67295926369657566"/>
    <n v="0.67295926369657566"/>
    <n v="0.67295926369657566"/>
    <n v="4.1513886554955812"/>
    <n v="0.67295926369657566"/>
    <n v="0.67295926369657566"/>
    <n v="0.67295926369657566"/>
    <n v="0.67295926369657566"/>
    <n v="0.67295926369657566"/>
    <n v="0.67295926369657566"/>
    <n v="0.67295926369657566"/>
    <n v="0.67295926369657566"/>
    <n v="0.76351772065692158"/>
    <n v="0.76351772065692158"/>
    <n v="0.76351772065692158"/>
    <n v="0.76351772065692158"/>
    <n v="8.4377449922002921"/>
    <n v="0.90072475197254431"/>
    <n v="0.90072475197254431"/>
    <n v="0.90072475197254431"/>
    <n v="0.90072475197254431"/>
    <n v="0.90072475197254431"/>
    <n v="0.90072475197254431"/>
    <n v="0.90072475197254431"/>
    <n v="0.90072475197254431"/>
    <n v="0.90072475197254431"/>
    <n v="1.1325414277482435"/>
    <n v="1.1325414277482435"/>
    <n v="1.1325414277482435"/>
    <n v="11.504147050997629"/>
    <n v="1.2721160231178947"/>
    <n v="1.2721160231178947"/>
    <n v="1.2721160231178947"/>
    <n v="1.2721160231178947"/>
    <n v="1.2721160231178947"/>
    <n v="1.2721160231178947"/>
    <n v="1.2721160231178947"/>
    <n v="1.2721160231178947"/>
    <n v="1.2721160231178947"/>
    <n v="1.2721160231178947"/>
    <n v="1.2721160231178947"/>
    <n v="1.2721160231178947"/>
    <n v="15.26539227741474"/>
    <n v="1.4148171587290372"/>
    <n v="1.4148171587290372"/>
    <n v="1.4148171587290372"/>
    <n v="1.4148171587290372"/>
    <n v="1.4148171587290372"/>
    <n v="1.4148171587290372"/>
    <n v="1.4148171587290372"/>
    <n v="1.4148171587290372"/>
    <n v="1.4148171587290372"/>
    <n v="1.4148171587290372"/>
    <n v="1.4148171587290372"/>
    <n v="1.4148171587290372"/>
    <n v="16.977805904748443"/>
    <n v="1.4148171587290372"/>
    <n v="1.4148171587290372"/>
    <n v="1.4148171587290372"/>
    <n v="1.4148171587290372"/>
    <n v="1.4148171587290372"/>
    <n v="1.4148171587290372"/>
    <n v="1.4148171587290372"/>
    <n v="1.4148171587290372"/>
    <n v="1.4148171587290372"/>
    <n v="1.4148171587290372"/>
    <n v="1.4148171587290372"/>
    <n v="1.4148171587290372"/>
    <n v="16.977805904748443"/>
  </r>
  <r>
    <s v="DE Florida"/>
    <x v="30"/>
    <s v="Regulated &amp; Renewable Energy"/>
    <s v="PEF RRE Maint Bartow CT 1&amp;3 BG-345"/>
    <s v="AFUDC Not Eligible"/>
    <s v="Maintenance"/>
    <s v="Maintenance"/>
    <s v="Fossil Hydro"/>
    <s v="BG - Other Production Plant"/>
    <s v="~"/>
    <s v="PEF Bartow CT 1&amp;3-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364010698051477"/>
    <n v="0.85066730846912209"/>
    <n v="0.85066730846912209"/>
    <n v="0.85066730846912209"/>
    <n v="0.85066730846912209"/>
    <n v="0.85066730846912209"/>
    <n v="0.85066730846912209"/>
    <n v="5.2476439577952467"/>
    <n v="0.85066730846912209"/>
    <n v="0.85066730846912209"/>
    <n v="0.85066730846912209"/>
    <n v="0.85066730846912209"/>
    <n v="0.85066730846912209"/>
    <n v="0.85066730846912209"/>
    <n v="0.85066730846912209"/>
    <n v="0.85066730846912209"/>
    <n v="0.96513949571329372"/>
    <n v="0.96513949571329372"/>
    <n v="0.96513949571329372"/>
    <n v="0.96513949571329372"/>
    <n v="10.66589645060615"/>
    <n v="1.1385787249931882"/>
    <n v="1.1385787249931882"/>
    <n v="1.1385787249931882"/>
    <n v="1.1385787249931882"/>
    <n v="1.1385787249931882"/>
    <n v="1.1385787249931882"/>
    <n v="1.1385787249931882"/>
    <n v="1.1385787249931882"/>
    <n v="1.1385787249931882"/>
    <n v="1.4316111242459406"/>
    <n v="1.4316111242459406"/>
    <n v="1.4316111242459406"/>
    <n v="14.542041897676514"/>
    <n v="1.6080431191360531"/>
    <n v="1.6080431191360531"/>
    <n v="1.6080431191360531"/>
    <n v="1.6080431191360531"/>
    <n v="1.6080431191360531"/>
    <n v="1.6080431191360531"/>
    <n v="1.6080431191360531"/>
    <n v="1.6080431191360531"/>
    <n v="1.6080431191360531"/>
    <n v="1.6080431191360531"/>
    <n v="1.6080431191360531"/>
    <n v="1.6080431191360531"/>
    <n v="19.296517429632633"/>
    <n v="1.7884272783183104"/>
    <n v="1.7884272783183104"/>
    <n v="1.7884272783183104"/>
    <n v="1.7884272783183104"/>
    <n v="1.7884272783183104"/>
    <n v="1.7884272783183104"/>
    <n v="1.7884272783183104"/>
    <n v="1.7884272783183104"/>
    <n v="1.7884272783183104"/>
    <n v="1.7884272783183104"/>
    <n v="1.7884272783183104"/>
    <n v="1.7884272783183104"/>
    <n v="21.461127339819722"/>
    <n v="1.7884272783183104"/>
    <n v="1.7884272783183104"/>
    <n v="1.7884272783183104"/>
    <n v="1.7884272783183104"/>
    <n v="1.7884272783183104"/>
    <n v="1.7884272783183104"/>
    <n v="1.7884272783183104"/>
    <n v="1.7884272783183104"/>
    <n v="1.7884272783183104"/>
    <n v="1.7884272783183104"/>
    <n v="1.7884272783183104"/>
    <n v="1.7884272783183104"/>
    <n v="21.461127339819722"/>
  </r>
  <r>
    <s v="DE Florida"/>
    <x v="30"/>
    <s v="Regulated &amp; Renewable Energy"/>
    <s v="PEF RRE Maint Bartow CT 1&amp;3 BG-346"/>
    <s v="AFUDC Not Eligible"/>
    <s v="Maintenance"/>
    <s v="Maintenance"/>
    <s v="Fossil Hydro"/>
    <s v="BG - Other Production Plant"/>
    <s v="~"/>
    <s v="PEF Bartow CT 1&amp;3-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6680259338725498E-3"/>
    <n v="4.541168284790853E-2"/>
    <n v="4.541168284790853E-2"/>
    <n v="4.541168284790853E-2"/>
    <n v="4.541168284790853E-2"/>
    <n v="4.541168284790853E-2"/>
    <n v="4.541168284790853E-2"/>
    <n v="0.28013812302132374"/>
    <n v="4.541168284790853E-2"/>
    <n v="4.541168284790853E-2"/>
    <n v="4.541168284790853E-2"/>
    <n v="4.541168284790853E-2"/>
    <n v="4.541168284790853E-2"/>
    <n v="4.541168284790853E-2"/>
    <n v="4.541168284790853E-2"/>
    <n v="4.541168284790853E-2"/>
    <n v="5.1522620238218984E-2"/>
    <n v="5.1522620238218984E-2"/>
    <n v="5.1522620238218984E-2"/>
    <n v="5.1522620238218984E-2"/>
    <n v="0.56938394373614409"/>
    <n v="6.0781430580441213E-2"/>
    <n v="6.0781430580441213E-2"/>
    <n v="6.0781430580441213E-2"/>
    <n v="6.0781430580441213E-2"/>
    <n v="6.0781430580441213E-2"/>
    <n v="6.0781430580441213E-2"/>
    <n v="6.0781430580441213E-2"/>
    <n v="6.0781430580441213E-2"/>
    <n v="6.0781430580441213E-2"/>
    <n v="7.6424554803676506E-2"/>
    <n v="7.6424554803676506E-2"/>
    <n v="7.6424554803676506E-2"/>
    <n v="0.7763065396350004"/>
    <n v="8.5843129746437957E-2"/>
    <n v="8.5843129746437957E-2"/>
    <n v="8.5843129746437957E-2"/>
    <n v="8.5843129746437957E-2"/>
    <n v="8.5843129746437957E-2"/>
    <n v="8.5843129746437957E-2"/>
    <n v="8.5843129746437957E-2"/>
    <n v="8.5843129746437957E-2"/>
    <n v="8.5843129746437957E-2"/>
    <n v="8.5843129746437957E-2"/>
    <n v="8.5843129746437957E-2"/>
    <n v="8.5843129746437957E-2"/>
    <n v="1.0301175569572554"/>
    <n v="9.5472685444673258E-2"/>
    <n v="9.5472685444673258E-2"/>
    <n v="9.5472685444673258E-2"/>
    <n v="9.5472685444673258E-2"/>
    <n v="9.5472685444673258E-2"/>
    <n v="9.5472685444673258E-2"/>
    <n v="9.5472685444673258E-2"/>
    <n v="9.5472685444673258E-2"/>
    <n v="9.5472685444673258E-2"/>
    <n v="9.5472685444673258E-2"/>
    <n v="9.5472685444673258E-2"/>
    <n v="9.5472685444673258E-2"/>
    <n v="1.1456722253360792"/>
    <n v="9.5472685444673258E-2"/>
    <n v="9.5472685444673258E-2"/>
    <n v="9.5472685444673258E-2"/>
    <n v="9.5472685444673258E-2"/>
    <n v="9.5472685444673258E-2"/>
    <n v="9.5472685444673258E-2"/>
    <n v="9.5472685444673258E-2"/>
    <n v="9.5472685444673258E-2"/>
    <n v="9.5472685444673258E-2"/>
    <n v="9.5472685444673258E-2"/>
    <n v="9.5472685444673258E-2"/>
    <n v="9.5472685444673258E-2"/>
    <n v="1.1456722253360792"/>
  </r>
  <r>
    <s v="DE Florida"/>
    <x v="30"/>
    <s v="Regulated &amp; Renewable Energy"/>
    <s v="PEF RRE Maint Bartow CT 2&amp;4 BG"/>
    <s v="AFUDC Not Eligible"/>
    <s v="Maintenance"/>
    <s v="Maintenance"/>
    <s v="Fossil Hydro"/>
    <s v="BG - Other Production Plant"/>
    <s v="~"/>
    <s v="PEF Bartow CT 2&amp;4-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463920833333326"/>
    <n v="21.463920833333326"/>
    <n v="21.463920833333326"/>
    <n v="21.463920833333326"/>
    <n v="21.463920833333326"/>
    <n v="21.463920833333326"/>
    <n v="21.463920833333326"/>
    <n v="21.463920833333326"/>
    <n v="21.463920833333326"/>
    <n v="21.463920833333326"/>
    <n v="21.463920833333326"/>
    <n v="21.463920833333326"/>
    <n v="257.56704999999994"/>
    <n v="21.463920833333326"/>
    <n v="21.463920833333326"/>
    <n v="21.463920833333326"/>
    <n v="21.463920833333326"/>
    <n v="21.463920833333326"/>
    <n v="21.463920833333326"/>
    <n v="21.463920833333326"/>
    <n v="21.463920833333326"/>
    <n v="21.463920833333326"/>
    <n v="21.463920833333326"/>
    <n v="21.463920833333326"/>
    <n v="21.463920833333326"/>
    <n v="257.56704999999994"/>
    <n v="21.463920833333326"/>
    <n v="21.463920833333326"/>
    <n v="21.463920833333326"/>
    <n v="21.463920833333326"/>
    <n v="21.463920833333326"/>
    <n v="21.463920833333326"/>
    <n v="21.463920833333326"/>
    <n v="21.463920833333326"/>
    <n v="21.463920833333326"/>
    <n v="21.463920833333326"/>
    <n v="21.463920833333326"/>
    <n v="21.463920833333326"/>
    <n v="257.56704999999994"/>
    <n v="21.463920833333326"/>
    <n v="21.463920833333326"/>
    <n v="21.463920833333326"/>
    <n v="21.463920833333326"/>
    <n v="21.463920833333326"/>
    <n v="21.463920833333326"/>
    <n v="21.463920833333326"/>
    <n v="21.463920833333326"/>
    <n v="21.463920833333326"/>
    <n v="21.463920833333326"/>
    <n v="21.463920833333326"/>
    <n v="21.463920833333326"/>
    <n v="257.56704999999994"/>
    <n v="21.463920833333326"/>
    <n v="21.463920833333326"/>
    <n v="21.463920833333326"/>
    <n v="21.463920833333326"/>
    <n v="21.463920833333326"/>
    <n v="21.463920833333326"/>
    <n v="21.463920833333326"/>
    <n v="21.463920833333326"/>
    <n v="21.463920833333326"/>
    <n v="21.463920833333326"/>
    <n v="21.463920833333326"/>
    <n v="21.463920833333326"/>
    <n v="257.56704999999994"/>
  </r>
  <r>
    <s v="DE Florida"/>
    <x v="30"/>
    <s v="Regulated &amp; Renewable Energy"/>
    <s v="PEF RRE Maint Bartow CT 2&amp;4 BG-341"/>
    <s v="AFUDC Not Eligible"/>
    <s v="Maintenance"/>
    <s v="Maintenance"/>
    <s v="Fossil Hydro"/>
    <s v="BG - Other Production Plant"/>
    <s v="~"/>
    <s v="PEF Bartow CT 2&amp;4-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101905678424153E-2"/>
    <n v="6.6101905678424153E-2"/>
    <n v="6.6101905678424153E-2"/>
    <n v="6.6101905678424153E-2"/>
    <n v="6.6101905678424153E-2"/>
    <n v="6.6101905678424153E-2"/>
    <n v="6.6101905678424153E-2"/>
    <n v="6.6101905678424153E-2"/>
    <n v="6.6101905678424153E-2"/>
    <n v="6.6101905678424153E-2"/>
    <n v="6.6101905678424153E-2"/>
    <n v="6.6101905678424153E-2"/>
    <n v="0.79322286814108967"/>
    <n v="0.15421344588372538"/>
    <n v="0.15421344588372538"/>
    <n v="0.15421344588372538"/>
    <n v="0.15421344588372538"/>
    <n v="0.15421344588372538"/>
    <n v="0.15421344588372538"/>
    <n v="0.15421344588372538"/>
    <n v="0.15421344588372538"/>
    <n v="0.15421344588372538"/>
    <n v="0.15421344588372538"/>
    <n v="0.15421344588372538"/>
    <n v="0.15421344588372538"/>
    <n v="1.8505613506047049"/>
    <n v="0.15421344588372538"/>
    <n v="0.15421344588372538"/>
    <n v="0.15421344588372538"/>
    <n v="0.15421344588372538"/>
    <n v="0.15421344588372538"/>
    <n v="0.15421344588372538"/>
    <n v="0.15421344588372538"/>
    <n v="0.15421344588372538"/>
    <n v="0.15421344588372538"/>
    <n v="0.15421344588372538"/>
    <n v="0.15421344588372538"/>
    <n v="0.15421344588372538"/>
    <n v="1.8505613506047049"/>
    <n v="0.15421344588372538"/>
    <n v="0.15421344588372538"/>
    <n v="0.15421344588372538"/>
    <n v="0.15421344588372538"/>
    <n v="0.15421344588372538"/>
    <n v="0.15421344588372538"/>
    <n v="0.15421344588372538"/>
    <n v="0.15421344588372538"/>
    <n v="0.15421344588372538"/>
    <n v="0.15421344588372538"/>
    <n v="0.15421344588372538"/>
    <n v="0.15421344588372538"/>
    <n v="1.8505613506047049"/>
    <n v="0.15421344588372538"/>
    <n v="0.15421344588372538"/>
    <n v="0.15421344588372538"/>
    <n v="0.15421344588372538"/>
    <n v="0.15421344588372538"/>
    <n v="0.15421344588372538"/>
    <n v="0.15421344588372538"/>
    <n v="0.15421344588372538"/>
    <n v="0.15421344588372538"/>
    <n v="0.15421344588372538"/>
    <n v="0.15421344588372538"/>
    <n v="0.15421344588372538"/>
    <n v="1.8505613506047049"/>
  </r>
  <r>
    <s v="DE Florida"/>
    <x v="30"/>
    <s v="Regulated &amp; Renewable Energy"/>
    <s v="PEF RRE Maint Bartow CT 2&amp;4 BG-342"/>
    <s v="AFUDC Not Eligible"/>
    <s v="Maintenance"/>
    <s v="Maintenance"/>
    <s v="Fossil Hydro"/>
    <s v="BG - Other Production Plant"/>
    <s v="~"/>
    <s v="PEF Bartow CT 2&amp;4-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906885394607813E-2"/>
    <n v="2.1906885394607813E-2"/>
    <n v="2.1906885394607813E-2"/>
    <n v="2.1906885394607813E-2"/>
    <n v="2.1906885394607813E-2"/>
    <n v="2.1906885394607813E-2"/>
    <n v="2.1906885394607813E-2"/>
    <n v="2.1906885394607813E-2"/>
    <n v="2.1906885394607813E-2"/>
    <n v="2.1906885394607813E-2"/>
    <n v="2.1906885394607813E-2"/>
    <n v="2.1906885394607813E-2"/>
    <n v="0.26288262473529372"/>
    <n v="5.1108001359558751E-2"/>
    <n v="5.1108001359558751E-2"/>
    <n v="5.1108001359558751E-2"/>
    <n v="5.1108001359558751E-2"/>
    <n v="5.1108001359558751E-2"/>
    <n v="5.1108001359558751E-2"/>
    <n v="5.1108001359558751E-2"/>
    <n v="5.1108001359558751E-2"/>
    <n v="5.1108001359558751E-2"/>
    <n v="5.1108001359558751E-2"/>
    <n v="5.1108001359558751E-2"/>
    <n v="5.1108001359558751E-2"/>
    <n v="0.61329601631470487"/>
    <n v="5.1108001359558751E-2"/>
    <n v="5.1108001359558751E-2"/>
    <n v="5.1108001359558751E-2"/>
    <n v="5.1108001359558751E-2"/>
    <n v="5.1108001359558751E-2"/>
    <n v="5.1108001359558751E-2"/>
    <n v="5.1108001359558751E-2"/>
    <n v="5.1108001359558751E-2"/>
    <n v="5.1108001359558751E-2"/>
    <n v="5.1108001359558751E-2"/>
    <n v="5.1108001359558751E-2"/>
    <n v="5.1108001359558751E-2"/>
    <n v="0.61329601631470487"/>
    <n v="5.1108001359558751E-2"/>
    <n v="5.1108001359558751E-2"/>
    <n v="5.1108001359558751E-2"/>
    <n v="5.1108001359558751E-2"/>
    <n v="5.1108001359558751E-2"/>
    <n v="5.1108001359558751E-2"/>
    <n v="5.1108001359558751E-2"/>
    <n v="5.1108001359558751E-2"/>
    <n v="5.1108001359558751E-2"/>
    <n v="5.1108001359558751E-2"/>
    <n v="5.1108001359558751E-2"/>
    <n v="5.1108001359558751E-2"/>
    <n v="0.61329601631470487"/>
    <n v="5.1108001359558751E-2"/>
    <n v="5.1108001359558751E-2"/>
    <n v="5.1108001359558751E-2"/>
    <n v="5.1108001359558751E-2"/>
    <n v="5.1108001359558751E-2"/>
    <n v="5.1108001359558751E-2"/>
    <n v="5.1108001359558751E-2"/>
    <n v="5.1108001359558751E-2"/>
    <n v="5.1108001359558751E-2"/>
    <n v="5.1108001359558751E-2"/>
    <n v="5.1108001359558751E-2"/>
    <n v="5.1108001359558751E-2"/>
    <n v="0.61329601631470487"/>
  </r>
  <r>
    <s v="DE Florida"/>
    <x v="30"/>
    <s v="Regulated &amp; Renewable Energy"/>
    <s v="PEF RRE Maint Bartow CT 2&amp;4 BG-343"/>
    <s v="AFUDC Not Eligible"/>
    <s v="Maintenance"/>
    <s v="Maintenance"/>
    <s v="Fossil Hydro"/>
    <s v="BG - Other Production Plant"/>
    <s v="~"/>
    <s v="PEF Bartow CT 2&amp;4-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548421411595834"/>
    <n v="6.0548421411595834"/>
    <n v="6.0548421411595834"/>
    <n v="6.0548421411595834"/>
    <n v="6.0548421411595834"/>
    <n v="6.0548421411595834"/>
    <n v="6.0548421411595834"/>
    <n v="6.0548421411595834"/>
    <n v="6.0548421411595834"/>
    <n v="6.0548421411595834"/>
    <n v="6.0548421411595834"/>
    <n v="6.0548421411595834"/>
    <n v="72.65810569391500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44.23153330083051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44.23153330083051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44.23153330083051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44.23153330083051"/>
  </r>
  <r>
    <s v="DE Florida"/>
    <x v="30"/>
    <s v="Regulated &amp; Renewable Energy"/>
    <s v="PEF RRE Maint Bartow CT 2&amp;4 BG-344"/>
    <s v="AFUDC Not Eligible"/>
    <s v="Maintenance"/>
    <s v="Maintenance"/>
    <s v="Fossil Hydro"/>
    <s v="BG - Other Production Plant"/>
    <s v="~"/>
    <s v="PEF Bartow CT 2&amp;4-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482482817674527"/>
    <n v="0.35482482817674527"/>
    <n v="0.35482482817674527"/>
    <n v="0.35482482817674527"/>
    <n v="0.35482482817674527"/>
    <n v="0.35482482817674527"/>
    <n v="0.35482482817674527"/>
    <n v="0.35482482817674527"/>
    <n v="0.35482482817674527"/>
    <n v="0.35482482817674527"/>
    <n v="0.35482482817674527"/>
    <n v="0.35482482817674527"/>
    <n v="4.2578979381209434"/>
    <n v="0.8277939777475587"/>
    <n v="0.8277939777475587"/>
    <n v="0.8277939777475587"/>
    <n v="0.8277939777475587"/>
    <n v="0.8277939777475587"/>
    <n v="0.8277939777475587"/>
    <n v="0.8277939777475587"/>
    <n v="0.8277939777475587"/>
    <n v="0.8277939777475587"/>
    <n v="0.8277939777475587"/>
    <n v="0.8277939777475587"/>
    <n v="0.8277939777475587"/>
    <n v="9.9335277329707079"/>
    <n v="0.8277939777475587"/>
    <n v="0.8277939777475587"/>
    <n v="0.8277939777475587"/>
    <n v="0.8277939777475587"/>
    <n v="0.8277939777475587"/>
    <n v="0.8277939777475587"/>
    <n v="0.8277939777475587"/>
    <n v="0.8277939777475587"/>
    <n v="0.8277939777475587"/>
    <n v="0.8277939777475587"/>
    <n v="0.8277939777475587"/>
    <n v="0.8277939777475587"/>
    <n v="9.9335277329707079"/>
    <n v="0.8277939777475587"/>
    <n v="0.8277939777475587"/>
    <n v="0.8277939777475587"/>
    <n v="0.8277939777475587"/>
    <n v="0.8277939777475587"/>
    <n v="0.8277939777475587"/>
    <n v="0.8277939777475587"/>
    <n v="0.8277939777475587"/>
    <n v="0.8277939777475587"/>
    <n v="0.8277939777475587"/>
    <n v="0.8277939777475587"/>
    <n v="0.8277939777475587"/>
    <n v="9.9335277329707079"/>
    <n v="0.8277939777475587"/>
    <n v="0.8277939777475587"/>
    <n v="0.8277939777475587"/>
    <n v="0.8277939777475587"/>
    <n v="0.8277939777475587"/>
    <n v="0.8277939777475587"/>
    <n v="0.8277939777475587"/>
    <n v="0.8277939777475587"/>
    <n v="0.8277939777475587"/>
    <n v="0.8277939777475587"/>
    <n v="0.8277939777475587"/>
    <n v="0.8277939777475587"/>
    <n v="9.9335277329707079"/>
  </r>
  <r>
    <s v="DE Florida"/>
    <x v="30"/>
    <s v="Regulated &amp; Renewable Energy"/>
    <s v="PEF RRE Maint Bartow CT 2&amp;4 BG-345"/>
    <s v="AFUDC Not Eligible"/>
    <s v="Maintenance"/>
    <s v="Maintenance"/>
    <s v="Fossil Hydro"/>
    <s v="BG - Other Production Plant"/>
    <s v="~"/>
    <s v="PEF Bartow CT 2&amp;4-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043541047854811E-2"/>
    <n v="4.6043541047854811E-2"/>
    <n v="4.6043541047854811E-2"/>
    <n v="4.6043541047854811E-2"/>
    <n v="4.6043541047854811E-2"/>
    <n v="4.6043541047854811E-2"/>
    <n v="4.6043541047854811E-2"/>
    <n v="4.6043541047854811E-2"/>
    <n v="4.6043541047854811E-2"/>
    <n v="4.6043541047854811E-2"/>
    <n v="4.6043541047854811E-2"/>
    <n v="4.6043541047854811E-2"/>
    <n v="0.55252249257425767"/>
    <n v="0.10741797914603964"/>
    <n v="0.10741797914603964"/>
    <n v="0.10741797914603964"/>
    <n v="0.10741797914603964"/>
    <n v="0.10741797914603964"/>
    <n v="0.10741797914603964"/>
    <n v="0.10741797914603964"/>
    <n v="0.10741797914603964"/>
    <n v="0.10741797914603964"/>
    <n v="0.10741797914603964"/>
    <n v="0.10741797914603964"/>
    <n v="0.10741797914603964"/>
    <n v="1.2890157497524759"/>
    <n v="0.10741797914603964"/>
    <n v="0.10741797914603964"/>
    <n v="0.10741797914603964"/>
    <n v="0.10741797914603964"/>
    <n v="0.10741797914603964"/>
    <n v="0.10741797914603964"/>
    <n v="0.10741797914603964"/>
    <n v="0.10741797914603964"/>
    <n v="0.10741797914603964"/>
    <n v="0.10741797914603964"/>
    <n v="0.10741797914603964"/>
    <n v="0.10741797914603964"/>
    <n v="1.2890157497524759"/>
    <n v="0.10741797914603964"/>
    <n v="0.10741797914603964"/>
    <n v="0.10741797914603964"/>
    <n v="0.10741797914603964"/>
    <n v="0.10741797914603964"/>
    <n v="0.10741797914603964"/>
    <n v="0.10741797914603964"/>
    <n v="0.10741797914603964"/>
    <n v="0.10741797914603964"/>
    <n v="0.10741797914603964"/>
    <n v="0.10741797914603964"/>
    <n v="0.10741797914603964"/>
    <n v="1.2890157497524759"/>
    <n v="0.10741797914603964"/>
    <n v="0.10741797914603964"/>
    <n v="0.10741797914603964"/>
    <n v="0.10741797914603964"/>
    <n v="0.10741797914603964"/>
    <n v="0.10741797914603964"/>
    <n v="0.10741797914603964"/>
    <n v="0.10741797914603964"/>
    <n v="0.10741797914603964"/>
    <n v="0.10741797914603964"/>
    <n v="0.10741797914603964"/>
    <n v="0.10741797914603964"/>
    <n v="1.2890157497524759"/>
  </r>
  <r>
    <s v="DE Florida"/>
    <x v="30"/>
    <s v="Regulated &amp; Renewable Energy"/>
    <s v="PEF RRE Maint Bartow CT 2&amp;4 BG-346"/>
    <s v="AFUDC Not Eligible"/>
    <s v="Maintenance"/>
    <s v="Maintenance"/>
    <s v="Fossil Hydro"/>
    <s v="BG - Other Production Plant"/>
    <s v="~"/>
    <s v="PEF Bartow CT 2&amp;4-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8899859436274462E-4"/>
    <n v="9.8899859436274462E-4"/>
    <n v="9.8899859436274462E-4"/>
    <n v="9.8899859436274462E-4"/>
    <n v="9.8899859436274462E-4"/>
    <n v="9.8899859436274462E-4"/>
    <n v="9.8899859436274462E-4"/>
    <n v="9.8899859436274462E-4"/>
    <n v="9.8899859436274462E-4"/>
    <n v="9.8899859436274462E-4"/>
    <n v="9.8899859436274462E-4"/>
    <n v="9.8899859436274462E-4"/>
    <n v="1.1867983132352935E-2"/>
    <n v="2.3072993077205874E-3"/>
    <n v="2.3072993077205874E-3"/>
    <n v="2.3072993077205874E-3"/>
    <n v="2.3072993077205874E-3"/>
    <n v="2.3072993077205874E-3"/>
    <n v="2.3072993077205874E-3"/>
    <n v="2.3072993077205874E-3"/>
    <n v="2.3072993077205874E-3"/>
    <n v="2.3072993077205874E-3"/>
    <n v="2.3072993077205874E-3"/>
    <n v="2.3072993077205874E-3"/>
    <n v="2.3072993077205874E-3"/>
    <n v="2.7687591692647048E-2"/>
    <n v="2.3072993077205874E-3"/>
    <n v="2.3072993077205874E-3"/>
    <n v="2.3072993077205874E-3"/>
    <n v="2.3072993077205874E-3"/>
    <n v="2.3072993077205874E-3"/>
    <n v="2.3072993077205874E-3"/>
    <n v="2.3072993077205874E-3"/>
    <n v="2.3072993077205874E-3"/>
    <n v="2.3072993077205874E-3"/>
    <n v="2.3072993077205874E-3"/>
    <n v="2.3072993077205874E-3"/>
    <n v="2.3072993077205874E-3"/>
    <n v="2.7687591692647048E-2"/>
    <n v="2.3072993077205874E-3"/>
    <n v="2.3072993077205874E-3"/>
    <n v="2.3072993077205874E-3"/>
    <n v="2.3072993077205874E-3"/>
    <n v="2.3072993077205874E-3"/>
    <n v="2.3072993077205874E-3"/>
    <n v="2.3072993077205874E-3"/>
    <n v="2.3072993077205874E-3"/>
    <n v="2.3072993077205874E-3"/>
    <n v="2.3072993077205874E-3"/>
    <n v="2.3072993077205874E-3"/>
    <n v="2.3072993077205874E-3"/>
    <n v="2.7687591692647048E-2"/>
    <n v="2.3072993077205874E-3"/>
    <n v="2.3072993077205874E-3"/>
    <n v="2.3072993077205874E-3"/>
    <n v="2.3072993077205874E-3"/>
    <n v="2.3072993077205874E-3"/>
    <n v="2.3072993077205874E-3"/>
    <n v="2.3072993077205874E-3"/>
    <n v="2.3072993077205874E-3"/>
    <n v="2.3072993077205874E-3"/>
    <n v="2.3072993077205874E-3"/>
    <n v="2.3072993077205874E-3"/>
    <n v="2.3072993077205874E-3"/>
    <n v="2.7687591692647048E-2"/>
  </r>
  <r>
    <s v="DE Florida"/>
    <x v="30"/>
    <s v="Regulated &amp; Renewable Energy"/>
    <s v="PEF RRE Maint Maint VS-343"/>
    <s v="AFUDC Not Eligible"/>
    <s v="Maintenance"/>
    <s v="Maintenance"/>
    <s v="Fossil Hydro"/>
    <s v="VS - Other - Intangible Plant - Software"/>
    <s v="~"/>
    <s v="PEF RUSD Communic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8.26320000000001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8.26320000000001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8.26320000000001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8.26320000000001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8.263200000000015"/>
  </r>
  <r>
    <s v="DE Florida"/>
    <x v="30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0"/>
    <n v="0"/>
    <n v="0"/>
    <n v="0"/>
    <n v="0"/>
    <n v="0"/>
    <n v="0"/>
    <n v="0"/>
    <n v="0"/>
    <n v="0"/>
    <n v="0"/>
    <n v="0"/>
    <n v="0"/>
    <n v="0"/>
    <n v="0"/>
    <n v="0"/>
    <n v="51.026509285714312"/>
    <n v="51.026509285714312"/>
    <n v="51.026509285714312"/>
    <n v="51.026509285714312"/>
    <n v="51.026509285714312"/>
    <n v="51.026509285714312"/>
    <n v="51.026509285714312"/>
    <n v="51.026509285714312"/>
    <n v="51.026509285714312"/>
    <n v="459.23858357142888"/>
    <n v="51.026509285714312"/>
    <n v="51.026509285714312"/>
    <n v="51.026509285714312"/>
    <n v="51.026509285714312"/>
    <n v="51.026509285714312"/>
    <n v="51.026509285714312"/>
    <n v="51.026509285714312"/>
    <n v="51.026509285714312"/>
    <n v="51.026509285714312"/>
    <n v="51.026509285714312"/>
    <n v="51.026509285714312"/>
    <n v="51.026509285714312"/>
    <n v="612.3181114285718"/>
    <n v="51.026509285714312"/>
    <n v="51.026509285714312"/>
    <n v="51.026509285714312"/>
    <n v="51.026509285714312"/>
    <n v="51.026509285714312"/>
    <n v="51.026509285714312"/>
    <n v="51.026509285714312"/>
    <n v="51.026509285714312"/>
    <n v="51.026509285714312"/>
    <n v="51.026509285714312"/>
    <n v="51.026509285714312"/>
    <n v="51.026509285714312"/>
    <n v="612.3181114285718"/>
    <n v="51.026509285714312"/>
    <n v="51.026509285714312"/>
    <n v="51.026509285714312"/>
    <n v="51.026509285714312"/>
    <n v="51.026509285714312"/>
    <n v="51.026509285714312"/>
    <n v="51.026509285714312"/>
    <n v="51.026509285714312"/>
    <n v="51.026509285714312"/>
    <n v="51.026509285714312"/>
    <n v="51.026509285714312"/>
    <n v="51.026509285714312"/>
    <n v="612.3181114285718"/>
    <n v="51.026509285714312"/>
    <n v="51.026509285714312"/>
    <n v="51.026509285714312"/>
    <n v="51.026509285714312"/>
    <n v="51.026509285714312"/>
    <n v="51.026509285714312"/>
    <n v="51.026509285714312"/>
    <n v="51.026509285714312"/>
    <n v="51.026509285714312"/>
    <n v="51.026509285714312"/>
    <n v="51.026509285714312"/>
    <n v="51.026509285714312"/>
    <n v="612.3181114285718"/>
    <n v="51.026509285714312"/>
    <n v="51.026509285714312"/>
    <n v="51.026509285714312"/>
    <n v="51.026509285714312"/>
    <n v="51.026509285714312"/>
    <n v="51.026509285714312"/>
    <n v="51.026509285714312"/>
    <n v="51.026509285714312"/>
    <n v="51.026509285714312"/>
    <n v="51.026509285714312"/>
    <n v="51.026509285714312"/>
    <n v="51.026509285714312"/>
    <n v="612.3181114285718"/>
  </r>
  <r>
    <s v="DE Florida"/>
    <x v="30"/>
    <s v="Regulated Utility Other"/>
    <s v="PEF Reg Other Facilities Maint SA"/>
    <s v="AFUDC Not Eligible"/>
    <s v="Maintenance"/>
    <s v="Maintenance"/>
    <s v="Regulated Utility Other"/>
    <s v="SA - Gen. Bldg. &amp; Oper. Centers"/>
    <s v="~"/>
    <s v="D GEN 390 5Z-STRUCT &amp; IMPROVE-50220"/>
    <n v="0"/>
    <n v="0"/>
    <n v="0"/>
    <n v="0"/>
    <n v="0"/>
    <n v="0"/>
    <n v="0"/>
    <n v="0"/>
    <n v="0"/>
    <n v="0"/>
    <n v="0"/>
    <n v="0"/>
    <n v="0"/>
    <n v="0"/>
    <n v="0"/>
    <n v="0"/>
    <n v="7.6927813071214333"/>
    <n v="7.6927813071214333"/>
    <n v="7.6927813071214333"/>
    <n v="19.428046164685725"/>
    <n v="19.428046164685725"/>
    <n v="19.428046164685725"/>
    <n v="30.981800792250016"/>
    <n v="30.981800792250016"/>
    <n v="30.981800792250016"/>
    <n v="174.30788479217154"/>
    <n v="59.76401604124289"/>
    <n v="59.76401604124289"/>
    <n v="59.76401604124289"/>
    <n v="61.148558956650028"/>
    <n v="61.148558956650028"/>
    <n v="61.148558956650028"/>
    <n v="62.614031805600035"/>
    <n v="62.614031805600035"/>
    <n v="62.614031805600035"/>
    <n v="64.077159839550035"/>
    <n v="64.077159839550035"/>
    <n v="64.077159839550035"/>
    <n v="742.81129992912906"/>
    <n v="65.762854794214334"/>
    <n v="65.762854794214334"/>
    <n v="65.762854794214334"/>
    <n v="65.847711937071466"/>
    <n v="65.847711937071466"/>
    <n v="65.847711937071466"/>
    <n v="65.982069079928607"/>
    <n v="65.982069079928607"/>
    <n v="65.982069079928607"/>
    <n v="66.116426222785762"/>
    <n v="66.116426222785762"/>
    <n v="66.116426222785762"/>
    <n v="791.12718610200056"/>
    <n v="66.46999765135719"/>
    <n v="66.46999765135719"/>
    <n v="66.46999765135719"/>
    <n v="66.554854794214322"/>
    <n v="66.554854794214322"/>
    <n v="66.554854794214322"/>
    <n v="66.689211937071477"/>
    <n v="66.689211937071477"/>
    <n v="66.689211937071477"/>
    <n v="66.823569079928617"/>
    <n v="66.823569079928617"/>
    <n v="66.823569079928617"/>
    <n v="799.61290038771472"/>
    <n v="67.177140508500045"/>
    <n v="67.177140508500045"/>
    <n v="67.177140508500045"/>
    <n v="67.261997651357191"/>
    <n v="67.261997651357191"/>
    <n v="67.261997651357191"/>
    <n v="67.396354794214332"/>
    <n v="67.396354794214332"/>
    <n v="67.396354794214332"/>
    <n v="67.530711937071473"/>
    <n v="67.530711937071473"/>
    <n v="67.530711937071473"/>
    <n v="808.09861467342921"/>
    <n v="67.884283365642901"/>
    <n v="67.884283365642901"/>
    <n v="67.884283365642901"/>
    <n v="67.884283365642901"/>
    <n v="67.884283365642901"/>
    <n v="67.884283365642901"/>
    <n v="67.884283365642901"/>
    <n v="67.884283365642901"/>
    <n v="67.884283365642901"/>
    <n v="67.884283365642901"/>
    <n v="67.884283365642901"/>
    <n v="67.884283365642901"/>
    <n v="814.61140038771475"/>
  </r>
  <r>
    <s v="DE Florida"/>
    <x v="30"/>
    <s v="Regulated Utility Other"/>
    <s v="PEF Reg Other IT Spend TD"/>
    <s v="AFUDC Not Eligible"/>
    <s v="Maintenance"/>
    <s v="Maintenance"/>
    <s v="Regulated Utility Other"/>
    <s v="TD - PD - Office Equipment"/>
    <s v="~"/>
    <s v="PEF Reg Other IT-Office Equip"/>
    <n v="0"/>
    <n v="0"/>
    <n v="0"/>
    <n v="0"/>
    <n v="0"/>
    <n v="0"/>
    <n v="0"/>
    <n v="0"/>
    <n v="0"/>
    <n v="0"/>
    <n v="0"/>
    <n v="0"/>
    <n v="0"/>
    <n v="0"/>
    <n v="0"/>
    <n v="0"/>
    <n v="22.665710805833331"/>
    <n v="22.665710805833331"/>
    <n v="22.665710805833331"/>
    <n v="46.499044258333328"/>
    <n v="46.499044258333328"/>
    <n v="46.499044258333328"/>
    <n v="46.499044258333328"/>
    <n v="46.499044258333328"/>
    <n v="46.499044258333328"/>
    <n v="346.99139796750001"/>
    <n v="88.961166460833326"/>
    <n v="88.961166460833326"/>
    <n v="88.961166460833326"/>
    <n v="88.961166460833326"/>
    <n v="88.961166460833326"/>
    <n v="88.961166460833326"/>
    <n v="88.961166460833326"/>
    <n v="88.961166460833326"/>
    <n v="88.961166460833326"/>
    <n v="88.961166460833326"/>
    <n v="88.961166460833326"/>
    <n v="88.961166460833326"/>
    <n v="1067.5339975299996"/>
    <n v="166.72821296083333"/>
    <n v="166.72821296083333"/>
    <n v="166.72821296083333"/>
    <n v="166.72821296083333"/>
    <n v="166.72821296083333"/>
    <n v="166.72821296083333"/>
    <n v="166.72821296083333"/>
    <n v="166.72821296083333"/>
    <n v="166.72821296083333"/>
    <n v="166.72821296083333"/>
    <n v="166.72821296083333"/>
    <n v="166.72821296083333"/>
    <n v="2000.7385555300004"/>
    <n v="257.38106096083334"/>
    <n v="257.38106096083334"/>
    <n v="257.38106096083334"/>
    <n v="257.38106096083334"/>
    <n v="257.38106096083334"/>
    <n v="257.38106096083334"/>
    <n v="257.38106096083334"/>
    <n v="257.38106096083334"/>
    <n v="257.38106096083334"/>
    <n v="257.38106096083334"/>
    <n v="257.38106096083334"/>
    <n v="257.38106096083334"/>
    <n v="3088.572731530001"/>
    <n v="353.31022762749996"/>
    <n v="353.31022762749996"/>
    <n v="353.31022762749996"/>
    <n v="353.31022762749996"/>
    <n v="353.31022762749996"/>
    <n v="353.31022762749996"/>
    <n v="353.31022762749996"/>
    <n v="353.31022762749996"/>
    <n v="353.31022762749996"/>
    <n v="353.31022762749996"/>
    <n v="353.31022762749996"/>
    <n v="353.31022762749996"/>
    <n v="4239.7227315299997"/>
    <n v="449.23939429416657"/>
    <n v="449.23939429416657"/>
    <n v="449.23939429416657"/>
    <n v="449.23939429416657"/>
    <n v="449.23939429416657"/>
    <n v="449.23939429416657"/>
    <n v="449.23939429416657"/>
    <n v="449.23939429416657"/>
    <n v="449.23939429416657"/>
    <n v="449.23939429416657"/>
    <n v="449.23939429416657"/>
    <n v="449.23939429416657"/>
    <n v="5390.8727315299984"/>
  </r>
  <r>
    <s v="DE Florida"/>
    <x v="30"/>
    <s v="Regulated Utility Other"/>
    <s v="PEF Solar Exp Battery BY - Vision FL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3154.813200000006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3154.813200000006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3154.813200000006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3154.813200000006"/>
  </r>
  <r>
    <s v="DE Florida"/>
    <x v="30"/>
    <s v="Regulated Utility Other"/>
    <s v="PEF Vision FL 2023 - DeBary Hydrogen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.272009"/>
    <n v="136.272009"/>
    <n v="136.272009"/>
    <n v="136.272009"/>
    <n v="136.272009"/>
    <n v="136.272009"/>
    <n v="136.272009"/>
    <n v="136.272009"/>
    <n v="136.272009"/>
    <n v="1226.448081"/>
    <n v="136.272009"/>
    <n v="136.272009"/>
    <n v="136.272009"/>
    <n v="136.272009"/>
    <n v="136.272009"/>
    <n v="136.272009"/>
    <n v="136.272009"/>
    <n v="136.272009"/>
    <n v="136.272009"/>
    <n v="136.272009"/>
    <n v="136.272009"/>
    <n v="136.272009"/>
    <n v="1635.2641080000001"/>
    <n v="136.272009"/>
    <n v="136.272009"/>
    <n v="136.272009"/>
    <n v="136.272009"/>
    <n v="136.272009"/>
    <n v="136.272009"/>
    <n v="136.272009"/>
    <n v="136.272009"/>
    <n v="136.272009"/>
    <n v="136.272009"/>
    <n v="136.272009"/>
    <n v="136.272009"/>
    <n v="1635.2641080000001"/>
    <n v="136.272009"/>
    <n v="136.272009"/>
    <n v="136.272009"/>
    <n v="136.272009"/>
    <n v="136.272009"/>
    <n v="136.272009"/>
    <n v="136.272009"/>
    <n v="136.272009"/>
    <n v="136.272009"/>
    <n v="136.272009"/>
    <n v="136.272009"/>
    <n v="136.272009"/>
    <n v="1635.2641080000001"/>
    <n v="136.272009"/>
    <n v="136.272009"/>
    <n v="136.272009"/>
    <n v="136.272009"/>
    <n v="136.272009"/>
    <n v="136.272009"/>
    <n v="136.272009"/>
    <n v="136.272009"/>
    <n v="136.272009"/>
    <n v="136.272009"/>
    <n v="136.272009"/>
    <n v="136.272009"/>
    <n v="1635.2641080000001"/>
  </r>
  <r>
    <s v="DE Florida"/>
    <x v="30"/>
    <s v="Regulated Utility Other"/>
    <s v="PEF Vision FL 2023 - Hines Floating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22.534999999999972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22.534999999999972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22.534999999999972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22.534999999999972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22.534999999999972"/>
  </r>
  <r>
    <s v="DE Florida"/>
    <x v="30"/>
    <s v="Regulated Utility Other"/>
    <s v="PEF Vision FL 2024 - UCF Research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590119000000021"/>
    <n v="14.590119000000021"/>
    <n v="14.590119000000021"/>
    <n v="14.590119000000021"/>
    <n v="14.590119000000021"/>
    <n v="14.590119000000021"/>
    <n v="87.540714000000122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75.08142800000022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75.08142800000022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75.08142800000022"/>
  </r>
  <r>
    <s v="DE Florida"/>
    <x v="30"/>
    <s v="Renewable Generation"/>
    <s v="PEF Solar 2018 - Hamilton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0"/>
    <n v="0"/>
    <n v="0"/>
    <n v="0"/>
    <n v="0"/>
    <n v="0.58709901517822027"/>
    <n v="0.58709901517822027"/>
    <n v="0.58709901517822027"/>
    <n v="0.58709901517822027"/>
    <n v="0.58709901517822027"/>
    <n v="0.58709901517822027"/>
    <n v="0.58709901517822027"/>
    <n v="0.58709901517822027"/>
    <n v="0.58709901517822027"/>
    <n v="5.283891136603982"/>
    <n v="0.58709901517822027"/>
    <n v="0.58709901517822027"/>
    <n v="0.58709901517822027"/>
    <n v="0.58709901517822027"/>
    <n v="0.58709901517822027"/>
    <n v="0.58709901517822027"/>
    <n v="0.58709901517822027"/>
    <n v="0.58709901517822027"/>
    <n v="0.58709901517822027"/>
    <n v="0.58709901517822027"/>
    <n v="0.58709901517822027"/>
    <n v="0.58709901517822027"/>
    <n v="7.0451881821386415"/>
    <n v="1.174198030356441"/>
    <n v="1.174198030356441"/>
    <n v="1.174198030356441"/>
    <n v="1.174198030356441"/>
    <n v="1.174198030356441"/>
    <n v="1.174198030356441"/>
    <n v="1.174198030356441"/>
    <n v="1.174198030356441"/>
    <n v="1.174198030356441"/>
    <n v="1.174198030356441"/>
    <n v="1.174198030356441"/>
    <n v="1.174198030356441"/>
    <n v="14.090376364277295"/>
    <n v="1.788586373014611"/>
    <n v="1.788586373014611"/>
    <n v="1.788586373014611"/>
    <n v="1.788586373014611"/>
    <n v="1.788586373014611"/>
    <n v="1.788586373014611"/>
    <n v="1.788586373014611"/>
    <n v="1.788586373014611"/>
    <n v="1.788586373014611"/>
    <n v="1.788586373014611"/>
    <n v="1.788586373014611"/>
    <n v="1.788586373014611"/>
    <n v="21.463036476175329"/>
    <n v="2.366988578033137"/>
    <n v="2.366988578033137"/>
    <n v="2.366988578033137"/>
    <n v="2.366988578033137"/>
    <n v="2.366988578033137"/>
    <n v="2.366988578033137"/>
    <n v="2.366988578033137"/>
    <n v="2.366988578033137"/>
    <n v="2.366988578033137"/>
    <n v="2.366988578033137"/>
    <n v="2.366988578033137"/>
    <n v="2.366988578033137"/>
    <n v="28.403862936397644"/>
    <n v="2.7757548051599672"/>
    <n v="2.7757548051599672"/>
    <n v="2.7757548051599672"/>
    <n v="2.7757548051599672"/>
    <n v="2.7757548051599672"/>
    <n v="2.7757548051599672"/>
    <n v="2.7757548051599672"/>
    <n v="2.7757548051599672"/>
    <n v="2.7757548051599672"/>
    <n v="2.7757548051599672"/>
    <n v="2.7757548051599672"/>
    <n v="2.7757548051599672"/>
    <n v="33.309057661919603"/>
  </r>
  <r>
    <s v="DE Florida"/>
    <x v="30"/>
    <s v="Renewable Generation"/>
    <s v="PEF Solar 2018 - Hamilton 344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46544891178737"/>
    <n v="0.2646544891178737"/>
    <n v="0.2646544891178737"/>
    <n v="0.2646544891178737"/>
    <n v="0.2646544891178737"/>
    <n v="0.2646544891178737"/>
    <n v="0.2646544891178737"/>
    <n v="0.2646544891178737"/>
    <n v="0.2646544891178737"/>
    <n v="0.2646544891178737"/>
    <n v="0.2646544891178737"/>
    <n v="0.2646544891178737"/>
    <n v="3.1758538694144836"/>
    <n v="0.85723893247321248"/>
    <n v="0.85723893247321248"/>
    <n v="0.85723893247321248"/>
    <n v="0.85723893247321248"/>
    <n v="0.85723893247321248"/>
    <n v="0.85723893247321248"/>
    <n v="0.85723893247321248"/>
    <n v="0.85723893247321248"/>
    <n v="0.85723893247321248"/>
    <n v="0.85723893247321248"/>
    <n v="0.85723893247321248"/>
    <n v="0.85723893247321248"/>
    <n v="10.286867189678548"/>
    <n v="1.6194593537202477"/>
    <n v="1.6194593537202477"/>
    <n v="1.6194593537202477"/>
    <n v="1.6194593537202477"/>
    <n v="1.6194593537202477"/>
    <n v="1.6194593537202477"/>
    <n v="1.6194593537202477"/>
    <n v="1.6194593537202477"/>
    <n v="1.6194593537202477"/>
    <n v="1.6194593537202477"/>
    <n v="1.6194593537202477"/>
    <n v="1.6194593537202477"/>
    <n v="19.43351224464298"/>
  </r>
  <r>
    <s v="DE Florida"/>
    <x v="30"/>
    <s v="Renewable Generation"/>
    <s v="PEF Solar Growth 2022 BY - Hardeetown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278.66117685185168"/>
    <n v="281.50863078703685"/>
    <n v="284.35608472222208"/>
    <n v="287.20353865740731"/>
    <n v="290.05099259259248"/>
    <n v="292.89844652777771"/>
    <n v="295.74590046296288"/>
    <n v="298.59335439814811"/>
    <n v="2309.0181249999991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617.2896999999998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617.2896999999998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617.2896999999998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617.2896999999998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617.2896999999998"/>
  </r>
  <r>
    <s v="DE Florida"/>
    <x v="30"/>
    <s v="Renewable Generation"/>
    <s v="PEF Solar Growth 2023 BY - Bay Ranch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276.77055273295241"/>
    <n v="280.93957909942873"/>
    <n v="285.10860546590504"/>
    <n v="289.27763183238142"/>
    <n v="293.44665819885773"/>
    <n v="297.61568456533411"/>
    <n v="301.78471093181042"/>
    <n v="305.95373729828674"/>
    <n v="310.12276366476311"/>
    <n v="314.29179003123943"/>
    <n v="2955.3117138209591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821.5297967725896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821.5297967725896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821.5297967725896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821.5297967725896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821.5297967725896"/>
  </r>
  <r>
    <s v="DE Florida"/>
    <x v="30"/>
    <s v="Renewable Generation"/>
    <s v="PEF Solar Growth 2023 BY - Hildreth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296.87244444444411"/>
    <n v="300.33633333333302"/>
    <n v="303.80022222222192"/>
    <n v="307.26411111111076"/>
    <n v="310.72799999999967"/>
    <n v="314.19188888888857"/>
    <n v="317.65577777777747"/>
    <n v="321.11966666666632"/>
    <n v="324.58355555555522"/>
    <n v="2796.551999999997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936.5693333333288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936.5693333333288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936.5693333333288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936.5693333333288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936.5693333333288"/>
  </r>
  <r>
    <s v="DE Florida"/>
    <x v="30"/>
    <s v="Renewable Generation"/>
    <s v="PEF Solar Growth 2023 BY- High Springs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241.11794444444422"/>
    <n v="243.8929444444442"/>
    <n v="246.6679444444442"/>
    <n v="249.44294444444421"/>
    <n v="252.21794444444419"/>
    <n v="254.99294444444419"/>
    <n v="257.7679444444442"/>
    <n v="260.54294444444417"/>
    <n v="263.31794444444421"/>
    <n v="2269.9614999999976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3193.11533333333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3193.11533333333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3193.11533333333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3193.11533333333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3193.11533333333"/>
  </r>
  <r>
    <s v="DE Florida"/>
    <x v="30"/>
    <s v="Renewable Generation"/>
    <s v="PEF Solar Growth 2024 BY - Falmouth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.19322222222195"/>
    <n v="284.60155555555525"/>
    <n v="292.00988888888855"/>
    <n v="299.41822222222191"/>
    <n v="306.82655555555522"/>
    <n v="314.23488888888858"/>
    <n v="1774.2843333333312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859.7186666666635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859.7186666666635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859.7186666666635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859.7186666666635"/>
  </r>
  <r>
    <s v="DE Florida"/>
    <x v="30"/>
    <s v="Renewable Generation"/>
    <s v="PEF Solar Growth 2024 BY - Mule Creek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.44183333333302"/>
    <n v="303.47516666666633"/>
    <n v="305.50849999999969"/>
    <n v="307.54183333333299"/>
    <n v="309.57516666666635"/>
    <n v="311.60849999999965"/>
    <n v="313.64183333333301"/>
    <n v="315.67516666666631"/>
    <n v="317.70849999999967"/>
    <n v="319.74183333333298"/>
    <n v="321.77516666666634"/>
    <n v="3427.6934999999967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885.7019999999957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885.7019999999957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885.7019999999957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885.7019999999957"/>
  </r>
  <r>
    <s v="DE Florida"/>
    <x v="30"/>
    <s v="Renewable Generation"/>
    <s v="PEF Solar Growth 2024 BY - Spring Ridge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.94613888888858"/>
    <n v="276.27947222222195"/>
    <n v="284.61280555555527"/>
    <n v="292.94613888888858"/>
    <n v="301.2794722222219"/>
    <n v="309.61280555555521"/>
    <n v="1732.6768333333314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815.353666666662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815.353666666662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815.353666666662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815.3536666666628"/>
  </r>
  <r>
    <s v="DE Florida"/>
    <x v="30"/>
    <s v="Renewable Generation"/>
    <s v="PEF Solar Growth 2024 BY - Winquepin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.6947777777774"/>
    <n v="320.41977777777743"/>
    <n v="322.14477777777745"/>
    <n v="323.86977777777741"/>
    <n v="325.59477777777744"/>
    <n v="327.3197777777774"/>
    <n v="329.04477777777743"/>
    <n v="330.76977777777739"/>
    <n v="332.49477777777741"/>
    <n v="334.21977777777744"/>
    <n v="335.9447777777774"/>
    <n v="3600.5175555555516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4052.0373333333282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4052.0373333333282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4052.0373333333282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4052.0373333333282"/>
  </r>
  <r>
    <s v="DE Florida"/>
    <x v="30"/>
    <s v="Renewable Generation"/>
    <s v="PEF Solar Growth 2024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5.51666666666608"/>
    <n v="537.09907407407343"/>
    <n v="548.68148148148089"/>
    <n v="560.26388888888823"/>
    <n v="571.84629629629558"/>
    <n v="583.42870370370292"/>
    <n v="595.01111111111027"/>
    <n v="606.59351851851773"/>
    <n v="618.17592592592507"/>
    <n v="5146.6166666666604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7557.0999999999885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7557.0999999999885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7557.0999999999885"/>
  </r>
  <r>
    <s v="DE Florida"/>
    <x v="30"/>
    <s v="Renewable Generation"/>
    <s v="PEF Solar Growth 2025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5243.133333333311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5243.133333333311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5243.133333333311"/>
  </r>
  <r>
    <s v="DE Florida"/>
    <x v="30"/>
    <s v="Renewable Generation"/>
    <s v="PEF Solar Growth 2026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4.54583333333244"/>
    <n v="1007.5761574074065"/>
    <n v="1060.6064814814806"/>
    <n v="1113.6368055555547"/>
    <n v="1166.6671296296288"/>
    <n v="1219.6974537037029"/>
    <n v="6522.7298611111064"/>
    <n v="1272.727777777777"/>
    <n v="1272.727777777777"/>
    <n v="1272.727777777777"/>
    <n v="1272.727777777777"/>
    <n v="1272.727777777777"/>
    <n v="1272.727777777777"/>
    <n v="1272.727777777777"/>
    <n v="1272.727777777777"/>
    <n v="1272.727777777777"/>
    <n v="1272.727777777777"/>
    <n v="1272.727777777777"/>
    <n v="1272.727777777777"/>
    <n v="15272.733333333321"/>
    <n v="1272.727777777777"/>
    <n v="1272.727777777777"/>
    <n v="1272.727777777777"/>
    <n v="1272.727777777777"/>
    <n v="1272.727777777777"/>
    <n v="1272.727777777777"/>
    <n v="1272.727777777777"/>
    <n v="1272.727777777777"/>
    <n v="1272.727777777777"/>
    <n v="1272.727777777777"/>
    <n v="1272.727777777777"/>
    <n v="1272.727777777777"/>
    <n v="15272.733333333321"/>
  </r>
  <r>
    <s v="DE Florida"/>
    <x v="30"/>
    <s v="Renewable Generation"/>
    <s v="PEF Solar Growth 2027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.662499999999"/>
    <n v="1003.4770833333323"/>
    <n v="1056.2916666666656"/>
    <n v="1109.1062499999989"/>
    <n v="1161.9208333333322"/>
    <n v="1214.7354166666653"/>
    <n v="6496.193749999994"/>
    <n v="1267.5499999999986"/>
    <n v="1267.5499999999986"/>
    <n v="1267.5499999999986"/>
    <n v="1267.5499999999986"/>
    <n v="1267.5499999999986"/>
    <n v="1267.5499999999986"/>
    <n v="1267.5499999999986"/>
    <n v="1267.5499999999986"/>
    <n v="1267.5499999999986"/>
    <n v="1267.5499999999986"/>
    <n v="1267.5499999999986"/>
    <n v="1267.5499999999986"/>
    <n v="15210.599999999986"/>
  </r>
  <r>
    <s v="DE Florida"/>
    <x v="30"/>
    <s v="Renewable Generation"/>
    <s v="PEF Solar Growth 2028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.27777777777715"/>
    <n v="631.27777777777715"/>
    <n v="631.27777777777715"/>
    <n v="631.27777777777715"/>
    <n v="631.27777777777715"/>
    <n v="631.27777777777715"/>
    <n v="3787.6666666666633"/>
  </r>
  <r>
    <s v="DE Florida"/>
    <x v="30"/>
    <s v="Transmission"/>
    <s v="PEF Transmission Expansion EE 2023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1.8119834905660352"/>
    <n v="1.8456978406580162"/>
    <n v="1.8749133643278275"/>
    <n v="1.9357567059882048"/>
    <n v="1.9861150664858465"/>
    <n v="2.0443469291037708"/>
    <n v="2.1555380435259406"/>
    <n v="2.2163814358938647"/>
    <n v="2.2693492369905628"/>
    <n v="2.3275699743726381"/>
    <n v="2.38053054457311"/>
    <n v="22.848182632485813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9.170689861792415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9.170689861792415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9.170689861792415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9.170689861792415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9.170689861792415"/>
  </r>
  <r>
    <s v="DE Florida"/>
    <x v="30"/>
    <s v="Transmission"/>
    <s v="PEF Transmission Expansion EE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2.1666065188679215E-3"/>
    <n v="4.342411386792447E-3"/>
    <n v="6.8401642523584815E-3"/>
    <n v="8.9186863867924404E-3"/>
    <n v="1.1328841660377342E-2"/>
    <n v="1.3696311320754698E-2"/>
    <n v="1.5867471377358468E-2"/>
    <n v="2.189627065801884E-2"/>
    <n v="2.6316270676886758E-2"/>
    <n v="3.0680362379716938E-2"/>
    <n v="0.14205339661792432"/>
    <n v="3.3086063299528255E-2"/>
    <n v="3.5358274877358438E-2"/>
    <n v="3.7877820933962206E-2"/>
    <n v="4.0812673058962204E-2"/>
    <n v="4.3584615221698042E-2"/>
    <n v="4.6255144622641436E-2"/>
    <n v="4.8920004919811244E-2"/>
    <n v="5.132909310377351E-2"/>
    <n v="5.3967473919811243E-2"/>
    <n v="0.19968537232075442"/>
    <n v="0.4810866350683955"/>
    <n v="0.48207245570518797"/>
    <n v="1.5540356270518845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5.7848694684622552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5.7848694684622552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5.7848694684622552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5.7848694684622552"/>
  </r>
  <r>
    <s v="DE Florida"/>
    <x v="30"/>
    <s v="Transmission"/>
    <s v="PEF Transmission Expansion EE 2025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312598270440223E-3"/>
    <n v="4.0625196540880447E-3"/>
    <n v="6.093779481132067E-3"/>
    <n v="8.1250393081760894E-3"/>
    <n v="1.0156299135220112E-2"/>
    <n v="1.2187558962264136E-2"/>
    <n v="1.4218818789308158E-2"/>
    <n v="1.6250078616352182E-2"/>
    <n v="1.8281338443396206E-2"/>
    <n v="2.2343858097484251E-2"/>
    <n v="0.11375055031446527"/>
    <n v="2.4375117924528268E-2"/>
    <n v="3.2259286640843987E-2"/>
    <n v="4.0143455357159706E-2"/>
    <n v="4.8027624073475432E-2"/>
    <n v="5.5911792789791151E-2"/>
    <n v="6.3795961506106863E-2"/>
    <n v="7.1680130222422589E-2"/>
    <n v="7.9564298938738315E-2"/>
    <n v="8.7448467655054027E-2"/>
    <n v="9.5332636371369753E-2"/>
    <n v="0.10321680508768546"/>
    <n v="0.11110097380400119"/>
    <n v="0.81285655037117677"/>
    <n v="0.1189851425203169"/>
    <n v="0.21345629706449296"/>
    <n v="0.30792745160866902"/>
    <n v="0.40239860615284506"/>
    <n v="0.4968697606970211"/>
    <n v="0.59134091524119725"/>
    <n v="0.68581206978537324"/>
    <n v="0.78028322432954933"/>
    <n v="0.87475437887372531"/>
    <n v="0.96922553341790141"/>
    <n v="1.0636966879620775"/>
    <n v="1.1581678425062536"/>
    <n v="7.6629179101594236"/>
    <n v="1.2526389970504297"/>
    <n v="1.2526389970504297"/>
    <n v="1.2526389970504297"/>
    <n v="1.2526389970504297"/>
    <n v="1.2526389970504297"/>
    <n v="1.2526389970504297"/>
    <n v="1.2526389970504297"/>
    <n v="1.2526389970504297"/>
    <n v="1.2526389970504297"/>
    <n v="1.2526389970504297"/>
    <n v="1.2526389970504297"/>
    <n v="1.2526389970504297"/>
    <n v="15.031667964605154"/>
  </r>
  <r>
    <s v="DE Florida"/>
    <x v="30"/>
    <s v="Transmission"/>
    <s v="PEF Transmission Expansion EE 2026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807828183272447E-3"/>
    <n v="2.3615656366544895E-3"/>
    <n v="3.5423484549817344E-3"/>
    <n v="4.723131273308979E-3"/>
    <n v="5.9039140916362243E-3"/>
    <n v="7.0846969099634689E-3"/>
    <n v="8.2654797282907134E-3"/>
    <n v="9.4462625466179579E-3"/>
    <n v="1.0627045364945204E-2"/>
    <n v="1.1807828183272449E-2"/>
    <n v="6.4943055007998463E-2"/>
    <n v="1.2988611001599693E-2"/>
    <n v="1.4169393819926938E-2"/>
    <n v="7.1994778300093931E-2"/>
    <n v="0.12982016278026093"/>
    <n v="0.18764554726042793"/>
    <n v="0.24547093174059492"/>
    <n v="0.30329631622076192"/>
    <n v="0.36112170070092892"/>
    <n v="0.41894708518109591"/>
    <n v="0.47677246966126291"/>
    <n v="0.53459785414142991"/>
    <n v="0.59242323862159696"/>
    <n v="3.3492480894299805"/>
    <n v="0.70807400758193095"/>
    <n v="0.70807400758193095"/>
    <n v="0.70807400758193095"/>
    <n v="0.70807400758193095"/>
    <n v="0.70807400758193095"/>
    <n v="0.70807400758193095"/>
    <n v="0.70807400758193095"/>
    <n v="0.70807400758193095"/>
    <n v="0.70807400758193095"/>
    <n v="0.70807400758193095"/>
    <n v="0.70807400758193095"/>
    <n v="0.70807400758193095"/>
    <n v="8.4968880909831732"/>
    <n v="0.70807400758193095"/>
    <n v="0.70807400758193095"/>
    <n v="0.70807400758193095"/>
    <n v="0.70807400758193095"/>
    <n v="0.70807400758193095"/>
    <n v="0.70807400758193095"/>
    <n v="0.70807400758193095"/>
    <n v="0.70807400758193095"/>
    <n v="0.70807400758193095"/>
    <n v="0.70807400758193095"/>
    <n v="0.70807400758193095"/>
    <n v="0.70807400758193095"/>
    <n v="8.4968880909831732"/>
  </r>
  <r>
    <s v="DE Florida"/>
    <x v="30"/>
    <s v="Transmission"/>
    <s v="PEF Transmission Expansion EE 2028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185951870141867E-3"/>
    <n v="7.8371903740283733E-3"/>
    <n v="1.1755785561042559E-2"/>
    <n v="1.5674380748056747E-2"/>
    <n v="1.9592975935070932E-2"/>
    <n v="2.3511571122085118E-2"/>
    <n v="2.7430166309099304E-2"/>
    <n v="3.1348761496113493E-2"/>
    <n v="3.5267356683127672E-2"/>
    <n v="3.9185951870141858E-2"/>
    <n v="0.21552273528578025"/>
    <n v="4.3104547057156037E-2"/>
    <n v="4.7023142244170237E-2"/>
    <n v="5.1806072374080719E-2"/>
    <n v="5.6589002503991195E-2"/>
    <n v="6.1371932633901678E-2"/>
    <n v="6.6154862763812161E-2"/>
    <n v="7.0937792893722651E-2"/>
    <n v="7.5720723023633141E-2"/>
    <n v="8.0503653153543617E-2"/>
    <n v="8.5286583283454107E-2"/>
    <n v="9.0069513413364596E-2"/>
    <n v="9.4852443543275086E-2"/>
    <n v="0.82342026888810504"/>
    <n v="9.9635373673185576E-2"/>
    <n v="0.10441830380309608"/>
    <n v="0.10441830380309608"/>
    <n v="0.10441830380309608"/>
    <n v="0.10441830380309608"/>
    <n v="0.10441830380309608"/>
    <n v="0.10441830380309608"/>
    <n v="0.10441830380309608"/>
    <n v="0.10441830380309608"/>
    <n v="0.10441830380309608"/>
    <n v="0.10441830380309608"/>
    <n v="0.10441830380309608"/>
    <n v="1.2482367155072429"/>
  </r>
  <r>
    <s v="DE Florida"/>
    <x v="30"/>
    <s v="Transmission"/>
    <s v="PEF Transmission Expansion EE DEC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37681603773564E-3"/>
    <n v="3.2075363207547127E-3"/>
    <n v="4.8113044811320688E-3"/>
    <n v="6.4150726415094254E-3"/>
    <n v="8.018840801886782E-3"/>
    <n v="9.6226089622641377E-3"/>
    <n v="1.1226377122641495E-2"/>
    <n v="1.2830145283018853E-2"/>
    <n v="1.4433913443396208E-2"/>
    <n v="1.6037681603773567E-2"/>
    <n v="8.8207248820754605E-2"/>
    <n v="1.764144976415092E-2"/>
    <n v="1.9245217924528275E-2"/>
    <n v="2.95236093396226E-2"/>
    <n v="3.9802000754716925E-2"/>
    <n v="5.0080392169811243E-2"/>
    <n v="6.0358783584905568E-2"/>
    <n v="7.0637174999999899E-2"/>
    <n v="8.0915566415094231E-2"/>
    <n v="9.1193957830188563E-2"/>
    <n v="0.10147234924528288"/>
    <n v="0.11175074066037721"/>
    <n v="0.12202913207547154"/>
    <n v="0.7946503747641499"/>
    <n v="0.13230752349056585"/>
    <n v="0.14258591490566017"/>
    <n v="0.26508791716981089"/>
    <n v="0.38758991943396165"/>
    <n v="0.51009192169811246"/>
    <n v="0.63259392396226322"/>
    <n v="0.75509592622641408"/>
    <n v="0.87759792849056484"/>
    <n v="1.0000999307547156"/>
    <n v="1.1226019330188663"/>
    <n v="1.2451039352830173"/>
    <n v="1.3676059375471681"/>
    <n v="8.4383627119811209"/>
    <n v="1.6126099420754694"/>
    <n v="1.6126099420754694"/>
    <n v="1.6126099420754694"/>
    <n v="1.6126099420754694"/>
    <n v="1.6126099420754694"/>
    <n v="1.6126099420754694"/>
    <n v="1.6126099420754694"/>
    <n v="1.6126099420754694"/>
    <n v="1.6126099420754694"/>
    <n v="1.6126099420754694"/>
    <n v="1.6126099420754694"/>
    <n v="1.6126099420754694"/>
    <n v="19.351319304905633"/>
  </r>
  <r>
    <s v="DE Florida"/>
    <x v="30"/>
    <s v="Transmission"/>
    <s v="PEF Transmission Expansion EE JUL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2.2845609242924496E-2"/>
    <n v="4.5691218485848992E-2"/>
    <n v="6.8536827728773494E-2"/>
    <n v="9.1382436971697983E-2"/>
    <n v="0.11422804621462247"/>
    <n v="0.13707365545754696"/>
    <n v="0.15991926470047144"/>
    <n v="0.18276487394339594"/>
    <n v="0.20561048318632041"/>
    <n v="0.22845609242924492"/>
    <n v="1.2565085083608472"/>
    <n v="0.25130170167216942"/>
    <n v="0.27414731091509392"/>
    <n v="0.31570223029952782"/>
    <n v="0.35725714968396172"/>
    <n v="0.39881206906839561"/>
    <n v="0.44036698845282951"/>
    <n v="0.48192190783726341"/>
    <n v="0.52347682722169742"/>
    <n v="0.56503174660613131"/>
    <n v="0.60658666599056532"/>
    <n v="0.64814158537499922"/>
    <n v="0.68969650475943323"/>
    <n v="5.5524426878820679"/>
    <n v="0.73125142414386712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9.2321212029551809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9.273676122339614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9.273676122339614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9.273676122339614"/>
  </r>
  <r>
    <s v="DE Florida"/>
    <x v="30"/>
    <s v="Transmission"/>
    <s v="PEF Transmission Expansion EE MAR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99515829446614E-3"/>
    <n v="2.1990316588932279E-3"/>
    <n v="3.2985474883398423E-3"/>
    <n v="4.3980633177864558E-3"/>
    <n v="5.4975791472330702E-3"/>
    <n v="6.5970949766796846E-3"/>
    <n v="7.6966108061262981E-3"/>
    <n v="8.7961266355729116E-3"/>
    <n v="9.895642465019526E-3"/>
    <n v="1.0995158294466139E-2"/>
    <n v="6.0473370619563767E-2"/>
    <n v="1.2094674123912751E-2"/>
    <n v="1.3194189953359369E-2"/>
    <n v="3.3755274107516754E-2"/>
    <n v="5.4316358261674129E-2"/>
    <n v="7.4877442415831511E-2"/>
    <n v="9.5438526569988899E-2"/>
    <n v="0.11599961072414629"/>
    <n v="0.13656069487830369"/>
    <n v="0.15712177903246105"/>
    <n v="0.17768286318661841"/>
    <n v="0.1982439473407758"/>
    <n v="0.21880503149493316"/>
    <n v="1.2880903920895219"/>
    <n v="0.23936611564909055"/>
    <n v="0.25992719980324797"/>
    <n v="0.2973266337713385"/>
    <n v="0.37212550170751962"/>
    <n v="0.40952493567561021"/>
    <n v="0.44692436964370075"/>
    <n v="0.48432380361179134"/>
    <n v="0.52172323757988193"/>
    <n v="0.55912267154797235"/>
    <n v="0.59652210551606288"/>
    <n v="0.63392153948415342"/>
    <n v="0.67132097345224395"/>
    <n v="5.4921290874426125"/>
    <n v="0.70872040742033449"/>
    <n v="0.70872040742033449"/>
    <n v="0.70872040742033449"/>
    <n v="0.70872040742033449"/>
    <n v="0.70872040742033449"/>
    <n v="0.70872040742033449"/>
    <n v="0.70872040742033449"/>
    <n v="0.70872040742033449"/>
    <n v="0.70872040742033449"/>
    <n v="0.70872040742033449"/>
    <n v="0.70872040742033449"/>
    <n v="0.70872040742033449"/>
    <n v="8.5046448890440143"/>
  </r>
  <r>
    <s v="DE Florida"/>
    <x v="30"/>
    <s v="Transmission"/>
    <s v="PEF Transmission Expansion EE_DeLand West to Dona Vista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1.014150943396225E-3"/>
    <n v="5.2786090094339551E-2"/>
    <n v="9.9747394103773437E-2"/>
    <n v="0.15164795801886771"/>
    <n v="0.2071652067028299"/>
    <n v="0.28499159277594299"/>
    <n v="0.35897317329952783"/>
    <n v="0.43609286197877295"/>
    <n v="0.51324540914858419"/>
    <n v="0.58753695537499917"/>
    <n v="0.66403660230896122"/>
    <n v="3.3572373947499949"/>
    <n v="0.73746372683726302"/>
    <n v="0.81290095938443274"/>
    <n v="0.88858200395990428"/>
    <n v="0.95827743839386648"/>
    <n v="1.0338112282523568"/>
    <n v="1.1079114549033"/>
    <n v="1.1843182664599039"/>
    <n v="1.257848296884432"/>
    <n v="1.3334964525448092"/>
    <n v="1.4082391438183941"/>
    <n v="1.4817009421674505"/>
    <n v="1.5582300907523561"/>
    <n v="13.762780004358468"/>
    <n v="1.6323770494787713"/>
    <n v="1.7094041056108464"/>
    <n v="2.3466152317396278"/>
    <n v="2.9334293608365365"/>
    <n v="3.5694006475238611"/>
    <n v="4.1933017727727169"/>
    <n v="4.8366236337354112"/>
    <n v="5.4557238820726646"/>
    <n v="6.0926580936485095"/>
    <n v="6.7219685734852632"/>
    <n v="7.3404943287259519"/>
    <n v="7.9848462298527156"/>
    <n v="54.816842909482872"/>
    <n v="8.6091408248086108"/>
    <n v="9.2576849546674396"/>
    <n v="10.155143615388891"/>
    <n v="10.981622314201347"/>
    <n v="11.877334764602523"/>
    <n v="12.756047400538641"/>
    <n v="14.534063522699858"/>
    <n v="15.431132172397296"/>
    <n v="16.317463432561333"/>
    <n v="17.188605308712198"/>
    <n v="18.096121154726593"/>
    <n v="18.97538795988832"/>
    <n v="164.17974742519306"/>
    <n v="19.888808209384408"/>
    <n v="19.888808209384408"/>
    <n v="19.888808209384408"/>
    <n v="19.888808209384408"/>
    <n v="19.888808209384408"/>
    <n v="19.888808209384408"/>
    <n v="19.888808209384408"/>
    <n v="19.888808209384408"/>
    <n v="19.888808209384408"/>
    <n v="19.888808209384408"/>
    <n v="19.888808209384408"/>
    <n v="19.888808209384408"/>
    <n v="238.66569851261295"/>
    <n v="19.888808209384408"/>
    <n v="19.888808209384408"/>
    <n v="19.888808209384408"/>
    <n v="19.888808209384408"/>
    <n v="19.888808209384408"/>
    <n v="19.888808209384408"/>
    <n v="19.888808209384408"/>
    <n v="19.888808209384408"/>
    <n v="19.888808209384408"/>
    <n v="19.888808209384408"/>
    <n v="19.888808209384408"/>
    <n v="19.888808209384408"/>
    <n v="238.66569851261295"/>
  </r>
  <r>
    <s v="DE Florida"/>
    <x v="30"/>
    <s v="Transmission"/>
    <s v="PEF Transmission Expansion EE_Ross Prairie-Shaw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1.8457547169811294E-3"/>
    <n v="1.5749875707547149E-2"/>
    <n v="2.8362029245282978E-2"/>
    <n v="4.2300702358490504E-2"/>
    <n v="5.5888661792452748E-2"/>
    <n v="6.9949732783018762E-2"/>
    <n v="9.3840877594339484E-2"/>
    <n v="0.14068767382075451"/>
    <n v="0.18755445896226386"/>
    <n v="0.23268331391509398"/>
    <n v="0.27915349504716935"/>
    <n v="1.1480165759433945"/>
    <n v="0.32375728349056548"/>
    <n v="0.38459767326179184"/>
    <n v="0.54731629566745199"/>
    <n v="10.888454949426871"/>
    <n v="11.136091553908004"/>
    <n v="11.375830244945739"/>
    <n v="11.613963038106116"/>
    <n v="11.843129743058945"/>
    <n v="12.078897982445739"/>
    <n v="12.365449292823095"/>
    <n v="13.13883608645517"/>
    <n v="13.844463835040074"/>
    <n v="109.54078797862957"/>
    <n v="13.960238992351396"/>
    <n v="14.080511320889132"/>
    <n v="14.387308677572502"/>
    <n v="33.884978687094772"/>
    <n v="34.351884407839208"/>
    <n v="35.252885817627686"/>
    <n v="35.684967519647557"/>
    <n v="36.129496065700714"/>
    <n v="36.669773406291512"/>
    <n v="38.127953302804045"/>
    <n v="39.458377103520519"/>
    <n v="39.676665039514496"/>
    <n v="371.66504034085352"/>
    <n v="39.903432150754298"/>
    <n v="39.97862070674568"/>
    <n v="44.757024500900563"/>
    <n v="44.871451715353786"/>
    <n v="44.982229484535317"/>
    <n v="45.092265205015345"/>
    <n v="45.198157901081501"/>
    <n v="45.307101015311723"/>
    <n v="45.439509825847253"/>
    <n v="45.796874185109303"/>
    <n v="46.12292863849131"/>
    <n v="46.176425692296327"/>
    <n v="533.6260210214424"/>
    <n v="46.232000790107946"/>
    <n v="46.232003386934437"/>
    <n v="46.232168421166215"/>
    <n v="46.232172373198786"/>
    <n v="46.232176199188551"/>
    <n v="46.2321799995498"/>
    <n v="46.232183656821242"/>
    <n v="46.232187419446575"/>
    <n v="46.232191992518942"/>
    <n v="46.232204334998784"/>
    <n v="46.23221559611202"/>
    <n v="46.232217443767759"/>
    <n v="554.78590161381112"/>
    <n v="46.232219358272992"/>
    <n v="46.232219358272992"/>
    <n v="46.232219358272992"/>
    <n v="46.232219358272992"/>
    <n v="46.232219358272992"/>
    <n v="46.232219358272992"/>
    <n v="46.232219358272992"/>
    <n v="46.232219358272992"/>
    <n v="46.232219358272992"/>
    <n v="46.232219358272992"/>
    <n v="46.232219358272992"/>
    <n v="46.232219358272992"/>
    <n v="554.78663229927577"/>
  </r>
  <r>
    <s v="DE Florida"/>
    <x v="30"/>
    <s v="Transmission"/>
    <s v="PEF Transmission Expansion FF  Tallahasse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.688382035606359"/>
    <n v="23.688382035606359"/>
    <n v="23.688382035606359"/>
    <n v="23.688382035606359"/>
    <n v="94.753528142425438"/>
  </r>
  <r>
    <s v="DE Florida"/>
    <x v="30"/>
    <s v="Transmission"/>
    <s v="PEF Transmission Expansion FF - New County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.091981787734767"/>
    <n v="17.091981787734767"/>
    <n v="17.091981787734767"/>
    <n v="17.091981787734767"/>
    <n v="17.091981787734767"/>
    <n v="17.091981787734767"/>
    <n v="17.091981787734767"/>
    <n v="119.64387251414337"/>
  </r>
  <r>
    <s v="DE Florida"/>
    <x v="30"/>
    <s v="Transmission"/>
    <s v="PEF Transmission Expansion FF Brookridge Bank &amp; Spar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.931611841132479"/>
    <n v="35.931611841132479"/>
    <n v="35.938400542063874"/>
    <n v="35.938400542063874"/>
    <n v="35.938400542063874"/>
    <n v="35.938400542063874"/>
    <n v="35.938400542063874"/>
    <n v="35.938400542063874"/>
    <n v="35.938400542063874"/>
    <n v="35.938400542063874"/>
    <n v="35.938400542063874"/>
    <n v="35.938400542063874"/>
    <n v="35.938400542063874"/>
    <n v="35.938400542063874"/>
    <n v="431.26080650476638"/>
    <n v="35.938400542063874"/>
    <n v="35.938400542063874"/>
    <n v="35.938400542063874"/>
    <n v="35.938400542063874"/>
    <n v="35.938400542063874"/>
    <n v="35.938400542063874"/>
    <n v="35.938400542063874"/>
    <n v="35.938400542063874"/>
    <n v="35.938400542063874"/>
    <n v="35.938400542063874"/>
    <n v="35.938400542063874"/>
    <n v="35.938400542063874"/>
    <n v="431.26080650476638"/>
    <n v="35.938400542063874"/>
    <n v="35.938400542063874"/>
    <n v="35.938400542063874"/>
    <n v="35.938400542063874"/>
    <n v="35.938400542063874"/>
    <n v="35.938400542063874"/>
    <n v="35.938400542063874"/>
    <n v="35.938400542063874"/>
    <n v="35.938400542063874"/>
    <n v="35.938400542063874"/>
    <n v="35.938400542063874"/>
    <n v="35.938400542063874"/>
    <n v="431.26080650476638"/>
    <n v="35.938400542063874"/>
    <n v="35.938400542063874"/>
    <n v="35.938400542063874"/>
    <n v="35.938400542063874"/>
    <n v="35.938400542063874"/>
    <n v="35.938400542063874"/>
    <n v="35.938400542063874"/>
    <n v="35.938400542063874"/>
    <n v="35.938400542063874"/>
    <n v="35.938400542063874"/>
    <n v="35.938400542063874"/>
    <n v="35.938400542063874"/>
    <n v="431.26080650476638"/>
    <n v="35.938400542063874"/>
    <n v="35.938400542063874"/>
    <n v="35.938400542063874"/>
    <n v="35.938400542063874"/>
    <n v="35.938400542063874"/>
    <n v="35.938400542063874"/>
    <n v="35.938400542063874"/>
    <n v="35.938400542063874"/>
    <n v="35.938400542063874"/>
    <n v="35.938400542063874"/>
    <n v="35.938400542063874"/>
    <n v="35.938400542063874"/>
    <n v="431.26080650476638"/>
  </r>
  <r>
    <s v="DE Florida"/>
    <x v="30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6.7657326087881081E-2"/>
    <n v="0.13611850208531459"/>
    <n v="0.20479668543147425"/>
    <n v="0.27369265649602087"/>
    <n v="0.34280719871182747"/>
    <n v="0.4121410985880834"/>
    <n v="0.48169514572345312"/>
    <n v="0.55147013281930413"/>
    <n v="0.62146685569297189"/>
    <n v="0.69168611329112595"/>
    <n v="0.76212870770315899"/>
    <n v="4.5456604226306156"/>
    <n v="0.83279544417468743"/>
    <n v="0.9011258585855243"/>
    <n v="0.96967277382728478"/>
    <n v="1.0384369681929175"/>
    <n v="1.1074192230294004"/>
    <n v="1.1766203227507606"/>
    <n v="1.2460410548511938"/>
    <n v="1.3156822099182399"/>
    <n v="1.3855445816460283"/>
    <n v="1.4556289668485578"/>
    <n v="1.5259361654730814"/>
    <n v="1.5964669806135103"/>
    <n v="14.551370549911187"/>
    <n v="1.6672222185239325"/>
    <n v="1.7356382084162125"/>
    <n v="1.8042709702802107"/>
    <n v="1.8731212833835917"/>
    <n v="1.9421899300518757"/>
    <n v="2.0114776956814717"/>
    <n v="2.0809853687528159"/>
    <n v="2.1507137408435621"/>
    <n v="2.2206636066418448"/>
    <n v="2.2908357639595747"/>
    <n v="2.3612310137458405"/>
    <n v="2.4318501601003306"/>
    <n v="24.570199960381263"/>
    <n v="2.5026940102868678"/>
    <n v="2.5711956828334084"/>
    <n v="2.6399143988320319"/>
    <n v="2.7088509385263406"/>
    <n v="2.7780060852216222"/>
    <n v="2.8473806252978973"/>
    <n v="2.9169753482230787"/>
    <n v="2.9867910465661738"/>
    <n v="3.0568285160105657"/>
    <n v="3.1270885553673282"/>
    <n v="3.1975719665886406"/>
    <n v="3.2682795547812269"/>
    <n v="34.601576728535186"/>
    <n v="3.3392121282199096"/>
    <n v="3.4077995907277487"/>
    <n v="3.4766043685080321"/>
    <n v="3.5456272427815207"/>
    <n v="3.6148689978344968"/>
    <n v="3.6843304210318264"/>
    <n v="3.7540123028301324"/>
    <n v="3.8239154367910193"/>
    <n v="3.8940406195943664"/>
    <n v="3.9643886510516606"/>
    <n v="4.0349603341194271"/>
    <n v="4.1057564749126882"/>
    <n v="44.645516568402833"/>
    <n v="4.1767778827185316"/>
    <n v="4.1767778827185316"/>
    <n v="4.1767778827185316"/>
    <n v="4.1767778827185316"/>
    <n v="4.1767778827185316"/>
    <n v="4.1767778827185316"/>
    <n v="4.1767778827185316"/>
    <n v="4.1767778827185316"/>
    <n v="4.1767778827185316"/>
    <n v="4.1767778827185316"/>
    <n v="4.1767778827185316"/>
    <n v="4.1767778827185316"/>
    <n v="50.121334592622382"/>
  </r>
  <r>
    <s v="DE Florida"/>
    <x v="30"/>
    <s v="Transmission"/>
    <s v="PEF Transmission Expansion FF Stations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34.702151435522929"/>
    <n v="34.702151435522929"/>
    <n v="34.702151435522929"/>
    <n v="51.587802386332427"/>
    <n v="51.587802386332427"/>
    <n v="51.587802386332427"/>
    <n v="66.789279799929787"/>
    <n v="66.789279799929787"/>
    <n v="66.789279799929787"/>
    <n v="459.23770086535541"/>
    <n v="83.244302983325753"/>
    <n v="83.244302983325753"/>
    <n v="83.244302983325753"/>
    <n v="87.681462350549978"/>
    <n v="87.681462350549978"/>
    <n v="87.681462350549978"/>
    <n v="96.236878016840961"/>
    <n v="96.236878016840961"/>
    <n v="96.236878016840961"/>
    <n v="107.24319378879348"/>
    <n v="107.24319378879348"/>
    <n v="107.24319378879348"/>
    <n v="1123.2175114185304"/>
    <n v="115.74778786884592"/>
    <n v="115.74778786884592"/>
    <n v="115.74778786884592"/>
    <n v="121.34663135687441"/>
    <n v="121.34663135687441"/>
    <n v="121.34663135687441"/>
    <n v="132.20239715800872"/>
    <n v="132.20239715800872"/>
    <n v="132.20239715800872"/>
    <n v="146.16805248255548"/>
    <n v="146.16805248255548"/>
    <n v="146.16805248255548"/>
    <n v="1546.3946065988539"/>
    <n v="156.95933196568149"/>
    <n v="156.95933196568149"/>
    <n v="156.95933196568149"/>
    <n v="159.47336905681829"/>
    <n v="159.47336905681829"/>
    <n v="159.47336905681829"/>
    <n v="164.28190140225087"/>
    <n v="164.28190140225087"/>
    <n v="164.28190140225087"/>
    <n v="170.46795097106423"/>
    <n v="170.46795097106423"/>
    <n v="170.46795097106423"/>
    <n v="1953.5476601874448"/>
    <n v="175.24791926925536"/>
    <n v="175.24791926925536"/>
    <n v="175.24791926925536"/>
    <n v="176.24910026820706"/>
    <n v="176.24910026820706"/>
    <n v="176.24910026820706"/>
    <n v="178.15946492102097"/>
    <n v="178.15946492102097"/>
    <n v="178.15946492102097"/>
    <n v="180.61709847485179"/>
    <n v="180.61709847485179"/>
    <n v="180.61709847485179"/>
    <n v="2130.8207488000057"/>
    <n v="182.51611503524407"/>
    <n v="182.51611503524407"/>
    <n v="182.51611503524407"/>
    <n v="182.51611503524407"/>
    <n v="182.51611503524407"/>
    <n v="182.51611503524407"/>
    <n v="182.51611503524407"/>
    <n v="182.51611503524407"/>
    <n v="182.51611503524407"/>
    <n v="182.51611503524407"/>
    <n v="182.51611503524407"/>
    <n v="182.51611503524407"/>
    <n v="2190.1933804229293"/>
  </r>
  <r>
    <s v="DE Florida"/>
    <x v="30"/>
    <s v="Transmission"/>
    <s v="PEF Transmission Expansion FF Stations - Keystone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17239788371896"/>
    <n v="8.9196566232557952"/>
    <n v="8.9389528754650982"/>
    <n v="26.760333477558085"/>
    <n v="8.9587773418604453"/>
    <n v="8.9679874186046327"/>
    <n v="8.9682365061627731"/>
    <n v="8.9682365061627731"/>
    <n v="8.9682365061627731"/>
    <n v="8.9682365061627731"/>
    <n v="8.9682365061627731"/>
    <n v="8.9682365061627731"/>
    <n v="8.9682365061627731"/>
    <n v="8.9682365061627731"/>
    <n v="8.9682365061627731"/>
    <n v="8.9682365061627731"/>
    <n v="107.6091298220928"/>
    <n v="8.9682365061627731"/>
    <n v="8.9682365061627731"/>
    <n v="8.9682365061627731"/>
    <n v="8.9682365061627731"/>
    <n v="8.9682365061627731"/>
    <n v="8.9682365061627731"/>
    <n v="8.9682365061627731"/>
    <n v="8.9682365061627731"/>
    <n v="8.9682365061627731"/>
    <n v="8.9682365061627731"/>
    <n v="8.9682365061627731"/>
    <n v="8.9682365061627731"/>
    <n v="107.61883807395326"/>
    <n v="8.9682365061627731"/>
    <n v="8.9682365061627731"/>
    <n v="8.9682365061627731"/>
    <n v="8.9682365061627731"/>
    <n v="8.9682365061627731"/>
    <n v="8.9682365061627731"/>
    <n v="8.9682365061627731"/>
    <n v="8.9682365061627731"/>
    <n v="8.9682365061627731"/>
    <n v="8.9682365061627731"/>
    <n v="8.9682365061627731"/>
    <n v="8.9682365061627731"/>
    <n v="107.61883807395326"/>
    <n v="8.9682365061627731"/>
    <n v="8.9682365061627731"/>
    <n v="8.9682365061627731"/>
    <n v="8.9682365061627731"/>
    <n v="8.9682365061627731"/>
    <n v="8.9682365061627731"/>
    <n v="8.9682365061627731"/>
    <n v="8.9682365061627731"/>
    <n v="8.9682365061627731"/>
    <n v="8.9682365061627731"/>
    <n v="8.9682365061627731"/>
    <n v="8.9682365061627731"/>
    <n v="107.61883807395326"/>
    <n v="8.9682365061627731"/>
    <n v="8.9682365061627731"/>
    <n v="8.9682365061627731"/>
    <n v="8.9682365061627731"/>
    <n v="8.9682365061627731"/>
    <n v="8.9682365061627731"/>
    <n v="8.9682365061627731"/>
    <n v="8.9682365061627731"/>
    <n v="8.9682365061627731"/>
    <n v="8.9682365061627731"/>
    <n v="8.9682365061627731"/>
    <n v="8.9682365061627731"/>
    <n v="107.61883807395326"/>
  </r>
  <r>
    <s v="DE Florida"/>
    <x v="30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.75965335852928"/>
    <n v="176.75965335852928"/>
    <n v="176.75965335852928"/>
    <n v="176.75965335852928"/>
    <n v="176.75965335852928"/>
    <n v="176.75965335852928"/>
    <n v="176.75965335852928"/>
    <n v="176.75965335852928"/>
    <n v="176.75965335852928"/>
    <n v="176.75965335852928"/>
    <n v="176.75965335852928"/>
    <n v="176.75965335852928"/>
    <n v="2121.1158403023514"/>
    <n v="176.75965335852928"/>
    <n v="176.75965335852928"/>
    <n v="176.75965335852928"/>
    <n v="176.75965335852928"/>
    <n v="176.75965335852928"/>
    <n v="176.75965335852928"/>
    <n v="176.75965335852928"/>
    <n v="176.75965335852928"/>
    <n v="176.75965335852928"/>
    <n v="176.75965335852928"/>
    <n v="176.75965335852928"/>
    <n v="176.75965335852928"/>
    <n v="2121.1158403023514"/>
    <n v="176.75965335852928"/>
    <n v="176.75965335852928"/>
    <n v="176.75965335852928"/>
    <n v="176.75965335852928"/>
    <n v="176.75965335852928"/>
    <n v="176.75965335852928"/>
    <n v="176.75965335852928"/>
    <n v="176.75965335852928"/>
    <n v="176.75965335852928"/>
    <n v="176.75965335852928"/>
    <n v="176.75965335852928"/>
    <n v="176.75965335852928"/>
    <n v="2121.1158403023514"/>
  </r>
  <r>
    <s v="DE Florida"/>
    <x v="30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.55189226523251"/>
    <n v="164.37382693291156"/>
    <n v="164.75152798274763"/>
    <n v="165.13669086743832"/>
    <n v="165.48688548664646"/>
    <n v="165.85342443350692"/>
    <n v="165.85342443350692"/>
    <n v="1154.0076724019902"/>
    <n v="165.85342443350692"/>
    <n v="165.85342443350692"/>
    <n v="165.85342443350692"/>
    <n v="165.85342443350692"/>
    <n v="165.85342443350692"/>
    <n v="165.85342443350692"/>
    <n v="165.85342443350692"/>
    <n v="165.85342443350692"/>
    <n v="165.85342443350692"/>
    <n v="165.85342443350692"/>
    <n v="165.85342443350692"/>
    <n v="165.85342443350692"/>
    <n v="1990.241093202083"/>
    <n v="165.85342443350692"/>
    <n v="165.85342443350692"/>
    <n v="165.85342443350692"/>
    <n v="165.85342443350692"/>
    <n v="165.85342443350692"/>
    <n v="165.85342443350692"/>
    <n v="165.85342443350692"/>
    <n v="165.85342443350692"/>
    <n v="165.85342443350692"/>
    <n v="165.85342443350692"/>
    <n v="165.85342443350692"/>
    <n v="165.85342443350692"/>
    <n v="1990.241093202083"/>
    <n v="165.85342443350692"/>
    <n v="165.85342443350692"/>
    <n v="165.85342443350692"/>
    <n v="165.85342443350692"/>
    <n v="165.85342443350692"/>
    <n v="165.85342443350692"/>
    <n v="165.85342443350692"/>
    <n v="165.85342443350692"/>
    <n v="165.85342443350692"/>
    <n v="165.85342443350692"/>
    <n v="165.85342443350692"/>
    <n v="165.85342443350692"/>
    <n v="1990.241093202083"/>
    <n v="165.85342443350692"/>
    <n v="165.85342443350692"/>
    <n v="165.85342443350692"/>
    <n v="165.85342443350692"/>
    <n v="165.85342443350692"/>
    <n v="165.85342443350692"/>
    <n v="165.85342443350692"/>
    <n v="165.85342443350692"/>
    <n v="165.85342443350692"/>
    <n v="165.85342443350692"/>
    <n v="165.85342443350692"/>
    <n v="165.85342443350692"/>
    <n v="1990.241093202083"/>
    <n v="165.85342443350692"/>
    <n v="165.85342443350692"/>
    <n v="165.85342443350692"/>
    <n v="165.85342443350692"/>
    <n v="165.85342443350692"/>
    <n v="165.85342443350692"/>
    <n v="165.85342443350692"/>
    <n v="165.85342443350692"/>
    <n v="165.85342443350692"/>
    <n v="165.85342443350692"/>
    <n v="165.85342443350692"/>
    <n v="165.85342443350692"/>
    <n v="1990.241093202083"/>
  </r>
  <r>
    <s v="DE Florida"/>
    <x v="30"/>
    <s v="Transmission"/>
    <s v="PEF Transmission Expansion FF Sumter County Industrial Park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81303223635016"/>
    <n v="14.781303223635016"/>
  </r>
  <r>
    <s v="DE Florida"/>
    <x v="30"/>
    <s v="Transmission"/>
    <s v="PEF Transmission Expansion GG - Disston to Largo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.125482401225213"/>
    <n v="90.703182632888669"/>
    <n v="91.982103217470737"/>
    <n v="92.097743756971312"/>
    <n v="92.2090720446554"/>
    <n v="456.11758405321132"/>
    <n v="92.524144606646118"/>
    <n v="92.524144606646118"/>
    <n v="92.524144606646118"/>
    <n v="92.524144606646118"/>
    <n v="92.524144606646118"/>
    <n v="92.524144606646118"/>
    <n v="92.524144606646118"/>
    <n v="92.524144606646118"/>
    <n v="92.524144606646118"/>
    <n v="92.524144606646118"/>
    <n v="92.524144606646118"/>
    <n v="92.524144606646118"/>
    <n v="1110.2897352797534"/>
  </r>
  <r>
    <s v="DE Florida"/>
    <x v="30"/>
    <s v="Transmission"/>
    <s v="PEF Transmission Expansion GG - Disston to Largo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.771298344964482"/>
    <n v="25.214098160779837"/>
    <n v="25.573042013312794"/>
    <n v="25.605497868084175"/>
    <n v="25.636743439512898"/>
    <n v="126.80067982665419"/>
    <n v="25.725172197789025"/>
    <n v="25.725172197789025"/>
    <n v="25.725172197789025"/>
    <n v="25.725172197789025"/>
    <n v="25.725172197789025"/>
    <n v="25.725172197789025"/>
    <n v="25.725172197789025"/>
    <n v="25.725172197789025"/>
    <n v="25.725172197789025"/>
    <n v="25.725172197789025"/>
    <n v="25.725172197789025"/>
    <n v="25.725172197789025"/>
    <n v="308.70206637346837"/>
  </r>
  <r>
    <s v="DE Florida"/>
    <x v="30"/>
    <s v="Transmission"/>
    <s v="PEF Transmission Expansion GG 40th Street to 16th Stree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.142743208702669"/>
    <n v="43.672753760837047"/>
    <n v="44.150226056852929"/>
    <n v="44.230187333126096"/>
    <n v="44.303063262304576"/>
    <n v="44.374691026537775"/>
    <n v="44.374691026537775"/>
    <n v="44.374691026537775"/>
    <n v="44.374691026537775"/>
    <n v="396.99773772797448"/>
    <n v="44.374691026537775"/>
    <n v="44.374691026537775"/>
    <n v="44.374691026537775"/>
    <n v="44.374691026537775"/>
    <n v="44.374691026537775"/>
    <n v="44.374691026537775"/>
    <n v="44.374691026537775"/>
    <n v="44.374691026537775"/>
    <n v="44.374691026537775"/>
    <n v="44.374691026537775"/>
    <n v="44.374691026537775"/>
    <n v="44.374691026537775"/>
    <n v="532.49629231845336"/>
    <n v="44.374691026537775"/>
    <n v="44.374691026537775"/>
    <n v="44.374691026537775"/>
    <n v="44.374691026537775"/>
    <n v="44.374691026537775"/>
    <n v="44.374691026537775"/>
    <n v="44.374691026537775"/>
    <n v="44.374691026537775"/>
    <n v="44.374691026537775"/>
    <n v="44.374691026537775"/>
    <n v="44.374691026537775"/>
    <n v="44.374691026537775"/>
    <n v="532.49629231845336"/>
    <n v="44.374691026537775"/>
    <n v="44.374691026537775"/>
    <n v="44.374691026537775"/>
    <n v="44.374691026537775"/>
    <n v="44.374691026537775"/>
    <n v="44.374691026537775"/>
    <n v="44.374691026537775"/>
    <n v="44.374691026537775"/>
    <n v="44.374691026537775"/>
    <n v="44.374691026537775"/>
    <n v="44.374691026537775"/>
    <n v="44.374691026537775"/>
    <n v="532.49629231845336"/>
    <n v="44.374691026537775"/>
    <n v="44.374691026537775"/>
    <n v="44.374691026537775"/>
    <n v="44.374691026537775"/>
    <n v="44.374691026537775"/>
    <n v="44.374691026537775"/>
    <n v="44.374691026537775"/>
    <n v="44.374691026537775"/>
    <n v="44.374691026537775"/>
    <n v="44.374691026537775"/>
    <n v="44.374691026537775"/>
    <n v="44.374691026537775"/>
    <n v="532.49629231845336"/>
  </r>
  <r>
    <s v="DE Florida"/>
    <x v="30"/>
    <s v="Transmission"/>
    <s v="PEF Transmission Expansion GG 40th Street to 16th Stree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1803811108632321"/>
    <n v="8.3291347017895987"/>
    <n v="8.4631428235415083"/>
    <n v="8.4855848804643177"/>
    <n v="8.5060383527843264"/>
    <n v="8.5261415131776594"/>
    <n v="8.5261415131776594"/>
    <n v="8.5261415131776594"/>
    <n v="8.5261415131776594"/>
    <n v="76.068847922153637"/>
    <n v="8.5261415131776594"/>
    <n v="8.5261415131776594"/>
    <n v="8.5261415131776594"/>
    <n v="8.5261415131776594"/>
    <n v="8.5261415131776594"/>
    <n v="8.5261415131776594"/>
    <n v="8.5261415131776594"/>
    <n v="8.5261415131776594"/>
    <n v="8.5261415131776594"/>
    <n v="8.5261415131776594"/>
    <n v="8.5261415131776594"/>
    <n v="8.5261415131776594"/>
    <n v="102.31369815813194"/>
    <n v="8.5261415131776594"/>
    <n v="8.5261415131776594"/>
    <n v="8.5261415131776594"/>
    <n v="8.5261415131776594"/>
    <n v="8.5261415131776594"/>
    <n v="8.5261415131776594"/>
    <n v="8.5261415131776594"/>
    <n v="8.5261415131776594"/>
    <n v="8.5261415131776594"/>
    <n v="8.5261415131776594"/>
    <n v="8.5261415131776594"/>
    <n v="8.5261415131776594"/>
    <n v="102.31369815813194"/>
    <n v="8.5261415131776594"/>
    <n v="8.5261415131776594"/>
    <n v="8.5261415131776594"/>
    <n v="8.5261415131776594"/>
    <n v="8.5261415131776594"/>
    <n v="8.5261415131776594"/>
    <n v="8.5261415131776594"/>
    <n v="8.5261415131776594"/>
    <n v="8.5261415131776594"/>
    <n v="8.5261415131776594"/>
    <n v="8.5261415131776594"/>
    <n v="8.5261415131776594"/>
    <n v="102.31369815813194"/>
    <n v="8.5261415131776594"/>
    <n v="8.5261415131776594"/>
    <n v="8.5261415131776594"/>
    <n v="8.5261415131776594"/>
    <n v="8.5261415131776594"/>
    <n v="8.5261415131776594"/>
    <n v="8.5261415131776594"/>
    <n v="8.5261415131776594"/>
    <n v="8.5261415131776594"/>
    <n v="8.5261415131776594"/>
    <n v="8.5261415131776594"/>
    <n v="8.5261415131776594"/>
    <n v="102.31369815813194"/>
  </r>
  <r>
    <s v="DE Florida"/>
    <x v="30"/>
    <s v="Transmission"/>
    <s v="PEF Transmission Expansion GG Archer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.975842997255285"/>
    <n v="46.607511057942737"/>
    <n v="50.239179118630197"/>
    <n v="53.87084717931765"/>
    <n v="57.50251524000511"/>
    <n v="251.19589559315096"/>
    <n v="61.134183300692548"/>
    <n v="61.134183300692548"/>
    <n v="61.134183300692548"/>
    <n v="61.134183300692548"/>
    <n v="61.134183300692548"/>
    <n v="61.134183300692548"/>
    <n v="61.134183300692548"/>
    <n v="61.134183300692548"/>
    <n v="61.134183300692548"/>
    <n v="61.134183300692548"/>
    <n v="61.134183300692548"/>
    <n v="61.134183300692548"/>
    <n v="733.61019960831072"/>
  </r>
  <r>
    <s v="DE Florida"/>
    <x v="30"/>
    <s v="Transmission"/>
    <s v="PEF Transmission Expansion GG Archer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783482278188263"/>
    <n v="0.43566964556376525"/>
    <n v="0.6535044683456479"/>
    <n v="0.8713392911275305"/>
    <n v="1.0891741139094131"/>
    <n v="1.3070089366912956"/>
    <n v="1.5248437594731785"/>
    <n v="1.742678582255061"/>
    <n v="1.9605134050369435"/>
    <n v="2.1783482278188262"/>
    <n v="11.980915253003545"/>
    <n v="2.3961830506007087"/>
    <n v="2.6140178733825912"/>
    <n v="2.8067480388597326"/>
    <n v="2.9994782043368735"/>
    <n v="3.1922083698140145"/>
    <n v="3.3849385352911554"/>
    <n v="3.5776687007682964"/>
    <n v="3.7703988662454373"/>
    <n v="3.9631290317225782"/>
    <n v="4.1558591971997192"/>
    <n v="4.3485893626768606"/>
    <n v="4.5413195281540011"/>
    <n v="41.750538759051963"/>
    <n v="4.7340496936311425"/>
    <n v="4.926779859108283"/>
    <n v="5.9460494998811901"/>
    <n v="6.9653191406540955"/>
    <n v="7.9845887814270018"/>
    <n v="10.023128062972816"/>
    <n v="11.042397703745721"/>
    <n v="12.061667344518627"/>
    <n v="13.080936985291533"/>
    <n v="14.100206626064439"/>
    <n v="15.119476266837346"/>
    <n v="16.138745907610254"/>
    <n v="122.12334587174246"/>
    <n v="17.158015548383162"/>
    <n v="17.158015548383162"/>
    <n v="17.158015548383162"/>
    <n v="17.158015548383162"/>
    <n v="17.158015548383162"/>
    <n v="17.158015548383162"/>
    <n v="17.158015548383162"/>
    <n v="17.158015548383162"/>
    <n v="17.158015548383162"/>
    <n v="17.158015548383162"/>
    <n v="17.158015548383162"/>
    <n v="17.158015548383162"/>
    <n v="205.89618658059794"/>
  </r>
  <r>
    <s v="DE Florida"/>
    <x v="30"/>
    <s v="Transmission"/>
    <s v="PEF Transmission Expansion GG Archer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.927144518712446"/>
    <n v="44.289633709070316"/>
    <n v="44.65676567946435"/>
    <n v="45.049258842330104"/>
    <n v="45.403069532577113"/>
    <n v="45.714765189202843"/>
    <n v="45.714765189202843"/>
    <n v="45.714765189202843"/>
    <n v="360.4701678497629"/>
    <n v="45.714765189202843"/>
    <n v="45.714765189202843"/>
    <n v="45.714765189202843"/>
    <n v="45.714765189202843"/>
    <n v="45.714765189202843"/>
    <n v="45.714765189202843"/>
    <n v="45.714765189202843"/>
    <n v="45.714765189202843"/>
    <n v="45.714765189202843"/>
    <n v="45.714765189202843"/>
    <n v="45.714765189202843"/>
    <n v="45.714765189202843"/>
    <n v="548.57718227043426"/>
    <n v="45.714765189202843"/>
    <n v="45.714765189202843"/>
    <n v="45.714765189202843"/>
    <n v="45.714765189202843"/>
    <n v="45.714765189202843"/>
    <n v="45.714765189202843"/>
    <n v="45.714765189202843"/>
    <n v="45.714765189202843"/>
    <n v="45.714765189202843"/>
    <n v="45.714765189202843"/>
    <n v="45.714765189202843"/>
    <n v="45.714765189202843"/>
    <n v="548.57718227043426"/>
    <n v="45.714765189202843"/>
    <n v="45.714765189202843"/>
    <n v="45.714765189202843"/>
    <n v="45.714765189202843"/>
    <n v="45.714765189202843"/>
    <n v="45.714765189202843"/>
    <n v="45.714765189202843"/>
    <n v="45.714765189202843"/>
    <n v="45.714765189202843"/>
    <n v="45.714765189202843"/>
    <n v="45.714765189202843"/>
    <n v="45.714765189202843"/>
    <n v="548.57718227043426"/>
  </r>
  <r>
    <s v="DE Florida"/>
    <x v="30"/>
    <s v="Transmission"/>
    <s v="PEF Transmission Expansion GG Archer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04004717628518"/>
    <n v="12.141783959676717"/>
    <n v="12.244823792978263"/>
    <n v="12.354981538244296"/>
    <n v="12.45428260021454"/>
    <n v="12.541763590946728"/>
    <n v="12.541763590946728"/>
    <n v="12.541763590946728"/>
    <n v="98.861209840239184"/>
    <n v="12.541763590946728"/>
    <n v="12.541763590946728"/>
    <n v="12.541763590946728"/>
    <n v="12.541763590946728"/>
    <n v="12.541763590946728"/>
    <n v="12.541763590946728"/>
    <n v="12.541763590946728"/>
    <n v="12.541763590946728"/>
    <n v="12.541763590946728"/>
    <n v="12.541763590946728"/>
    <n v="12.541763590946728"/>
    <n v="12.541763590946728"/>
    <n v="150.50116309136072"/>
    <n v="12.541763590946728"/>
    <n v="12.541763590946728"/>
    <n v="12.541763590946728"/>
    <n v="12.541763590946728"/>
    <n v="12.541763590946728"/>
    <n v="12.541763590946728"/>
    <n v="12.541763590946728"/>
    <n v="12.541763590946728"/>
    <n v="12.541763590946728"/>
    <n v="12.541763590946728"/>
    <n v="12.541763590946728"/>
    <n v="12.541763590946728"/>
    <n v="150.50116309136072"/>
    <n v="12.541763590946728"/>
    <n v="12.541763590946728"/>
    <n v="12.541763590946728"/>
    <n v="12.541763590946728"/>
    <n v="12.541763590946728"/>
    <n v="12.541763590946728"/>
    <n v="12.541763590946728"/>
    <n v="12.541763590946728"/>
    <n v="12.541763590946728"/>
    <n v="12.541763590946728"/>
    <n v="12.541763590946728"/>
    <n v="12.541763590946728"/>
    <n v="150.50116309136072"/>
  </r>
  <r>
    <s v="DE Florida"/>
    <x v="30"/>
    <s v="Transmission"/>
    <s v="PEF Transmission Expansion GG Baker Tap to Miccosuke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3844175646189452E-2"/>
    <n v="6.384063363751781E-2"/>
    <n v="6.3837169341058111E-2"/>
    <n v="6.3833705051091635E-2"/>
    <n v="6.3831495106539266E-2"/>
    <n v="6.3857080508319522E-2"/>
    <n v="6.3857080508319522E-2"/>
    <n v="6.3857080508319522E-2"/>
    <n v="0.51075842030735485"/>
    <n v="6.3857080508319522E-2"/>
    <n v="6.3857080508319522E-2"/>
    <n v="6.3857080508319522E-2"/>
    <n v="6.3857080508319522E-2"/>
    <n v="6.3857080508319522E-2"/>
    <n v="6.3857080508319522E-2"/>
    <n v="6.3857080508319522E-2"/>
    <n v="6.3857080508319522E-2"/>
    <n v="6.3857080508319522E-2"/>
    <n v="6.3857080508319522E-2"/>
    <n v="6.3857080508319522E-2"/>
    <n v="6.3857080508319522E-2"/>
    <n v="0.76628496609983421"/>
    <n v="6.3857080508319522E-2"/>
    <n v="6.3857080508319522E-2"/>
    <n v="6.3857080508319522E-2"/>
    <n v="6.3857080508319522E-2"/>
    <n v="6.3857080508319522E-2"/>
    <n v="6.3857080508319522E-2"/>
    <n v="6.3857080508319522E-2"/>
    <n v="6.3857080508319522E-2"/>
    <n v="6.3857080508319522E-2"/>
    <n v="6.3857080508319522E-2"/>
    <n v="6.3857080508319522E-2"/>
    <n v="6.3857080508319522E-2"/>
    <n v="0.76628496609983421"/>
    <n v="6.3857080508319522E-2"/>
    <n v="6.3857080508319522E-2"/>
    <n v="6.3857080508319522E-2"/>
    <n v="6.3857080508319522E-2"/>
    <n v="6.3857080508319522E-2"/>
    <n v="6.3857080508319522E-2"/>
    <n v="6.3857080508319522E-2"/>
    <n v="6.3857080508319522E-2"/>
    <n v="6.3857080508319522E-2"/>
    <n v="6.3857080508319522E-2"/>
    <n v="6.3857080508319522E-2"/>
    <n v="6.3857080508319522E-2"/>
    <n v="0.76628496609983421"/>
  </r>
  <r>
    <s v="DE Florida"/>
    <x v="30"/>
    <s v="Transmission"/>
    <s v="PEF Transmission Expansion GG Baker Tap to Miccosuke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918606240685871E-2"/>
    <n v="1.7917612134989526E-2"/>
    <n v="1.7916639840124187E-2"/>
    <n v="1.7915667547081248E-2"/>
    <n v="1.7915047300585043E-2"/>
    <n v="1.7922228139484912E-2"/>
    <n v="1.7922228139484912E-2"/>
    <n v="1.7922228139484912E-2"/>
    <n v="0.14335025748192062"/>
    <n v="1.7922228139484912E-2"/>
    <n v="1.7922228139484912E-2"/>
    <n v="1.7922228139484912E-2"/>
    <n v="1.7922228139484912E-2"/>
    <n v="1.7922228139484912E-2"/>
    <n v="1.7922228139484912E-2"/>
    <n v="1.7922228139484912E-2"/>
    <n v="1.7922228139484912E-2"/>
    <n v="1.7922228139484912E-2"/>
    <n v="1.7922228139484912E-2"/>
    <n v="1.7922228139484912E-2"/>
    <n v="1.7922228139484912E-2"/>
    <n v="0.21506673767381893"/>
    <n v="1.7922228139484912E-2"/>
    <n v="1.7922228139484912E-2"/>
    <n v="1.7922228139484912E-2"/>
    <n v="1.7922228139484912E-2"/>
    <n v="1.7922228139484912E-2"/>
    <n v="1.7922228139484912E-2"/>
    <n v="1.7922228139484912E-2"/>
    <n v="1.7922228139484912E-2"/>
    <n v="1.7922228139484912E-2"/>
    <n v="1.7922228139484912E-2"/>
    <n v="1.7922228139484912E-2"/>
    <n v="1.7922228139484912E-2"/>
    <n v="0.21506673767381893"/>
    <n v="1.7922228139484912E-2"/>
    <n v="1.7922228139484912E-2"/>
    <n v="1.7922228139484912E-2"/>
    <n v="1.7922228139484912E-2"/>
    <n v="1.7922228139484912E-2"/>
    <n v="1.7922228139484912E-2"/>
    <n v="1.7922228139484912E-2"/>
    <n v="1.7922228139484912E-2"/>
    <n v="1.7922228139484912E-2"/>
    <n v="1.7922228139484912E-2"/>
    <n v="1.7922228139484912E-2"/>
    <n v="1.7922228139484912E-2"/>
    <n v="0.21506673767381893"/>
  </r>
  <r>
    <s v="DE Florida"/>
    <x v="30"/>
    <s v="Transmission"/>
    <s v="PEF Transmission Expansion GG Bithlo to Lockwood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648366537467846"/>
    <n v="5.7648366537467846"/>
    <n v="11.529673307493569"/>
    <n v="5.7648366537467846"/>
    <n v="5.7648366537467846"/>
    <n v="5.7648366537467846"/>
    <n v="5.7648366537467846"/>
    <n v="5.7648366537467846"/>
    <n v="5.7648366537467846"/>
    <n v="5.7648366537467846"/>
    <n v="5.7648366537467846"/>
    <n v="5.7648366537467846"/>
    <n v="5.7648366537467846"/>
    <n v="5.7648366537467846"/>
    <n v="5.7648366537467846"/>
    <n v="69.178039844961418"/>
  </r>
  <r>
    <s v="DE Florida"/>
    <x v="30"/>
    <s v="Transmission"/>
    <s v="PEF Transmission Expansion GG Bithlo to Lockwoo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.860610554553489"/>
    <n v="50.258228559036567"/>
    <n v="97.118839113590056"/>
    <n v="53.853741410556317"/>
    <n v="53.853741410556317"/>
    <n v="53.853741410556317"/>
    <n v="53.853741410556317"/>
    <n v="53.853741410556317"/>
    <n v="53.853741410556317"/>
    <n v="53.853741410556317"/>
    <n v="53.853741410556317"/>
    <n v="53.853741410556317"/>
    <n v="53.853741410556317"/>
    <n v="53.853741410556317"/>
    <n v="53.853741410556317"/>
    <n v="646.24489692667566"/>
  </r>
  <r>
    <s v="DE Florida"/>
    <x v="30"/>
    <s v="Transmission"/>
    <s v="PEF Transmission Expansion GG Bithlo to Lockwoo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151972286062215"/>
    <n v="14.105553071817583"/>
    <n v="27.2575253578798"/>
    <n v="15.114675335009517"/>
    <n v="15.114675335009517"/>
    <n v="15.114675335009517"/>
    <n v="15.114675335009517"/>
    <n v="15.114675335009517"/>
    <n v="15.114675335009517"/>
    <n v="15.114675335009517"/>
    <n v="15.114675335009517"/>
    <n v="15.114675335009517"/>
    <n v="15.114675335009517"/>
    <n v="15.114675335009517"/>
    <n v="15.114675335009517"/>
    <n v="181.37610402011418"/>
  </r>
  <r>
    <s v="DE Florida"/>
    <x v="30"/>
    <s v="Transmission"/>
    <s v="PEF Transmission Expansion GG Brookridge-Twin County Ranc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.485408620155752"/>
    <n v="28.485408620155752"/>
    <n v="28.485408620155752"/>
    <n v="28.485408620155752"/>
    <n v="113.94163448062301"/>
  </r>
  <r>
    <s v="DE Florida"/>
    <x v="30"/>
    <s v="Transmission"/>
    <s v="PEF Transmission Expansion GG Brookridge-Twin County Ranc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947593575056768"/>
    <n v="7.9947593575056768"/>
    <n v="7.9947593575056768"/>
    <n v="7.9947593575056768"/>
    <n v="31.979037430022707"/>
  </r>
  <r>
    <s v="DE Florida"/>
    <x v="30"/>
    <s v="Transmission"/>
    <s v="PEF Transmission Expansion GG Burnham Tap to Jasper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2255552516751731"/>
    <n v="8.2255552516751731"/>
  </r>
  <r>
    <s v="DE Florida"/>
    <x v="30"/>
    <s v="Transmission"/>
    <s v="PEF Transmission Expansion GG Burnham Tap to Jasper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085972083433086"/>
    <n v="2.3085972083433086"/>
  </r>
  <r>
    <s v="DE Florida"/>
    <x v="30"/>
    <s v="Transmission"/>
    <s v="PEF Transmission Expansion GG Capacit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12.330300299450933"/>
    <n v="12.330300299450933"/>
    <n v="12.330300299450933"/>
    <n v="12.576906305439952"/>
    <n v="12.576906305439952"/>
    <n v="12.576906305439952"/>
    <n v="12.581838425559731"/>
    <n v="12.581838425559731"/>
    <n v="12.581838425559731"/>
    <n v="112.46713509135185"/>
    <n v="12.581937067962127"/>
    <n v="12.581937067962127"/>
    <n v="12.581937067962127"/>
    <n v="12.581939040810175"/>
    <n v="12.581939040810175"/>
    <n v="12.581939040810175"/>
    <n v="12.581939080267137"/>
    <n v="12.581939080267137"/>
    <n v="12.581939080267137"/>
    <n v="12.581939081056277"/>
    <n v="12.581939081056277"/>
    <n v="12.581939081056277"/>
    <n v="150.98326281028713"/>
    <n v="12.581939081072058"/>
    <n v="12.581939081072058"/>
    <n v="12.581939081072058"/>
    <n v="12.581939081072374"/>
    <n v="12.581939081072374"/>
    <n v="12.581939081072374"/>
    <n v="12.581939081072381"/>
    <n v="12.581939081072381"/>
    <n v="12.581939081072381"/>
    <n v="12.581939081072381"/>
    <n v="12.581939081072381"/>
    <n v="12.581939081072381"/>
    <n v="150.98326897286759"/>
    <n v="12.581939081072381"/>
    <n v="12.581939081072381"/>
    <n v="12.581939081072381"/>
    <n v="12.581939081072381"/>
    <n v="12.581939081072381"/>
    <n v="12.581939081072381"/>
    <n v="12.581939081072381"/>
    <n v="12.581939081072381"/>
    <n v="12.581939081072381"/>
    <n v="12.581939081072381"/>
    <n v="12.581939081072381"/>
    <n v="12.581939081072381"/>
    <n v="150.98326897286856"/>
    <n v="12.581939081072381"/>
    <n v="12.581939081072381"/>
    <n v="12.581939081072381"/>
    <n v="12.581939081072381"/>
    <n v="12.581939081072381"/>
    <n v="12.581939081072381"/>
    <n v="12.581939081072381"/>
    <n v="12.581939081072381"/>
    <n v="12.581939081072381"/>
    <n v="12.581939081072381"/>
    <n v="12.581939081072381"/>
    <n v="12.581939081072381"/>
    <n v="150.98326897286856"/>
    <n v="12.581939081072381"/>
    <n v="12.581939081072381"/>
    <n v="12.581939081072381"/>
    <n v="12.581939081072381"/>
    <n v="12.581939081072381"/>
    <n v="12.581939081072381"/>
    <n v="12.581939081072381"/>
    <n v="12.581939081072381"/>
    <n v="12.581939081072381"/>
    <n v="12.581939081072381"/>
    <n v="12.581939081072381"/>
    <n v="12.581939081072381"/>
    <n v="150.98326897286856"/>
  </r>
  <r>
    <s v="DE Florida"/>
    <x v="30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.97584357596492"/>
    <n v="232.0281238577073"/>
    <n v="464.00396743367219"/>
    <n v="232.02976104835449"/>
    <n v="232.02976104835449"/>
    <n v="232.02976104835449"/>
    <n v="232.02976104835449"/>
    <n v="232.02976104835449"/>
    <n v="232.02976104835449"/>
    <n v="232.02976104835449"/>
    <n v="232.02976104835449"/>
    <n v="232.02976104835449"/>
    <n v="232.02976104835449"/>
    <n v="232.02976104835449"/>
    <n v="232.02976104835449"/>
    <n v="2784.3571325802536"/>
    <n v="232.02976104835449"/>
    <n v="232.02976104835449"/>
    <n v="232.02976104835449"/>
    <n v="232.02976104835449"/>
    <n v="232.02976104835449"/>
    <n v="232.02976104835449"/>
    <n v="232.02976104835449"/>
    <n v="232.02976104835449"/>
    <n v="232.02976104835449"/>
    <n v="232.02976104835449"/>
    <n v="232.02976104835449"/>
    <n v="232.02976104835449"/>
    <n v="2784.3571325802536"/>
    <n v="232.02976104835449"/>
    <n v="232.02976104835449"/>
    <n v="232.02976104835449"/>
    <n v="232.02976104835449"/>
    <n v="232.02976104835449"/>
    <n v="232.02976104835449"/>
    <n v="232.02976104835449"/>
    <n v="232.02976104835449"/>
    <n v="232.02976104835449"/>
    <n v="232.02976104835449"/>
    <n v="232.02976104835449"/>
    <n v="232.02976104835449"/>
    <n v="2784.3571325802536"/>
    <n v="232.02976104835449"/>
    <n v="232.02976104835449"/>
    <n v="232.02976104835449"/>
    <n v="232.02976104835449"/>
    <n v="232.02976104835449"/>
    <n v="232.02976104835449"/>
    <n v="232.02976104835449"/>
    <n v="232.02976104835449"/>
    <n v="232.02976104835449"/>
    <n v="232.02976104835449"/>
    <n v="232.02976104835449"/>
    <n v="232.02976104835449"/>
    <n v="2784.3571325802536"/>
  </r>
  <r>
    <s v="DE Florida"/>
    <x v="30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.575955515437215"/>
    <n v="34.590628581119596"/>
    <n v="69.166584096556818"/>
    <n v="34.591088077608532"/>
    <n v="34.591088077608532"/>
    <n v="34.591088077608532"/>
    <n v="34.591088077608532"/>
    <n v="34.591088077608532"/>
    <n v="34.591088077608532"/>
    <n v="34.591088077608532"/>
    <n v="34.591088077608532"/>
    <n v="34.591088077608532"/>
    <n v="34.591088077608532"/>
    <n v="34.591088077608532"/>
    <n v="34.591088077608532"/>
    <n v="415.0930569313025"/>
    <n v="34.591088077608532"/>
    <n v="34.591088077608532"/>
    <n v="34.591088077608532"/>
    <n v="34.591088077608532"/>
    <n v="34.591088077608532"/>
    <n v="34.591088077608532"/>
    <n v="34.591088077608532"/>
    <n v="34.591088077608532"/>
    <n v="34.591088077608532"/>
    <n v="34.591088077608532"/>
    <n v="34.591088077608532"/>
    <n v="34.591088077608532"/>
    <n v="415.0930569313025"/>
    <n v="34.591088077608532"/>
    <n v="34.591088077608532"/>
    <n v="34.591088077608532"/>
    <n v="34.591088077608532"/>
    <n v="34.591088077608532"/>
    <n v="34.591088077608532"/>
    <n v="34.591088077608532"/>
    <n v="34.591088077608532"/>
    <n v="34.591088077608532"/>
    <n v="34.591088077608532"/>
    <n v="34.591088077608532"/>
    <n v="34.591088077608532"/>
    <n v="415.0930569313025"/>
    <n v="34.591088077608532"/>
    <n v="34.591088077608532"/>
    <n v="34.591088077608532"/>
    <n v="34.591088077608532"/>
    <n v="34.591088077608532"/>
    <n v="34.591088077608532"/>
    <n v="34.591088077608532"/>
    <n v="34.591088077608532"/>
    <n v="34.591088077608532"/>
    <n v="34.591088077608532"/>
    <n v="34.591088077608532"/>
    <n v="34.591088077608532"/>
    <n v="415.0930569313025"/>
  </r>
  <r>
    <s v="DE Florida"/>
    <x v="30"/>
    <s v="Transmission"/>
    <s v="PEF Transmission Expansion GG Disston to 40th Stree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691635335917375"/>
    <n v="2.4691635335917375"/>
    <n v="2.4691635335917375"/>
    <n v="2.4691635335917375"/>
    <n v="2.4691635335917375"/>
    <n v="12.345817667958688"/>
    <n v="2.4691635335917375"/>
    <n v="2.4691635335917375"/>
    <n v="2.4691635335917375"/>
    <n v="2.4691635335917375"/>
    <n v="2.4691635335917375"/>
    <n v="2.4691635335917375"/>
    <n v="2.4691635335917375"/>
    <n v="2.4691635335917375"/>
    <n v="2.4691635335917375"/>
    <n v="2.4691635335917375"/>
    <n v="2.4691635335917375"/>
    <n v="2.4691635335917375"/>
    <n v="29.629962403100844"/>
    <n v="2.4691635335917375"/>
    <n v="2.4691635335917375"/>
    <n v="2.4691635335917375"/>
    <n v="2.4691635335917375"/>
    <n v="2.4691635335917375"/>
    <n v="2.4691635335917375"/>
    <n v="2.4691635335917375"/>
    <n v="2.4691635335917375"/>
    <n v="2.4691635335917375"/>
    <n v="2.4691635335917375"/>
    <n v="2.4691635335917375"/>
    <n v="2.4691635335917375"/>
    <n v="29.629962403100844"/>
  </r>
  <r>
    <s v="DE Florida"/>
    <x v="30"/>
    <s v="Transmission"/>
    <s v="PEF Transmission Expansion GG Disston to 40th Stree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.97546589280364"/>
    <n v="180.49481672018675"/>
    <n v="182.83490899070802"/>
    <n v="185.28002332140196"/>
    <n v="190.2642252090196"/>
    <n v="916.84944013411996"/>
    <n v="192.78824249543496"/>
    <n v="192.78824249543496"/>
    <n v="192.78824249543496"/>
    <n v="192.78824249543496"/>
    <n v="192.78824249543496"/>
    <n v="192.78824249543496"/>
    <n v="192.78824249543496"/>
    <n v="192.78824249543496"/>
    <n v="192.78824249543496"/>
    <n v="192.78824249543496"/>
    <n v="192.78824249543496"/>
    <n v="192.78824249543496"/>
    <n v="2313.4589099452201"/>
    <n v="192.78824249543496"/>
    <n v="192.78824249543496"/>
    <n v="192.78824249543496"/>
    <n v="192.78824249543496"/>
    <n v="192.78824249543496"/>
    <n v="192.78824249543496"/>
    <n v="192.78824249543496"/>
    <n v="192.78824249543496"/>
    <n v="192.78824249543496"/>
    <n v="192.78824249543496"/>
    <n v="192.78824249543496"/>
    <n v="192.78824249543496"/>
    <n v="2313.4589099452201"/>
  </r>
  <r>
    <s v="DE Florida"/>
    <x v="30"/>
    <s v="Transmission"/>
    <s v="PEF Transmission Expansion GG Disston to 40th Stree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.950872754766394"/>
    <n v="50.657957700278075"/>
    <n v="51.314731658715822"/>
    <n v="52.000981272900916"/>
    <n v="53.399855173994723"/>
    <n v="257.32439856065594"/>
    <n v="54.108249815200502"/>
    <n v="54.108249815200502"/>
    <n v="54.108249815200502"/>
    <n v="54.108249815200502"/>
    <n v="54.108249815200502"/>
    <n v="54.108249815200502"/>
    <n v="54.108249815200502"/>
    <n v="54.108249815200502"/>
    <n v="54.108249815200502"/>
    <n v="54.108249815200502"/>
    <n v="54.108249815200502"/>
    <n v="54.108249815200502"/>
    <n v="649.29899778240588"/>
    <n v="54.108249815200502"/>
    <n v="54.108249815200502"/>
    <n v="54.108249815200502"/>
    <n v="54.108249815200502"/>
    <n v="54.108249815200502"/>
    <n v="54.108249815200502"/>
    <n v="54.108249815200502"/>
    <n v="54.108249815200502"/>
    <n v="54.108249815200502"/>
    <n v="54.108249815200502"/>
    <n v="54.108249815200502"/>
    <n v="54.108249815200502"/>
    <n v="649.29899778240588"/>
  </r>
  <r>
    <s v="DE Florida"/>
    <x v="30"/>
    <s v="Transmission"/>
    <s v="PEF Transmission Expansion GG Eustis to Eustis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.035431891987212"/>
    <n v="31.401063177306604"/>
    <n v="31.795076674622038"/>
    <n v="32.164647530044043"/>
    <n v="32.661032451651771"/>
    <n v="33.127386592721642"/>
    <n v="192.18463831833333"/>
    <n v="33.489117546160188"/>
    <n v="33.489117546160188"/>
    <n v="33.489117546160188"/>
    <n v="33.489117546160188"/>
    <n v="33.489117546160188"/>
    <n v="33.489117546160188"/>
    <n v="33.489117546160188"/>
    <n v="33.489117546160188"/>
    <n v="33.489117546160188"/>
    <n v="33.489117546160188"/>
    <n v="33.489117546160188"/>
    <n v="33.489117546160188"/>
    <n v="401.86941055392214"/>
    <n v="33.489117546160188"/>
    <n v="33.489117546160188"/>
    <n v="33.489117546160188"/>
    <n v="33.489117546160188"/>
    <n v="33.489117546160188"/>
    <n v="33.489117546160188"/>
    <n v="33.489117546160188"/>
    <n v="33.489117546160188"/>
    <n v="33.489117546160188"/>
    <n v="33.489117546160188"/>
    <n v="33.489117546160188"/>
    <n v="33.489117546160188"/>
    <n v="401.86941055392214"/>
    <n v="33.489117546160188"/>
    <n v="33.489117546160188"/>
    <n v="33.489117546160188"/>
    <n v="33.489117546160188"/>
    <n v="33.489117546160188"/>
    <n v="33.489117546160188"/>
    <n v="33.489117546160188"/>
    <n v="33.489117546160188"/>
    <n v="33.489117546160188"/>
    <n v="33.489117546160188"/>
    <n v="33.489117546160188"/>
    <n v="33.489117546160188"/>
    <n v="401.86941055392214"/>
  </r>
  <r>
    <s v="DE Florida"/>
    <x v="30"/>
    <s v="Transmission"/>
    <s v="PEF Transmission Expansion GG Eustis to Eustis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4862896106621646"/>
    <n v="7.5889082593423751"/>
    <n v="7.6994927040540864"/>
    <n v="7.8032170386439672"/>
    <n v="7.9425332074890944"/>
    <n v="8.0734208904760862"/>
    <n v="46.593861710667774"/>
    <n v="8.1749448659073529"/>
    <n v="8.1749448659073529"/>
    <n v="8.1749448659073529"/>
    <n v="8.1749448659073529"/>
    <n v="8.1749448659073529"/>
    <n v="8.1749448659073529"/>
    <n v="8.1749448659073529"/>
    <n v="8.1749448659073529"/>
    <n v="8.1749448659073529"/>
    <n v="8.1749448659073529"/>
    <n v="8.1749448659073529"/>
    <n v="8.1749448659073529"/>
    <n v="98.099338390888207"/>
    <n v="8.1749448659073529"/>
    <n v="8.1749448659073529"/>
    <n v="8.1749448659073529"/>
    <n v="8.1749448659073529"/>
    <n v="8.1749448659073529"/>
    <n v="8.1749448659073529"/>
    <n v="8.1749448659073529"/>
    <n v="8.1749448659073529"/>
    <n v="8.1749448659073529"/>
    <n v="8.1749448659073529"/>
    <n v="8.1749448659073529"/>
    <n v="8.1749448659073529"/>
    <n v="98.099338390888207"/>
    <n v="8.1749448659073529"/>
    <n v="8.1749448659073529"/>
    <n v="8.1749448659073529"/>
    <n v="8.1749448659073529"/>
    <n v="8.1749448659073529"/>
    <n v="8.1749448659073529"/>
    <n v="8.1749448659073529"/>
    <n v="8.1749448659073529"/>
    <n v="8.1749448659073529"/>
    <n v="8.1749448659073529"/>
    <n v="8.1749448659073529"/>
    <n v="8.1749448659073529"/>
    <n v="98.099338390888207"/>
  </r>
  <r>
    <s v="DE Florida"/>
    <x v="30"/>
    <s v="Transmission"/>
    <s v="PEF Transmission Expansion GG Ft White-Perr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.60027891957381"/>
    <n v="65.60027891957381"/>
    <n v="65.60027891957381"/>
    <n v="65.60027891957381"/>
    <n v="65.60027891957381"/>
    <n v="65.60027891957381"/>
    <n v="65.60027891957381"/>
    <n v="459.20195243701676"/>
    <n v="65.60027891957381"/>
    <n v="65.60027891957381"/>
    <n v="65.60027891957381"/>
    <n v="65.60027891957381"/>
    <n v="65.60027891957381"/>
    <n v="65.60027891957381"/>
    <n v="65.60027891957381"/>
    <n v="65.60027891957381"/>
    <n v="65.60027891957381"/>
    <n v="65.60027891957381"/>
    <n v="65.60027891957381"/>
    <n v="65.60027891957381"/>
    <n v="787.20334703488595"/>
    <n v="65.60027891957381"/>
    <n v="65.60027891957381"/>
    <n v="65.60027891957381"/>
    <n v="65.60027891957381"/>
    <n v="65.60027891957381"/>
    <n v="65.60027891957381"/>
    <n v="65.60027891957381"/>
    <n v="65.60027891957381"/>
    <n v="65.60027891957381"/>
    <n v="65.60027891957381"/>
    <n v="65.60027891957381"/>
    <n v="65.60027891957381"/>
    <n v="787.20334703488595"/>
    <n v="65.60027891957381"/>
    <n v="65.60027891957381"/>
    <n v="65.60027891957381"/>
    <n v="65.60027891957381"/>
    <n v="65.60027891957381"/>
    <n v="65.60027891957381"/>
    <n v="65.60027891957381"/>
    <n v="65.60027891957381"/>
    <n v="65.60027891957381"/>
    <n v="65.60027891957381"/>
    <n v="65.60027891957381"/>
    <n v="65.60027891957381"/>
    <n v="787.20334703488595"/>
    <n v="65.60027891957381"/>
    <n v="65.60027891957381"/>
    <n v="65.60027891957381"/>
    <n v="65.60027891957381"/>
    <n v="65.60027891957381"/>
    <n v="65.60027891957381"/>
    <n v="65.60027891957381"/>
    <n v="65.60027891957381"/>
    <n v="65.60027891957381"/>
    <n v="65.60027891957381"/>
    <n v="65.60027891957381"/>
    <n v="65.60027891957381"/>
    <n v="787.20334703488595"/>
    <n v="65.60027891957381"/>
    <n v="65.60027891957381"/>
    <n v="65.60027891957381"/>
    <n v="65.60027891957381"/>
    <n v="65.60027891957381"/>
    <n v="65.60027891957381"/>
    <n v="65.60027891957381"/>
    <n v="65.60027891957381"/>
    <n v="65.60027891957381"/>
    <n v="65.60027891957381"/>
    <n v="65.60027891957381"/>
    <n v="65.60027891957381"/>
    <n v="787.20334703488595"/>
  </r>
  <r>
    <s v="DE Florida"/>
    <x v="30"/>
    <s v="Transmission"/>
    <s v="PEF Transmission Expansion GG Ft White-P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.993079378231887"/>
    <n v="27.615189816966286"/>
    <n v="28.171578382888686"/>
    <n v="28.350337836094688"/>
    <n v="28.475527004694289"/>
    <n v="28.52241754317189"/>
    <n v="28.52241754317189"/>
    <n v="194.65054750521961"/>
    <n v="28.52241754317189"/>
    <n v="28.52241754317189"/>
    <n v="28.52241754317189"/>
    <n v="28.52241754317189"/>
    <n v="28.52241754317189"/>
    <n v="28.52241754317189"/>
    <n v="28.52241754317189"/>
    <n v="28.52241754317189"/>
    <n v="28.52241754317189"/>
    <n v="28.52241754317189"/>
    <n v="28.52241754317189"/>
    <n v="28.52241754317189"/>
    <n v="342.26901051806271"/>
    <n v="28.52241754317189"/>
    <n v="28.52241754317189"/>
    <n v="28.52241754317189"/>
    <n v="28.52241754317189"/>
    <n v="28.52241754317189"/>
    <n v="28.52241754317189"/>
    <n v="28.52241754317189"/>
    <n v="28.52241754317189"/>
    <n v="28.52241754317189"/>
    <n v="28.52241754317189"/>
    <n v="28.52241754317189"/>
    <n v="28.52241754317189"/>
    <n v="342.26901051806271"/>
    <n v="28.52241754317189"/>
    <n v="28.52241754317189"/>
    <n v="28.52241754317189"/>
    <n v="28.52241754317189"/>
    <n v="28.52241754317189"/>
    <n v="28.52241754317189"/>
    <n v="28.52241754317189"/>
    <n v="28.52241754317189"/>
    <n v="28.52241754317189"/>
    <n v="28.52241754317189"/>
    <n v="28.52241754317189"/>
    <n v="28.52241754317189"/>
    <n v="342.26901051806271"/>
    <n v="28.52241754317189"/>
    <n v="28.52241754317189"/>
    <n v="28.52241754317189"/>
    <n v="28.52241754317189"/>
    <n v="28.52241754317189"/>
    <n v="28.52241754317189"/>
    <n v="28.52241754317189"/>
    <n v="28.52241754317189"/>
    <n v="28.52241754317189"/>
    <n v="28.52241754317189"/>
    <n v="28.52241754317189"/>
    <n v="28.52241754317189"/>
    <n v="342.26901051806271"/>
    <n v="28.52241754317189"/>
    <n v="28.52241754317189"/>
    <n v="28.52241754317189"/>
    <n v="28.52241754317189"/>
    <n v="28.52241754317189"/>
    <n v="28.52241754317189"/>
    <n v="28.52241754317189"/>
    <n v="28.52241754317189"/>
    <n v="28.52241754317189"/>
    <n v="28.52241754317189"/>
    <n v="28.52241754317189"/>
    <n v="28.52241754317189"/>
    <n v="342.26901051806271"/>
  </r>
  <r>
    <s v="DE Florida"/>
    <x v="30"/>
    <s v="Transmission"/>
    <s v="PEF Transmission Expansion GG Ft White-P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145967676453553"/>
    <n v="7.7505223864778703"/>
    <n v="7.9066792720304901"/>
    <n v="7.9568501798913669"/>
    <n v="7.9919859678474445"/>
    <n v="8.0051463397512208"/>
    <n v="8.0051463397512208"/>
    <n v="54.630927253394972"/>
    <n v="8.0051463397512208"/>
    <n v="8.0051463397512208"/>
    <n v="8.0051463397512208"/>
    <n v="8.0051463397512208"/>
    <n v="8.0051463397512208"/>
    <n v="8.0051463397512208"/>
    <n v="8.0051463397512208"/>
    <n v="8.0051463397512208"/>
    <n v="8.0051463397512208"/>
    <n v="8.0051463397512208"/>
    <n v="8.0051463397512208"/>
    <n v="8.0051463397512208"/>
    <n v="96.06175607701465"/>
    <n v="8.0051463397512208"/>
    <n v="8.0051463397512208"/>
    <n v="8.0051463397512208"/>
    <n v="8.0051463397512208"/>
    <n v="8.0051463397512208"/>
    <n v="8.0051463397512208"/>
    <n v="8.0051463397512208"/>
    <n v="8.0051463397512208"/>
    <n v="8.0051463397512208"/>
    <n v="8.0051463397512208"/>
    <n v="8.0051463397512208"/>
    <n v="8.0051463397512208"/>
    <n v="96.06175607701465"/>
    <n v="8.0051463397512208"/>
    <n v="8.0051463397512208"/>
    <n v="8.0051463397512208"/>
    <n v="8.0051463397512208"/>
    <n v="8.0051463397512208"/>
    <n v="8.0051463397512208"/>
    <n v="8.0051463397512208"/>
    <n v="8.0051463397512208"/>
    <n v="8.0051463397512208"/>
    <n v="8.0051463397512208"/>
    <n v="8.0051463397512208"/>
    <n v="8.0051463397512208"/>
    <n v="96.06175607701465"/>
    <n v="8.0051463397512208"/>
    <n v="8.0051463397512208"/>
    <n v="8.0051463397512208"/>
    <n v="8.0051463397512208"/>
    <n v="8.0051463397512208"/>
    <n v="8.0051463397512208"/>
    <n v="8.0051463397512208"/>
    <n v="8.0051463397512208"/>
    <n v="8.0051463397512208"/>
    <n v="8.0051463397512208"/>
    <n v="8.0051463397512208"/>
    <n v="8.0051463397512208"/>
    <n v="96.06175607701465"/>
    <n v="8.0051463397512208"/>
    <n v="8.0051463397512208"/>
    <n v="8.0051463397512208"/>
    <n v="8.0051463397512208"/>
    <n v="8.0051463397512208"/>
    <n v="8.0051463397512208"/>
    <n v="8.0051463397512208"/>
    <n v="8.0051463397512208"/>
    <n v="8.0051463397512208"/>
    <n v="8.0051463397512208"/>
    <n v="8.0051463397512208"/>
    <n v="8.0051463397512208"/>
    <n v="96.06175607701465"/>
  </r>
  <r>
    <s v="DE Florida"/>
    <x v="30"/>
    <s v="Transmission"/>
    <s v="PEF Transmission Expansion GG Ginnie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.731391941583382"/>
    <n v="47.731391941583382"/>
    <n v="47.731391941583382"/>
    <n v="47.731391941583382"/>
    <n v="190.92556776633353"/>
  </r>
  <r>
    <s v="DE Florida"/>
    <x v="30"/>
    <s v="Transmission"/>
    <s v="PEF Transmission Expansion GG Ginnie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396367152750994"/>
    <n v="13.396367152750994"/>
    <n v="13.396367152750994"/>
    <n v="13.396367152750994"/>
    <n v="53.585468611003975"/>
  </r>
  <r>
    <s v="DE Florida"/>
    <x v="30"/>
    <s v="Transmission"/>
    <s v="PEF Transmission Expansion GG Haines City East-Green Islan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.742085056132893"/>
    <n v="25.742085056132893"/>
    <n v="25.742085056132893"/>
    <n v="25.742085056132893"/>
    <n v="25.742085056132893"/>
    <n v="50.814050813578994"/>
    <n v="50.814050813578994"/>
    <n v="230.33852690782248"/>
    <n v="50.814050813578994"/>
    <n v="50.814050813578994"/>
    <n v="50.814050813578994"/>
    <n v="50.814050813578994"/>
    <n v="50.814050813578994"/>
    <n v="50.814050813578994"/>
    <n v="50.814050813578994"/>
    <n v="50.814050813578994"/>
    <n v="50.814050813578994"/>
    <n v="50.814050813578994"/>
    <n v="50.814050813578994"/>
    <n v="50.814050813578994"/>
    <n v="609.7686097629479"/>
  </r>
  <r>
    <s v="DE Florida"/>
    <x v="30"/>
    <s v="Transmission"/>
    <s v="PEF Transmission Expansion GG Haines City East-Green Islan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2248138732545462"/>
    <n v="7.2248138732545462"/>
    <n v="7.2248138732545462"/>
    <n v="7.2248138732545462"/>
    <n v="7.2248138732545462"/>
    <n v="14.261551015532138"/>
    <n v="14.261551015532138"/>
    <n v="64.647171397337004"/>
    <n v="14.261551015532138"/>
    <n v="14.261551015532138"/>
    <n v="14.261551015532138"/>
    <n v="14.261551015532138"/>
    <n v="14.261551015532138"/>
    <n v="14.261551015532138"/>
    <n v="14.261551015532138"/>
    <n v="14.261551015532138"/>
    <n v="14.261551015532138"/>
    <n v="14.261551015532138"/>
    <n v="14.261551015532138"/>
    <n v="14.261551015532138"/>
    <n v="171.13861218638567"/>
  </r>
  <r>
    <s v="DE Florida"/>
    <x v="30"/>
    <s v="Transmission"/>
    <s v="PEF Transmission Expansion GG Lake Talquin-Brickyar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.136340484496188"/>
    <n v="24.136340484496188"/>
    <n v="24.136340484496188"/>
    <n v="24.136340484496188"/>
    <n v="24.136340484496188"/>
    <n v="120.68170242248094"/>
    <n v="24.136340484496188"/>
    <n v="24.136340484496188"/>
    <n v="24.136340484496188"/>
    <n v="24.136340484496188"/>
    <n v="24.136340484496188"/>
    <n v="24.136340484496188"/>
    <n v="24.136340484496188"/>
    <n v="24.136340484496188"/>
    <n v="24.136340484496188"/>
    <n v="24.136340484496188"/>
    <n v="24.136340484496188"/>
    <n v="24.136340484496188"/>
    <n v="289.63608581395431"/>
    <n v="24.136340484496188"/>
    <n v="24.136340484496188"/>
    <n v="24.136340484496188"/>
    <n v="24.136340484496188"/>
    <n v="24.136340484496188"/>
    <n v="24.136340484496188"/>
    <n v="24.136340484496188"/>
    <n v="24.136340484496188"/>
    <n v="24.136340484496188"/>
    <n v="24.136340484496188"/>
    <n v="24.136340484496188"/>
    <n v="24.136340484496188"/>
    <n v="289.63608581395431"/>
    <n v="24.136340484496188"/>
    <n v="24.136340484496188"/>
    <n v="24.136340484496188"/>
    <n v="24.136340484496188"/>
    <n v="24.136340484496188"/>
    <n v="24.136340484496188"/>
    <n v="24.136340484496188"/>
    <n v="24.136340484496188"/>
    <n v="24.136340484496188"/>
    <n v="24.136340484496188"/>
    <n v="24.136340484496188"/>
    <n v="24.136340484496188"/>
    <n v="289.63608581395431"/>
    <n v="24.136340484496188"/>
    <n v="24.136340484496188"/>
    <n v="24.136340484496188"/>
    <n v="24.136340484496188"/>
    <n v="24.136340484496188"/>
    <n v="24.136340484496188"/>
    <n v="24.136340484496188"/>
    <n v="24.136340484496188"/>
    <n v="24.136340484496188"/>
    <n v="24.136340484496188"/>
    <n v="24.136340484496188"/>
    <n v="24.136340484496188"/>
    <n v="289.63608581395431"/>
    <n v="24.136340484496188"/>
    <n v="24.136340484496188"/>
    <n v="24.136340484496188"/>
    <n v="24.136340484496188"/>
    <n v="24.136340484496188"/>
    <n v="24.136340484496188"/>
    <n v="24.136340484496188"/>
    <n v="24.136340484496188"/>
    <n v="24.136340484496188"/>
    <n v="24.136340484496188"/>
    <n v="24.136340484496188"/>
    <n v="24.136340484496188"/>
    <n v="289.63608581395431"/>
  </r>
  <r>
    <s v="DE Florida"/>
    <x v="30"/>
    <s v="Transmission"/>
    <s v="PEF Transmission Expansion GG Lake Talquin-Brickyard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747181056359871"/>
    <n v="12.786393665479476"/>
    <n v="12.817836858048526"/>
    <n v="12.842585937148478"/>
    <n v="12.866340987935526"/>
    <n v="64.060338504971881"/>
    <n v="12.890413459053271"/>
    <n v="12.890413459053271"/>
    <n v="12.890413459053271"/>
    <n v="12.890413459053271"/>
    <n v="12.890413459053271"/>
    <n v="12.890413459053271"/>
    <n v="12.890413459053271"/>
    <n v="12.890413459053271"/>
    <n v="12.890413459053271"/>
    <n v="12.890413459053271"/>
    <n v="12.890413459053271"/>
    <n v="12.890413459053271"/>
    <n v="154.68496150863919"/>
    <n v="12.890413459053271"/>
    <n v="12.890413459053271"/>
    <n v="12.890413459053271"/>
    <n v="12.890413459053271"/>
    <n v="12.890413459053271"/>
    <n v="12.890413459053271"/>
    <n v="12.890413459053271"/>
    <n v="12.890413459053271"/>
    <n v="12.890413459053271"/>
    <n v="12.890413459053271"/>
    <n v="12.890413459053271"/>
    <n v="12.890413459053271"/>
    <n v="154.68496150863919"/>
    <n v="12.890413459053271"/>
    <n v="12.890413459053271"/>
    <n v="12.890413459053271"/>
    <n v="12.890413459053271"/>
    <n v="12.890413459053271"/>
    <n v="12.890413459053271"/>
    <n v="12.890413459053271"/>
    <n v="12.890413459053271"/>
    <n v="12.890413459053271"/>
    <n v="12.890413459053271"/>
    <n v="12.890413459053271"/>
    <n v="12.890413459053271"/>
    <n v="154.68496150863919"/>
    <n v="12.890413459053271"/>
    <n v="12.890413459053271"/>
    <n v="12.890413459053271"/>
    <n v="12.890413459053271"/>
    <n v="12.890413459053271"/>
    <n v="12.890413459053271"/>
    <n v="12.890413459053271"/>
    <n v="12.890413459053271"/>
    <n v="12.890413459053271"/>
    <n v="12.890413459053271"/>
    <n v="12.890413459053271"/>
    <n v="12.890413459053271"/>
    <n v="154.68496150863919"/>
    <n v="12.890413459053271"/>
    <n v="12.890413459053271"/>
    <n v="12.890413459053271"/>
    <n v="12.890413459053271"/>
    <n v="12.890413459053271"/>
    <n v="12.890413459053271"/>
    <n v="12.890413459053271"/>
    <n v="12.890413459053271"/>
    <n v="12.890413459053271"/>
    <n v="12.890413459053271"/>
    <n v="12.890413459053271"/>
    <n v="12.890413459053271"/>
    <n v="154.68496150863919"/>
  </r>
  <r>
    <s v="DE Florida"/>
    <x v="30"/>
    <s v="Transmission"/>
    <s v="PEF Transmission Expansion GG Lake Talquin-Brickyard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77643782158777"/>
    <n v="3.5886492543944586"/>
    <n v="3.5974741500234217"/>
    <n v="3.6044202652911519"/>
    <n v="3.6110873950171198"/>
    <n v="17.97927484688493"/>
    <n v="3.6178436124298021"/>
    <n v="3.6178436124298021"/>
    <n v="3.6178436124298021"/>
    <n v="3.6178436124298021"/>
    <n v="3.6178436124298021"/>
    <n v="3.6178436124298021"/>
    <n v="3.6178436124298021"/>
    <n v="3.6178436124298021"/>
    <n v="3.6178436124298021"/>
    <n v="3.6178436124298021"/>
    <n v="3.6178436124298021"/>
    <n v="3.6178436124298021"/>
    <n v="43.414123349157627"/>
    <n v="3.6178436124298021"/>
    <n v="3.6178436124298021"/>
    <n v="3.6178436124298021"/>
    <n v="3.6178436124298021"/>
    <n v="3.6178436124298021"/>
    <n v="3.6178436124298021"/>
    <n v="3.6178436124298021"/>
    <n v="3.6178436124298021"/>
    <n v="3.6178436124298021"/>
    <n v="3.6178436124298021"/>
    <n v="3.6178436124298021"/>
    <n v="3.6178436124298021"/>
    <n v="43.414123349157627"/>
    <n v="3.6178436124298021"/>
    <n v="3.6178436124298021"/>
    <n v="3.6178436124298021"/>
    <n v="3.6178436124298021"/>
    <n v="3.6178436124298021"/>
    <n v="3.6178436124298021"/>
    <n v="3.6178436124298021"/>
    <n v="3.6178436124298021"/>
    <n v="3.6178436124298021"/>
    <n v="3.6178436124298021"/>
    <n v="3.6178436124298021"/>
    <n v="3.6178436124298021"/>
    <n v="43.414123349157627"/>
    <n v="3.6178436124298021"/>
    <n v="3.6178436124298021"/>
    <n v="3.6178436124298021"/>
    <n v="3.6178436124298021"/>
    <n v="3.6178436124298021"/>
    <n v="3.6178436124298021"/>
    <n v="3.6178436124298021"/>
    <n v="3.6178436124298021"/>
    <n v="3.6178436124298021"/>
    <n v="3.6178436124298021"/>
    <n v="3.6178436124298021"/>
    <n v="3.6178436124298021"/>
    <n v="43.414123349157627"/>
    <n v="3.6178436124298021"/>
    <n v="3.6178436124298021"/>
    <n v="3.6178436124298021"/>
    <n v="3.6178436124298021"/>
    <n v="3.6178436124298021"/>
    <n v="3.6178436124298021"/>
    <n v="3.6178436124298021"/>
    <n v="3.6178436124298021"/>
    <n v="3.6178436124298021"/>
    <n v="3.6178436124298021"/>
    <n v="3.6178436124298021"/>
    <n v="3.6178436124298021"/>
    <n v="43.414123349157627"/>
  </r>
  <r>
    <s v="DE Florida"/>
    <x v="30"/>
    <s v="Transmission"/>
    <s v="PEF Transmission Expansion GG Lines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15.962565385981954"/>
    <n v="15.962565385981954"/>
    <n v="15.962565385981954"/>
    <n v="15.962565385981954"/>
    <n v="15.962565385981954"/>
    <n v="15.962565385981954"/>
    <n v="15.962565385981954"/>
    <n v="15.962565385981954"/>
    <n v="15.962565385981954"/>
    <n v="143.66308847383755"/>
    <n v="15.962565385981954"/>
    <n v="15.962565385981954"/>
    <n v="15.962565385981954"/>
    <n v="15.962565385981954"/>
    <n v="15.962565385981954"/>
    <n v="15.962565385981954"/>
    <n v="15.962565385981954"/>
    <n v="15.962565385981954"/>
    <n v="15.962565385981954"/>
    <n v="15.962565385981954"/>
    <n v="15.962565385981954"/>
    <n v="15.962565385981954"/>
    <n v="191.55078463178339"/>
    <n v="15.962565385981954"/>
    <n v="15.962565385981954"/>
    <n v="15.962565385981954"/>
    <n v="15.962565385981954"/>
    <n v="15.962565385981954"/>
    <n v="15.962565385981954"/>
    <n v="15.962565385981954"/>
    <n v="15.962565385981954"/>
    <n v="15.962565385981954"/>
    <n v="15.962565385981954"/>
    <n v="15.962565385981954"/>
    <n v="15.962565385981954"/>
    <n v="191.55078463178339"/>
    <n v="15.962565385981954"/>
    <n v="15.962565385981954"/>
    <n v="15.962565385981954"/>
    <n v="15.962565385981954"/>
    <n v="15.962565385981954"/>
    <n v="15.962565385981954"/>
    <n v="15.962565385981954"/>
    <n v="15.962565385981954"/>
    <n v="15.962565385981954"/>
    <n v="15.962565385981954"/>
    <n v="15.962565385981954"/>
    <n v="15.962565385981954"/>
    <n v="191.55078463178339"/>
    <n v="15.962565385981954"/>
    <n v="15.962565385981954"/>
    <n v="15.962565385981954"/>
    <n v="15.962565385981954"/>
    <n v="15.962565385981954"/>
    <n v="15.962565385981954"/>
    <n v="15.962565385981954"/>
    <n v="15.962565385981954"/>
    <n v="15.962565385981954"/>
    <n v="15.962565385981954"/>
    <n v="15.962565385981954"/>
    <n v="15.962565385981954"/>
    <n v="191.55078463178339"/>
    <n v="15.962565385981954"/>
    <n v="15.962565385981954"/>
    <n v="15.962565385981954"/>
    <n v="15.962565385981954"/>
    <n v="15.962565385981954"/>
    <n v="15.962565385981954"/>
    <n v="15.962565385981954"/>
    <n v="15.962565385981954"/>
    <n v="15.962565385981954"/>
    <n v="15.962565385981954"/>
    <n v="15.962565385981954"/>
    <n v="15.962565385981954"/>
    <n v="191.55078463178339"/>
  </r>
  <r>
    <s v="DE Florida"/>
    <x v="30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559081707041357"/>
    <n v="5.559081707041357"/>
    <n v="5.559081707041357"/>
    <n v="16.67724512112407"/>
    <n v="5.559081707041357"/>
    <n v="5.559081707041357"/>
    <n v="5.559081707041357"/>
    <n v="5.559081707041357"/>
    <n v="5.559081707041357"/>
    <n v="5.559081707041357"/>
    <n v="5.559081707041357"/>
    <n v="5.559081707041357"/>
    <n v="5.559081707041357"/>
    <n v="5.559081707041357"/>
    <n v="5.559081707041357"/>
    <n v="5.559081707041357"/>
    <n v="66.70898048449628"/>
  </r>
  <r>
    <s v="DE Florida"/>
    <x v="30"/>
    <s v="Transmission"/>
    <s v="PEF Transmission Expansion GG Lines - Deland W - Dona Vist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078079049449999"/>
    <n v="11.925376172086663"/>
    <n v="12.772673294723329"/>
    <n v="35.776128516259988"/>
    <n v="13.619970417359996"/>
    <n v="13.619970417359996"/>
    <n v="13.619970417359996"/>
    <n v="13.619970417359996"/>
    <n v="13.619970417359996"/>
    <n v="13.619970417359996"/>
    <n v="13.619970417359996"/>
    <n v="13.619970417359996"/>
    <n v="13.619970417359996"/>
    <n v="13.619970417359996"/>
    <n v="13.619970417359996"/>
    <n v="13.619970417359996"/>
    <n v="163.43964500831999"/>
  </r>
  <r>
    <s v="DE Florida"/>
    <x v="30"/>
    <s v="Transmission"/>
    <s v="PEF Transmission Expansion GG Lines - Deland W - Dona Vist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091910010765984"/>
    <n v="3.3469947373724511"/>
    <n v="3.5847984736683043"/>
    <n v="10.040984212117353"/>
    <n v="3.822602209964157"/>
    <n v="3.822602209964157"/>
    <n v="3.822602209964157"/>
    <n v="3.822602209964157"/>
    <n v="3.822602209964157"/>
    <n v="3.822602209964157"/>
    <n v="3.822602209964157"/>
    <n v="3.822602209964157"/>
    <n v="3.822602209964157"/>
    <n v="3.822602209964157"/>
    <n v="3.822602209964157"/>
    <n v="3.822602209964157"/>
    <n v="45.871226519569888"/>
  </r>
  <r>
    <s v="DE Florida"/>
    <x v="30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.0981821811036657E-2"/>
    <n v="2.2250880811542254E-2"/>
    <n v="3.3555660329271084E-2"/>
    <n v="4.4896288817052377E-2"/>
    <n v="5.6272895231935717E-2"/>
    <n v="6.7685609037348105E-2"/>
    <n v="6.7685609037348105E-2"/>
    <n v="6.7685609037348105E-2"/>
    <n v="6.7685609037348105E-2"/>
    <n v="6.7685609037348105E-2"/>
    <n v="6.7685609037348105E-2"/>
    <n v="0.57407120122492672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0.81222730844817725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0.81222730844817725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0.81222730844817725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0.81222730844817725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6.7685609037348105E-2"/>
    <n v="0.81222730844817725"/>
  </r>
  <r>
    <s v="DE Florida"/>
    <x v="30"/>
    <s v="Transmission"/>
    <s v="PEF Transmission Expansion GG Lin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39.734357494856056"/>
    <n v="39.734357494856056"/>
    <n v="39.734357494856056"/>
    <n v="58.967946203052911"/>
    <n v="58.967946203052911"/>
    <n v="58.967946203052911"/>
    <n v="86.203620848669615"/>
    <n v="86.203620848669615"/>
    <n v="86.203620848669615"/>
    <n v="554.71777363973581"/>
    <n v="112.21299480503617"/>
    <n v="112.21299480503617"/>
    <n v="112.21299480503617"/>
    <n v="130.37054679281749"/>
    <n v="130.37054679281749"/>
    <n v="130.37054679281749"/>
    <n v="144.64555257986967"/>
    <n v="144.64555257986967"/>
    <n v="144.64555257986967"/>
    <n v="159.066586963898"/>
    <n v="159.066586963898"/>
    <n v="159.066586963898"/>
    <n v="1638.8870434248643"/>
    <n v="170.26704586903426"/>
    <n v="170.26704586903426"/>
    <n v="170.26704586903426"/>
    <n v="198.28212757801438"/>
    <n v="198.28212757801438"/>
    <n v="198.28212757801438"/>
    <n v="220.30687264219176"/>
    <n v="220.30687264219176"/>
    <n v="220.30687264219176"/>
    <n v="242.5569235779364"/>
    <n v="242.5569235779364"/>
    <n v="242.5569235779364"/>
    <n v="2494.2389090015304"/>
    <n v="259.83798501432852"/>
    <n v="259.83798501432852"/>
    <n v="259.83798501432852"/>
    <n v="300.07837853748345"/>
    <n v="300.07837853748345"/>
    <n v="300.07837853748345"/>
    <n v="331.71435296855446"/>
    <n v="331.71435296855446"/>
    <n v="331.71435296855446"/>
    <n v="363.67395297491845"/>
    <n v="363.67395297491845"/>
    <n v="363.67395297491845"/>
    <n v="3765.9140084858545"/>
    <n v="388.49617981391918"/>
    <n v="388.49617981391918"/>
    <n v="388.49617981391918"/>
    <n v="409.52918306960908"/>
    <n v="409.52918306960908"/>
    <n v="409.52918306960908"/>
    <n v="426.06479554623064"/>
    <n v="426.06479554623064"/>
    <n v="426.06479554623064"/>
    <n v="442.76956188002913"/>
    <n v="442.76956188002913"/>
    <n v="442.76956188002913"/>
    <n v="5000.5791609293638"/>
    <n v="455.74373859792581"/>
    <n v="455.74373859792581"/>
    <n v="455.74373859792581"/>
    <n v="455.74373859792581"/>
    <n v="455.74373859792581"/>
    <n v="455.74373859792581"/>
    <n v="455.74373859792581"/>
    <n v="455.74373859792581"/>
    <n v="455.74373859792581"/>
    <n v="455.74373859792581"/>
    <n v="455.74373859792581"/>
    <n v="455.74373859792581"/>
    <n v="5468.9248631751079"/>
  </r>
  <r>
    <s v="DE Florida"/>
    <x v="30"/>
    <s v="Transmission"/>
    <s v="PEF Transmission Expansion GG Lin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9.9315743012274869"/>
    <n v="9.9315743012274869"/>
    <n v="9.9315743012274869"/>
    <n v="15.329703404928285"/>
    <n v="15.329703404928285"/>
    <n v="15.329703404928285"/>
    <n v="22.973710469547104"/>
    <n v="22.973710469547104"/>
    <n v="22.973710469547104"/>
    <n v="144.70496452710861"/>
    <n v="30.273542063796825"/>
    <n v="30.273542063796825"/>
    <n v="30.273542063796825"/>
    <n v="35.369669017755783"/>
    <n v="35.369669017755783"/>
    <n v="35.369669017755783"/>
    <n v="39.376114479581815"/>
    <n v="39.376114479581815"/>
    <n v="39.376114479581815"/>
    <n v="43.423544555941781"/>
    <n v="43.423544555941781"/>
    <n v="43.423544555941781"/>
    <n v="445.32861035122852"/>
    <n v="46.567082878816173"/>
    <n v="46.567082878816173"/>
    <n v="46.567082878816173"/>
    <n v="54.429839549460361"/>
    <n v="54.429839549460361"/>
    <n v="54.429839549460361"/>
    <n v="60.611338963652244"/>
    <n v="60.611338963652244"/>
    <n v="60.611338963652244"/>
    <n v="66.856073076318452"/>
    <n v="66.856073076318452"/>
    <n v="66.856073076318452"/>
    <n v="685.39300340474176"/>
    <n v="71.706202820585816"/>
    <n v="71.706202820585816"/>
    <n v="71.706202820585816"/>
    <n v="83.000134635252365"/>
    <n v="83.000134635252365"/>
    <n v="83.000134635252365"/>
    <n v="91.879136723277639"/>
    <n v="91.879136723277639"/>
    <n v="91.879136723277639"/>
    <n v="100.84896807167623"/>
    <n v="100.84896807167623"/>
    <n v="100.84896807167623"/>
    <n v="1042.3033267523763"/>
    <n v="107.8156130983097"/>
    <n v="107.8156130983097"/>
    <n v="107.8156130983097"/>
    <n v="113.71876870464676"/>
    <n v="113.71876870464676"/>
    <n v="113.71876870464676"/>
    <n v="118.359679577381"/>
    <n v="118.359679577381"/>
    <n v="118.359679577381"/>
    <n v="123.04806543636367"/>
    <n v="123.04806543636367"/>
    <n v="123.04806543636367"/>
    <n v="1388.8263804501034"/>
    <n v="126.6894181760938"/>
    <n v="126.6894181760938"/>
    <n v="126.6894181760938"/>
    <n v="126.6894181760938"/>
    <n v="126.6894181760938"/>
    <n v="126.6894181760938"/>
    <n v="126.6894181760938"/>
    <n v="126.6894181760938"/>
    <n v="126.6894181760938"/>
    <n v="126.6894181760938"/>
    <n v="126.6894181760938"/>
    <n v="126.6894181760938"/>
    <n v="1520.2730181131255"/>
  </r>
  <r>
    <s v="DE Florida"/>
    <x v="30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9.57592628131545"/>
    <n v="380.37265876839592"/>
    <n v="380.66412380426442"/>
    <n v="380.85030210982251"/>
    <n v="380.87685833448694"/>
    <n v="380.87685833448694"/>
    <n v="380.87685833448694"/>
    <n v="380.87685833448694"/>
    <n v="380.87685833448694"/>
    <n v="380.87685833448694"/>
    <n v="3806.7241609707194"/>
    <n v="380.87685833448694"/>
    <n v="380.87685833448694"/>
    <n v="380.87685833448694"/>
    <n v="380.87685833448694"/>
    <n v="380.87685833448694"/>
    <n v="380.87685833448694"/>
    <n v="380.87685833448694"/>
    <n v="380.87685833448694"/>
    <n v="380.87685833448694"/>
    <n v="380.87685833448694"/>
    <n v="380.87685833448694"/>
    <n v="380.87685833448694"/>
    <n v="4570.5223000138431"/>
    <n v="380.87685833448694"/>
    <n v="380.87685833448694"/>
    <n v="380.87685833448694"/>
    <n v="380.87685833448694"/>
    <n v="380.87685833448694"/>
    <n v="380.87685833448694"/>
    <n v="380.87685833448694"/>
    <n v="380.87685833448694"/>
    <n v="380.87685833448694"/>
    <n v="380.87685833448694"/>
    <n v="380.87685833448694"/>
    <n v="380.87685833448694"/>
    <n v="4570.5223000138431"/>
    <n v="380.87685833448694"/>
    <n v="380.87685833448694"/>
    <n v="380.87685833448694"/>
    <n v="380.87685833448694"/>
    <n v="380.87685833448694"/>
    <n v="380.87685833448694"/>
    <n v="380.87685833448694"/>
    <n v="380.87685833448694"/>
    <n v="380.87685833448694"/>
    <n v="380.87685833448694"/>
    <n v="380.87685833448694"/>
    <n v="380.87685833448694"/>
    <n v="4570.5223000138431"/>
    <n v="380.87685833448694"/>
    <n v="380.87685833448694"/>
    <n v="380.87685833448694"/>
    <n v="380.87685833448694"/>
    <n v="380.87685833448694"/>
    <n v="380.87685833448694"/>
    <n v="380.87685833448694"/>
    <n v="380.87685833448694"/>
    <n v="380.87685833448694"/>
    <n v="380.87685833448694"/>
    <n v="380.87685833448694"/>
    <n v="380.87685833448694"/>
    <n v="4570.5223000138431"/>
  </r>
  <r>
    <s v="DE Florida"/>
    <x v="30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.140985062966536"/>
    <n v="23.364597249523285"/>
    <n v="23.446400282576729"/>
    <n v="23.498653377147825"/>
    <n v="23.506106688717505"/>
    <n v="23.506106688717505"/>
    <n v="23.506106688717505"/>
    <n v="23.506106688717505"/>
    <n v="23.506106688717505"/>
    <n v="23.506106688717505"/>
    <n v="234.48727610451937"/>
    <n v="23.506106688717505"/>
    <n v="23.506106688717505"/>
    <n v="23.506106688717505"/>
    <n v="23.506106688717505"/>
    <n v="23.506106688717505"/>
    <n v="23.506106688717505"/>
    <n v="23.506106688717505"/>
    <n v="23.506106688717505"/>
    <n v="23.506106688717505"/>
    <n v="23.506106688717505"/>
    <n v="23.506106688717505"/>
    <n v="23.506106688717505"/>
    <n v="282.07328026461005"/>
    <n v="23.506106688717505"/>
    <n v="23.506106688717505"/>
    <n v="23.506106688717505"/>
    <n v="23.506106688717505"/>
    <n v="23.506106688717505"/>
    <n v="23.506106688717505"/>
    <n v="23.506106688717505"/>
    <n v="23.506106688717505"/>
    <n v="23.506106688717505"/>
    <n v="23.506106688717505"/>
    <n v="23.506106688717505"/>
    <n v="23.506106688717505"/>
    <n v="282.07328026461005"/>
    <n v="23.506106688717505"/>
    <n v="23.506106688717505"/>
    <n v="23.506106688717505"/>
    <n v="23.506106688717505"/>
    <n v="23.506106688717505"/>
    <n v="23.506106688717505"/>
    <n v="23.506106688717505"/>
    <n v="23.506106688717505"/>
    <n v="23.506106688717505"/>
    <n v="23.506106688717505"/>
    <n v="23.506106688717505"/>
    <n v="23.506106688717505"/>
    <n v="282.07328026461005"/>
    <n v="23.506106688717505"/>
    <n v="23.506106688717505"/>
    <n v="23.506106688717505"/>
    <n v="23.506106688717505"/>
    <n v="23.506106688717505"/>
    <n v="23.506106688717505"/>
    <n v="23.506106688717505"/>
    <n v="23.506106688717505"/>
    <n v="23.506106688717505"/>
    <n v="23.506106688717505"/>
    <n v="23.506106688717505"/>
    <n v="23.506106688717505"/>
    <n v="282.07328026461005"/>
  </r>
  <r>
    <s v="DE Florida"/>
    <x v="30"/>
    <s v="Transmission"/>
    <s v="PEF Transmission Expansion GG Martin West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.737616064706444"/>
    <n v="76.959936036007946"/>
    <n v="77.206762543274223"/>
    <n v="77.445443383089597"/>
    <n v="77.691613867410851"/>
    <n v="77.92857335282865"/>
    <n v="77.92857335282865"/>
    <n v="77.92857335282865"/>
    <n v="77.92857335282865"/>
    <n v="77.92857335282865"/>
    <n v="77.92857335282865"/>
    <n v="853.61281201146085"/>
    <n v="77.92857335282865"/>
    <n v="77.92857335282865"/>
    <n v="77.92857335282865"/>
    <n v="77.92857335282865"/>
    <n v="77.92857335282865"/>
    <n v="77.92857335282865"/>
    <n v="77.92857335282865"/>
    <n v="77.92857335282865"/>
    <n v="77.92857335282865"/>
    <n v="77.92857335282865"/>
    <n v="77.92857335282865"/>
    <n v="77.92857335282865"/>
    <n v="935.14288023394363"/>
    <n v="77.92857335282865"/>
    <n v="77.92857335282865"/>
    <n v="77.92857335282865"/>
    <n v="77.92857335282865"/>
    <n v="77.92857335282865"/>
    <n v="77.92857335282865"/>
    <n v="77.92857335282865"/>
    <n v="77.92857335282865"/>
    <n v="77.92857335282865"/>
    <n v="77.92857335282865"/>
    <n v="77.92857335282865"/>
    <n v="77.92857335282865"/>
    <n v="935.14288023394363"/>
    <n v="77.92857335282865"/>
    <n v="77.92857335282865"/>
    <n v="77.92857335282865"/>
    <n v="77.92857335282865"/>
    <n v="77.92857335282865"/>
    <n v="77.92857335282865"/>
    <n v="77.92857335282865"/>
    <n v="77.92857335282865"/>
    <n v="77.92857335282865"/>
    <n v="77.92857335282865"/>
    <n v="77.92857335282865"/>
    <n v="77.92857335282865"/>
    <n v="935.14288023394363"/>
  </r>
  <r>
    <s v="DE Florida"/>
    <x v="30"/>
    <s v="Transmission"/>
    <s v="PEF Transmission Expansion GG Martin West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.66213112010648"/>
    <n v="20.724527791139852"/>
    <n v="20.793802504905102"/>
    <n v="20.860791042897187"/>
    <n v="20.929881636236136"/>
    <n v="20.996387056209407"/>
    <n v="20.996387056209407"/>
    <n v="20.996387056209407"/>
    <n v="20.996387056209407"/>
    <n v="20.996387056209407"/>
    <n v="20.996387056209407"/>
    <n v="229.94945643254124"/>
    <n v="20.996387056209407"/>
    <n v="20.996387056209407"/>
    <n v="20.996387056209407"/>
    <n v="20.996387056209407"/>
    <n v="20.996387056209407"/>
    <n v="20.996387056209407"/>
    <n v="20.996387056209407"/>
    <n v="20.996387056209407"/>
    <n v="20.996387056209407"/>
    <n v="20.996387056209407"/>
    <n v="20.996387056209407"/>
    <n v="20.996387056209407"/>
    <n v="251.95664467451294"/>
    <n v="20.996387056209407"/>
    <n v="20.996387056209407"/>
    <n v="20.996387056209407"/>
    <n v="20.996387056209407"/>
    <n v="20.996387056209407"/>
    <n v="20.996387056209407"/>
    <n v="20.996387056209407"/>
    <n v="20.996387056209407"/>
    <n v="20.996387056209407"/>
    <n v="20.996387056209407"/>
    <n v="20.996387056209407"/>
    <n v="20.996387056209407"/>
    <n v="251.95664467451294"/>
    <n v="20.996387056209407"/>
    <n v="20.996387056209407"/>
    <n v="20.996387056209407"/>
    <n v="20.996387056209407"/>
    <n v="20.996387056209407"/>
    <n v="20.996387056209407"/>
    <n v="20.996387056209407"/>
    <n v="20.996387056209407"/>
    <n v="20.996387056209407"/>
    <n v="20.996387056209407"/>
    <n v="20.996387056209407"/>
    <n v="20.996387056209407"/>
    <n v="251.95664467451294"/>
  </r>
  <r>
    <s v="DE Florida"/>
    <x v="30"/>
    <s v="Transmission"/>
    <s v="PEF Transmission Expansion GG New Cust 355"/>
    <s v="AFUDC Not Eligible"/>
    <s v="Expansion"/>
    <s v="Customer Adds"/>
    <s v="Transmission - Customer Additions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1.6055095285806917"/>
    <n v="1.6055095285806917"/>
    <n v="1.6055095285806917"/>
    <n v="2.9029514427426677"/>
    <n v="2.9029514427426677"/>
    <n v="2.9029514427426677"/>
    <n v="3.8794531693279475"/>
    <n v="3.8794531693279475"/>
    <n v="3.8794531693279475"/>
    <n v="25.163742421953923"/>
    <n v="1.9465474247080194"/>
    <n v="1.9465474247080194"/>
    <n v="1.9465474247080194"/>
    <n v="2.7623786333002278"/>
    <n v="2.7623786333002278"/>
    <n v="2.7623786333002278"/>
    <n v="3.5891579641796354"/>
    <n v="3.5891579641796354"/>
    <n v="3.5891579641796354"/>
    <n v="4.4069697326990438"/>
    <n v="4.4069697326990438"/>
    <n v="4.4069697326990438"/>
    <n v="38.115161264660777"/>
    <n v="5.2378680741000521"/>
    <n v="5.2378680741000521"/>
    <n v="5.2378680741000521"/>
    <n v="5.8904110534505705"/>
    <n v="5.8904110534505705"/>
    <n v="5.8904110534505705"/>
    <n v="6.8208028126372859"/>
    <n v="6.8208028126372859"/>
    <n v="6.8208028126372859"/>
    <n v="7.6508400083643906"/>
    <n v="7.6508400083643906"/>
    <n v="7.6508400083643906"/>
    <n v="76.799765845656879"/>
    <n v="8.6694118560200497"/>
    <n v="8.6694118560200497"/>
    <n v="8.6694118560200497"/>
    <n v="9.3415310005928784"/>
    <n v="9.3415310005928784"/>
    <n v="9.3415310005928784"/>
    <n v="10.299834335531187"/>
    <n v="10.299834335531187"/>
    <n v="10.299834335531187"/>
    <n v="11.154772489200385"/>
    <n v="11.154772489200385"/>
    <n v="11.154772489200385"/>
    <n v="118.3966490440335"/>
    <n v="12.203901300180052"/>
    <n v="12.203901300180052"/>
    <n v="12.203901300180052"/>
    <n v="12.922824555615966"/>
    <n v="12.922824555615966"/>
    <n v="12.922824555615966"/>
    <n v="13.551550194332554"/>
    <n v="13.551550194332554"/>
    <n v="13.551550194332554"/>
    <n v="14.314009701869146"/>
    <n v="14.314009701869146"/>
    <n v="14.314009701869146"/>
    <n v="158.97685725599314"/>
    <n v="15.163981300180051"/>
    <n v="15.163981300180051"/>
    <n v="15.163981300180051"/>
    <n v="15.163981300180051"/>
    <n v="15.163981300180051"/>
    <n v="15.163981300180051"/>
    <n v="15.163981300180051"/>
    <n v="15.163981300180051"/>
    <n v="15.163981300180051"/>
    <n v="15.163981300180051"/>
    <n v="15.163981300180051"/>
    <n v="15.163981300180051"/>
    <n v="181.9677756021606"/>
  </r>
  <r>
    <s v="DE Florida"/>
    <x v="30"/>
    <s v="Transmission"/>
    <s v="PEF Transmission Expansion GG New Cust 356"/>
    <s v="AFUDC Not Eligible"/>
    <s v="Expansion"/>
    <s v="Customer Adds"/>
    <s v="Transmission - Customer Additions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.45060481660434187"/>
    <n v="0.45060481660434187"/>
    <n v="0.45060481660434187"/>
    <n v="0.81474689447950288"/>
    <n v="0.81474689447950288"/>
    <n v="0.81474689447950288"/>
    <n v="1.0888133970998692"/>
    <n v="1.0888133970998692"/>
    <n v="1.0888133970998692"/>
    <n v="7.0624953245511426"/>
    <n v="0.54632104618999622"/>
    <n v="0.54632104618999622"/>
    <n v="0.54632104618999622"/>
    <n v="0.77529350981204204"/>
    <n v="0.77529350981204204"/>
    <n v="0.77529350981204204"/>
    <n v="1.0073386905669142"/>
    <n v="1.0073386905669142"/>
    <n v="1.0073386905669142"/>
    <n v="1.2368670212373225"/>
    <n v="1.2368670212373225"/>
    <n v="1.2368670212373225"/>
    <n v="10.697460803418828"/>
    <n v="1.4700682499306443"/>
    <n v="1.4700682499306443"/>
    <n v="1.4700682499306443"/>
    <n v="1.7039797478541105"/>
    <n v="1.7039797478541105"/>
    <n v="1.7039797478541105"/>
    <n v="1.9085442195457565"/>
    <n v="1.9085442195457565"/>
    <n v="1.9085442195457565"/>
    <n v="2.1566208315698496"/>
    <n v="2.1566208315698496"/>
    <n v="2.1566208315698496"/>
    <n v="21.717639146701082"/>
    <n v="2.4331706974687601"/>
    <n v="2.4331706974687601"/>
    <n v="2.4331706974687601"/>
    <n v="2.6740994958640258"/>
    <n v="2.6740994958640258"/>
    <n v="2.6740994958640258"/>
    <n v="2.884800862819302"/>
    <n v="2.884800862819302"/>
    <n v="2.884800862819302"/>
    <n v="3.1403197260454654"/>
    <n v="3.1403197260454654"/>
    <n v="3.1403197260454654"/>
    <n v="33.397172346592654"/>
    <n v="3.425166035661269"/>
    <n v="3.425166035661269"/>
    <n v="3.425166035661269"/>
    <n v="3.6269401615082049"/>
    <n v="3.6269401615082049"/>
    <n v="3.6269401615082049"/>
    <n v="3.8033992831048149"/>
    <n v="3.8033992831048149"/>
    <n v="3.8033992831048149"/>
    <n v="4.0173923615921687"/>
    <n v="4.0173923615921687"/>
    <n v="4.0173923615921687"/>
    <n v="44.618693525599383"/>
    <n v="4.2559467204157926"/>
    <n v="4.2559467204157926"/>
    <n v="4.2559467204157926"/>
    <n v="4.2559467204157926"/>
    <n v="4.2559467204157926"/>
    <n v="4.2559467204157926"/>
    <n v="4.2559467204157926"/>
    <n v="4.2559467204157926"/>
    <n v="4.2559467204157926"/>
    <n v="4.2559467204157926"/>
    <n v="4.2559467204157926"/>
    <n v="4.2559467204157926"/>
    <n v="51.071360644989511"/>
  </r>
  <r>
    <s v="DE Florida"/>
    <x v="30"/>
    <s v="Transmission"/>
    <s v="PEF Transmission Expansion GG New Source to Alachu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.912187474808093"/>
    <n v="76.214481857559448"/>
    <n v="81.568548736687418"/>
    <n v="89.214341219258756"/>
    <n v="91.621282883035136"/>
    <n v="97.625405700674435"/>
    <n v="97.625405700674435"/>
    <n v="606.78165357269768"/>
    <n v="97.625405700674435"/>
    <n v="97.625405700674435"/>
    <n v="97.625405700674435"/>
    <n v="97.625405700674435"/>
    <n v="97.625405700674435"/>
    <n v="97.625405700674435"/>
    <n v="97.625405700674435"/>
    <n v="97.625405700674435"/>
    <n v="97.625405700674435"/>
    <n v="97.625405700674435"/>
    <n v="97.625405700674435"/>
    <n v="97.625405700674435"/>
    <n v="1171.5048684080934"/>
    <n v="97.625405700674435"/>
    <n v="97.625405700674435"/>
    <n v="97.625405700674435"/>
    <n v="97.625405700674435"/>
    <n v="97.625405700674435"/>
    <n v="97.625405700674435"/>
    <n v="97.625405700674435"/>
    <n v="97.625405700674435"/>
    <n v="97.625405700674435"/>
    <n v="97.625405700674435"/>
    <n v="97.625405700674435"/>
    <n v="97.625405700674435"/>
    <n v="1171.5048684080934"/>
  </r>
  <r>
    <s v="DE Florida"/>
    <x v="30"/>
    <s v="Transmission"/>
    <s v="PEF Transmission Expansion GG New Source to Alachu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.463648630196264"/>
    <n v="21.390475739113317"/>
    <n v="22.893156527491822"/>
    <n v="25.039036609841492"/>
    <n v="25.714572623596638"/>
    <n v="27.399699128889953"/>
    <n v="27.399699128889953"/>
    <n v="170.30028838801942"/>
    <n v="27.399699128889953"/>
    <n v="27.399699128889953"/>
    <n v="27.399699128889953"/>
    <n v="27.399699128889953"/>
    <n v="27.399699128889953"/>
    <n v="27.399699128889953"/>
    <n v="27.399699128889953"/>
    <n v="27.399699128889953"/>
    <n v="27.399699128889953"/>
    <n v="27.399699128889953"/>
    <n v="27.399699128889953"/>
    <n v="27.399699128889953"/>
    <n v="328.79638954667945"/>
    <n v="27.399699128889953"/>
    <n v="27.399699128889953"/>
    <n v="27.399699128889953"/>
    <n v="27.399699128889953"/>
    <n v="27.399699128889953"/>
    <n v="27.399699128889953"/>
    <n v="27.399699128889953"/>
    <n v="27.399699128889953"/>
    <n v="27.399699128889953"/>
    <n v="27.399699128889953"/>
    <n v="27.399699128889953"/>
    <n v="27.399699128889953"/>
    <n v="328.79638954667945"/>
  </r>
  <r>
    <s v="DE Florida"/>
    <x v="30"/>
    <s v="Transmission"/>
    <s v="PEF Transmission Expansion GG Powerline to Holder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76.80513835613786"/>
    <n v="76.885840497217856"/>
    <n v="77.004733205647469"/>
    <n v="77.271972765343065"/>
    <n v="77.543688306407859"/>
    <n v="77.70727373831626"/>
    <n v="77.70727373831626"/>
    <n v="77.70727373831626"/>
    <n v="77.70727373831626"/>
    <n v="77.70727373831626"/>
    <n v="77.70727373831626"/>
    <n v="851.75501556065183"/>
    <n v="77.70727373831626"/>
    <n v="77.70727373831626"/>
    <n v="77.70727373831626"/>
    <n v="77.70727373831626"/>
    <n v="77.70727373831626"/>
    <n v="77.70727373831626"/>
    <n v="77.70727373831626"/>
    <n v="77.70727373831626"/>
    <n v="77.70727373831626"/>
    <n v="77.70727373831626"/>
    <n v="77.70727373831626"/>
    <n v="77.70727373831626"/>
    <n v="932.4872848597953"/>
    <n v="77.70727373831626"/>
    <n v="77.70727373831626"/>
    <n v="77.70727373831626"/>
    <n v="77.70727373831626"/>
    <n v="77.70727373831626"/>
    <n v="77.70727373831626"/>
    <n v="77.70727373831626"/>
    <n v="77.70727373831626"/>
    <n v="77.70727373831626"/>
    <n v="77.70727373831626"/>
    <n v="77.70727373831626"/>
    <n v="77.70727373831626"/>
    <n v="932.4872848597953"/>
    <n v="77.70727373831626"/>
    <n v="77.70727373831626"/>
    <n v="77.70727373831626"/>
    <n v="77.70727373831626"/>
    <n v="77.70727373831626"/>
    <n v="77.70727373831626"/>
    <n v="77.70727373831626"/>
    <n v="77.70727373831626"/>
    <n v="77.70727373831626"/>
    <n v="77.70727373831626"/>
    <n v="77.70727373831626"/>
    <n v="77.70727373831626"/>
    <n v="932.4872848597953"/>
    <n v="77.70727373831626"/>
    <n v="77.70727373831626"/>
    <n v="77.70727373831626"/>
    <n v="77.70727373831626"/>
    <n v="77.70727373831626"/>
    <n v="77.70727373831626"/>
    <n v="77.70727373831626"/>
    <n v="77.70727373831626"/>
    <n v="77.70727373831626"/>
    <n v="77.70727373831626"/>
    <n v="77.70727373831626"/>
    <n v="77.70727373831626"/>
    <n v="932.4872848597953"/>
    <n v="77.70727373831626"/>
    <n v="77.70727373831626"/>
    <n v="77.70727373831626"/>
    <n v="77.70727373831626"/>
    <n v="77.70727373831626"/>
    <n v="77.70727373831626"/>
    <n v="77.70727373831626"/>
    <n v="77.70727373831626"/>
    <n v="77.70727373831626"/>
    <n v="77.70727373831626"/>
    <n v="77.70727373831626"/>
    <n v="77.70727373831626"/>
    <n v="932.4872848597953"/>
  </r>
  <r>
    <s v="DE Florida"/>
    <x v="30"/>
    <s v="Transmission"/>
    <s v="PEF Transmission Expansion GG Powerline to Holder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5.8726549048394847E-2"/>
    <n v="8.1376538247199814E-2"/>
    <n v="0.11474515183921864"/>
    <n v="0.18974902484177536"/>
    <n v="0.26600913377945967"/>
    <n v="0.3119212770785344"/>
    <n v="0.3119212770785344"/>
    <n v="0.3119212770785344"/>
    <n v="0.3119212770785344"/>
    <n v="0.3119212770785344"/>
    <n v="0.3119212770785344"/>
    <n v="2.5821340602272547"/>
    <n v="0.3119212770785344"/>
    <n v="0.3119212770785344"/>
    <n v="0.3119212770785344"/>
    <n v="0.3119212770785344"/>
    <n v="0.3119212770785344"/>
    <n v="0.3119212770785344"/>
    <n v="0.3119212770785344"/>
    <n v="0.3119212770785344"/>
    <n v="0.3119212770785344"/>
    <n v="0.3119212770785344"/>
    <n v="0.3119212770785344"/>
    <n v="0.3119212770785344"/>
    <n v="3.7430553249424121"/>
    <n v="0.3119212770785344"/>
    <n v="0.3119212770785344"/>
    <n v="0.3119212770785344"/>
    <n v="0.3119212770785344"/>
    <n v="0.3119212770785344"/>
    <n v="0.3119212770785344"/>
    <n v="0.3119212770785344"/>
    <n v="0.3119212770785344"/>
    <n v="0.3119212770785344"/>
    <n v="0.3119212770785344"/>
    <n v="0.3119212770785344"/>
    <n v="0.3119212770785344"/>
    <n v="3.7430553249424121"/>
    <n v="0.3119212770785344"/>
    <n v="0.3119212770785344"/>
    <n v="0.3119212770785344"/>
    <n v="0.3119212770785344"/>
    <n v="0.3119212770785344"/>
    <n v="0.3119212770785344"/>
    <n v="0.3119212770785344"/>
    <n v="0.3119212770785344"/>
    <n v="0.3119212770785344"/>
    <n v="0.3119212770785344"/>
    <n v="0.3119212770785344"/>
    <n v="0.3119212770785344"/>
    <n v="3.7430553249424121"/>
    <n v="0.3119212770785344"/>
    <n v="0.3119212770785344"/>
    <n v="0.3119212770785344"/>
    <n v="0.3119212770785344"/>
    <n v="0.3119212770785344"/>
    <n v="0.3119212770785344"/>
    <n v="0.3119212770785344"/>
    <n v="0.3119212770785344"/>
    <n v="0.3119212770785344"/>
    <n v="0.3119212770785344"/>
    <n v="0.3119212770785344"/>
    <n v="0.3119212770785344"/>
    <n v="3.7430553249424121"/>
    <n v="0.3119212770785344"/>
    <n v="0.3119212770785344"/>
    <n v="0.3119212770785344"/>
    <n v="0.3119212770785344"/>
    <n v="0.3119212770785344"/>
    <n v="0.3119212770785344"/>
    <n v="0.3119212770785344"/>
    <n v="0.3119212770785344"/>
    <n v="0.3119212770785344"/>
    <n v="0.3119212770785344"/>
    <n v="0.3119212770785344"/>
    <n v="0.3119212770785344"/>
    <n v="3.7430553249424121"/>
  </r>
  <r>
    <s v="DE Florida"/>
    <x v="30"/>
    <s v="Transmission"/>
    <s v="PEF Transmission Expansion GG Rio Pinar to Econ to Winter Park Eas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2.8962733527131852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3.1595709302325656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3.1595709302325656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3.1595709302325656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3.1595709302325656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0.26329757751938049"/>
    <n v="3.1595709302325656"/>
  </r>
  <r>
    <s v="DE Florida"/>
    <x v="30"/>
    <s v="Transmission"/>
    <s v="PEF Transmission Expansion GG Rio Pinar to Econ to Winter Park Eas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1.402896908295924"/>
    <n v="2.2425327937123876"/>
    <n v="2.8064545847419637"/>
    <n v="2.8314318581851636"/>
    <n v="2.8528687131439634"/>
    <n v="2.8603439215711637"/>
    <n v="2.8603439215711637"/>
    <n v="2.8603439215711637"/>
    <n v="2.8603439215711637"/>
    <n v="2.8603439215711637"/>
    <n v="2.8603439215711637"/>
    <n v="29.298248387506391"/>
    <n v="2.8603439215711637"/>
    <n v="2.8603439215711637"/>
    <n v="2.8603439215711637"/>
    <n v="2.8603439215711637"/>
    <n v="2.8603439215711637"/>
    <n v="2.8603439215711637"/>
    <n v="2.8603439215711637"/>
    <n v="2.8603439215711637"/>
    <n v="2.8603439215711637"/>
    <n v="2.8603439215711637"/>
    <n v="2.8603439215711637"/>
    <n v="2.8603439215711637"/>
    <n v="34.324127058853968"/>
    <n v="2.8603439215711637"/>
    <n v="2.8603439215711637"/>
    <n v="2.8603439215711637"/>
    <n v="2.8603439215711637"/>
    <n v="2.8603439215711637"/>
    <n v="2.8603439215711637"/>
    <n v="2.8603439215711637"/>
    <n v="2.8603439215711637"/>
    <n v="2.8603439215711637"/>
    <n v="2.8603439215711637"/>
    <n v="2.8603439215711637"/>
    <n v="2.8603439215711637"/>
    <n v="34.324127058853968"/>
    <n v="2.8603439215711637"/>
    <n v="2.8603439215711637"/>
    <n v="2.8603439215711637"/>
    <n v="2.8603439215711637"/>
    <n v="2.8603439215711637"/>
    <n v="2.8603439215711637"/>
    <n v="2.8603439215711637"/>
    <n v="2.8603439215711637"/>
    <n v="2.8603439215711637"/>
    <n v="2.8603439215711637"/>
    <n v="2.8603439215711637"/>
    <n v="2.8603439215711637"/>
    <n v="34.324127058853968"/>
    <n v="2.8603439215711637"/>
    <n v="2.8603439215711637"/>
    <n v="2.8603439215711637"/>
    <n v="2.8603439215711637"/>
    <n v="2.8603439215711637"/>
    <n v="2.8603439215711637"/>
    <n v="2.8603439215711637"/>
    <n v="2.8603439215711637"/>
    <n v="2.8603439215711637"/>
    <n v="2.8603439215711637"/>
    <n v="2.8603439215711637"/>
    <n v="2.8603439215711637"/>
    <n v="34.324127058853968"/>
    <n v="2.8603439215711637"/>
    <n v="2.8603439215711637"/>
    <n v="2.8603439215711637"/>
    <n v="2.8603439215711637"/>
    <n v="2.8603439215711637"/>
    <n v="2.8603439215711637"/>
    <n v="2.8603439215711637"/>
    <n v="2.8603439215711637"/>
    <n v="2.8603439215711637"/>
    <n v="2.8603439215711637"/>
    <n v="2.8603439215711637"/>
    <n v="2.8603439215711637"/>
    <n v="34.324127058853968"/>
  </r>
  <r>
    <s v="DE Florida"/>
    <x v="30"/>
    <s v="Transmission"/>
    <s v="PEF Transmission Expansion GG Rio Pinar to Econ to Winter Park Eas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.39373924154552997"/>
    <n v="0.6293927630148014"/>
    <n v="0.78766393531404633"/>
    <n v="0.79467409596323235"/>
    <n v="0.80069059722051439"/>
    <n v="0.8027886009149523"/>
    <n v="0.8027886009149523"/>
    <n v="0.8027886009149523"/>
    <n v="0.8027886009149523"/>
    <n v="0.8027886009149523"/>
    <n v="0.8027886009149523"/>
    <n v="8.2228922385478374"/>
    <n v="0.8027886009149523"/>
    <n v="0.8027886009149523"/>
    <n v="0.8027886009149523"/>
    <n v="0.8027886009149523"/>
    <n v="0.8027886009149523"/>
    <n v="0.8027886009149523"/>
    <n v="0.8027886009149523"/>
    <n v="0.8027886009149523"/>
    <n v="0.8027886009149523"/>
    <n v="0.8027886009149523"/>
    <n v="0.8027886009149523"/>
    <n v="0.8027886009149523"/>
    <n v="9.6334632109794285"/>
    <n v="0.8027886009149523"/>
    <n v="0.8027886009149523"/>
    <n v="0.8027886009149523"/>
    <n v="0.8027886009149523"/>
    <n v="0.8027886009149523"/>
    <n v="0.8027886009149523"/>
    <n v="0.8027886009149523"/>
    <n v="0.8027886009149523"/>
    <n v="0.8027886009149523"/>
    <n v="0.8027886009149523"/>
    <n v="0.8027886009149523"/>
    <n v="0.8027886009149523"/>
    <n v="9.6334632109794285"/>
    <n v="0.8027886009149523"/>
    <n v="0.8027886009149523"/>
    <n v="0.8027886009149523"/>
    <n v="0.8027886009149523"/>
    <n v="0.8027886009149523"/>
    <n v="0.8027886009149523"/>
    <n v="0.8027886009149523"/>
    <n v="0.8027886009149523"/>
    <n v="0.8027886009149523"/>
    <n v="0.8027886009149523"/>
    <n v="0.8027886009149523"/>
    <n v="0.8027886009149523"/>
    <n v="9.6334632109794285"/>
    <n v="0.8027886009149523"/>
    <n v="0.8027886009149523"/>
    <n v="0.8027886009149523"/>
    <n v="0.8027886009149523"/>
    <n v="0.8027886009149523"/>
    <n v="0.8027886009149523"/>
    <n v="0.8027886009149523"/>
    <n v="0.8027886009149523"/>
    <n v="0.8027886009149523"/>
    <n v="0.8027886009149523"/>
    <n v="0.8027886009149523"/>
    <n v="0.8027886009149523"/>
    <n v="9.6334632109794285"/>
    <n v="0.8027886009149523"/>
    <n v="0.8027886009149523"/>
    <n v="0.8027886009149523"/>
    <n v="0.8027886009149523"/>
    <n v="0.8027886009149523"/>
    <n v="0.8027886009149523"/>
    <n v="0.8027886009149523"/>
    <n v="0.8027886009149523"/>
    <n v="0.8027886009149523"/>
    <n v="0.8027886009149523"/>
    <n v="0.8027886009149523"/>
    <n v="0.8027886009149523"/>
    <n v="9.6334632109794285"/>
  </r>
  <r>
    <s v="DE Florida"/>
    <x v="30"/>
    <s v="Transmission"/>
    <s v="PEF Transmission Expansion GG Ross Prairie-Shaw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.691113226392815"/>
    <n v="92.978631707337428"/>
    <n v="96.266150188282055"/>
    <n v="99.553668669226681"/>
    <n v="102.84118715017129"/>
    <n v="481.33075094141032"/>
    <n v="106.12870563111593"/>
    <n v="106.12870563111593"/>
    <n v="106.12870563111593"/>
    <n v="106.12870563111593"/>
    <n v="106.12870563111593"/>
    <n v="106.12870563111593"/>
    <n v="106.12870563111593"/>
    <n v="106.12870563111593"/>
    <n v="106.12870563111593"/>
    <n v="106.12870563111593"/>
    <n v="106.12870563111593"/>
    <n v="106.12870563111593"/>
    <n v="1273.5444675733913"/>
  </r>
  <r>
    <s v="DE Florida"/>
    <x v="30"/>
    <s v="Transmission"/>
    <s v="PEF Transmission Expansion GG Ross Prairie-Shaw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.172848187419955"/>
    <n v="26.095528268614494"/>
    <n v="27.018208349809033"/>
    <n v="27.940888431003572"/>
    <n v="28.863568512198107"/>
    <n v="135.09104174904516"/>
    <n v="29.786248593392646"/>
    <n v="29.786248593392646"/>
    <n v="29.786248593392646"/>
    <n v="29.786248593392646"/>
    <n v="29.786248593392646"/>
    <n v="29.786248593392646"/>
    <n v="29.786248593392646"/>
    <n v="29.786248593392646"/>
    <n v="29.786248593392646"/>
    <n v="29.786248593392646"/>
    <n v="29.786248593392646"/>
    <n v="29.786248593392646"/>
    <n v="357.43498312071182"/>
  </r>
  <r>
    <s v="DE Florida"/>
    <x v="30"/>
    <s v="Transmission"/>
    <s v="PEF Transmission Expansion GG Silver Springs to Martin Wes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716434612045024"/>
    <n v="8.6975047137165635"/>
    <n v="9.7119004687610957"/>
    <n v="10.132590689915784"/>
    <n v="10.168173028358616"/>
    <n v="10.187239644842647"/>
    <n v="10.190121343108279"/>
    <n v="10.190121343108279"/>
    <n v="10.190121343108279"/>
    <n v="10.190121343108279"/>
    <n v="10.190121343108279"/>
    <n v="10.190121343108279"/>
    <n v="117.75457121628938"/>
    <n v="10.190121343108279"/>
    <n v="10.190121343108279"/>
    <n v="10.190121343108279"/>
    <n v="10.190121343108279"/>
    <n v="10.190121343108279"/>
    <n v="10.190121343108279"/>
    <n v="10.190121343108279"/>
    <n v="10.190121343108279"/>
    <n v="10.190121343108279"/>
    <n v="10.190121343108279"/>
    <n v="10.190121343108279"/>
    <n v="10.190121343108279"/>
    <n v="122.28145611729933"/>
    <n v="10.190121343108279"/>
    <n v="10.190121343108279"/>
    <n v="10.190121343108279"/>
    <n v="10.190121343108279"/>
    <n v="10.190121343108279"/>
    <n v="10.190121343108279"/>
    <n v="10.190121343108279"/>
    <n v="10.190121343108279"/>
    <n v="10.190121343108279"/>
    <n v="10.190121343108279"/>
    <n v="10.190121343108279"/>
    <n v="10.190121343108279"/>
    <n v="122.28145611729933"/>
    <n v="10.190121343108279"/>
    <n v="10.190121343108279"/>
    <n v="10.190121343108279"/>
    <n v="10.190121343108279"/>
    <n v="10.190121343108279"/>
    <n v="10.190121343108279"/>
    <n v="10.190121343108279"/>
    <n v="10.190121343108279"/>
    <n v="10.190121343108279"/>
    <n v="10.190121343108279"/>
    <n v="10.190121343108279"/>
    <n v="10.190121343108279"/>
    <n v="122.28145611729933"/>
    <n v="10.190121343108279"/>
    <n v="10.190121343108279"/>
    <n v="10.190121343108279"/>
    <n v="10.190121343108279"/>
    <n v="10.190121343108279"/>
    <n v="10.190121343108279"/>
    <n v="10.190121343108279"/>
    <n v="10.190121343108279"/>
    <n v="10.190121343108279"/>
    <n v="10.190121343108279"/>
    <n v="10.190121343108279"/>
    <n v="10.190121343108279"/>
    <n v="122.28145611729933"/>
  </r>
  <r>
    <s v="DE Florida"/>
    <x v="30"/>
    <s v="Transmission"/>
    <s v="PEF Transmission Expansion GG Silver Springs to Martin Wes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775867477186714"/>
    <n v="2.152935417639374"/>
    <n v="2.4376373175839627"/>
    <n v="2.5557088933523286"/>
    <n v="2.5656954881391933"/>
    <n v="2.5710467545571807"/>
    <n v="2.5718555365017153"/>
    <n v="2.5718555365017153"/>
    <n v="2.5718555365017153"/>
    <n v="2.5718555365017153"/>
    <n v="2.5718555365017153"/>
    <n v="2.5718555365017153"/>
    <n v="29.591743838001001"/>
    <n v="2.5718555365017153"/>
    <n v="2.5718555365017153"/>
    <n v="2.5718555365017153"/>
    <n v="2.5718555365017153"/>
    <n v="2.5718555365017153"/>
    <n v="2.5718555365017153"/>
    <n v="2.5718555365017153"/>
    <n v="2.5718555365017153"/>
    <n v="2.5718555365017153"/>
    <n v="2.5718555365017153"/>
    <n v="2.5718555365017153"/>
    <n v="2.5718555365017153"/>
    <n v="30.862266438020583"/>
    <n v="2.5718555365017153"/>
    <n v="2.5718555365017153"/>
    <n v="2.5718555365017153"/>
    <n v="2.5718555365017153"/>
    <n v="2.5718555365017153"/>
    <n v="2.5718555365017153"/>
    <n v="2.5718555365017153"/>
    <n v="2.5718555365017153"/>
    <n v="2.5718555365017153"/>
    <n v="2.5718555365017153"/>
    <n v="2.5718555365017153"/>
    <n v="2.5718555365017153"/>
    <n v="30.862266438020583"/>
    <n v="2.5718555365017153"/>
    <n v="2.5718555365017153"/>
    <n v="2.5718555365017153"/>
    <n v="2.5718555365017153"/>
    <n v="2.5718555365017153"/>
    <n v="2.5718555365017153"/>
    <n v="2.5718555365017153"/>
    <n v="2.5718555365017153"/>
    <n v="2.5718555365017153"/>
    <n v="2.5718555365017153"/>
    <n v="2.5718555365017153"/>
    <n v="2.5718555365017153"/>
    <n v="30.862266438020583"/>
    <n v="2.5718555365017153"/>
    <n v="2.5718555365017153"/>
    <n v="2.5718555365017153"/>
    <n v="2.5718555365017153"/>
    <n v="2.5718555365017153"/>
    <n v="2.5718555365017153"/>
    <n v="2.5718555365017153"/>
    <n v="2.5718555365017153"/>
    <n v="2.5718555365017153"/>
    <n v="2.5718555365017153"/>
    <n v="2.5718555365017153"/>
    <n v="2.5718555365017153"/>
    <n v="30.862266438020583"/>
  </r>
  <r>
    <s v="DE Florida"/>
    <x v="30"/>
    <s v="Transmission"/>
    <s v="PEF Transmission Expansion GG Tarpon Spring to Odess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.938587116331178"/>
    <n v="45.938587116331178"/>
    <n v="45.938587116331178"/>
    <n v="45.938587116331178"/>
    <n v="45.938587116331178"/>
    <n v="45.938587116331178"/>
    <n v="275.63152269798707"/>
  </r>
  <r>
    <s v="DE Florida"/>
    <x v="30"/>
    <s v="Transmission"/>
    <s v="PEF Transmission Expansion GG Tarpon Spring to Odess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893195745101808"/>
    <n v="12.893195745101808"/>
    <n v="12.893195745101808"/>
    <n v="12.893195745101808"/>
    <n v="12.893195745101808"/>
    <n v="12.893195745101808"/>
    <n v="77.359174470610853"/>
  </r>
  <r>
    <s v="DE Florida"/>
    <x v="30"/>
    <s v="Transmission"/>
    <s v="PEF Transmission Expansion GG Waukeena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159455554403912"/>
    <n v="21.159455554403912"/>
    <n v="21.159455554403912"/>
    <n v="21.159455554403912"/>
    <n v="21.159455554403912"/>
    <n v="21.159455554403912"/>
    <n v="21.159455554403912"/>
    <n v="148.11618888082737"/>
  </r>
  <r>
    <s v="DE Florida"/>
    <x v="30"/>
    <s v="Transmission"/>
    <s v="PEF Transmission Expansion GG Waukeena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938645906367606"/>
    <n v="5.938645906367606"/>
    <n v="5.938645906367606"/>
    <n v="5.938645906367606"/>
    <n v="5.938645906367606"/>
    <n v="5.938645906367606"/>
    <n v="5.938645906367606"/>
    <n v="41.570521344573237"/>
  </r>
  <r>
    <s v="DE Florida"/>
    <x v="30"/>
    <s v="Transmission"/>
    <s v="PEF Transmission Expansion HB Capacity"/>
    <s v="AFUDC Not Eligible"/>
    <s v="Expansion"/>
    <s v="Other Transmission &amp; Distribution Expansion"/>
    <s v="Transmission Expan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10.526920178938607"/>
    <n v="10.526920178938607"/>
    <n v="10.526920178938607"/>
    <n v="12.404083935143147"/>
    <n v="12.404083935143147"/>
    <n v="12.404083935143147"/>
    <n v="13.754911568137461"/>
    <n v="13.754911568137461"/>
    <n v="13.754911568137461"/>
    <n v="110.05774704665764"/>
    <n v="16.301219164707909"/>
    <n v="16.301219164707909"/>
    <n v="16.301219164707909"/>
    <n v="18.328926251474947"/>
    <n v="18.328926251474947"/>
    <n v="18.328926251474947"/>
    <n v="18.796949286282899"/>
    <n v="18.796949286282899"/>
    <n v="18.796949286282899"/>
    <n v="19.393969509088581"/>
    <n v="19.393969509088581"/>
    <n v="19.393969509088581"/>
    <n v="218.46319263466299"/>
    <n v="20.157588201610167"/>
    <n v="20.157588201610167"/>
    <n v="20.157588201610167"/>
    <n v="21.965166322214486"/>
    <n v="21.965166322214486"/>
    <n v="21.965166322214486"/>
    <n v="22.382380525971367"/>
    <n v="22.382380525971367"/>
    <n v="22.382380525971367"/>
    <n v="22.914587913983443"/>
    <n v="22.914587913983443"/>
    <n v="22.914587913983443"/>
    <n v="262.25916889133839"/>
    <n v="23.59530775371875"/>
    <n v="23.59530775371875"/>
    <n v="23.59530775371875"/>
    <n v="28.77096291881125"/>
    <n v="28.77096291881125"/>
    <n v="28.77096291881125"/>
    <n v="29.965576210491456"/>
    <n v="29.965576210491456"/>
    <n v="29.965576210491456"/>
    <n v="31.489450551117013"/>
    <n v="31.489450551117013"/>
    <n v="31.489450551117013"/>
    <n v="341.46389230241539"/>
    <n v="33.438561968065031"/>
    <n v="33.438561968065031"/>
    <n v="33.438561968065031"/>
    <n v="33.701259793558265"/>
    <n v="33.701259793558265"/>
    <n v="33.701259793558265"/>
    <n v="33.761894110184748"/>
    <n v="33.761894110184748"/>
    <n v="33.761894110184748"/>
    <n v="33.839240545145721"/>
    <n v="33.839240545145721"/>
    <n v="33.839240545145721"/>
    <n v="404.22286925086138"/>
    <n v="33.938170501242347"/>
    <n v="33.938170501242347"/>
    <n v="33.938170501242347"/>
    <n v="33.938170501242347"/>
    <n v="33.938170501242347"/>
    <n v="33.938170501242347"/>
    <n v="33.938170501242347"/>
    <n v="33.938170501242347"/>
    <n v="33.938170501242347"/>
    <n v="33.938170501242347"/>
    <n v="33.938170501242347"/>
    <n v="33.938170501242347"/>
    <n v="407.25804601490807"/>
  </r>
  <r>
    <s v="DE Florida"/>
    <x v="30"/>
    <s v="Transmission"/>
    <s v="PEF Transmission Expansion HB Cust Adds"/>
    <s v="AFUDC Not Eligible"/>
    <s v="Expansion"/>
    <s v="Customer Adds"/>
    <s v="Transmission Expan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10.415783963093151"/>
    <n v="10.415783963093151"/>
    <n v="10.415783963093151"/>
    <n v="10.417064377411332"/>
    <n v="10.417064377411332"/>
    <n v="10.417064377411332"/>
    <n v="10.417064377411332"/>
    <n v="10.417064377411332"/>
    <n v="10.417064377411332"/>
    <n v="93.749738153747458"/>
    <n v="10.417064749984061"/>
    <n v="10.417064749984061"/>
    <n v="10.417064749984061"/>
    <n v="10.417064749984061"/>
    <n v="10.417064749984061"/>
    <n v="10.417064749984061"/>
    <n v="10.417064749984061"/>
    <n v="10.417064749984061"/>
    <n v="10.417064749984061"/>
    <n v="10.417064749984061"/>
    <n v="10.417064749984061"/>
    <n v="10.417064749984061"/>
    <n v="125.00477699980875"/>
    <n v="10.417064749984061"/>
    <n v="10.417064749984061"/>
    <n v="10.417064749984061"/>
    <n v="10.417064749984061"/>
    <n v="10.417064749984061"/>
    <n v="10.417064749984061"/>
    <n v="10.417064749984061"/>
    <n v="10.417064749984061"/>
    <n v="10.417064749984061"/>
    <n v="10.417064749984061"/>
    <n v="10.417064749984061"/>
    <n v="10.417064749984061"/>
    <n v="125.00477699980875"/>
    <n v="10.417064749984061"/>
    <n v="10.417064749984061"/>
    <n v="10.417064749984061"/>
    <n v="10.417064749984061"/>
    <n v="10.417064749984061"/>
    <n v="10.417064749984061"/>
    <n v="10.417064749984061"/>
    <n v="10.417064749984061"/>
    <n v="10.417064749984061"/>
    <n v="10.417064749984061"/>
    <n v="10.417064749984061"/>
    <n v="10.417064749984061"/>
    <n v="125.00477699980875"/>
    <n v="10.417064749984061"/>
    <n v="10.417064749984061"/>
    <n v="10.417064749984061"/>
    <n v="10.417064749984061"/>
    <n v="10.417064749984061"/>
    <n v="10.417064749984061"/>
    <n v="10.417064749984061"/>
    <n v="10.417064749984061"/>
    <n v="10.417064749984061"/>
    <n v="10.417064749984061"/>
    <n v="10.417064749984061"/>
    <n v="10.417064749984061"/>
    <n v="125.00477699980875"/>
    <n v="10.417064749984061"/>
    <n v="10.417064749984061"/>
    <n v="10.417064749984061"/>
    <n v="10.417064749984061"/>
    <n v="10.417064749984061"/>
    <n v="10.417064749984061"/>
    <n v="10.417064749984061"/>
    <n v="10.417064749984061"/>
    <n v="10.417064749984061"/>
    <n v="10.417064749984061"/>
    <n v="10.417064749984061"/>
    <n v="10.417064749984061"/>
    <n v="125.00477699980875"/>
  </r>
  <r>
    <s v="DE Florida"/>
    <x v="30"/>
    <s v="Transmission"/>
    <s v="PEF Transmission Expansion HB Voltage"/>
    <s v="AFUDC Not Eligible"/>
    <s v="Expansion"/>
    <s v="Other Transmission &amp; Distribution Expansion"/>
    <s v="Voltage Control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5.5480051944272564"/>
    <n v="5.5973680235181646"/>
    <n v="5.6527133912454381"/>
    <n v="5.6745256719272561"/>
    <n v="5.7248015632908933"/>
    <n v="5.774218931018166"/>
    <n v="5.774218931018166"/>
    <n v="5.774218931018166"/>
    <n v="5.774218931018166"/>
    <n v="5.774218931018166"/>
    <n v="5.774218931018166"/>
    <n v="62.842727430518018"/>
    <n v="5.774218931018166"/>
    <n v="5.774218931018166"/>
    <n v="5.774218931018166"/>
    <n v="5.774218931018166"/>
    <n v="5.774218931018166"/>
    <n v="5.774218931018166"/>
    <n v="5.774218931018166"/>
    <n v="5.774218931018166"/>
    <n v="5.774218931018166"/>
    <n v="5.774218931018166"/>
    <n v="5.774218931018166"/>
    <n v="5.774218931018166"/>
    <n v="69.290627172218009"/>
    <n v="5.774218931018166"/>
    <n v="5.774218931018166"/>
    <n v="5.774218931018166"/>
    <n v="5.774218931018166"/>
    <n v="5.774218931018166"/>
    <n v="5.774218931018166"/>
    <n v="5.774218931018166"/>
    <n v="5.774218931018166"/>
    <n v="5.774218931018166"/>
    <n v="5.774218931018166"/>
    <n v="5.774218931018166"/>
    <n v="5.774218931018166"/>
    <n v="69.290627172218009"/>
    <n v="5.774218931018166"/>
    <n v="5.774218931018166"/>
    <n v="5.774218931018166"/>
    <n v="5.774218931018166"/>
    <n v="5.774218931018166"/>
    <n v="5.774218931018166"/>
    <n v="5.774218931018166"/>
    <n v="5.774218931018166"/>
    <n v="5.774218931018166"/>
    <n v="5.774218931018166"/>
    <n v="5.774218931018166"/>
    <n v="5.774218931018166"/>
    <n v="69.290627172218009"/>
    <n v="5.774218931018166"/>
    <n v="5.774218931018166"/>
    <n v="5.774218931018166"/>
    <n v="5.774218931018166"/>
    <n v="5.774218931018166"/>
    <n v="5.774218931018166"/>
    <n v="5.774218931018166"/>
    <n v="5.774218931018166"/>
    <n v="5.774218931018166"/>
    <n v="5.774218931018166"/>
    <n v="5.774218931018166"/>
    <n v="5.774218931018166"/>
    <n v="69.290627172218009"/>
    <n v="5.774218931018166"/>
    <n v="5.774218931018166"/>
    <n v="5.774218931018166"/>
    <n v="5.774218931018166"/>
    <n v="5.774218931018166"/>
    <n v="5.774218931018166"/>
    <n v="5.774218931018166"/>
    <n v="5.774218931018166"/>
    <n v="5.774218931018166"/>
    <n v="5.774218931018166"/>
    <n v="5.774218931018166"/>
    <n v="5.774218931018166"/>
    <n v="69.290627172218009"/>
  </r>
  <r>
    <s v="DE Florida"/>
    <x v="30"/>
    <s v="Transmission"/>
    <s v="PEF Transmission Expansion SB DEC 2024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6.263655164260353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6.263655164260353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6.263655164260353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6.263655164260353"/>
  </r>
  <r>
    <s v="DE Florida"/>
    <x v="30"/>
    <s v="Transmission"/>
    <s v="PEF Transmission Expansion SB DEC 2025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975124378109499"/>
    <n v="2.2975124378109499"/>
    <n v="2.2975124378109499"/>
    <n v="2.2975124378109499"/>
    <n v="2.2975124378109499"/>
    <n v="2.2975124378109499"/>
    <n v="2.2975124378109499"/>
    <n v="2.2975124378109499"/>
    <n v="2.2975124378109499"/>
    <n v="2.2975124378109499"/>
    <n v="2.2975124378109499"/>
    <n v="2.2975124378109499"/>
    <n v="27.570149253731405"/>
  </r>
  <r>
    <s v="DE Florida"/>
    <x v="30"/>
    <s v="Transmission"/>
    <s v="PEF Transmission Expansion SB DEC 2026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950248756218999"/>
    <n v="4.5950248756218999"/>
    <n v="4.5950248756218999"/>
    <n v="4.5950248756218999"/>
    <n v="4.5950248756218999"/>
    <n v="4.5950248756218999"/>
    <n v="4.5950248756218999"/>
    <n v="4.5950248756218999"/>
    <n v="4.5950248756218999"/>
    <n v="4.5950248756218999"/>
    <n v="4.5950248756218999"/>
    <n v="4.5950248756218999"/>
    <n v="55.140298507462809"/>
    <n v="4.5950248756218999"/>
    <n v="4.5950248756218999"/>
    <n v="4.5950248756218999"/>
    <n v="4.5950248756218999"/>
    <n v="4.5950248756218999"/>
    <n v="4.5950248756218999"/>
    <n v="4.5950248756218999"/>
    <n v="4.5950248756218999"/>
    <n v="4.5950248756218999"/>
    <n v="4.5950248756218999"/>
    <n v="4.5950248756218999"/>
    <n v="4.5950248756218999"/>
    <n v="55.140298507462809"/>
  </r>
  <r>
    <s v="DE Florida"/>
    <x v="30"/>
    <s v="Transmission"/>
    <s v="PEF Transmission Expansion SB MAR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.1227742327782092"/>
    <n v="0.15471810246825904"/>
    <n v="0.19028546460631879"/>
    <n v="0.2546306535317418"/>
    <n v="0.33609921299497586"/>
    <n v="0.40816910237432924"/>
    <n v="0.40816910237432924"/>
    <n v="0.40816910237432924"/>
    <n v="2.2830149735024925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4.8980292284919527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4.8980292284919527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4.8980292284919527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4.8980292284919527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4.8980292284919527"/>
  </r>
  <r>
    <s v="DE Florida"/>
    <x v="30"/>
    <s v="Transmission"/>
    <s v="PEF Transmission Expansion SB MAY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86281782907637"/>
    <n v="8.9086281782907637"/>
    <n v="8.9086281782907637"/>
    <n v="8.9086281782907637"/>
    <n v="8.9086281782907637"/>
    <n v="8.9086281782907637"/>
    <n v="8.9086281782907637"/>
    <n v="62.360397248035341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106.90353813948919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106.90353813948919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106.90353813948919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106.90353813948919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106.90353813948919"/>
  </r>
  <r>
    <s v="DE Florida"/>
    <x v="30"/>
    <s v="Transmission"/>
    <s v="PEF Transmission Expansion SB NOV 2024B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10.64517299392897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10.64517299392897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10.64517299392897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10.645172993928979"/>
  </r>
  <r>
    <s v="DE Florida"/>
    <x v="30"/>
    <s v="Transmission"/>
    <s v="PEF Transmission Expansion SB NOV 2026A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107.03692585756677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107.03692585756677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107.03692585756677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107.03692585756677"/>
  </r>
  <r>
    <s v="DE Florida"/>
    <x v="30"/>
    <s v="Transmission"/>
    <s v="PEF Transmission Maintenance FF"/>
    <s v="AFUDC Not Eligible"/>
    <s v="Maintenance"/>
    <s v="Maintenance"/>
    <s v="Transmis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22.5953532214482"/>
    <n v="22.5953532214482"/>
    <n v="22.5953532214482"/>
    <n v="30.779813646052251"/>
    <n v="30.779813646052251"/>
    <n v="30.779813646052251"/>
    <n v="39.198181690585379"/>
    <n v="39.198181690585379"/>
    <n v="39.198181690585379"/>
    <n v="277.72004567425751"/>
    <n v="53.105434535490581"/>
    <n v="53.105434535490581"/>
    <n v="53.105434535490581"/>
    <n v="68.099950087241709"/>
    <n v="68.099950087241709"/>
    <n v="68.099950087241709"/>
    <n v="77.577845682924249"/>
    <n v="77.577845682924249"/>
    <n v="77.577845682924249"/>
    <n v="98.028990648564886"/>
    <n v="98.028990648564886"/>
    <n v="98.028990648564886"/>
    <n v="890.43666286266432"/>
    <n v="107.07458593087649"/>
    <n v="107.07458593087649"/>
    <n v="107.07458593087649"/>
    <n v="120.87453794050997"/>
    <n v="120.87453794050997"/>
    <n v="120.87453794050997"/>
    <n v="129.59736089009573"/>
    <n v="129.59736089009573"/>
    <n v="129.59736089009573"/>
    <n v="148.41923066600447"/>
    <n v="148.41923066600447"/>
    <n v="148.41923066600447"/>
    <n v="1517.8971462824602"/>
    <n v="156.74419323905673"/>
    <n v="156.74419323905673"/>
    <n v="156.74419323905673"/>
    <n v="169.66504963988007"/>
    <n v="169.66504963988007"/>
    <n v="169.66504963988007"/>
    <n v="177.83220432728234"/>
    <n v="177.83220432728234"/>
    <n v="177.83220432728234"/>
    <n v="195.45506826186303"/>
    <n v="195.45506826186303"/>
    <n v="195.45506826186303"/>
    <n v="2099.0895464042464"/>
    <n v="203.24970742133377"/>
    <n v="203.24970742133377"/>
    <n v="203.24970742133377"/>
    <n v="213.90423238874038"/>
    <n v="213.90423238874038"/>
    <n v="213.90423238874038"/>
    <n v="220.6388597872814"/>
    <n v="220.6388597872814"/>
    <n v="220.6388597872814"/>
    <n v="235.17065535589668"/>
    <n v="235.17065535589668"/>
    <n v="235.17065535589668"/>
    <n v="2618.8903648597566"/>
    <n v="241.59810681085813"/>
    <n v="241.59810681085813"/>
    <n v="241.59810681085813"/>
    <n v="241.59810681085813"/>
    <n v="241.59810681085813"/>
    <n v="241.59810681085813"/>
    <n v="241.59810681085813"/>
    <n v="241.59810681085813"/>
    <n v="241.59810681085813"/>
    <n v="241.59810681085813"/>
    <n v="241.59810681085813"/>
    <n v="241.59810681085813"/>
    <n v="2899.1772817302976"/>
  </r>
  <r>
    <s v="DE Florida"/>
    <x v="30"/>
    <s v="Transmission"/>
    <s v="PEF Transmission Maintenance FF SPP"/>
    <s v="AFUDC Not Eligible"/>
    <s v="Recoverable"/>
    <s v="Florida SPP"/>
    <s v="Transmission"/>
    <s v="FF - Transmission Stations "/>
    <s v="DEF - SPP"/>
    <s v="PEF Transmission (Excl. ECC) 353.1 SPP"/>
    <n v="0"/>
    <n v="0"/>
    <n v="0"/>
    <n v="0"/>
    <n v="0"/>
    <n v="0"/>
    <n v="0"/>
    <n v="0"/>
    <n v="0"/>
    <n v="0"/>
    <n v="0"/>
    <n v="0"/>
    <n v="0"/>
    <n v="0"/>
    <n v="0.5863196511627895"/>
    <n v="1.1808293023255789"/>
    <n v="1.7787945348837171"/>
    <n v="2.3822832558139484"/>
    <n v="2.9889690697674354"/>
    <n v="3.5874784883720849"/>
    <n v="4.1929262790697575"/>
    <n v="4.7953538372092916"/>
    <n v="5.4001349999999873"/>
    <n v="5.9947262790697531"/>
    <n v="6.5883924418604494"/>
    <n v="39.476208139534798"/>
    <n v="7.2304639534883552"/>
    <n v="7.9138119767441673"/>
    <n v="8.5872013953488171"/>
    <n v="9.2693113953488169"/>
    <n v="9.9601691860464889"/>
    <n v="10.649652906976721"/>
    <n v="11.335531395348813"/>
    <n v="12.018607325581369"/>
    <n v="12.694037441860438"/>
    <n v="13.379330930232529"/>
    <n v="14.069848604651131"/>
    <n v="14.761114534883689"/>
    <n v="131.86908104651133"/>
    <n v="15.455836046511592"/>
    <n v="16.730138371558606"/>
    <n v="18.00444069660562"/>
    <n v="19.278743021652634"/>
    <n v="20.553045346699648"/>
    <n v="21.827347671746661"/>
    <n v="23.101649996793679"/>
    <n v="24.375952321840693"/>
    <n v="25.650254646887706"/>
    <n v="26.924556971934717"/>
    <n v="28.19885929698173"/>
    <n v="29.473161622028744"/>
    <n v="269.57398601124203"/>
    <n v="30.747463953488303"/>
    <n v="32.021766278535317"/>
    <n v="33.296068603582327"/>
    <n v="34.570370928629345"/>
    <n v="35.844673253676355"/>
    <n v="37.118975578723372"/>
    <n v="38.393277903770382"/>
    <n v="39.6675802288174"/>
    <n v="40.94188255386441"/>
    <n v="42.216184878911427"/>
    <n v="43.490487203958438"/>
    <n v="44.764789529005455"/>
    <n v="453.07352089496243"/>
    <n v="46.039091860465014"/>
    <n v="47.029366169507732"/>
    <n v="48.212320370379452"/>
    <n v="49.753014090192714"/>
    <n v="50.850355936831683"/>
    <n v="51.952342964691155"/>
    <n v="53.000979861745712"/>
    <n v="54.34390997346302"/>
    <n v="55.725922476759628"/>
    <n v="56.939808231667357"/>
    <n v="58.295296894187793"/>
    <n v="59.729824143006162"/>
    <n v="631.87223297289734"/>
    <n v="61.330719767441707"/>
    <n v="61.330719767441707"/>
    <n v="61.330719767441707"/>
    <n v="61.330719767441707"/>
    <n v="61.330719767441707"/>
    <n v="61.330719767441707"/>
    <n v="61.330719767441707"/>
    <n v="61.330719767441707"/>
    <n v="61.330719767441707"/>
    <n v="61.330719767441707"/>
    <n v="61.330719767441707"/>
    <n v="61.330719767441707"/>
    <n v="735.96863720930025"/>
  </r>
  <r>
    <s v="DE Florida"/>
    <x v="30"/>
    <s v="Transmission"/>
    <s v="PEF Transmission Maintenance FF_PS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604651162790663"/>
    <n v="13.604651162790663"/>
    <n v="13.604651162790663"/>
    <n v="13.604651162790663"/>
    <n v="13.604651162790663"/>
    <n v="13.604651162790663"/>
    <n v="13.604651162790663"/>
    <n v="13.604651162790663"/>
    <n v="13.604651162790663"/>
    <n v="13.604651162790663"/>
    <n v="13.604651162790663"/>
    <n v="13.604651162790663"/>
    <n v="163.25581395348797"/>
    <n v="40.813953488916177"/>
    <n v="40.813953488916177"/>
    <n v="40.813953488916177"/>
    <n v="40.813953488916177"/>
    <n v="40.813953488916177"/>
    <n v="40.813953488916177"/>
    <n v="40.813953488916177"/>
    <n v="40.813953488916177"/>
    <n v="40.813953488916177"/>
    <n v="40.813953488916177"/>
    <n v="40.813953488916177"/>
    <n v="40.813953488916177"/>
    <n v="489.76744186699415"/>
    <n v="95.232558140078851"/>
    <n v="95.232558140078851"/>
    <n v="95.232558140078851"/>
    <n v="95.232558140078851"/>
    <n v="95.232558140078851"/>
    <n v="95.232558140078851"/>
    <n v="95.232558140078851"/>
    <n v="95.232558140078851"/>
    <n v="95.232558140078851"/>
    <n v="95.232558140078851"/>
    <n v="95.232558140078851"/>
    <n v="95.232558140078851"/>
    <n v="1142.7906976809461"/>
    <n v="95.232558140078851"/>
    <n v="95.232558140078851"/>
    <n v="95.232558140078851"/>
    <n v="95.232558140078851"/>
    <n v="95.232558140078851"/>
    <n v="95.232558140078851"/>
    <n v="95.232558140078851"/>
    <n v="95.232558140078851"/>
    <n v="95.232558140078851"/>
    <n v="95.232558140078851"/>
    <n v="95.232558140078851"/>
    <n v="95.232558140078851"/>
    <n v="1142.7906976809461"/>
    <n v="95.232558140078851"/>
    <n v="95.232558140078851"/>
    <n v="95.232558140078851"/>
    <n v="95.232558140078851"/>
    <n v="95.232558140078851"/>
    <n v="95.232558140078851"/>
    <n v="95.232558140078851"/>
    <n v="95.232558140078851"/>
    <n v="95.232558140078851"/>
    <n v="95.232558140078851"/>
    <n v="95.232558140078851"/>
    <n v="95.232558140078851"/>
    <n v="1142.7906976809461"/>
  </r>
  <r>
    <s v="DE Florida"/>
    <x v="30"/>
    <s v="Transmission"/>
    <s v="PEF Transmission Maintenance FF_PS NOV 2024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472854615059262"/>
    <n v="18.472854615059262"/>
    <n v="18.476632789942983"/>
    <n v="18.476639016057959"/>
    <n v="18.476643168473494"/>
    <n v="18.476656663578286"/>
    <n v="18.476694431531975"/>
    <n v="18.476694431531975"/>
    <n v="18.476694431531975"/>
    <n v="18.476694431531975"/>
    <n v="18.476694431531975"/>
    <n v="18.476694431531975"/>
    <n v="18.476694431531975"/>
    <n v="18.476694431531975"/>
    <n v="221.72012709030847"/>
    <n v="18.476694431531975"/>
    <n v="18.476694431531975"/>
    <n v="18.476694431531975"/>
    <n v="18.476694431531975"/>
    <n v="18.476694431531975"/>
    <n v="18.476694431531975"/>
    <n v="18.476694431531975"/>
    <n v="18.476694431531975"/>
    <n v="18.476694431531975"/>
    <n v="18.476694431531975"/>
    <n v="18.476694431531975"/>
    <n v="18.476694431531975"/>
    <n v="221.72033317838364"/>
    <n v="18.476694431531975"/>
    <n v="18.476694431531975"/>
    <n v="18.476694431531975"/>
    <n v="18.476694431531975"/>
    <n v="18.476694431531975"/>
    <n v="18.476694431531975"/>
    <n v="18.476694431531975"/>
    <n v="18.476694431531975"/>
    <n v="18.476694431531975"/>
    <n v="18.476694431531975"/>
    <n v="18.476694431531975"/>
    <n v="18.476694431531975"/>
    <n v="221.72033317838364"/>
    <n v="18.476694431531975"/>
    <n v="18.476694431531975"/>
    <n v="18.476694431531975"/>
    <n v="18.476694431531975"/>
    <n v="18.476694431531975"/>
    <n v="18.476694431531975"/>
    <n v="18.476694431531975"/>
    <n v="18.476694431531975"/>
    <n v="18.476694431531975"/>
    <n v="18.476694431531975"/>
    <n v="18.476694431531975"/>
    <n v="18.476694431531975"/>
    <n v="221.72033317838364"/>
  </r>
  <r>
    <s v="DE Florida"/>
    <x v="30"/>
    <s v="Transmission"/>
    <s v="PEF Transmission Maintenance FF_PS NOV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.711299689463406"/>
    <n v="24.711319911153804"/>
    <n v="24.711355626036724"/>
    <n v="24.711759408449179"/>
    <n v="24.712858170273513"/>
    <n v="24.713954587000469"/>
    <n v="24.714358536766891"/>
    <n v="24.714358536766891"/>
    <n v="24.714358536766891"/>
    <n v="24.714358536766891"/>
    <n v="24.714358536766891"/>
    <n v="24.714358536766891"/>
    <n v="296.55869861297845"/>
    <n v="24.714358536766891"/>
    <n v="24.714358536766891"/>
    <n v="24.714358536766891"/>
    <n v="24.714358536766891"/>
    <n v="24.714358536766891"/>
    <n v="24.714358536766891"/>
    <n v="24.714358536766891"/>
    <n v="24.714358536766891"/>
    <n v="24.714358536766891"/>
    <n v="24.714358536766891"/>
    <n v="24.714358536766891"/>
    <n v="24.714358536766891"/>
    <n v="296.57230244120268"/>
    <n v="24.714358536766891"/>
    <n v="24.714358536766891"/>
    <n v="24.714358536766891"/>
    <n v="24.714358536766891"/>
    <n v="24.714358536766891"/>
    <n v="24.714358536766891"/>
    <n v="24.714358536766891"/>
    <n v="24.714358536766891"/>
    <n v="24.714358536766891"/>
    <n v="24.714358536766891"/>
    <n v="24.714358536766891"/>
    <n v="24.714358536766891"/>
    <n v="296.57230244120268"/>
  </r>
  <r>
    <s v="DE Florida"/>
    <x v="30"/>
    <s v="Transmission"/>
    <s v="PEF Transmission Maintenance FF_STIP"/>
    <s v="AFUDC Not Eligible"/>
    <s v="Maintenance"/>
    <s v="Maintenance"/>
    <s v="Transmis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13.34881689569997"/>
    <n v="13.34881689569997"/>
    <n v="13.34881689569997"/>
    <n v="19.522285272795305"/>
    <n v="19.522285272795305"/>
    <n v="19.522285272795305"/>
    <n v="19.664045072372048"/>
    <n v="19.664045072372048"/>
    <n v="19.664045072372048"/>
    <n v="157.605441722602"/>
    <n v="19.870839026319722"/>
    <n v="19.870839026319722"/>
    <n v="19.870839026319722"/>
    <n v="26.200622579148781"/>
    <n v="26.200622579148781"/>
    <n v="26.200622579148781"/>
    <n v="32.615348771396448"/>
    <n v="32.615348771396448"/>
    <n v="32.615348771396448"/>
    <n v="38.96049847160922"/>
    <n v="38.96049847160922"/>
    <n v="38.96049847160922"/>
    <n v="352.94192654542252"/>
    <n v="45.407183683217355"/>
    <n v="45.407183683217355"/>
    <n v="45.407183683217355"/>
    <n v="51.68516610066478"/>
    <n v="51.68516610066478"/>
    <n v="51.68516610066478"/>
    <n v="57.175499700831665"/>
    <n v="57.175499700831665"/>
    <n v="57.175499700831665"/>
    <n v="63.833661536795617"/>
    <n v="63.833661536795617"/>
    <n v="63.833661536795617"/>
    <n v="654.3045330645283"/>
    <n v="71.256020892519615"/>
    <n v="71.256020892519615"/>
    <n v="71.256020892519615"/>
    <n v="71.256020892519615"/>
    <n v="71.256020892519615"/>
    <n v="71.256020892519615"/>
    <n v="71.256020892519615"/>
    <n v="71.256020892519615"/>
    <n v="71.256020892519615"/>
    <n v="71.256020892519615"/>
    <n v="71.256020892519615"/>
    <n v="71.256020892519615"/>
    <n v="855.07225071023515"/>
    <n v="71.256020892519615"/>
    <n v="71.256020892519615"/>
    <n v="71.256020892519615"/>
    <n v="71.256020892519615"/>
    <n v="71.256020892519615"/>
    <n v="71.256020892519615"/>
    <n v="71.256020892519615"/>
    <n v="71.256020892519615"/>
    <n v="71.256020892519615"/>
    <n v="71.256020892519615"/>
    <n v="71.256020892519615"/>
    <n v="71.256020892519615"/>
    <n v="855.07225071023515"/>
    <n v="71.256020892519615"/>
    <n v="71.256020892519615"/>
    <n v="71.256020892519615"/>
    <n v="71.256020892519615"/>
    <n v="71.256020892519615"/>
    <n v="71.256020892519615"/>
    <n v="71.256020892519615"/>
    <n v="71.256020892519615"/>
    <n v="71.256020892519615"/>
    <n v="71.256020892519615"/>
    <n v="71.256020892519615"/>
    <n v="71.256020892519615"/>
    <n v="855.07225071023515"/>
  </r>
  <r>
    <s v="DE Florida"/>
    <x v="30"/>
    <s v="Transmission"/>
    <s v="PEF Transmission Maintenance GG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4.1751677632429054"/>
    <n v="4.1751677632429054"/>
    <n v="4.1751677632429054"/>
    <n v="4.1751677632429054"/>
    <n v="4.1751677632429054"/>
    <n v="4.1751677632429054"/>
    <n v="4.1751677632429054"/>
    <n v="4.1751677632429054"/>
    <n v="4.1751677632429054"/>
    <n v="37.57650986918614"/>
    <n v="4.1751677632429054"/>
    <n v="4.1751677632429054"/>
    <n v="4.1751677632429054"/>
    <n v="4.1751677632429054"/>
    <n v="4.1751677632429054"/>
    <n v="4.1751677632429054"/>
    <n v="4.1751677632429054"/>
    <n v="4.1751677632429054"/>
    <n v="4.1751677632429054"/>
    <n v="4.1751677632429054"/>
    <n v="4.1751677632429054"/>
    <n v="4.1751677632429054"/>
    <n v="50.102013158914851"/>
    <n v="4.1751677632429054"/>
    <n v="4.1751677632429054"/>
    <n v="4.1751677632429054"/>
    <n v="4.1751677632429054"/>
    <n v="4.1751677632429054"/>
    <n v="4.1751677632429054"/>
    <n v="4.1751677632429054"/>
    <n v="4.1751677632429054"/>
    <n v="4.1751677632429054"/>
    <n v="4.1751677632429054"/>
    <n v="4.1751677632429054"/>
    <n v="4.1751677632429054"/>
    <n v="50.102013158914851"/>
    <n v="4.1751677632429054"/>
    <n v="4.1751677632429054"/>
    <n v="4.1751677632429054"/>
    <n v="4.1751677632429054"/>
    <n v="4.1751677632429054"/>
    <n v="4.1751677632429054"/>
    <n v="4.1751677632429054"/>
    <n v="4.1751677632429054"/>
    <n v="4.1751677632429054"/>
    <n v="4.1751677632429054"/>
    <n v="4.1751677632429054"/>
    <n v="4.1751677632429054"/>
    <n v="50.102013158914851"/>
    <n v="4.1751677632429054"/>
    <n v="4.1751677632429054"/>
    <n v="4.1751677632429054"/>
    <n v="4.1751677632429054"/>
    <n v="4.1751677632429054"/>
    <n v="4.1751677632429054"/>
    <n v="4.1751677632429054"/>
    <n v="4.1751677632429054"/>
    <n v="4.1751677632429054"/>
    <n v="4.1751677632429054"/>
    <n v="4.1751677632429054"/>
    <n v="4.1751677632429054"/>
    <n v="50.102013158914851"/>
    <n v="4.1751677632429054"/>
    <n v="4.1751677632429054"/>
    <n v="4.1751677632429054"/>
    <n v="4.1751677632429054"/>
    <n v="4.1751677632429054"/>
    <n v="4.1751677632429054"/>
    <n v="4.1751677632429054"/>
    <n v="4.1751677632429054"/>
    <n v="4.1751677632429054"/>
    <n v="4.1751677632429054"/>
    <n v="4.1751677632429054"/>
    <n v="4.1751677632429054"/>
    <n v="50.102013158914851"/>
  </r>
  <r>
    <s v="DE Florida"/>
    <x v="30"/>
    <s v="Transmission"/>
    <s v="PEF Transmission Maintenance GG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10.422148200624802"/>
    <n v="10.422148200624802"/>
    <n v="10.422148200624802"/>
    <n v="12.164116364260636"/>
    <n v="12.164116364260636"/>
    <n v="12.164116364260636"/>
    <n v="14.260017602128706"/>
    <n v="14.260017602128706"/>
    <n v="14.260017602128706"/>
    <n v="110.5388465010424"/>
    <n v="16.670740714046119"/>
    <n v="16.670740714046119"/>
    <n v="16.670740714046119"/>
    <n v="18.634553861717887"/>
    <n v="18.634553861717887"/>
    <n v="18.634553861717887"/>
    <n v="21.087923871966623"/>
    <n v="21.087923871966623"/>
    <n v="21.087923871966623"/>
    <n v="24.468364279734875"/>
    <n v="24.468364279734875"/>
    <n v="24.468364279734875"/>
    <n v="242.58474818239654"/>
    <n v="26.944317845597482"/>
    <n v="26.944317845597482"/>
    <n v="26.944317845597482"/>
    <n v="31.121935537803534"/>
    <n v="31.121935537803534"/>
    <n v="31.121935537803534"/>
    <n v="36.340987040994662"/>
    <n v="36.340987040994662"/>
    <n v="36.340987040994662"/>
    <n v="43.532194448727765"/>
    <n v="43.532194448727765"/>
    <n v="43.532194448727765"/>
    <n v="413.81830461937028"/>
    <n v="48.799287931191721"/>
    <n v="48.799287931191721"/>
    <n v="48.799287931191721"/>
    <n v="52.958099991590622"/>
    <n v="52.958099991590622"/>
    <n v="52.958099991590622"/>
    <n v="58.153657827294005"/>
    <n v="58.153657827294005"/>
    <n v="58.153657827294005"/>
    <n v="65.312493867247085"/>
    <n v="65.312493867247085"/>
    <n v="65.312493867247085"/>
    <n v="675.67061885197029"/>
    <n v="70.55587741123172"/>
    <n v="70.55587741123172"/>
    <n v="70.55587741123172"/>
    <n v="74.714689471630606"/>
    <n v="74.714689471630606"/>
    <n v="74.714689471630606"/>
    <n v="79.910247307333989"/>
    <n v="79.910247307333989"/>
    <n v="79.910247307333989"/>
    <n v="87.069083347287076"/>
    <n v="87.069083347287076"/>
    <n v="87.069083347287076"/>
    <n v="936.7496926124503"/>
    <n v="92.312466891271711"/>
    <n v="92.312466891271711"/>
    <n v="92.312466891271711"/>
    <n v="92.312466891271711"/>
    <n v="92.312466891271711"/>
    <n v="92.312466891271711"/>
    <n v="92.312466891271711"/>
    <n v="92.312466891271711"/>
    <n v="92.312466891271711"/>
    <n v="92.312466891271711"/>
    <n v="92.312466891271711"/>
    <n v="92.312466891271711"/>
    <n v="1107.7496026952606"/>
  </r>
  <r>
    <s v="DE Florida"/>
    <x v="30"/>
    <s v="Transmission"/>
    <s v="PEF Transmission Maintenance GG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.36259548852292672"/>
    <n v="0.36259548852292672"/>
    <n v="0.36259548852292672"/>
    <n v="0.85149899917330096"/>
    <n v="0.85149899917330096"/>
    <n v="0.85149899917330096"/>
    <n v="1.4397379202747205"/>
    <n v="1.4397379202747205"/>
    <n v="1.4397379202747205"/>
    <n v="7.9614972239128443"/>
    <n v="2.1163352411823659"/>
    <n v="2.1163352411823659"/>
    <n v="2.1163352411823659"/>
    <n v="2.6675021121968965"/>
    <n v="2.6675021121968965"/>
    <n v="2.6675021121968965"/>
    <n v="3.356068778324385"/>
    <n v="3.356068778324385"/>
    <n v="3.356068778324385"/>
    <n v="4.3048284729061441"/>
    <n v="4.3048284729061441"/>
    <n v="4.3048284729061441"/>
    <n v="37.334203813829376"/>
    <n v="4.9997334750911326"/>
    <n v="4.9997334750911326"/>
    <n v="4.9997334750911326"/>
    <n v="6.1722301937519664"/>
    <n v="6.1722301937519664"/>
    <n v="6.1722301937519664"/>
    <n v="7.6370173554470071"/>
    <n v="7.6370173554470071"/>
    <n v="7.6370173554470071"/>
    <n v="9.6553128793545753"/>
    <n v="9.6553128793545753"/>
    <n v="9.6553128793545753"/>
    <n v="85.392881710934034"/>
    <n v="11.133583578128754"/>
    <n v="11.133583578128754"/>
    <n v="11.133583578128754"/>
    <n v="12.300802278739402"/>
    <n v="12.300802278739402"/>
    <n v="12.300802278739402"/>
    <n v="13.758995670954274"/>
    <n v="13.758995670954274"/>
    <n v="13.758995670954274"/>
    <n v="15.76820579612575"/>
    <n v="15.76820579612575"/>
    <n v="15.76820579612575"/>
    <n v="158.88476197184457"/>
    <n v="17.23982202646485"/>
    <n v="17.23982202646485"/>
    <n v="17.23982202646485"/>
    <n v="18.407040727075497"/>
    <n v="18.407040727075497"/>
    <n v="18.407040727075497"/>
    <n v="19.865234119290371"/>
    <n v="19.865234119290371"/>
    <n v="19.865234119290371"/>
    <n v="21.874444244461849"/>
    <n v="21.874444244461849"/>
    <n v="21.874444244461849"/>
    <n v="232.15962335187766"/>
    <n v="23.346060474800947"/>
    <n v="23.346060474800947"/>
    <n v="23.346060474800947"/>
    <n v="23.346060474800947"/>
    <n v="23.346060474800947"/>
    <n v="23.346060474800947"/>
    <n v="23.346060474800947"/>
    <n v="23.346060474800947"/>
    <n v="23.346060474800947"/>
    <n v="23.346060474800947"/>
    <n v="23.346060474800947"/>
    <n v="23.346060474800947"/>
    <n v="280.15272569761129"/>
  </r>
  <r>
    <s v="DE Florida"/>
    <x v="30"/>
    <s v="Transmission"/>
    <s v="PEF Transmission Maintenance GG CFK Anchor_Guy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.786665215309071"/>
    <n v="40.786665215309071"/>
    <n v="40.786665215309071"/>
    <n v="40.786665215309071"/>
    <n v="40.786665215309071"/>
    <n v="40.786665215309071"/>
    <n v="40.786665215309071"/>
    <n v="40.786665215309071"/>
    <n v="40.786665215309071"/>
    <n v="40.786665215309071"/>
    <n v="40.786665215309071"/>
    <n v="448.65331736839988"/>
    <n v="40.786665215309071"/>
    <n v="40.786665215309071"/>
    <n v="40.786665215309071"/>
    <n v="40.786665215309071"/>
    <n v="40.786665215309071"/>
    <n v="40.786665215309071"/>
    <n v="40.786665215309071"/>
    <n v="40.786665215309071"/>
    <n v="40.786665215309071"/>
    <n v="40.786665215309071"/>
    <n v="40.786665215309071"/>
    <n v="40.786665215309071"/>
    <n v="489.43998258370897"/>
    <n v="40.786665215309071"/>
    <n v="40.786665215309071"/>
    <n v="40.786665215309071"/>
    <n v="40.786665215309071"/>
    <n v="40.786665215309071"/>
    <n v="40.786665215309071"/>
    <n v="40.786665215309071"/>
    <n v="40.786665215309071"/>
    <n v="40.786665215309071"/>
    <n v="40.786665215309071"/>
    <n v="40.786665215309071"/>
    <n v="40.786665215309071"/>
    <n v="489.43998258370897"/>
  </r>
  <r>
    <s v="DE Florida"/>
    <x v="30"/>
    <s v="Transmission"/>
    <s v="PEF Transmission Maintenance GG CFK Anchor_Guy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447249282596404"/>
    <n v="11.447249282596404"/>
    <n v="11.447249282596404"/>
    <n v="11.447249282596404"/>
    <n v="11.447249282596404"/>
    <n v="11.447249282596404"/>
    <n v="11.447249282596404"/>
    <n v="11.447249282596404"/>
    <n v="11.447249282596404"/>
    <n v="11.447249282596404"/>
    <n v="11.447249282596404"/>
    <n v="125.91974210856044"/>
    <n v="11.447249282596404"/>
    <n v="11.447249282596404"/>
    <n v="11.447249282596404"/>
    <n v="11.447249282596404"/>
    <n v="11.447249282596404"/>
    <n v="11.447249282596404"/>
    <n v="11.447249282596404"/>
    <n v="11.447249282596404"/>
    <n v="11.447249282596404"/>
    <n v="11.447249282596404"/>
    <n v="11.447249282596404"/>
    <n v="11.447249282596404"/>
    <n v="137.36699139115686"/>
    <n v="11.447249282596404"/>
    <n v="11.447249282596404"/>
    <n v="11.447249282596404"/>
    <n v="11.447249282596404"/>
    <n v="11.447249282596404"/>
    <n v="11.447249282596404"/>
    <n v="11.447249282596404"/>
    <n v="11.447249282596404"/>
    <n v="11.447249282596404"/>
    <n v="11.447249282596404"/>
    <n v="11.447249282596404"/>
    <n v="11.447249282596404"/>
    <n v="137.36699139115686"/>
  </r>
  <r>
    <s v="DE Florida"/>
    <x v="30"/>
    <s v="Transmission"/>
    <s v="PEF Transmission Maintenance GG_SPP 355"/>
    <s v="AFUDC Not Eligible"/>
    <s v="Recoverable"/>
    <s v="Florida SPP"/>
    <s v="Transmission"/>
    <s v="GG - Transmission Lines"/>
    <s v="DEF - SPP"/>
    <s v="PEF Transmission Poles &amp; Fixtures 355.0 SPP"/>
    <n v="0"/>
    <n v="0"/>
    <n v="0"/>
    <n v="0"/>
    <n v="0"/>
    <n v="0"/>
    <n v="0"/>
    <n v="0"/>
    <n v="0"/>
    <n v="0"/>
    <n v="0"/>
    <n v="0"/>
    <n v="0"/>
    <n v="0"/>
    <n v="16.084104133744646"/>
    <n v="33.249544788842826"/>
    <n v="50.512005576743888"/>
    <n v="67.932187120588893"/>
    <n v="85.443081150332432"/>
    <n v="102.71878027930084"/>
    <n v="120.19243266386462"/>
    <n v="137.5808342301145"/>
    <n v="155.03466331708799"/>
    <n v="172.19983182879514"/>
    <n v="189.33687593827187"/>
    <n v="1130.2843410276878"/>
    <n v="206.67873878576054"/>
    <n v="223.92242076782804"/>
    <n v="241.87717890635062"/>
    <n v="260.16761521413099"/>
    <n v="278.7247691197482"/>
    <n v="297.30198526549754"/>
    <n v="315.82814383154556"/>
    <n v="334.32691365190919"/>
    <n v="352.54342699219745"/>
    <n v="371.14761410992821"/>
    <n v="389.69418565939156"/>
    <n v="408.34909986181964"/>
    <n v="3680.5620921661075"/>
    <n v="427.18365047726661"/>
    <n v="442.92264394040285"/>
    <n v="461.72400863773373"/>
    <n v="486.21113120913213"/>
    <n v="503.65181001233367"/>
    <n v="521.16631732567339"/>
    <n v="537.83290063217123"/>
    <n v="559.17685357203857"/>
    <n v="581.1419652150787"/>
    <n v="600.43494271335953"/>
    <n v="621.97849585207268"/>
    <n v="644.77825424797493"/>
    <n v="6388.2029738352376"/>
    <n v="670.22219994918669"/>
    <n v="685.95541590069888"/>
    <n v="704.74987894301978"/>
    <n v="729.2280127162702"/>
    <n v="746.66228934866251"/>
    <n v="764.17036739002685"/>
    <n v="780.83083268275141"/>
    <n v="802.16695062754741"/>
    <n v="824.12399925892555"/>
    <n v="843.40989463966059"/>
    <n v="864.94553951352998"/>
    <n v="887.73692851341809"/>
    <n v="9304.2023094836968"/>
    <n v="913.17153408994648"/>
    <n v="928.90475004145867"/>
    <n v="947.69921308377968"/>
    <n v="972.17734685702999"/>
    <n v="989.6116234894223"/>
    <n v="1007.1197015307868"/>
    <n v="1023.7801668235113"/>
    <n v="1045.116284768307"/>
    <n v="1067.0733333996852"/>
    <n v="1086.3592287804204"/>
    <n v="1107.8948736542898"/>
    <n v="1130.6862626541779"/>
    <n v="12219.594319172815"/>
    <n v="1156.120868230706"/>
    <n v="1156.120868230706"/>
    <n v="1156.120868230706"/>
    <n v="1156.120868230706"/>
    <n v="1156.120868230706"/>
    <n v="1156.120868230706"/>
    <n v="1156.120868230706"/>
    <n v="1156.120868230706"/>
    <n v="1156.120868230706"/>
    <n v="1156.120868230706"/>
    <n v="1156.120868230706"/>
    <n v="1156.120868230706"/>
    <n v="13873.450418768472"/>
  </r>
  <r>
    <s v="DE Florida"/>
    <x v="30"/>
    <s v="Transmission"/>
    <s v="PEF Transmission Maintenance GG_SPP 356"/>
    <s v="AFUDC Not Eligible"/>
    <s v="Recoverable"/>
    <s v="Florida SPP"/>
    <s v="Transmission"/>
    <s v="GG - Transmission Lines"/>
    <s v="DEF - SPP"/>
    <s v="PEF Transmission O/H Conduct.&amp; Devices 356.0 SPP"/>
    <n v="0"/>
    <n v="0"/>
    <n v="0"/>
    <n v="0"/>
    <n v="0"/>
    <n v="0"/>
    <n v="0"/>
    <n v="0"/>
    <n v="0"/>
    <n v="0"/>
    <n v="0"/>
    <n v="0"/>
    <n v="0"/>
    <n v="0"/>
    <n v="4.5141898346988762"/>
    <n v="9.3318692695640202"/>
    <n v="14.176778526719424"/>
    <n v="19.065953938040629"/>
    <n v="23.980588857601667"/>
    <n v="28.829213608276483"/>
    <n v="33.733396229425381"/>
    <n v="38.613652222505202"/>
    <n v="43.51227120593277"/>
    <n v="48.32987426060793"/>
    <n v="53.139583876543838"/>
    <n v="317.22737182991619"/>
    <n v="58.006778239992016"/>
    <n v="62.846417008116966"/>
    <n v="67.885627523009688"/>
    <n v="73.019049998157925"/>
    <n v="78.227329851676672"/>
    <n v="83.44124040490442"/>
    <n v="88.640821057917947"/>
    <n v="93.832714742709584"/>
    <n v="98.945389882126307"/>
    <n v="104.16687015055477"/>
    <n v="109.37217994343602"/>
    <n v="114.6078973548337"/>
    <n v="1032.9923161574361"/>
    <n v="119.89403180300565"/>
    <n v="124.3113623368599"/>
    <n v="129.58818277332378"/>
    <n v="136.46077691183839"/>
    <n v="141.35570511604487"/>
    <n v="146.27135414543412"/>
    <n v="150.94902349622552"/>
    <n v="156.93945072750012"/>
    <n v="163.1042133324008"/>
    <n v="168.51901058685857"/>
    <n v="174.56545792227709"/>
    <n v="180.9644737908973"/>
    <n v="1792.9230429426659"/>
    <n v="188.10561140626911"/>
    <n v="192.52132041467027"/>
    <n v="197.7962038218393"/>
    <n v="204.66627515019994"/>
    <n v="209.55940651112891"/>
    <n v="214.47325109098503"/>
    <n v="219.1492033504573"/>
    <n v="225.1374315997549"/>
    <n v="231.29993122718551"/>
    <n v="236.71274080345074"/>
    <n v="242.75696859288328"/>
    <n v="249.15363549372168"/>
    <n v="2611.3319794625459"/>
    <n v="256.29215169508433"/>
    <n v="260.70786070348555"/>
    <n v="265.98274411065455"/>
    <n v="272.85281543901522"/>
    <n v="277.74594679994419"/>
    <n v="282.65979137980031"/>
    <n v="287.33574363927255"/>
    <n v="293.32397188857016"/>
    <n v="299.48647151600079"/>
    <n v="304.89928109226599"/>
    <n v="310.94350888169856"/>
    <n v="317.34017578253696"/>
    <n v="3429.5704629283287"/>
    <n v="324.47869198389964"/>
    <n v="324.47869198389964"/>
    <n v="324.47869198389964"/>
    <n v="324.47869198389964"/>
    <n v="324.47869198389964"/>
    <n v="324.47869198389964"/>
    <n v="324.47869198389964"/>
    <n v="324.47869198389964"/>
    <n v="324.47869198389964"/>
    <n v="324.47869198389964"/>
    <n v="324.47869198389964"/>
    <n v="324.47869198389964"/>
    <n v="3893.7443038067963"/>
  </r>
  <r>
    <s v="DE Florida"/>
    <x v="30"/>
    <s v="Transmission"/>
    <s v="PEF Transmission Maintenance GG_SPP Veg 355"/>
    <s v="AFUDC Not Eligible"/>
    <s v="Recoverable"/>
    <s v="Florida SPP"/>
    <s v="Transmission"/>
    <s v="GG - Transmission Lines"/>
    <s v="DEF - SPP"/>
    <s v="PEF Transmission Poles &amp; Fixtures 355.0 Veg SPP"/>
    <n v="0"/>
    <n v="0"/>
    <n v="0"/>
    <n v="0"/>
    <n v="0"/>
    <n v="0"/>
    <n v="0"/>
    <n v="0"/>
    <n v="0"/>
    <n v="0"/>
    <n v="0"/>
    <n v="0"/>
    <n v="0"/>
    <n v="0"/>
    <n v="0.98396601527735983"/>
    <n v="2.1171483623995595"/>
    <n v="3.2553768052590395"/>
    <n v="4.3935559065450001"/>
    <n v="5.5689449258372399"/>
    <n v="6.7441605347628402"/>
    <n v="8.0750582078780795"/>
    <n v="9.4834221410594388"/>
    <n v="10.965763103005918"/>
    <n v="12.525645949142358"/>
    <n v="14.008068408011397"/>
    <n v="78.121110359178232"/>
    <n v="15.032229602695597"/>
    <n v="16.220972165964678"/>
    <n v="17.593092857425436"/>
    <n v="18.970900013530276"/>
    <n v="20.348745813479518"/>
    <n v="21.772131608006156"/>
    <n v="23.195496578369998"/>
    <n v="24.756701023264355"/>
    <n v="26.395419456554755"/>
    <n v="28.125129785539112"/>
    <n v="29.932366949666712"/>
    <n v="31.662109484321473"/>
    <n v="274.00529533881809"/>
    <n v="32.89966911121499"/>
    <n v="33.948312098417226"/>
    <n v="35.200991901980657"/>
    <n v="36.832497081864105"/>
    <n v="37.994518373877497"/>
    <n v="39.161458643053784"/>
    <n v="40.271904221795275"/>
    <n v="41.693989225006547"/>
    <n v="43.157460211352479"/>
    <n v="44.44289473441831"/>
    <n v="45.878278513644332"/>
    <n v="47.397359565921732"/>
    <n v="478.87933368254687"/>
    <n v="49.092615066574979"/>
    <n v="50.317990535779309"/>
    <n v="51.781790056481483"/>
    <n v="53.688260084610718"/>
    <n v="55.046122010265044"/>
    <n v="56.409731930253521"/>
    <n v="57.707325857531458"/>
    <n v="59.369081192116447"/>
    <n v="61.079197474250812"/>
    <n v="62.581272013494797"/>
    <n v="64.258567426159544"/>
    <n v="66.033665986786104"/>
    <n v="687.36561963430415"/>
    <n v="68.01463045857497"/>
    <n v="69.127060676589608"/>
    <n v="70.455938935432002"/>
    <n v="72.186685896122569"/>
    <n v="73.419391035038259"/>
    <n v="74.657314364419648"/>
    <n v="75.835306524123624"/>
    <n v="77.343894622708376"/>
    <n v="78.896386145817118"/>
    <n v="80.260011539958882"/>
    <n v="81.782707357263902"/>
    <n v="83.394191615290936"/>
    <n v="905.37351917133992"/>
    <n v="85.19256671457498"/>
    <n v="85.19256671457498"/>
    <n v="85.19256671457498"/>
    <n v="85.19256671457498"/>
    <n v="85.19256671457498"/>
    <n v="85.19256671457498"/>
    <n v="85.19256671457498"/>
    <n v="85.19256671457498"/>
    <n v="85.19256671457498"/>
    <n v="85.19256671457498"/>
    <n v="85.19256671457498"/>
    <n v="85.19256671457498"/>
    <n v="1022.3108005748995"/>
  </r>
  <r>
    <s v="DE Florida"/>
    <x v="30"/>
    <s v="Transmission"/>
    <s v="PEF Transmission Maintenance GG_SPP Veg 356"/>
    <s v="AFUDC Not Eligible"/>
    <s v="Recoverable"/>
    <s v="Florida SPP"/>
    <s v="Transmission"/>
    <s v="GG - Transmission Lines"/>
    <s v="DEF - SPP"/>
    <s v="PEF Transmission O/H Conduct.&amp; Devices 356.0 Veg SPP"/>
    <n v="0"/>
    <n v="0"/>
    <n v="0"/>
    <n v="0"/>
    <n v="0"/>
    <n v="0"/>
    <n v="0"/>
    <n v="0"/>
    <n v="0"/>
    <n v="0"/>
    <n v="0"/>
    <n v="0"/>
    <n v="0"/>
    <n v="0"/>
    <n v="0.27616144156485822"/>
    <n v="0.5942021723200811"/>
    <n v="0.91365914820109584"/>
    <n v="1.2331022757988765"/>
    <n v="1.5629887972106478"/>
    <n v="1.892826648997564"/>
    <n v="2.2663584725323611"/>
    <n v="2.6616320978370775"/>
    <n v="3.0776682317948008"/>
    <n v="3.5154673923073774"/>
    <n v="3.9315263993189129"/>
    <n v="21.925593077883654"/>
    <n v="4.2189690828338007"/>
    <n v="4.5526034307938339"/>
    <n v="4.9377049711635612"/>
    <n v="5.324402483598516"/>
    <n v="5.7111108418753105"/>
    <n v="6.1106005262915097"/>
    <n v="6.5100843661655921"/>
    <n v="6.9482544486536142"/>
    <n v="7.4081797284193165"/>
    <n v="7.8936429360152598"/>
    <n v="8.4008649464770553"/>
    <n v="8.8863371929668471"/>
    <n v="76.90275495525421"/>
    <n v="9.2336726143930097"/>
    <n v="9.5279863961052946"/>
    <n v="9.8795654699757964"/>
    <n v="10.337466266752951"/>
    <n v="10.663600980908726"/>
    <n v="10.991116262892287"/>
    <n v="11.30277565665512"/>
    <n v="11.701900258945262"/>
    <n v="12.112640316023063"/>
    <n v="12.473412380723927"/>
    <n v="12.87626943830039"/>
    <n v="13.302617103501548"/>
    <n v="134.40302314517737"/>
    <n v="13.778410165062921"/>
    <n v="14.122325961726174"/>
    <n v="14.533158225770491"/>
    <n v="15.068231087123285"/>
    <n v="15.449330739969557"/>
    <n v="15.832043633900154"/>
    <n v="16.196228376014314"/>
    <n v="16.662619228545665"/>
    <n v="17.142583140291784"/>
    <n v="17.564157730933069"/>
    <n v="18.034910086095515"/>
    <n v="18.533112025807988"/>
    <n v="192.9171104012409"/>
    <n v="19.08909261428774"/>
    <n v="19.401309020014551"/>
    <n v="19.774274071579537"/>
    <n v="20.260028221852274"/>
    <n v="20.606001175086242"/>
    <n v="20.953438673821768"/>
    <n v="21.284055796694908"/>
    <n v="21.707458493093238"/>
    <n v="22.143183193318865"/>
    <n v="22.525900430249546"/>
    <n v="22.953262621059761"/>
    <n v="23.405544314579814"/>
    <n v="254.10354862563827"/>
    <n v="23.910279084055194"/>
    <n v="23.910279084055194"/>
    <n v="23.910279084055194"/>
    <n v="23.910279084055194"/>
    <n v="23.910279084055194"/>
    <n v="23.910279084055194"/>
    <n v="23.910279084055194"/>
    <n v="23.910279084055194"/>
    <n v="23.910279084055194"/>
    <n v="23.910279084055194"/>
    <n v="23.910279084055194"/>
    <n v="23.910279084055194"/>
    <n v="286.92334900866234"/>
  </r>
  <r>
    <s v="DE Florida"/>
    <x v="30"/>
    <s v="Transmission"/>
    <s v="PEF Transmission Maintenance HB"/>
    <s v="AFUDC Not Eligible"/>
    <s v="Maintenance"/>
    <s v="Maintenance"/>
    <s v="Transmis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63.262156617573901"/>
    <n v="63.262156617573901"/>
    <n v="63.262156617573901"/>
    <n v="72.327374682384331"/>
    <n v="72.327374682384331"/>
    <n v="72.327374682384331"/>
    <n v="82.558603776774291"/>
    <n v="82.558603776774291"/>
    <n v="82.558603776774291"/>
    <n v="654.4444052301975"/>
    <n v="91.955810377259738"/>
    <n v="91.955810377259738"/>
    <n v="91.955810377259738"/>
    <n v="104.46082232241241"/>
    <n v="104.46082232241241"/>
    <n v="104.46082232241241"/>
    <n v="128.34400363767645"/>
    <n v="128.34400363767645"/>
    <n v="128.34400363767645"/>
    <n v="165.4753926188518"/>
    <n v="165.4753926188518"/>
    <n v="165.4753926188518"/>
    <n v="1470.7080868686014"/>
    <n v="184.07345761526128"/>
    <n v="184.07345761526128"/>
    <n v="184.07345761526128"/>
    <n v="193.68738195221263"/>
    <n v="193.68738195221263"/>
    <n v="193.68738195221263"/>
    <n v="212.0489076426893"/>
    <n v="212.0489076426893"/>
    <n v="212.0489076426893"/>
    <n v="240.59573076902021"/>
    <n v="240.59573076902021"/>
    <n v="240.59573076902021"/>
    <n v="2491.2164339375499"/>
    <n v="254.89402893962887"/>
    <n v="254.89402893962887"/>
    <n v="254.89402893962887"/>
    <n v="260.47061195572383"/>
    <n v="260.47061195572383"/>
    <n v="260.47061195572383"/>
    <n v="271.12126498006148"/>
    <n v="271.12126498006148"/>
    <n v="271.12126498006148"/>
    <n v="287.67992754389087"/>
    <n v="287.67992754389087"/>
    <n v="287.67992754389087"/>
    <n v="3222.4975002579145"/>
    <n v="295.97369438469639"/>
    <n v="295.97369438469639"/>
    <n v="295.97369438469639"/>
    <n v="302.77252856033635"/>
    <n v="302.77252856033635"/>
    <n v="302.77252856033635"/>
    <n v="315.75754529294062"/>
    <n v="315.75754529294062"/>
    <n v="315.75754529294062"/>
    <n v="335.94546334543435"/>
    <n v="335.94546334543435"/>
    <n v="335.94546334543435"/>
    <n v="3751.3476947502227"/>
    <n v="346.05702185548978"/>
    <n v="346.05702185548978"/>
    <n v="346.05702185548978"/>
    <n v="346.05702185548978"/>
    <n v="346.05702185548978"/>
    <n v="346.05702185548978"/>
    <n v="346.05702185548978"/>
    <n v="346.05702185548978"/>
    <n v="346.05702185548978"/>
    <n v="346.05702185548978"/>
    <n v="346.05702185548978"/>
    <n v="346.05702185548978"/>
    <n v="4152.6842622658778"/>
  </r>
  <r>
    <s v="DE Florida"/>
    <x v="30"/>
    <s v="Transmission"/>
    <s v="PEF Transmission Maintenance HB - PS"/>
    <s v="AFUDC Not Eligible"/>
    <s v="Maintenance"/>
    <s v="Maintenance"/>
    <s v="Physical Security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.705397216117651"/>
    <n v="11.705397216117651"/>
    <n v="11.705397216117651"/>
    <n v="11.705397216117651"/>
    <n v="11.705397216117651"/>
    <n v="11.705397216117651"/>
    <n v="11.705397216117651"/>
    <n v="11.705397216117651"/>
    <n v="11.705397216117651"/>
    <n v="11.705397216117651"/>
    <n v="11.705397216117651"/>
    <n v="11.705397216117651"/>
    <n v="140.46476659341181"/>
    <n v="11.705397216117651"/>
    <n v="11.705397216117651"/>
    <n v="11.705397216117651"/>
    <n v="11.705397216117651"/>
    <n v="11.705397216117651"/>
    <n v="11.705397216117651"/>
    <n v="11.705397216117651"/>
    <n v="11.705397216117651"/>
    <n v="11.705397216117651"/>
    <n v="11.705397216117651"/>
    <n v="11.705397216117651"/>
    <n v="11.705397216117651"/>
    <n v="140.46476659341181"/>
  </r>
  <r>
    <s v="DE Florida"/>
    <x v="30"/>
    <s v="Transmission"/>
    <s v="PEF Transmission Maintenance HB - STIP"/>
    <s v="AFUDC Not Eligible"/>
    <s v="Maintenance"/>
    <s v="Maintenance"/>
    <s v="Transmis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8.8371280588567913"/>
    <n v="8.8371280588567913"/>
    <n v="8.8371280588567913"/>
    <n v="12.463994359418145"/>
    <n v="12.463994359418145"/>
    <n v="12.463994359418145"/>
    <n v="12.888326591284054"/>
    <n v="12.888326591284054"/>
    <n v="12.888326591284054"/>
    <n v="102.56834702867697"/>
    <n v="13.054081165377236"/>
    <n v="13.054081165377236"/>
    <n v="13.054081165377236"/>
    <n v="19.08139579536131"/>
    <n v="19.08139579536131"/>
    <n v="19.08139579536131"/>
    <n v="25.189590782618108"/>
    <n v="25.189590782618108"/>
    <n v="25.189590782618108"/>
    <n v="31.23153402862491"/>
    <n v="31.23153402862491"/>
    <n v="31.23153402862491"/>
    <n v="265.6698053159447"/>
    <n v="37.370160855995344"/>
    <n v="37.370160855995344"/>
    <n v="37.370160855995344"/>
    <n v="43.348148407857344"/>
    <n v="43.348148407857344"/>
    <n v="43.348148407857344"/>
    <n v="48.576122860477476"/>
    <n v="48.576122860477476"/>
    <n v="48.576122860477476"/>
    <n v="54.916120120165274"/>
    <n v="54.916120120165274"/>
    <n v="54.916120120165274"/>
    <n v="552.63165673348624"/>
    <n v="61.98379721963164"/>
    <n v="61.98379721963164"/>
    <n v="61.98379721963164"/>
    <n v="61.98379721963164"/>
    <n v="61.98379721963164"/>
    <n v="61.98379721963164"/>
    <n v="61.98379721963164"/>
    <n v="61.98379721963164"/>
    <n v="61.98379721963164"/>
    <n v="61.98379721963164"/>
    <n v="61.98379721963164"/>
    <n v="61.98379721963164"/>
    <n v="743.80556663557991"/>
    <n v="61.98379721963164"/>
    <n v="61.98379721963164"/>
    <n v="61.98379721963164"/>
    <n v="61.98379721963164"/>
    <n v="61.98379721963164"/>
    <n v="61.98379721963164"/>
    <n v="61.98379721963164"/>
    <n v="61.98379721963164"/>
    <n v="61.98379721963164"/>
    <n v="61.98379721963164"/>
    <n v="61.98379721963164"/>
    <n v="61.98379721963164"/>
    <n v="743.80556663557991"/>
    <n v="61.98379721963164"/>
    <n v="61.98379721963164"/>
    <n v="61.98379721963164"/>
    <n v="61.98379721963164"/>
    <n v="61.98379721963164"/>
    <n v="61.98379721963164"/>
    <n v="61.98379721963164"/>
    <n v="61.98379721963164"/>
    <n v="61.98379721963164"/>
    <n v="61.98379721963164"/>
    <n v="61.98379721963164"/>
    <n v="61.98379721963164"/>
    <n v="743.80556663557991"/>
  </r>
  <r>
    <s v="DE Florida"/>
    <x v="30"/>
    <s v="Transmission"/>
    <s v="PEF Transmission Maintenance HB SPP"/>
    <s v="AFUDC Not Eligible"/>
    <s v="Recoverable"/>
    <s v="Florida SPP"/>
    <s v="Transmission"/>
    <s v="HB - Distribution Substation"/>
    <s v="DEF - SPP"/>
    <s v="PEF Distribution Station Equip 362.0 SPP"/>
    <n v="0"/>
    <n v="0"/>
    <n v="0"/>
    <n v="0"/>
    <n v="0"/>
    <n v="0"/>
    <n v="0"/>
    <n v="0"/>
    <n v="0"/>
    <n v="0"/>
    <n v="0"/>
    <n v="0"/>
    <n v="0"/>
    <n v="0"/>
    <n v="0.83744757869317943"/>
    <n v="1.6865976399340858"/>
    <n v="2.5406776125981745"/>
    <n v="3.4026469563763539"/>
    <n v="4.2691920582190788"/>
    <n v="5.1240565963718039"/>
    <n v="5.988830766717256"/>
    <n v="6.8492841577977073"/>
    <n v="7.7131106539936143"/>
    <n v="8.5623717536181587"/>
    <n v="9.4103124898786099"/>
    <n v="56.384528264198025"/>
    <n v="10.327406474843151"/>
    <n v="11.303452314797694"/>
    <n v="12.265278572024965"/>
    <n v="13.239549587434052"/>
    <n v="14.226316723206777"/>
    <n v="15.211111747070412"/>
    <n v="16.190772293843136"/>
    <n v="17.166427297752222"/>
    <n v="18.131163943888581"/>
    <n v="19.109984942843123"/>
    <n v="20.0962665396613"/>
    <n v="21.083623298979482"/>
    <n v="188.35135373634489"/>
    <n v="22.075911037615843"/>
    <n v="23.896024673979472"/>
    <n v="25.716138310343101"/>
    <n v="27.536251946706734"/>
    <n v="29.356365583070364"/>
    <n v="31.176479219433997"/>
    <n v="32.99659285579763"/>
    <n v="34.816706492161259"/>
    <n v="36.636820128524889"/>
    <n v="38.456933764888518"/>
    <n v="40.277047401252155"/>
    <n v="42.097161037615784"/>
    <n v="385.03843245138972"/>
    <n v="43.917274673979406"/>
    <n v="45.737388310224176"/>
    <n v="47.557501946468939"/>
    <n v="49.377615582713702"/>
    <n v="51.197729218958465"/>
    <n v="53.017842855203227"/>
    <n v="54.83795649144799"/>
    <n v="56.65807012769276"/>
    <n v="58.478183763937523"/>
    <n v="60.298297400182285"/>
    <n v="62.118411036427048"/>
    <n v="63.938524672671811"/>
    <n v="647.13479607990735"/>
    <n v="65.758638310343031"/>
    <n v="67.173068573433781"/>
    <n v="68.862707703000552"/>
    <n v="71.06331394266391"/>
    <n v="72.630671090747882"/>
    <n v="74.204663051868835"/>
    <n v="75.702453864619841"/>
    <n v="77.620590055656621"/>
    <n v="79.594548473826777"/>
    <n v="81.328367812567365"/>
    <n v="83.264441653964539"/>
    <n v="85.313408021594981"/>
    <n v="902.51687255428817"/>
    <n v="87.600001946706598"/>
    <n v="87.600001946706598"/>
    <n v="87.600001946706598"/>
    <n v="87.600001946706598"/>
    <n v="87.600001946706598"/>
    <n v="87.600001946706598"/>
    <n v="87.600001946706598"/>
    <n v="87.600001946706598"/>
    <n v="87.600001946706598"/>
    <n v="87.600001946706598"/>
    <n v="87.600001946706598"/>
    <n v="87.600001946706598"/>
    <n v="1051.2000233604792"/>
  </r>
  <r>
    <s v="DE Florida"/>
    <x v="30"/>
    <s v="Transmission"/>
    <s v="PEF Transmission Maintenance SA 2024-2025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45.57732358988892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45.57732358988892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45.57732358988892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45.57732358988892"/>
  </r>
  <r>
    <s v="DE Florida"/>
    <x v="30"/>
    <s v="Transmission"/>
    <s v="PEF Transmission Maintenance SA System Control Center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5.1250000000000046E-3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5.1250000000000046E-3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5.1250000000000046E-3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5.1250000000000046E-3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5.1250000000000046E-3"/>
  </r>
  <r>
    <s v="DE Florida"/>
    <x v="30"/>
    <s v="Transmission"/>
    <s v="PEF Transmission Maintenance SB"/>
    <s v="AFUDC Not Eligible"/>
    <s v="Maintenance"/>
    <s v="Maintenance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1.5414601176218937E-2"/>
    <n v="1.5779997554328389E-2"/>
    <n v="0.43701901154666756"/>
    <n v="1.2804201802586095"/>
    <n v="1.2810734549451768"/>
    <n v="1.2817544031690575"/>
    <n v="1.2821060374476645"/>
    <n v="1.2821060374476645"/>
    <n v="1.2821060374476645"/>
    <n v="1.2821060374476645"/>
    <n v="9.439885798440716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5.385272449371977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5.385272449371977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5.385272449371977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5.385272449371977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5.385272449371977"/>
  </r>
  <r>
    <s v="DE Florida"/>
    <x v="30"/>
    <s v="Transmission"/>
    <s v="PEF Transmission Maintenance TB"/>
    <s v="AFUDC Not Eligible"/>
    <s v="Maintenance"/>
    <s v="Maintenance"/>
    <s v="Transmission"/>
    <s v="TB - Equipment &amp; Tools"/>
    <s v="~"/>
    <s v="PEF Distribution General Plant Stores Equip 393.0"/>
    <n v="0"/>
    <n v="0"/>
    <n v="0"/>
    <n v="0"/>
    <n v="0"/>
    <n v="0"/>
    <n v="0"/>
    <n v="0"/>
    <n v="0"/>
    <n v="0"/>
    <n v="0"/>
    <n v="0"/>
    <n v="0"/>
    <n v="0"/>
    <n v="1.3525413091666667"/>
    <n v="2.7063289825000001"/>
    <n v="4.0616640349999997"/>
    <n v="5.4215992783333329"/>
    <n v="6.7783060583333326"/>
    <n v="8.1359349499999993"/>
    <n v="9.4896106066666661"/>
    <n v="10.839577439166666"/>
    <n v="12.193812702499999"/>
    <n v="13.546068845833332"/>
    <n v="14.896556913333331"/>
    <n v="89.422001120833315"/>
    <n v="16.244138386666666"/>
    <n v="19.614242624166664"/>
    <n v="22.97701000833333"/>
    <n v="26.350135359166664"/>
    <n v="29.736929007499995"/>
    <n v="33.115231554166662"/>
    <n v="36.501877793333328"/>
    <n v="39.873015205833333"/>
    <n v="43.232066615833332"/>
    <n v="46.608270875833334"/>
    <n v="49.986236776666658"/>
    <n v="53.36486369499999"/>
    <n v="417.6040179025"/>
    <n v="56.741100129999985"/>
    <n v="58.17586977516099"/>
    <n v="59.610639420322002"/>
    <n v="61.045409065483007"/>
    <n v="62.480178710644012"/>
    <n v="63.914948355805024"/>
    <n v="65.349718000966021"/>
    <n v="66.784487646127033"/>
    <n v="68.219257291288045"/>
    <n v="69.654026936449043"/>
    <n v="71.088796581610055"/>
    <n v="72.523566226771067"/>
    <n v="775.58799814062638"/>
    <n v="73.95833587999995"/>
    <n v="75.436148525392056"/>
    <n v="76.913961170784177"/>
    <n v="78.391773816176283"/>
    <n v="79.869586461568389"/>
    <n v="81.347399106960495"/>
    <n v="82.825211752352615"/>
    <n v="84.303024397744721"/>
    <n v="85.780837043136827"/>
    <n v="87.258649688528934"/>
    <n v="88.736462333921054"/>
    <n v="90.21427497931316"/>
    <n v="985.03566515587852"/>
    <n v="91.692087629999889"/>
    <n v="93.169900276755911"/>
    <n v="94.647712923511918"/>
    <n v="96.125525570267939"/>
    <n v="97.603338217023946"/>
    <n v="99.081150863779953"/>
    <n v="100.55896351053596"/>
    <n v="102.03677615729197"/>
    <n v="103.51458880404796"/>
    <n v="104.99240145080397"/>
    <n v="106.47021409755997"/>
    <n v="107.94802674431598"/>
    <n v="1197.8406862458953"/>
    <n v="109.42583937999984"/>
    <n v="109.42583937999984"/>
    <n v="109.42583937999984"/>
    <n v="109.42583937999984"/>
    <n v="109.42583937999984"/>
    <n v="109.42583937999984"/>
    <n v="109.42583937999984"/>
    <n v="109.42583937999984"/>
    <n v="109.42583937999984"/>
    <n v="109.42583937999984"/>
    <n v="109.42583937999984"/>
    <n v="109.42583937999984"/>
    <n v="1313.1100725599981"/>
  </r>
  <r>
    <s v="DE Florida"/>
    <x v="30"/>
    <s v="Transmission"/>
    <s v="PEF Transmission Maintenance TB Matting"/>
    <s v="AFUDC Not Eligible"/>
    <s v="Maintenance"/>
    <s v="Maintenance"/>
    <s v="Transmission"/>
    <s v="TB - Equipment &amp; Tools"/>
    <s v="~"/>
    <s v="PEF Distribution Gen. Plant Tool Shop/Gar. Eq. -New- 394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102577382"/>
    <n v="10.010590442233333"/>
    <n v="15.024934882099998"/>
    <n v="20.057768983633331"/>
    <n v="25.0791168485"/>
    <n v="30.111751465033336"/>
    <n v="35.123406789900002"/>
    <n v="40.118712805599998"/>
    <n v="45.137222239633331"/>
    <n v="50.158114530333329"/>
    <n v="55.179901166866664"/>
    <n v="331.01177789203331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722.3814491608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722.3814491608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722.3814491608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722.3814491608"/>
  </r>
  <r>
    <s v="DE Florida"/>
    <x v="31"/>
    <s v="Customer Connect"/>
    <s v="PEF Customer Connect 5 year VS"/>
    <s v="AFUDC Not Eligible"/>
    <s v="Major Projects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203.6751659999999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203.6751659999999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203.6751659999999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203.6751659999999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16.972930499999997"/>
    <n v="203.6751659999999"/>
  </r>
  <r>
    <s v="DE Florida"/>
    <x v="31"/>
    <s v="Customer Connect"/>
    <s v="PEF Customer Connect Dec 2024 5 year VS"/>
    <s v="AFUDC Not Eligible"/>
    <s v="Maintenance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302.59999999999997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302.59999999999997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302.59999999999997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25.216666666666665"/>
    <n v="302.59999999999997"/>
  </r>
  <r>
    <s v="DE Florida"/>
    <x v="31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0"/>
    <n v="0"/>
    <n v="0"/>
    <n v="0"/>
    <n v="0"/>
    <n v="0"/>
    <n v="0"/>
    <n v="0"/>
    <n v="0"/>
    <n v="0"/>
    <n v="0"/>
    <n v="0"/>
    <n v="0"/>
    <n v="0"/>
    <n v="7.1397972537646764E-2"/>
    <n v="0.15123318530662666"/>
    <n v="0.2313132208331595"/>
    <n v="0.31163891240249242"/>
    <n v="0.39221109627831702"/>
    <n v="0.47303061171364663"/>
    <n v="0.55409830096172441"/>
    <n v="0.63541500928697958"/>
    <n v="0.71698158497599374"/>
    <n v="0.79879887934855132"/>
    <n v="0.88086774676868418"/>
    <n v="5.2169865204138226"/>
    <n v="0.96318904465581145"/>
    <n v="1.0427802649848317"/>
    <n v="1.1226154777538115"/>
    <n v="1.2026955132803443"/>
    <n v="1.2830212048496774"/>
    <n v="1.3635933887255018"/>
    <n v="1.4444129041608316"/>
    <n v="1.5254805934089095"/>
    <n v="1.6067973017341646"/>
    <n v="1.6883638774231788"/>
    <n v="1.7701811717957361"/>
    <n v="1.8522500392158689"/>
    <n v="16.865380781988666"/>
    <n v="1.9345713371029962"/>
    <n v="2.0141625574320163"/>
    <n v="2.0939977702009962"/>
    <n v="2.1740778057275292"/>
    <n v="2.2544034972968618"/>
    <n v="2.3349756811726867"/>
    <n v="2.4157951966080162"/>
    <n v="2.4968628858560944"/>
    <n v="2.5781795941813495"/>
    <n v="2.6597461698703633"/>
    <n v="2.7415634642429207"/>
    <n v="2.8236323316630534"/>
    <n v="28.521968291354884"/>
    <n v="2.9059536295501807"/>
    <n v="2.9855448498792012"/>
    <n v="3.0653800626481811"/>
    <n v="3.1454600981747141"/>
    <n v="3.2257857897440472"/>
    <n v="3.3063579736198716"/>
    <n v="3.3871774890552011"/>
    <n v="3.4682451783032793"/>
    <n v="3.5495618866285348"/>
    <n v="3.631128462317549"/>
    <n v="3.7129457566901065"/>
    <n v="3.7950146241102392"/>
    <n v="40.178555800721107"/>
    <n v="3.8773359219973664"/>
    <n v="3.9569271423263865"/>
    <n v="4.0367623550953668"/>
    <n v="4.1168423906218994"/>
    <n v="4.1971680821912329"/>
    <n v="4.2777402660670569"/>
    <n v="4.3585597815023869"/>
    <n v="4.439627470750465"/>
    <n v="4.5209441790757205"/>
    <n v="4.6025107547647348"/>
    <n v="4.6843280491372923"/>
    <n v="4.7663969165574249"/>
    <n v="51.835143310087332"/>
    <n v="4.8487182144445518"/>
    <n v="4.8487182144445518"/>
    <n v="4.8487182144445518"/>
    <n v="4.8487182144445518"/>
    <n v="4.8487182144445518"/>
    <n v="4.8487182144445518"/>
    <n v="4.8487182144445518"/>
    <n v="4.8487182144445518"/>
    <n v="4.8487182144445518"/>
    <n v="4.8487182144445518"/>
    <n v="4.8487182144445518"/>
    <n v="4.8487182144445518"/>
    <n v="58.184618573334625"/>
  </r>
  <r>
    <s v="DE Florida"/>
    <x v="31"/>
    <s v="Customer Delivery"/>
    <s v="PEF Dist Maint_Cust Adds_Mthly_IK-362"/>
    <s v="AFUDC Not Eligible"/>
    <s v="Maintenance"/>
    <s v="Customer Adds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713499999999804E-3"/>
    <n v="1.3342699999999961E-2"/>
    <n v="2.0014049999999943E-2"/>
    <n v="2.6685399999999922E-2"/>
    <n v="3.3356749999999907E-2"/>
    <n v="4.0028099999999886E-2"/>
    <n v="4.6699449999999865E-2"/>
    <n v="5.3370799999999843E-2"/>
    <n v="6.0042149999999829E-2"/>
    <n v="6.6713499999999815E-2"/>
    <n v="7.3384849999999779E-2"/>
    <n v="0.44030909999999873"/>
    <n v="8.0056199999999772E-2"/>
    <n v="8.6894149999999754E-2"/>
    <n v="9.3732099999999735E-2"/>
    <n v="0.1005700499999997"/>
    <n v="0.10740799999999968"/>
    <n v="0.11424594999999967"/>
    <n v="0.12108389999999965"/>
    <n v="0.12792184999999962"/>
    <n v="0.1347597999999996"/>
    <n v="0.14159774999999958"/>
    <n v="0.14843569999999956"/>
    <n v="0.15527364999999957"/>
    <n v="1.4119790999999962"/>
    <n v="0.16211159999999955"/>
    <n v="0.16911982499999953"/>
    <n v="0.17612804999999954"/>
    <n v="0.18313627499999949"/>
    <n v="0.19014449999999949"/>
    <n v="0.19715272499999945"/>
    <n v="0.2041609499999994"/>
    <n v="0.21116917499999938"/>
    <n v="0.21817739999999933"/>
    <n v="0.22518562499999928"/>
    <n v="0.23219384999999926"/>
    <n v="0.23920207499999924"/>
    <n v="2.4078820499999929"/>
    <n v="0.24621029999999924"/>
    <n v="0.24621029999999924"/>
    <n v="0.24621029999999924"/>
    <n v="0.24621029999999924"/>
    <n v="0.24621029999999924"/>
    <n v="0.24621029999999924"/>
    <n v="0.24621029999999924"/>
    <n v="0.24621029999999924"/>
    <n v="0.24621029999999924"/>
    <n v="0.24621029999999924"/>
    <n v="0.24621029999999924"/>
    <n v="0.24621029999999924"/>
    <n v="2.9545235999999906"/>
  </r>
  <r>
    <s v="DE Florida"/>
    <x v="31"/>
    <s v="Customer Delivery"/>
    <s v="PEF Dist Maint_Cust Adds_Mthly_IK-364"/>
    <s v="AFUDC Not Eligible"/>
    <s v="Maintenance"/>
    <s v="Customer Adds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576441489361696E-2"/>
    <n v="2.1152882978723392E-2"/>
    <n v="3.1729324468085088E-2"/>
    <n v="4.2305765957446784E-2"/>
    <n v="5.288220744680848E-2"/>
    <n v="6.3458648936170176E-2"/>
    <n v="7.4035090425531858E-2"/>
    <n v="8.4611531914893567E-2"/>
    <n v="9.5187973404255263E-2"/>
    <n v="0.10576441489361696"/>
    <n v="0.11634085638297864"/>
    <n v="0.69804513829787185"/>
    <n v="0.12691729787234038"/>
    <n v="0.13775700576241129"/>
    <n v="0.1485967136524822"/>
    <n v="0.15943642154255311"/>
    <n v="0.17027612943262402"/>
    <n v="0.18111583732269493"/>
    <n v="0.19195554521276587"/>
    <n v="0.20279525310283675"/>
    <n v="0.21363496099290769"/>
    <n v="0.22447466888297857"/>
    <n v="0.23531437677304951"/>
    <n v="0.24615408466312044"/>
    <n v="2.2384282952127648"/>
    <n v="0.25699379255319132"/>
    <n v="0.26810535161790761"/>
    <n v="0.27921691068262389"/>
    <n v="0.29032846974734017"/>
    <n v="0.3014400288120565"/>
    <n v="0.31255158787677279"/>
    <n v="0.32366314694148907"/>
    <n v="0.3347747060062054"/>
    <n v="0.34588626507092163"/>
    <n v="0.35699782413563796"/>
    <n v="0.36810938320035425"/>
    <n v="0.37922094226507053"/>
    <n v="3.8172884089095711"/>
    <n v="0.39033250132978686"/>
    <n v="0.39033250132978686"/>
    <n v="0.39033250132978686"/>
    <n v="0.39033250132978686"/>
    <n v="0.39033250132978686"/>
    <n v="0.39033250132978686"/>
    <n v="0.39033250132978686"/>
    <n v="0.39033250132978686"/>
    <n v="0.39033250132978686"/>
    <n v="0.39033250132978686"/>
    <n v="0.39033250132978686"/>
    <n v="0.39033250132978686"/>
    <n v="4.6839900159574421"/>
  </r>
  <r>
    <s v="DE Florida"/>
    <x v="31"/>
    <s v="Customer Delivery"/>
    <s v="PEF Dist Maint_Cust Adds_Mthly_IK-365"/>
    <s v="AFUDC Not Eligible"/>
    <s v="Maintenance"/>
    <s v="Customer Adds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8690393209876414E-3"/>
    <n v="1.7738078641975283E-2"/>
    <n v="2.6607117962962924E-2"/>
    <n v="3.5476157283950566E-2"/>
    <n v="4.4345196604938207E-2"/>
    <n v="5.3214235925925849E-2"/>
    <n v="6.2083275246913483E-2"/>
    <n v="7.0952314567901131E-2"/>
    <n v="7.982135388888878E-2"/>
    <n v="8.8690393209876414E-2"/>
    <n v="9.7559432530864063E-2"/>
    <n v="0.58535659518518435"/>
    <n v="0.10642847185185172"/>
    <n v="0.11551863325102865"/>
    <n v="0.12460879465020561"/>
    <n v="0.13369895604938256"/>
    <n v="0.14278911744855952"/>
    <n v="0.15187927884773644"/>
    <n v="0.16096944024691337"/>
    <n v="0.17005960164609032"/>
    <n v="0.17914976304526725"/>
    <n v="0.18823992444444418"/>
    <n v="0.19733008584362111"/>
    <n v="0.20642024724279806"/>
    <n v="1.8770923145678986"/>
    <n v="0.21551040864197496"/>
    <n v="0.22482912479423833"/>
    <n v="0.23414784094650171"/>
    <n v="0.24346655709876508"/>
    <n v="0.25278527325102845"/>
    <n v="0.26210398940329183"/>
    <n v="0.2714227055555552"/>
    <n v="0.28074142170781857"/>
    <n v="0.29006013786008195"/>
    <n v="0.29937885401234532"/>
    <n v="0.30869757016460864"/>
    <n v="0.31801628631687201"/>
    <n v="3.201160169753082"/>
    <n v="0.32733500246913538"/>
    <n v="0.32733500246913538"/>
    <n v="0.32733500246913538"/>
    <n v="0.32733500246913538"/>
    <n v="0.32733500246913538"/>
    <n v="0.32733500246913538"/>
    <n v="0.32733500246913538"/>
    <n v="0.32733500246913538"/>
    <n v="0.32733500246913538"/>
    <n v="0.32733500246913538"/>
    <n v="0.32733500246913538"/>
    <n v="0.32733500246913538"/>
    <n v="3.9280200296296237"/>
  </r>
  <r>
    <s v="DE Florida"/>
    <x v="31"/>
    <s v="Customer Delivery"/>
    <s v="PEF Dist Maint_Cust Adds_Mthly_IK-366"/>
    <s v="AFUDC Not Eligible"/>
    <s v="Maintenance"/>
    <s v="Customer Adds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72362916666661E-3"/>
    <n v="3.744725833333322E-3"/>
    <n v="5.6170887499999841E-3"/>
    <n v="7.489451666666644E-3"/>
    <n v="9.3618145833333048E-3"/>
    <n v="1.1234177499999966E-2"/>
    <n v="1.3106540416666625E-2"/>
    <n v="1.4978903333333286E-2"/>
    <n v="1.6851266249999948E-2"/>
    <n v="1.8723629166666606E-2"/>
    <n v="2.0595992083333268E-2"/>
    <n v="0.1235759524999996"/>
    <n v="2.2468354999999933E-2"/>
    <n v="2.4387848333333257E-2"/>
    <n v="2.6307341666666581E-2"/>
    <n v="2.8226834999999909E-2"/>
    <n v="3.0146328333333233E-2"/>
    <n v="3.2065821666666557E-2"/>
    <n v="3.3985314999999884E-2"/>
    <n v="3.5904808333333212E-2"/>
    <n v="3.7824301666666532E-2"/>
    <n v="3.9743794999999867E-2"/>
    <n v="4.1663288333333187E-2"/>
    <n v="4.3582781666666515E-2"/>
    <n v="0.39630681999999862"/>
    <n v="4.5502274999999842E-2"/>
    <n v="4.7469969895833172E-2"/>
    <n v="4.9437664791666502E-2"/>
    <n v="5.1405359687499826E-2"/>
    <n v="5.3373054583333156E-2"/>
    <n v="5.5340749479166479E-2"/>
    <n v="5.7308444374999809E-2"/>
    <n v="5.9276139270833132E-2"/>
    <n v="6.1243834166666462E-2"/>
    <n v="6.3211529062499786E-2"/>
    <n v="6.5179223958333116E-2"/>
    <n v="6.7146918854166446E-2"/>
    <n v="0.67589516312499776"/>
    <n v="6.9114613749999776E-2"/>
    <n v="6.9114613749999776E-2"/>
    <n v="6.9114613749999776E-2"/>
    <n v="6.9114613749999776E-2"/>
    <n v="6.9114613749999776E-2"/>
    <n v="6.9114613749999776E-2"/>
    <n v="6.9114613749999776E-2"/>
    <n v="6.9114613749999776E-2"/>
    <n v="6.9114613749999776E-2"/>
    <n v="6.9114613749999776E-2"/>
    <n v="6.9114613749999776E-2"/>
    <n v="6.9114613749999776E-2"/>
    <n v="0.82937536499999753"/>
  </r>
  <r>
    <s v="DE Florida"/>
    <x v="31"/>
    <s v="Customer Delivery"/>
    <s v="PEF Dist Maint_Cust Adds_Mthly_IK-367"/>
    <s v="AFUDC Not Eligible"/>
    <s v="Maintenance"/>
    <s v="Customer Adds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603501999999997E-2"/>
    <n v="2.1207003999999995E-2"/>
    <n v="3.1810505999999995E-2"/>
    <n v="4.2414007999999989E-2"/>
    <n v="5.3017509999999983E-2"/>
    <n v="6.3621011999999991E-2"/>
    <n v="7.4224513999999978E-2"/>
    <n v="8.4828015999999978E-2"/>
    <n v="9.5431517999999979E-2"/>
    <n v="0.10603501999999997"/>
    <n v="0.11663852199999997"/>
    <n v="0.69983113199999969"/>
    <n v="0.12724202399999998"/>
    <n v="0.13811071399999997"/>
    <n v="0.14897940399999995"/>
    <n v="0.15984809399999994"/>
    <n v="0.17071678399999993"/>
    <n v="0.18158547399999991"/>
    <n v="0.19245416399999993"/>
    <n v="0.20332285399999991"/>
    <n v="0.2141915439999999"/>
    <n v="0.22506023399999989"/>
    <n v="0.23592892399999987"/>
    <n v="0.24679761399999989"/>
    <n v="2.2442378279999993"/>
    <n v="0.25766630399999985"/>
    <n v="0.26880620899999985"/>
    <n v="0.27994611399999991"/>
    <n v="0.29108601899999986"/>
    <n v="0.30222592399999992"/>
    <n v="0.31336582899999987"/>
    <n v="0.32450573399999993"/>
    <n v="0.33564563899999988"/>
    <n v="0.34678554399999989"/>
    <n v="0.35792544899999984"/>
    <n v="0.36906535399999979"/>
    <n v="0.3802052589999998"/>
    <n v="3.8272293779999984"/>
    <n v="0.39134516399999975"/>
    <n v="0.39134516399999975"/>
    <n v="0.39134516399999975"/>
    <n v="0.39134516399999975"/>
    <n v="0.39134516399999975"/>
    <n v="0.39134516399999975"/>
    <n v="0.39134516399999975"/>
    <n v="0.39134516399999975"/>
    <n v="0.39134516399999975"/>
    <n v="0.39134516399999975"/>
    <n v="0.39134516399999975"/>
    <n v="0.39134516399999975"/>
    <n v="4.6961419679999965"/>
  </r>
  <r>
    <s v="DE Florida"/>
    <x v="31"/>
    <s v="Customer Delivery"/>
    <s v="PEF Dist Maint_Cust Adds_Mthly_IK-368"/>
    <s v="AFUDC Not Eligible"/>
    <s v="Maintenance"/>
    <s v="Customer Adds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8396869444444413E-3"/>
    <n v="1.5679373888888883E-2"/>
    <n v="2.3519060833333327E-2"/>
    <n v="3.1358747777777765E-2"/>
    <n v="3.919843472222221E-2"/>
    <n v="4.7038121666666655E-2"/>
    <n v="5.4877808611111099E-2"/>
    <n v="6.271749555555553E-2"/>
    <n v="7.0557182499999968E-2"/>
    <n v="7.839686944444442E-2"/>
    <n v="8.6236556388888871E-2"/>
    <n v="0.5174193383333332"/>
    <n v="9.4076243333333323E-2"/>
    <n v="0.10211261083333333"/>
    <n v="0.11014897833333331"/>
    <n v="0.11818534583333332"/>
    <n v="0.12622171333333332"/>
    <n v="0.13425808083333332"/>
    <n v="0.14229444833333332"/>
    <n v="0.1503308158333333"/>
    <n v="0.1583671833333333"/>
    <n v="0.1664035508333333"/>
    <n v="0.17443991833333328"/>
    <n v="0.18247628583333328"/>
    <n v="1.6593151749999997"/>
    <n v="0.19051265333333328"/>
    <n v="0.19874963499999995"/>
    <n v="0.2069866166666666"/>
    <n v="0.21522359833333321"/>
    <n v="0.22346057999999988"/>
    <n v="0.23169756166666652"/>
    <n v="0.23993454333333319"/>
    <n v="0.24817152499999984"/>
    <n v="0.25640850666666648"/>
    <n v="0.26464548833333312"/>
    <n v="0.27288246999999977"/>
    <n v="0.28111945166666641"/>
    <n v="2.8297926299999983"/>
    <n v="0.28935643333333311"/>
    <n v="0.28935643333333311"/>
    <n v="0.28935643333333311"/>
    <n v="0.28935643333333311"/>
    <n v="0.28935643333333311"/>
    <n v="0.28935643333333311"/>
    <n v="0.28935643333333311"/>
    <n v="0.28935643333333311"/>
    <n v="0.28935643333333311"/>
    <n v="0.28935643333333311"/>
    <n v="0.28935643333333311"/>
    <n v="0.28935643333333311"/>
    <n v="3.4722771999999966"/>
  </r>
  <r>
    <s v="DE Florida"/>
    <x v="31"/>
    <s v="Customer Delivery"/>
    <s v="PEF Dist Maint_Cust Adds_Mthly_IK-369"/>
    <s v="AFUDC Not Eligible"/>
    <s v="Maintenance"/>
    <s v="Customer Adds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7737762626262632E-3"/>
    <n v="1.3547552525252526E-2"/>
    <n v="2.0321328787878793E-2"/>
    <n v="2.7095105050505053E-2"/>
    <n v="3.3868881313131316E-2"/>
    <n v="4.0642657575757579E-2"/>
    <n v="4.7416433838383842E-2"/>
    <n v="5.4190210101010106E-2"/>
    <n v="6.0963986363636369E-2"/>
    <n v="6.7737762626262632E-2"/>
    <n v="7.4511538888888895E-2"/>
    <n v="0.44706923333333337"/>
    <n v="8.1285315151515172E-2"/>
    <n v="8.822719570707073E-2"/>
    <n v="9.5169076262626287E-2"/>
    <n v="0.10211095681818186"/>
    <n v="0.1090528373737374"/>
    <n v="0.11599471792929297"/>
    <n v="0.12293659848484853"/>
    <n v="0.12987847904040409"/>
    <n v="0.13682035959595965"/>
    <n v="0.1437622401515152"/>
    <n v="0.15070412070707079"/>
    <n v="0.15764600126262635"/>
    <n v="1.4335878984848489"/>
    <n v="0.16458788181818193"/>
    <n v="0.17170337828282839"/>
    <n v="0.17881887474747482"/>
    <n v="0.18593437121212128"/>
    <n v="0.19304986767676774"/>
    <n v="0.2001653641414142"/>
    <n v="0.20728086060606066"/>
    <n v="0.21439635707070709"/>
    <n v="0.22151185353535358"/>
    <n v="0.22862735000000001"/>
    <n v="0.23574284646464644"/>
    <n v="0.24285834292929293"/>
    <n v="2.444677348484849"/>
    <n v="0.24997383939393936"/>
    <n v="0.24997383939393936"/>
    <n v="0.24997383939393936"/>
    <n v="0.24997383939393936"/>
    <n v="0.24997383939393936"/>
    <n v="0.24997383939393936"/>
    <n v="0.24997383939393936"/>
    <n v="0.24997383939393936"/>
    <n v="0.24997383939393936"/>
    <n v="0.24997383939393936"/>
    <n v="0.24997383939393936"/>
    <n v="0.24997383939393936"/>
    <n v="2.9996860727272732"/>
  </r>
  <r>
    <s v="DE Florida"/>
    <x v="31"/>
    <s v="Customer Delivery"/>
    <s v="PEF Dist Maint_Cust Adds_Mthly_IK-370"/>
    <s v="AFUDC Not Eligible"/>
    <s v="Maintenance"/>
    <s v="Customer Adds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061111111111136E-3"/>
    <n v="1.3012222222222227E-2"/>
    <n v="1.9518333333333342E-2"/>
    <n v="2.6024444444444454E-2"/>
    <n v="3.2530555555555569E-2"/>
    <n v="3.9036666666666685E-2"/>
    <n v="4.55427777777778E-2"/>
    <n v="5.2048888888888908E-2"/>
    <n v="5.8555000000000017E-2"/>
    <n v="6.5061111111111125E-2"/>
    <n v="7.156722222222224E-2"/>
    <n v="0.42940333333333347"/>
    <n v="7.8073333333333342E-2"/>
    <n v="8.4742777777777792E-2"/>
    <n v="9.1412222222222242E-2"/>
    <n v="9.8081666666666692E-2"/>
    <n v="0.10475111111111113"/>
    <n v="0.11142055555555556"/>
    <n v="0.11809"/>
    <n v="0.12475944444444444"/>
    <n v="0.13142888888888887"/>
    <n v="0.13809833333333332"/>
    <n v="0.14476777777777775"/>
    <n v="0.1514372222222222"/>
    <n v="1.3770633333333335"/>
    <n v="0.15810666666666665"/>
    <n v="0.16494398148148146"/>
    <n v="0.17178129629629627"/>
    <n v="0.1786186111111111"/>
    <n v="0.18545592592592591"/>
    <n v="0.19229324074074072"/>
    <n v="0.19913055555555553"/>
    <n v="0.20596787037037034"/>
    <n v="0.21280518518518518"/>
    <n v="0.21964249999999999"/>
    <n v="0.2264798148148148"/>
    <n v="0.23331712962962961"/>
    <n v="2.3485427777777774"/>
    <n v="0.24015444444444442"/>
    <n v="0.24015444444444442"/>
    <n v="0.24015444444444442"/>
    <n v="0.24015444444444442"/>
    <n v="0.24015444444444442"/>
    <n v="0.24015444444444442"/>
    <n v="0.24015444444444442"/>
    <n v="0.24015444444444442"/>
    <n v="0.24015444444444442"/>
    <n v="0.24015444444444442"/>
    <n v="0.24015444444444442"/>
    <n v="0.24015444444444442"/>
    <n v="2.8818533333333325"/>
  </r>
  <r>
    <s v="DE Florida"/>
    <x v="31"/>
    <s v="Customer Delivery"/>
    <s v="PEF Dist Maint_OthT&amp;D_IK-362"/>
    <s v="AFUDC Not Eligible"/>
    <s v="Maintenance"/>
    <s v="Maintenance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.26913465129609337"/>
    <n v="0.53825031970837878"/>
    <n v="0.80217449161376819"/>
    <n v="1.0650190724178135"/>
    <n v="1.3276969210590588"/>
    <n v="1.7299016537365604"/>
    <n v="1.9901155190596458"/>
    <n v="2.2537440507437392"/>
    <n v="2.5171183162267763"/>
    <n v="2.7816486265562461"/>
    <n v="3.0499818384975392"/>
    <n v="18.324785460915621"/>
    <n v="3.4582356735122386"/>
    <n v="3.7669562441693407"/>
    <n v="4.0757582795639786"/>
    <n v="4.3813442772273055"/>
    <n v="4.6865773804695916"/>
    <n v="4.9933675707002969"/>
    <n v="5.4354755926677534"/>
    <n v="5.7389389239303439"/>
    <n v="6.0454289279640703"/>
    <n v="6.3502164750907086"/>
    <n v="6.6556670787380199"/>
    <n v="6.9657424578402765"/>
    <n v="62.553708881873924"/>
    <n v="7.407366328189382"/>
    <n v="7.5356048059136613"/>
    <n v="7.6638771230219103"/>
    <n v="7.7908135402188261"/>
    <n v="7.9176033696996893"/>
    <n v="8.0450399927021294"/>
    <n v="8.2286858689912421"/>
    <n v="8.3547405583934502"/>
    <n v="8.482052487985106"/>
    <n v="8.60865723929677"/>
    <n v="8.7355374155944485"/>
    <n v="8.8643386629853058"/>
    <n v="97.634317392991932"/>
    <n v="9.0477834281893763"/>
    <n v="9.1792280687566752"/>
    <n v="9.3107073947455543"/>
    <n v="9.4408174212324809"/>
    <n v="9.5707771950808098"/>
    <n v="9.7013999333020262"/>
    <n v="9.8896372442001628"/>
    <n v="10.018843498316189"/>
    <n v="10.149338425596007"/>
    <n v="10.279108494030957"/>
    <n v="10.409160873508059"/>
    <n v="10.54118235386524"/>
    <n v="117.53798433082353"/>
    <n v="10.729213528189373"/>
    <n v="10.863943624008499"/>
    <n v="10.998709272210384"/>
    <n v="11.132071395306134"/>
    <n v="11.265279510202626"/>
    <n v="11.399167160248661"/>
    <n v="11.592109457664399"/>
    <n v="11.72454521862317"/>
    <n v="11.858301863096766"/>
    <n v="11.991315530898186"/>
    <n v="12.124618566098651"/>
    <n v="12.259939919802678"/>
    <n v="137.93921504634955"/>
    <n v="12.45267092818937"/>
    <n v="12.45267092818937"/>
    <n v="12.45267092818937"/>
    <n v="12.45267092818937"/>
    <n v="12.45267092818937"/>
    <n v="12.45267092818937"/>
    <n v="12.45267092818937"/>
    <n v="12.45267092818937"/>
    <n v="12.45267092818937"/>
    <n v="12.45267092818937"/>
    <n v="12.45267092818937"/>
    <n v="12.45267092818937"/>
    <n v="149.43205113827247"/>
  </r>
  <r>
    <s v="DE Florida"/>
    <x v="31"/>
    <s v="Customer Delivery"/>
    <s v="PEF Dist Maint_OthT&amp;D_IK-364"/>
    <s v="AFUDC Not Eligible"/>
    <s v="Maintenance"/>
    <s v="Maintenance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.42667261159359304"/>
    <n v="0.85331512867289405"/>
    <n v="1.2717273069161921"/>
    <n v="1.6884279554384181"/>
    <n v="2.104864275131205"/>
    <n v="2.7424995363670877"/>
    <n v="3.1550295801781947"/>
    <n v="3.5729730652052711"/>
    <n v="3.99051344931791"/>
    <n v="4.4098865690941693"/>
    <n v="4.8352886188299715"/>
    <n v="29.051198096744905"/>
    <n v="5.4825138242799474"/>
    <n v="5.9719439719795595"/>
    <n v="6.4615032697984507"/>
    <n v="6.9459640222936745"/>
    <n v="7.4298653136287811"/>
    <n v="7.9162351327756255"/>
    <n v="8.6171310725251384"/>
    <n v="9.0982266559037797"/>
    <n v="9.5841205748719887"/>
    <n v="10.067315503832129"/>
    <n v="10.551561609428004"/>
    <n v="11.04313960265668"/>
    <n v="99.169520553973769"/>
    <n v="11.743267992652141"/>
    <n v="11.946571005916939"/>
    <n v="12.149927666486743"/>
    <n v="12.351166456646558"/>
    <n v="12.552172853807718"/>
    <n v="12.754204645797564"/>
    <n v="13.045347839991624"/>
    <n v="13.245188782011596"/>
    <n v="13.447022891163993"/>
    <n v="13.647735874443802"/>
    <n v="13.84888550303147"/>
    <n v="14.053080703812991"/>
    <n v="154.78457221576312"/>
    <n v="14.343905069779801"/>
    <n v="14.552289718804925"/>
    <n v="14.760729356069749"/>
    <n v="14.966998185952143"/>
    <n v="15.173028814084926"/>
    <n v="15.380110467178218"/>
    <n v="15.678530895699677"/>
    <n v="15.883366937698923"/>
    <n v="16.090245966797429"/>
    <n v="16.295975847057846"/>
    <n v="16.50215328674085"/>
    <n v="16.711452423847348"/>
    <n v="186.3387869697118"/>
    <n v="17.009546055152136"/>
    <n v="17.223141193191438"/>
    <n v="17.436792694406741"/>
    <n v="17.648219108962941"/>
    <n v="17.859401365728118"/>
    <n v="18.071660927479883"/>
    <n v="18.377543116604581"/>
    <n v="18.58750091757954"/>
    <n v="18.799552788887983"/>
    <n v="19.01042677782435"/>
    <n v="19.221759517043402"/>
    <n v="19.436292009196308"/>
    <n v="218.6818364720574"/>
    <n v="19.741839225364899"/>
    <n v="19.741839225364899"/>
    <n v="19.741839225364899"/>
    <n v="19.741839225364899"/>
    <n v="19.741839225364899"/>
    <n v="19.741839225364899"/>
    <n v="19.741839225364899"/>
    <n v="19.741839225364899"/>
    <n v="19.741839225364899"/>
    <n v="19.741839225364899"/>
    <n v="19.741839225364899"/>
    <n v="19.741839225364899"/>
    <n v="236.90207070437884"/>
  </r>
  <r>
    <s v="DE Florida"/>
    <x v="31"/>
    <s v="Customer Delivery"/>
    <s v="PEF Dist Maint_OthT&amp;D_IK-365"/>
    <s v="AFUDC Not Eligible"/>
    <s v="Maintenance"/>
    <s v="Maintenance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.35781749784192629"/>
    <n v="0.71560975772971591"/>
    <n v="1.0664998655489895"/>
    <n v="1.4159546450494647"/>
    <n v="1.7651877522940054"/>
    <n v="2.2999233962320011"/>
    <n v="2.645880610382203"/>
    <n v="2.9963776612549404"/>
    <n v="3.3465366623990036"/>
    <n v="3.698232637962195"/>
    <n v="4.0549846133111034"/>
    <n v="24.363005100005548"/>
    <n v="4.5977626057614973"/>
    <n v="5.0082100215545875"/>
    <n v="5.4187657456179323"/>
    <n v="5.8250457119204624"/>
    <n v="6.2308565011841743"/>
    <n v="6.6387374548337608"/>
    <n v="7.2265249635562956"/>
    <n v="7.6299828213841039"/>
    <n v="8.037464674162166"/>
    <n v="8.4426830916384414"/>
    <n v="8.8487830500980564"/>
    <n v="9.2610316987148114"/>
    <n v="83.165848340426294"/>
    <n v="9.8481755225018688"/>
    <n v="10.018669591713754"/>
    <n v="10.18920865065396"/>
    <n v="10.357971620108504"/>
    <n v="10.526539700036521"/>
    <n v="10.695967697061112"/>
    <n v="10.94012634038058"/>
    <n v="11.107717045766456"/>
    <n v="11.27697926191634"/>
    <n v="11.445301278956299"/>
    <n v="11.613989475691008"/>
    <n v="11.785231751620463"/>
    <n v="129.80587793640689"/>
    <n v="12.029123019538901"/>
    <n v="12.203879048298578"/>
    <n v="12.378681191426292"/>
    <n v="12.551662846916697"/>
    <n v="12.724444741090705"/>
    <n v="12.898108048310659"/>
    <n v="13.14837009608215"/>
    <n v="13.32015018359869"/>
    <n v="13.49364356580341"/>
    <n v="13.66617324608317"/>
    <n v="13.839078259707737"/>
    <n v="14.014601198631842"/>
    <n v="156.26791544548885"/>
    <n v="14.264589186946306"/>
    <n v="14.443715249752382"/>
    <n v="14.622888580084755"/>
    <n v="14.800195898782661"/>
    <n v="14.977298460835771"/>
    <n v="15.155304476977111"/>
    <n v="15.411824698941759"/>
    <n v="15.58790040267405"/>
    <n v="15.76573224457278"/>
    <n v="15.942576285748627"/>
    <n v="16.119805046037015"/>
    <n v="16.299717196735195"/>
    <n v="183.39154772808843"/>
    <n v="16.555956502254947"/>
    <n v="16.555956502254947"/>
    <n v="16.555956502254947"/>
    <n v="16.555956502254947"/>
    <n v="16.555956502254947"/>
    <n v="16.555956502254947"/>
    <n v="16.555956502254947"/>
    <n v="16.555956502254947"/>
    <n v="16.555956502254947"/>
    <n v="16.555956502254947"/>
    <n v="16.555956502254947"/>
    <n v="16.555956502254947"/>
    <n v="198.67147802705941"/>
  </r>
  <r>
    <s v="DE Florida"/>
    <x v="31"/>
    <s v="Customer Delivery"/>
    <s v="PEF Dist Maint_OthT&amp;D_IK-366"/>
    <s v="AFUDC Not Eligible"/>
    <s v="Maintenance"/>
    <s v="Maintenance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7.5559007711013468E-2"/>
    <n v="0.15111268601588351"/>
    <n v="0.22520886220162026"/>
    <n v="0.29900194537440472"/>
    <n v="0.3727482188305139"/>
    <n v="0.48566638210467039"/>
    <n v="0.55872089723965646"/>
    <n v="0.63273407303264173"/>
    <n v="0.70667586410517691"/>
    <n v="0.78094221242459627"/>
    <n v="0.85627621766157813"/>
    <n v="5.1446463667017559"/>
    <n v="0.9708926541530255"/>
    <n v="1.0575653284686239"/>
    <n v="1.1442608738441251"/>
    <n v="1.2300535231467169"/>
    <n v="1.3157470980560553"/>
    <n v="1.4018778219805728"/>
    <n v="1.5259987528234342"/>
    <n v="1.6111954678374876"/>
    <n v="1.6972419150957976"/>
    <n v="1.7828104010289829"/>
    <n v="1.8685650387360744"/>
    <n v="1.9556180727759274"/>
    <n v="17.561826947946827"/>
    <n v="2.0796030790334998"/>
    <n v="2.1156052427021081"/>
    <n v="2.1516169065695778"/>
    <n v="2.1872535247557034"/>
    <n v="2.2228489893423879"/>
    <n v="2.2586260372310343"/>
    <n v="2.310183487167714"/>
    <n v="2.3455725657000666"/>
    <n v="2.3813146066807773"/>
    <n v="2.4168581117101025"/>
    <n v="2.4524789406097733"/>
    <n v="2.4886390983999855"/>
    <n v="27.410600589902732"/>
    <n v="2.5401400877834988"/>
    <n v="2.5770425818844762"/>
    <n v="2.6139548137622075"/>
    <n v="2.6504826209378347"/>
    <n v="2.6869682453581536"/>
    <n v="2.7236399940567564"/>
    <n v="2.7764867759797203"/>
    <n v="2.8127608531101971"/>
    <n v="2.8493967194594645"/>
    <n v="2.8858290849346662"/>
    <n v="2.9223407079704842"/>
    <n v="2.9594051472588161"/>
    <n v="32.998447632496273"/>
    <n v="3.012194056533497"/>
    <n v="3.0500189873657919"/>
    <n v="3.0878538993861104"/>
    <n v="3.125294777395407"/>
    <n v="3.1626924182241085"/>
    <n v="3.2002808358044579"/>
    <n v="3.2544486073777219"/>
    <n v="3.2916294129544728"/>
    <n v="3.3291810512489022"/>
    <n v="3.366524101840159"/>
    <n v="3.4039483911612449"/>
    <n v="3.4419393152592943"/>
    <n v="38.726005854551175"/>
    <n v="3.4960477677834949"/>
    <n v="3.4960477677834949"/>
    <n v="3.4960477677834949"/>
    <n v="3.4960477677834949"/>
    <n v="3.4960477677834949"/>
    <n v="3.4960477677834949"/>
    <n v="3.4960477677834949"/>
    <n v="3.4960477677834949"/>
    <n v="3.4960477677834949"/>
    <n v="3.4960477677834949"/>
    <n v="3.4960477677834949"/>
    <n v="3.4960477677834949"/>
    <n v="41.952573213401941"/>
  </r>
  <r>
    <s v="DE Florida"/>
    <x v="31"/>
    <s v="Customer Delivery"/>
    <s v="PEF Dist Maint_OthT&amp;D_IK-367"/>
    <s v="AFUDC Not Eligible"/>
    <s v="Maintenance"/>
    <s v="Maintenance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.42778622387236087"/>
    <n v="0.85554227468397559"/>
    <n v="1.2750465055376756"/>
    <n v="1.692834739590718"/>
    <n v="2.1103579549180824"/>
    <n v="2.7496574393475637"/>
    <n v="3.1632641834428368"/>
    <n v="3.5822984977945778"/>
    <n v="4.000928659141552"/>
    <n v="4.4213963395783225"/>
    <n v="4.8479086854360851"/>
    <n v="29.127021503343752"/>
    <n v="5.4968231437612944"/>
    <n v="5.9875307004327203"/>
    <n v="6.4783677443042578"/>
    <n v="6.9640929356875203"/>
    <n v="7.4492572057212829"/>
    <n v="7.9368964464056413"/>
    <n v="8.6396217192396669"/>
    <n v="9.1219729584404856"/>
    <n v="9.6091350568503504"/>
    <n v="10.093591120908711"/>
    <n v="10.579101105165845"/>
    <n v="11.071962113226871"/>
    <n v="99.428352250144655"/>
    <n v="11.773917833007811"/>
    <n v="11.977751475899472"/>
    <n v="12.181638906117916"/>
    <n v="12.383402938193326"/>
    <n v="12.584933970714339"/>
    <n v="12.787493074388731"/>
    <n v="13.079396164867745"/>
    <n v="13.279758700359416"/>
    <n v="13.482119605235635"/>
    <n v="13.683356458052419"/>
    <n v="13.885031095840136"/>
    <n v="14.089759254896391"/>
    <n v="155.18855947757334"/>
    <n v="14.38134268100781"/>
    <n v="14.590272353280788"/>
    <n v="14.799257157613411"/>
    <n v="15.006065476887747"/>
    <n v="15.21263497140357"/>
    <n v="15.420258239801383"/>
    <n v="15.719459177213196"/>
    <n v="15.924830961194449"/>
    <n v="16.13225107564103"/>
    <n v="16.338519035688243"/>
    <n v="16.545235725735111"/>
    <n v="16.755082277903185"/>
    <n v="186.82520913336992"/>
    <n v="17.053955561007811"/>
    <n v="17.268107533002709"/>
    <n v="17.48231601511015"/>
    <n v="17.694293609846834"/>
    <n v="17.906026410282934"/>
    <n v="18.118839324196493"/>
    <n v="18.425518935916489"/>
    <n v="18.63602408845524"/>
    <n v="18.848628770484833"/>
    <n v="19.060052499450254"/>
    <n v="19.271936174641947"/>
    <n v="19.48702794439502"/>
    <n v="219.25272686679068"/>
    <n v="19.793371709007811"/>
    <n v="19.793371709007811"/>
    <n v="19.793371709007811"/>
    <n v="19.793371709007811"/>
    <n v="19.793371709007811"/>
    <n v="19.793371709007811"/>
    <n v="19.793371709007811"/>
    <n v="19.793371709007811"/>
    <n v="19.793371709007811"/>
    <n v="19.793371709007811"/>
    <n v="19.793371709007811"/>
    <n v="19.793371709007811"/>
    <n v="237.52046050809369"/>
  </r>
  <r>
    <s v="DE Florida"/>
    <x v="31"/>
    <s v="Customer Delivery"/>
    <s v="PEF Dist Maint_OthT&amp;D_IK-368"/>
    <s v="AFUDC Not Eligible"/>
    <s v="Maintenance"/>
    <s v="Maintenance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.31630791159630151"/>
    <n v="0.63259351303557021"/>
    <n v="0.94277766521794193"/>
    <n v="1.2516929982237432"/>
    <n v="1.5604123746629812"/>
    <n v="2.0331145644951083"/>
    <n v="2.3389380766752401"/>
    <n v="2.648774769544842"/>
    <n v="2.9583126290585073"/>
    <n v="3.2692091621183907"/>
    <n v="3.5845751600392619"/>
    <n v="21.536708824667887"/>
    <n v="4.064386724001019"/>
    <n v="4.4272190776243887"/>
    <n v="4.7901471749242965"/>
    <n v="5.149295535302528"/>
    <n v="5.5080291467928131"/>
    <n v="5.8685927676524159"/>
    <n v="6.3881923972617907"/>
    <n v="6.7448460354888651"/>
    <n v="7.1050568542525703"/>
    <n v="7.4632668136461771"/>
    <n v="7.8222560484779873"/>
    <n v="8.1866806780414336"/>
    <n v="73.517969253466276"/>
    <n v="8.7057112951265587"/>
    <n v="8.8564274079483809"/>
    <n v="9.0071832915200023"/>
    <n v="9.1563691186988159"/>
    <n v="9.305382664272738"/>
    <n v="9.4551563733100785"/>
    <n v="9.6709916912367522"/>
    <n v="9.8191412414092891"/>
    <n v="9.968768400779938"/>
    <n v="10.11756442769078"/>
    <n v="10.266684156067852"/>
    <n v="10.418061680800248"/>
    <n v="114.74744174886143"/>
    <n v="10.633660640126557"/>
    <n v="10.788144332993262"/>
    <n v="10.942668790793338"/>
    <n v="11.09558394415324"/>
    <n v="11.24832250923709"/>
    <n v="11.401840240242969"/>
    <n v="11.623070978881978"/>
    <n v="11.77492395052975"/>
    <n v="11.92829146844112"/>
    <n v="12.080807077361154"/>
    <n v="12.233654479590829"/>
    <n v="12.388816118249384"/>
    <n v="138.13978453060068"/>
    <n v="12.609804588459887"/>
    <n v="12.768149958676899"/>
    <n v="12.926537112841112"/>
    <n v="13.083274734277033"/>
    <n v="13.239831353204346"/>
    <n v="13.397186615108758"/>
    <n v="13.623947527947648"/>
    <n v="13.779596415981848"/>
    <n v="13.936797709867887"/>
    <n v="14.093125799326192"/>
    <n v="14.249793976035619"/>
    <n v="14.408834238868192"/>
    <n v="162.11688003059541"/>
    <n v="14.635346825126554"/>
    <n v="14.635346825126554"/>
    <n v="14.635346825126554"/>
    <n v="14.635346825126554"/>
    <n v="14.635346825126554"/>
    <n v="14.635346825126554"/>
    <n v="14.635346825126554"/>
    <n v="14.635346825126554"/>
    <n v="14.635346825126554"/>
    <n v="14.635346825126554"/>
    <n v="14.635346825126554"/>
    <n v="14.635346825126554"/>
    <n v="175.6241619015187"/>
  </r>
  <r>
    <s v="DE Florida"/>
    <x v="31"/>
    <s v="Customer Delivery"/>
    <s v="PEF Dist Maint_OthT&amp;D_IK-369"/>
    <s v="AFUDC Not Eligible"/>
    <s v="Maintenance"/>
    <s v="Maintenance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.27324977254159538"/>
    <n v="0.54648027194739135"/>
    <n v="0.81443989585340226"/>
    <n v="1.0813034214998263"/>
    <n v="1.3479976656162016"/>
    <n v="1.7563521870054575"/>
    <n v="2.0205447730187567"/>
    <n v="2.2882042363068975"/>
    <n v="2.5556055456142377"/>
    <n v="2.8241805759189083"/>
    <n v="3.0966166549418488"/>
    <n v="18.60497500026452"/>
    <n v="3.5111127706213985"/>
    <n v="3.824553738942333"/>
    <n v="4.1380774176125108"/>
    <n v="4.4483358847079835"/>
    <n v="4.7582360615579748"/>
    <n v="5.0697171335597568"/>
    <n v="5.5185850733053359"/>
    <n v="5.8266884180173122"/>
    <n v="6.137864713916688"/>
    <n v="6.4473125220112291"/>
    <n v="6.7574335248898061"/>
    <n v="7.0722500169409379"/>
    <n v="63.510167276083266"/>
    <n v="7.5206264022956075"/>
    <n v="7.6508248701699149"/>
    <n v="7.781057694627556"/>
    <n v="7.909934201349869"/>
    <n v="8.0386618799171856"/>
    <n v="8.1680462375642513"/>
    <n v="8.3544989477694216"/>
    <n v="8.4824802504157795"/>
    <n v="8.6117380088445259"/>
    <n v="8.740277780517637"/>
    <n v="8.8690971867577684"/>
    <n v="8.9998670256406434"/>
    <n v="99.127110485870176"/>
    <n v="9.1861155507804568"/>
    <n v="9.3195687862219572"/>
    <n v="9.4530572371101496"/>
    <n v="9.5851554643419412"/>
    <n v="9.7171011429367642"/>
    <n v="9.8497199166092049"/>
    <n v="10.040833666563145"/>
    <n v="10.172014310951855"/>
    <n v="10.304503320614282"/>
    <n v="10.436256394922722"/>
    <n v="10.568296094245412"/>
    <n v="10.702334984118766"/>
    <n v="119.33495686941664"/>
    <n v="10.893239447750155"/>
    <n v="11.03003017754706"/>
    <n v="11.166857003483837"/>
    <n v="11.302258838052584"/>
    <n v="11.437504308938491"/>
    <n v="11.573439708147122"/>
    <n v="11.769332968014037"/>
    <n v="11.903794272168973"/>
    <n v="12.039596662136034"/>
    <n v="12.174644711949238"/>
    <n v="12.309986554900899"/>
    <n v="12.447377585596293"/>
    <n v="140.04806223868474"/>
    <n v="12.643056323507729"/>
    <n v="12.643056323507729"/>
    <n v="12.643056323507729"/>
    <n v="12.643056323507729"/>
    <n v="12.643056323507729"/>
    <n v="12.643056323507729"/>
    <n v="12.643056323507729"/>
    <n v="12.643056323507729"/>
    <n v="12.643056323507729"/>
    <n v="12.643056323507729"/>
    <n v="12.643056323507729"/>
    <n v="12.643056323507729"/>
    <n v="151.71667588209272"/>
  </r>
  <r>
    <s v="DE Florida"/>
    <x v="31"/>
    <s v="Customer Delivery"/>
    <s v="PEF Dist Maint_OthT&amp;D_IK-370"/>
    <s v="AFUDC Not Eligible"/>
    <s v="Maintenance"/>
    <s v="Maintenance"/>
    <s v="~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.26254491632574811"/>
    <n v="0.5250713145616962"/>
    <n v="0.78253332956254418"/>
    <n v="1.0389421871419922"/>
    <n v="1.2951883949789402"/>
    <n v="1.6875451850767724"/>
    <n v="1.9413877399802204"/>
    <n v="2.1985613534809687"/>
    <n v="2.4554869264631165"/>
    <n v="2.7135402386494647"/>
    <n v="2.9753033387827124"/>
    <n v="17.876104925004178"/>
    <n v="3.3735611195531217"/>
    <n v="3.6747226979707377"/>
    <n v="3.975963746469954"/>
    <n v="4.27406750159947"/>
    <n v="4.5718270028924861"/>
    <n v="4.8711054660550257"/>
    <n v="5.3023885174027621"/>
    <n v="5.5984215794056782"/>
    <n v="5.8974072064001941"/>
    <n v="6.1947320609744096"/>
    <n v="6.492703737196825"/>
    <n v="6.7951869517105639"/>
    <n v="61.022087587631233"/>
    <n v="7.2259977058438132"/>
    <n v="7.3510946714966607"/>
    <n v="7.4762246475558189"/>
    <n v="7.6000514498071681"/>
    <n v="7.7237352553635636"/>
    <n v="7.8480500096678654"/>
    <n v="8.0271970354756821"/>
    <n v="8.1501637099899646"/>
    <n v="8.2743568255505533"/>
    <n v="8.3978600868757134"/>
    <n v="8.5216320259848519"/>
    <n v="8.647277974898417"/>
    <n v="95.243641398510078"/>
    <n v="8.8262288169549237"/>
    <n v="8.9544540578467711"/>
    <n v="9.0827131346296728"/>
    <n v="9.2096364493934235"/>
    <n v="9.3364131915719675"/>
    <n v="9.4638366605097772"/>
    <n v="9.6474635807902551"/>
    <n v="9.7735052587716282"/>
    <n v="9.9008040471695651"/>
    <n v="10.027395730282759"/>
    <n v="10.154262809952483"/>
    <n v="10.283050762421576"/>
    <n v="114.65976450029483"/>
    <n v="10.466476594732701"/>
    <n v="10.597906721851675"/>
    <n v="10.729371530562444"/>
    <n v="10.859467190962343"/>
    <n v="10.989412615313773"/>
    <n v="11.120020930836942"/>
    <n v="11.308237457529101"/>
    <n v="11.437429445348043"/>
    <n v="11.567909964042046"/>
    <n v="11.697665703926408"/>
    <n v="11.827703723681569"/>
    <n v="11.959710626898714"/>
    <n v="134.56131250568575"/>
    <n v="12.147721039177144"/>
    <n v="12.147721039177144"/>
    <n v="12.147721039177144"/>
    <n v="12.147721039177144"/>
    <n v="12.147721039177144"/>
    <n v="12.147721039177144"/>
    <n v="12.147721039177144"/>
    <n v="12.147721039177144"/>
    <n v="12.147721039177144"/>
    <n v="12.147721039177144"/>
    <n v="12.147721039177144"/>
    <n v="12.147721039177144"/>
    <n v="145.77265247012573"/>
  </r>
  <r>
    <s v="DE Florida"/>
    <x v="31"/>
    <s v="Customer Delivery"/>
    <s v="PEF Distribution Expansion Field Ops HB Capacity-360"/>
    <s v="AFUDC Not Eligible"/>
    <s v="Expansion"/>
    <s v="Other Transmission &amp; Distribution Expansion"/>
    <s v="Distribution Expansion"/>
    <s v="HB - Distribution Substation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3.7317411498380186E-2"/>
    <n v="6.9699455406861663E-2"/>
    <n v="9.7786341500093771E-2"/>
    <n v="0.12213689977942647"/>
    <n v="0.14323867069928842"/>
    <n v="0.1615167921306874"/>
    <n v="0.17734189697728486"/>
    <n v="0.19074218478225774"/>
    <n v="0.2023387563278754"/>
    <n v="0.21237439687305262"/>
    <n v="0.22105921210105545"/>
    <n v="1.6355520180762642"/>
    <n v="0.22857502688188644"/>
    <n v="0.2350791919489362"/>
    <n v="0.24105835906753767"/>
    <n v="0.24652285914443833"/>
    <n v="0.25148353931715084"/>
    <n v="0.25595183202246524"/>
    <n v="0.25993983008967481"/>
    <n v="0.26346040296826173"/>
    <n v="0.26519172755333625"/>
    <n v="0.26669995521057022"/>
    <n v="0.2680138340092979"/>
    <n v="0.26915840756851245"/>
    <n v="3.0511349657820679"/>
    <n v="0.27015549240900283"/>
    <n v="0.27102409379432396"/>
    <n v="0.27174620653723558"/>
    <n v="0.27235185492142827"/>
    <n v="0.27286391115832798"/>
    <n v="0.27330001679872162"/>
    <n v="0.27367393559750841"/>
    <n v="0.27399651767613531"/>
    <n v="0.27438035429299656"/>
    <n v="0.27471338168921072"/>
    <n v="0.27500232558293319"/>
    <n v="0.2752530213955558"/>
    <n v="3.2784611118533804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3.3056463852248386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3.3056463852248386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0.27547053210206995"/>
    <n v="3.3056463852248386"/>
  </r>
  <r>
    <s v="DE Florida"/>
    <x v="31"/>
    <s v="Customer Delivery"/>
    <s v="PEF Distribution Expansion Field Ops HB Capacity-362"/>
    <s v="AFUDC Not Eligible"/>
    <s v="Expansion"/>
    <s v="Other Transmission &amp; Distribution Expansion"/>
    <s v="Distribution Expan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1.1688919809839968"/>
    <n v="2.1831936147974425"/>
    <n v="3.0629581699197881"/>
    <n v="3.8256898590250459"/>
    <n v="4.4866598947912877"/>
    <n v="5.0591848559489341"/>
    <n v="5.554874064034057"/>
    <n v="5.9746108123556905"/>
    <n v="6.3378498190903363"/>
    <n v="6.6521958384492805"/>
    <n v="6.9242300034336557"/>
    <n v="51.230338912829517"/>
    <n v="7.1596476081154723"/>
    <n v="7.3633773440378238"/>
    <n v="7.550662587501181"/>
    <n v="7.7218269331378782"/>
    <n v="7.8772101454585304"/>
    <n v="8.0171703222826398"/>
    <n v="8.1420862468810888"/>
    <n v="8.2523610285718991"/>
    <n v="8.3065912482660451"/>
    <n v="8.3538334106576038"/>
    <n v="8.3949879905213312"/>
    <n v="8.4308394282629404"/>
    <n v="95.570594293694427"/>
    <n v="8.4620710820034617"/>
    <n v="8.4892782529514648"/>
    <n v="8.5118969652539604"/>
    <n v="8.5308676685035536"/>
    <n v="8.5469067881823371"/>
    <n v="8.5605669099713371"/>
    <n v="8.5722791554860098"/>
    <n v="8.5823833827026395"/>
    <n v="8.5944062836875226"/>
    <n v="8.6048376892232348"/>
    <n v="8.6138882687453737"/>
    <n v="8.6217408049550084"/>
    <n v="102.6911232516659"/>
    <n v="8.6285538852414998"/>
    <n v="8.6285538852414998"/>
    <n v="8.6285538852414998"/>
    <n v="8.6285538852414998"/>
    <n v="8.6285538852414998"/>
    <n v="8.6285538852414998"/>
    <n v="8.6285538852414998"/>
    <n v="8.6285538852414998"/>
    <n v="8.6285538852414998"/>
    <n v="8.6285538852414998"/>
    <n v="8.6285538852414998"/>
    <n v="8.6285538852414998"/>
    <n v="103.542646622898"/>
    <n v="8.6285538852414998"/>
    <n v="8.6285538852414998"/>
    <n v="8.6285538852414998"/>
    <n v="8.6285538852414998"/>
    <n v="8.6285538852414998"/>
    <n v="8.6285538852414998"/>
    <n v="8.6285538852414998"/>
    <n v="8.6285538852414998"/>
    <n v="8.6285538852414998"/>
    <n v="8.6285538852414998"/>
    <n v="8.6285538852414998"/>
    <n v="8.6285538852414998"/>
    <n v="103.542646622898"/>
    <n v="8.6285538852414998"/>
    <n v="8.6285538852414998"/>
    <n v="8.6285538852414998"/>
    <n v="8.6285538852414998"/>
    <n v="8.6285538852414998"/>
    <n v="8.6285538852414998"/>
    <n v="8.6285538852414998"/>
    <n v="8.6285538852414998"/>
    <n v="8.6285538852414998"/>
    <n v="8.6285538852414998"/>
    <n v="8.6285538852414998"/>
    <n v="8.6285538852414998"/>
    <n v="103.542646622898"/>
  </r>
  <r>
    <s v="DE Florida"/>
    <x v="31"/>
    <s v="Customer Delivery"/>
    <s v="PEF Distribution Expansion Field Ops IK New Cust-362"/>
    <s v="AFUDC Not Eligible"/>
    <s v="Expansion"/>
    <s v="Other Transmission &amp; Distribution Expansion"/>
    <s v="Distribution - Customer Additions"/>
    <s v="IK - Other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2.3259795055010031"/>
    <n v="4.6647239359436465"/>
    <n v="6.9889819927928443"/>
    <n v="9.29834346712369"/>
    <n v="11.606072287061153"/>
    <n v="15.042178980377834"/>
    <n v="17.337372653265721"/>
    <n v="19.651795787455846"/>
    <n v="21.969790047051951"/>
    <n v="24.287503805512699"/>
    <n v="26.622029720324377"/>
    <n v="159.79477218241078"/>
    <n v="30.085886964881329"/>
    <n v="32.487765223973938"/>
    <n v="34.842138206907016"/>
    <n v="37.192921318433605"/>
    <n v="39.532774756697656"/>
    <n v="41.934229712703207"/>
    <n v="45.347319590709873"/>
    <n v="47.677655285831641"/>
    <n v="50.023875746459922"/>
    <n v="52.367025642384213"/>
    <n v="54.70716749731838"/>
    <n v="57.119255318920615"/>
    <n v="523.31801526522133"/>
    <n v="60.532709880874698"/>
    <n v="64.723091367063546"/>
    <n v="68.830593869289913"/>
    <n v="72.931833385196043"/>
    <n v="77.014004698825048"/>
    <n v="81.203647679049936"/>
    <n v="87.158216184491508"/>
    <n v="91.223782587150197"/>
    <n v="95.317061979440652"/>
    <n v="99.404984381867422"/>
    <n v="103.4876588749853"/>
    <n v="107.69585223884131"/>
    <n v="1009.5234371270756"/>
    <n v="113.65105698087456"/>
    <n v="117.94619762670291"/>
    <n v="122.15638732143637"/>
    <n v="126.36015745575583"/>
    <n v="130.54438268445907"/>
    <n v="134.83876636174091"/>
    <n v="140.94219854336609"/>
    <n v="145.10940373982075"/>
    <n v="149.30501474815125"/>
    <n v="153.49513484235413"/>
    <n v="157.67987582998816"/>
    <n v="161.99327364882066"/>
    <n v="1654.0218497834705"/>
    <n v="168.09735798087436"/>
    <n v="172.49987743329558"/>
    <n v="176.81532215509992"/>
    <n v="181.1241868270458"/>
    <n v="185.41301796941343"/>
    <n v="189.81476152902323"/>
    <n v="196.07077992791696"/>
    <n v="200.34216553607882"/>
    <n v="204.6426671033343"/>
    <n v="208.9375404832376"/>
    <n v="213.22690027854415"/>
    <n v="217.64813333452918"/>
    <n v="2314.6327105583932"/>
    <n v="223.9048201808742"/>
    <n v="223.9048201808742"/>
    <n v="223.9048201808742"/>
    <n v="223.9048201808742"/>
    <n v="223.9048201808742"/>
    <n v="223.9048201808742"/>
    <n v="223.9048201808742"/>
    <n v="223.9048201808742"/>
    <n v="223.9048201808742"/>
    <n v="223.9048201808742"/>
    <n v="223.9048201808742"/>
    <n v="223.9048201808742"/>
    <n v="2686.8578421704901"/>
  </r>
  <r>
    <s v="DE Florida"/>
    <x v="31"/>
    <s v="Customer Delivery"/>
    <s v="PEF Distribution Expansion Field Ops IK New Cust-364 "/>
    <s v="AFUDC Not Eligible"/>
    <s v="Expansion"/>
    <s v="Other Transmission &amp; Distribution Expansion"/>
    <s v="Distribution - Customer Additions"/>
    <s v="IK - Other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3.687491541300786"/>
    <n v="7.3952199559860201"/>
    <n v="11.079982398716837"/>
    <n v="14.741128544786061"/>
    <n v="18.399686362260283"/>
    <n v="23.8471180084317"/>
    <n v="27.485803230895964"/>
    <n v="31.154973879275666"/>
    <n v="34.829806011213698"/>
    <n v="38.504193450684959"/>
    <n v="42.20523404173754"/>
    <n v="253.33063742528952"/>
    <n v="47.696660023509487"/>
    <n v="51.504477651606194"/>
    <n v="55.236982791526984"/>
    <n v="58.963796728918034"/>
    <n v="62.673283309120642"/>
    <n v="66.480429853680604"/>
    <n v="71.891371792370663"/>
    <n v="75.585769418759838"/>
    <n v="79.305349957682139"/>
    <n v="83.020062576940447"/>
    <n v="86.730006398502667"/>
    <n v="90.554009756226606"/>
    <n v="829.64220025884424"/>
    <n v="95.965529846602095"/>
    <n v="102.60875120026795"/>
    <n v="109.12058035543242"/>
    <n v="115.62248048513763"/>
    <n v="122.09415084006909"/>
    <n v="128.73620140329359"/>
    <n v="138.176276675102"/>
    <n v="144.62162243417094"/>
    <n v="151.11090298177939"/>
    <n v="157.59169082542505"/>
    <n v="164.06415889596701"/>
    <n v="170.73561831016679"/>
    <n v="1600.4479642534141"/>
    <n v="180.17670224420843"/>
    <n v="186.9860027098768"/>
    <n v="193.66062620020298"/>
    <n v="200.32507244155849"/>
    <n v="206.95853317024094"/>
    <n v="213.76663357595754"/>
    <n v="223.44270870911544"/>
    <n v="230.04918673267306"/>
    <n v="236.70069790508032"/>
    <n v="243.34350405774339"/>
    <n v="249.97778244475592"/>
    <n v="256.81602691642775"/>
    <n v="2622.2034771078411"/>
    <n v="266.4931359237296"/>
    <n v="273.47267099943281"/>
    <n v="280.31416213390742"/>
    <n v="287.14522158505076"/>
    <n v="293.94452087615559"/>
    <n v="300.92282589003838"/>
    <n v="310.84080588336008"/>
    <n v="317.61244789339679"/>
    <n v="324.43024889488214"/>
    <n v="331.23912724844706"/>
    <n v="338.0392646395922"/>
    <n v="345.04846733036851"/>
    <n v="3669.5028992983607"/>
    <n v="354.96750705803811"/>
    <n v="354.96750705803811"/>
    <n v="354.96750705803811"/>
    <n v="354.96750705803811"/>
    <n v="354.96750705803811"/>
    <n v="354.96750705803811"/>
    <n v="354.96750705803811"/>
    <n v="354.96750705803811"/>
    <n v="354.96750705803811"/>
    <n v="354.96750705803811"/>
    <n v="354.96750705803811"/>
    <n v="354.96750705803811"/>
    <n v="4259.6100846964564"/>
  </r>
  <r>
    <s v="DE Florida"/>
    <x v="31"/>
    <s v="Customer Delivery"/>
    <s v="PEF Distribution Expansion Field Ops IK New Cust-365 "/>
    <s v="AFUDC Not Eligible"/>
    <s v="Expansion"/>
    <s v="Other Transmission &amp; Distribution Expansion"/>
    <s v="Distribution - Customer Additions"/>
    <s v="IK - Other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3.0924154979000562"/>
    <n v="6.2018021047998726"/>
    <n v="9.2919289176633342"/>
    <n v="12.362250559184336"/>
    <n v="15.430401568618137"/>
    <n v="19.998743450272801"/>
    <n v="23.050228842957658"/>
    <n v="26.127280017287063"/>
    <n v="29.209079042371066"/>
    <n v="32.290505138090857"/>
    <n v="35.394283181766241"/>
    <n v="212.44891832091142"/>
    <n v="39.999519728454615"/>
    <n v="43.192843459347678"/>
    <n v="46.323008399769748"/>
    <n v="49.448400566422031"/>
    <n v="52.559261611495579"/>
    <n v="55.75202255624901"/>
    <n v="60.289763327185099"/>
    <n v="63.387970427402891"/>
    <n v="66.507296499183695"/>
    <n v="69.622540221203721"/>
    <n v="72.733784719432578"/>
    <n v="75.94068217668773"/>
    <n v="695.75709369283436"/>
    <n v="80.478907798968436"/>
    <n v="86.050066663491677"/>
    <n v="91.511036995608691"/>
    <n v="96.963680617646617"/>
    <n v="102.39097285234737"/>
    <n v="107.96114986496495"/>
    <n v="115.87781502369569"/>
    <n v="121.28303084429149"/>
    <n v="126.72509139331075"/>
    <n v="132.16002976463227"/>
    <n v="137.58799098206865"/>
    <n v="143.18283093636529"/>
    <n v="1342.1726037373919"/>
    <n v="151.10034197847452"/>
    <n v="156.81077977150096"/>
    <n v="162.40827431966369"/>
    <n v="167.99723399005975"/>
    <n v="173.56020848863142"/>
    <n v="179.26963988346213"/>
    <n v="187.38422160990163"/>
    <n v="192.92456778418654"/>
    <n v="198.50267980482036"/>
    <n v="204.07349159336911"/>
    <n v="209.63715179923963"/>
    <n v="215.37186270910058"/>
    <n v="2199.0404537324107"/>
    <n v="223.48731145501765"/>
    <n v="229.34050931135272"/>
    <n v="235.0779403591375"/>
    <n v="240.80662315852896"/>
    <n v="246.5086711608117"/>
    <n v="252.36083745915158"/>
    <n v="260.67828247610868"/>
    <n v="266.35713644949061"/>
    <n v="272.07470040955036"/>
    <n v="277.78478163284979"/>
    <n v="283.48753248500805"/>
    <n v="289.36561028235144"/>
    <n v="3077.3299366393594"/>
    <n v="297.68394401946199"/>
    <n v="297.68394401946199"/>
    <n v="297.68394401946199"/>
    <n v="297.68394401946199"/>
    <n v="297.68394401946199"/>
    <n v="297.68394401946199"/>
    <n v="297.68394401946199"/>
    <n v="297.68394401946199"/>
    <n v="297.68394401946199"/>
    <n v="297.68394401946199"/>
    <n v="297.68394401946199"/>
    <n v="297.68394401946199"/>
    <n v="3572.2073282335446"/>
  </r>
  <r>
    <s v="DE Florida"/>
    <x v="31"/>
    <s v="Customer Delivery"/>
    <s v="PEF Distribution Expansion Field Ops IK New Cust-366 "/>
    <s v="AFUDC Not Eligible"/>
    <s v="Expansion"/>
    <s v="Other Transmission &amp; Distribution Expansion"/>
    <s v="Distribution - Customer Additions"/>
    <s v="IK - Other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.65301403050644713"/>
    <n v="1.3096117878108045"/>
    <n v="1.962142525098304"/>
    <n v="2.6104910770449292"/>
    <n v="3.258381264580636"/>
    <n v="4.2230612524077857"/>
    <n v="4.8674322228229316"/>
    <n v="5.5172018255131006"/>
    <n v="6.1679740144209383"/>
    <n v="6.8186674532037106"/>
    <n v="7.474080870797243"/>
    <n v="44.862058324206835"/>
    <n v="8.4465517696239658"/>
    <n v="9.1208742213250389"/>
    <n v="9.7818596630559487"/>
    <n v="10.441837255667545"/>
    <n v="11.098746364669374"/>
    <n v="11.772949974886954"/>
    <n v="12.731168038479831"/>
    <n v="13.385405060390621"/>
    <n v="14.044101698012781"/>
    <n v="14.701936280819526"/>
    <n v="15.358926362216762"/>
    <n v="16.036115127893662"/>
    <n v="146.920471817042"/>
    <n v="16.994435575765419"/>
    <n v="18.170876767448398"/>
    <n v="19.324049850731299"/>
    <n v="20.475464613175305"/>
    <n v="21.621526016102017"/>
    <n v="22.797759873717876"/>
    <n v="24.46949303013529"/>
    <n v="25.610892637635004"/>
    <n v="26.760072611350765"/>
    <n v="27.907748620914379"/>
    <n v="29.053951290472671"/>
    <n v="30.235393131060267"/>
    <n v="283.42166401850869"/>
    <n v="31.907304910765372"/>
    <n v="33.113157233843957"/>
    <n v="34.295159743802913"/>
    <n v="35.475359974750148"/>
    <n v="36.650073011729809"/>
    <n v="37.855712817371689"/>
    <n v="39.569239447079042"/>
    <n v="40.739174143343419"/>
    <n v="41.917083715651188"/>
    <n v="43.093451724573129"/>
    <n v="44.268309559862352"/>
    <n v="45.479287548500054"/>
    <n v="464.36331383127305"/>
    <n v="47.192997264515341"/>
    <n v="48.428995870046634"/>
    <n v="49.64054841763712"/>
    <n v="50.850253629278882"/>
    <n v="52.054334467220492"/>
    <n v="53.290115242383685"/>
    <n v="55.046480001421429"/>
    <n v="56.245663040231413"/>
    <n v="57.453020326816414"/>
    <n v="58.65879751096368"/>
    <n v="59.863026767169508"/>
    <n v="61.104279179789984"/>
    <n v="649.8285117174745"/>
    <n v="62.860831605765298"/>
    <n v="62.860831605765298"/>
    <n v="62.860831605765298"/>
    <n v="62.860831605765298"/>
    <n v="62.860831605765298"/>
    <n v="62.860831605765298"/>
    <n v="62.860831605765298"/>
    <n v="62.860831605765298"/>
    <n v="62.860831605765298"/>
    <n v="62.860831605765298"/>
    <n v="62.860831605765298"/>
    <n v="62.860831605765298"/>
    <n v="754.32997926918335"/>
  </r>
  <r>
    <s v="DE Florida"/>
    <x v="31"/>
    <s v="Customer Delivery"/>
    <s v="PEF Distribution Expansion Field Ops IK New Cust-367 "/>
    <s v="AFUDC Not Eligible"/>
    <s v="Expansion"/>
    <s v="Other Transmission &amp; Distribution Expansion"/>
    <s v="Distribution - Customer Additions"/>
    <s v="IK - Other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3.6971158662437662"/>
    <n v="7.4145214239579609"/>
    <n v="11.108901068705194"/>
    <n v="14.779602778435736"/>
    <n v="18.447709404053288"/>
    <n v="23.909358805487386"/>
    <n v="27.557540968772788"/>
    <n v="31.236288124703957"/>
    <n v="34.920711540622591"/>
    <n v="38.604689103430488"/>
    <n v="42.315389382343085"/>
    <n v="253.99182846675626"/>
    <n v="47.821147944259813"/>
    <n v="51.638903947473018"/>
    <n v="55.381150897487643"/>
    <n v="59.117691790977084"/>
    <n v="62.836860103007311"/>
    <n v="66.653943271160841"/>
    <n v="72.079007727253938"/>
    <n v="75.783047703415775"/>
    <n v="79.512336319321349"/>
    <n v="83.236744310329541"/>
    <n v="86.956371057115859"/>
    <n v="90.790355034587833"/>
    <n v="831.80756010639004"/>
    <n v="96.215999151337854"/>
    <n v="102.87655944939959"/>
    <n v="109.40538461261892"/>
    <n v="115.92425483541827"/>
    <n v="122.41281638310984"/>
    <n v="129.07220283494308"/>
    <n v="138.53691689741001"/>
    <n v="144.99908514150232"/>
    <n v="151.50530284483605"/>
    <n v="158.00300567807489"/>
    <n v="164.49236702343114"/>
    <n v="171.18123908394571"/>
    <n v="1604.6251339360276"/>
    <n v="180.64696442733782"/>
    <n v="187.47403887553975"/>
    <n v="194.16608480770603"/>
    <n v="200.84792692572859"/>
    <n v="207.49870265111636"/>
    <n v="214.32457390690894"/>
    <n v="224.02590602369932"/>
    <n v="230.64962861233244"/>
    <n v="237.31850189763165"/>
    <n v="243.97864744090123"/>
    <n v="250.63024295891242"/>
    <n v="257.48633696423502"/>
    <n v="2629.047555492049"/>
    <n v="267.18870564333781"/>
    <n v="274.18645543155986"/>
    <n v="281.04580102093206"/>
    <n v="287.89468770308048"/>
    <n v="294.71173133970035"/>
    <n v="301.70824785597091"/>
    <n v="311.6521111140641"/>
    <n v="318.44142529153834"/>
    <n v="325.27701892303503"/>
    <n v="332.10366662089604"/>
    <n v="338.92155054477217"/>
    <n v="345.94904537257685"/>
    <n v="3679.0804468614642"/>
    <n v="355.89397110333783"/>
    <n v="355.89397110333783"/>
    <n v="355.89397110333783"/>
    <n v="355.89397110333783"/>
    <n v="355.89397110333783"/>
    <n v="355.89397110333783"/>
    <n v="355.89397110333783"/>
    <n v="355.89397110333783"/>
    <n v="355.89397110333783"/>
    <n v="355.89397110333783"/>
    <n v="355.89397110333783"/>
    <n v="355.89397110333783"/>
    <n v="4270.7276532400529"/>
  </r>
  <r>
    <s v="DE Florida"/>
    <x v="31"/>
    <s v="Customer Delivery"/>
    <s v="PEF Distribution Expansion Field Ops IK New Cust-368 "/>
    <s v="AFUDC Not Eligible"/>
    <s v="Expansion"/>
    <s v="Other Transmission &amp; Distribution Expansion"/>
    <s v="Distribution - Customer Additions"/>
    <s v="IK - Other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2.7336714772985333"/>
    <n v="5.482345284213598"/>
    <n v="8.2139935815709784"/>
    <n v="10.928134260033469"/>
    <n v="13.640356116452631"/>
    <n v="17.678735146989776"/>
    <n v="20.376224726588731"/>
    <n v="23.096314260211965"/>
    <n v="25.820600857326557"/>
    <n v="28.544557787756098"/>
    <n v="31.288273667987099"/>
    <n v="187.80320716642944"/>
    <n v="35.35926729819095"/>
    <n v="38.182140876094948"/>
    <n v="40.949182569774955"/>
    <n v="43.71200516821019"/>
    <n v="46.461982367112306"/>
    <n v="49.284358446404369"/>
    <n v="53.295686330806127"/>
    <n v="56.034477539937129"/>
    <n v="58.791937757236965"/>
    <n v="61.545789208797217"/>
    <n v="64.296105377334641"/>
    <n v="67.130978024775672"/>
    <n v="615.04391096467543"/>
    <n v="71.142734514030948"/>
    <n v="76.067595111829561"/>
    <n v="80.895049914034672"/>
    <n v="85.715143970051216"/>
    <n v="90.512827599147187"/>
    <n v="95.436820247587193"/>
    <n v="102.43508995310104"/>
    <n v="107.21325820584353"/>
    <n v="112.02399690858785"/>
    <n v="116.82843966229051"/>
    <n v="121.62671466686068"/>
    <n v="126.57250916167676"/>
    <n v="1186.4701799150412"/>
    <n v="133.57152661569756"/>
    <n v="138.61950961101257"/>
    <n v="143.56765164838839"/>
    <n v="148.50824891960184"/>
    <n v="153.4258754992056"/>
    <n v="158.47296884627244"/>
    <n v="165.64619654856583"/>
    <n v="170.54381986390993"/>
    <n v="175.47482789634279"/>
    <n v="180.39938257987967"/>
    <n v="185.31761531945045"/>
    <n v="190.38705556295989"/>
    <n v="1943.9346789112867"/>
    <n v="197.56104973069753"/>
    <n v="202.73523095198524"/>
    <n v="207.8070752180646"/>
    <n v="212.8711861008436"/>
    <n v="217.91175203086084"/>
    <n v="223.08502136293197"/>
    <n v="230.43757784096965"/>
    <n v="235.457640430466"/>
    <n v="240.51192234605733"/>
    <n v="245.5595895807547"/>
    <n v="250.6007768245762"/>
    <n v="255.79695171952949"/>
    <n v="2720.3357741377376"/>
    <n v="263.15029381236423"/>
    <n v="263.15029381236423"/>
    <n v="263.15029381236423"/>
    <n v="263.15029381236423"/>
    <n v="263.15029381236423"/>
    <n v="263.15029381236423"/>
    <n v="263.15029381236423"/>
    <n v="263.15029381236423"/>
    <n v="263.15029381236423"/>
    <n v="263.15029381236423"/>
    <n v="263.15029381236423"/>
    <n v="263.15029381236423"/>
    <n v="3157.8035257483698"/>
  </r>
  <r>
    <s v="DE Florida"/>
    <x v="31"/>
    <s v="Customer Delivery"/>
    <s v="PEF Distribution Expansion Field Ops IK New Cust-369 "/>
    <s v="AFUDC Not Eligible"/>
    <s v="Expansion"/>
    <s v="Other Transmission &amp; Distribution Expansion"/>
    <s v="Distribution - Customer Additions"/>
    <s v="IK - Other - Distrib Lines OH/UG (Line Ext)"/>
    <s v="~"/>
    <s v="PEF Distribution U/G Services 369.2"/>
    <n v="0"/>
    <n v="0"/>
    <n v="0"/>
    <n v="0"/>
    <n v="0"/>
    <n v="0"/>
    <n v="0"/>
    <n v="0"/>
    <n v="0"/>
    <n v="0"/>
    <n v="0"/>
    <n v="0"/>
    <n v="0"/>
    <n v="0"/>
    <n v="1.3015153171257381"/>
    <n v="2.6101733220069856"/>
    <n v="3.9107253925595442"/>
    <n v="5.2029419940013018"/>
    <n v="6.494245034211958"/>
    <n v="8.4169384552215583"/>
    <n v="9.7012273812283443"/>
    <n v="10.996276263789239"/>
    <n v="12.293323390274578"/>
    <n v="13.590213560723427"/>
    <n v="14.896511070726605"/>
    <n v="89.414091181869281"/>
    <n v="16.834732473565996"/>
    <n v="18.178717378285523"/>
    <n v="19.496120430319042"/>
    <n v="20.811514748994842"/>
    <n v="22.120793305632006"/>
    <n v="23.464541348655086"/>
    <n v="25.374355577218399"/>
    <n v="26.678308425501363"/>
    <n v="27.991149686415127"/>
    <n v="29.302272795047244"/>
    <n v="30.61171273690427"/>
    <n v="31.961410461515804"/>
    <n v="292.82562936805471"/>
    <n v="33.871428751096154"/>
    <n v="36.216180475821332"/>
    <n v="38.514556795054176"/>
    <n v="40.809428624773432"/>
    <n v="43.093630733770574"/>
    <n v="45.437969223295468"/>
    <n v="48.769881799547953"/>
    <n v="51.044792536443339"/>
    <n v="53.335210233850667"/>
    <n v="55.622630397199693"/>
    <n v="57.907114063133449"/>
    <n v="60.261832525020466"/>
    <n v="564.88465615900668"/>
    <n v="63.594101110429513"/>
    <n v="65.997472563249516"/>
    <n v="68.353309206947571"/>
    <n v="70.705553747496751"/>
    <n v="73.046861820051177"/>
    <n v="75.449809706626098"/>
    <n v="78.865021425894909"/>
    <n v="81.196805838340083"/>
    <n v="83.54448489149344"/>
    <n v="85.889091471041766"/>
    <n v="88.2306881395685"/>
    <n v="90.644275501953643"/>
    <n v="925.51747542309306"/>
    <n v="94.059852125429543"/>
    <n v="96.523306965040931"/>
    <n v="98.938038643093563"/>
    <n v="101.34908841676307"/>
    <n v="103.74892831483122"/>
    <n v="106.21194899919996"/>
    <n v="109.71253973321183"/>
    <n v="112.10261788323248"/>
    <n v="114.50898803403001"/>
    <n v="116.91220890053235"/>
    <n v="119.31234460936409"/>
    <n v="121.78627075245618"/>
    <n v="1295.1661333771851"/>
    <n v="125.28723552476289"/>
    <n v="125.28723552476289"/>
    <n v="125.28723552476289"/>
    <n v="125.28723552476289"/>
    <n v="125.28723552476289"/>
    <n v="125.28723552476289"/>
    <n v="125.28723552476289"/>
    <n v="125.28723552476289"/>
    <n v="125.28723552476289"/>
    <n v="125.28723552476289"/>
    <n v="125.28723552476289"/>
    <n v="125.28723552476289"/>
    <n v="1503.446826297155"/>
  </r>
  <r>
    <s v="DE Florida"/>
    <x v="31"/>
    <s v="Customer Delivery"/>
    <s v="PEF Distribution Expansion Field Ops IK New Cust-370 "/>
    <s v="AFUDC Not Eligible"/>
    <s v="Expansion"/>
    <s v="Other Transmission &amp; Distribution Expansion"/>
    <s v="Distribution - Customer Additions"/>
    <s v="IK - Other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2.2690281303663129"/>
    <n v="4.5505086377660851"/>
    <n v="6.817857468978354"/>
    <n v="9.0706744590026336"/>
    <n v="11.321898770012764"/>
    <n v="14.673872735233143"/>
    <n v="16.912868821013213"/>
    <n v="19.170623536662283"/>
    <n v="21.431861939069574"/>
    <n v="23.692826708383709"/>
    <n v="25.970191990085059"/>
    <n v="155.88221319657313"/>
    <n v="29.349237037079131"/>
    <n v="31.692305547660247"/>
    <n v="33.98903194400868"/>
    <n v="36.282256366592307"/>
    <n v="38.564818727868101"/>
    <n v="40.907474299895831"/>
    <n v="44.236995014222828"/>
    <n v="46.510272673343515"/>
    <n v="48.799046161078905"/>
    <n v="51.084824266579439"/>
    <n v="53.367667982672089"/>
    <n v="55.720696075647737"/>
    <n v="510.50462609664885"/>
    <n v="59.050572544672235"/>
    <n v="63.138354736083762"/>
    <n v="67.145287192023531"/>
    <n v="71.146110007581058"/>
    <n v="75.128331495801774"/>
    <n v="79.215393263180857"/>
    <n v="85.024167279176723"/>
    <n v="88.99019041897067"/>
    <n v="92.983248010367845"/>
    <n v="96.971079774990912"/>
    <n v="100.95379212261444"/>
    <n v="105.05895007720252"/>
    <n v="984.80547692266634"/>
    <n v="110.86834476689447"/>
    <n v="115.05831775685957"/>
    <n v="119.16541984225832"/>
    <n v="123.26625955187937"/>
    <n v="127.34803291807283"/>
    <n v="131.53726747406668"/>
    <n v="137.49125550282454"/>
    <n v="141.55642557676509"/>
    <n v="145.64930593875718"/>
    <n v="149.73682983310783"/>
    <n v="153.8191063297381"/>
    <n v="158.02688946099272"/>
    <n v="1613.5234549522165"/>
    <n v="163.98151365578335"/>
    <n v="168.2762372583652"/>
    <n v="172.48601815829457"/>
    <n v="176.68938012112699"/>
    <n v="180.87319907608565"/>
    <n v="185.16716578361999"/>
    <n v="191.27000534316784"/>
    <n v="195.43680591846399"/>
    <n v="199.6320095475302"/>
    <n v="203.82172279561755"/>
    <n v="208.0060574594286"/>
    <n v="212.31903646230646"/>
    <n v="2257.9591515797902"/>
    <n v="218.42252810022771"/>
    <n v="218.42252810022771"/>
    <n v="218.42252810022771"/>
    <n v="218.42252810022771"/>
    <n v="218.42252810022771"/>
    <n v="218.42252810022771"/>
    <n v="218.42252810022771"/>
    <n v="218.42252810022771"/>
    <n v="218.42252810022771"/>
    <n v="218.42252810022771"/>
    <n v="218.42252810022771"/>
    <n v="218.42252810022771"/>
    <n v="2621.0703372027324"/>
  </r>
  <r>
    <s v="DE Florida"/>
    <x v="31"/>
    <s v="Customer Delivery"/>
    <s v="PEF Distribution Maintenance HW-362"/>
    <s v="AFUDC Not Eligible"/>
    <s v="Maintenance"/>
    <s v="Maintenance"/>
    <s v="Distribution Operations"/>
    <s v="HW - Distribution Highway Jobs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49.477292083586441"/>
    <n v="49.477292083586441"/>
    <n v="49.477292083586441"/>
    <n v="51.552761863637038"/>
    <n v="51.552761863637038"/>
    <n v="51.552761863637038"/>
    <n v="52.658309005227558"/>
    <n v="52.658309005227558"/>
    <n v="52.658309005227558"/>
    <n v="461.0650888573532"/>
    <n v="53.699549430835063"/>
    <n v="53.699549430835063"/>
    <n v="53.699549430835063"/>
    <n v="55.14432697568126"/>
    <n v="55.14432697568126"/>
    <n v="55.14432697568126"/>
    <n v="56.671432944782012"/>
    <n v="56.671432944782012"/>
    <n v="56.671432944782012"/>
    <n v="58.167322304919665"/>
    <n v="58.167322304919665"/>
    <n v="58.167322304919665"/>
    <n v="671.04789496865408"/>
    <n v="59.590030207404794"/>
    <n v="59.590030207404794"/>
    <n v="59.590030207404794"/>
    <n v="61.13940314830711"/>
    <n v="61.13940314830711"/>
    <n v="61.13940314830711"/>
    <n v="62.703448381377562"/>
    <n v="62.703448381377562"/>
    <n v="62.703448381377562"/>
    <n v="64.214110658253617"/>
    <n v="64.214110658253617"/>
    <n v="64.214110658253617"/>
    <n v="742.94097718602927"/>
    <n v="65.742278982930671"/>
    <n v="65.742278982930671"/>
    <n v="65.742278982930671"/>
    <n v="67.779129580348211"/>
    <n v="67.779129580348211"/>
    <n v="67.779129580348211"/>
    <n v="69.898342489693121"/>
    <n v="69.898342489693121"/>
    <n v="69.898342489693121"/>
    <n v="71.700015308683618"/>
    <n v="71.700015308683618"/>
    <n v="71.700015308683618"/>
    <n v="825.35929908496701"/>
    <n v="73.605786631299253"/>
    <n v="73.605786631299253"/>
    <n v="73.605786631299253"/>
    <n v="75.744706840508755"/>
    <n v="75.744706840508755"/>
    <n v="75.744706840508755"/>
    <n v="77.905057294366713"/>
    <n v="77.905057294366713"/>
    <n v="77.905057294366713"/>
    <n v="79.991694562383344"/>
    <n v="79.991694562383344"/>
    <n v="79.991694562383344"/>
    <n v="921.74173598567427"/>
    <n v="82.102512936162029"/>
    <n v="82.102512936162029"/>
    <n v="82.102512936162029"/>
    <n v="82.102512936162029"/>
    <n v="82.102512936162029"/>
    <n v="82.102512936162029"/>
    <n v="82.102512936162029"/>
    <n v="82.102512936162029"/>
    <n v="82.102512936162029"/>
    <n v="82.102512936162029"/>
    <n v="82.102512936162029"/>
    <n v="82.102512936162029"/>
    <n v="985.2301552339444"/>
  </r>
  <r>
    <s v="DE Florida"/>
    <x v="31"/>
    <s v="Customer Delivery"/>
    <s v="PEF Distribution Maintenance HW-364 "/>
    <s v="AFUDC Not Eligible"/>
    <s v="Maintenance"/>
    <s v="Maintenance"/>
    <s v="Distribution Operations"/>
    <s v="HW - Distribution Highway Jobs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1.9572141533076843"/>
    <n v="1.9572141533076843"/>
    <n v="1.9572141533076843"/>
    <n v="3.7179279204547449"/>
    <n v="3.7179279204547449"/>
    <n v="3.7179279204547449"/>
    <n v="5.4400144054115707"/>
    <n v="5.4400144054115707"/>
    <n v="5.4400144054115707"/>
    <n v="33.345469437521999"/>
    <n v="7.0901330309465482"/>
    <n v="7.0901330309465482"/>
    <n v="7.0901330309465482"/>
    <n v="9.380598832531156"/>
    <n v="9.380598832531156"/>
    <n v="9.380598832531156"/>
    <n v="11.801595991426231"/>
    <n v="11.801595991426231"/>
    <n v="11.801595991426231"/>
    <n v="14.173104140057173"/>
    <n v="14.173104140057173"/>
    <n v="14.173104140057173"/>
    <n v="127.33629598488334"/>
    <n v="16.428594071727076"/>
    <n v="16.428594071727076"/>
    <n v="16.428594071727076"/>
    <n v="18.884892418458413"/>
    <n v="18.884892418458413"/>
    <n v="18.884892418458413"/>
    <n v="21.36445148315309"/>
    <n v="21.36445148315309"/>
    <n v="21.36445148315309"/>
    <n v="23.75937987979983"/>
    <n v="23.75937987979983"/>
    <n v="23.75937987979983"/>
    <n v="241.31195355941523"/>
    <n v="26.182061488817979"/>
    <n v="26.182061488817979"/>
    <n v="26.182061488817979"/>
    <n v="29.411182524109687"/>
    <n v="29.411182524109687"/>
    <n v="29.411182524109687"/>
    <n v="32.7708766482166"/>
    <n v="32.7708766482166"/>
    <n v="32.7708766482166"/>
    <n v="35.627158599328638"/>
    <n v="35.627158599328638"/>
    <n v="35.627158599328638"/>
    <n v="371.97383778141869"/>
    <n v="38.64847311013088"/>
    <n v="38.64847311013088"/>
    <n v="38.64847311013088"/>
    <n v="42.03941020150414"/>
    <n v="42.03941020150414"/>
    <n v="42.03941020150414"/>
    <n v="45.46432173060667"/>
    <n v="45.46432173060667"/>
    <n v="45.46432173060667"/>
    <n v="48.772372062682599"/>
    <n v="48.772372062682599"/>
    <n v="48.772372062682599"/>
    <n v="524.77373131477293"/>
    <n v="52.118757910074095"/>
    <n v="52.118757910074095"/>
    <n v="52.118757910074095"/>
    <n v="52.118757910074095"/>
    <n v="52.118757910074095"/>
    <n v="52.118757910074095"/>
    <n v="52.118757910074095"/>
    <n v="52.118757910074095"/>
    <n v="52.118757910074095"/>
    <n v="52.118757910074095"/>
    <n v="52.118757910074095"/>
    <n v="52.118757910074095"/>
    <n v="625.42509492088936"/>
  </r>
  <r>
    <s v="DE Florida"/>
    <x v="31"/>
    <s v="Customer Delivery"/>
    <s v="PEF Distribution Maintenance HW-365 "/>
    <s v="AFUDC Not Eligible"/>
    <s v="Maintenance"/>
    <s v="Maintenance"/>
    <s v="Distribution Operations"/>
    <s v="HW - Distribution Highway Jobs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1.3412368025986527"/>
    <n v="1.3412368025986527"/>
    <n v="1.3412368025986527"/>
    <n v="2.811809434382905"/>
    <n v="2.811809434382905"/>
    <n v="2.811809434382905"/>
    <n v="4.255870847719712"/>
    <n v="4.255870847719712"/>
    <n v="4.255870847719712"/>
    <n v="25.22675125410381"/>
    <n v="5.6396960036732109"/>
    <n v="5.6396960036732109"/>
    <n v="5.6396960036732109"/>
    <n v="7.5605334309114847"/>
    <n v="7.5605334309114847"/>
    <n v="7.5605334309114847"/>
    <n v="9.5908375135499035"/>
    <n v="9.5908375135499035"/>
    <n v="9.5908375135499035"/>
    <n v="11.579638971129587"/>
    <n v="11.579638971129587"/>
    <n v="11.579638971129587"/>
    <n v="103.11211775779253"/>
    <n v="13.471144874785619"/>
    <n v="13.471144874785619"/>
    <n v="13.471144874785619"/>
    <n v="15.531053349102752"/>
    <n v="15.531053349102752"/>
    <n v="15.531053349102752"/>
    <n v="17.610468798260769"/>
    <n v="17.610468798260769"/>
    <n v="17.610468798260769"/>
    <n v="19.6189110162838"/>
    <n v="19.6189110162838"/>
    <n v="19.6189110162838"/>
    <n v="198.69473411529879"/>
    <n v="21.650627718625657"/>
    <n v="21.650627718625657"/>
    <n v="21.650627718625657"/>
    <n v="24.358643132976567"/>
    <n v="24.358643132976567"/>
    <n v="24.358643132976567"/>
    <n v="27.176160152670377"/>
    <n v="27.176160152670377"/>
    <n v="27.176160152670377"/>
    <n v="29.571504107513796"/>
    <n v="29.571504107513796"/>
    <n v="29.571504107513796"/>
    <n v="308.27080533535923"/>
    <n v="32.105248175151523"/>
    <n v="32.105248175151523"/>
    <n v="32.105248175151523"/>
    <n v="34.948966268147529"/>
    <n v="34.948966268147529"/>
    <n v="34.948966268147529"/>
    <n v="37.82117610860648"/>
    <n v="37.82117610860648"/>
    <n v="37.82117610860648"/>
    <n v="40.595383452587626"/>
    <n v="40.595383452587626"/>
    <n v="40.595383452587626"/>
    <n v="436.41232201347947"/>
    <n v="43.401739844330379"/>
    <n v="43.401739844330379"/>
    <n v="43.401739844330379"/>
    <n v="43.401739844330379"/>
    <n v="43.401739844330379"/>
    <n v="43.401739844330379"/>
    <n v="43.401739844330379"/>
    <n v="43.401739844330379"/>
    <n v="43.401739844330379"/>
    <n v="43.401739844330379"/>
    <n v="43.401739844330379"/>
    <n v="43.401739844330379"/>
    <n v="520.82087813196461"/>
  </r>
  <r>
    <s v="DE Florida"/>
    <x v="31"/>
    <s v="Customer Delivery"/>
    <s v="PEF Distribution Maintenance HW-366 "/>
    <s v="AFUDC Not Eligible"/>
    <s v="Maintenance"/>
    <s v="Maintenance"/>
    <s v="Distribution Operations"/>
    <s v="HW - Distribution Highway Jobs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.28322405282319918"/>
    <n v="0.28322405282319918"/>
    <n v="0.28322405282319918"/>
    <n v="0.59375947799035844"/>
    <n v="0.59375947799035844"/>
    <n v="0.59375947799035844"/>
    <n v="0.89869662646288884"/>
    <n v="0.89869662646288884"/>
    <n v="0.89869662646288884"/>
    <n v="5.3270404718293394"/>
    <n v="1.1909139055507234"/>
    <n v="1.1909139055507234"/>
    <n v="1.1909139055507234"/>
    <n v="1.5965300949535601"/>
    <n v="1.5965300949535601"/>
    <n v="1.5965300949535601"/>
    <n v="2.0252619561985057"/>
    <n v="2.0252619561985057"/>
    <n v="2.0252619561985057"/>
    <n v="2.4452298604381242"/>
    <n v="2.4452298604381242"/>
    <n v="2.4452298604381242"/>
    <n v="21.773807451422744"/>
    <n v="2.8446522196624682"/>
    <n v="2.8446522196624682"/>
    <n v="2.8446522196624682"/>
    <n v="3.2796355316403232"/>
    <n v="3.2796355316403232"/>
    <n v="3.2796355316403232"/>
    <n v="3.7187380598982958"/>
    <n v="3.7187380598982958"/>
    <n v="3.7187380598982958"/>
    <n v="4.1428534314326653"/>
    <n v="4.1428534314326653"/>
    <n v="4.1428534314326653"/>
    <n v="41.95763772790125"/>
    <n v="4.5718835903956059"/>
    <n v="4.5718835903956059"/>
    <n v="4.5718835903956059"/>
    <n v="5.1437252661341049"/>
    <n v="5.1437252661341049"/>
    <n v="5.1437252661341049"/>
    <n v="5.7386899939658456"/>
    <n v="5.7386899939658456"/>
    <n v="5.7386899939658456"/>
    <n v="6.2445059852075584"/>
    <n v="6.2445059852075584"/>
    <n v="6.2445059852075584"/>
    <n v="65.096414507109344"/>
    <n v="6.7795474202939721"/>
    <n v="6.7795474202939721"/>
    <n v="6.7795474202939721"/>
    <n v="7.3800449326083548"/>
    <n v="7.3800449326083548"/>
    <n v="7.3800449326083548"/>
    <n v="7.9865589426603734"/>
    <n v="7.9865589426603734"/>
    <n v="7.9865589426603734"/>
    <n v="8.5723781252326692"/>
    <n v="8.5723781252326692"/>
    <n v="8.5723781252326692"/>
    <n v="92.155588262386132"/>
    <n v="9.1649861042231731"/>
    <n v="9.1649861042231731"/>
    <n v="9.1649861042231731"/>
    <n v="9.1649861042231731"/>
    <n v="9.1649861042231731"/>
    <n v="9.1649861042231731"/>
    <n v="9.1649861042231731"/>
    <n v="9.1649861042231731"/>
    <n v="9.1649861042231731"/>
    <n v="9.1649861042231731"/>
    <n v="9.1649861042231731"/>
    <n v="9.1649861042231731"/>
    <n v="109.97983325067808"/>
  </r>
  <r>
    <s v="DE Florida"/>
    <x v="31"/>
    <s v="Customer Delivery"/>
    <s v="PEF Distribution Maintenance HW-367 "/>
    <s v="AFUDC Not Eligible"/>
    <s v="Maintenance"/>
    <s v="Maintenance"/>
    <s v="Distribution Operations"/>
    <s v="HW - Distribution Highway Jobs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1.6035063420956266"/>
    <n v="1.6035063420956266"/>
    <n v="1.6035063420956266"/>
    <n v="3.3616392363090331"/>
    <n v="3.3616392363090331"/>
    <n v="3.3616392363090331"/>
    <n v="5.0880768274746879"/>
    <n v="5.0880768274746879"/>
    <n v="5.0880768274746879"/>
    <n v="30.159667217638042"/>
    <n v="6.7424993795725978"/>
    <n v="6.7424993795725978"/>
    <n v="6.7424993795725978"/>
    <n v="9.0389432221092445"/>
    <n v="9.0389432221092445"/>
    <n v="9.0389432221092445"/>
    <n v="11.46625916407087"/>
    <n v="11.46625916407087"/>
    <n v="11.46625916407087"/>
    <n v="13.843956930952329"/>
    <n v="13.843956930952329"/>
    <n v="13.843956930952329"/>
    <n v="123.27497609011512"/>
    <n v="16.105333674229307"/>
    <n v="16.105333674229307"/>
    <n v="16.105333674229307"/>
    <n v="18.568042941007786"/>
    <n v="18.568042941007786"/>
    <n v="18.568042941007786"/>
    <n v="21.054073636047004"/>
    <n v="21.054073636047004"/>
    <n v="21.054073636047004"/>
    <n v="23.455252777636836"/>
    <n v="23.455252777636836"/>
    <n v="23.455252777636836"/>
    <n v="237.54810908676282"/>
    <n v="25.884257567271785"/>
    <n v="25.884257567271785"/>
    <n v="25.884257567271785"/>
    <n v="29.121806583963792"/>
    <n v="29.121806583963792"/>
    <n v="29.121806583963792"/>
    <n v="32.490269484242049"/>
    <n v="32.490269484242049"/>
    <n v="32.490269484242049"/>
    <n v="35.354006309573705"/>
    <n v="35.354006309573705"/>
    <n v="35.354006309573705"/>
    <n v="368.55101983515408"/>
    <n v="38.383206428324115"/>
    <n v="38.383206428324115"/>
    <n v="38.383206428324115"/>
    <n v="41.782993839776218"/>
    <n v="41.782993839776218"/>
    <n v="41.782993839776218"/>
    <n v="45.216844361982282"/>
    <n v="45.216844361982282"/>
    <n v="45.216844361982282"/>
    <n v="48.533528680324217"/>
    <n v="48.533528680324217"/>
    <n v="48.533528680324217"/>
    <n v="521.74971993122051"/>
    <n v="51.888648569385808"/>
    <n v="51.888648569385808"/>
    <n v="51.888648569385808"/>
    <n v="51.888648569385808"/>
    <n v="51.888648569385808"/>
    <n v="51.888648569385808"/>
    <n v="51.888648569385808"/>
    <n v="51.888648569385808"/>
    <n v="51.888648569385808"/>
    <n v="51.888648569385808"/>
    <n v="51.888648569385808"/>
    <n v="51.888648569385808"/>
    <n v="622.66378283262975"/>
  </r>
  <r>
    <s v="DE Florida"/>
    <x v="31"/>
    <s v="Customer Delivery"/>
    <s v="PEF Distribution Maintenance HW-368 "/>
    <s v="AFUDC Not Eligible"/>
    <s v="Maintenance"/>
    <s v="Maintenance"/>
    <s v="Distribution Operations"/>
    <s v="HW - Distribution Highway Jobs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1.1856430010963295"/>
    <n v="1.1856430010963295"/>
    <n v="1.1856430010963295"/>
    <n v="2.4856178788365049"/>
    <n v="2.4856178788365049"/>
    <n v="2.4856178788365049"/>
    <n v="3.7621570437019298"/>
    <n v="3.7621570437019298"/>
    <n v="3.7621570437019298"/>
    <n v="22.300253770904291"/>
    <n v="4.985447821078747"/>
    <n v="4.985447821078747"/>
    <n v="4.985447821078747"/>
    <n v="6.6834533093239328"/>
    <n v="6.6834533093239328"/>
    <n v="6.6834533093239328"/>
    <n v="8.4782264776515177"/>
    <n v="8.4782264776515177"/>
    <n v="8.4782264776515177"/>
    <n v="10.236311645148319"/>
    <n v="10.236311645148319"/>
    <n v="10.236311645148319"/>
    <n v="91.15031775960756"/>
    <n v="11.908388292506203"/>
    <n v="11.908388292506203"/>
    <n v="11.908388292506203"/>
    <n v="13.729331515016295"/>
    <n v="13.729331515016295"/>
    <n v="13.729331515016295"/>
    <n v="15.567518753011084"/>
    <n v="15.567518753011084"/>
    <n v="15.567518753011084"/>
    <n v="17.342966201434525"/>
    <n v="17.342966201434525"/>
    <n v="17.342966201434525"/>
    <n v="175.64461428590437"/>
    <n v="19.138988114697643"/>
    <n v="19.138988114697643"/>
    <n v="19.138988114697643"/>
    <n v="21.532852879417277"/>
    <n v="21.532852879417277"/>
    <n v="21.532852879417277"/>
    <n v="24.023516219699456"/>
    <n v="24.023516219699456"/>
    <n v="24.023516219699456"/>
    <n v="26.140981822921752"/>
    <n v="26.140981822921752"/>
    <n v="26.140981822921752"/>
    <n v="272.50901711020839"/>
    <n v="28.380792059670046"/>
    <n v="28.380792059670046"/>
    <n v="28.380792059670046"/>
    <n v="30.894616946907824"/>
    <n v="30.894616946907824"/>
    <n v="30.894616946907824"/>
    <n v="33.433628319412762"/>
    <n v="33.433628319412762"/>
    <n v="33.433628319412762"/>
    <n v="35.886006240006949"/>
    <n v="35.886006240006949"/>
    <n v="35.886006240006949"/>
    <n v="385.78513069799283"/>
    <n v="38.366803671157832"/>
    <n v="38.366803671157832"/>
    <n v="38.366803671157832"/>
    <n v="38.366803671157832"/>
    <n v="38.366803671157832"/>
    <n v="38.366803671157832"/>
    <n v="38.366803671157832"/>
    <n v="38.366803671157832"/>
    <n v="38.366803671157832"/>
    <n v="38.366803671157832"/>
    <n v="38.366803671157832"/>
    <n v="38.366803671157832"/>
    <n v="460.4016440538939"/>
  </r>
  <r>
    <s v="DE Florida"/>
    <x v="31"/>
    <s v="Customer Delivery"/>
    <s v="PEF Distribution Maintenance HW-369 "/>
    <s v="AFUDC Not Eligible"/>
    <s v="Maintenance"/>
    <s v="Maintenance"/>
    <s v="Distribution Operations"/>
    <s v="HW - Distribution Highway Jobs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1.0242446315367304"/>
    <n v="1.0242446315367304"/>
    <n v="1.0242446315367304"/>
    <n v="2.1472574511011358"/>
    <n v="2.1472574511011358"/>
    <n v="2.1472574511011358"/>
    <n v="3.2500247978916939"/>
    <n v="3.2500247978916939"/>
    <n v="3.2500247978916939"/>
    <n v="19.26458064158868"/>
    <n v="4.306792315920335"/>
    <n v="4.306792315920335"/>
    <n v="4.306792315920335"/>
    <n v="5.7736529173381941"/>
    <n v="5.7736529173381941"/>
    <n v="5.7736529173381941"/>
    <n v="7.3241084767147413"/>
    <n v="7.3241084767147413"/>
    <n v="7.3241084767147413"/>
    <n v="8.8428702734173648"/>
    <n v="8.8428702734173648"/>
    <n v="8.8428702734173648"/>
    <n v="78.742271950171897"/>
    <n v="10.287331656810716"/>
    <n v="10.287331656810716"/>
    <n v="10.287331656810716"/>
    <n v="11.860394811794603"/>
    <n v="11.860394811794603"/>
    <n v="11.860394811794603"/>
    <n v="13.448354601153261"/>
    <n v="13.448354601153261"/>
    <n v="13.448354601153261"/>
    <n v="14.982115198518393"/>
    <n v="14.982115198518393"/>
    <n v="14.982115198518393"/>
    <n v="151.73458880483091"/>
    <n v="16.533649514565539"/>
    <n v="16.533649514565539"/>
    <n v="16.533649514565539"/>
    <n v="18.601643954394238"/>
    <n v="18.601643954394238"/>
    <n v="18.601643954394238"/>
    <n v="20.753260041943768"/>
    <n v="20.753260041943768"/>
    <n v="20.753260041943768"/>
    <n v="22.582480789300845"/>
    <n v="22.582480789300845"/>
    <n v="22.582480789300845"/>
    <n v="235.41310290061318"/>
    <n v="24.517391726681794"/>
    <n v="24.517391726681794"/>
    <n v="24.517391726681794"/>
    <n v="26.689016442549814"/>
    <n v="26.689016442549814"/>
    <n v="26.689016442549814"/>
    <n v="28.882399075681558"/>
    <n v="28.882399075681558"/>
    <n v="28.882399075681558"/>
    <n v="31.000941434001213"/>
    <n v="31.000941434001213"/>
    <n v="31.000941434001213"/>
    <n v="333.26924603674308"/>
    <n v="33.14403463190046"/>
    <n v="33.14403463190046"/>
    <n v="33.14403463190046"/>
    <n v="33.14403463190046"/>
    <n v="33.14403463190046"/>
    <n v="33.14403463190046"/>
    <n v="33.14403463190046"/>
    <n v="33.14403463190046"/>
    <n v="33.14403463190046"/>
    <n v="33.14403463190046"/>
    <n v="33.14403463190046"/>
    <n v="33.14403463190046"/>
    <n v="397.72841558280555"/>
  </r>
  <r>
    <s v="DE Florida"/>
    <x v="31"/>
    <s v="Customer Delivery"/>
    <s v="PEF Distribution Maintenance HW-370 "/>
    <s v="AFUDC Not Eligible"/>
    <s v="Maintenance"/>
    <s v="Maintenance"/>
    <s v="Distribution Operations"/>
    <s v="HW - Distribution Highway Jobs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"/>
    <n v="0"/>
    <n v="0.98411873716371634"/>
    <n v="0.98411873716371634"/>
    <n v="0.98411873716371634"/>
    <n v="2.0631363114615948"/>
    <n v="2.0631363114615948"/>
    <n v="2.0631363114615948"/>
    <n v="3.122701551340509"/>
    <n v="3.122701551340509"/>
    <n v="3.122701551340509"/>
    <n v="18.509869799897459"/>
    <n v="4.1380690556423234"/>
    <n v="4.1380690556423234"/>
    <n v="4.1380690556423234"/>
    <n v="5.5474638019898768"/>
    <n v="5.5474638019898768"/>
    <n v="5.5474638019898768"/>
    <n v="7.0371785831479885"/>
    <n v="7.0371785831479885"/>
    <n v="7.0371785831479885"/>
    <n v="8.4964412391611237"/>
    <n v="8.4964412391611237"/>
    <n v="8.4964412391611237"/>
    <n v="75.65745803982395"/>
    <n v="9.884314281145274"/>
    <n v="9.884314281145274"/>
    <n v="9.884314281145274"/>
    <n v="11.395750980831798"/>
    <n v="11.395750980831798"/>
    <n v="11.395750980831798"/>
    <n v="12.921500723084035"/>
    <n v="12.921500723084035"/>
    <n v="12.921500723084035"/>
    <n v="14.395174585475484"/>
    <n v="14.395174585475484"/>
    <n v="14.395174585475484"/>
    <n v="145.79022171160977"/>
    <n v="15.885925861841564"/>
    <n v="15.885925861841564"/>
    <n v="15.885925861841564"/>
    <n v="17.872904376468831"/>
    <n v="17.872904376468831"/>
    <n v="17.872904376468831"/>
    <n v="19.94022857006842"/>
    <n v="19.94022857006842"/>
    <n v="19.94022857006842"/>
    <n v="21.697787610609179"/>
    <n v="21.697787610609179"/>
    <n v="21.697787610609179"/>
    <n v="226.19053925696397"/>
    <n v="23.556896313344236"/>
    <n v="23.556896313344236"/>
    <n v="23.556896313344236"/>
    <n v="25.643445275545858"/>
    <n v="25.643445275545858"/>
    <n v="25.643445275545858"/>
    <n v="27.750899765002981"/>
    <n v="27.750899765002981"/>
    <n v="27.750899765002981"/>
    <n v="29.786445928588229"/>
    <n v="29.786445928588229"/>
    <n v="29.786445928588229"/>
    <n v="320.2130618474439"/>
    <n v="31.845581125983816"/>
    <n v="31.845581125983816"/>
    <n v="31.845581125983816"/>
    <n v="31.845581125983816"/>
    <n v="31.845581125983816"/>
    <n v="31.845581125983816"/>
    <n v="31.845581125983816"/>
    <n v="31.845581125983816"/>
    <n v="31.845581125983816"/>
    <n v="31.845581125983816"/>
    <n v="31.845581125983816"/>
    <n v="31.845581125983816"/>
    <n v="382.14697351180581"/>
  </r>
  <r>
    <s v="DE Florida"/>
    <x v="31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2.0062821271975215"/>
    <n v="4.5001959422810085"/>
    <n v="7.5946688966484253"/>
    <n v="10.951539667621734"/>
    <n v="14.677515938275377"/>
    <n v="19.395019353899112"/>
    <n v="22.564152590324738"/>
    <n v="25.531843034473091"/>
    <n v="27.565975814818202"/>
    <n v="29.756448747385281"/>
    <n v="31.500872197043122"/>
    <n v="196.04451430996764"/>
    <n v="33.227717992560784"/>
    <n v="35.40374459786387"/>
    <n v="38.064475572012377"/>
    <n v="41.191597785088149"/>
    <n v="44.559793034280354"/>
    <n v="48.478202530951741"/>
    <n v="52.986350098878248"/>
    <n v="56.042505385379513"/>
    <n v="58.847535241255144"/>
    <n v="60.953403836411482"/>
    <n v="63.252572063513028"/>
    <n v="65.07606263823368"/>
    <n v="598.0839607764284"/>
    <n v="66.847240996125848"/>
    <n v="69.097458711263599"/>
    <n v="71.915056474467178"/>
    <n v="74.930818590818475"/>
    <n v="78.222964903486655"/>
    <n v="81.69966388820913"/>
    <n v="85.469718686150046"/>
    <n v="88.646559324395895"/>
    <n v="91.559290077997474"/>
    <n v="94.080430789478328"/>
    <n v="96.467536875562715"/>
    <n v="98.449963853615827"/>
    <n v="997.38670317157107"/>
    <n v="100.41205061816783"/>
    <n v="102.82245615391115"/>
    <n v="105.84063221760297"/>
    <n v="109.07107949869784"/>
    <n v="112.59758613098906"/>
    <n v="116.32178331533811"/>
    <n v="120.36021963813468"/>
    <n v="123.76321225039999"/>
    <n v="126.88329360314205"/>
    <n v="129.58390851984998"/>
    <n v="132.14094719463981"/>
    <n v="134.26449858700525"/>
    <n v="1414.0616677278786"/>
    <n v="136.3662617883968"/>
    <n v="138.97078209959358"/>
    <n v="142.23201791410102"/>
    <n v="145.7226195714139"/>
    <n v="149.53312283120667"/>
    <n v="153.55723705833711"/>
    <n v="157.9208967298018"/>
    <n v="161.5979391386694"/>
    <n v="164.96928687883167"/>
    <n v="167.88738771248146"/>
    <n v="170.65034982248667"/>
    <n v="172.94491505280604"/>
    <n v="1862.3528165981261"/>
    <n v="175.21593743407004"/>
    <n v="175.21593743407004"/>
    <n v="175.21593743407004"/>
    <n v="175.21593743407004"/>
    <n v="175.21593743407004"/>
    <n v="175.21593743407004"/>
    <n v="175.21593743407004"/>
    <n v="175.21593743407004"/>
    <n v="175.21593743407004"/>
    <n v="175.21593743407004"/>
    <n v="175.21593743407004"/>
    <n v="175.21593743407004"/>
    <n v="2102.5912492088401"/>
  </r>
  <r>
    <s v="DE Florida"/>
    <x v="31"/>
    <s v="Customer Delivery"/>
    <s v="PEF Distribution Maintenance IK-364 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3.1806593119187161"/>
    <n v="7.1343855060249535"/>
    <n v="12.04020811410339"/>
    <n v="17.362023093095534"/>
    <n v="23.268999465255568"/>
    <n v="30.747893367815237"/>
    <n v="35.77207865188015"/>
    <n v="40.476906611075393"/>
    <n v="43.701718955150469"/>
    <n v="47.174385154997147"/>
    <n v="49.939906820105094"/>
    <n v="310.7991650514216"/>
    <n v="52.677561751733855"/>
    <n v="56.127325467073369"/>
    <n v="60.345515239444708"/>
    <n v="65.303098348865518"/>
    <n v="70.642866589072142"/>
    <n v="76.854916970494685"/>
    <n v="84.001908586005129"/>
    <n v="88.846984280448027"/>
    <n v="93.293938280762674"/>
    <n v="96.632476996759394"/>
    <n v="100.27746327863055"/>
    <n v="103.16833400815393"/>
    <n v="948.17238979744388"/>
    <n v="105.97627156625191"/>
    <n v="109.54365415540693"/>
    <n v="114.01053268723793"/>
    <n v="118.79157107056002"/>
    <n v="124.01077513146328"/>
    <n v="129.52255976563259"/>
    <n v="135.49941602974371"/>
    <n v="140.53582024305985"/>
    <n v="145.15351785844749"/>
    <n v="149.1504082119643"/>
    <n v="152.93480677601264"/>
    <n v="156.07764732793001"/>
    <n v="1581.2069808237106"/>
    <n v="159.18824152296582"/>
    <n v="163.00957786885238"/>
    <n v="167.79444320352047"/>
    <n v="172.91583270651597"/>
    <n v="178.50657989330773"/>
    <n v="184.41073579104656"/>
    <n v="190.8130706977708"/>
    <n v="196.20800493651191"/>
    <n v="201.15442581820776"/>
    <n v="205.435845597754"/>
    <n v="209.48964678635716"/>
    <n v="212.85621892439434"/>
    <n v="2241.782623747205"/>
    <n v="216.18824915450568"/>
    <n v="220.3173253540036"/>
    <n v="225.48752545754803"/>
    <n v="231.02135069330367"/>
    <n v="237.06233192523348"/>
    <n v="243.44196129801065"/>
    <n v="250.35988903107358"/>
    <n v="256.18928810687629"/>
    <n v="261.53405414855047"/>
    <n v="266.1602652201862"/>
    <n v="270.54052712081051"/>
    <n v="274.17821604186702"/>
    <n v="2952.4809835519695"/>
    <n v="277.77858130785933"/>
    <n v="277.77858130785933"/>
    <n v="277.77858130785933"/>
    <n v="277.77858130785933"/>
    <n v="277.77858130785933"/>
    <n v="277.77858130785933"/>
    <n v="277.77858130785933"/>
    <n v="277.77858130785933"/>
    <n v="277.77858130785933"/>
    <n v="277.77858130785933"/>
    <n v="277.77858130785933"/>
    <n v="277.77858130785933"/>
    <n v="3333.3429756943128"/>
  </r>
  <r>
    <s v="DE Florida"/>
    <x v="31"/>
    <s v="Customer Delivery"/>
    <s v="PEF Distribution Maintenance IK-365 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2.6673742948432255"/>
    <n v="5.9830603161308851"/>
    <n v="10.097196360445338"/>
    <n v="14.560193206313784"/>
    <n v="19.513919899488336"/>
    <n v="25.785892906717855"/>
    <n v="29.999290622413497"/>
    <n v="33.944867916086821"/>
    <n v="36.64926996255749"/>
    <n v="39.561527971873858"/>
    <n v="41.880758256519158"/>
    <n v="260.64335171339025"/>
    <n v="44.176618855425069"/>
    <n v="47.069670312743369"/>
    <n v="50.607141593440367"/>
    <n v="54.764685188589169"/>
    <n v="59.242738053595751"/>
    <n v="64.452306850727268"/>
    <n v="70.445938941167185"/>
    <n v="74.509131221930673"/>
    <n v="78.238449463070452"/>
    <n v="81.038225069347703"/>
    <n v="84.094994675852377"/>
    <n v="86.519345578431043"/>
    <n v="795.15924580432045"/>
    <n v="88.874146809713267"/>
    <n v="91.86583616874843"/>
    <n v="95.611863581789891"/>
    <n v="99.621352695743099"/>
    <n v="103.99829765788576"/>
    <n v="108.62060744026425"/>
    <n v="113.63293702335483"/>
    <n v="117.85658181508059"/>
    <n v="121.72908959184518"/>
    <n v="125.08097407325677"/>
    <n v="128.25465803662809"/>
    <n v="130.89031664664071"/>
    <n v="1326.0366615409509"/>
    <n v="133.49893271766589"/>
    <n v="136.70359355725111"/>
    <n v="140.71629204091261"/>
    <n v="145.01120745765661"/>
    <n v="149.69973705877868"/>
    <n v="154.65109843701927"/>
    <n v="160.02024422801313"/>
    <n v="164.54456057238349"/>
    <n v="168.69274326578616"/>
    <n v="172.28324068957528"/>
    <n v="175.68285191054633"/>
    <n v="178.5061369914369"/>
    <n v="1880.0106389270256"/>
    <n v="181.30045443126289"/>
    <n v="184.7631930133922"/>
    <n v="189.09904212609425"/>
    <n v="193.73983566556481"/>
    <n v="198.80594192639523"/>
    <n v="204.15604633267546"/>
    <n v="209.95758016549067"/>
    <n v="214.84624874779126"/>
    <n v="219.32849288443626"/>
    <n v="223.20814024206416"/>
    <n v="226.88152894943823"/>
    <n v="229.93217882077224"/>
    <n v="2476.0186833053776"/>
    <n v="232.95152821370075"/>
    <n v="232.95152821370075"/>
    <n v="232.95152821370075"/>
    <n v="232.95152821370075"/>
    <n v="232.95152821370075"/>
    <n v="232.95152821370075"/>
    <n v="232.95152821370075"/>
    <n v="232.95152821370075"/>
    <n v="232.95152821370075"/>
    <n v="232.95152821370075"/>
    <n v="232.95152821370075"/>
    <n v="232.95152821370075"/>
    <n v="2795.4183385644096"/>
  </r>
  <r>
    <s v="DE Florida"/>
    <x v="31"/>
    <s v="Customer Delivery"/>
    <s v="PEF Distribution Maintenance IK-366 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.56325963969837767"/>
    <n v="1.2634208871521033"/>
    <n v="2.1321878953933933"/>
    <n v="3.0746225586646014"/>
    <n v="4.1206828426510018"/>
    <n v="5.4451123623775173"/>
    <n v="6.3348400934412901"/>
    <n v="7.1680131689759179"/>
    <n v="7.7390918230813988"/>
    <n v="8.3540626579610482"/>
    <n v="8.8438060048293057"/>
    <n v="55.039099934225959"/>
    <n v="9.3286144609344301"/>
    <n v="9.9395295187230293"/>
    <n v="10.68652434538115"/>
    <n v="11.564457566812097"/>
    <n v="12.510071554384146"/>
    <n v="13.610157076438215"/>
    <n v="14.87581036636926"/>
    <n v="15.73381976704191"/>
    <n v="16.521326212195099"/>
    <n v="17.112544550872503"/>
    <n v="17.758031369325167"/>
    <n v="18.26997265125506"/>
    <n v="167.91085943973206"/>
    <n v="18.767227384367526"/>
    <n v="19.398971445828032"/>
    <n v="20.190006305483525"/>
    <n v="21.036675405529195"/>
    <n v="21.960938808352832"/>
    <n v="22.937014999695837"/>
    <n v="23.995450240853859"/>
    <n v="24.887341809352769"/>
    <n v="25.70508506319101"/>
    <n v="26.412890206608811"/>
    <n v="27.083065400686746"/>
    <n v="27.639627755626467"/>
    <n v="280.0142948255766"/>
    <n v="28.190479636863259"/>
    <n v="28.867196104195923"/>
    <n v="29.714542915063443"/>
    <n v="30.62148443986074"/>
    <n v="31.611544027279241"/>
    <n v="32.65710483639252"/>
    <n v="33.790887646540284"/>
    <n v="34.746270923247351"/>
    <n v="35.622227437414168"/>
    <n v="36.380419600085617"/>
    <n v="37.098303023923314"/>
    <n v="37.694485772067281"/>
    <n v="396.99494636293321"/>
    <n v="38.284551529768464"/>
    <n v="39.015765326763699"/>
    <n v="39.93135066989629"/>
    <n v="40.911330008382933"/>
    <n v="41.981121073201145"/>
    <n v="43.110882984027093"/>
    <n v="44.335971589959499"/>
    <n v="45.36829379145739"/>
    <n v="46.314792834477963"/>
    <n v="47.134043727402499"/>
    <n v="47.909739738190225"/>
    <n v="48.553934274628354"/>
    <n v="522.85177754815561"/>
    <n v="49.191519203924678"/>
    <n v="49.191519203924678"/>
    <n v="49.191519203924678"/>
    <n v="49.191519203924678"/>
    <n v="49.191519203924678"/>
    <n v="49.191519203924678"/>
    <n v="49.191519203924678"/>
    <n v="49.191519203924678"/>
    <n v="49.191519203924678"/>
    <n v="49.191519203924678"/>
    <n v="49.191519203924678"/>
    <n v="49.191519203924678"/>
    <n v="590.2982304470961"/>
  </r>
  <r>
    <s v="DE Florida"/>
    <x v="31"/>
    <s v="Customer Delivery"/>
    <s v="PEF Distribution Maintenance IK-367 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3.1889608085887282"/>
    <n v="7.1530061980616377"/>
    <n v="12.071632965922934"/>
    <n v="17.407337841629566"/>
    <n v="23.329731377300185"/>
    <n v="30.828145136197445"/>
    <n v="35.865443505731434"/>
    <n v="40.582551030201046"/>
    <n v="43.815780110025031"/>
    <n v="47.297509942303542"/>
    <n v="50.070249597973302"/>
    <n v="311.61034851393487"/>
    <n v="52.81504978820093"/>
    <n v="56.273817360661489"/>
    <n v="60.50301657633208"/>
    <n v="65.473538940051512"/>
    <n v="70.827243934848184"/>
    <n v="77.055507720630658"/>
    <n v="84.221152930027884"/>
    <n v="89.078874235269978"/>
    <n v="93.53743475178301"/>
    <n v="96.884687028496458"/>
    <n v="100.53918669690597"/>
    <n v="103.43760257709818"/>
    <n v="950.64711254030635"/>
    <n v="106.25286883091682"/>
    <n v="109.82956226156107"/>
    <n v="114.30809931246654"/>
    <n v="119.10161616969168"/>
    <n v="124.33444231359181"/>
    <n v="129.86061266383422"/>
    <n v="135.85306847744366"/>
    <n v="140.90261766754151"/>
    <n v="145.53236743866731"/>
    <n v="149.53968964567932"/>
    <n v="153.33396546126471"/>
    <n v="156.48500880317548"/>
    <n v="1585.3339190458344"/>
    <n v="159.60372162545787"/>
    <n v="163.4350316302118"/>
    <n v="168.23238542709692"/>
    <n v="173.3671417178353"/>
    <n v="178.97248071236334"/>
    <n v="184.89204641219592"/>
    <n v="191.31109136444732"/>
    <n v="196.72010634061601"/>
    <n v="201.67943734328082"/>
    <n v="205.97203159596532"/>
    <n v="210.03641317491144"/>
    <n v="213.41177204068413"/>
    <n v="2247.6336593850665"/>
    <n v="216.75249884441334"/>
    <n v="220.89235190146155"/>
    <n v="226.07604618804592"/>
    <n v="231.62431466567753"/>
    <n v="237.6810628127852"/>
    <n v="244.07734296981815"/>
    <n v="251.01332644177276"/>
    <n v="256.85794020493125"/>
    <n v="262.21665604541943"/>
    <n v="266.85494149284943"/>
    <n v="271.246635843798"/>
    <n v="274.89381910533655"/>
    <n v="2960.1869365163093"/>
    <n v="278.50358129735434"/>
    <n v="278.50358129735434"/>
    <n v="278.50358129735434"/>
    <n v="278.50358129735434"/>
    <n v="278.50358129735434"/>
    <n v="278.50358129735434"/>
    <n v="278.50358129735434"/>
    <n v="278.50358129735434"/>
    <n v="278.50358129735434"/>
    <n v="278.50358129735434"/>
    <n v="278.50358129735434"/>
    <n v="278.50358129735434"/>
    <n v="3342.0429755682512"/>
  </r>
  <r>
    <s v="DE Florida"/>
    <x v="31"/>
    <s v="Customer Delivery"/>
    <s v="PEF Distribution Maintenance IK-368 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2.3579383281592512"/>
    <n v="5.2889792281374586"/>
    <n v="8.9258437975025551"/>
    <n v="12.871098627944553"/>
    <n v="17.250154863000752"/>
    <n v="22.794530684391031"/>
    <n v="26.51914180658126"/>
    <n v="30.007001738894957"/>
    <n v="32.397672314244524"/>
    <n v="34.972085959502898"/>
    <n v="37.022267664622106"/>
    <n v="230.40671501298135"/>
    <n v="39.051790747579261"/>
    <n v="41.609225948831636"/>
    <n v="44.736323309574672"/>
    <n v="48.41155981948134"/>
    <n v="52.370124054855353"/>
    <n v="56.975342738894931"/>
    <n v="62.273667334080457"/>
    <n v="65.865498008918735"/>
    <n v="69.162186604773922"/>
    <n v="71.637166672269274"/>
    <n v="74.339327456177273"/>
    <n v="76.482434977738563"/>
    <n v="702.91464767317541"/>
    <n v="78.564061125659151"/>
    <n v="81.208691472158677"/>
    <n v="84.520150847253561"/>
    <n v="88.064508336341262"/>
    <n v="91.933693964482103"/>
    <n v="96.019780203510038"/>
    <n v="100.45064094179659"/>
    <n v="104.18431040025771"/>
    <n v="107.60757744252508"/>
    <n v="110.57061750239306"/>
    <n v="113.3761296771055"/>
    <n v="115.70603158420059"/>
    <n v="1172.2061934976834"/>
    <n v="118.01202809515672"/>
    <n v="120.84492358980762"/>
    <n v="124.39211813699362"/>
    <n v="128.18879027892785"/>
    <n v="132.33341432759167"/>
    <n v="136.71037964246776"/>
    <n v="141.45666315975845"/>
    <n v="145.45612395449302"/>
    <n v="149.12308549936907"/>
    <n v="152.29705756211138"/>
    <n v="155.30228769208051"/>
    <n v="157.79804995402557"/>
    <n v="1661.9149218927832"/>
    <n v="160.2682050444258"/>
    <n v="163.32923927534853"/>
    <n v="167.16209648917132"/>
    <n v="171.26452222707647"/>
    <n v="175.74292113420913"/>
    <n v="180.47237221410091"/>
    <n v="185.60088342940134"/>
    <n v="189.92242879562906"/>
    <n v="193.88469808284333"/>
    <n v="197.31427645959317"/>
    <n v="200.5615237784603"/>
    <n v="203.25827476362167"/>
    <n v="2188.7814416938809"/>
    <n v="205.92735636700007"/>
    <n v="205.92735636700007"/>
    <n v="205.92735636700007"/>
    <n v="205.92735636700007"/>
    <n v="205.92735636700007"/>
    <n v="205.92735636700007"/>
    <n v="205.92735636700007"/>
    <n v="205.92735636700007"/>
    <n v="205.92735636700007"/>
    <n v="205.92735636700007"/>
    <n v="205.92735636700007"/>
    <n v="205.92735636700007"/>
    <n v="2471.1282764040006"/>
  </r>
  <r>
    <s v="DE Florida"/>
    <x v="31"/>
    <s v="Customer Delivery"/>
    <s v="PEF Distribution Maintenance IK-369 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2.0369585717443015"/>
    <n v="4.5690048148725531"/>
    <n v="7.7107928635127534"/>
    <n v="11.118990842489593"/>
    <n v="14.90193801613831"/>
    <n v="19.691572977952301"/>
    <n v="22.909162878907139"/>
    <n v="25.922229888049909"/>
    <n v="27.987464954853699"/>
    <n v="30.211430645261856"/>
    <n v="31.982526669277068"/>
    <n v="199.04207312305948"/>
    <n v="33.735776273396183"/>
    <n v="35.945074749382357"/>
    <n v="38.646488818433561"/>
    <n v="41.821425339307822"/>
    <n v="45.241120949981514"/>
    <n v="49.219443691159611"/>
    <n v="53.796521713582749"/>
    <n v="56.8994062097509"/>
    <n v="59.747325518540123"/>
    <n v="61.885393254737679"/>
    <n v="64.219716211907496"/>
    <n v="66.071088312729927"/>
    <n v="607.22878104290999"/>
    <n v="67.869348332738198"/>
    <n v="70.15397231508075"/>
    <n v="73.014651696949215"/>
    <n v="76.076525403527214"/>
    <n v="79.419009274623193"/>
    <n v="82.948867664079842"/>
    <n v="86.776567334284536"/>
    <n v="90.001982484734839"/>
    <n v="92.959249458956279"/>
    <n v="95.518938903031582"/>
    <n v="97.942544306178263"/>
    <n v="99.955282978900769"/>
    <n v="1012.6369401530845"/>
    <n v="101.94737043229549"/>
    <n v="104.39463153822516"/>
    <n v="107.45895610186875"/>
    <n v="110.73879755117974"/>
    <n v="114.31922515683897"/>
    <n v="118.10036604160692"/>
    <n v="122.20055084246276"/>
    <n v="125.65557587466945"/>
    <n v="128.82336387908396"/>
    <n v="131.56527172394564"/>
    <n v="134.16140801818182"/>
    <n v="136.31742892500242"/>
    <n v="1435.682946085361"/>
    <n v="138.45132849516483"/>
    <n v="141.09567242927795"/>
    <n v="144.40677317467498"/>
    <n v="147.95074681129421"/>
    <n v="151.81951340821178"/>
    <n v="155.90515712576882"/>
    <n v="160.33553800364712"/>
    <n v="164.06880310723079"/>
    <n v="167.49169941107559"/>
    <n v="170.45441857491525"/>
    <n v="173.25962691380499"/>
    <n v="175.58927649347513"/>
    <n v="1890.8285539485416"/>
    <n v="177.89502324934176"/>
    <n v="177.89502324934176"/>
    <n v="177.89502324934176"/>
    <n v="177.89502324934176"/>
    <n v="177.89502324934176"/>
    <n v="177.89502324934176"/>
    <n v="177.89502324934176"/>
    <n v="177.89502324934176"/>
    <n v="177.89502324934176"/>
    <n v="177.89502324934176"/>
    <n v="177.89502324934176"/>
    <n v="177.89502324934176"/>
    <n v="2134.7402789921007"/>
  </r>
  <r>
    <s v="DE Florida"/>
    <x v="31"/>
    <s v="Customer Delivery"/>
    <s v="PEF Distribution Maintenance IK-370 "/>
    <s v="AFUDC Not Eligible"/>
    <s v="Maintenance"/>
    <s v="Maintenance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1.9571585103376956"/>
    <n v="4.3900090955429807"/>
    <n v="7.4087141896813948"/>
    <n v="10.683392316177731"/>
    <n v="14.318138431178214"/>
    <n v="18.920134248352813"/>
    <n v="22.011671575024021"/>
    <n v="24.906698416002786"/>
    <n v="26.891025659036313"/>
    <n v="29.027865081329562"/>
    <n v="30.729576497609536"/>
    <n v="191.24438402027306"/>
    <n v="32.41414064684971"/>
    <n v="34.536887458754549"/>
    <n v="37.132470701599821"/>
    <n v="40.183025640618489"/>
    <n v="43.468750966619218"/>
    <n v="47.291218599379746"/>
    <n v="51.688984625811024"/>
    <n v="54.670310256341672"/>
    <n v="57.406659237253372"/>
    <n v="59.460965850860241"/>
    <n v="61.703839174292291"/>
    <n v="63.482681765000244"/>
    <n v="583.43993492338052"/>
    <n v="65.210492998267199"/>
    <n v="67.405614358116154"/>
    <n v="70.15422352240418"/>
    <n v="73.096145005508646"/>
    <n v="76.307683445576231"/>
    <n v="79.699255804014584"/>
    <n v="83.37700118797828"/>
    <n v="86.476057201508411"/>
    <n v="89.317470034456605"/>
    <n v="91.776880868229043"/>
    <n v="94.105538900977876"/>
    <n v="96.039426353107729"/>
    <n v="972.96578968014489"/>
    <n v="97.953471619826004"/>
    <n v="100.30485861754346"/>
    <n v="103.24913494272971"/>
    <n v="106.40048504582994"/>
    <n v="109.84064551657693"/>
    <n v="113.4736561060227"/>
    <n v="117.41321172009712"/>
    <n v="120.73288239922272"/>
    <n v="123.77656887266748"/>
    <n v="126.41105950373486"/>
    <n v="128.90548934278155"/>
    <n v="130.97704579207962"/>
    <n v="1379.4385094791121"/>
    <n v="133.0273475320767"/>
    <n v="135.56809642442042"/>
    <n v="138.74948120677757"/>
    <n v="142.15461583226099"/>
    <n v="145.87181930154094"/>
    <n v="149.79740349502663"/>
    <n v="154.0542193966636"/>
    <n v="157.64122979058078"/>
    <n v="160.93003041912604"/>
    <n v="163.77668184625054"/>
    <n v="166.4719931058344"/>
    <n v="168.71037613639925"/>
    <n v="1816.7532944869577"/>
    <n v="170.92579276220891"/>
    <n v="170.92579276220891"/>
    <n v="170.92579276220891"/>
    <n v="170.92579276220891"/>
    <n v="170.92579276220891"/>
    <n v="170.92579276220891"/>
    <n v="170.92579276220891"/>
    <n v="170.92579276220891"/>
    <n v="170.92579276220891"/>
    <n v="170.92579276220891"/>
    <n v="170.92579276220891"/>
    <n v="170.92579276220891"/>
    <n v="2051.1095131465067"/>
  </r>
  <r>
    <s v="DE Florida"/>
    <x v="31"/>
    <s v="Customer Delivery"/>
    <s v="PEF Distribution Maintenance IK_Annual-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985336079078063"/>
    <n v="0.5985336079078063"/>
    <n v="0.5985336079078063"/>
    <n v="0.5985336079078063"/>
    <n v="0.5985336079078063"/>
    <n v="0.5985336079078063"/>
    <n v="0.5985336079078063"/>
    <n v="0.5985336079078063"/>
    <n v="0.5985336079078063"/>
    <n v="0.5985336079078063"/>
    <n v="0.5985336079078063"/>
    <n v="0.5985336079078063"/>
    <n v="7.1824032948936773"/>
    <n v="1.2263047241352929"/>
    <n v="1.2263047241352929"/>
    <n v="1.2263047241352929"/>
    <n v="1.2263047241352929"/>
    <n v="1.2263047241352929"/>
    <n v="1.2263047241352929"/>
    <n v="1.2263047241352929"/>
    <n v="1.2263047241352929"/>
    <n v="1.2263047241352929"/>
    <n v="1.2263047241352929"/>
    <n v="1.2263047241352929"/>
    <n v="1.2263047241352929"/>
    <n v="14.715656689623515"/>
    <n v="1.8579479297352908"/>
    <n v="1.8579479297352908"/>
    <n v="1.8579479297352908"/>
    <n v="1.8579479297352908"/>
    <n v="1.8579479297352908"/>
    <n v="1.8579479297352908"/>
    <n v="1.8579479297352908"/>
    <n v="1.8579479297352908"/>
    <n v="1.8579479297352908"/>
    <n v="1.8579479297352908"/>
    <n v="1.8579479297352908"/>
    <n v="1.8579479297352908"/>
    <n v="22.295375156823482"/>
    <n v="2.5053822154752892"/>
    <n v="2.5053822154752892"/>
    <n v="2.5053822154752892"/>
    <n v="2.5053822154752892"/>
    <n v="2.5053822154752892"/>
    <n v="2.5053822154752892"/>
    <n v="2.5053822154752892"/>
    <n v="2.5053822154752892"/>
    <n v="2.5053822154752892"/>
    <n v="2.5053822154752892"/>
    <n v="2.5053822154752892"/>
    <n v="2.5053822154752892"/>
    <n v="30.064586585703477"/>
    <n v="3.1722395304960869"/>
    <n v="3.1722395304960869"/>
    <n v="3.1722395304960869"/>
    <n v="3.1722395304960869"/>
    <n v="3.1722395304960869"/>
    <n v="3.1722395304960869"/>
    <n v="3.1722395304960869"/>
    <n v="3.1722395304960869"/>
    <n v="3.1722395304960869"/>
    <n v="3.1722395304960869"/>
    <n v="3.1722395304960869"/>
    <n v="3.1722395304960869"/>
    <n v="38.066874365953034"/>
  </r>
  <r>
    <s v="DE Florida"/>
    <x v="31"/>
    <s v="Customer Delivery"/>
    <s v="PEF Distribution Maintenance IK_Annual-364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4888523786407863"/>
    <n v="0.94888523786407863"/>
    <n v="0.94888523786407863"/>
    <n v="0.94888523786407863"/>
    <n v="0.94888523786407863"/>
    <n v="0.94888523786407863"/>
    <n v="0.94888523786407863"/>
    <n v="0.94888523786407863"/>
    <n v="0.94888523786407863"/>
    <n v="0.94888523786407863"/>
    <n v="0.94888523786407863"/>
    <n v="0.94888523786407863"/>
    <n v="11.386622854368945"/>
    <n v="1.9441221586912059"/>
    <n v="1.9441221586912059"/>
    <n v="1.9441221586912059"/>
    <n v="1.9441221586912059"/>
    <n v="1.9441221586912059"/>
    <n v="1.9441221586912059"/>
    <n v="1.9441221586912059"/>
    <n v="1.9441221586912059"/>
    <n v="1.9441221586912059"/>
    <n v="1.9441221586912059"/>
    <n v="1.9441221586912059"/>
    <n v="1.9441221586912059"/>
    <n v="23.329465904294466"/>
    <n v="2.9454976962922692"/>
    <n v="2.9454976962922692"/>
    <n v="2.9454976962922692"/>
    <n v="2.9454976962922692"/>
    <n v="2.9454976962922692"/>
    <n v="2.9454976962922692"/>
    <n v="2.9454976962922692"/>
    <n v="2.9454976962922692"/>
    <n v="2.9454976962922692"/>
    <n v="2.9454976962922692"/>
    <n v="2.9454976962922692"/>
    <n v="2.9454976962922692"/>
    <n v="35.345972355507229"/>
    <n v="3.9719076223333589"/>
    <n v="3.9719076223333589"/>
    <n v="3.9719076223333589"/>
    <n v="3.9719076223333589"/>
    <n v="3.9719076223333589"/>
    <n v="3.9719076223333589"/>
    <n v="3.9719076223333589"/>
    <n v="3.9719076223333589"/>
    <n v="3.9719076223333589"/>
    <n v="3.9719076223333589"/>
    <n v="3.9719076223333589"/>
    <n v="3.9719076223333589"/>
    <n v="47.662891468000311"/>
    <n v="5.0291098472790603"/>
    <n v="5.0291098472790603"/>
    <n v="5.0291098472790603"/>
    <n v="5.0291098472790603"/>
    <n v="5.0291098472790603"/>
    <n v="5.0291098472790603"/>
    <n v="5.0291098472790603"/>
    <n v="5.0291098472790603"/>
    <n v="5.0291098472790603"/>
    <n v="5.0291098472790603"/>
    <n v="5.0291098472790603"/>
    <n v="5.0291098472790603"/>
    <n v="60.34931816734872"/>
  </r>
  <r>
    <s v="DE Florida"/>
    <x v="31"/>
    <s v="Customer Delivery"/>
    <s v="PEF Distribution Maintenance IK_Annual-365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9575705664245189"/>
    <n v="0.79575705664245189"/>
    <n v="0.79575705664245189"/>
    <n v="0.79575705664245189"/>
    <n v="0.79575705664245189"/>
    <n v="0.79575705664245189"/>
    <n v="0.79575705664245189"/>
    <n v="0.79575705664245189"/>
    <n v="0.79575705664245189"/>
    <n v="0.79575705664245189"/>
    <n v="0.79575705664245189"/>
    <n v="0.79575705664245189"/>
    <n v="9.5490846797094218"/>
    <n v="1.6303857042141994"/>
    <n v="1.6303857042141994"/>
    <n v="1.6303857042141994"/>
    <n v="1.6303857042141994"/>
    <n v="1.6303857042141994"/>
    <n v="1.6303857042141994"/>
    <n v="1.6303857042141994"/>
    <n v="1.6303857042141994"/>
    <n v="1.6303857042141994"/>
    <n v="1.6303857042141994"/>
    <n v="1.6303857042141994"/>
    <n v="1.6303857042141994"/>
    <n v="19.564628450570385"/>
    <n v="2.4701623374653092"/>
    <n v="2.4701623374653092"/>
    <n v="2.4701623374653092"/>
    <n v="2.4701623374653092"/>
    <n v="2.4701623374653092"/>
    <n v="2.4701623374653092"/>
    <n v="2.4701623374653092"/>
    <n v="2.4701623374653092"/>
    <n v="2.4701623374653092"/>
    <n v="2.4701623374653092"/>
    <n v="2.4701623374653092"/>
    <n v="2.4701623374653092"/>
    <n v="29.641948049583718"/>
    <n v="3.3309333865476973"/>
    <n v="3.3309333865476973"/>
    <n v="3.3309333865476973"/>
    <n v="3.3309333865476973"/>
    <n v="3.3309333865476973"/>
    <n v="3.3309333865476973"/>
    <n v="3.3309333865476973"/>
    <n v="3.3309333865476973"/>
    <n v="3.3309333865476973"/>
    <n v="3.3309333865476973"/>
    <n v="3.3309333865476973"/>
    <n v="3.3309333865476973"/>
    <n v="39.971200638572377"/>
    <n v="4.2175275680446482"/>
    <n v="4.2175275680446482"/>
    <n v="4.2175275680446482"/>
    <n v="4.2175275680446482"/>
    <n v="4.2175275680446482"/>
    <n v="4.2175275680446482"/>
    <n v="4.2175275680446482"/>
    <n v="4.2175275680446482"/>
    <n v="4.2175275680446482"/>
    <n v="4.2175275680446482"/>
    <n v="4.2175275680446482"/>
    <n v="4.2175275680446482"/>
    <n v="50.610330816535765"/>
  </r>
  <r>
    <s v="DE Florida"/>
    <x v="31"/>
    <s v="Customer Delivery"/>
    <s v="PEF Distribution Maintenance IK_Annual-366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80370969602572"/>
    <n v="0.1680370969602572"/>
    <n v="0.1680370969602572"/>
    <n v="0.1680370969602572"/>
    <n v="0.1680370969602572"/>
    <n v="0.1680370969602572"/>
    <n v="0.1680370969602572"/>
    <n v="0.1680370969602572"/>
    <n v="0.1680370969602572"/>
    <n v="0.1680370969602572"/>
    <n v="0.1680370969602572"/>
    <n v="0.1680370969602572"/>
    <n v="2.0164451635230862"/>
    <n v="0.34428256510549082"/>
    <n v="0.34428256510549082"/>
    <n v="0.34428256510549082"/>
    <n v="0.34428256510549082"/>
    <n v="0.34428256510549082"/>
    <n v="0.34428256510549082"/>
    <n v="0.34428256510549082"/>
    <n v="0.34428256510549082"/>
    <n v="0.34428256510549082"/>
    <n v="0.34428256510549082"/>
    <n v="0.34428256510549082"/>
    <n v="0.34428256510549082"/>
    <n v="4.1313907812658908"/>
    <n v="0.52161511449182951"/>
    <n v="0.52161511449182951"/>
    <n v="0.52161511449182951"/>
    <n v="0.52161511449182951"/>
    <n v="0.52161511449182951"/>
    <n v="0.52161511449182951"/>
    <n v="0.52161511449182951"/>
    <n v="0.52161511449182951"/>
    <n v="0.52161511449182951"/>
    <n v="0.52161511449182951"/>
    <n v="0.52161511449182951"/>
    <n v="0.52161511449182951"/>
    <n v="6.2593813739019559"/>
    <n v="0.70338097761282692"/>
    <n v="0.70338097761282692"/>
    <n v="0.70338097761282692"/>
    <n v="0.70338097761282692"/>
    <n v="0.70338097761282692"/>
    <n v="0.70338097761282692"/>
    <n v="0.70338097761282692"/>
    <n v="0.70338097761282692"/>
    <n v="0.70338097761282692"/>
    <n v="0.70338097761282692"/>
    <n v="0.70338097761282692"/>
    <n v="0.70338097761282692"/>
    <n v="8.4405717313539252"/>
    <n v="0.89059981682639189"/>
    <n v="0.89059981682639189"/>
    <n v="0.89059981682639189"/>
    <n v="0.89059981682639189"/>
    <n v="0.89059981682639189"/>
    <n v="0.89059981682639189"/>
    <n v="0.89059981682639189"/>
    <n v="0.89059981682639189"/>
    <n v="0.89059981682639189"/>
    <n v="0.89059981682639189"/>
    <n v="0.89059981682639189"/>
    <n v="0.89059981682639189"/>
    <n v="10.687197801916701"/>
  </r>
  <r>
    <s v="DE Florida"/>
    <x v="31"/>
    <s v="Customer Delivery"/>
    <s v="PEF Distribution Maintenance IK_Annual-367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513618211349858"/>
    <n v="0.9513618211349858"/>
    <n v="0.9513618211349858"/>
    <n v="0.9513618211349858"/>
    <n v="0.9513618211349858"/>
    <n v="0.9513618211349858"/>
    <n v="0.9513618211349858"/>
    <n v="0.9513618211349858"/>
    <n v="0.9513618211349858"/>
    <n v="0.9513618211349858"/>
    <n v="0.9513618211349858"/>
    <n v="0.9513618211349858"/>
    <n v="11.416341853619832"/>
    <n v="1.9491963027738484"/>
    <n v="1.9491963027738484"/>
    <n v="1.9491963027738484"/>
    <n v="1.9491963027738484"/>
    <n v="1.9491963027738484"/>
    <n v="1.9491963027738484"/>
    <n v="1.9491963027738484"/>
    <n v="1.9491963027738484"/>
    <n v="1.9491963027738484"/>
    <n v="1.9491963027738484"/>
    <n v="1.9491963027738484"/>
    <n v="1.9491963027738484"/>
    <n v="23.390355633286187"/>
    <n v="2.953185422929848"/>
    <n v="2.953185422929848"/>
    <n v="2.953185422929848"/>
    <n v="2.953185422929848"/>
    <n v="2.953185422929848"/>
    <n v="2.953185422929848"/>
    <n v="2.953185422929848"/>
    <n v="2.953185422929848"/>
    <n v="2.953185422929848"/>
    <n v="2.953185422929848"/>
    <n v="2.953185422929848"/>
    <n v="2.953185422929848"/>
    <n v="35.438225075158179"/>
    <n v="3.9822742710897474"/>
    <n v="3.9822742710897474"/>
    <n v="3.9822742710897474"/>
    <n v="3.9822742710897474"/>
    <n v="3.9822742710897474"/>
    <n v="3.9822742710897474"/>
    <n v="3.9822742710897474"/>
    <n v="3.9822742710897474"/>
    <n v="3.9822742710897474"/>
    <n v="3.9822742710897474"/>
    <n v="3.9822742710897474"/>
    <n v="3.9822742710897474"/>
    <n v="47.787291253076972"/>
    <n v="5.0422357858207558"/>
    <n v="5.0422357858207558"/>
    <n v="5.0422357858207558"/>
    <n v="5.0422357858207558"/>
    <n v="5.0422357858207558"/>
    <n v="5.0422357858207558"/>
    <n v="5.0422357858207558"/>
    <n v="5.0422357858207558"/>
    <n v="5.0422357858207558"/>
    <n v="5.0422357858207558"/>
    <n v="5.0422357858207558"/>
    <n v="5.0422357858207558"/>
    <n v="60.506829429849084"/>
  </r>
  <r>
    <s v="DE Florida"/>
    <x v="31"/>
    <s v="Customer Delivery"/>
    <s v="PEF Distribution Maintenance IK_Annual-368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344310784876585"/>
    <n v="0.70344310784876585"/>
    <n v="0.70344310784876585"/>
    <n v="0.70344310784876585"/>
    <n v="0.70344310784876585"/>
    <n v="0.70344310784876585"/>
    <n v="0.70344310784876585"/>
    <n v="0.70344310784876585"/>
    <n v="0.70344310784876585"/>
    <n v="0.70344310784876585"/>
    <n v="0.70344310784876585"/>
    <n v="0.70344310784876585"/>
    <n v="8.4413172941851879"/>
    <n v="1.4412484026264196"/>
    <n v="1.4412484026264196"/>
    <n v="1.4412484026264196"/>
    <n v="1.4412484026264196"/>
    <n v="1.4412484026264196"/>
    <n v="1.4412484026264196"/>
    <n v="1.4412484026264196"/>
    <n v="1.4412484026264196"/>
    <n v="1.4412484026264196"/>
    <n v="1.4412484026264196"/>
    <n v="1.4412484026264196"/>
    <n v="1.4412484026264196"/>
    <n v="17.294980831517034"/>
    <n v="2.1836044770864191"/>
    <n v="2.1836044770864191"/>
    <n v="2.1836044770864191"/>
    <n v="2.1836044770864191"/>
    <n v="2.1836044770864191"/>
    <n v="2.1836044770864191"/>
    <n v="2.1836044770864191"/>
    <n v="2.1836044770864191"/>
    <n v="2.1836044770864191"/>
    <n v="2.1836044770864191"/>
    <n v="2.1836044770864191"/>
    <n v="2.1836044770864191"/>
    <n v="26.20325372503703"/>
    <n v="2.9445194534079189"/>
    <n v="2.9445194534079189"/>
    <n v="2.9445194534079189"/>
    <n v="2.9445194534079189"/>
    <n v="2.9445194534079189"/>
    <n v="2.9445194534079189"/>
    <n v="2.9445194534079189"/>
    <n v="2.9445194534079189"/>
    <n v="2.9445194534079189"/>
    <n v="2.9445194534079189"/>
    <n v="2.9445194534079189"/>
    <n v="2.9445194534079189"/>
    <n v="35.334233440895034"/>
    <n v="3.7282618798518659"/>
    <n v="3.7282618798518659"/>
    <n v="3.7282618798518659"/>
    <n v="3.7282618798518659"/>
    <n v="3.7282618798518659"/>
    <n v="3.7282618798518659"/>
    <n v="3.7282618798518659"/>
    <n v="3.7282618798518659"/>
    <n v="3.7282618798518659"/>
    <n v="3.7282618798518659"/>
    <n v="3.7282618798518659"/>
    <n v="3.7282618798518659"/>
    <n v="44.739142558222376"/>
  </r>
  <r>
    <s v="DE Florida"/>
    <x v="31"/>
    <s v="Customer Delivery"/>
    <s v="PEF Distribution Maintenance IK_Annual-369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768530336651794"/>
    <n v="0.60768530336651794"/>
    <n v="0.60768530336651794"/>
    <n v="0.60768530336651794"/>
    <n v="0.60768530336651794"/>
    <n v="0.60768530336651794"/>
    <n v="0.60768530336651794"/>
    <n v="0.60768530336651794"/>
    <n v="0.60768530336651794"/>
    <n v="0.60768530336651794"/>
    <n v="0.60768530336651794"/>
    <n v="0.60768530336651794"/>
    <n v="7.2922236403982135"/>
    <n v="1.2450551622503638"/>
    <n v="1.2450551622503638"/>
    <n v="1.2450551622503638"/>
    <n v="1.2450551622503638"/>
    <n v="1.2450551622503638"/>
    <n v="1.2450551622503638"/>
    <n v="1.2450551622503638"/>
    <n v="1.2450551622503638"/>
    <n v="1.2450551622503638"/>
    <n v="1.2450551622503638"/>
    <n v="1.2450551622503638"/>
    <n v="1.2450551622503638"/>
    <n v="14.940661947004363"/>
    <n v="1.8863563155075069"/>
    <n v="1.8863563155075069"/>
    <n v="1.8863563155075069"/>
    <n v="1.8863563155075069"/>
    <n v="1.8863563155075069"/>
    <n v="1.8863563155075069"/>
    <n v="1.8863563155075069"/>
    <n v="1.8863563155075069"/>
    <n v="1.8863563155075069"/>
    <n v="1.8863563155075069"/>
    <n v="1.8863563155075069"/>
    <n v="1.8863563155075069"/>
    <n v="22.636275786090081"/>
    <n v="2.5436899975960787"/>
    <n v="2.5436899975960787"/>
    <n v="2.5436899975960787"/>
    <n v="2.5436899975960787"/>
    <n v="2.5436899975960787"/>
    <n v="2.5436899975960787"/>
    <n v="2.5436899975960787"/>
    <n v="2.5436899975960787"/>
    <n v="2.5436899975960787"/>
    <n v="2.5436899975960787"/>
    <n v="2.5436899975960787"/>
    <n v="2.5436899975960787"/>
    <n v="30.524279971152946"/>
    <n v="3.2207436908667422"/>
    <n v="3.2207436908667422"/>
    <n v="3.2207436908667422"/>
    <n v="3.2207436908667422"/>
    <n v="3.2207436908667422"/>
    <n v="3.2207436908667422"/>
    <n v="3.2207436908667422"/>
    <n v="3.2207436908667422"/>
    <n v="3.2207436908667422"/>
    <n v="3.2207436908667422"/>
    <n v="3.2207436908667422"/>
    <n v="3.2207436908667422"/>
    <n v="38.648924290400892"/>
  </r>
  <r>
    <s v="DE Florida"/>
    <x v="31"/>
    <s v="Customer Delivery"/>
    <s v="PEF Distribution Maintenance IK_Annual-370"/>
    <s v="AFUDC Not Eligible"/>
    <s v="Maintenance"/>
    <s v="Maintenance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8387857248980013"/>
    <n v="0.58387857248980013"/>
    <n v="0.58387857248980013"/>
    <n v="0.58387857248980013"/>
    <n v="0.58387857248980013"/>
    <n v="0.58387857248980013"/>
    <n v="0.58387857248980013"/>
    <n v="0.58387857248980013"/>
    <n v="0.58387857248980013"/>
    <n v="0.58387857248980013"/>
    <n v="0.58387857248980013"/>
    <n v="0.58387857248980013"/>
    <n v="7.0065428698775998"/>
    <n v="1.1962787758376003"/>
    <n v="1.1962787758376003"/>
    <n v="1.1962787758376003"/>
    <n v="1.1962787758376003"/>
    <n v="1.1962787758376003"/>
    <n v="1.1962787758376003"/>
    <n v="1.1962787758376003"/>
    <n v="1.1962787758376003"/>
    <n v="1.1962787758376003"/>
    <n v="1.1962787758376003"/>
    <n v="1.1962787758376003"/>
    <n v="1.1962787758376003"/>
    <n v="14.355345310051201"/>
    <n v="1.8124562608376007"/>
    <n v="1.8124562608376007"/>
    <n v="1.8124562608376007"/>
    <n v="1.8124562608376007"/>
    <n v="1.8124562608376007"/>
    <n v="1.8124562608376007"/>
    <n v="1.8124562608376007"/>
    <n v="1.8124562608376007"/>
    <n v="1.8124562608376007"/>
    <n v="1.8124562608376007"/>
    <n v="1.8124562608376007"/>
    <n v="1.8124562608376007"/>
    <n v="21.749475130051206"/>
    <n v="2.444038182962601"/>
    <n v="2.444038182962601"/>
    <n v="2.444038182962601"/>
    <n v="2.444038182962601"/>
    <n v="2.444038182962601"/>
    <n v="2.444038182962601"/>
    <n v="2.444038182962601"/>
    <n v="2.444038182962601"/>
    <n v="2.444038182962601"/>
    <n v="2.444038182962601"/>
    <n v="2.444038182962601"/>
    <n v="2.444038182962601"/>
    <n v="29.32845819555121"/>
    <n v="3.0945675634426011"/>
    <n v="3.0945675634426011"/>
    <n v="3.0945675634426011"/>
    <n v="3.0945675634426011"/>
    <n v="3.0945675634426011"/>
    <n v="3.0945675634426011"/>
    <n v="3.0945675634426011"/>
    <n v="3.0945675634426011"/>
    <n v="3.0945675634426011"/>
    <n v="3.0945675634426011"/>
    <n v="3.0945675634426011"/>
    <n v="3.0945675634426011"/>
    <n v="37.134810761311222"/>
  </r>
  <r>
    <s v="DE Florida"/>
    <x v="31"/>
    <s v="Customer Delivery"/>
    <s v="PEF Distribution Maintenance TB"/>
    <s v="AFUDC Not Eligible"/>
    <s v="Maintenance"/>
    <s v="Maintenance"/>
    <s v="Operations Support"/>
    <s v="TB - Equipment &amp; Tools"/>
    <s v="~"/>
    <s v="PEF Distribution Gen. Plant Tool Shop/Gar. Eq. -New- 394.1"/>
    <n v="0"/>
    <n v="0"/>
    <n v="0"/>
    <n v="0"/>
    <n v="0"/>
    <n v="0"/>
    <n v="0"/>
    <n v="0"/>
    <n v="0"/>
    <n v="0"/>
    <n v="0"/>
    <n v="0"/>
    <n v="0"/>
    <n v="0"/>
    <n v="4.498834540199999"/>
    <n v="8.9976690803999979"/>
    <n v="13.496503620599999"/>
    <n v="17.995338160799996"/>
    <n v="22.494172700999997"/>
    <n v="26.993007241199997"/>
    <n v="31.491841781399994"/>
    <n v="35.990676321599992"/>
    <n v="40.489510861799992"/>
    <n v="44.988345401999993"/>
    <n v="49.487179942199987"/>
    <n v="296.92307965319992"/>
    <n v="53.986014482399995"/>
    <n v="58.670309784753329"/>
    <n v="63.35460508710667"/>
    <n v="68.038900389460011"/>
    <n v="72.723195691813345"/>
    <n v="77.407490994166679"/>
    <n v="82.091786296520027"/>
    <n v="86.776081598873361"/>
    <n v="91.460376901226695"/>
    <n v="96.144672203580029"/>
    <n v="100.82896750593338"/>
    <n v="105.51326280828671"/>
    <n v="956.99566374412029"/>
    <n v="110.19755811064005"/>
    <n v="114.99713503394464"/>
    <n v="119.79671195724924"/>
    <n v="124.59628888055384"/>
    <n v="129.39586580385844"/>
    <n v="134.19544272716305"/>
    <n v="138.99501965046764"/>
    <n v="143.79459657377225"/>
    <n v="148.59417349707684"/>
    <n v="153.39375042038145"/>
    <n v="158.19332734368604"/>
    <n v="162.99290426699065"/>
    <n v="1639.1427742657838"/>
    <n v="167.7924938423067"/>
    <n v="172.71023545644891"/>
    <n v="177.62797707059116"/>
    <n v="182.54571868473337"/>
    <n v="187.46346029887562"/>
    <n v="192.38120191301783"/>
    <n v="197.29894352716005"/>
    <n v="202.21668514130229"/>
    <n v="207.13442675544451"/>
    <n v="212.05216836958672"/>
    <n v="216.96990998372897"/>
    <n v="221.88765159787118"/>
    <n v="2338.0808726410678"/>
    <n v="226.80540615065669"/>
    <n v="231.84426767093009"/>
    <n v="236.88312919120349"/>
    <n v="241.92199071147687"/>
    <n v="246.96085223175027"/>
    <n v="251.99971375202364"/>
    <n v="257.03857527229701"/>
    <n v="262.07743679257044"/>
    <n v="267.11629831284381"/>
    <n v="272.15515983311718"/>
    <n v="277.19402135339055"/>
    <n v="282.23288287366398"/>
    <n v="3054.2297341459239"/>
    <n v="287.27174438295663"/>
    <n v="287.27174438295663"/>
    <n v="287.27174438295663"/>
    <n v="287.27174438295663"/>
    <n v="287.27174438295663"/>
    <n v="287.27174438295663"/>
    <n v="287.27174438295663"/>
    <n v="287.27174438295663"/>
    <n v="287.27174438295663"/>
    <n v="287.27174438295663"/>
    <n v="287.27174438295663"/>
    <n v="287.27174438295663"/>
    <n v="3447.2609325954786"/>
  </r>
  <r>
    <s v="DE Florida"/>
    <x v="31"/>
    <s v="Customer Delivery"/>
    <s v="PEF Distribution Poles Towers &amp; Fixtures SPP - 364"/>
    <s v="AFUDC Not Eligible"/>
    <s v="Recoverable"/>
    <s v="Florida SPP"/>
    <s v="Distribution Operations"/>
    <s v="TB - Equipment &amp; Tools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109.73126375313348"/>
    <n v="138.3891517608599"/>
    <n v="143.14133345106742"/>
    <n v="143.5301319148935"/>
    <n v="143.5301319148935"/>
    <n v="143.5301319148935"/>
    <n v="143.5301319148935"/>
    <n v="143.5301319148935"/>
    <n v="143.5301319148935"/>
    <n v="143.5301319148935"/>
    <n v="143.5301319148935"/>
    <n v="1539.5028042842084"/>
    <n v="143.5301319148935"/>
    <n v="143.5301319148935"/>
    <n v="143.5301319148935"/>
    <n v="143.5301319148935"/>
    <n v="143.5301319148935"/>
    <n v="143.5301319148935"/>
    <n v="143.5301319148935"/>
    <n v="143.5301319148935"/>
    <n v="143.5301319148935"/>
    <n v="143.5301319148935"/>
    <n v="143.5301319148935"/>
    <n v="143.5301319148935"/>
    <n v="1722.3615829787216"/>
    <n v="143.5301319148935"/>
    <n v="143.5301319148935"/>
    <n v="143.5301319148935"/>
    <n v="143.5301319148935"/>
    <n v="143.5301319148935"/>
    <n v="143.5301319148935"/>
    <n v="143.5301319148935"/>
    <n v="143.5301319148935"/>
    <n v="143.5301319148935"/>
    <n v="143.5301319148935"/>
    <n v="143.5301319148935"/>
    <n v="143.5301319148935"/>
    <n v="1722.3615829787216"/>
    <n v="143.5301319148935"/>
    <n v="143.5301319148935"/>
    <n v="143.5301319148935"/>
    <n v="143.5301319148935"/>
    <n v="143.5301319148935"/>
    <n v="143.5301319148935"/>
    <n v="143.5301319148935"/>
    <n v="143.5301319148935"/>
    <n v="143.5301319148935"/>
    <n v="143.5301319148935"/>
    <n v="143.5301319148935"/>
    <n v="143.5301319148935"/>
    <n v="1722.3615829787216"/>
    <n v="143.5301319148935"/>
    <n v="143.5301319148935"/>
    <n v="143.5301319148935"/>
    <n v="143.5301319148935"/>
    <n v="143.5301319148935"/>
    <n v="143.5301319148935"/>
    <n v="143.5301319148935"/>
    <n v="143.5301319148935"/>
    <n v="143.5301319148935"/>
    <n v="143.5301319148935"/>
    <n v="143.5301319148935"/>
    <n v="143.5301319148935"/>
    <n v="1722.3615829787216"/>
    <n v="143.5301319148935"/>
    <n v="143.5301319148935"/>
    <n v="143.5301319148935"/>
    <n v="143.5301319148935"/>
    <n v="143.5301319148935"/>
    <n v="143.5301319148935"/>
    <n v="143.5301319148935"/>
    <n v="143.5301319148935"/>
    <n v="143.5301319148935"/>
    <n v="143.5301319148935"/>
    <n v="143.5301319148935"/>
    <n v="143.5301319148935"/>
    <n v="1722.3615829787216"/>
  </r>
  <r>
    <s v="DE Florida"/>
    <x v="31"/>
    <s v="Customer Delivery"/>
    <s v="PEF Distribution_IK_SPP_Mthly-364"/>
    <s v="AFUDC Not Eligible"/>
    <s v="Recoverable"/>
    <s v="Florida SPP"/>
    <s v="Distribution Operations"/>
    <s v="IK - Distrib Lines OH/UG (Line Ext)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-2.1926042504165331"/>
    <n v="-3.2619321714922052"/>
    <n v="-0.2649345401616261"/>
    <n v="5.9721983095165108"/>
    <n v="13.835376540265434"/>
    <n v="22.019672305086502"/>
    <n v="30.818295430999484"/>
    <n v="40.065322419024483"/>
    <n v="49.063221457126545"/>
    <n v="57.758514265360802"/>
    <n v="62.301322810859176"/>
    <n v="276.11445257616856"/>
    <n v="67.550471349715608"/>
    <n v="67.307695208250237"/>
    <n v="67.072289290324463"/>
    <n v="72.182156723432101"/>
    <n v="77.557079563676979"/>
    <n v="83.054824718239288"/>
    <n v="88.594499510690525"/>
    <n v="94.405754880216264"/>
    <n v="100.20490279503423"/>
    <n v="105.751335303052"/>
    <n v="111.10161349835479"/>
    <n v="112.6043045185761"/>
    <n v="1047.3869273595624"/>
    <n v="113.93441400481915"/>
    <n v="114.47166446668865"/>
    <n v="114.97621276734725"/>
    <n v="120.82335472885669"/>
    <n v="126.68479129760814"/>
    <n v="132.58217711158244"/>
    <n v="138.51582909436303"/>
    <n v="144.45062160454577"/>
    <n v="150.39367516339945"/>
    <n v="156.27446169306637"/>
    <n v="162.05264473873694"/>
    <n v="163.9516584150135"/>
    <n v="1639.1115050860274"/>
    <n v="165.98949464487526"/>
    <n v="166.50731467451561"/>
    <n v="166.99361526343066"/>
    <n v="172.62928696352424"/>
    <n v="178.27873628592081"/>
    <n v="183.96283469761192"/>
    <n v="189.68188766018579"/>
    <n v="195.40203990135524"/>
    <n v="201.13015441854168"/>
    <n v="206.79825388281051"/>
    <n v="212.36746066499705"/>
    <n v="214.19779379252037"/>
    <n v="2253.938872850289"/>
    <n v="216.16192875358141"/>
    <n v="216.65656244782446"/>
    <n v="217.12108804173536"/>
    <n v="222.50441227215288"/>
    <n v="227.90089720672927"/>
    <n v="233.33047975448949"/>
    <n v="238.79345169942266"/>
    <n v="244.25747370074919"/>
    <n v="249.72910145267525"/>
    <n v="255.14340143503728"/>
    <n v="260.46323683535928"/>
    <n v="262.21161346187012"/>
    <n v="2844.273647061626"/>
    <n v="264.08780069517212"/>
    <n v="264.08780069517212"/>
    <n v="264.08780069517212"/>
    <n v="264.08780069517212"/>
    <n v="264.08780069517212"/>
    <n v="264.08780069517212"/>
    <n v="264.08780069517212"/>
    <n v="264.08780069517212"/>
    <n v="264.08780069517212"/>
    <n v="264.08780069517212"/>
    <n v="264.08780069517212"/>
    <n v="264.08780069517212"/>
    <n v="3169.0536083420652"/>
  </r>
  <r>
    <s v="DE Florida"/>
    <x v="31"/>
    <s v="Customer Delivery"/>
    <s v="PEF Distribution_IK_SPP_Mthly-365"/>
    <s v="AFUDC Not Eligible"/>
    <s v="Recoverable"/>
    <s v="Florida SPP"/>
    <s v="Distribution Operations"/>
    <s v="IK - Distrib Lines OH/UG (Line Ext)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-1.6981643123492793"/>
    <n v="-2.5263550419003988"/>
    <n v="-0.20519087342170902"/>
    <n v="4.6254466730906865"/>
    <n v="10.715450672017038"/>
    <n v="17.054159076367821"/>
    <n v="23.868661870202139"/>
    <n v="31.030451884707304"/>
    <n v="37.999293174568017"/>
    <n v="44.733766999274692"/>
    <n v="48.252156306572232"/>
    <n v="213.84967642912855"/>
    <n v="52.317603464769121"/>
    <n v="52.129574193527837"/>
    <n v="51.947253134603777"/>
    <n v="55.904827564230459"/>
    <n v="60.067686478328092"/>
    <n v="64.325670844679337"/>
    <n v="68.616129568716971"/>
    <n v="73.116926498487572"/>
    <n v="77.608346246993406"/>
    <n v="81.904038798068385"/>
    <n v="86.047810520976299"/>
    <n v="87.21163945296108"/>
    <n v="811.19750676634249"/>
    <n v="88.241804591346664"/>
    <n v="88.657903192344364"/>
    <n v="89.048674084023574"/>
    <n v="93.577265053592768"/>
    <n v="98.116927146403995"/>
    <n v="102.68443180372806"/>
    <n v="107.28002448177034"/>
    <n v="111.87650049429082"/>
    <n v="116.47937466007266"/>
    <n v="121.0340232298397"/>
    <n v="125.50920576062032"/>
    <n v="126.97998520159942"/>
    <n v="1269.4861196996328"/>
    <n v="128.55828222410415"/>
    <n v="128.95933202339546"/>
    <n v="129.33597012624193"/>
    <n v="133.7007781190193"/>
    <n v="138.0762568320142"/>
    <n v="142.47857114330924"/>
    <n v="146.90795763183468"/>
    <n v="151.33819550778213"/>
    <n v="155.77460013861685"/>
    <n v="160.1645233211697"/>
    <n v="164.47785446782152"/>
    <n v="165.89544106434488"/>
    <n v="1745.6677625996542"/>
    <n v="167.41665671230214"/>
    <n v="167.79974877603846"/>
    <n v="168.15952222152112"/>
    <n v="172.32888798288161"/>
    <n v="176.50844666351776"/>
    <n v="180.71363932964044"/>
    <n v="184.94469196692711"/>
    <n v="189.17655786921262"/>
    <n v="193.41431439869828"/>
    <n v="197.6076707714472"/>
    <n v="201.72786465626839"/>
    <n v="203.08197622981032"/>
    <n v="2202.8799775782654"/>
    <n v="204.53507667065529"/>
    <n v="204.53507667065529"/>
    <n v="204.53507667065529"/>
    <n v="204.53507667065529"/>
    <n v="204.53507667065529"/>
    <n v="204.53507667065529"/>
    <n v="204.53507667065529"/>
    <n v="204.53507667065529"/>
    <n v="204.53507667065529"/>
    <n v="204.53507667065529"/>
    <n v="204.53507667065529"/>
    <n v="204.53507667065529"/>
    <n v="2454.4209200478635"/>
  </r>
  <r>
    <s v="DE Florida"/>
    <x v="31"/>
    <s v="Customer Delivery"/>
    <s v="PEF Distribution_IK_SPP_Mthly-368"/>
    <s v="AFUDC Not Eligible"/>
    <s v="Recoverable"/>
    <s v="Florida SPP"/>
    <s v="Distribution Operations"/>
    <s v="IK - Distrib Lines OH/UG (Line Ext)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-1.5695854428168987"/>
    <n v="-2.3350685609852526"/>
    <n v="-0.1896545614458604"/>
    <n v="4.2752245538391414"/>
    <n v="9.9041154414280257"/>
    <n v="15.762879734952865"/>
    <n v="22.061412984918778"/>
    <n v="28.68093812128653"/>
    <n v="35.122123913687595"/>
    <n v="41.346687699077606"/>
    <n v="44.598677273194276"/>
    <n v="197.6577511571368"/>
    <n v="48.356303453207133"/>
    <n v="48.182511079396434"/>
    <n v="48.013994712679086"/>
    <n v="51.671915897592548"/>
    <n v="55.519578167110488"/>
    <n v="59.455163333142558"/>
    <n v="63.420764015764334"/>
    <n v="67.580776854728015"/>
    <n v="71.732122518730563"/>
    <n v="75.702560741906154"/>
    <n v="79.53258103342597"/>
    <n v="80.608289041354453"/>
    <n v="749.77656084903788"/>
    <n v="81.560453795465065"/>
    <n v="81.945046912958475"/>
    <n v="82.306230043822737"/>
    <n v="86.491932458257807"/>
    <n v="90.687867730461704"/>
    <n v="94.909537428735106"/>
    <n v="99.157168424225858"/>
    <n v="103.40561587129795"/>
    <n v="107.65997702657064"/>
    <n v="111.86976405381255"/>
    <n v="116.00610192358224"/>
    <n v="117.36551925638528"/>
    <n v="1173.3652149255754"/>
    <n v="118.8243133276949"/>
    <n v="119.19499708440478"/>
    <n v="119.54311751017215"/>
    <n v="123.57743800338548"/>
    <n v="127.62162126841422"/>
    <n v="131.6906082371452"/>
    <n v="135.78461757560632"/>
    <n v="139.87941383750831"/>
    <n v="143.97990992988611"/>
    <n v="148.03744398139793"/>
    <n v="152.02418526938754"/>
    <n v="153.33443732783374"/>
    <n v="1613.4921033528367"/>
    <n v="154.74047202015151"/>
    <n v="155.09455773619587"/>
    <n v="155.4270904355555"/>
    <n v="159.2807668773583"/>
    <n v="163.14386446739658"/>
    <n v="167.03065513010657"/>
    <n v="170.94134774034634"/>
    <n v="174.852792038096"/>
    <n v="178.76968094602569"/>
    <n v="182.64553151675443"/>
    <n v="186.45375919894616"/>
    <n v="187.70534233393798"/>
    <n v="2036.0858604408709"/>
    <n v="189.04841925665679"/>
    <n v="189.04841925665679"/>
    <n v="189.04841925665679"/>
    <n v="189.04841925665679"/>
    <n v="189.04841925665679"/>
    <n v="189.04841925665679"/>
    <n v="189.04841925665679"/>
    <n v="189.04841925665679"/>
    <n v="189.04841925665679"/>
    <n v="189.04841925665679"/>
    <n v="189.04841925665679"/>
    <n v="189.04841925665679"/>
    <n v="2268.581031079882"/>
  </r>
  <r>
    <s v="DE Florida"/>
    <x v="31"/>
    <s v="Customer Delivery"/>
    <s v="PEF Distribution_IK_SubOpt_2023-364"/>
    <s v="AFUDC Not Eligible"/>
    <s v="Maintenance"/>
    <s v="Maintenance"/>
    <s v="Distribution Operations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8.1287244414159"/>
    <n v="448.24279858723821"/>
    <n v="448.35746618125722"/>
    <n v="448.47336034821348"/>
    <n v="448.59342181399609"/>
    <n v="448.71396295445174"/>
    <n v="448.71396295445174"/>
    <n v="448.71396295445174"/>
    <n v="448.71396295445174"/>
    <n v="448.71396295445174"/>
    <n v="448.71396295445174"/>
    <n v="448.71396295445174"/>
    <n v="5382.7935120532829"/>
    <n v="448.71396295445174"/>
    <n v="448.71396295445174"/>
    <n v="448.71396295445174"/>
    <n v="448.71396295445174"/>
    <n v="448.71396295445174"/>
    <n v="448.71396295445174"/>
    <n v="448.71396295445174"/>
    <n v="448.71396295445174"/>
    <n v="448.71396295445174"/>
    <n v="448.71396295445174"/>
    <n v="448.71396295445174"/>
    <n v="448.71396295445174"/>
    <n v="5384.5675554534209"/>
    <n v="448.71396295445174"/>
    <n v="448.71396295445174"/>
    <n v="448.71396295445174"/>
    <n v="448.71396295445174"/>
    <n v="448.71396295445174"/>
    <n v="448.71396295445174"/>
    <n v="448.71396295445174"/>
    <n v="448.71396295445174"/>
    <n v="448.71396295445174"/>
    <n v="448.71396295445174"/>
    <n v="448.71396295445174"/>
    <n v="448.71396295445174"/>
    <n v="5384.5675554534209"/>
    <n v="448.71396295445174"/>
    <n v="448.71396295445174"/>
    <n v="448.71396295445174"/>
    <n v="448.71396295445174"/>
    <n v="448.71396295445174"/>
    <n v="448.71396295445174"/>
    <n v="448.71396295445174"/>
    <n v="448.71396295445174"/>
    <n v="448.71396295445174"/>
    <n v="448.71396295445174"/>
    <n v="448.71396295445174"/>
    <n v="448.71396295445174"/>
    <n v="5384.5675554534209"/>
    <n v="448.71396295445174"/>
    <n v="448.71396295445174"/>
    <n v="448.71396295445174"/>
    <n v="448.71396295445174"/>
    <n v="448.71396295445174"/>
    <n v="448.71396295445174"/>
    <n v="448.71396295445174"/>
    <n v="448.71396295445174"/>
    <n v="448.71396295445174"/>
    <n v="448.71396295445174"/>
    <n v="448.71396295445174"/>
    <n v="448.71396295445174"/>
    <n v="5384.5675554534209"/>
  </r>
  <r>
    <s v="DE Florida"/>
    <x v="31"/>
    <s v="Customer Delivery"/>
    <s v="PEF Distribution_IK_SubOpt_2023-365"/>
    <s v="AFUDC Not Eligible"/>
    <s v="Maintenance"/>
    <s v="Maintenance"/>
    <s v="Distribution Operations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258932592791119"/>
    <n v="41.347282619185727"/>
    <n v="41.436092269130114"/>
    <n v="41.525851895518286"/>
    <n v="41.618839080251576"/>
    <n v="41.712197771338985"/>
    <n v="41.712197771338985"/>
    <n v="41.712197771338985"/>
    <n v="41.712197771338985"/>
    <n v="41.712197771338985"/>
    <n v="41.712197771338985"/>
    <n v="41.712197771338985"/>
    <n v="499.17238285624978"/>
    <n v="41.712197771338985"/>
    <n v="41.712197771338985"/>
    <n v="41.712197771338985"/>
    <n v="41.712197771338985"/>
    <n v="41.712197771338985"/>
    <n v="41.712197771338985"/>
    <n v="41.712197771338985"/>
    <n v="41.712197771338985"/>
    <n v="41.712197771338985"/>
    <n v="41.712197771338985"/>
    <n v="41.712197771338985"/>
    <n v="41.712197771338985"/>
    <n v="500.54637325606785"/>
    <n v="41.712197771338985"/>
    <n v="41.712197771338985"/>
    <n v="41.712197771338985"/>
    <n v="41.712197771338985"/>
    <n v="41.712197771338985"/>
    <n v="41.712197771338985"/>
    <n v="41.712197771338985"/>
    <n v="41.712197771338985"/>
    <n v="41.712197771338985"/>
    <n v="41.712197771338985"/>
    <n v="41.712197771338985"/>
    <n v="41.712197771338985"/>
    <n v="500.54637325606785"/>
    <n v="41.712197771338985"/>
    <n v="41.712197771338985"/>
    <n v="41.712197771338985"/>
    <n v="41.712197771338985"/>
    <n v="41.712197771338985"/>
    <n v="41.712197771338985"/>
    <n v="41.712197771338985"/>
    <n v="41.712197771338985"/>
    <n v="41.712197771338985"/>
    <n v="41.712197771338985"/>
    <n v="41.712197771338985"/>
    <n v="41.712197771338985"/>
    <n v="500.54637325606785"/>
    <n v="41.712197771338985"/>
    <n v="41.712197771338985"/>
    <n v="41.712197771338985"/>
    <n v="41.712197771338985"/>
    <n v="41.712197771338985"/>
    <n v="41.712197771338985"/>
    <n v="41.712197771338985"/>
    <n v="41.712197771338985"/>
    <n v="41.712197771338985"/>
    <n v="41.712197771338985"/>
    <n v="41.712197771338985"/>
    <n v="41.712197771338985"/>
    <n v="500.54637325606785"/>
  </r>
  <r>
    <s v="DE Florida"/>
    <x v="31"/>
    <s v="Customer Delivery"/>
    <s v="PEF Distribution_IK_SubOpt_2023-368"/>
    <s v="AFUDC Not Eligible"/>
    <s v="Maintenance"/>
    <s v="Maintenance"/>
    <s v="Distribution Operations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.134955205965298"/>
    <n v="38.216615687399873"/>
    <n v="38.298700991348781"/>
    <n v="38.381664342955581"/>
    <n v="38.467610873844571"/>
    <n v="38.553900781968068"/>
    <n v="38.553900781968068"/>
    <n v="38.553900781968068"/>
    <n v="38.553900781968068"/>
    <n v="38.553900781968068"/>
    <n v="38.553900781968068"/>
    <n v="38.553900781968068"/>
    <n v="461.37685257529063"/>
    <n v="38.553900781968068"/>
    <n v="38.553900781968068"/>
    <n v="38.553900781968068"/>
    <n v="38.553900781968068"/>
    <n v="38.553900781968068"/>
    <n v="38.553900781968068"/>
    <n v="38.553900781968068"/>
    <n v="38.553900781968068"/>
    <n v="38.553900781968068"/>
    <n v="38.553900781968068"/>
    <n v="38.553900781968068"/>
    <n v="38.553900781968068"/>
    <n v="462.64680938361693"/>
    <n v="38.553900781968068"/>
    <n v="38.553900781968068"/>
    <n v="38.553900781968068"/>
    <n v="38.553900781968068"/>
    <n v="38.553900781968068"/>
    <n v="38.553900781968068"/>
    <n v="38.553900781968068"/>
    <n v="38.553900781968068"/>
    <n v="38.553900781968068"/>
    <n v="38.553900781968068"/>
    <n v="38.553900781968068"/>
    <n v="38.553900781968068"/>
    <n v="462.64680938361693"/>
    <n v="38.553900781968068"/>
    <n v="38.553900781968068"/>
    <n v="38.553900781968068"/>
    <n v="38.553900781968068"/>
    <n v="38.553900781968068"/>
    <n v="38.553900781968068"/>
    <n v="38.553900781968068"/>
    <n v="38.553900781968068"/>
    <n v="38.553900781968068"/>
    <n v="38.553900781968068"/>
    <n v="38.553900781968068"/>
    <n v="38.553900781968068"/>
    <n v="462.64680938361693"/>
    <n v="38.553900781968068"/>
    <n v="38.553900781968068"/>
    <n v="38.553900781968068"/>
    <n v="38.553900781968068"/>
    <n v="38.553900781968068"/>
    <n v="38.553900781968068"/>
    <n v="38.553900781968068"/>
    <n v="38.553900781968068"/>
    <n v="38.553900781968068"/>
    <n v="38.553900781968068"/>
    <n v="38.553900781968068"/>
    <n v="38.553900781968068"/>
    <n v="462.64680938361693"/>
  </r>
  <r>
    <s v="DE Florida"/>
    <x v="31"/>
    <s v="Customer Delivery"/>
    <s v="PEF Distribution_IK_SubOpt_2025-364"/>
    <s v="AFUDC Not Eligible"/>
    <s v="Maintenance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.4385791353955"/>
    <n v="91.4385791353955"/>
    <n v="91.4385791353955"/>
    <n v="91.4385791353955"/>
    <n v="91.4385791353955"/>
    <n v="91.4385791353955"/>
    <n v="91.4385791353955"/>
    <n v="91.4385791353955"/>
    <n v="91.4385791353955"/>
    <n v="91.4385791353955"/>
    <n v="91.4385791353955"/>
    <n v="91.4385791353955"/>
    <n v="1097.2629496247457"/>
    <n v="91.4385791353955"/>
    <n v="91.4385791353955"/>
    <n v="91.4385791353955"/>
    <n v="91.4385791353955"/>
    <n v="91.4385791353955"/>
    <n v="91.4385791353955"/>
    <n v="91.4385791353955"/>
    <n v="91.4385791353955"/>
    <n v="91.4385791353955"/>
    <n v="91.4385791353955"/>
    <n v="91.4385791353955"/>
    <n v="91.4385791353955"/>
    <n v="1097.2629496247457"/>
    <n v="91.4385791353955"/>
    <n v="91.4385791353955"/>
    <n v="91.4385791353955"/>
    <n v="91.4385791353955"/>
    <n v="91.4385791353955"/>
    <n v="91.4385791353955"/>
    <n v="91.4385791353955"/>
    <n v="91.4385791353955"/>
    <n v="91.4385791353955"/>
    <n v="91.4385791353955"/>
    <n v="91.4385791353955"/>
    <n v="91.4385791353955"/>
    <n v="1097.2629496247457"/>
  </r>
  <r>
    <s v="DE Florida"/>
    <x v="31"/>
    <s v="Customer Delivery"/>
    <s v="PEF Distribution_IK_SubOpt_2025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.818859276659651"/>
    <n v="70.818859276659651"/>
    <n v="70.818859276659651"/>
    <n v="70.818859276659651"/>
    <n v="70.818859276659651"/>
    <n v="70.818859276659651"/>
    <n v="70.818859276659651"/>
    <n v="70.818859276659651"/>
    <n v="70.818859276659651"/>
    <n v="70.818859276659651"/>
    <n v="70.818859276659651"/>
    <n v="70.818859276659651"/>
    <n v="849.82631131991559"/>
    <n v="70.818859276659651"/>
    <n v="70.818859276659651"/>
    <n v="70.818859276659651"/>
    <n v="70.818859276659651"/>
    <n v="70.818859276659651"/>
    <n v="70.818859276659651"/>
    <n v="70.818859276659651"/>
    <n v="70.818859276659651"/>
    <n v="70.818859276659651"/>
    <n v="70.818859276659651"/>
    <n v="70.818859276659651"/>
    <n v="70.818859276659651"/>
    <n v="849.82631131991559"/>
    <n v="70.818859276659651"/>
    <n v="70.818859276659651"/>
    <n v="70.818859276659651"/>
    <n v="70.818859276659651"/>
    <n v="70.818859276659651"/>
    <n v="70.818859276659651"/>
    <n v="70.818859276659651"/>
    <n v="70.818859276659651"/>
    <n v="70.818859276659651"/>
    <n v="70.818859276659651"/>
    <n v="70.818859276659651"/>
    <n v="70.818859276659651"/>
    <n v="849.82631131991559"/>
  </r>
  <r>
    <s v="DE Florida"/>
    <x v="31"/>
    <s v="Customer Delivery"/>
    <s v="PEF Distribution_IK_SubOpt_2025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.456710984443731"/>
    <n v="65.456710984443731"/>
    <n v="65.456710984443731"/>
    <n v="65.456710984443731"/>
    <n v="65.456710984443731"/>
    <n v="65.456710984443731"/>
    <n v="65.456710984443731"/>
    <n v="65.456710984443731"/>
    <n v="65.456710984443731"/>
    <n v="65.456710984443731"/>
    <n v="65.456710984443731"/>
    <n v="65.456710984443731"/>
    <n v="785.48053181332455"/>
    <n v="65.456710984443731"/>
    <n v="65.456710984443731"/>
    <n v="65.456710984443731"/>
    <n v="65.456710984443731"/>
    <n v="65.456710984443731"/>
    <n v="65.456710984443731"/>
    <n v="65.456710984443731"/>
    <n v="65.456710984443731"/>
    <n v="65.456710984443731"/>
    <n v="65.456710984443731"/>
    <n v="65.456710984443731"/>
    <n v="65.456710984443731"/>
    <n v="785.48053181332455"/>
    <n v="65.456710984443731"/>
    <n v="65.456710984443731"/>
    <n v="65.456710984443731"/>
    <n v="65.456710984443731"/>
    <n v="65.456710984443731"/>
    <n v="65.456710984443731"/>
    <n v="65.456710984443731"/>
    <n v="65.456710984443731"/>
    <n v="65.456710984443731"/>
    <n v="65.456710984443731"/>
    <n v="65.456710984443731"/>
    <n v="65.456710984443731"/>
    <n v="785.48053181332455"/>
  </r>
  <r>
    <s v="DE Florida"/>
    <x v="31"/>
    <s v="Customer Delivery"/>
    <s v="PEF Distribution_IK_SubOpt_Annual-364"/>
    <s v="AFUDC Not Eligible"/>
    <s v="Maintenance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.578614845539903"/>
    <n v="95.578614845539903"/>
    <n v="95.578614845539903"/>
    <n v="95.578614845539903"/>
    <n v="95.578614845539903"/>
    <n v="95.578614845539903"/>
    <n v="95.578614845539903"/>
    <n v="95.578614845539903"/>
    <n v="95.578614845539903"/>
    <n v="95.578614845539903"/>
    <n v="95.578614845539903"/>
    <n v="95.578614845539903"/>
    <n v="1146.9433781464791"/>
    <n v="95.578614845539903"/>
    <n v="95.578614845539903"/>
    <n v="95.578614845539903"/>
    <n v="95.578614845539903"/>
    <n v="95.578614845539903"/>
    <n v="95.578614845539903"/>
    <n v="95.578614845539903"/>
    <n v="95.578614845539903"/>
    <n v="95.578614845539903"/>
    <n v="95.578614845539903"/>
    <n v="95.578614845539903"/>
    <n v="95.578614845539903"/>
    <n v="1146.9433781464791"/>
    <n v="99.957356434714939"/>
    <n v="99.957356434714939"/>
    <n v="99.957356434714939"/>
    <n v="99.957356434714939"/>
    <n v="99.957356434714939"/>
    <n v="99.957356434714939"/>
    <n v="99.957356434714939"/>
    <n v="99.957356434714939"/>
    <n v="99.957356434714939"/>
    <n v="99.957356434714939"/>
    <n v="99.957356434714939"/>
    <n v="99.957356434714939"/>
    <n v="1199.4882772165793"/>
    <n v="99.957356434714939"/>
    <n v="99.957356434714939"/>
    <n v="99.957356434714939"/>
    <n v="99.957356434714939"/>
    <n v="99.957356434714939"/>
    <n v="99.957356434714939"/>
    <n v="99.957356434714939"/>
    <n v="99.957356434714939"/>
    <n v="99.957356434714939"/>
    <n v="99.957356434714939"/>
    <n v="99.957356434714939"/>
    <n v="99.957356434714939"/>
    <n v="1199.4882772165793"/>
  </r>
  <r>
    <s v="DE Florida"/>
    <x v="31"/>
    <s v="Customer Delivery"/>
    <s v="PEF Distribution_IK_SubOpt_Annual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.020913176397173"/>
    <n v="72.020913176397173"/>
    <n v="72.020913176397173"/>
    <n v="72.020913176397173"/>
    <n v="72.020913176397173"/>
    <n v="72.020913176397173"/>
    <n v="72.020913176397173"/>
    <n v="72.020913176397173"/>
    <n v="72.020913176397173"/>
    <n v="72.020913176397173"/>
    <n v="72.020913176397173"/>
    <n v="72.020913176397173"/>
    <n v="864.2509581167659"/>
    <n v="72.020913176397173"/>
    <n v="72.020913176397173"/>
    <n v="72.020913176397173"/>
    <n v="72.020913176397173"/>
    <n v="72.020913176397173"/>
    <n v="72.020913176397173"/>
    <n v="72.020913176397173"/>
    <n v="72.020913176397173"/>
    <n v="72.020913176397173"/>
    <n v="72.020913176397173"/>
    <n v="72.020913176397173"/>
    <n v="72.020913176397173"/>
    <n v="864.2509581167659"/>
    <n v="75.394326670292187"/>
    <n v="75.394326670292187"/>
    <n v="75.394326670292187"/>
    <n v="75.394326670292187"/>
    <n v="75.394326670292187"/>
    <n v="75.394326670292187"/>
    <n v="75.394326670292187"/>
    <n v="75.394326670292187"/>
    <n v="75.394326670292187"/>
    <n v="75.394326670292187"/>
    <n v="75.394326670292187"/>
    <n v="75.394326670292187"/>
    <n v="904.73192004350642"/>
    <n v="75.394326670292187"/>
    <n v="75.394326670292187"/>
    <n v="75.394326670292187"/>
    <n v="75.394326670292187"/>
    <n v="75.394326670292187"/>
    <n v="75.394326670292187"/>
    <n v="75.394326670292187"/>
    <n v="75.394326670292187"/>
    <n v="75.394326670292187"/>
    <n v="75.394326670292187"/>
    <n v="75.394326670292187"/>
    <n v="75.394326670292187"/>
    <n v="904.73192004350642"/>
  </r>
  <r>
    <s v="DE Florida"/>
    <x v="31"/>
    <s v="Customer Delivery"/>
    <s v="PEF Distribution_IK_SubOpt_Annual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.868844039937045"/>
    <n v="66.868844039937045"/>
    <n v="66.868844039937045"/>
    <n v="66.868844039937045"/>
    <n v="66.868844039937045"/>
    <n v="66.868844039937045"/>
    <n v="66.868844039937045"/>
    <n v="66.868844039937045"/>
    <n v="66.868844039937045"/>
    <n v="66.868844039937045"/>
    <n v="66.868844039937045"/>
    <n v="66.868844039937045"/>
    <n v="802.42612847924431"/>
    <n v="66.868844039937045"/>
    <n v="66.868844039937045"/>
    <n v="66.868844039937045"/>
    <n v="66.868844039937045"/>
    <n v="66.868844039937045"/>
    <n v="66.868844039937045"/>
    <n v="66.868844039937045"/>
    <n v="66.868844039937045"/>
    <n v="66.868844039937045"/>
    <n v="66.868844039937045"/>
    <n v="66.868844039937045"/>
    <n v="66.868844039937045"/>
    <n v="802.42612847924431"/>
    <n v="69.989524719888237"/>
    <n v="69.989524719888237"/>
    <n v="69.989524719888237"/>
    <n v="69.989524719888237"/>
    <n v="69.989524719888237"/>
    <n v="69.989524719888237"/>
    <n v="69.989524719888237"/>
    <n v="69.989524719888237"/>
    <n v="69.989524719888237"/>
    <n v="69.989524719888237"/>
    <n v="69.989524719888237"/>
    <n v="69.989524719888237"/>
    <n v="839.87429663865862"/>
    <n v="69.989524719888237"/>
    <n v="69.989524719888237"/>
    <n v="69.989524719888237"/>
    <n v="69.989524719888237"/>
    <n v="69.989524719888237"/>
    <n v="69.989524719888237"/>
    <n v="69.989524719888237"/>
    <n v="69.989524719888237"/>
    <n v="69.989524719888237"/>
    <n v="69.989524719888237"/>
    <n v="69.989524719888237"/>
    <n v="69.989524719888237"/>
    <n v="839.87429663865862"/>
  </r>
  <r>
    <s v="DE Florida"/>
    <x v="31"/>
    <s v="Customer Delivery"/>
    <s v="PEF Distribution_IK_SubOpt_GridMod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.38407282836675"/>
    <n v="152.38407282836675"/>
    <n v="152.38407282836675"/>
    <n v="152.38407282836675"/>
    <n v="152.38407282836675"/>
    <n v="152.38407282836675"/>
    <n v="152.38407282836675"/>
    <n v="152.38407282836675"/>
    <n v="152.38407282836675"/>
    <n v="152.38407282836675"/>
    <n v="152.38407282836675"/>
    <n v="152.38407282836675"/>
    <n v="1828.6088739404006"/>
    <n v="152.38407282836675"/>
    <n v="152.38407282836675"/>
    <n v="152.38407282836675"/>
    <n v="152.38407282836675"/>
    <n v="152.38407282836675"/>
    <n v="152.38407282836675"/>
    <n v="152.38407282836675"/>
    <n v="152.38407282836675"/>
    <n v="152.38407282836675"/>
    <n v="152.38407282836675"/>
    <n v="152.38407282836675"/>
    <n v="152.38407282836675"/>
    <n v="1828.6088739404006"/>
    <n v="152.38407282836675"/>
    <n v="152.38407282836675"/>
    <n v="152.38407282836675"/>
    <n v="152.38407282836675"/>
    <n v="152.38407282836675"/>
    <n v="152.38407282836675"/>
    <n v="152.38407282836675"/>
    <n v="152.38407282836675"/>
    <n v="152.38407282836675"/>
    <n v="152.38407282836675"/>
    <n v="152.38407282836675"/>
    <n v="152.38407282836675"/>
    <n v="1828.6088739404006"/>
  </r>
  <r>
    <s v="DE Florida"/>
    <x v="31"/>
    <s v="Customer Delivery"/>
    <s v="PEF Distribution_IK_SubOpt_GridMod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.02093068022037"/>
    <n v="118.02093068022037"/>
    <n v="118.02093068022037"/>
    <n v="118.02093068022037"/>
    <n v="118.02093068022037"/>
    <n v="118.02093068022037"/>
    <n v="118.02093068022037"/>
    <n v="118.02093068022037"/>
    <n v="118.02093068022037"/>
    <n v="118.02093068022037"/>
    <n v="118.02093068022037"/>
    <n v="118.02093068022037"/>
    <n v="1416.251168162644"/>
    <n v="118.02093068022037"/>
    <n v="118.02093068022037"/>
    <n v="118.02093068022037"/>
    <n v="118.02093068022037"/>
    <n v="118.02093068022037"/>
    <n v="118.02093068022037"/>
    <n v="118.02093068022037"/>
    <n v="118.02093068022037"/>
    <n v="118.02093068022037"/>
    <n v="118.02093068022037"/>
    <n v="118.02093068022037"/>
    <n v="118.02093068022037"/>
    <n v="1416.251168162644"/>
    <n v="118.02093068022037"/>
    <n v="118.02093068022037"/>
    <n v="118.02093068022037"/>
    <n v="118.02093068022037"/>
    <n v="118.02093068022037"/>
    <n v="118.02093068022037"/>
    <n v="118.02093068022037"/>
    <n v="118.02093068022037"/>
    <n v="118.02093068022037"/>
    <n v="118.02093068022037"/>
    <n v="118.02093068022037"/>
    <n v="118.02093068022037"/>
    <n v="1416.251168162644"/>
  </r>
  <r>
    <s v="DE Florida"/>
    <x v="31"/>
    <s v="Customer Delivery"/>
    <s v="PEF Distribution_IK_SubOpt_GridMod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9.08481199154717"/>
    <n v="109.08481199154717"/>
    <n v="109.08481199154717"/>
    <n v="109.08481199154717"/>
    <n v="109.08481199154717"/>
    <n v="109.08481199154717"/>
    <n v="109.08481199154717"/>
    <n v="109.08481199154717"/>
    <n v="109.08481199154717"/>
    <n v="109.08481199154717"/>
    <n v="109.08481199154717"/>
    <n v="109.08481199154717"/>
    <n v="1309.0177438985663"/>
    <n v="109.08481199154717"/>
    <n v="109.08481199154717"/>
    <n v="109.08481199154717"/>
    <n v="109.08481199154717"/>
    <n v="109.08481199154717"/>
    <n v="109.08481199154717"/>
    <n v="109.08481199154717"/>
    <n v="109.08481199154717"/>
    <n v="109.08481199154717"/>
    <n v="109.08481199154717"/>
    <n v="109.08481199154717"/>
    <n v="109.08481199154717"/>
    <n v="1309.0177438985663"/>
    <n v="109.08481199154717"/>
    <n v="109.08481199154717"/>
    <n v="109.08481199154717"/>
    <n v="109.08481199154717"/>
    <n v="109.08481199154717"/>
    <n v="109.08481199154717"/>
    <n v="109.08481199154717"/>
    <n v="109.08481199154717"/>
    <n v="109.08481199154717"/>
    <n v="109.08481199154717"/>
    <n v="109.08481199154717"/>
    <n v="109.08481199154717"/>
    <n v="1309.0177438985663"/>
  </r>
  <r>
    <s v="DE Florida"/>
    <x v="31"/>
    <s v="Customer Delivery"/>
    <s v="PEF Distribution_IK_SubOpt_SOG_SPP_2023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.16428114910093"/>
    <n v="227.16428114910093"/>
    <n v="227.16428114910093"/>
    <n v="227.16428114910093"/>
    <n v="227.16428114910093"/>
    <n v="227.16428114910093"/>
    <n v="227.16428114910093"/>
    <n v="227.16428114910093"/>
    <n v="227.16428114910093"/>
    <n v="227.16428114910093"/>
    <n v="227.16428114910093"/>
    <n v="227.16428114910093"/>
    <n v="2725.9713737892121"/>
    <n v="227.16428114910093"/>
    <n v="227.16428114910093"/>
    <n v="227.16428114910093"/>
    <n v="227.16428114910093"/>
    <n v="227.16428114910093"/>
    <n v="227.16428114910093"/>
    <n v="227.16428114910093"/>
    <n v="227.16428114910093"/>
    <n v="227.16428114910093"/>
    <n v="227.16428114910093"/>
    <n v="227.16428114910093"/>
    <n v="227.16428114910093"/>
    <n v="2725.9713737892121"/>
    <n v="227.16428114910093"/>
    <n v="227.16428114910093"/>
    <n v="227.16428114910093"/>
    <n v="227.16428114910093"/>
    <n v="227.16428114910093"/>
    <n v="227.16428114910093"/>
    <n v="227.16428114910093"/>
    <n v="227.16428114910093"/>
    <n v="227.16428114910093"/>
    <n v="227.16428114910093"/>
    <n v="227.16428114910093"/>
    <n v="227.16428114910093"/>
    <n v="2725.9713737892121"/>
    <n v="227.16428114910093"/>
    <n v="227.16428114910093"/>
    <n v="227.16428114910093"/>
    <n v="227.16428114910093"/>
    <n v="227.16428114910093"/>
    <n v="227.16428114910093"/>
    <n v="227.16428114910093"/>
    <n v="227.16428114910093"/>
    <n v="227.16428114910093"/>
    <n v="227.16428114910093"/>
    <n v="227.16428114910093"/>
    <n v="227.16428114910093"/>
    <n v="2725.9713737892121"/>
    <n v="227.16428114910093"/>
    <n v="227.16428114910093"/>
    <n v="227.16428114910093"/>
    <n v="227.16428114910093"/>
    <n v="227.16428114910093"/>
    <n v="227.16428114910093"/>
    <n v="227.16428114910093"/>
    <n v="227.16428114910093"/>
    <n v="227.16428114910093"/>
    <n v="227.16428114910093"/>
    <n v="227.16428114910093"/>
    <n v="227.16428114910093"/>
    <n v="2725.9713737892121"/>
  </r>
  <r>
    <s v="DE Florida"/>
    <x v="31"/>
    <s v="Customer Delivery"/>
    <s v="PEF Distribution_IK_SubOpt_SOG_SPP_2023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.63001204167099"/>
    <n v="134.63001204167099"/>
    <n v="134.63001204167099"/>
    <n v="134.63001204167099"/>
    <n v="134.63001204167099"/>
    <n v="134.63001204167099"/>
    <n v="134.63001204167099"/>
    <n v="134.63001204167099"/>
    <n v="134.63001204167099"/>
    <n v="134.63001204167099"/>
    <n v="134.63001204167099"/>
    <n v="134.63001204167099"/>
    <n v="1615.5601445000523"/>
    <n v="134.63001204167099"/>
    <n v="134.63001204167099"/>
    <n v="134.63001204167099"/>
    <n v="134.63001204167099"/>
    <n v="134.63001204167099"/>
    <n v="134.63001204167099"/>
    <n v="134.63001204167099"/>
    <n v="134.63001204167099"/>
    <n v="134.63001204167099"/>
    <n v="134.63001204167099"/>
    <n v="134.63001204167099"/>
    <n v="134.63001204167099"/>
    <n v="1615.5601445000523"/>
    <n v="134.63001204167099"/>
    <n v="134.63001204167099"/>
    <n v="134.63001204167099"/>
    <n v="134.63001204167099"/>
    <n v="134.63001204167099"/>
    <n v="134.63001204167099"/>
    <n v="134.63001204167099"/>
    <n v="134.63001204167099"/>
    <n v="134.63001204167099"/>
    <n v="134.63001204167099"/>
    <n v="134.63001204167099"/>
    <n v="134.63001204167099"/>
    <n v="1615.5601445000523"/>
    <n v="134.63001204167099"/>
    <n v="134.63001204167099"/>
    <n v="134.63001204167099"/>
    <n v="134.63001204167099"/>
    <n v="134.63001204167099"/>
    <n v="134.63001204167099"/>
    <n v="134.63001204167099"/>
    <n v="134.63001204167099"/>
    <n v="134.63001204167099"/>
    <n v="134.63001204167099"/>
    <n v="134.63001204167099"/>
    <n v="134.63001204167099"/>
    <n v="1615.5601445000523"/>
    <n v="134.63001204167099"/>
    <n v="134.63001204167099"/>
    <n v="134.63001204167099"/>
    <n v="134.63001204167099"/>
    <n v="134.63001204167099"/>
    <n v="134.63001204167099"/>
    <n v="134.63001204167099"/>
    <n v="134.63001204167099"/>
    <n v="134.63001204167099"/>
    <n v="134.63001204167099"/>
    <n v="134.63001204167099"/>
    <n v="134.63001204167099"/>
    <n v="1615.5601445000523"/>
  </r>
  <r>
    <s v="DE Florida"/>
    <x v="31"/>
    <s v="Customer Delivery"/>
    <s v="PEF Distribution_IK_SubOpt_SOG_SPP_2023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4.43631368894739"/>
    <n v="124.43631368894739"/>
    <n v="124.43631368894739"/>
    <n v="124.43631368894739"/>
    <n v="124.43631368894739"/>
    <n v="124.43631368894739"/>
    <n v="124.43631368894739"/>
    <n v="124.43631368894739"/>
    <n v="124.43631368894739"/>
    <n v="124.43631368894739"/>
    <n v="124.43631368894739"/>
    <n v="124.43631368894739"/>
    <n v="1493.2357642673687"/>
    <n v="124.43631368894739"/>
    <n v="124.43631368894739"/>
    <n v="124.43631368894739"/>
    <n v="124.43631368894739"/>
    <n v="124.43631368894739"/>
    <n v="124.43631368894739"/>
    <n v="124.43631368894739"/>
    <n v="124.43631368894739"/>
    <n v="124.43631368894739"/>
    <n v="124.43631368894739"/>
    <n v="124.43631368894739"/>
    <n v="124.43631368894739"/>
    <n v="1493.2357642673687"/>
    <n v="124.43631368894739"/>
    <n v="124.43631368894739"/>
    <n v="124.43631368894739"/>
    <n v="124.43631368894739"/>
    <n v="124.43631368894739"/>
    <n v="124.43631368894739"/>
    <n v="124.43631368894739"/>
    <n v="124.43631368894739"/>
    <n v="124.43631368894739"/>
    <n v="124.43631368894739"/>
    <n v="124.43631368894739"/>
    <n v="124.43631368894739"/>
    <n v="1493.2357642673687"/>
    <n v="124.43631368894739"/>
    <n v="124.43631368894739"/>
    <n v="124.43631368894739"/>
    <n v="124.43631368894739"/>
    <n v="124.43631368894739"/>
    <n v="124.43631368894739"/>
    <n v="124.43631368894739"/>
    <n v="124.43631368894739"/>
    <n v="124.43631368894739"/>
    <n v="124.43631368894739"/>
    <n v="124.43631368894739"/>
    <n v="124.43631368894739"/>
    <n v="1493.2357642673687"/>
    <n v="124.43631368894739"/>
    <n v="124.43631368894739"/>
    <n v="124.43631368894739"/>
    <n v="124.43631368894739"/>
    <n v="124.43631368894739"/>
    <n v="124.43631368894739"/>
    <n v="124.43631368894739"/>
    <n v="124.43631368894739"/>
    <n v="124.43631368894739"/>
    <n v="124.43631368894739"/>
    <n v="124.43631368894739"/>
    <n v="124.43631368894739"/>
    <n v="1493.2357642673687"/>
  </r>
  <r>
    <s v="DE Florida"/>
    <x v="31"/>
    <s v="Customer Delivery"/>
    <s v="PEF Distribution_IK_SubOpt_SPP_2024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.98498343159088"/>
    <n v="400.98498343159088"/>
    <n v="400.98498343159088"/>
    <n v="400.98498343159088"/>
    <n v="400.98498343159088"/>
    <n v="400.98498343159088"/>
    <n v="400.98498343159088"/>
    <n v="400.98498343159088"/>
    <n v="400.98498343159088"/>
    <n v="400.98498343159088"/>
    <n v="400.98498343159088"/>
    <n v="400.98498343159088"/>
    <n v="4811.819801179091"/>
    <n v="400.98498343159088"/>
    <n v="400.98498343159088"/>
    <n v="400.98498343159088"/>
    <n v="400.98498343159088"/>
    <n v="400.98498343159088"/>
    <n v="400.98498343159088"/>
    <n v="400.98498343159088"/>
    <n v="400.98498343159088"/>
    <n v="400.98498343159088"/>
    <n v="400.98498343159088"/>
    <n v="400.98498343159088"/>
    <n v="400.98498343159088"/>
    <n v="4811.819801179091"/>
    <n v="400.98498343159088"/>
    <n v="400.98498343159088"/>
    <n v="400.98498343159088"/>
    <n v="400.98498343159088"/>
    <n v="400.98498343159088"/>
    <n v="400.98498343159088"/>
    <n v="400.98498343159088"/>
    <n v="400.98498343159088"/>
    <n v="400.98498343159088"/>
    <n v="400.98498343159088"/>
    <n v="400.98498343159088"/>
    <n v="400.98498343159088"/>
    <n v="4811.819801179091"/>
    <n v="400.98498343159088"/>
    <n v="400.98498343159088"/>
    <n v="400.98498343159088"/>
    <n v="400.98498343159088"/>
    <n v="400.98498343159088"/>
    <n v="400.98498343159088"/>
    <n v="400.98498343159088"/>
    <n v="400.98498343159088"/>
    <n v="400.98498343159088"/>
    <n v="400.98498343159088"/>
    <n v="400.98498343159088"/>
    <n v="400.98498343159088"/>
    <n v="4811.819801179091"/>
  </r>
  <r>
    <s v="DE Florida"/>
    <x v="31"/>
    <s v="Customer Delivery"/>
    <s v="PEF Distribution_IK_SubOpt_SPP_2024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.41528902524254"/>
    <n v="308.41528902524254"/>
    <n v="308.41528902524254"/>
    <n v="308.41528902524254"/>
    <n v="308.41528902524254"/>
    <n v="308.41528902524254"/>
    <n v="308.41528902524254"/>
    <n v="308.41528902524254"/>
    <n v="308.41528902524254"/>
    <n v="308.41528902524254"/>
    <n v="308.41528902524254"/>
    <n v="308.41528902524254"/>
    <n v="3700.9834683029108"/>
    <n v="308.41528902524254"/>
    <n v="308.41528902524254"/>
    <n v="308.41528902524254"/>
    <n v="308.41528902524254"/>
    <n v="308.41528902524254"/>
    <n v="308.41528902524254"/>
    <n v="308.41528902524254"/>
    <n v="308.41528902524254"/>
    <n v="308.41528902524254"/>
    <n v="308.41528902524254"/>
    <n v="308.41528902524254"/>
    <n v="308.41528902524254"/>
    <n v="3700.9834683029108"/>
    <n v="308.41528902524254"/>
    <n v="308.41528902524254"/>
    <n v="308.41528902524254"/>
    <n v="308.41528902524254"/>
    <n v="308.41528902524254"/>
    <n v="308.41528902524254"/>
    <n v="308.41528902524254"/>
    <n v="308.41528902524254"/>
    <n v="308.41528902524254"/>
    <n v="308.41528902524254"/>
    <n v="308.41528902524254"/>
    <n v="308.41528902524254"/>
    <n v="3700.9834683029108"/>
    <n v="308.41528902524254"/>
    <n v="308.41528902524254"/>
    <n v="308.41528902524254"/>
    <n v="308.41528902524254"/>
    <n v="308.41528902524254"/>
    <n v="308.41528902524254"/>
    <n v="308.41528902524254"/>
    <n v="308.41528902524254"/>
    <n v="308.41528902524254"/>
    <n v="308.41528902524254"/>
    <n v="308.41528902524254"/>
    <n v="308.41528902524254"/>
    <n v="3700.9834683029108"/>
  </r>
  <r>
    <s v="DE Florida"/>
    <x v="31"/>
    <s v="Customer Delivery"/>
    <s v="PEF Distribution_IK_SubOpt_SPP_2024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.06319705099315"/>
    <n v="285.06319705099315"/>
    <n v="285.06319705099315"/>
    <n v="285.06319705099315"/>
    <n v="285.06319705099315"/>
    <n v="285.06319705099315"/>
    <n v="285.06319705099315"/>
    <n v="285.06319705099315"/>
    <n v="285.06319705099315"/>
    <n v="285.06319705099315"/>
    <n v="285.06319705099315"/>
    <n v="285.06319705099315"/>
    <n v="3420.7583646119169"/>
    <n v="285.06319705099315"/>
    <n v="285.06319705099315"/>
    <n v="285.06319705099315"/>
    <n v="285.06319705099315"/>
    <n v="285.06319705099315"/>
    <n v="285.06319705099315"/>
    <n v="285.06319705099315"/>
    <n v="285.06319705099315"/>
    <n v="285.06319705099315"/>
    <n v="285.06319705099315"/>
    <n v="285.06319705099315"/>
    <n v="285.06319705099315"/>
    <n v="3420.7583646119169"/>
    <n v="285.06319705099315"/>
    <n v="285.06319705099315"/>
    <n v="285.06319705099315"/>
    <n v="285.06319705099315"/>
    <n v="285.06319705099315"/>
    <n v="285.06319705099315"/>
    <n v="285.06319705099315"/>
    <n v="285.06319705099315"/>
    <n v="285.06319705099315"/>
    <n v="285.06319705099315"/>
    <n v="285.06319705099315"/>
    <n v="285.06319705099315"/>
    <n v="3420.7583646119169"/>
    <n v="285.06319705099315"/>
    <n v="285.06319705099315"/>
    <n v="285.06319705099315"/>
    <n v="285.06319705099315"/>
    <n v="285.06319705099315"/>
    <n v="285.06319705099315"/>
    <n v="285.06319705099315"/>
    <n v="285.06319705099315"/>
    <n v="285.06319705099315"/>
    <n v="285.06319705099315"/>
    <n v="285.06319705099315"/>
    <n v="285.06319705099315"/>
    <n v="3420.7583646119169"/>
  </r>
  <r>
    <s v="DE Florida"/>
    <x v="31"/>
    <s v="Customer Delivery"/>
    <s v="PEF Distribution_IK_SubOpt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.71393870086582"/>
    <n v="103.71393870086582"/>
    <n v="103.71393870086582"/>
    <n v="311.14181610259749"/>
    <n v="604.79298655815739"/>
    <n v="604.79298655815739"/>
    <n v="604.79298655815739"/>
    <n v="604.79298655815739"/>
    <n v="604.79298655815739"/>
    <n v="604.79298655815739"/>
    <n v="604.79298655815739"/>
    <n v="604.79298655815739"/>
    <n v="604.79298655815739"/>
    <n v="604.79298655815739"/>
    <n v="604.79298655815739"/>
    <n v="604.79298655815739"/>
    <n v="7257.5158386978883"/>
    <n v="604.79298655815739"/>
    <n v="604.79298655815739"/>
    <n v="604.79298655815739"/>
    <n v="604.79298655815739"/>
    <n v="604.79298655815739"/>
    <n v="604.79298655815739"/>
    <n v="604.79298655815739"/>
    <n v="604.79298655815739"/>
    <n v="604.79298655815739"/>
    <n v="604.79298655815739"/>
    <n v="604.79298655815739"/>
    <n v="604.79298655815739"/>
    <n v="7257.5158386978883"/>
    <n v="604.79298655815739"/>
    <n v="604.79298655815739"/>
    <n v="604.79298655815739"/>
    <n v="604.79298655815739"/>
    <n v="604.79298655815739"/>
    <n v="604.79298655815739"/>
    <n v="604.79298655815739"/>
    <n v="604.79298655815739"/>
    <n v="604.79298655815739"/>
    <n v="604.79298655815739"/>
    <n v="604.79298655815739"/>
    <n v="604.79298655815739"/>
    <n v="7257.5158386978883"/>
  </r>
  <r>
    <s v="DE Florida"/>
    <x v="31"/>
    <s v="Customer Delivery"/>
    <s v="PEF Distribution_IK_SubOpt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.326082265658613"/>
    <n v="80.326082265658613"/>
    <n v="80.326082265658613"/>
    <n v="240.97824679697584"/>
    <n v="468.41004980132288"/>
    <n v="468.41004980132288"/>
    <n v="468.41004980132288"/>
    <n v="468.41004980132288"/>
    <n v="468.41004980132288"/>
    <n v="468.41004980132288"/>
    <n v="468.41004980132288"/>
    <n v="468.41004980132288"/>
    <n v="468.41004980132288"/>
    <n v="468.41004980132288"/>
    <n v="468.41004980132288"/>
    <n v="468.41004980132288"/>
    <n v="5620.9205976158764"/>
    <n v="468.41004980132288"/>
    <n v="468.41004980132288"/>
    <n v="468.41004980132288"/>
    <n v="468.41004980132288"/>
    <n v="468.41004980132288"/>
    <n v="468.41004980132288"/>
    <n v="468.41004980132288"/>
    <n v="468.41004980132288"/>
    <n v="468.41004980132288"/>
    <n v="468.41004980132288"/>
    <n v="468.41004980132288"/>
    <n v="468.41004980132288"/>
    <n v="5620.9205976158764"/>
    <n v="468.41004980132288"/>
    <n v="468.41004980132288"/>
    <n v="468.41004980132288"/>
    <n v="468.41004980132288"/>
    <n v="468.41004980132288"/>
    <n v="468.41004980132288"/>
    <n v="468.41004980132288"/>
    <n v="468.41004980132288"/>
    <n v="468.41004980132288"/>
    <n v="468.41004980132288"/>
    <n v="468.41004980132288"/>
    <n v="468.41004980132288"/>
    <n v="5620.9205976158764"/>
  </r>
  <r>
    <s v="DE Florida"/>
    <x v="31"/>
    <s v="Customer Delivery"/>
    <s v="PEF Distribution_IK_SubOpt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.244081380011053"/>
    <n v="74.244081380011053"/>
    <n v="74.244081380011053"/>
    <n v="222.73224414003317"/>
    <n v="432.9437322941908"/>
    <n v="432.9437322941908"/>
    <n v="432.9437322941908"/>
    <n v="432.9437322941908"/>
    <n v="432.9437322941908"/>
    <n v="432.9437322941908"/>
    <n v="432.9437322941908"/>
    <n v="432.9437322941908"/>
    <n v="432.9437322941908"/>
    <n v="432.9437322941908"/>
    <n v="432.9437322941908"/>
    <n v="432.9437322941908"/>
    <n v="5195.3247875302895"/>
    <n v="432.9437322941908"/>
    <n v="432.9437322941908"/>
    <n v="432.9437322941908"/>
    <n v="432.9437322941908"/>
    <n v="432.9437322941908"/>
    <n v="432.9437322941908"/>
    <n v="432.9437322941908"/>
    <n v="432.9437322941908"/>
    <n v="432.9437322941908"/>
    <n v="432.9437322941908"/>
    <n v="432.9437322941908"/>
    <n v="432.9437322941908"/>
    <n v="5195.3247875302895"/>
    <n v="432.9437322941908"/>
    <n v="432.9437322941908"/>
    <n v="432.9437322941908"/>
    <n v="432.9437322941908"/>
    <n v="432.9437322941908"/>
    <n v="432.9437322941908"/>
    <n v="432.9437322941908"/>
    <n v="432.9437322941908"/>
    <n v="432.9437322941908"/>
    <n v="432.9437322941908"/>
    <n v="432.9437322941908"/>
    <n v="432.9437322941908"/>
    <n v="5195.3247875302895"/>
  </r>
  <r>
    <s v="DE Florida"/>
    <x v="31"/>
    <s v="Customer Delivery"/>
    <s v="PEF Distribution_IK_SubOpt_SPP_Annual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.81094757571685"/>
    <n v="198.81094757571685"/>
    <n v="198.81094757571685"/>
    <n v="198.81094757571685"/>
    <n v="198.81094757571685"/>
    <n v="198.81094757571685"/>
    <n v="198.81094757571685"/>
    <n v="198.81094757571685"/>
    <n v="198.81094757571685"/>
    <n v="198.81094757571685"/>
    <n v="198.81094757571685"/>
    <n v="198.81094757571685"/>
    <n v="2385.7313709086025"/>
    <n v="198.81094757571685"/>
    <n v="198.81094757571685"/>
    <n v="198.81094757571685"/>
    <n v="198.81094757571685"/>
    <n v="198.81094757571685"/>
    <n v="198.81094757571685"/>
    <n v="198.81094757571685"/>
    <n v="198.81094757571685"/>
    <n v="198.81094757571685"/>
    <n v="198.81094757571685"/>
    <n v="198.81094757571685"/>
    <n v="198.81094757571685"/>
    <n v="2385.7313709086025"/>
  </r>
  <r>
    <s v="DE Florida"/>
    <x v="31"/>
    <s v="Customer Delivery"/>
    <s v="PEF Distribution_IK_SubOpt_SPP_Annual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9.42284055201009"/>
    <n v="139.42284055201009"/>
    <n v="139.42284055201009"/>
    <n v="139.42284055201009"/>
    <n v="139.42284055201009"/>
    <n v="139.42284055201009"/>
    <n v="139.42284055201009"/>
    <n v="139.42284055201009"/>
    <n v="139.42284055201009"/>
    <n v="139.42284055201009"/>
    <n v="139.42284055201009"/>
    <n v="139.42284055201009"/>
    <n v="1673.0740866241206"/>
    <n v="139.42284055201009"/>
    <n v="139.42284055201009"/>
    <n v="139.42284055201009"/>
    <n v="139.42284055201009"/>
    <n v="139.42284055201009"/>
    <n v="139.42284055201009"/>
    <n v="139.42284055201009"/>
    <n v="139.42284055201009"/>
    <n v="139.42284055201009"/>
    <n v="139.42284055201009"/>
    <n v="139.42284055201009"/>
    <n v="139.42284055201009"/>
    <n v="1673.0740866241206"/>
  </r>
  <r>
    <s v="DE Florida"/>
    <x v="31"/>
    <s v="Customer Delivery"/>
    <s v="PEF Distribution_IK_SubOpt_SPP_Annual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.86624653174692"/>
    <n v="128.86624653174692"/>
    <n v="128.86624653174692"/>
    <n v="128.86624653174692"/>
    <n v="128.86624653174692"/>
    <n v="128.86624653174692"/>
    <n v="128.86624653174692"/>
    <n v="128.86624653174692"/>
    <n v="128.86624653174692"/>
    <n v="128.86624653174692"/>
    <n v="128.86624653174692"/>
    <n v="128.86624653174692"/>
    <n v="1546.3949583809635"/>
    <n v="128.86624653174692"/>
    <n v="128.86624653174692"/>
    <n v="128.86624653174692"/>
    <n v="128.86624653174692"/>
    <n v="128.86624653174692"/>
    <n v="128.86624653174692"/>
    <n v="128.86624653174692"/>
    <n v="128.86624653174692"/>
    <n v="128.86624653174692"/>
    <n v="128.86624653174692"/>
    <n v="128.86624653174692"/>
    <n v="128.86624653174692"/>
    <n v="1546.3949583809635"/>
  </r>
  <r>
    <s v="DE Florida"/>
    <x v="31"/>
    <s v="Customer Delivery"/>
    <s v="PEF Distribution_LA_Veg Mgmt_SPP-364"/>
    <s v="AFUDC Not Eligible"/>
    <s v="Recoverable"/>
    <s v="Maintenance"/>
    <s v="Distribution Operations"/>
    <s v="LA - Distribution R/W Clearing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.12762381543035994"/>
    <n v="0.25525492494926405"/>
    <n v="0.47665359885032049"/>
    <n v="0.67242896784561956"/>
    <n v="0.89385416377459925"/>
    <n v="1.0475342516511219"/>
    <n v="1.2012210071951932"/>
    <n v="1.4159571747260387"/>
    <n v="1.5911671480569018"/>
    <n v="1.7663765480532945"/>
    <n v="1.9811163254678446"/>
    <n v="11.429187926000559"/>
    <n v="2.1006560377991788"/>
    <n v="2.260800558682603"/>
    <n v="2.3924979311348533"/>
    <n v="2.5946289535385398"/>
    <n v="2.79676667546169"/>
    <n v="3.0252928641764321"/>
    <n v="3.1838461873945851"/>
    <n v="3.3774869948886606"/>
    <n v="3.5582067573943248"/>
    <n v="3.7389259784174333"/>
    <n v="3.9602901026524187"/>
    <n v="4.1410123071382356"/>
    <n v="37.130411348678955"/>
    <n v="4.2644435334537789"/>
    <n v="4.4137124111082535"/>
    <n v="4.5629813300361866"/>
    <n v="4.7458806108800298"/>
    <n v="4.9219610887485921"/>
    <n v="5.1048633632938545"/>
    <n v="5.2575304266766842"/>
    <n v="5.4101976125041045"/>
    <n v="5.5748208749385864"/>
    <n v="5.7302778751181238"/>
    <n v="5.885733229862506"/>
    <n v="6.0503558319216761"/>
    <n v="61.922758188542389"/>
    <n v="6.194553590814059"/>
    <n v="6.3483005353865485"/>
    <n v="6.5020475224706997"/>
    <n v="6.6904337824608007"/>
    <n v="6.8717966753594846"/>
    <n v="7.0601860188620602"/>
    <n v="7.2174330947481504"/>
    <n v="7.3746802967521674"/>
    <n v="7.5442422577085875"/>
    <n v="7.7043629685062847"/>
    <n v="7.8644819845057654"/>
    <n v="8.03404326527561"/>
    <n v="85.406561992850214"/>
    <n v="8.1825669578581284"/>
    <n v="8.3409263103243347"/>
    <n v="8.4992857065775507"/>
    <n v="8.6933235538239835"/>
    <n v="8.8801273329865147"/>
    <n v="9.0741683562507873"/>
    <n v="9.236132843959906"/>
    <n v="9.3980974615704902"/>
    <n v="9.5727462808665287"/>
    <n v="9.7376706125263119"/>
    <n v="9.9025931985439399"/>
    <n v="10.077241317247806"/>
    <n v="109.5948799325363"/>
    <n v="10.230220721241906"/>
    <n v="10.230220721241906"/>
    <n v="10.230220721241906"/>
    <n v="10.230220721241906"/>
    <n v="10.230220721241906"/>
    <n v="10.230220721241906"/>
    <n v="10.230220721241906"/>
    <n v="10.230220721241906"/>
    <n v="10.230220721241906"/>
    <n v="10.230220721241906"/>
    <n v="10.230220721241906"/>
    <n v="10.230220721241906"/>
    <n v="122.76264865490288"/>
  </r>
  <r>
    <s v="DE Florida"/>
    <x v="31"/>
    <s v="Customer Delivery"/>
    <s v="PEF Distribution_LA_Veg Mgmt_SPP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9.8844198048287424E-2"/>
    <n v="0.19769404534260474"/>
    <n v="0.3691665428299219"/>
    <n v="0.52079388041337804"/>
    <n v="0.69228691911842843"/>
    <n v="0.81131160891415177"/>
    <n v="0.93034146279503771"/>
    <n v="1.0966538724340609"/>
    <n v="1.2323533831057278"/>
    <n v="1.3680524497318558"/>
    <n v="1.5343676552131644"/>
    <n v="8.8518660179466195"/>
    <n v="1.6269507437258346"/>
    <n v="1.7509821142437205"/>
    <n v="1.8529812679378248"/>
    <n v="2.0095310368253956"/>
    <n v="2.1660859944673256"/>
    <n v="2.3430787272137157"/>
    <n v="2.4658777207130207"/>
    <n v="2.6158518478900823"/>
    <n v="2.7558186709795911"/>
    <n v="2.8957850746927574"/>
    <n v="3.0672308135847133"/>
    <n v="3.2071995279792977"/>
    <n v="28.75737354025328"/>
    <n v="3.3027965804427062"/>
    <n v="3.4184048033717214"/>
    <n v="3.5340130582668845"/>
    <n v="3.6756679106755485"/>
    <n v="3.8120416240627204"/>
    <n v="3.9536987950826479"/>
    <n v="4.0719389009561251"/>
    <n v="4.1901791016625092"/>
    <n v="4.3176792418248944"/>
    <n v="4.4380801439756654"/>
    <n v="4.5584797717426726"/>
    <n v="4.6859794004466906"/>
    <n v="47.958959332510787"/>
    <n v="4.7976600596560619"/>
    <n v="4.9167365297286461"/>
    <n v="5.035813032726363"/>
    <n v="5.1817175312656545"/>
    <n v="5.3221824565919924"/>
    <n v="5.4680893433008944"/>
    <n v="5.589876652816649"/>
    <n v="5.711664060010297"/>
    <n v="5.8429892048801264"/>
    <n v="5.9670021345700111"/>
    <n v="6.0910137516446126"/>
    <n v="6.2223383697123218"/>
    <n v="66.147083126903624"/>
    <n v="6.3373694494131172"/>
    <n v="6.460018213244421"/>
    <n v="6.5826670109886125"/>
    <n v="6.7329486440632431"/>
    <n v="6.8776275167442229"/>
    <n v="7.0279116096335459"/>
    <n v="7.1533525380834968"/>
    <n v="7.2787935671416779"/>
    <n v="7.4140584659788145"/>
    <n v="7.541791783201699"/>
    <n v="7.6695237484308478"/>
    <n v="7.8047881046618022"/>
    <n v="84.88085065158549"/>
    <n v="7.9232701172447353"/>
    <n v="7.9232701172447353"/>
    <n v="7.9232701172447353"/>
    <n v="7.9232701172447353"/>
    <n v="7.9232701172447353"/>
    <n v="7.9232701172447353"/>
    <n v="7.9232701172447353"/>
    <n v="7.9232701172447353"/>
    <n v="7.9232701172447353"/>
    <n v="7.9232701172447353"/>
    <n v="7.9232701172447353"/>
    <n v="7.9232701172447353"/>
    <n v="95.079241406936831"/>
  </r>
  <r>
    <s v="DE Florida"/>
    <x v="31"/>
    <s v="Customer Delivery"/>
    <s v="PEF Distribution_LA_Veg Mgmt_SPP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9.1360072305884291E-2"/>
    <n v="0.1827253661172889"/>
    <n v="0.34121458529491666"/>
    <n v="0.48136124841424277"/>
    <n v="0.63986945350277269"/>
    <n v="0.74988202359424638"/>
    <n v="0.85989936676500212"/>
    <n v="1.0136192013127445"/>
    <n v="1.1390440350574644"/>
    <n v="1.2644684583781696"/>
    <n v="1.4181908770771157"/>
    <n v="8.181634687819848"/>
    <n v="1.5037639084520833"/>
    <n v="1.6184040714809371"/>
    <n v="1.7126802175839189"/>
    <n v="1.8573766032842802"/>
    <n v="2.0020777848652584"/>
    <n v="2.1656692670221256"/>
    <n v="2.2791703641700396"/>
    <n v="2.4177889920050766"/>
    <n v="2.5471580326809442"/>
    <n v="2.6765266857341312"/>
    <n v="2.8349911723806112"/>
    <n v="2.9643619611587644"/>
    <n v="26.579969060818172"/>
    <n v="3.0527207500177709"/>
    <n v="3.1595755357765656"/>
    <n v="3.2664303510811465"/>
    <n v="3.3973596095917236"/>
    <n v="3.5234075978569268"/>
    <n v="3.6543389994218951"/>
    <n v="3.763626391452525"/>
    <n v="3.8729138711356552"/>
    <n v="3.990760161097513"/>
    <n v="4.102044741714117"/>
    <n v="4.2133281444386927"/>
    <n v="4.3311739616679645"/>
    <n v="44.327680115252498"/>
    <n v="4.434398564649241"/>
    <n v="4.5444589944019942"/>
    <n v="4.6545194545869082"/>
    <n v="4.7893765913688915"/>
    <n v="4.9192060197789012"/>
    <n v="5.0540653639069166"/>
    <n v="5.1666313781292486"/>
    <n v="5.2791974826336556"/>
    <n v="5.4005791617588903"/>
    <n v="5.5152022802326472"/>
    <n v="5.6298241854776121"/>
    <n v="5.7512053776882794"/>
    <n v="61.138664854613182"/>
    <n v="5.8575267194199885"/>
    <n v="5.970888961747872"/>
    <n v="6.0842512354208802"/>
    <n v="6.2231540859173506"/>
    <n v="6.356878396805187"/>
    <n v="6.4957835208680628"/>
    <n v="6.6117265151923839"/>
    <n v="6.7276696025072447"/>
    <n v="6.8526927316561288"/>
    <n v="6.9707545433534861"/>
    <n v="7.0888151054251907"/>
    <n v="7.2138377330520749"/>
    <n v="78.453979151365857"/>
    <n v="7.3233487154896615"/>
    <n v="7.3233487154896615"/>
    <n v="7.3233487154896615"/>
    <n v="7.3233487154896615"/>
    <n v="7.3233487154896615"/>
    <n v="7.3233487154896615"/>
    <n v="7.3233487154896615"/>
    <n v="7.3233487154896615"/>
    <n v="7.3233487154896615"/>
    <n v="7.3233487154896615"/>
    <n v="7.3233487154896615"/>
    <n v="7.3233487154896615"/>
    <n v="87.880184585875909"/>
  </r>
  <r>
    <s v="DE Florida"/>
    <x v="31"/>
    <s v="Customer Delivery"/>
    <s v="PEF Dist_MajProj_CustomerFleetElec 2025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6686046511627786"/>
    <n v="0.6613372093023242"/>
    <n v="0.75581395348837055"/>
    <n v="0.85029069767441678"/>
    <n v="0.94476744186046313"/>
    <n v="1.0392441860465094"/>
    <n v="4.8183139534883619"/>
    <n v="1.1337209302325557"/>
    <n v="1.1337209302325557"/>
    <n v="1.1337209302325557"/>
    <n v="1.1337209302325557"/>
    <n v="1.1337209302325557"/>
    <n v="1.1337209302325557"/>
    <n v="1.1337209302325557"/>
    <n v="1.1337209302325557"/>
    <n v="1.1337209302325557"/>
    <n v="1.1337209302325557"/>
    <n v="1.1337209302325557"/>
    <n v="1.1337209302325557"/>
    <n v="13.604651162790672"/>
    <n v="1.1337209302325557"/>
    <n v="1.1337209302325557"/>
    <n v="1.1337209302325557"/>
    <n v="1.1337209302325557"/>
    <n v="1.1337209302325557"/>
    <n v="1.1337209302325557"/>
    <n v="1.1337209302325557"/>
    <n v="1.1337209302325557"/>
    <n v="1.1337209302325557"/>
    <n v="1.1337209302325557"/>
    <n v="1.1337209302325557"/>
    <n v="1.1337209302325557"/>
    <n v="13.604651162790672"/>
    <n v="1.1337209302325557"/>
    <n v="1.1337209302325557"/>
    <n v="1.1337209302325557"/>
    <n v="1.1337209302325557"/>
    <n v="1.1337209302325557"/>
    <n v="1.1337209302325557"/>
    <n v="1.1337209302325557"/>
    <n v="1.1337209302325557"/>
    <n v="1.1337209302325557"/>
    <n v="1.1337209302325557"/>
    <n v="1.1337209302325557"/>
    <n v="1.1337209302325557"/>
    <n v="13.604651162790672"/>
  </r>
  <r>
    <s v="DE Florida"/>
    <x v="31"/>
    <s v="Customer Delivery"/>
    <s v="PEF Dist_MajProj_CustomerFleetElec 2025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999999999999958E-2"/>
    <n v="1.749999999999995E-2"/>
    <n v="1.9999999999999941E-2"/>
    <n v="2.2499999999999937E-2"/>
    <n v="2.4999999999999929E-2"/>
    <n v="2.7499999999999924E-2"/>
    <n v="0.12749999999999964"/>
    <n v="2.9999999999999916E-2"/>
    <n v="2.9999999999999916E-2"/>
    <n v="2.9999999999999916E-2"/>
    <n v="2.9999999999999916E-2"/>
    <n v="2.9999999999999916E-2"/>
    <n v="2.9999999999999916E-2"/>
    <n v="2.9999999999999916E-2"/>
    <n v="2.9999999999999916E-2"/>
    <n v="2.9999999999999916E-2"/>
    <n v="2.9999999999999916E-2"/>
    <n v="2.9999999999999916E-2"/>
    <n v="2.9999999999999916E-2"/>
    <n v="0.35999999999999899"/>
    <n v="2.9999999999999916E-2"/>
    <n v="2.9999999999999916E-2"/>
    <n v="2.9999999999999916E-2"/>
    <n v="2.9999999999999916E-2"/>
    <n v="2.9999999999999916E-2"/>
    <n v="2.9999999999999916E-2"/>
    <n v="2.9999999999999916E-2"/>
    <n v="2.9999999999999916E-2"/>
    <n v="2.9999999999999916E-2"/>
    <n v="2.9999999999999916E-2"/>
    <n v="2.9999999999999916E-2"/>
    <n v="2.9999999999999916E-2"/>
    <n v="0.35999999999999899"/>
    <n v="2.9999999999999916E-2"/>
    <n v="2.9999999999999916E-2"/>
    <n v="2.9999999999999916E-2"/>
    <n v="2.9999999999999916E-2"/>
    <n v="2.9999999999999916E-2"/>
    <n v="2.9999999999999916E-2"/>
    <n v="2.9999999999999916E-2"/>
    <n v="2.9999999999999916E-2"/>
    <n v="2.9999999999999916E-2"/>
    <n v="2.9999999999999916E-2"/>
    <n v="2.9999999999999916E-2"/>
    <n v="2.9999999999999916E-2"/>
    <n v="0.35999999999999899"/>
  </r>
  <r>
    <s v="DE Florida"/>
    <x v="31"/>
    <s v="Customer Delivery"/>
    <s v="PEF Dist_MajProj_CustomerFleetElec 2025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263962765957437"/>
    <n v="0.14307956560283677"/>
    <n v="0.16351950354609918"/>
    <n v="0.18395944148936161"/>
    <n v="0.20439937943262398"/>
    <n v="0.22483931737588636"/>
    <n v="1.0424368351063822"/>
    <n v="0.24527925531914874"/>
    <n v="0.24527925531914874"/>
    <n v="0.24527925531914874"/>
    <n v="0.24527925531914874"/>
    <n v="0.24527925531914874"/>
    <n v="0.24527925531914874"/>
    <n v="0.24527925531914874"/>
    <n v="0.24527925531914874"/>
    <n v="0.24527925531914874"/>
    <n v="0.24527925531914874"/>
    <n v="0.24527925531914874"/>
    <n v="0.24527925531914874"/>
    <n v="2.9433510638297857"/>
    <n v="0.24527925531914874"/>
    <n v="0.24527925531914874"/>
    <n v="0.24527925531914874"/>
    <n v="0.24527925531914874"/>
    <n v="0.24527925531914874"/>
    <n v="0.24527925531914874"/>
    <n v="0.24527925531914874"/>
    <n v="0.24527925531914874"/>
    <n v="0.24527925531914874"/>
    <n v="0.24527925531914874"/>
    <n v="0.24527925531914874"/>
    <n v="0.24527925531914874"/>
    <n v="2.9433510638297857"/>
    <n v="0.24527925531914874"/>
    <n v="0.24527925531914874"/>
    <n v="0.24527925531914874"/>
    <n v="0.24527925531914874"/>
    <n v="0.24527925531914874"/>
    <n v="0.24527925531914874"/>
    <n v="0.24527925531914874"/>
    <n v="0.24527925531914874"/>
    <n v="0.24527925531914874"/>
    <n v="0.24527925531914874"/>
    <n v="0.24527925531914874"/>
    <n v="0.24527925531914874"/>
    <n v="2.9433510638297857"/>
  </r>
  <r>
    <s v="DE Florida"/>
    <x v="31"/>
    <s v="Customer Delivery"/>
    <s v="PEF Dist_MajProj_CustomerFleetElec 2025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129629629629586E-2"/>
    <n v="3.9817901234567854E-2"/>
    <n v="4.5506172839506115E-2"/>
    <n v="5.1194444444444383E-2"/>
    <n v="5.6882716049382644E-2"/>
    <n v="6.2570987654320911E-2"/>
    <n v="0.2901018518518515"/>
    <n v="6.8259259259259172E-2"/>
    <n v="6.8259259259259172E-2"/>
    <n v="6.8259259259259172E-2"/>
    <n v="6.8259259259259172E-2"/>
    <n v="6.8259259259259172E-2"/>
    <n v="6.8259259259259172E-2"/>
    <n v="6.8259259259259172E-2"/>
    <n v="6.8259259259259172E-2"/>
    <n v="6.8259259259259172E-2"/>
    <n v="6.8259259259259172E-2"/>
    <n v="6.8259259259259172E-2"/>
    <n v="6.8259259259259172E-2"/>
    <n v="0.8191111111111099"/>
    <n v="6.8259259259259172E-2"/>
    <n v="6.8259259259259172E-2"/>
    <n v="6.8259259259259172E-2"/>
    <n v="6.8259259259259172E-2"/>
    <n v="6.8259259259259172E-2"/>
    <n v="6.8259259259259172E-2"/>
    <n v="6.8259259259259172E-2"/>
    <n v="6.8259259259259172E-2"/>
    <n v="6.8259259259259172E-2"/>
    <n v="6.8259259259259172E-2"/>
    <n v="6.8259259259259172E-2"/>
    <n v="6.8259259259259172E-2"/>
    <n v="0.8191111111111099"/>
    <n v="6.8259259259259172E-2"/>
    <n v="6.8259259259259172E-2"/>
    <n v="6.8259259259259172E-2"/>
    <n v="6.8259259259259172E-2"/>
    <n v="6.8259259259259172E-2"/>
    <n v="6.8259259259259172E-2"/>
    <n v="6.8259259259259172E-2"/>
    <n v="6.8259259259259172E-2"/>
    <n v="6.8259259259259172E-2"/>
    <n v="6.8259259259259172E-2"/>
    <n v="6.8259259259259172E-2"/>
    <n v="6.8259259259259172E-2"/>
    <n v="0.8191111111111099"/>
  </r>
  <r>
    <s v="DE Florida"/>
    <x v="31"/>
    <s v="Customer Delivery"/>
    <s v="PEF Dist_MajProj_CustomerFleetElec 2025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299999999999995E-2"/>
    <n v="1.4349999999999996E-2"/>
    <n v="1.6399999999999994E-2"/>
    <n v="1.8449999999999991E-2"/>
    <n v="2.049999999999999E-2"/>
    <n v="2.254999999999999E-2"/>
    <n v="0.10454999999999996"/>
    <n v="2.459999999999999E-2"/>
    <n v="2.459999999999999E-2"/>
    <n v="2.459999999999999E-2"/>
    <n v="2.459999999999999E-2"/>
    <n v="2.459999999999999E-2"/>
    <n v="2.459999999999999E-2"/>
    <n v="2.459999999999999E-2"/>
    <n v="2.459999999999999E-2"/>
    <n v="2.459999999999999E-2"/>
    <n v="2.459999999999999E-2"/>
    <n v="2.459999999999999E-2"/>
    <n v="2.459999999999999E-2"/>
    <n v="0.29519999999999985"/>
    <n v="2.459999999999999E-2"/>
    <n v="2.459999999999999E-2"/>
    <n v="2.459999999999999E-2"/>
    <n v="2.459999999999999E-2"/>
    <n v="2.459999999999999E-2"/>
    <n v="2.459999999999999E-2"/>
    <n v="2.459999999999999E-2"/>
    <n v="2.459999999999999E-2"/>
    <n v="2.459999999999999E-2"/>
    <n v="2.459999999999999E-2"/>
    <n v="2.459999999999999E-2"/>
    <n v="2.459999999999999E-2"/>
    <n v="0.29519999999999985"/>
    <n v="2.459999999999999E-2"/>
    <n v="2.459999999999999E-2"/>
    <n v="2.459999999999999E-2"/>
    <n v="2.459999999999999E-2"/>
    <n v="2.459999999999999E-2"/>
    <n v="2.459999999999999E-2"/>
    <n v="2.459999999999999E-2"/>
    <n v="2.459999999999999E-2"/>
    <n v="2.459999999999999E-2"/>
    <n v="2.459999999999999E-2"/>
    <n v="2.459999999999999E-2"/>
    <n v="2.459999999999999E-2"/>
    <n v="0.29519999999999985"/>
  </r>
  <r>
    <s v="DE Florida"/>
    <x v="31"/>
    <s v="Customer Delivery"/>
    <s v="PEF Dist_MajProj_CustomerFleetElec 2025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449999999999996"/>
    <n v="0.16858333333333325"/>
    <n v="0.1926666666666666"/>
    <n v="0.21674999999999994"/>
    <n v="0.24083333333333326"/>
    <n v="0.26491666666666658"/>
    <n v="1.2282499999999996"/>
    <n v="0.28899999999999992"/>
    <n v="0.28899999999999992"/>
    <n v="0.28899999999999992"/>
    <n v="0.28899999999999992"/>
    <n v="0.28899999999999992"/>
    <n v="0.28899999999999992"/>
    <n v="0.28899999999999992"/>
    <n v="0.28899999999999992"/>
    <n v="0.28899999999999992"/>
    <n v="0.28899999999999992"/>
    <n v="0.28899999999999992"/>
    <n v="0.28899999999999992"/>
    <n v="3.4679999999999982"/>
    <n v="0.28899999999999992"/>
    <n v="0.28899999999999992"/>
    <n v="0.28899999999999992"/>
    <n v="0.28899999999999992"/>
    <n v="0.28899999999999992"/>
    <n v="0.28899999999999992"/>
    <n v="0.28899999999999992"/>
    <n v="0.28899999999999992"/>
    <n v="0.28899999999999992"/>
    <n v="0.28899999999999992"/>
    <n v="0.28899999999999992"/>
    <n v="0.28899999999999992"/>
    <n v="3.4679999999999982"/>
    <n v="0.28899999999999992"/>
    <n v="0.28899999999999992"/>
    <n v="0.28899999999999992"/>
    <n v="0.28899999999999992"/>
    <n v="0.28899999999999992"/>
    <n v="0.28899999999999992"/>
    <n v="0.28899999999999992"/>
    <n v="0.28899999999999992"/>
    <n v="0.28899999999999992"/>
    <n v="0.28899999999999992"/>
    <n v="0.28899999999999992"/>
    <n v="0.28899999999999992"/>
    <n v="3.4679999999999982"/>
  </r>
  <r>
    <s v="DE Florida"/>
    <x v="31"/>
    <s v="Customer Delivery"/>
    <s v="PEF Dist_MajProj_CustomerFleetElec 20252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090116279069747"/>
    <n v="10.090116279069747"/>
    <n v="10.090116279069747"/>
    <n v="10.090116279069747"/>
    <n v="10.090116279069747"/>
    <n v="10.090116279069747"/>
    <n v="10.090116279069747"/>
    <n v="10.090116279069747"/>
    <n v="10.090116279069747"/>
    <n v="10.090116279069747"/>
    <n v="10.090116279069747"/>
    <n v="10.090116279069747"/>
    <n v="121.08139534883696"/>
    <n v="10.090116279069747"/>
    <n v="10.090116279069747"/>
    <n v="10.090116279069747"/>
    <n v="10.090116279069747"/>
    <n v="10.090116279069747"/>
    <n v="10.090116279069747"/>
    <n v="10.090116279069747"/>
    <n v="10.090116279069747"/>
    <n v="10.090116279069747"/>
    <n v="10.090116279069747"/>
    <n v="10.090116279069747"/>
    <n v="10.090116279069747"/>
    <n v="121.08139534883696"/>
    <n v="10.090116279069747"/>
    <n v="10.090116279069747"/>
    <n v="10.090116279069747"/>
    <n v="10.090116279069747"/>
    <n v="10.090116279069747"/>
    <n v="10.090116279069747"/>
    <n v="10.090116279069747"/>
    <n v="10.090116279069747"/>
    <n v="10.090116279069747"/>
    <n v="10.090116279069747"/>
    <n v="10.090116279069747"/>
    <n v="10.090116279069747"/>
    <n v="121.08139534883696"/>
  </r>
  <r>
    <s v="DE Florida"/>
    <x v="31"/>
    <s v="Customer Delivery"/>
    <s v="PEF Dist_MajProj_CustomerFleetElec 20252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699999999999929"/>
    <n v="0.26699999999999929"/>
    <n v="0.26699999999999929"/>
    <n v="0.26699999999999929"/>
    <n v="0.26699999999999929"/>
    <n v="0.26699999999999929"/>
    <n v="0.26699999999999929"/>
    <n v="0.26699999999999929"/>
    <n v="0.26699999999999929"/>
    <n v="0.26699999999999929"/>
    <n v="0.26699999999999929"/>
    <n v="0.26699999999999929"/>
    <n v="3.2039999999999922"/>
    <n v="0.26699999999999929"/>
    <n v="0.26699999999999929"/>
    <n v="0.26699999999999929"/>
    <n v="0.26699999999999929"/>
    <n v="0.26699999999999929"/>
    <n v="0.26699999999999929"/>
    <n v="0.26699999999999929"/>
    <n v="0.26699999999999929"/>
    <n v="0.26699999999999929"/>
    <n v="0.26699999999999929"/>
    <n v="0.26699999999999929"/>
    <n v="0.26699999999999929"/>
    <n v="3.2039999999999922"/>
    <n v="0.26699999999999929"/>
    <n v="0.26699999999999929"/>
    <n v="0.26699999999999929"/>
    <n v="0.26699999999999929"/>
    <n v="0.26699999999999929"/>
    <n v="0.26699999999999929"/>
    <n v="0.26699999999999929"/>
    <n v="0.26699999999999929"/>
    <n v="0.26699999999999929"/>
    <n v="0.26699999999999929"/>
    <n v="0.26699999999999929"/>
    <n v="0.26699999999999929"/>
    <n v="3.2039999999999922"/>
  </r>
  <r>
    <s v="DE Florida"/>
    <x v="31"/>
    <s v="Customer Delivery"/>
    <s v="PEF Dist_MajProj_CustomerFleetElec 20252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829853723404238"/>
    <n v="2.1829853723404238"/>
    <n v="2.1829853723404238"/>
    <n v="2.1829853723404238"/>
    <n v="2.1829853723404238"/>
    <n v="2.1829853723404238"/>
    <n v="2.1829853723404238"/>
    <n v="2.1829853723404238"/>
    <n v="2.1829853723404238"/>
    <n v="2.1829853723404238"/>
    <n v="2.1829853723404238"/>
    <n v="2.1829853723404238"/>
    <n v="26.195824468085092"/>
    <n v="2.1829853723404238"/>
    <n v="2.1829853723404238"/>
    <n v="2.1829853723404238"/>
    <n v="2.1829853723404238"/>
    <n v="2.1829853723404238"/>
    <n v="2.1829853723404238"/>
    <n v="2.1829853723404238"/>
    <n v="2.1829853723404238"/>
    <n v="2.1829853723404238"/>
    <n v="2.1829853723404238"/>
    <n v="2.1829853723404238"/>
    <n v="2.1829853723404238"/>
    <n v="26.195824468085092"/>
    <n v="2.1829853723404238"/>
    <n v="2.1829853723404238"/>
    <n v="2.1829853723404238"/>
    <n v="2.1829853723404238"/>
    <n v="2.1829853723404238"/>
    <n v="2.1829853723404238"/>
    <n v="2.1829853723404238"/>
    <n v="2.1829853723404238"/>
    <n v="2.1829853723404238"/>
    <n v="2.1829853723404238"/>
    <n v="2.1829853723404238"/>
    <n v="2.1829853723404238"/>
    <n v="26.195824468085092"/>
  </r>
  <r>
    <s v="DE Florida"/>
    <x v="31"/>
    <s v="Customer Delivery"/>
    <s v="PEF Dist_MajProj_CustomerFleetElec 20252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750740740740661"/>
    <n v="0.60750740740740661"/>
    <n v="0.60750740740740661"/>
    <n v="0.60750740740740661"/>
    <n v="0.60750740740740661"/>
    <n v="0.60750740740740661"/>
    <n v="0.60750740740740661"/>
    <n v="0.60750740740740661"/>
    <n v="0.60750740740740661"/>
    <n v="0.60750740740740661"/>
    <n v="0.60750740740740661"/>
    <n v="0.60750740740740661"/>
    <n v="7.2900888888888788"/>
    <n v="0.60750740740740661"/>
    <n v="0.60750740740740661"/>
    <n v="0.60750740740740661"/>
    <n v="0.60750740740740661"/>
    <n v="0.60750740740740661"/>
    <n v="0.60750740740740661"/>
    <n v="0.60750740740740661"/>
    <n v="0.60750740740740661"/>
    <n v="0.60750740740740661"/>
    <n v="0.60750740740740661"/>
    <n v="0.60750740740740661"/>
    <n v="0.60750740740740661"/>
    <n v="7.2900888888888788"/>
    <n v="0.60750740740740661"/>
    <n v="0.60750740740740661"/>
    <n v="0.60750740740740661"/>
    <n v="0.60750740740740661"/>
    <n v="0.60750740740740661"/>
    <n v="0.60750740740740661"/>
    <n v="0.60750740740740661"/>
    <n v="0.60750740740740661"/>
    <n v="0.60750740740740661"/>
    <n v="0.60750740740740661"/>
    <n v="0.60750740740740661"/>
    <n v="0.60750740740740661"/>
    <n v="7.2900888888888788"/>
  </r>
  <r>
    <s v="DE Florida"/>
    <x v="31"/>
    <s v="Customer Delivery"/>
    <s v="PEF Dist_MajProj_CustomerFleetElec 20252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893999999999994"/>
    <n v="0.21893999999999994"/>
    <n v="0.21893999999999994"/>
    <n v="0.21893999999999994"/>
    <n v="0.21893999999999994"/>
    <n v="0.21893999999999994"/>
    <n v="0.21893999999999994"/>
    <n v="0.21893999999999994"/>
    <n v="0.21893999999999994"/>
    <n v="0.21893999999999994"/>
    <n v="0.21893999999999994"/>
    <n v="0.21893999999999994"/>
    <n v="2.6272799999999994"/>
    <n v="0.21893999999999994"/>
    <n v="0.21893999999999994"/>
    <n v="0.21893999999999994"/>
    <n v="0.21893999999999994"/>
    <n v="0.21893999999999994"/>
    <n v="0.21893999999999994"/>
    <n v="0.21893999999999994"/>
    <n v="0.21893999999999994"/>
    <n v="0.21893999999999994"/>
    <n v="0.21893999999999994"/>
    <n v="0.21893999999999994"/>
    <n v="0.21893999999999994"/>
    <n v="2.6272799999999994"/>
    <n v="0.21893999999999994"/>
    <n v="0.21893999999999994"/>
    <n v="0.21893999999999994"/>
    <n v="0.21893999999999994"/>
    <n v="0.21893999999999994"/>
    <n v="0.21893999999999994"/>
    <n v="0.21893999999999994"/>
    <n v="0.21893999999999994"/>
    <n v="0.21893999999999994"/>
    <n v="0.21893999999999994"/>
    <n v="0.21893999999999994"/>
    <n v="0.21893999999999994"/>
    <n v="2.6272799999999994"/>
  </r>
  <r>
    <s v="DE Florida"/>
    <x v="31"/>
    <s v="Customer Delivery"/>
    <s v="PEF Dist_MajProj_CustomerFleetElec 20252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720999999999989"/>
    <n v="2.5720999999999989"/>
    <n v="2.5720999999999989"/>
    <n v="2.5720999999999989"/>
    <n v="2.5720999999999989"/>
    <n v="2.5720999999999989"/>
    <n v="2.5720999999999989"/>
    <n v="2.5720999999999989"/>
    <n v="2.5720999999999989"/>
    <n v="2.5720999999999989"/>
    <n v="2.5720999999999989"/>
    <n v="2.5720999999999989"/>
    <n v="30.865199999999987"/>
    <n v="2.5720999999999989"/>
    <n v="2.5720999999999989"/>
    <n v="2.5720999999999989"/>
    <n v="2.5720999999999989"/>
    <n v="2.5720999999999989"/>
    <n v="2.5720999999999989"/>
    <n v="2.5720999999999989"/>
    <n v="2.5720999999999989"/>
    <n v="2.5720999999999989"/>
    <n v="2.5720999999999989"/>
    <n v="2.5720999999999989"/>
    <n v="2.5720999999999989"/>
    <n v="30.865199999999987"/>
    <n v="2.5720999999999989"/>
    <n v="2.5720999999999989"/>
    <n v="2.5720999999999989"/>
    <n v="2.5720999999999989"/>
    <n v="2.5720999999999989"/>
    <n v="2.5720999999999989"/>
    <n v="2.5720999999999989"/>
    <n v="2.5720999999999989"/>
    <n v="2.5720999999999989"/>
    <n v="2.5720999999999989"/>
    <n v="2.5720999999999989"/>
    <n v="2.5720999999999989"/>
    <n v="30.865199999999987"/>
  </r>
  <r>
    <s v="DE Florida"/>
    <x v="31"/>
    <s v="Customer Delivery"/>
    <s v="PEF Dist_MajProj_CustomerFleetElec 2026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682027906976707"/>
    <n v="18.682027906976707"/>
    <n v="18.682027906976707"/>
    <n v="18.682027906976707"/>
    <n v="18.682027906976707"/>
    <n v="18.682027906976707"/>
    <n v="18.682027906976707"/>
    <n v="18.682027906976707"/>
    <n v="18.682027906976707"/>
    <n v="18.682027906976707"/>
    <n v="18.682027906976707"/>
    <n v="18.682027906976707"/>
    <n v="224.18433488372054"/>
    <n v="18.682027906976707"/>
    <n v="18.682027906976707"/>
    <n v="18.682027906976707"/>
    <n v="18.682027906976707"/>
    <n v="18.682027906976707"/>
    <n v="18.682027906976707"/>
    <n v="18.682027906976707"/>
    <n v="18.682027906976707"/>
    <n v="18.682027906976707"/>
    <n v="18.682027906976707"/>
    <n v="18.682027906976707"/>
    <n v="18.682027906976707"/>
    <n v="224.18433488372054"/>
  </r>
  <r>
    <s v="DE Florida"/>
    <x v="31"/>
    <s v="Customer Delivery"/>
    <s v="PEF Dist_MajProj_CustomerFleetElec 2026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43549999999986"/>
    <n v="0.4943549999999986"/>
    <n v="0.4943549999999986"/>
    <n v="0.4943549999999986"/>
    <n v="0.4943549999999986"/>
    <n v="0.4943549999999986"/>
    <n v="0.4943549999999986"/>
    <n v="0.4943549999999986"/>
    <n v="0.4943549999999986"/>
    <n v="0.4943549999999986"/>
    <n v="0.4943549999999986"/>
    <n v="0.4943549999999986"/>
    <n v="5.9322599999999843"/>
    <n v="0.4943549999999986"/>
    <n v="0.4943549999999986"/>
    <n v="0.4943549999999986"/>
    <n v="0.4943549999999986"/>
    <n v="0.4943549999999986"/>
    <n v="0.4943549999999986"/>
    <n v="0.4943549999999986"/>
    <n v="0.4943549999999986"/>
    <n v="0.4943549999999986"/>
    <n v="0.4943549999999986"/>
    <n v="0.4943549999999986"/>
    <n v="0.4943549999999986"/>
    <n v="5.9322599999999843"/>
  </r>
  <r>
    <s v="DE Florida"/>
    <x v="31"/>
    <s v="Customer Delivery"/>
    <s v="PEF Dist_MajProj_CustomerFleetElec 2026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041851728723401"/>
    <n v="4.041851728723401"/>
    <n v="4.041851728723401"/>
    <n v="4.041851728723401"/>
    <n v="4.041851728723401"/>
    <n v="4.041851728723401"/>
    <n v="4.041851728723401"/>
    <n v="4.041851728723401"/>
    <n v="4.041851728723401"/>
    <n v="4.041851728723401"/>
    <n v="4.041851728723401"/>
    <n v="4.041851728723401"/>
    <n v="48.502220744680812"/>
    <n v="4.041851728723401"/>
    <n v="4.041851728723401"/>
    <n v="4.041851728723401"/>
    <n v="4.041851728723401"/>
    <n v="4.041851728723401"/>
    <n v="4.041851728723401"/>
    <n v="4.041851728723401"/>
    <n v="4.041851728723401"/>
    <n v="4.041851728723401"/>
    <n v="4.041851728723401"/>
    <n v="4.041851728723401"/>
    <n v="4.041851728723401"/>
    <n v="48.502220744680812"/>
  </r>
  <r>
    <s v="DE Florida"/>
    <x v="31"/>
    <s v="Customer Delivery"/>
    <s v="PEF Dist_MajProj_CustomerFleetElec 2026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248215802469121"/>
    <n v="1.1248215802469121"/>
    <n v="1.1248215802469121"/>
    <n v="1.1248215802469121"/>
    <n v="1.1248215802469121"/>
    <n v="1.1248215802469121"/>
    <n v="1.1248215802469121"/>
    <n v="1.1248215802469121"/>
    <n v="1.1248215802469121"/>
    <n v="1.1248215802469121"/>
    <n v="1.1248215802469121"/>
    <n v="1.1248215802469121"/>
    <n v="13.497858962962949"/>
    <n v="1.1248215802469121"/>
    <n v="1.1248215802469121"/>
    <n v="1.1248215802469121"/>
    <n v="1.1248215802469121"/>
    <n v="1.1248215802469121"/>
    <n v="1.1248215802469121"/>
    <n v="1.1248215802469121"/>
    <n v="1.1248215802469121"/>
    <n v="1.1248215802469121"/>
    <n v="1.1248215802469121"/>
    <n v="1.1248215802469121"/>
    <n v="1.1248215802469121"/>
    <n v="13.497858962962949"/>
  </r>
  <r>
    <s v="DE Florida"/>
    <x v="31"/>
    <s v="Customer Delivery"/>
    <s v="PEF Dist_MajProj_CustomerFleetElec 2026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0538339999999984"/>
    <n v="0.40538339999999984"/>
    <n v="0.40538339999999984"/>
    <n v="0.40538339999999984"/>
    <n v="0.40538339999999984"/>
    <n v="0.40538339999999984"/>
    <n v="0.40538339999999984"/>
    <n v="0.40538339999999984"/>
    <n v="0.40538339999999984"/>
    <n v="0.40538339999999984"/>
    <n v="0.40538339999999984"/>
    <n v="0.40538339999999984"/>
    <n v="4.8646007999999981"/>
    <n v="0.40538339999999984"/>
    <n v="0.40538339999999984"/>
    <n v="0.40538339999999984"/>
    <n v="0.40538339999999984"/>
    <n v="0.40538339999999984"/>
    <n v="0.40538339999999984"/>
    <n v="0.40538339999999984"/>
    <n v="0.40538339999999984"/>
    <n v="0.40538339999999984"/>
    <n v="0.40538339999999984"/>
    <n v="0.40538339999999984"/>
    <n v="0.40538339999999984"/>
    <n v="4.8646007999999981"/>
  </r>
  <r>
    <s v="DE Florida"/>
    <x v="31"/>
    <s v="Customer Delivery"/>
    <s v="PEF Dist_MajProj_CustomerFleetElec 2026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622864999999983"/>
    <n v="4.7622864999999983"/>
    <n v="4.7622864999999983"/>
    <n v="4.7622864999999983"/>
    <n v="4.7622864999999983"/>
    <n v="4.7622864999999983"/>
    <n v="4.7622864999999983"/>
    <n v="4.7622864999999983"/>
    <n v="4.7622864999999983"/>
    <n v="4.7622864999999983"/>
    <n v="4.7622864999999983"/>
    <n v="4.7622864999999983"/>
    <n v="57.147437999999994"/>
    <n v="4.7622864999999983"/>
    <n v="4.7622864999999983"/>
    <n v="4.7622864999999983"/>
    <n v="4.7622864999999983"/>
    <n v="4.7622864999999983"/>
    <n v="4.7622864999999983"/>
    <n v="4.7622864999999983"/>
    <n v="4.7622864999999983"/>
    <n v="4.7622864999999983"/>
    <n v="4.7622864999999983"/>
    <n v="4.7622864999999983"/>
    <n v="4.7622864999999983"/>
    <n v="57.147437999999994"/>
  </r>
  <r>
    <s v="DE Florida"/>
    <x v="31"/>
    <s v="Customer Delivery"/>
    <s v="PEF Dist_MajProj_CustomerFleetElec 2027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.863372093023074"/>
    <n v="87.863372093023074"/>
    <n v="87.863372093023074"/>
    <n v="87.863372093023074"/>
    <n v="87.863372093023074"/>
    <n v="87.863372093023074"/>
    <n v="87.863372093023074"/>
    <n v="87.863372093023074"/>
    <n v="87.863372093023074"/>
    <n v="87.863372093023074"/>
    <n v="87.863372093023074"/>
    <n v="87.863372093023074"/>
    <n v="1054.3604651162766"/>
  </r>
  <r>
    <s v="DE Florida"/>
    <x v="31"/>
    <s v="Customer Delivery"/>
    <s v="PEF Dist_MajProj_CustomerFleetElec 2027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249999999999944"/>
    <n v="2.3249999999999944"/>
    <n v="2.3249999999999944"/>
    <n v="2.3249999999999944"/>
    <n v="2.3249999999999944"/>
    <n v="2.3249999999999944"/>
    <n v="2.3249999999999944"/>
    <n v="2.3249999999999944"/>
    <n v="2.3249999999999944"/>
    <n v="2.3249999999999944"/>
    <n v="2.3249999999999944"/>
    <n v="2.3249999999999944"/>
    <n v="27.899999999999938"/>
  </r>
  <r>
    <s v="DE Florida"/>
    <x v="31"/>
    <s v="Customer Delivery"/>
    <s v="PEF Dist_MajProj_CustomerFleetElec 2027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009142287234027"/>
    <n v="19.009142287234027"/>
    <n v="19.009142287234027"/>
    <n v="19.009142287234027"/>
    <n v="19.009142287234027"/>
    <n v="19.009142287234027"/>
    <n v="19.009142287234027"/>
    <n v="19.009142287234027"/>
    <n v="19.009142287234027"/>
    <n v="19.009142287234027"/>
    <n v="19.009142287234027"/>
    <n v="19.009142287234027"/>
    <n v="228.10970744680833"/>
  </r>
  <r>
    <s v="DE Florida"/>
    <x v="31"/>
    <s v="Customer Delivery"/>
    <s v="PEF Dist_MajProj_CustomerFleetElec 2027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900925925925861"/>
    <n v="5.2900925925925861"/>
    <n v="5.2900925925925861"/>
    <n v="5.2900925925925861"/>
    <n v="5.2900925925925861"/>
    <n v="5.2900925925925861"/>
    <n v="5.2900925925925861"/>
    <n v="5.2900925925925861"/>
    <n v="5.2900925925925861"/>
    <n v="5.2900925925925861"/>
    <n v="5.2900925925925861"/>
    <n v="5.2900925925925861"/>
    <n v="63.481111111111034"/>
  </r>
  <r>
    <s v="DE Florida"/>
    <x v="31"/>
    <s v="Customer Delivery"/>
    <s v="PEF Dist_MajProj_CustomerFleetElec 2027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065000000000001"/>
    <n v="1.9065000000000001"/>
    <n v="1.9065000000000001"/>
    <n v="1.9065000000000001"/>
    <n v="1.9065000000000001"/>
    <n v="1.9065000000000001"/>
    <n v="1.9065000000000001"/>
    <n v="1.9065000000000001"/>
    <n v="1.9065000000000001"/>
    <n v="1.9065000000000001"/>
    <n v="1.9065000000000001"/>
    <n v="1.9065000000000001"/>
    <n v="22.878000000000004"/>
  </r>
  <r>
    <s v="DE Florida"/>
    <x v="31"/>
    <s v="Customer Delivery"/>
    <s v="PEF Dist_MajProj_CustomerFleetElec 2027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397499999999994"/>
    <n v="22.397499999999994"/>
    <n v="22.397499999999994"/>
    <n v="22.397499999999994"/>
    <n v="22.397499999999994"/>
    <n v="22.397499999999994"/>
    <n v="22.397499999999994"/>
    <n v="22.397499999999994"/>
    <n v="22.397499999999994"/>
    <n v="22.397499999999994"/>
    <n v="22.397499999999994"/>
    <n v="22.397499999999994"/>
    <n v="268.76999999999987"/>
  </r>
  <r>
    <s v="DE Florida"/>
    <x v="31"/>
    <s v="Customer Delivery"/>
    <s v="PEF Other Yates Maintenance SA"/>
    <s v="AFUDC Not Eligible"/>
    <s v="Maintenance"/>
    <s v="Maintenance"/>
    <s v="Distribution Operations"/>
    <s v="SA - Gen. Bldg. &amp; Oper. Centers"/>
    <s v="~"/>
    <s v="PEF Distribution General Plant Struct &amp; Improv 390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.780444764885019"/>
    <n v="61.780444764885019"/>
    <n v="61.780444764885019"/>
    <n v="61.780444764885019"/>
    <n v="61.780444764885019"/>
    <n v="61.780444764885019"/>
    <n v="61.780444764885019"/>
    <n v="61.780444764885019"/>
    <n v="61.780444764885019"/>
    <n v="61.780444764885019"/>
    <n v="61.780444764885019"/>
    <n v="61.780444764885019"/>
    <n v="741.36533717862028"/>
    <n v="158.34956305284274"/>
    <n v="158.34956305284274"/>
    <n v="158.34956305284274"/>
    <n v="158.34956305284274"/>
    <n v="158.34956305284274"/>
    <n v="158.34956305284274"/>
    <n v="158.34956305284274"/>
    <n v="158.34956305284274"/>
    <n v="158.34956305284274"/>
    <n v="158.34956305284274"/>
    <n v="158.34956305284274"/>
    <n v="158.34956305284274"/>
    <n v="1900.194756634113"/>
    <n v="216.65692923660194"/>
    <n v="216.65692923660194"/>
    <n v="216.65692923660194"/>
    <n v="216.65692923660194"/>
    <n v="216.65692923660194"/>
    <n v="216.65692923660194"/>
    <n v="216.65692923660194"/>
    <n v="216.65692923660194"/>
    <n v="216.65692923660194"/>
    <n v="216.65692923660194"/>
    <n v="216.65692923660194"/>
    <n v="216.65692923660194"/>
    <n v="2599.8831508392232"/>
    <n v="224.12790670727711"/>
    <n v="224.12790670727711"/>
    <n v="224.12790670727711"/>
    <n v="224.12790670727711"/>
    <n v="224.12790670727711"/>
    <n v="224.12790670727711"/>
    <n v="224.12790670727711"/>
    <n v="224.12790670727711"/>
    <n v="224.12790670727711"/>
    <n v="224.12790670727711"/>
    <n v="224.12790670727711"/>
    <n v="224.12790670727711"/>
    <n v="2689.5348804873247"/>
    <n v="224.27732625669063"/>
    <n v="224.27732625669063"/>
    <n v="224.27732625669063"/>
    <n v="224.27732625669063"/>
    <n v="224.27732625669063"/>
    <n v="224.27732625669063"/>
    <n v="224.27732625669063"/>
    <n v="224.27732625669063"/>
    <n v="224.27732625669063"/>
    <n v="224.27732625669063"/>
    <n v="224.27732625669063"/>
    <n v="224.27732625669063"/>
    <n v="2691.3279150802878"/>
  </r>
  <r>
    <s v="DE Florida"/>
    <x v="31"/>
    <s v="Customer Delivery"/>
    <s v="PEF Other Yates Maintenance TC-392.1"/>
    <s v="AFUDC Not Eligible"/>
    <s v="Maintenance"/>
    <s v="Maintenance"/>
    <s v="Operations Support"/>
    <s v="TC - Automotive Equipment"/>
    <s v="~"/>
    <s v="PEF Distribution General Plant Cars 392.1"/>
    <n v="0"/>
    <n v="0"/>
    <n v="0"/>
    <n v="0"/>
    <n v="0"/>
    <n v="0"/>
    <n v="0"/>
    <n v="0"/>
    <n v="0"/>
    <n v="0"/>
    <n v="0"/>
    <n v="0"/>
    <n v="0"/>
    <n v="0"/>
    <n v="4.4895190860123023E-2"/>
    <n v="8.494356582174456E-2"/>
    <n v="0.12503287720602915"/>
    <n v="0.16996901621037475"/>
    <n v="0.21005841171408632"/>
    <n v="0.25021940530260811"/>
    <n v="0.29515558291914973"/>
    <n v="0.33524486672329429"/>
    <n v="0.37533412501580937"/>
    <n v="0.42027023506100797"/>
    <n v="0.46035953058671203"/>
    <n v="2.7714828074209392"/>
    <n v="0.50052049521608677"/>
    <n v="0.54546059197052232"/>
    <n v="0.5855538431778059"/>
    <n v="0.62568967395664832"/>
    <n v="0.6706723840683142"/>
    <n v="0.71088270467517067"/>
    <n v="0.75101856510266352"/>
    <n v="0.79600121246951105"/>
    <n v="0.83613699498310845"/>
    <n v="0.87627277542819537"/>
    <n v="0.92125540142043438"/>
    <n v="0.96146564135538137"/>
    <n v="8.7809302838238423"/>
    <n v="1.0016014045628807"/>
    <n v="1.0296404643124359"/>
    <n v="1.0576795240619912"/>
    <n v="1.0857185838115464"/>
    <n v="1.1137576435611016"/>
    <n v="1.1417967033106569"/>
    <n v="1.1698357630602123"/>
    <n v="1.1978748228097675"/>
    <n v="1.225913882559323"/>
    <n v="1.2539529423088782"/>
    <n v="1.2819920020584337"/>
    <n v="1.3100310618079889"/>
    <n v="13.869794798225218"/>
    <n v="1.3380701214372412"/>
    <n v="1.3644127820931091"/>
    <n v="1.3907554427489768"/>
    <n v="1.4170981034048444"/>
    <n v="1.4434407640607121"/>
    <n v="1.4697834247165797"/>
    <n v="1.4961260853724476"/>
    <n v="1.5224687460283153"/>
    <n v="1.5488114066841829"/>
    <n v="1.5751540673400506"/>
    <n v="1.6014967279959185"/>
    <n v="1.6278393886517861"/>
    <n v="17.795457060534165"/>
    <n v="1.6541820493666728"/>
    <n v="1.6800497183160266"/>
    <n v="1.7059173872653801"/>
    <n v="1.7317850562147337"/>
    <n v="1.7576527251640874"/>
    <n v="1.783520394113441"/>
    <n v="1.8093880630627945"/>
    <n v="1.8352557320121483"/>
    <n v="1.8611234009615019"/>
    <n v="1.8869910699108554"/>
    <n v="1.9128587388602092"/>
    <n v="1.9387264078095627"/>
    <n v="21.557450743057412"/>
    <n v="1.9645940766397458"/>
    <n v="1.9645940766397458"/>
    <n v="1.9645940766397458"/>
    <n v="1.9645940766397458"/>
    <n v="1.9645940766397458"/>
    <n v="1.9645940766397458"/>
    <n v="1.9645940766397458"/>
    <n v="1.9645940766397458"/>
    <n v="1.9645940766397458"/>
    <n v="1.9645940766397458"/>
    <n v="1.9645940766397458"/>
    <n v="1.9645940766397458"/>
    <n v="23.575128919676946"/>
  </r>
  <r>
    <s v="DE Florida"/>
    <x v="31"/>
    <s v="Customer Delivery"/>
    <s v="PEF Other Yates Maintenance TC-392.2"/>
    <s v="AFUDC Not Eligible"/>
    <s v="Maintenance"/>
    <s v="Maintenance"/>
    <s v="Operations Support"/>
    <s v="TC - Automotive Equipment"/>
    <s v="~"/>
    <s v="PEF Distribution General Plant Light Trucks 392.2"/>
    <n v="0"/>
    <n v="0"/>
    <n v="0"/>
    <n v="0"/>
    <n v="0"/>
    <n v="0"/>
    <n v="0"/>
    <n v="0"/>
    <n v="0"/>
    <n v="0"/>
    <n v="0"/>
    <n v="0"/>
    <n v="0"/>
    <n v="0"/>
    <n v="-0.64009538114851061"/>
    <n v="-1.2110870473896942"/>
    <n v="-1.7826623666806889"/>
    <n v="-2.423341567999719"/>
    <n v="-2.9949180866275613"/>
    <n v="-3.5675154184540574"/>
    <n v="-4.208195170288362"/>
    <n v="-4.7797700963541603"/>
    <n v="-5.351344658686652"/>
    <n v="-5.9920234471192257"/>
    <n v="-6.5635985403057333"/>
    <n v="-39.514551781054365"/>
    <n v="-7.1361954592457728"/>
    <n v="-7.7769310883804286"/>
    <n v="-8.3485625798906717"/>
    <n v="-8.9208011517265344"/>
    <n v="-9.5621443428876756"/>
    <n v="-10.135444957092462"/>
    <n v="-10.707683951645409"/>
    <n v="-11.34902624821923"/>
    <n v="-11.921264131910998"/>
    <n v="-12.49350198611088"/>
    <n v="-13.134843977935173"/>
    <n v="-13.70814344195626"/>
    <n v="-125.19454331700152"/>
    <n v="-14.280381050390393"/>
    <n v="-14.68014931718217"/>
    <n v="-15.079917583973947"/>
    <n v="-15.479685850765724"/>
    <n v="-15.879454117557501"/>
    <n v="-16.279222384349278"/>
    <n v="-16.678990651141056"/>
    <n v="-17.078758917932831"/>
    <n v="-17.478527184724609"/>
    <n v="-17.878295451516387"/>
    <n v="-18.278063718308164"/>
    <n v="-18.677831985099939"/>
    <n v="-197.74927821294199"/>
    <n v="-19.077600250176495"/>
    <n v="-19.453182023857305"/>
    <n v="-19.828763797538116"/>
    <n v="-20.204345571218923"/>
    <n v="-20.579927344899733"/>
    <n v="-20.95550911858054"/>
    <n v="-21.331090892261351"/>
    <n v="-21.706672665942161"/>
    <n v="-22.082254439622968"/>
    <n v="-22.457836213303779"/>
    <n v="-22.833417986984585"/>
    <n v="-23.208999760665396"/>
    <n v="-253.71960006505134"/>
    <n v="-23.584581535187674"/>
    <n v="-23.953391091363702"/>
    <n v="-24.322200647539727"/>
    <n v="-24.691010203715756"/>
    <n v="-25.059819759891781"/>
    <n v="-25.428629316067809"/>
    <n v="-25.797438872243834"/>
    <n v="-26.166248428419863"/>
    <n v="-26.535057984595888"/>
    <n v="-26.903867540771916"/>
    <n v="-27.272677096947941"/>
    <n v="-27.64148665312397"/>
    <n v="-307.35640912986986"/>
    <n v="-28.010296207600913"/>
    <n v="-28.010296207600913"/>
    <n v="-28.010296207600913"/>
    <n v="-28.010296207600913"/>
    <n v="-28.010296207600913"/>
    <n v="-28.010296207600913"/>
    <n v="-28.010296207600913"/>
    <n v="-28.010296207600913"/>
    <n v="-28.010296207600913"/>
    <n v="-28.010296207600913"/>
    <n v="-28.010296207600913"/>
    <n v="-28.010296207600913"/>
    <n v="-336.12355449121088"/>
  </r>
  <r>
    <s v="DE Florida"/>
    <x v="31"/>
    <s v="Customer Delivery"/>
    <s v="PEF Other Yates Maintenance TC-392.3"/>
    <s v="AFUDC Not Eligible"/>
    <s v="Maintenance"/>
    <s v="Maintenance"/>
    <s v="Operations Support"/>
    <s v="TC - Automotive Equipment"/>
    <s v="~"/>
    <s v="PEF Distribution General Plant Heavy Trucks 392.3"/>
    <n v="0"/>
    <n v="0"/>
    <n v="0"/>
    <n v="0"/>
    <n v="0"/>
    <n v="0"/>
    <n v="0"/>
    <n v="0"/>
    <n v="0"/>
    <n v="0"/>
    <n v="0"/>
    <n v="0"/>
    <n v="0"/>
    <n v="0"/>
    <n v="0.39089620373912304"/>
    <n v="0.73959185328415544"/>
    <n v="1.0886439305869737"/>
    <n v="1.4798966641418765"/>
    <n v="1.8289494738608856"/>
    <n v="2.1786256781798756"/>
    <n v="2.5698787479258165"/>
    <n v="2.9189305850921792"/>
    <n v="3.2679822001323191"/>
    <n v="3.6592346815439432"/>
    <n v="4.008286620768299"/>
    <n v="24.130916639255446"/>
    <n v="4.3579625729440101"/>
    <n v="4.7492497660803492"/>
    <n v="5.0983361468759067"/>
    <n v="5.4477932620989238"/>
    <n v="5.8394514838298806"/>
    <n v="6.1895571716601188"/>
    <n v="6.5390145450298256"/>
    <n v="6.9306722204503455"/>
    <n v="7.2801289154345641"/>
    <n v="7.6295855924085485"/>
    <n v="8.0212430817233145"/>
    <n v="8.37134806715442"/>
    <n v="76.454342825690205"/>
    <n v="8.7208045940431198"/>
    <n v="8.964936800690019"/>
    <n v="9.2090690073369181"/>
    <n v="9.4532012139838191"/>
    <n v="9.6973334206307182"/>
    <n v="9.9414656272776174"/>
    <n v="10.185597833924518"/>
    <n v="10.429730040571418"/>
    <n v="10.673862247218318"/>
    <n v="10.917994453865218"/>
    <n v="11.162126660512117"/>
    <n v="11.406258867159018"/>
    <n v="120.76238076721282"/>
    <n v="11.650391072758458"/>
    <n v="11.879752967640451"/>
    <n v="12.109114862522445"/>
    <n v="12.338476757404438"/>
    <n v="12.567838652286431"/>
    <n v="12.797200547168424"/>
    <n v="13.026562442050418"/>
    <n v="13.255924336932411"/>
    <n v="13.485286231814404"/>
    <n v="13.714648126696398"/>
    <n v="13.944010021578391"/>
    <n v="14.173371916460384"/>
    <n v="154.94257793531304"/>
    <n v="14.402733811856251"/>
    <n v="14.627960019789894"/>
    <n v="14.853186227723537"/>
    <n v="15.07841243565718"/>
    <n v="15.303638643590823"/>
    <n v="15.528864851524466"/>
    <n v="15.754091059458107"/>
    <n v="15.97931726739175"/>
    <n v="16.204543475325394"/>
    <n v="16.429769683259035"/>
    <n v="16.65499589119268"/>
    <n v="16.880222099126321"/>
    <n v="187.69773546589542"/>
    <n v="17.105448306022364"/>
    <n v="17.105448306022364"/>
    <n v="17.105448306022364"/>
    <n v="17.105448306022364"/>
    <n v="17.105448306022364"/>
    <n v="17.105448306022364"/>
    <n v="17.105448306022364"/>
    <n v="17.105448306022364"/>
    <n v="17.105448306022364"/>
    <n v="17.105448306022364"/>
    <n v="17.105448306022364"/>
    <n v="17.105448306022364"/>
    <n v="205.26537967226838"/>
  </r>
  <r>
    <s v="DE Florida"/>
    <x v="31"/>
    <s v="Customer Delivery"/>
    <s v="PEF Other Yates Maintenance TC-392.4"/>
    <s v="AFUDC Not Eligible"/>
    <s v="Maintenance"/>
    <s v="Maintenance"/>
    <s v="Operations Support"/>
    <s v="TC - Automotive Equipment"/>
    <s v="~"/>
    <s v="PEF Distribution General Plant Special Equip 392.4"/>
    <n v="0"/>
    <n v="0"/>
    <n v="0"/>
    <n v="0"/>
    <n v="0"/>
    <n v="0"/>
    <n v="0"/>
    <n v="0"/>
    <n v="0"/>
    <n v="0"/>
    <n v="0"/>
    <n v="0"/>
    <n v="0"/>
    <n v="0"/>
    <n v="1.5827515077629652"/>
    <n v="2.9946315920119124"/>
    <n v="4.4079548639041466"/>
    <n v="5.992149972546553"/>
    <n v="7.4054762100158875"/>
    <n v="8.8213265925999931"/>
    <n v="10.405523062490904"/>
    <n v="11.818845362062778"/>
    <n v="13.232166762238316"/>
    <n v="14.816360849944344"/>
    <n v="16.229683562752371"/>
    <n v="97.706870338330177"/>
    <n v="17.645532924400097"/>
    <n v="19.22986756101426"/>
    <n v="20.643329728870015"/>
    <n v="22.058293012542265"/>
    <n v="23.644129956065363"/>
    <n v="25.061719331426801"/>
    <n v="26.476683660343436"/>
    <n v="28.062518391837713"/>
    <n v="29.477479973949333"/>
    <n v="30.892441483136928"/>
    <n v="32.478275461082923"/>
    <n v="33.895861992407305"/>
    <n v="309.56613347707651"/>
    <n v="35.310822893894674"/>
    <n v="36.299322179556086"/>
    <n v="37.28782146521749"/>
    <n v="38.276320750878902"/>
    <n v="39.264820036540314"/>
    <n v="40.253319322201726"/>
    <n v="41.241818607863138"/>
    <n v="42.230317893524543"/>
    <n v="43.218817179185955"/>
    <n v="44.207316464847366"/>
    <n v="45.195815750508778"/>
    <n v="46.18431503617019"/>
    <n v="488.97082758038914"/>
    <n v="47.172814317590401"/>
    <n v="48.101508128058107"/>
    <n v="49.030201938525813"/>
    <n v="49.95889574899352"/>
    <n v="50.887589559461226"/>
    <n v="51.816283369928925"/>
    <n v="52.744977180396631"/>
    <n v="53.673670990864338"/>
    <n v="54.602364801332044"/>
    <n v="55.53105861179975"/>
    <n v="56.459752422267449"/>
    <n v="57.388446232735156"/>
    <n v="627.3675633019534"/>
    <n v="58.317140045283544"/>
    <n v="59.229088324097262"/>
    <n v="60.14103660291098"/>
    <n v="61.052984881724697"/>
    <n v="61.964933160538415"/>
    <n v="62.876881439352132"/>
    <n v="63.788829718165857"/>
    <n v="64.700777996979568"/>
    <n v="65.612726275793293"/>
    <n v="66.524674554607003"/>
    <n v="67.436622833420728"/>
    <n v="68.348571112234453"/>
    <n v="759.99426694510805"/>
    <n v="69.26051938684688"/>
    <n v="69.26051938684688"/>
    <n v="69.26051938684688"/>
    <n v="69.26051938684688"/>
    <n v="69.26051938684688"/>
    <n v="69.26051938684688"/>
    <n v="69.26051938684688"/>
    <n v="69.26051938684688"/>
    <n v="69.26051938684688"/>
    <n v="69.26051938684688"/>
    <n v="69.26051938684688"/>
    <n v="69.26051938684688"/>
    <n v="831.12623264216279"/>
  </r>
  <r>
    <s v="DE Florida"/>
    <x v="31"/>
    <s v="Customer Delivery"/>
    <s v="PEF Other Yates Maintenance TC-392.5"/>
    <s v="AFUDC Not Eligible"/>
    <s v="Maintenance"/>
    <s v="Maintenance"/>
    <s v="Operations Support"/>
    <s v="TC - Automotive Equipment"/>
    <s v="~"/>
    <s v="PEF Distribution General Plant Trailers 392.5"/>
    <n v="0"/>
    <n v="0"/>
    <n v="0"/>
    <n v="0"/>
    <n v="0"/>
    <n v="0"/>
    <n v="0"/>
    <n v="0"/>
    <n v="0"/>
    <n v="0"/>
    <n v="0"/>
    <n v="0"/>
    <n v="0"/>
    <n v="0"/>
    <n v="0.58315125532477929"/>
    <n v="1.1033463961662644"/>
    <n v="1.6240732671509366"/>
    <n v="2.2077564048722293"/>
    <n v="2.7284843684984184"/>
    <n v="3.2501423318024352"/>
    <n v="3.8338259710640963"/>
    <n v="4.354552483805648"/>
    <n v="4.8752786651723135"/>
    <n v="5.4589614267383295"/>
    <n v="5.979688091733208"/>
    <n v="35.999260662328659"/>
    <n v="6.5013456788819486"/>
    <n v="7.0850802244910129"/>
    <n v="7.6058582705054292"/>
    <n v="8.1271893898029752"/>
    <n v="8.7114774475429915"/>
    <n v="9.2337761278617307"/>
    <n v="9.7551076322706294"/>
    <n v="10.339394875007548"/>
    <n v="10.860725367379633"/>
    <n v="11.382055832883484"/>
    <n v="11.966342797981984"/>
    <n v="12.488640430439597"/>
    <n v="114.05699407504896"/>
    <n v="13.009970672041497"/>
    <n v="13.374174778936229"/>
    <n v="13.738378885830961"/>
    <n v="14.102582992725694"/>
    <n v="14.466787099620424"/>
    <n v="14.830991206515156"/>
    <n v="15.195195313409888"/>
    <n v="15.55939942030462"/>
    <n v="15.923603527199353"/>
    <n v="16.287807634094083"/>
    <n v="16.652011740988815"/>
    <n v="17.016215847883547"/>
    <n v="180.15711911955029"/>
    <n v="17.380419953215643"/>
    <n v="17.722589244307986"/>
    <n v="18.064758535400333"/>
    <n v="18.406927826492677"/>
    <n v="18.74909711758502"/>
    <n v="19.091266408677367"/>
    <n v="19.43343569976971"/>
    <n v="19.775604990862053"/>
    <n v="20.1177742819544"/>
    <n v="20.459943573046743"/>
    <n v="20.802112864139087"/>
    <n v="21.144282155231434"/>
    <n v="231.14821265068244"/>
    <n v="21.486451447090388"/>
    <n v="21.822450990273975"/>
    <n v="22.158450533457561"/>
    <n v="22.494450076641151"/>
    <n v="22.830449619824737"/>
    <n v="23.166449163008323"/>
    <n v="23.50244870619191"/>
    <n v="23.838448249375499"/>
    <n v="24.174447792559086"/>
    <n v="24.510447335742672"/>
    <n v="24.846446878926258"/>
    <n v="25.182446422109845"/>
    <n v="280.01338721520136"/>
    <n v="25.518445963745506"/>
    <n v="25.518445963745506"/>
    <n v="25.518445963745506"/>
    <n v="25.518445963745506"/>
    <n v="25.518445963745506"/>
    <n v="25.518445963745506"/>
    <n v="25.518445963745506"/>
    <n v="25.518445963745506"/>
    <n v="25.518445963745506"/>
    <n v="25.518445963745506"/>
    <n v="25.518445963745506"/>
    <n v="25.518445963745506"/>
    <n v="306.22135156494608"/>
  </r>
  <r>
    <s v="DE Florida"/>
    <x v="31"/>
    <s v="Customer Delivery"/>
    <s v="PEF Other Yates Maintenance TC-396"/>
    <s v="AFUDC Not Eligible"/>
    <s v="Maintenance"/>
    <s v="Maintenance"/>
    <s v="Operations Support"/>
    <s v="TC - Automotive Equipment"/>
    <s v="~"/>
    <s v="PEF Distribution Gen. Plant Power Oper Equip 396.0"/>
    <n v="0"/>
    <n v="0"/>
    <n v="0"/>
    <n v="0"/>
    <n v="0"/>
    <n v="0"/>
    <n v="0"/>
    <n v="0"/>
    <n v="0"/>
    <n v="0"/>
    <n v="0"/>
    <n v="0"/>
    <n v="0"/>
    <n v="0"/>
    <n v="1.3352495194789753"/>
    <n v="2.5263475502240982"/>
    <n v="3.7186630908548639"/>
    <n v="5.055130468836035"/>
    <n v="6.247448511303241"/>
    <n v="7.4418959869348216"/>
    <n v="8.7783645132999322"/>
    <n v="9.9706792336564565"/>
    <n v="11.162993195259306"/>
    <n v="12.49945971195252"/>
    <n v="13.691774780925599"/>
    <n v="82.428006562725841"/>
    <n v="14.886221395269223"/>
    <n v="16.222806482604216"/>
    <n v="17.415239199410546"/>
    <n v="18.608938295786146"/>
    <n v="19.946790767526352"/>
    <n v="21.142705301795324"/>
    <n v="22.336405279965732"/>
    <n v="23.674255885582038"/>
    <n v="24.867953546477711"/>
    <n v="26.061651145852817"/>
    <n v="27.399501115756586"/>
    <n v="28.595413250723396"/>
    <n v="261.15788166675009"/>
    <n v="29.789110337427097"/>
    <n v="30.623033533652784"/>
    <n v="31.456956729878467"/>
    <n v="32.290879926104154"/>
    <n v="33.124803122329837"/>
    <n v="33.958726318555527"/>
    <n v="34.79264951478121"/>
    <n v="35.626572711006894"/>
    <n v="36.460495907232577"/>
    <n v="37.294419103458267"/>
    <n v="38.128342299683951"/>
    <n v="38.962265495909634"/>
    <n v="412.50825500002043"/>
    <n v="39.796188688557336"/>
    <n v="40.57965846134735"/>
    <n v="41.363128234137363"/>
    <n v="42.146598006927377"/>
    <n v="42.93006777971739"/>
    <n v="43.713537552507404"/>
    <n v="44.497007325297425"/>
    <n v="45.280477098087445"/>
    <n v="46.063946870877466"/>
    <n v="46.847416643667479"/>
    <n v="47.6308864164575"/>
    <n v="48.41435618924752"/>
    <n v="529.26326926682907"/>
    <n v="49.197825963792852"/>
    <n v="49.967168779202161"/>
    <n v="50.736511594611471"/>
    <n v="51.505854410020781"/>
    <n v="52.275197225430091"/>
    <n v="53.044540040839401"/>
    <n v="53.813882856248711"/>
    <n v="54.58322567165802"/>
    <n v="55.35256848706733"/>
    <n v="56.12191130247664"/>
    <n v="56.891254117885943"/>
    <n v="57.660596933295253"/>
    <n v="641.15053738252868"/>
    <n v="58.429939745160254"/>
    <n v="58.429939745160254"/>
    <n v="58.429939745160254"/>
    <n v="58.429939745160254"/>
    <n v="58.429939745160254"/>
    <n v="58.429939745160254"/>
    <n v="58.429939745160254"/>
    <n v="58.429939745160254"/>
    <n v="58.429939745160254"/>
    <n v="58.429939745160254"/>
    <n v="58.429939745160254"/>
    <n v="58.429939745160254"/>
    <n v="701.15927694192305"/>
  </r>
  <r>
    <s v="DE Florida"/>
    <x v="31"/>
    <s v="Customer Delivery"/>
    <s v="PEF Other Yates Maintenance VS - 303"/>
    <s v="AFUDC Not Eligible"/>
    <s v="Maintenance"/>
    <s v="Maintenance"/>
    <s v="Operations Support"/>
    <s v="VS - Other - Intangible Plant - Software"/>
    <s v="~"/>
    <s v="PEF Other Yates Maintenance V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.86419036000001"/>
    <n v="215.86419036000001"/>
    <n v="215.86419036000001"/>
    <n v="215.86419036000001"/>
    <n v="215.86419036000001"/>
    <n v="215.86419036000001"/>
    <n v="215.86419036000001"/>
    <n v="215.86419036000001"/>
    <n v="215.86419036000001"/>
    <n v="215.86419036000001"/>
    <n v="215.86419036000001"/>
    <n v="215.86419036000001"/>
    <n v="2590.3702843200003"/>
    <n v="363.51707597053331"/>
    <n v="363.51707597053331"/>
    <n v="363.51707597053331"/>
    <n v="363.51707597053331"/>
    <n v="363.51707597053331"/>
    <n v="363.51707597053331"/>
    <n v="363.51707597053331"/>
    <n v="363.51707597053331"/>
    <n v="363.51707597053331"/>
    <n v="363.51707597053331"/>
    <n v="363.51707597053331"/>
    <n v="363.51707597053331"/>
    <n v="4362.2049116463995"/>
    <n v="552.80080034941057"/>
    <n v="552.80080034941057"/>
    <n v="552.80080034941057"/>
    <n v="552.80080034941057"/>
    <n v="552.80080034941057"/>
    <n v="552.80080034941057"/>
    <n v="552.80080034941057"/>
    <n v="552.80080034941057"/>
    <n v="552.80080034941057"/>
    <n v="552.80080034941057"/>
    <n v="552.80080034941057"/>
    <n v="552.80080034941057"/>
    <n v="6633.6096041929268"/>
    <n v="753.81147483698817"/>
    <n v="753.81147483698817"/>
    <n v="753.81147483698817"/>
    <n v="753.81147483698817"/>
    <n v="753.81147483698817"/>
    <n v="753.81147483698817"/>
    <n v="753.81147483698817"/>
    <n v="753.81147483698817"/>
    <n v="753.81147483698817"/>
    <n v="753.81147483698817"/>
    <n v="753.81147483698817"/>
    <n v="753.81147483698817"/>
    <n v="9045.7376980438585"/>
    <n v="955.05668832673973"/>
    <n v="955.05668832673973"/>
    <n v="955.05668832673973"/>
    <n v="955.05668832673973"/>
    <n v="955.05668832673973"/>
    <n v="955.05668832673973"/>
    <n v="955.05668832673973"/>
    <n v="955.05668832673973"/>
    <n v="955.05668832673973"/>
    <n v="955.05668832673973"/>
    <n v="955.05668832673973"/>
    <n v="955.05668832673973"/>
    <n v="11460.68025992088"/>
  </r>
  <r>
    <s v="DE Florida"/>
    <x v="31"/>
    <s v="Customer Services"/>
    <s v="PEF Customer Maintenance - Intangible VS"/>
    <s v="AFUDC Not Eligible"/>
    <s v="Maintenance"/>
    <s v="Maintenance"/>
    <s v="Customer Operations"/>
    <s v="VS - Cust - Intangible Plant - Software"/>
    <s v="~"/>
    <s v="PEF Corporate 2008 Misc Intangible 303"/>
    <n v="0"/>
    <n v="0"/>
    <n v="0"/>
    <n v="0"/>
    <n v="0"/>
    <n v="0"/>
    <n v="0"/>
    <n v="0"/>
    <n v="0"/>
    <n v="0"/>
    <n v="0"/>
    <n v="0"/>
    <n v="0"/>
    <n v="0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964.0986666666667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1051.7440000000001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1051.7440000000001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1051.7440000000001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1051.7440000000001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87.645333333333326"/>
    <n v="1051.7440000000001"/>
  </r>
  <r>
    <s v="DE Florida"/>
    <x v="31"/>
    <s v="Customer Services"/>
    <s v="PEF Customer Maintenance Facilities SA"/>
    <s v="AFUDC Not Eligible"/>
    <s v="Maintenance"/>
    <s v="Maintenance"/>
    <s v="Customer Operations"/>
    <s v="SA - Cust - Gen. Bldg. &amp; Oper. Centers"/>
    <s v="~"/>
    <s v="D GEN 390 5Z-STRUCT &amp; IMPROVE-50220"/>
    <n v="0"/>
    <n v="0"/>
    <n v="0"/>
    <n v="0"/>
    <n v="0"/>
    <n v="0"/>
    <n v="0"/>
    <n v="0"/>
    <n v="0"/>
    <n v="0"/>
    <n v="0"/>
    <n v="0"/>
    <n v="0"/>
    <n v="0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105.9734976666667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115.60745200000004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115.60745200000004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115.60745200000004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115.60745200000004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9.6339543333333388"/>
    <n v="115.60745200000004"/>
  </r>
  <r>
    <s v="DE Florida"/>
    <x v="31"/>
    <s v="Customer Services"/>
    <s v="PEF Customer Maintenance Facilities VS"/>
    <s v="AFUDC Not Eligible"/>
    <s v="Maintenance"/>
    <s v="Maintenance"/>
    <s v="Customer Operations"/>
    <s v="VS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14.816666666666666"/>
    <n v="30.2"/>
    <n v="49.35"/>
    <n v="64.916666666666671"/>
    <n v="80.483333333333334"/>
    <n v="99.75"/>
    <n v="118.33333333333333"/>
    <n v="133.78333333333333"/>
    <n v="152.93333333333334"/>
    <n v="168.38333333333333"/>
    <n v="912.94999999999993"/>
    <n v="184.18333333333334"/>
    <n v="184.18333333333334"/>
    <n v="192.43333333333334"/>
    <n v="201.23333333333332"/>
    <n v="210.11666666666667"/>
    <n v="219.11666666666667"/>
    <n v="228.11666666666667"/>
    <n v="237.11666666666667"/>
    <n v="249.13333333333333"/>
    <n v="258.01666666666665"/>
    <n v="266.89999999999998"/>
    <n v="275.7833333333333"/>
    <n v="2706.333333333333"/>
    <n v="292.61666666666667"/>
    <n v="292.61666666666667"/>
    <n v="300.8"/>
    <n v="309.55"/>
    <n v="318.33333333333331"/>
    <n v="327.23333333333335"/>
    <n v="336.13333333333333"/>
    <n v="345.0333333333333"/>
    <n v="356.95"/>
    <n v="365.73333333333335"/>
    <n v="374.51666666666665"/>
    <n v="383.3"/>
    <n v="4002.8166666666666"/>
    <n v="399.93333333333334"/>
    <n v="399.93333333333334"/>
    <n v="408.11666666666667"/>
    <n v="416.86666666666667"/>
    <n v="425.65"/>
    <n v="434.55"/>
    <n v="443.45"/>
    <n v="452.34999999999997"/>
    <n v="464.26666666666665"/>
    <n v="473.05"/>
    <n v="481.83333333333331"/>
    <n v="490.61666666666667"/>
    <n v="5290.6166666666668"/>
    <n v="507.25"/>
    <n v="507.25"/>
    <n v="515.43333333333328"/>
    <n v="524.18333333333328"/>
    <n v="532.9666666666667"/>
    <n v="541.86666666666667"/>
    <n v="550.76666666666665"/>
    <n v="559.66666666666663"/>
    <n v="571.58333333333337"/>
    <n v="580.36666666666667"/>
    <n v="589.15"/>
    <n v="597.93333333333328"/>
    <n v="6578.416666666667"/>
    <n v="614.56666666666661"/>
    <n v="614.56666666666661"/>
    <n v="614.56666666666661"/>
    <n v="614.56666666666661"/>
    <n v="614.56666666666661"/>
    <n v="614.56666666666661"/>
    <n v="614.56666666666661"/>
    <n v="614.56666666666661"/>
    <n v="614.56666666666661"/>
    <n v="614.56666666666661"/>
    <n v="614.56666666666661"/>
    <n v="614.56666666666661"/>
    <n v="7374.7999999999993"/>
  </r>
  <r>
    <s v="DE Florida"/>
    <x v="31"/>
    <s v="Customer Services"/>
    <s v="PEF Customer Meters IK"/>
    <s v="AFUDC Not Eligible"/>
    <s v="Expansion"/>
    <s v="Customer Adds"/>
    <s v="Customer Operations"/>
    <s v="IK - Cust - Meters"/>
    <s v="~"/>
    <s v="PEF Distribution Meters 370.0"/>
    <n v="0"/>
    <n v="0"/>
    <n v="0"/>
    <n v="0"/>
    <n v="0"/>
    <n v="0"/>
    <n v="0"/>
    <n v="0"/>
    <n v="0"/>
    <n v="0"/>
    <n v="0"/>
    <n v="0"/>
    <n v="0"/>
    <n v="0"/>
    <n v="0"/>
    <n v="0"/>
    <n v="29.740609266519236"/>
    <n v="29.740609266519236"/>
    <n v="29.740609266519236"/>
    <n v="54.935576732886133"/>
    <n v="54.935576732886133"/>
    <n v="54.935576732886133"/>
    <n v="79.921581198939563"/>
    <n v="79.921581198939563"/>
    <n v="79.921581198939563"/>
    <n v="493.79330159503485"/>
    <n v="105.13644990343155"/>
    <n v="105.13644990343155"/>
    <n v="105.13644990343155"/>
    <n v="116.78364951614184"/>
    <n v="116.78364951614184"/>
    <n v="116.78364951614184"/>
    <n v="128.65971336729069"/>
    <n v="128.65971336729069"/>
    <n v="128.65971336729069"/>
    <n v="140.3019376704697"/>
    <n v="140.3019376704697"/>
    <n v="140.3019376704697"/>
    <n v="1472.6452513720014"/>
    <n v="152.08844595005564"/>
    <n v="152.08844595005564"/>
    <n v="152.08844595005564"/>
    <n v="175.79579586657189"/>
    <n v="175.79579586657189"/>
    <n v="175.79579586657189"/>
    <n v="199.67230630715142"/>
    <n v="199.67230630715142"/>
    <n v="199.67230630715142"/>
    <n v="223.38960684273022"/>
    <n v="223.38960684273022"/>
    <n v="223.38960684273022"/>
    <n v="2252.8384648995275"/>
    <n v="247.27606790237226"/>
    <n v="247.27606790237226"/>
    <n v="247.27606790237226"/>
    <n v="270.98341781888854"/>
    <n v="270.98341781888854"/>
    <n v="270.98341781888854"/>
    <n v="294.85992825946806"/>
    <n v="294.85992825946806"/>
    <n v="294.85992825946806"/>
    <n v="318.57722879504689"/>
    <n v="318.57722879504689"/>
    <n v="318.57722879504689"/>
    <n v="3395.089928327327"/>
    <n v="342.46368985468894"/>
    <n v="342.46368985468894"/>
    <n v="342.46368985468894"/>
    <n v="366.17103977120519"/>
    <n v="366.17103977120519"/>
    <n v="366.17103977120519"/>
    <n v="390.04755021178471"/>
    <n v="390.04755021178471"/>
    <n v="390.04755021178471"/>
    <n v="413.76485074736354"/>
    <n v="413.76485074736354"/>
    <n v="413.76485074736354"/>
    <n v="4537.341391755127"/>
    <n v="437.65131180700558"/>
    <n v="437.65131180700558"/>
    <n v="437.65131180700558"/>
    <n v="437.65131180700558"/>
    <n v="437.65131180700558"/>
    <n v="437.65131180700558"/>
    <n v="437.65131180700558"/>
    <n v="437.65131180700558"/>
    <n v="437.65131180700558"/>
    <n v="437.65131180700558"/>
    <n v="437.65131180700558"/>
    <n v="437.65131180700558"/>
    <n v="5251.8157416840659"/>
  </r>
  <r>
    <s v="DE Florida"/>
    <x v="31"/>
    <s v="Distributed Energy Solutions"/>
    <s v="PEF DES Exp Cust Sol TA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0"/>
    <n v="0"/>
    <n v="0"/>
    <n v="0"/>
    <n v="0"/>
    <n v="0"/>
    <n v="0"/>
    <n v="0"/>
    <n v="0"/>
    <n v="0"/>
    <n v="0"/>
    <n v="0"/>
    <n v="0"/>
    <n v="0"/>
    <n v="0.9931556930625004"/>
    <n v="1.9863113861250008"/>
    <n v="2.984555853427501"/>
    <n v="3.9828003207300013"/>
    <n v="4.9810447880325013"/>
    <n v="5.9792892553350017"/>
    <n v="8.0081486382150011"/>
    <n v="10.037008021095001"/>
    <n v="12.065867403975002"/>
    <n v="14.094726786855002"/>
    <n v="16.123586169735002"/>
    <n v="81.236494316587525"/>
    <n v="18.152445552615003"/>
    <n v="19.148651572297503"/>
    <n v="20.144857591980003"/>
    <n v="21.1462582550175"/>
    <n v="22.147658918055001"/>
    <n v="23.149059581092502"/>
    <n v="24.150460244130002"/>
    <n v="26.182475822745001"/>
    <n v="28.214491401360004"/>
    <n v="30.246506979975003"/>
    <n v="32.278522558590005"/>
    <n v="34.310538137205"/>
    <n v="299.27192661506251"/>
    <n v="36.342553715820003"/>
    <n v="37.50675497165026"/>
    <n v="38.670956227480509"/>
    <n v="39.835157483310759"/>
    <n v="40.999358739141002"/>
    <n v="42.163559994971259"/>
    <n v="43.327761250801508"/>
    <n v="45.69744749493826"/>
    <n v="48.067133739075004"/>
    <n v="50.436819983211755"/>
    <n v="52.806506227348493"/>
    <n v="55.176192471485244"/>
    <n v="531.03020229923402"/>
    <n v="57.545878715819995"/>
    <n v="58.913105147255706"/>
    <n v="60.28033157869141"/>
    <n v="61.647558010127106"/>
    <n v="63.014784441562817"/>
    <n v="64.382010872998521"/>
    <n v="65.749237304434217"/>
    <n v="68.532173374094114"/>
    <n v="71.315109443754011"/>
    <n v="74.098045513413936"/>
    <n v="76.880981583073833"/>
    <n v="79.66391765273373"/>
    <n v="802.02313363795929"/>
    <n v="82.446853715820041"/>
    <n v="83.992236776338302"/>
    <n v="85.537619836856564"/>
    <n v="87.08300289737484"/>
    <n v="88.628385957893101"/>
    <n v="90.173769018411377"/>
    <n v="91.719152078929639"/>
    <n v="94.864719017715075"/>
    <n v="98.010285956500496"/>
    <n v="101.15585289528592"/>
    <n v="104.30141983407134"/>
    <n v="107.44698677285676"/>
    <n v="1115.3602847580535"/>
    <n v="110.59255371581999"/>
    <n v="110.59255371581999"/>
    <n v="110.59255371581999"/>
    <n v="110.59255371581999"/>
    <n v="110.59255371581999"/>
    <n v="110.59255371581999"/>
    <n v="110.59255371581999"/>
    <n v="110.59255371581999"/>
    <n v="110.59255371581999"/>
    <n v="110.59255371581999"/>
    <n v="110.59255371581999"/>
    <n v="110.59255371581999"/>
    <n v="1327.1106445898401"/>
  </r>
  <r>
    <s v="DE Florida"/>
    <x v="31"/>
    <s v="EHS and Coal Combustion Products"/>
    <s v="PEF Ash Strategy ABSAT"/>
    <s v="AFUDC Not Eligible"/>
    <s v="Maintenance"/>
    <s v="Environmental"/>
    <s v="Coal Combustion Products"/>
    <s v="B4 - Fossil Ash Basin Initiative"/>
    <s v="~"/>
    <s v="PEF Ash Strategy ECRC Crystal River ABSA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8.8739999999999982E-3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8.8739999999999982E-3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8.8739999999999982E-3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7.3949999999999992E-4"/>
    <n v="8.8739999999999982E-3"/>
  </r>
  <r>
    <s v="DE Florida"/>
    <x v="31"/>
    <s v="EHS and Coal Combustion Products"/>
    <s v="PEF Ash Strategy ECRC Crystal River ABSAT B2"/>
    <s v="AFUDC Not Eligible"/>
    <s v="Recoverable"/>
    <s v="Environmental"/>
    <s v="Coal Combustion Products"/>
    <s v="B2 - Fossil Env Compliance Water"/>
    <s v="~"/>
    <s v="PEF Ash Strategy ECRC Crystal River ABSAT"/>
    <n v="0"/>
    <n v="0"/>
    <n v="0"/>
    <n v="0"/>
    <n v="0"/>
    <n v="0"/>
    <n v="0"/>
    <n v="0"/>
    <n v="0"/>
    <n v="0"/>
    <n v="0"/>
    <n v="0"/>
    <n v="0"/>
    <n v="0"/>
    <n v="0"/>
    <n v="0"/>
    <n v="-2.5397428799999993E-3"/>
    <n v="-2.5397428799999993E-3"/>
    <n v="-2.5397428799999993E-3"/>
    <n v="0.39260745386999996"/>
    <n v="0.39260745386999996"/>
    <n v="0.39260745386999996"/>
    <n v="0.45846341828999992"/>
    <n v="0.45846341828999992"/>
    <n v="0.45846341828999992"/>
    <n v="2.5455933878399999"/>
    <n v="0.45846340553999998"/>
    <n v="0.45846340553999998"/>
    <n v="0.45846340553999998"/>
    <n v="0.45846341242499999"/>
    <n v="0.45846341242499999"/>
    <n v="0.45846341242499999"/>
    <n v="0.45846341969249998"/>
    <n v="0.45846341969249998"/>
    <n v="0.45846341969249998"/>
    <n v="0.45846342428249998"/>
    <n v="0.45846342428249998"/>
    <n v="0.45846342428249998"/>
    <n v="5.5015609858199994"/>
    <n v="0.45846343154999997"/>
    <n v="0.45846343154999997"/>
    <n v="0.45846343154999997"/>
    <n v="0.46799263811249991"/>
    <n v="0.46799263811249991"/>
    <n v="0.46799263811249991"/>
    <n v="0.47752184467499992"/>
    <n v="0.47752184467499992"/>
    <n v="0.47752184467499992"/>
    <n v="0.48705105123749992"/>
    <n v="0.48705105123749992"/>
    <n v="0.48705105123749992"/>
    <n v="5.6730868967249988"/>
    <n v="0.49658025779999998"/>
    <n v="0.49658025779999998"/>
    <n v="0.49658025779999998"/>
    <n v="0.50610946436249993"/>
    <n v="0.50610946436249993"/>
    <n v="0.50610946436249993"/>
    <n v="0.51563867092499993"/>
    <n v="0.51563867092499993"/>
    <n v="0.51563867092499993"/>
    <n v="0.52516787748749993"/>
    <n v="0.52516787748749993"/>
    <n v="0.52516787748749993"/>
    <n v="6.1304888117249998"/>
    <n v="0.53469708404999994"/>
    <n v="0.53469708404999994"/>
    <n v="0.53469708404999994"/>
    <n v="0.54422629061249994"/>
    <n v="0.54422629061249994"/>
    <n v="0.54422629061249994"/>
    <n v="0.55375549717499994"/>
    <n v="0.55375549717499994"/>
    <n v="0.55375549717499994"/>
    <n v="0.56328470373749995"/>
    <n v="0.56328470373749995"/>
    <n v="0.56328470373749995"/>
    <n v="6.5878907267249982"/>
    <n v="0.57281391029999995"/>
    <n v="0.57281391029999995"/>
    <n v="0.57281391029999995"/>
    <n v="0.57281391029999995"/>
    <n v="0.57281391029999995"/>
    <n v="0.57281391029999995"/>
    <n v="0.57281391029999995"/>
    <n v="0.57281391029999995"/>
    <n v="0.57281391029999995"/>
    <n v="0.57281391029999995"/>
    <n v="0.57281391029999995"/>
    <n v="0.57281391029999995"/>
    <n v="6.873766923599999"/>
  </r>
  <r>
    <s v="DE Florida"/>
    <x v="31"/>
    <s v="FERC Interconnection"/>
    <s v="PEF FERC Interconnection"/>
    <s v="AFUDC Not Eligible"/>
    <s v="Expansion"/>
    <s v="Other Transmission &amp; Distribution Expansion"/>
    <s v="Transmission Expansion"/>
    <s v="EE - Transmission Right Of Way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5649021490099644"/>
    <n v="8.0715539422935496"/>
    <n v="8.8284620858656897"/>
    <n v="9.5577896609651951"/>
    <n v="10.309149851915446"/>
    <n v="11.031142675995047"/>
    <n v="54.363000366044893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41.281798546448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41.281798546448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41.281798546448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41.281798546448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1.773483212204004"/>
    <n v="141.28179854644804"/>
  </r>
  <r>
    <s v="DE Florida"/>
    <x v="31"/>
    <s v="Grid Solutions"/>
    <s v="PEF Dist_MajProj_OthT&amp;D_Mthly-360"/>
    <s v="AFUDC Not Eligible"/>
    <s v="Major Projects"/>
    <s v="Other Transmission &amp; Distribution Expansion"/>
    <s v="~"/>
    <s v="IK - Distrib Lines OH/UG (Line Ext)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7929631243781236E-2"/>
    <n v="6.7929631243781236E-2"/>
    <n v="6.7929631243781236E-2"/>
    <n v="6.7929631243781236E-2"/>
    <n v="6.7929631243781236E-2"/>
    <n v="6.7929631243781236E-2"/>
    <n v="0.40757778746268747"/>
    <n v="6.9288223868656865E-2"/>
    <n v="6.9288223868656865E-2"/>
    <n v="6.9288223868656865E-2"/>
    <n v="6.9288223868656865E-2"/>
    <n v="6.9288223868656865E-2"/>
    <n v="6.9288223868656865E-2"/>
    <n v="6.9315395721154374E-2"/>
    <n v="6.9315395721154374E-2"/>
    <n v="6.9315395721154374E-2"/>
    <n v="6.9315395721154374E-2"/>
    <n v="6.9315395721154374E-2"/>
    <n v="6.9315395721154374E-2"/>
    <n v="0.8316217175388676"/>
    <n v="6.9315939158204318E-2"/>
    <n v="6.9315939158204318E-2"/>
    <n v="6.9315939158204318E-2"/>
    <n v="6.9315939158204318E-2"/>
    <n v="6.9315939158204318E-2"/>
    <n v="6.9315939158204318E-2"/>
    <n v="6.9315950026945322E-2"/>
    <n v="6.9315950026945322E-2"/>
    <n v="6.9315950026945322E-2"/>
    <n v="6.9315950026945322E-2"/>
    <n v="6.9315950026945322E-2"/>
    <n v="6.9315950026945322E-2"/>
    <n v="0.83179133511089798"/>
    <n v="6.9315950244320149E-2"/>
    <n v="6.9315950244320149E-2"/>
    <n v="6.9315950244320149E-2"/>
    <n v="6.9315950244320149E-2"/>
    <n v="6.9315950244320149E-2"/>
    <n v="6.9315950244320149E-2"/>
    <n v="6.9315950248667643E-2"/>
    <n v="6.9315950248667643E-2"/>
    <n v="6.9315950248667643E-2"/>
    <n v="6.9315950248667643E-2"/>
    <n v="6.9315950248667643E-2"/>
    <n v="6.9315950248667643E-2"/>
    <n v="0.83179140295792675"/>
    <n v="6.9315950248754588E-2"/>
    <n v="6.9315950248754588E-2"/>
    <n v="6.9315950248754588E-2"/>
    <n v="6.9315950248754588E-2"/>
    <n v="6.9315950248754588E-2"/>
    <n v="6.9315950248754588E-2"/>
    <n v="6.9315950248756322E-2"/>
    <n v="6.9315950248756322E-2"/>
    <n v="6.9315950248756322E-2"/>
    <n v="6.9315950248756322E-2"/>
    <n v="6.9315950248756322E-2"/>
    <n v="6.9315950248756322E-2"/>
    <n v="0.8317914029850656"/>
    <n v="6.9315950248756364E-2"/>
    <n v="6.9315950248756364E-2"/>
    <n v="6.9315950248756364E-2"/>
    <n v="6.9315950248756364E-2"/>
    <n v="6.9315950248756364E-2"/>
    <n v="6.9315950248756364E-2"/>
    <n v="6.9315950248756364E-2"/>
    <n v="6.9315950248756364E-2"/>
    <n v="6.9315950248756364E-2"/>
    <n v="6.9315950248756364E-2"/>
    <n v="6.9315950248756364E-2"/>
    <n v="6.9315950248756364E-2"/>
    <n v="0.83179140298507637"/>
  </r>
  <r>
    <s v="DE Florida"/>
    <x v="31"/>
    <s v="Grid Solutions"/>
    <s v="PEF Dist_MajProj_OthT&amp;D_Mthly-362"/>
    <s v="AFUDC Not Eligible"/>
    <s v="Major Projects"/>
    <s v="Other Transmission &amp; Distribution Expansion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19701888258159"/>
    <n v="4.519701888258159"/>
    <n v="4.519701888258159"/>
    <n v="4.519701888258159"/>
    <n v="4.519701888258159"/>
    <n v="4.519701888258159"/>
    <n v="27.118211329548952"/>
    <n v="8.9424114053356103"/>
    <n v="8.9424114053356103"/>
    <n v="8.9424114053356103"/>
    <n v="8.9424114053356103"/>
    <n v="8.9424114053356103"/>
    <n v="8.9424114053356103"/>
    <n v="21.907150802217437"/>
    <n v="21.907150802217437"/>
    <n v="21.907150802217437"/>
    <n v="21.907150802217437"/>
    <n v="21.907150802217437"/>
    <n v="21.907150802217437"/>
    <n v="185.09737324531832"/>
    <n v="35.002321545025744"/>
    <n v="35.002321545025744"/>
    <n v="35.002321545025744"/>
    <n v="35.002321545025744"/>
    <n v="35.002321545025744"/>
    <n v="35.002321545025744"/>
    <n v="46.495024959881874"/>
    <n v="46.495024959881874"/>
    <n v="46.495024959881874"/>
    <n v="46.495024959881874"/>
    <n v="46.495024959881874"/>
    <n v="46.495024959881874"/>
    <n v="488.98407902944587"/>
    <n v="57.955679028178963"/>
    <n v="57.955679028178963"/>
    <n v="57.955679028178963"/>
    <n v="57.955679028178963"/>
    <n v="57.955679028178963"/>
    <n v="57.955679028178963"/>
    <n v="70.469682109544863"/>
    <n v="70.469682109544863"/>
    <n v="70.469682109544863"/>
    <n v="70.469682109544863"/>
    <n v="70.469682109544863"/>
    <n v="70.469682109544863"/>
    <n v="770.55216682634318"/>
    <n v="83.004752171172143"/>
    <n v="83.004752171172143"/>
    <n v="83.004752171172143"/>
    <n v="83.004752171172143"/>
    <n v="83.004752171172143"/>
    <n v="83.004752171172143"/>
    <n v="97.971623572404638"/>
    <n v="97.971623572404638"/>
    <n v="97.971623572404638"/>
    <n v="97.971623572404638"/>
    <n v="97.971623572404638"/>
    <n v="97.971623572404638"/>
    <n v="1085.8582544614605"/>
    <n v="112.98713100042924"/>
    <n v="112.98713100042924"/>
    <n v="112.98713100042924"/>
    <n v="112.98713100042924"/>
    <n v="112.98713100042924"/>
    <n v="112.98713100042924"/>
    <n v="112.98713100042924"/>
    <n v="112.98713100042924"/>
    <n v="112.98713100042924"/>
    <n v="112.98713100042924"/>
    <n v="112.98713100042924"/>
    <n v="112.98713100042924"/>
    <n v="1355.8455720051506"/>
  </r>
  <r>
    <s v="DE Florida"/>
    <x v="31"/>
    <s v="Grid Solutions"/>
    <s v="PEF Dist_MajProj_OthT&amp;D_Mthly-364"/>
    <s v="AFUDC Not Eligible"/>
    <s v="Major Projects"/>
    <s v="Other Transmission &amp; Distribution Expansion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1653092569117085"/>
    <n v="7.1653092569117085"/>
    <n v="7.1653092569117085"/>
    <n v="7.1653092569117085"/>
    <n v="7.1653092569117085"/>
    <n v="7.1653092569117085"/>
    <n v="42.991855541470258"/>
    <n v="14.176851660997032"/>
    <n v="14.176851660997032"/>
    <n v="14.176851660997032"/>
    <n v="14.176851660997032"/>
    <n v="14.176851660997032"/>
    <n v="14.176851660997032"/>
    <n v="34.730500886239732"/>
    <n v="34.730500886239732"/>
    <n v="34.730500886239732"/>
    <n v="34.730500886239732"/>
    <n v="34.730500886239732"/>
    <n v="34.730500886239732"/>
    <n v="293.44411528342056"/>
    <n v="55.490929441948133"/>
    <n v="55.490929441948133"/>
    <n v="55.490929441948133"/>
    <n v="55.490929441948133"/>
    <n v="55.490929441948133"/>
    <n v="55.490929441948133"/>
    <n v="73.710959156679294"/>
    <n v="73.710959156679294"/>
    <n v="73.710959156679294"/>
    <n v="73.710959156679294"/>
    <n v="73.710959156679294"/>
    <n v="73.710959156679294"/>
    <n v="775.21133159176463"/>
    <n v="91.880180894590922"/>
    <n v="91.880180894590922"/>
    <n v="91.880180894590922"/>
    <n v="91.880180894590922"/>
    <n v="91.880180894590922"/>
    <n v="91.880180894590922"/>
    <n v="111.71898348094487"/>
    <n v="111.71898348094487"/>
    <n v="111.71898348094487"/>
    <n v="111.71898348094487"/>
    <n v="111.71898348094487"/>
    <n v="111.71898348094487"/>
    <n v="1221.5949862532148"/>
    <n v="131.59117768426768"/>
    <n v="131.59117768426768"/>
    <n v="131.59117768426768"/>
    <n v="131.59117768426768"/>
    <n v="131.59117768426768"/>
    <n v="131.59117768426768"/>
    <n v="155.31860321727029"/>
    <n v="155.31860321727029"/>
    <n v="155.31860321727029"/>
    <n v="155.31860321727029"/>
    <n v="155.31860321727029"/>
    <n v="155.31860321727029"/>
    <n v="1721.4586854092277"/>
    <n v="179.12313337686652"/>
    <n v="179.12313337686652"/>
    <n v="179.12313337686652"/>
    <n v="179.12313337686652"/>
    <n v="179.12313337686652"/>
    <n v="179.12313337686652"/>
    <n v="179.12313337686652"/>
    <n v="179.12313337686652"/>
    <n v="179.12313337686652"/>
    <n v="179.12313337686652"/>
    <n v="179.12313337686652"/>
    <n v="179.12313337686652"/>
    <n v="2149.477600522398"/>
  </r>
  <r>
    <s v="DE Florida"/>
    <x v="31"/>
    <s v="Grid Solutions"/>
    <s v="PEF Dist_MajProj_OthT&amp;D_Mthly-365"/>
    <s v="AFUDC Not Eligible"/>
    <s v="Major Projects"/>
    <s v="Other Transmission &amp; Distribution Expansion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089936872110172"/>
    <n v="6.0089936872110172"/>
    <n v="6.0089936872110172"/>
    <n v="6.0089936872110172"/>
    <n v="6.0089936872110172"/>
    <n v="6.0089936872110172"/>
    <n v="36.053962123266103"/>
    <n v="11.889034943367541"/>
    <n v="11.889034943367541"/>
    <n v="11.889034943367541"/>
    <n v="11.889034943367541"/>
    <n v="11.889034943367541"/>
    <n v="11.889034943367541"/>
    <n v="29.125799473034874"/>
    <n v="29.125799473034874"/>
    <n v="29.125799473034874"/>
    <n v="29.125799473034874"/>
    <n v="29.125799473034874"/>
    <n v="29.125799473034874"/>
    <n v="246.08900649841451"/>
    <n v="46.535973920803862"/>
    <n v="46.535973920803862"/>
    <n v="46.535973920803862"/>
    <n v="46.535973920803862"/>
    <n v="46.535973920803862"/>
    <n v="46.535973920803862"/>
    <n v="61.81604964432713"/>
    <n v="61.81604964432713"/>
    <n v="61.81604964432713"/>
    <n v="61.81604964432713"/>
    <n v="61.81604964432713"/>
    <n v="61.81604964432713"/>
    <n v="650.11214139078584"/>
    <n v="77.053523393365467"/>
    <n v="77.053523393365467"/>
    <n v="77.053523393365467"/>
    <n v="77.053523393365467"/>
    <n v="77.053523393365467"/>
    <n v="77.053523393365467"/>
    <n v="93.691575954765966"/>
    <n v="93.691575954765966"/>
    <n v="93.691575954765966"/>
    <n v="93.691575954765966"/>
    <n v="93.691575954765966"/>
    <n v="93.691575954765966"/>
    <n v="1024.4705960887886"/>
    <n v="110.3576400924137"/>
    <n v="110.3576400924137"/>
    <n v="110.3576400924137"/>
    <n v="110.3576400924137"/>
    <n v="110.3576400924137"/>
    <n v="110.3576400924137"/>
    <n v="130.25636314059875"/>
    <n v="130.25636314059875"/>
    <n v="130.25636314059875"/>
    <n v="130.25636314059875"/>
    <n v="130.25636314059875"/>
    <n v="130.25636314059875"/>
    <n v="1443.6840193980747"/>
    <n v="150.2197393669945"/>
    <n v="150.2197393669945"/>
    <n v="150.2197393669945"/>
    <n v="150.2197393669945"/>
    <n v="150.2197393669945"/>
    <n v="150.2197393669945"/>
    <n v="150.2197393669945"/>
    <n v="150.2197393669945"/>
    <n v="150.2197393669945"/>
    <n v="150.2197393669945"/>
    <n v="150.2197393669945"/>
    <n v="150.2197393669945"/>
    <n v="1802.6368724039337"/>
  </r>
  <r>
    <s v="DE Florida"/>
    <x v="31"/>
    <s v="Grid Solutions"/>
    <s v="PEF Dist_MajProj_OthT&amp;D_Mthly-366"/>
    <s v="AFUDC Not Eligible"/>
    <s v="Major Projects"/>
    <s v="Other Transmission &amp; Distribution Expansion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688971419390673"/>
    <n v="1.2688971419390673"/>
    <n v="1.2688971419390673"/>
    <n v="1.2688971419390673"/>
    <n v="1.2688971419390673"/>
    <n v="1.2688971419390673"/>
    <n v="7.6133828516344044"/>
    <n v="2.5105638723103216"/>
    <n v="2.5105638723103216"/>
    <n v="2.5105638723103216"/>
    <n v="2.5105638723103216"/>
    <n v="2.5105638723103216"/>
    <n v="2.5105638723103216"/>
    <n v="6.1503881734277037"/>
    <n v="6.1503881734277037"/>
    <n v="6.1503881734277037"/>
    <n v="6.1503881734277037"/>
    <n v="6.1503881734277037"/>
    <n v="6.1503881734277037"/>
    <n v="51.965712274428142"/>
    <n v="9.8268308104790023"/>
    <n v="9.8268308104790023"/>
    <n v="9.8268308104790023"/>
    <n v="9.8268308104790023"/>
    <n v="9.8268308104790023"/>
    <n v="9.8268308104790023"/>
    <n v="13.053384538220019"/>
    <n v="13.053384538220019"/>
    <n v="13.053384538220019"/>
    <n v="13.053384538220019"/>
    <n v="13.053384538220019"/>
    <n v="13.053384538220019"/>
    <n v="137.28129209219412"/>
    <n v="16.27094048777483"/>
    <n v="16.27094048777483"/>
    <n v="16.27094048777483"/>
    <n v="16.27094048777483"/>
    <n v="16.27094048777483"/>
    <n v="16.27094048777483"/>
    <n v="19.784595419265916"/>
    <n v="19.784595419265916"/>
    <n v="19.784595419265916"/>
    <n v="19.784595419265916"/>
    <n v="19.784595419265916"/>
    <n v="19.784595419265916"/>
    <n v="216.33321544224444"/>
    <n v="23.304172330395726"/>
    <n v="23.304172330395726"/>
    <n v="23.304172330395726"/>
    <n v="23.304172330395726"/>
    <n v="23.304172330395726"/>
    <n v="23.304172330395726"/>
    <n v="27.506401806118312"/>
    <n v="27.506401806118312"/>
    <n v="27.506401806118312"/>
    <n v="27.506401806118312"/>
    <n v="27.506401806118312"/>
    <n v="27.506401806118312"/>
    <n v="304.86344481908424"/>
    <n v="31.722284333132748"/>
    <n v="31.722284333132748"/>
    <n v="31.722284333132748"/>
    <n v="31.722284333132748"/>
    <n v="31.722284333132748"/>
    <n v="31.722284333132748"/>
    <n v="31.722284333132748"/>
    <n v="31.722284333132748"/>
    <n v="31.722284333132748"/>
    <n v="31.722284333132748"/>
    <n v="31.722284333132748"/>
    <n v="31.722284333132748"/>
    <n v="380.66741199759286"/>
  </r>
  <r>
    <s v="DE Florida"/>
    <x v="31"/>
    <s v="Grid Solutions"/>
    <s v="PEF Dist_MajProj_OthT&amp;D_Mthly-367"/>
    <s v="AFUDC Not Eligible"/>
    <s v="Major Projects"/>
    <s v="Other Transmission &amp; Distribution Expansion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184010659703568"/>
    <n v="7.184010659703568"/>
    <n v="7.184010659703568"/>
    <n v="7.184010659703568"/>
    <n v="7.184010659703568"/>
    <n v="7.184010659703568"/>
    <n v="43.10406395822141"/>
    <n v="14.213853136261617"/>
    <n v="14.213853136261617"/>
    <n v="14.213853136261617"/>
    <n v="14.213853136261617"/>
    <n v="14.213853136261617"/>
    <n v="14.213853136261617"/>
    <n v="34.821147230025922"/>
    <n v="34.821147230025922"/>
    <n v="34.821147230025922"/>
    <n v="34.821147230025922"/>
    <n v="34.821147230025922"/>
    <n v="34.821147230025922"/>
    <n v="294.21000219772526"/>
    <n v="55.63576034673946"/>
    <n v="55.63576034673946"/>
    <n v="55.63576034673946"/>
    <n v="55.63576034673946"/>
    <n v="55.63576034673946"/>
    <n v="55.63576034673946"/>
    <n v="73.902821209073721"/>
    <n v="73.902821209073721"/>
    <n v="73.902821209073721"/>
    <n v="73.902821209073721"/>
    <n v="73.902821209073721"/>
    <n v="73.902821209073721"/>
    <n v="777.23148933487926"/>
    <n v="92.118931026320396"/>
    <n v="92.118931026320396"/>
    <n v="92.118931026320396"/>
    <n v="92.118931026320396"/>
    <n v="92.118931026320396"/>
    <n v="92.118931026320396"/>
    <n v="112.00952782266532"/>
    <n v="112.00952782266532"/>
    <n v="112.00952782266532"/>
    <n v="112.00952782266532"/>
    <n v="112.00952782266532"/>
    <n v="112.00952782266532"/>
    <n v="1224.7707530939142"/>
    <n v="131.93361435859222"/>
    <n v="131.93361435859222"/>
    <n v="131.93361435859222"/>
    <n v="131.93361435859222"/>
    <n v="131.93361435859222"/>
    <n v="131.93361435859222"/>
    <n v="155.72408848931076"/>
    <n v="155.72408848931076"/>
    <n v="155.72408848931076"/>
    <n v="155.72408848931076"/>
    <n v="155.72408848931076"/>
    <n v="155.72408848931076"/>
    <n v="1725.9462170874181"/>
    <n v="179.59189037192513"/>
    <n v="179.59189037192513"/>
    <n v="179.59189037192513"/>
    <n v="179.59189037192513"/>
    <n v="179.59189037192513"/>
    <n v="179.59189037192513"/>
    <n v="179.59189037192513"/>
    <n v="179.59189037192513"/>
    <n v="179.59189037192513"/>
    <n v="179.59189037192513"/>
    <n v="179.59189037192513"/>
    <n v="179.59189037192513"/>
    <n v="2155.102684463101"/>
  </r>
  <r>
    <s v="DE Florida"/>
    <x v="31"/>
    <s v="Grid Solutions"/>
    <s v="PEF Dist_MajProj_OthT&amp;D_Mthly-368"/>
    <s v="AFUDC Not Eligible"/>
    <s v="Major Projects"/>
    <s v="Other Transmission &amp; Distribution Expansion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119041283910295"/>
    <n v="5.3119041283910295"/>
    <n v="5.3119041283910295"/>
    <n v="5.3119041283910295"/>
    <n v="5.3119041283910295"/>
    <n v="5.3119041283910295"/>
    <n v="31.871424770346174"/>
    <n v="10.509815301132548"/>
    <n v="10.509815301132548"/>
    <n v="10.509815301132548"/>
    <n v="10.509815301132548"/>
    <n v="10.509815301132548"/>
    <n v="10.509815301132548"/>
    <n v="25.746982359588909"/>
    <n v="25.746982359588909"/>
    <n v="25.746982359588909"/>
    <n v="25.746982359588909"/>
    <n v="25.746982359588909"/>
    <n v="25.746982359588909"/>
    <n v="217.54078596432876"/>
    <n v="41.137442449760144"/>
    <n v="41.137442449760144"/>
    <n v="41.137442449760144"/>
    <n v="41.137442449760144"/>
    <n v="41.137442449760144"/>
    <n v="41.137442449760144"/>
    <n v="54.644483734896902"/>
    <n v="54.644483734896902"/>
    <n v="54.644483734896902"/>
    <n v="54.644483734896902"/>
    <n v="54.644483734896902"/>
    <n v="54.644483734896902"/>
    <n v="574.69155710794223"/>
    <n v="68.113856643932962"/>
    <n v="68.113856643932962"/>
    <n v="68.113856643932962"/>
    <n v="68.113856643932962"/>
    <n v="68.113856643932962"/>
    <n v="68.113856643932962"/>
    <n v="82.821563685447018"/>
    <n v="82.821563685447018"/>
    <n v="82.821563685447018"/>
    <n v="82.821563685447018"/>
    <n v="82.821563685447018"/>
    <n v="82.821563685447018"/>
    <n v="905.61252197627994"/>
    <n v="97.554037409610629"/>
    <n v="97.554037409610629"/>
    <n v="97.554037409610629"/>
    <n v="97.554037409610629"/>
    <n v="97.554037409610629"/>
    <n v="97.554037409610629"/>
    <n v="115.14516830076056"/>
    <n v="115.14516830076056"/>
    <n v="115.14516830076056"/>
    <n v="115.14516830076056"/>
    <n v="115.14516830076056"/>
    <n v="115.14516830076056"/>
    <n v="1276.1952342622271"/>
    <n v="132.79347233525024"/>
    <n v="132.79347233525024"/>
    <n v="132.79347233525024"/>
    <n v="132.79347233525024"/>
    <n v="132.79347233525024"/>
    <n v="132.79347233525024"/>
    <n v="132.79347233525024"/>
    <n v="132.79347233525024"/>
    <n v="132.79347233525024"/>
    <n v="132.79347233525024"/>
    <n v="132.79347233525024"/>
    <n v="132.79347233525024"/>
    <n v="1593.521668023003"/>
  </r>
  <r>
    <s v="DE Florida"/>
    <x v="31"/>
    <s v="Grid Solutions"/>
    <s v="PEF Dist_MajProj_OthT&amp;D_Mthly-369"/>
    <s v="AFUDC Not Eligible"/>
    <s v="Major Projects"/>
    <s v="Other Transmission &amp; Distribution Expansion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88809010563434"/>
    <n v="4.588809010563434"/>
    <n v="4.588809010563434"/>
    <n v="4.588809010563434"/>
    <n v="4.588809010563434"/>
    <n v="4.588809010563434"/>
    <n v="27.532854063380604"/>
    <n v="9.0791426176967835"/>
    <n v="9.0791426176967835"/>
    <n v="9.0791426176967835"/>
    <n v="9.0791426176967835"/>
    <n v="9.0791426176967835"/>
    <n v="9.0791426176967835"/>
    <n v="22.242115405476341"/>
    <n v="22.242115405476341"/>
    <n v="22.242115405476341"/>
    <n v="22.242115405476341"/>
    <n v="22.242115405476341"/>
    <n v="22.242115405476341"/>
    <n v="187.92754813903875"/>
    <n v="35.53751385986952"/>
    <n v="35.53751385986952"/>
    <n v="35.53751385986952"/>
    <n v="35.53751385986952"/>
    <n v="35.53751385986952"/>
    <n v="35.53751385986952"/>
    <n v="47.205853344108895"/>
    <n v="47.205853344108895"/>
    <n v="47.205853344108895"/>
    <n v="47.205853344108895"/>
    <n v="47.205853344108895"/>
    <n v="47.205853344108895"/>
    <n v="496.46020322387056"/>
    <n v="58.841651648945202"/>
    <n v="58.841651648945202"/>
    <n v="58.841651648945202"/>
    <n v="58.841651648945202"/>
    <n v="58.841651648945202"/>
    <n v="58.841651648945202"/>
    <n v="71.546603827163139"/>
    <n v="71.546603827163139"/>
    <n v="71.546603827163139"/>
    <n v="71.546603827163139"/>
    <n v="71.546603827163139"/>
    <n v="71.546603827163139"/>
    <n v="782.32953285665019"/>
    <n v="84.272939082848708"/>
    <n v="84.272939082848708"/>
    <n v="84.272939082848708"/>
    <n v="84.272939082848708"/>
    <n v="84.272939082848708"/>
    <n v="84.272939082848708"/>
    <n v="99.468354878871509"/>
    <n v="99.468354878871509"/>
    <n v="99.468354878871509"/>
    <n v="99.468354878871509"/>
    <n v="99.468354878871509"/>
    <n v="99.468354878871509"/>
    <n v="1102.4477637703214"/>
    <n v="114.71315228570106"/>
    <n v="114.71315228570106"/>
    <n v="114.71315228570106"/>
    <n v="114.71315228570106"/>
    <n v="114.71315228570106"/>
    <n v="114.71315228570106"/>
    <n v="114.71315228570106"/>
    <n v="114.71315228570106"/>
    <n v="114.71315228570106"/>
    <n v="114.71315228570106"/>
    <n v="114.71315228570106"/>
    <n v="114.71315228570106"/>
    <n v="1376.5578274284126"/>
  </r>
  <r>
    <s v="DE Florida"/>
    <x v="31"/>
    <s v="Grid Solutions"/>
    <s v="PEF Dist_MajProj_OthT&amp;D_Mthly-370"/>
    <s v="AFUDC Not Eligible"/>
    <s v="Major Projects"/>
    <s v="Other Transmission &amp; Distribution Expansion"/>
    <s v="~"/>
    <s v="IK - Distrib Lines OH/UG (Line Ext)"/>
    <s v="~"/>
    <s v="PEF Distribution Meters 370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485386801618119"/>
    <n v="3.9485386801618119"/>
    <n v="3.9485386801618119"/>
    <n v="3.9485386801618119"/>
    <n v="3.9485386801618119"/>
    <n v="3.9485386801618119"/>
    <n v="23.69123208097087"/>
    <n v="7.812342097079255"/>
    <n v="7.812342097079255"/>
    <n v="7.812342097079255"/>
    <n v="7.812342097079255"/>
    <n v="7.812342097079255"/>
    <n v="7.812342097079255"/>
    <n v="19.138703050176165"/>
    <n v="19.138703050176165"/>
    <n v="19.138703050176165"/>
    <n v="19.138703050176165"/>
    <n v="19.138703050176165"/>
    <n v="19.138703050176165"/>
    <n v="161.70627088353251"/>
    <n v="30.579012495281869"/>
    <n v="30.579012495281869"/>
    <n v="30.579012495281869"/>
    <n v="30.579012495281869"/>
    <n v="30.579012495281869"/>
    <n v="30.579012495281869"/>
    <n v="40.620372907237332"/>
    <n v="40.620372907237332"/>
    <n v="40.620372907237332"/>
    <n v="40.620372907237332"/>
    <n v="40.620372907237332"/>
    <n v="40.620372907237332"/>
    <n v="427.19631241511513"/>
    <n v="50.633754338529776"/>
    <n v="50.633754338529776"/>
    <n v="50.633754338529776"/>
    <n v="50.633754338529776"/>
    <n v="50.633754338529776"/>
    <n v="50.633754338529776"/>
    <n v="61.565665119921043"/>
    <n v="61.565665119921043"/>
    <n v="61.565665119921043"/>
    <n v="61.565665119921043"/>
    <n v="61.565665119921043"/>
    <n v="61.565665119921043"/>
    <n v="673.19651675070497"/>
    <n v="72.51594648831427"/>
    <n v="72.51594648831427"/>
    <n v="72.51594648831427"/>
    <n v="72.51594648831427"/>
    <n v="72.51594648831427"/>
    <n v="72.51594648831427"/>
    <n v="85.592445524969918"/>
    <n v="85.592445524969918"/>
    <n v="85.592445524969918"/>
    <n v="85.592445524969918"/>
    <n v="85.592445524969918"/>
    <n v="85.592445524969918"/>
    <n v="948.65035207970504"/>
    <n v="98.711468914990817"/>
    <n v="98.711468914990817"/>
    <n v="98.711468914990817"/>
    <n v="98.711468914990817"/>
    <n v="98.711468914990817"/>
    <n v="98.711468914990817"/>
    <n v="98.711468914990817"/>
    <n v="98.711468914990817"/>
    <n v="98.711468914990817"/>
    <n v="98.711468914990817"/>
    <n v="98.711468914990817"/>
    <n v="98.711468914990817"/>
    <n v="1184.5376269798899"/>
  </r>
  <r>
    <s v="DE Florida"/>
    <x v="31"/>
    <s v="Grid Solutions"/>
    <s v="PEF Grid Solutions - H&amp;R_Mthly-364"/>
    <s v="AFUDC Not Eligible"/>
    <s v="Major Projects"/>
    <s v="Other Transmission &amp; Distribution Expansion"/>
    <s v="Grid Solutions - H&amp;R"/>
    <s v="IK - Distrib Lines OH/UG (Line Ext)"/>
    <s v="~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8.6477949333311105E-5"/>
    <n v="1.7295589866662221E-4"/>
    <n v="2.5943384799993334E-4"/>
    <n v="3.4591179733324442E-4"/>
    <n v="1.8857544076388524E-2"/>
    <n v="1.8797874822213789E-2"/>
    <n v="2.7890651625957229E-2"/>
    <n v="3.8942660958414546E-2"/>
    <n v="7.1582242005329672E-2"/>
    <n v="0.21007118340728304"/>
    <n v="0.21911831641677432"/>
    <n v="0.60612525280569418"/>
    <n v="0.22986881552146401"/>
    <n v="0.4976254733655765"/>
    <n v="1.0423890204908921"/>
    <n v="1.0525005489452715"/>
    <n v="1.0627665591875943"/>
    <n v="1.072977327591933"/>
    <n v="1.083190707853305"/>
    <n v="1.0932776997157987"/>
    <n v="1.103321298652703"/>
    <n v="1.1133347869125896"/>
    <n v="1.123341862320248"/>
    <n v="1.1333226386633886"/>
    <n v="11.607916739220764"/>
    <n v="1.1431639354705698"/>
    <n v="1.269515406903662"/>
    <n v="1.3802980633945028"/>
    <n v="1.5150208312145832"/>
    <n v="1.65413328022658"/>
    <n v="1.8020603575273348"/>
    <n v="1.9335443462211572"/>
    <n v="2.1056251803401924"/>
    <n v="2.3067174589117649"/>
    <n v="2.5187590508465059"/>
    <n v="2.7260268309923545"/>
    <n v="2.9838673082474276"/>
    <n v="23.338732050296635"/>
    <n v="3.1779974092238392"/>
    <n v="3.3109745598841638"/>
    <n v="3.4275664905965364"/>
    <n v="3.569353915709931"/>
    <n v="3.7157612102287834"/>
    <n v="3.8714453587539586"/>
    <n v="4.0098241680835942"/>
    <n v="4.1909286597437374"/>
    <n v="4.4025659119335554"/>
    <n v="4.6257266428467068"/>
    <n v="4.8438632305324365"/>
    <n v="5.1152244707411336"/>
    <n v="48.261232028278371"/>
    <n v="5.3195344586069915"/>
    <n v="5.3195344586069915"/>
    <n v="5.3195344586069915"/>
    <n v="5.3195344586069915"/>
    <n v="5.3195344586069915"/>
    <n v="5.3195344586069915"/>
    <n v="5.3195344586069915"/>
    <n v="5.3195344586069915"/>
    <n v="5.3195344586069915"/>
    <n v="5.3195344586069915"/>
    <n v="5.3195344586069915"/>
    <n v="5.3195344586069915"/>
    <n v="63.834413503283912"/>
    <n v="5.3195344586069915"/>
    <n v="5.3195344586069915"/>
    <n v="5.3195344586069915"/>
    <n v="5.3195344586069915"/>
    <n v="5.3195344586069915"/>
    <n v="5.3195344586069915"/>
    <n v="5.3195344586069915"/>
    <n v="5.3195344586069915"/>
    <n v="5.3195344586069915"/>
    <n v="5.3195344586069915"/>
    <n v="5.3195344586069915"/>
    <n v="5.3195344586069915"/>
    <n v="63.834413503283912"/>
  </r>
  <r>
    <s v="DE Florida"/>
    <x v="31"/>
    <s v="Grid Solutions"/>
    <s v="PEF Grid Solutions - H&amp;R_Mthly-365"/>
    <s v="AFUDC Not Eligible"/>
    <s v="Major Projects"/>
    <s v="Other Transmission &amp; Distribution Expansion"/>
    <s v="Grid Solutions - H&amp;R"/>
    <s v="IK - Distrib Lines OH/UG (Line Ext)"/>
    <s v="~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6.6976868869555477E-5"/>
    <n v="1.3395373773911095E-4"/>
    <n v="2.0093060660866642E-4"/>
    <n v="2.6790747547822191E-4"/>
    <n v="1.4605101838598113E-2"/>
    <n v="1.4558888210231399E-2"/>
    <n v="2.1601211997271899E-2"/>
    <n v="3.0160954515587635E-2"/>
    <n v="5.5440195716261929E-2"/>
    <n v="0.16269939577443512"/>
    <n v="0.16970636860269472"/>
    <n v="0.4694418853437764"/>
    <n v="0.17803259250564424"/>
    <n v="0.38540918618797848"/>
    <n v="0.80732664540172994"/>
    <n v="0.81515798877400947"/>
    <n v="0.82310897774997849"/>
    <n v="0.83101718211591358"/>
    <n v="0.83892740935597276"/>
    <n v="0.84673974922377615"/>
    <n v="0.85451848142269449"/>
    <n v="0.86227389300772517"/>
    <n v="0.87002433786116617"/>
    <n v="0.87775441418125055"/>
    <n v="8.9902908577878389"/>
    <n v="0.88537646408926129"/>
    <n v="0.98323523616805097"/>
    <n v="1.0690360156038548"/>
    <n v="1.1733783274138934"/>
    <n v="1.2811204319322091"/>
    <n v="1.3956894351869249"/>
    <n v="1.4975233239075036"/>
    <n v="1.6307993272194228"/>
    <n v="1.7865445926472219"/>
    <n v="1.9507700629248157"/>
    <n v="2.1112982326921927"/>
    <n v="2.3109947792397474"/>
    <n v="18.075766229025099"/>
    <n v="2.4613478625051286"/>
    <n v="2.5643381999389621"/>
    <n v="2.6546382419123544"/>
    <n v="2.7644521060520963"/>
    <n v="2.8778440428652687"/>
    <n v="2.9984208706141491"/>
    <n v="3.1055947737680496"/>
    <n v="3.2458595682401885"/>
    <n v="3.4097718788015392"/>
    <n v="3.5826090832731179"/>
    <n v="3.7515551064121238"/>
    <n v="3.9617234365107765"/>
    <n v="37.378155170893756"/>
    <n v="4.1199608065169713"/>
    <n v="4.1199608065169713"/>
    <n v="4.1199608065169713"/>
    <n v="4.1199608065169713"/>
    <n v="4.1199608065169713"/>
    <n v="4.1199608065169713"/>
    <n v="4.1199608065169713"/>
    <n v="4.1199608065169713"/>
    <n v="4.1199608065169713"/>
    <n v="4.1199608065169713"/>
    <n v="4.1199608065169713"/>
    <n v="4.1199608065169713"/>
    <n v="49.439529678203655"/>
    <n v="4.1199608065169713"/>
    <n v="4.1199608065169713"/>
    <n v="4.1199608065169713"/>
    <n v="4.1199608065169713"/>
    <n v="4.1199608065169713"/>
    <n v="4.1199608065169713"/>
    <n v="4.1199608065169713"/>
    <n v="4.1199608065169713"/>
    <n v="4.1199608065169713"/>
    <n v="4.1199608065169713"/>
    <n v="4.1199608065169713"/>
    <n v="4.1199608065169713"/>
    <n v="49.439529678203655"/>
  </r>
  <r>
    <s v="DE Florida"/>
    <x v="31"/>
    <s v="Grid Solutions"/>
    <s v="PEF Grid Solutions - H&amp;R_Mthly-368"/>
    <s v="AFUDC Not Eligible"/>
    <s v="Major Projects"/>
    <s v="Other Transmission &amp; Distribution Expansion"/>
    <s v="Grid Solutions - H&amp;R"/>
    <s v="IK - Distrib Lines OH/UG (Line Ext)"/>
    <s v="~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6.1905622217249971E-5"/>
    <n v="1.2381124443449994E-4"/>
    <n v="1.8571686665174993E-4"/>
    <n v="2.4762248886899988E-4"/>
    <n v="1.3499256267497692E-2"/>
    <n v="1.3456541768190026E-2"/>
    <n v="1.996564622843524E-2"/>
    <n v="2.7877275953136389E-2"/>
    <n v="5.1242464295331726E-2"/>
    <n v="0.1503803850461167"/>
    <n v="0.15685681519452496"/>
    <n v="0.43389744097540528"/>
    <n v="0.16455260749016221"/>
    <n v="0.35622739435130474"/>
    <n v="0.74619878712898313"/>
    <n v="0.75343716946068207"/>
    <n v="0.76078613826300834"/>
    <n v="0.76809556195147377"/>
    <n v="0.77540685534933962"/>
    <n v="0.78262767305329817"/>
    <n v="0.78981742773969965"/>
    <n v="0.79698562756488478"/>
    <n v="0.8041492367214611"/>
    <n v="0.81129401957647418"/>
    <n v="8.3095784986507724"/>
    <n v="0.8183389553892445"/>
    <n v="0.90878821462159454"/>
    <n v="0.98809246887156921"/>
    <n v="1.0845343576192663"/>
    <n v="1.1841186190482762"/>
    <n v="1.2900128710938095"/>
    <n v="1.3841362654902762"/>
    <n v="1.5073210911010615"/>
    <n v="1.6512738874385033"/>
    <n v="1.8030647981371688"/>
    <n v="1.9514383545690217"/>
    <n v="2.1360145997312037"/>
    <n v="16.707134483110995"/>
    <n v="2.2749834904679909"/>
    <n v="2.3701757714571681"/>
    <n v="2.4536386203325602"/>
    <n v="2.5551377752257411"/>
    <n v="2.6599440840502089"/>
    <n v="2.7713912698139129"/>
    <n v="2.8704503520340037"/>
    <n v="3.000094802775406"/>
    <n v="3.1515962650806992"/>
    <n v="3.3113468605578"/>
    <n v="3.4675009009014826"/>
    <n v="3.6617560439786696"/>
    <n v="34.548016236675643"/>
    <n v="3.8080122517350068"/>
    <n v="3.8080122517350068"/>
    <n v="3.8080122517350068"/>
    <n v="3.8080122517350068"/>
    <n v="3.8080122517350068"/>
    <n v="3.8080122517350068"/>
    <n v="3.8080122517350068"/>
    <n v="3.8080122517350068"/>
    <n v="3.8080122517350068"/>
    <n v="3.8080122517350068"/>
    <n v="3.8080122517350068"/>
    <n v="3.8080122517350068"/>
    <n v="45.696147020820085"/>
    <n v="3.8080122517350068"/>
    <n v="3.8080122517350068"/>
    <n v="3.8080122517350068"/>
    <n v="3.8080122517350068"/>
    <n v="3.8080122517350068"/>
    <n v="3.8080122517350068"/>
    <n v="3.8080122517350068"/>
    <n v="3.8080122517350068"/>
    <n v="3.8080122517350068"/>
    <n v="3.8080122517350068"/>
    <n v="3.8080122517350068"/>
    <n v="3.8080122517350068"/>
    <n v="45.696147020820085"/>
  </r>
  <r>
    <s v="DE Florida"/>
    <x v="31"/>
    <s v="Grid Solutions"/>
    <s v="PEF Grid Solutions Advanced DMS Dec 21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2.68417941080972"/>
    <n v="252.68417941080972"/>
    <n v="252.68417941080972"/>
    <n v="252.68417941080972"/>
    <n v="252.68417941080972"/>
    <n v="252.68417941080972"/>
    <n v="252.68417941080972"/>
    <n v="252.68417941080972"/>
    <n v="252.68417941080972"/>
    <n v="252.68417941080972"/>
    <n v="252.68417941080972"/>
    <n v="252.68417941080972"/>
    <n v="3032.2101529297161"/>
    <n v="257.73786299902588"/>
    <n v="257.73786299902588"/>
    <n v="257.73786299902588"/>
    <n v="257.73786299902588"/>
    <n v="257.73786299902588"/>
    <n v="257.73786299902588"/>
    <n v="257.73786299902588"/>
    <n v="257.73786299902588"/>
    <n v="257.73786299902588"/>
    <n v="257.73786299902588"/>
    <n v="257.73786299902588"/>
    <n v="257.73786299902588"/>
    <n v="3092.8543559883096"/>
    <n v="257.83893667079025"/>
    <n v="257.83893667079025"/>
    <n v="257.83893667079025"/>
    <n v="257.83893667079025"/>
    <n v="257.83893667079025"/>
    <n v="257.83893667079025"/>
    <n v="257.83893667079025"/>
    <n v="257.83893667079025"/>
    <n v="257.83893667079025"/>
    <n v="257.83893667079025"/>
    <n v="257.83893667079025"/>
    <n v="257.83893667079025"/>
    <n v="3094.0672400494827"/>
    <n v="257.83893667079025"/>
    <n v="257.83893667079025"/>
    <n v="257.83893667079025"/>
    <n v="257.83893667079025"/>
    <n v="257.83893667079025"/>
    <n v="257.83893667079025"/>
    <n v="257.83893667079025"/>
    <n v="257.83893667079025"/>
    <n v="257.83893667079025"/>
    <n v="257.83893667079025"/>
    <n v="257.83893667079025"/>
    <n v="257.83893667079025"/>
    <n v="3094.0672400494827"/>
    <n v="257.83893667079025"/>
    <n v="257.83893667079025"/>
    <n v="257.83893667079025"/>
    <n v="257.83893667079025"/>
    <n v="257.83893667079025"/>
    <n v="257.83893667079025"/>
    <n v="257.83893667079025"/>
    <n v="257.83893667079025"/>
    <n v="257.83893667079025"/>
    <n v="257.83893667079025"/>
    <n v="257.83893667079025"/>
    <n v="257.83893667079025"/>
    <n v="3094.0672400494827"/>
  </r>
  <r>
    <s v="DE Florida"/>
    <x v="31"/>
    <s v="Grid Solutions"/>
    <s v="PEF Grid Solutions Advanced DMS VS"/>
    <s v="AFUDC Not Eligible"/>
    <s v="Major Projects"/>
    <s v="Other Transmission &amp; Distribution Expansion"/>
    <s v="Grid Solutions - Advanced D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84335435117733"/>
    <n v="3.884335435117733"/>
    <n v="3.884335435117733"/>
    <n v="3.884335435117733"/>
    <n v="3.884335435117733"/>
    <n v="3.884335435117733"/>
    <n v="3.884335435117733"/>
    <n v="3.884335435117733"/>
    <n v="3.884335435117733"/>
    <n v="3.884335435117733"/>
    <n v="3.884335435117733"/>
    <n v="3.884335435117733"/>
    <n v="46.6120252214128"/>
    <n v="7.2101127028471179"/>
    <n v="7.2101127028471179"/>
    <n v="7.2101127028471179"/>
    <n v="7.2101127028471179"/>
    <n v="7.2101127028471179"/>
    <n v="7.2101127028471179"/>
    <n v="7.2101127028471179"/>
    <n v="7.2101127028471179"/>
    <n v="7.2101127028471179"/>
    <n v="7.2101127028471179"/>
    <n v="7.2101127028471179"/>
    <n v="7.2101127028471179"/>
    <n v="86.521352434165408"/>
    <n v="8.6446965237072551"/>
    <n v="8.6446965237072551"/>
    <n v="8.6446965237072551"/>
    <n v="8.6446965237072551"/>
    <n v="8.6446965237072551"/>
    <n v="8.6446965237072551"/>
    <n v="8.6446965237072551"/>
    <n v="8.6446965237072551"/>
    <n v="8.6446965237072551"/>
    <n v="8.6446965237072551"/>
    <n v="8.6446965237072551"/>
    <n v="8.6446965237072551"/>
    <n v="103.73635828448705"/>
    <n v="9.5439771262211544"/>
    <n v="9.5439771262211544"/>
    <n v="9.5439771262211544"/>
    <n v="9.5439771262211544"/>
    <n v="9.5439771262211544"/>
    <n v="9.5439771262211544"/>
    <n v="9.5439771262211544"/>
    <n v="9.5439771262211544"/>
    <n v="9.5439771262211544"/>
    <n v="9.5439771262211544"/>
    <n v="9.5439771262211544"/>
    <n v="9.5439771262211544"/>
    <n v="114.52772551465382"/>
    <n v="9.561962738271431"/>
    <n v="9.561962738271431"/>
    <n v="9.561962738271431"/>
    <n v="9.561962738271431"/>
    <n v="9.561962738271431"/>
    <n v="9.561962738271431"/>
    <n v="9.561962738271431"/>
    <n v="9.561962738271431"/>
    <n v="9.561962738271431"/>
    <n v="9.561962738271431"/>
    <n v="9.561962738271431"/>
    <n v="9.561962738271431"/>
    <n v="114.74355285925718"/>
  </r>
  <r>
    <s v="DE Florida"/>
    <x v="31"/>
    <s v="Grid Solutions"/>
    <s v="PEF Grid Solutions Communication Monthly RR"/>
    <s v="AFUDC Not Eligible"/>
    <s v="Major Projects"/>
    <s v="Other Transmission &amp; Distribution Expansion"/>
    <s v="Grid Solutions - Communication"/>
    <s v="RR - Communication"/>
    <s v="~"/>
    <s v="PEF RUSD Communication"/>
    <n v="0"/>
    <n v="0"/>
    <n v="0"/>
    <n v="0"/>
    <n v="0"/>
    <n v="0"/>
    <n v="0"/>
    <n v="0"/>
    <n v="0"/>
    <n v="0"/>
    <n v="0"/>
    <n v="0"/>
    <n v="0"/>
    <n v="0"/>
    <n v="0"/>
    <n v="0"/>
    <n v="0.53393666666666684"/>
    <n v="0.53393666666666684"/>
    <n v="0.53393666666666684"/>
    <n v="0.54461540000000019"/>
    <n v="0.54461540000000019"/>
    <n v="0.54461540000000019"/>
    <n v="0.5448289746666668"/>
    <n v="0.5448289746666668"/>
    <n v="0.5448289746666668"/>
    <n v="4.8701431240000002"/>
    <n v="0.54483324616000017"/>
    <n v="0.54483324616000017"/>
    <n v="0.54483324616000017"/>
    <n v="0.5448333315898668"/>
    <n v="0.5448333315898668"/>
    <n v="0.5448333315898668"/>
    <n v="0.54483333329846417"/>
    <n v="0.54483333329846417"/>
    <n v="0.54483333329846417"/>
    <n v="0.54483333333263617"/>
    <n v="0.54483333333263617"/>
    <n v="0.54483333333263617"/>
    <n v="6.5379997331429012"/>
    <n v="0.54483333333331962"/>
    <n v="0.54483333333331962"/>
    <n v="0.54483333333331962"/>
    <n v="0.54483333333333328"/>
    <n v="0.54483333333333328"/>
    <n v="0.54483333333333328"/>
    <n v="0.5448333333333335"/>
    <n v="0.5448333333333335"/>
    <n v="0.5448333333333335"/>
    <n v="0.5448333333333335"/>
    <n v="0.5448333333333335"/>
    <n v="0.5448333333333335"/>
    <n v="6.5379999999999576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6.5380000000000003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6.5380000000000003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0.5448333333333335"/>
    <n v="6.5380000000000003"/>
  </r>
  <r>
    <s v="DE Florida"/>
    <x v="31"/>
    <s v="Grid Solutions"/>
    <s v="PEF Grid Solutions Communication Monthly RR - 360"/>
    <s v="AFUDC Not Eligible"/>
    <s v="Major Projects"/>
    <s v="Other Transmission &amp; Distribution Expansion"/>
    <s v="Grid Solutions - Communication"/>
    <s v="RR - Communication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3.8310893537313513"/>
    <n v="3.8310893537313513"/>
    <n v="3.8310893537313513"/>
    <n v="3.9077111408059788"/>
    <n v="3.9077111408059788"/>
    <n v="3.9077111408059788"/>
    <n v="3.9092435765474711"/>
    <n v="3.9092435765474711"/>
    <n v="3.9092435765474711"/>
    <n v="34.944132213254406"/>
    <n v="3.9092742252623012"/>
    <n v="3.9092742252623012"/>
    <n v="3.9092742252623012"/>
    <n v="3.9092748382365978"/>
    <n v="3.9092748382365978"/>
    <n v="3.9092748382365978"/>
    <n v="3.9092748504960837"/>
    <n v="3.9092748504960837"/>
    <n v="3.9092748504960837"/>
    <n v="3.9092748507412733"/>
    <n v="3.9092748507412733"/>
    <n v="3.9092748507412733"/>
    <n v="46.911296294208775"/>
    <n v="3.9092748507461774"/>
    <n v="3.9092748507461774"/>
    <n v="3.9092748507461774"/>
    <n v="3.9092748507462756"/>
    <n v="3.9092748507462756"/>
    <n v="3.9092748507462756"/>
    <n v="3.9092748507462773"/>
    <n v="3.9092748507462773"/>
    <n v="3.9092748507462773"/>
    <n v="3.9092748507462773"/>
    <n v="3.9092748507462773"/>
    <n v="3.9092748507462773"/>
    <n v="46.911298208955031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46.911298208955337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46.911298208955337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3.9092748507462773"/>
    <n v="46.911298208955337"/>
  </r>
  <r>
    <s v="DE Florida"/>
    <x v="31"/>
    <s v="Grid Solutions"/>
    <s v="PEF Grid Solutions Communications Quarterly RR "/>
    <s v="AFUDC Not Eligible"/>
    <s v="Major Projects"/>
    <s v="Other Transmission &amp; Distribution Expansion"/>
    <s v="Grid Solutions - Communication"/>
    <s v="RR - Communication"/>
    <s v="~"/>
    <s v="PEF RUSD Communication"/>
    <n v="0"/>
    <n v="0"/>
    <n v="0"/>
    <n v="0"/>
    <n v="0"/>
    <n v="0"/>
    <n v="0"/>
    <n v="0"/>
    <n v="0"/>
    <n v="0"/>
    <n v="0"/>
    <n v="0"/>
    <n v="0"/>
    <n v="0"/>
    <n v="0"/>
    <n v="0"/>
    <n v="435.98968208654452"/>
    <n v="435.98968208654452"/>
    <n v="435.98968208654452"/>
    <n v="486.45786444690879"/>
    <n v="486.45786444690879"/>
    <n v="486.45786444690879"/>
    <n v="537.26506332959389"/>
    <n v="537.26506332959389"/>
    <n v="537.26506332959389"/>
    <n v="4379.1378295891418"/>
    <n v="581.52727489216977"/>
    <n v="581.52727489216977"/>
    <n v="581.52727489216977"/>
    <n v="597.57301132886573"/>
    <n v="597.57301132886573"/>
    <n v="597.57301132886573"/>
    <n v="612.58123067101076"/>
    <n v="612.58123067101076"/>
    <n v="612.58123067101076"/>
    <n v="652.59099276138704"/>
    <n v="652.59099276138704"/>
    <n v="652.59099276138704"/>
    <n v="7332.8175289602968"/>
    <n v="754.0408625496724"/>
    <n v="754.0408625496724"/>
    <n v="754.0408625496724"/>
    <n v="794.2378548971152"/>
    <n v="794.2378548971152"/>
    <n v="794.2378548971152"/>
    <n v="837.76375954252433"/>
    <n v="837.76375954252433"/>
    <n v="837.76375954252433"/>
    <n v="897.59599457763045"/>
    <n v="897.59599457763045"/>
    <n v="897.59599457763045"/>
    <n v="9850.9154147008267"/>
    <n v="964.9669422559972"/>
    <n v="964.9669422559972"/>
    <n v="964.9669422559972"/>
    <n v="1007.8330242051137"/>
    <n v="1007.8330242051137"/>
    <n v="1007.8330242051137"/>
    <n v="1055.1627597401016"/>
    <n v="1055.1627597401016"/>
    <n v="1055.1627597401016"/>
    <n v="1120.2471656840453"/>
    <n v="1120.2471656840453"/>
    <n v="1120.2471656840453"/>
    <n v="12444.629675655775"/>
    <n v="1193.5324250725698"/>
    <n v="1193.5324250725698"/>
    <n v="1193.5324250725698"/>
    <n v="1224.7251970064683"/>
    <n v="1224.7251970064683"/>
    <n v="1224.7251970064683"/>
    <n v="1258.6229695240354"/>
    <n v="1258.6229695240354"/>
    <n v="1258.6229695240354"/>
    <n v="1305.2231406219762"/>
    <n v="1305.2231406219762"/>
    <n v="1305.2231406219762"/>
    <n v="14946.311196675149"/>
    <n v="1357.6948679768841"/>
    <n v="1357.6948679768841"/>
    <n v="1357.6948679768841"/>
    <n v="1357.6948679768841"/>
    <n v="1357.6948679768841"/>
    <n v="1357.6948679768841"/>
    <n v="1357.6948679768841"/>
    <n v="1357.6948679768841"/>
    <n v="1357.6948679768841"/>
    <n v="1357.6948679768841"/>
    <n v="1357.6948679768841"/>
    <n v="1357.6948679768841"/>
    <n v="16292.338415722612"/>
  </r>
  <r>
    <s v="DE Florida"/>
    <x v="31"/>
    <s v="Grid Solutions"/>
    <s v="PEF Grid Solutions Ent App VS - 303"/>
    <s v="AFUDC Not Eligible"/>
    <s v="Major Projects"/>
    <s v="Other Transmission &amp; Distribution Expansion"/>
    <s v="Grid Solutions - Enterprise Syste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7947568912954932"/>
    <n v="0.87947568912954932"/>
    <n v="0.87947568912954932"/>
    <n v="0.87947568912954932"/>
    <n v="0.87947568912954932"/>
    <n v="0.87947568912954932"/>
    <n v="0.87947568912954932"/>
    <n v="0.87947568912954932"/>
    <n v="0.87947568912954932"/>
    <n v="0.87947568912954932"/>
    <n v="0.87947568912954932"/>
    <n v="0.87947568912954932"/>
    <n v="10.553708269554592"/>
    <n v="5.6050582668031526"/>
    <n v="5.6050582668031526"/>
    <n v="5.6050582668031526"/>
    <n v="5.6050582668031526"/>
    <n v="5.6050582668031526"/>
    <n v="5.6050582668031526"/>
    <n v="5.6050582668031526"/>
    <n v="5.6050582668031526"/>
    <n v="5.6050582668031526"/>
    <n v="5.6050582668031526"/>
    <n v="5.6050582668031526"/>
    <n v="5.6050582668031526"/>
    <n v="67.260699201637848"/>
    <n v="7.6784160980343126"/>
    <n v="7.6784160980343126"/>
    <n v="7.6784160980343126"/>
    <n v="7.6784160980343126"/>
    <n v="7.6784160980343126"/>
    <n v="7.6784160980343126"/>
    <n v="7.6784160980343126"/>
    <n v="7.6784160980343126"/>
    <n v="7.6784160980343126"/>
    <n v="7.6784160980343126"/>
    <n v="7.6784160980343126"/>
    <n v="7.6784160980343126"/>
    <n v="92.140993176411769"/>
    <n v="9.4703079747370449"/>
    <n v="9.4703079747370449"/>
    <n v="9.4703079747370449"/>
    <n v="9.4703079747370449"/>
    <n v="9.4703079747370449"/>
    <n v="9.4703079747370449"/>
    <n v="9.4703079747370449"/>
    <n v="9.4703079747370449"/>
    <n v="9.4703079747370449"/>
    <n v="9.4703079747370449"/>
    <n v="9.4703079747370449"/>
    <n v="9.4703079747370449"/>
    <n v="113.64369569684452"/>
    <n v="9.6985560323004485"/>
    <n v="9.6985560323004485"/>
    <n v="9.6985560323004485"/>
    <n v="9.6985560323004485"/>
    <n v="9.6985560323004485"/>
    <n v="9.6985560323004485"/>
    <n v="9.6985560323004485"/>
    <n v="9.6985560323004485"/>
    <n v="9.6985560323004485"/>
    <n v="9.6985560323004485"/>
    <n v="9.6985560323004485"/>
    <n v="9.6985560323004485"/>
    <n v="116.38267238760535"/>
  </r>
  <r>
    <s v="DE Florida"/>
    <x v="31"/>
    <s v="Grid Solutions"/>
    <s v="PEF Grid Solutions Transmission GG"/>
    <s v="AFUDC Not Eligible"/>
    <s v="Major Projects"/>
    <s v="Other Transmission &amp; Distribution Expansion"/>
    <s v="Grid Solutions - 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7.848908598837224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10.465211465116299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10.465211465116299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10.465211465116299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10.465211465116299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0.87210095542635835"/>
    <n v="-10.465211465116299"/>
  </r>
  <r>
    <s v="DE Florida"/>
    <x v="31"/>
    <s v="Integrated Grid Strategy"/>
    <s v="PEF IGS Exp Electrification OU_DCFC"/>
    <s v="AFUDC Not Eligible"/>
    <s v="Expansion"/>
    <s v="Other Transmission &amp; Distribution Expansion"/>
    <s v="Electrification"/>
    <s v="OU - Other Utility "/>
    <s v="~"/>
    <s v="PEF Distribution Install - EV Charging Station 37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7583333333333329"/>
    <n v="9.5166666666666657"/>
    <n v="14.275"/>
    <n v="19.033333333333331"/>
    <n v="23.791666666666668"/>
    <n v="28.55"/>
    <n v="33.30833333333333"/>
    <n v="38.066666666666663"/>
    <n v="42.825000000000003"/>
    <n v="47.583333333333336"/>
    <n v="52.341666666666669"/>
    <n v="314.04999999999995"/>
    <n v="57.1"/>
    <n v="63.427777777777777"/>
    <n v="69.755555555555546"/>
    <n v="76.083333333333329"/>
    <n v="82.411111111111111"/>
    <n v="88.738888888888894"/>
    <n v="95.066666666666677"/>
    <n v="101.39444444444446"/>
    <n v="107.72222222222224"/>
    <n v="114.05000000000003"/>
    <n v="120.37777777777781"/>
    <n v="126.70555555555559"/>
    <n v="1102.8333333333335"/>
    <n v="133.03333333333339"/>
    <n v="141.00833333333338"/>
    <n v="148.98333333333341"/>
    <n v="156.9583333333334"/>
    <n v="164.93333333333339"/>
    <n v="172.90833333333339"/>
    <n v="180.88333333333338"/>
    <n v="188.85833333333341"/>
    <n v="196.8333333333334"/>
    <n v="204.80833333333339"/>
    <n v="212.78333333333339"/>
    <n v="220.75833333333338"/>
    <n v="2122.7500000000005"/>
    <n v="228.73333333333338"/>
    <n v="228.73333333333338"/>
    <n v="228.73333333333338"/>
    <n v="228.73333333333338"/>
    <n v="228.73333333333338"/>
    <n v="228.73333333333338"/>
    <n v="228.73333333333338"/>
    <n v="228.73333333333338"/>
    <n v="228.73333333333338"/>
    <n v="228.73333333333338"/>
    <n v="228.73333333333338"/>
    <n v="228.73333333333338"/>
    <n v="2744.8000000000011"/>
  </r>
  <r>
    <s v="DE Florida"/>
    <x v="31"/>
    <s v="Integrated Grid Strategy"/>
    <s v="PEF IGS Exp Electrification OU_L2"/>
    <s v="AFUDC Not Eligible"/>
    <s v="Expansion"/>
    <s v="Other Transmission &amp; Distribution Expansion"/>
    <s v="Electrification"/>
    <s v="OU - Other Utility "/>
    <s v="~"/>
    <s v="PEF Dist Install - L2 Charger 370.X"/>
    <n v="0"/>
    <n v="0"/>
    <n v="0"/>
    <n v="0"/>
    <n v="0"/>
    <n v="0"/>
    <n v="0"/>
    <n v="0"/>
    <n v="0"/>
    <n v="0"/>
    <n v="0"/>
    <n v="0"/>
    <n v="0"/>
    <n v="0"/>
    <n v="8.2409166666666671"/>
    <n v="16.481833333333334"/>
    <n v="24.722750000000001"/>
    <n v="32.963666666666668"/>
    <n v="41.204583333333332"/>
    <n v="49.445500000000003"/>
    <n v="57.686416666666666"/>
    <n v="65.927333333333337"/>
    <n v="74.16825"/>
    <n v="82.409166666666664"/>
    <n v="90.650083333333328"/>
    <n v="543.90049999999997"/>
    <n v="98.891000000000005"/>
    <n v="105.26166666666666"/>
    <n v="111.63233333333332"/>
    <n v="118.00299999999999"/>
    <n v="124.37366666666665"/>
    <n v="130.74433333333332"/>
    <n v="137.11499999999998"/>
    <n v="143.48566666666665"/>
    <n v="149.85633333333331"/>
    <n v="156.22699999999998"/>
    <n v="162.59766666666664"/>
    <n v="168.96833333333331"/>
    <n v="1607.1559999999999"/>
    <n v="175.33899999999997"/>
    <n v="178.71052777595196"/>
    <n v="182.08205555190395"/>
    <n v="185.45358332785594"/>
    <n v="188.82511110380793"/>
    <n v="192.19663887975992"/>
    <n v="195.56816665571191"/>
    <n v="198.9396944316639"/>
    <n v="202.31122220761586"/>
    <n v="205.68274998356785"/>
    <n v="209.05427775951983"/>
    <n v="212.42580553547182"/>
    <n v="2326.5888332128307"/>
    <n v="215.79733333333314"/>
    <n v="217.60358333379449"/>
    <n v="219.40983333425581"/>
    <n v="221.21608333471713"/>
    <n v="223.02233333517844"/>
    <n v="224.82858333563979"/>
    <n v="226.63483333610111"/>
    <n v="228.44108333656243"/>
    <n v="230.24733333702375"/>
    <n v="232.05358333748509"/>
    <n v="233.85983333794641"/>
    <n v="235.66608333840773"/>
    <n v="2708.7805000304447"/>
    <n v="237.47233333333307"/>
    <n v="239.60844444508771"/>
    <n v="241.74455555684239"/>
    <n v="243.88066666859703"/>
    <n v="246.0167777803517"/>
    <n v="248.15288889210635"/>
    <n v="250.28900000386102"/>
    <n v="252.42511111561566"/>
    <n v="254.56122222737034"/>
    <n v="256.69733333912501"/>
    <n v="258.83344445087965"/>
    <n v="260.9695555626343"/>
    <n v="2990.6513333758048"/>
    <n v="263.10566666666631"/>
    <n v="263.10566666666631"/>
    <n v="263.10566666666631"/>
    <n v="263.10566666666631"/>
    <n v="263.10566666666631"/>
    <n v="263.10566666666631"/>
    <n v="263.10566666666631"/>
    <n v="263.10566666666631"/>
    <n v="263.10566666666631"/>
    <n v="263.10566666666631"/>
    <n v="263.10566666666631"/>
    <n v="263.10566666666631"/>
    <n v="3157.2679999999959"/>
  </r>
  <r>
    <s v="DE Florida"/>
    <x v="31"/>
    <s v="Integrated Grid Strategy"/>
    <s v="PEF IGS Exp Outdoor Lighting IK"/>
    <s v="AFUDC Not Eligible"/>
    <s v="Expansion"/>
    <s v="Other Transmission &amp; Distribution Expansion"/>
    <s v="Customer Solutions"/>
    <s v="IK - Distrib Lines OH/UG (Line Ext)"/>
    <s v="~"/>
    <s v="D DIS 373-ZZ-STREET LIGHT&amp;SIG-50226"/>
    <n v="0"/>
    <n v="0"/>
    <n v="0"/>
    <n v="0"/>
    <n v="0"/>
    <n v="0"/>
    <n v="0"/>
    <n v="0"/>
    <n v="0"/>
    <n v="0"/>
    <n v="0"/>
    <n v="0"/>
    <n v="0"/>
    <n v="0"/>
    <n v="20.921851032315022"/>
    <n v="38.917962710130048"/>
    <n v="59.188582254157566"/>
    <n v="77.492721081435093"/>
    <n v="93.590564453212608"/>
    <n v="111.76680214524012"/>
    <n v="127.32106503126765"/>
    <n v="143.77063607554516"/>
    <n v="162.18668751932267"/>
    <n v="182.98489941810021"/>
    <n v="200.16990206937771"/>
    <n v="1218.3116737901039"/>
    <n v="216.82731187240526"/>
    <n v="237.52585686368275"/>
    <n v="255.29450536221026"/>
    <n v="275.34103685558284"/>
    <n v="293.41829265970534"/>
    <n v="309.2861193890779"/>
    <n v="327.23529255570043"/>
    <n v="342.55876661282292"/>
    <n v="358.77882061294554"/>
    <n v="376.96814864556802"/>
    <n v="397.54302078069054"/>
    <n v="414.499551374063"/>
    <n v="3805.2767235844549"/>
    <n v="430.92774002143557"/>
    <n v="448.83474002143561"/>
    <n v="466.74174002143565"/>
    <n v="484.64874002143563"/>
    <n v="502.55574002143567"/>
    <n v="520.46274002143571"/>
    <n v="538.36974002143575"/>
    <n v="556.27674002143578"/>
    <n v="574.18374002143571"/>
    <n v="592.09074002143586"/>
    <n v="609.99774002143579"/>
    <n v="627.90474002143571"/>
    <n v="6352.994880257228"/>
    <n v="645.81174002143587"/>
    <n v="666.81767008238432"/>
    <n v="684.88637784823641"/>
    <n v="705.23873051400437"/>
    <n v="723.61688429452352"/>
    <n v="739.78008399203623"/>
    <n v="758.0298351821807"/>
    <n v="773.6473210365383"/>
    <n v="790.16362911317879"/>
    <n v="808.65413553695475"/>
    <n v="829.53615105840788"/>
    <n v="846.79077686376525"/>
    <n v="8972.9733355436474"/>
    <n v="863.51574002143639"/>
    <n v="884.94342127983032"/>
    <n v="903.37490751416397"/>
    <n v="924.13588903296147"/>
    <n v="942.88303425262552"/>
    <n v="959.37075415977415"/>
    <n v="977.98691875771306"/>
    <n v="993.9179681315652"/>
    <n v="1010.7658860292652"/>
    <n v="1029.6276396771809"/>
    <n v="1050.928918474561"/>
    <n v="1068.5299778381454"/>
    <n v="11609.981055169223"/>
    <n v="1085.5907400214364"/>
    <n v="1085.5907400214364"/>
    <n v="1085.5907400214364"/>
    <n v="1085.5907400214364"/>
    <n v="1085.5907400214364"/>
    <n v="1085.5907400214364"/>
    <n v="1085.5907400214364"/>
    <n v="1085.5907400214364"/>
    <n v="1085.5907400214364"/>
    <n v="1085.5907400214364"/>
    <n v="1085.5907400214364"/>
    <n v="1085.5907400214364"/>
    <n v="13027.088880257237"/>
  </r>
  <r>
    <s v="DE Florida"/>
    <x v="31"/>
    <s v="Integrated Grid Strategy"/>
    <s v="PEF IGS Maint Outdoor Lighting IK"/>
    <s v="AFUDC Not Eligible"/>
    <s v="Maintenance"/>
    <s v="Maintenance"/>
    <s v="Customer Solu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6.2399987929521235"/>
    <n v="11.553032302460096"/>
    <n v="17.585350136502647"/>
    <n v="22.994625969813811"/>
    <n v="27.704878631316465"/>
    <n v="33.073631143018588"/>
    <n v="37.611660554920178"/>
    <n v="42.433351360970704"/>
    <n v="47.87808469335102"/>
    <n v="54.077560445013248"/>
    <n v="59.132258904920164"/>
    <n v="360.28443293523901"/>
    <n v="64.019799832646214"/>
    <n v="70.269252178656856"/>
    <n v="75.578301652260578"/>
    <n v="81.617063112499935"/>
    <n v="87.023750023271205"/>
    <n v="91.721281065957371"/>
    <n v="97.086857491622268"/>
    <n v="101.60966858716748"/>
    <n v="106.42025283317811"/>
    <n v="111.86291148849726"/>
    <n v="118.07125324428182"/>
    <n v="123.1182230599733"/>
    <n v="1128.3986145700123"/>
    <n v="127.99561208956106"/>
    <n v="134.0379890069654"/>
    <n v="139.16453924556077"/>
    <n v="145.00173125160626"/>
    <n v="150.22336737241596"/>
    <n v="154.75437984188139"/>
    <n v="159.93597962890667"/>
    <n v="164.29683834847634"/>
    <n v="168.93795008408966"/>
    <n v="174.19461763722347"/>
    <n v="180.19695849170441"/>
    <n v="185.06827805466975"/>
    <n v="1883.808241053061"/>
    <n v="189.77444852573126"/>
    <n v="196.31033249581671"/>
    <n v="201.85559026180641"/>
    <n v="208.16953098151447"/>
    <n v="213.81764070491116"/>
    <n v="218.71872055680458"/>
    <n v="224.32352400590236"/>
    <n v="229.04055291532802"/>
    <n v="234.06072431655218"/>
    <n v="239.74672664084193"/>
    <n v="246.23930462961184"/>
    <n v="251.50848592696559"/>
    <n v="2653.5655819617868"/>
    <n v="256.5990296427525"/>
    <n v="263.46391831045639"/>
    <n v="269.2883144245053"/>
    <n v="275.92008761596105"/>
    <n v="281.85251307081307"/>
    <n v="287.00030450786568"/>
    <n v="292.88724372810344"/>
    <n v="297.84171942775765"/>
    <n v="303.11459726952035"/>
    <n v="309.0868227709538"/>
    <n v="315.90622551177506"/>
    <n v="321.44064796202679"/>
    <n v="3474.401424242491"/>
    <n v="326.78744054700769"/>
    <n v="326.78744054700769"/>
    <n v="326.78744054700769"/>
    <n v="326.78744054700769"/>
    <n v="326.78744054700769"/>
    <n v="326.78744054700769"/>
    <n v="326.78744054700769"/>
    <n v="326.78744054700769"/>
    <n v="326.78744054700769"/>
    <n v="326.78744054700769"/>
    <n v="326.78744054700769"/>
    <n v="326.78744054700769"/>
    <n v="3921.4492865640914"/>
  </r>
  <r>
    <s v="DE Florida"/>
    <x v="31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5.3384291378373"/>
    <n v="285.3384291378373"/>
    <n v="285.3384291378373"/>
    <n v="285.3384291378373"/>
    <n v="285.3384291378373"/>
    <n v="285.3384291378373"/>
    <n v="285.3384291378373"/>
    <n v="285.3384291378373"/>
    <n v="285.3384291378373"/>
    <n v="285.3384291378373"/>
    <n v="2853.3842913783733"/>
  </r>
  <r>
    <s v="DE Florida"/>
    <x v="31"/>
    <s v="Integrated Grid Strategy"/>
    <s v="PEF Solar Growth Battery BY - 2024 Dixie Count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23"/>
    <n v="22.23"/>
    <n v="22.23"/>
    <n v="22.23"/>
    <n v="22.23"/>
    <n v="22.23"/>
    <n v="133.38"/>
    <n v="22.23"/>
    <n v="22.23"/>
    <n v="22.23"/>
    <n v="22.23"/>
    <n v="22.23"/>
    <n v="22.23"/>
    <n v="22.23"/>
    <n v="22.23"/>
    <n v="22.23"/>
    <n v="22.23"/>
    <n v="22.23"/>
    <n v="22.23"/>
    <n v="266.75999999999993"/>
    <n v="22.23"/>
    <n v="22.23"/>
    <n v="22.23"/>
    <n v="22.23"/>
    <n v="22.23"/>
    <n v="22.23"/>
    <n v="22.23"/>
    <n v="22.23"/>
    <n v="22.23"/>
    <n v="22.23"/>
    <n v="22.23"/>
    <n v="22.23"/>
    <n v="266.75999999999993"/>
    <n v="22.23"/>
    <n v="22.23"/>
    <n v="22.23"/>
    <n v="22.23"/>
    <n v="22.23"/>
    <n v="22.23"/>
    <n v="22.23"/>
    <n v="22.23"/>
    <n v="22.23"/>
    <n v="22.23"/>
    <n v="22.23"/>
    <n v="22.23"/>
    <n v="266.75999999999993"/>
  </r>
  <r>
    <s v="DE Florida"/>
    <x v="31"/>
    <s v="Integrated Grid Strategy"/>
    <s v="PEF Solar Growth Battery BY - 2024 J Hopkins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581.39726400000006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581.39726400000006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581.39726400000006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581.39726400000006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48.44977200000001"/>
    <n v="581.39726400000006"/>
  </r>
  <r>
    <s v="DE Florida"/>
    <x v="31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1.20809186367649"/>
    <n v="727.47084186367658"/>
    <n v="753.73359186367668"/>
    <n v="779.99634186367666"/>
    <n v="806.25909186367664"/>
    <n v="832.52184186367663"/>
    <n v="858.78459186367661"/>
    <n v="885.04734186367659"/>
    <n v="911.31009186367658"/>
    <n v="7256.3318267730892"/>
    <n v="937.57284186367667"/>
    <n v="937.57284186367667"/>
    <n v="937.57284186367667"/>
    <n v="937.57284186367667"/>
    <n v="937.57284186367667"/>
    <n v="937.57284186367667"/>
    <n v="937.57284186367667"/>
    <n v="937.57284186367667"/>
    <n v="937.57284186367667"/>
    <n v="937.57284186367667"/>
    <n v="937.57284186367667"/>
    <n v="937.57284186367667"/>
    <n v="11250.874102364121"/>
  </r>
  <r>
    <s v="DE Florida"/>
    <x v="31"/>
    <s v="Other Departments (Jamil)"/>
    <s v="PEF OthJamil_Network Upgrades_Solar"/>
    <s v="AFUDC Not Eligible"/>
    <s v="Expansion"/>
    <s v="Other Transmission &amp; Distribution Expansion"/>
    <s v="Renewable Generation - Solar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535303279872057"/>
    <n v="15.535303279872057"/>
    <n v="15.535303279872057"/>
    <n v="15.535303279872057"/>
    <n v="15.535303279872057"/>
    <n v="15.535303279872057"/>
    <n v="15.535303279872057"/>
    <n v="15.535303279872057"/>
    <n v="15.535303279872057"/>
    <n v="15.535303279872057"/>
    <n v="15.535303279872057"/>
    <n v="15.535303279872057"/>
    <n v="186.4236393584647"/>
    <n v="15.535303279872057"/>
    <n v="15.535303279872057"/>
    <n v="15.535303279872057"/>
    <n v="15.535303279872057"/>
    <n v="15.535303279872057"/>
    <n v="15.535303279872057"/>
    <n v="15.535303279872057"/>
    <n v="15.535303279872057"/>
    <n v="15.535303279872057"/>
    <n v="15.535303279872057"/>
    <n v="15.535303279872057"/>
    <n v="15.535303279872057"/>
    <n v="186.4236393584647"/>
    <n v="15.535303279872057"/>
    <n v="15.535303279872057"/>
    <n v="15.535303279872057"/>
    <n v="15.535303279872057"/>
    <n v="15.535303279872057"/>
    <n v="15.535303279872057"/>
    <n v="15.535303279872057"/>
    <n v="15.535303279872057"/>
    <n v="15.535303279872057"/>
    <n v="15.535303279872057"/>
    <n v="15.535303279872057"/>
    <n v="15.535303279872057"/>
    <n v="186.4236393584647"/>
    <n v="15.535303279872057"/>
    <n v="15.535303279872057"/>
    <n v="15.535303279872057"/>
    <n v="15.535303279872057"/>
    <n v="15.535303279872057"/>
    <n v="15.535303279872057"/>
    <n v="15.535303279872057"/>
    <n v="15.535303279872057"/>
    <n v="15.535303279872057"/>
    <n v="15.535303279872057"/>
    <n v="15.535303279872057"/>
    <n v="15.535303279872057"/>
    <n v="186.4236393584647"/>
    <n v="15.535303279872057"/>
    <n v="15.535303279872057"/>
    <n v="15.535303279872057"/>
    <n v="15.535303279872057"/>
    <n v="15.535303279872057"/>
    <n v="15.535303279872057"/>
    <n v="15.535303279872057"/>
    <n v="15.535303279872057"/>
    <n v="15.535303279872057"/>
    <n v="15.535303279872057"/>
    <n v="15.535303279872057"/>
    <n v="15.535303279872057"/>
    <n v="186.4236393584647"/>
  </r>
  <r>
    <s v="DE Florida"/>
    <x v="31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.855448703373639"/>
    <n v="87.855448703373639"/>
    <n v="87.855448703373639"/>
    <n v="87.855448703373639"/>
    <n v="87.855448703373639"/>
    <n v="87.855448703373639"/>
    <n v="87.855448703373639"/>
    <n v="87.855448703373639"/>
    <n v="87.855448703373639"/>
    <n v="87.855448703373639"/>
    <n v="87.855448703373639"/>
    <n v="87.855448703373639"/>
    <n v="1054.2653844404838"/>
    <n v="87.855448703373639"/>
    <n v="87.855448703373639"/>
    <n v="87.855448703373639"/>
    <n v="87.855448703373639"/>
    <n v="87.855448703373639"/>
    <n v="87.855448703373639"/>
    <n v="87.855448703373639"/>
    <n v="87.855448703373639"/>
    <n v="87.855448703373639"/>
    <n v="87.855448703373639"/>
    <n v="87.855448703373639"/>
    <n v="87.855448703373639"/>
    <n v="1054.2653844404838"/>
    <n v="87.855448703373639"/>
    <n v="87.855448703373639"/>
    <n v="87.855448703373639"/>
    <n v="87.855448703373639"/>
    <n v="87.855448703373639"/>
    <n v="87.855448703373639"/>
    <n v="87.855448703373639"/>
    <n v="87.855448703373639"/>
    <n v="87.855448703373639"/>
    <n v="87.855448703373639"/>
    <n v="87.855448703373639"/>
    <n v="87.855448703373639"/>
    <n v="1054.2653844404838"/>
    <n v="87.855448703373639"/>
    <n v="87.855448703373639"/>
    <n v="87.855448703373639"/>
    <n v="87.855448703373639"/>
    <n v="87.855448703373639"/>
    <n v="87.855448703373639"/>
    <n v="87.855448703373639"/>
    <n v="87.855448703373639"/>
    <n v="87.855448703373639"/>
    <n v="87.855448703373639"/>
    <n v="87.855448703373639"/>
    <n v="87.855448703373639"/>
    <n v="1054.2653844404838"/>
  </r>
  <r>
    <s v="DE Florida"/>
    <x v="31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6.81325576547553"/>
    <n v="206.81325576547553"/>
    <n v="206.81325576547553"/>
    <n v="206.81325576547553"/>
    <n v="206.81325576547553"/>
    <n v="206.81325576547553"/>
    <n v="206.81325576547553"/>
    <n v="206.81325576547553"/>
    <n v="206.81325576547553"/>
    <n v="206.81325576547553"/>
    <n v="206.81325576547553"/>
    <n v="206.81325576547553"/>
    <n v="2481.7590691857058"/>
    <n v="206.81325576547553"/>
    <n v="206.81325576547553"/>
    <n v="206.81325576547553"/>
    <n v="206.81325576547553"/>
    <n v="206.81325576547553"/>
    <n v="206.81325576547553"/>
    <n v="206.81325576547553"/>
    <n v="206.81325576547553"/>
    <n v="206.81325576547553"/>
    <n v="206.81325576547553"/>
    <n v="206.81325576547553"/>
    <n v="206.81325576547553"/>
    <n v="2481.7590691857058"/>
    <n v="206.81325576547553"/>
    <n v="206.81325576547553"/>
    <n v="206.81325576547553"/>
    <n v="206.81325576547553"/>
    <n v="206.81325576547553"/>
    <n v="206.81325576547553"/>
    <n v="206.81325576547553"/>
    <n v="206.81325576547553"/>
    <n v="206.81325576547553"/>
    <n v="206.81325576547553"/>
    <n v="206.81325576547553"/>
    <n v="206.81325576547553"/>
    <n v="2481.7590691857058"/>
    <n v="206.81325576547553"/>
    <n v="206.81325576547553"/>
    <n v="206.81325576547553"/>
    <n v="206.81325576547553"/>
    <n v="206.81325576547553"/>
    <n v="206.81325576547553"/>
    <n v="206.81325576547553"/>
    <n v="206.81325576547553"/>
    <n v="206.81325576547553"/>
    <n v="206.81325576547553"/>
    <n v="206.81325576547553"/>
    <n v="206.81325576547553"/>
    <n v="2481.7590691857058"/>
  </r>
  <r>
    <s v="DE Florida"/>
    <x v="31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722750706571404"/>
    <n v="55.722750706571404"/>
    <n v="55.722750706571404"/>
    <n v="55.722750706571404"/>
    <n v="55.722750706571404"/>
    <n v="55.722750706571404"/>
    <n v="55.722750706571404"/>
    <n v="55.722750706571404"/>
    <n v="55.722750706571404"/>
    <n v="55.722750706571404"/>
    <n v="55.722750706571404"/>
    <n v="55.722750706571404"/>
    <n v="668.6730084788569"/>
    <n v="55.722750706571404"/>
    <n v="55.722750706571404"/>
    <n v="55.722750706571404"/>
    <n v="55.722750706571404"/>
    <n v="55.722750706571404"/>
    <n v="55.722750706571404"/>
    <n v="55.722750706571404"/>
    <n v="55.722750706571404"/>
    <n v="55.722750706571404"/>
    <n v="55.722750706571404"/>
    <n v="55.722750706571404"/>
    <n v="55.722750706571404"/>
    <n v="668.6730084788569"/>
    <n v="55.722750706571404"/>
    <n v="55.722750706571404"/>
    <n v="55.722750706571404"/>
    <n v="55.722750706571404"/>
    <n v="55.722750706571404"/>
    <n v="55.722750706571404"/>
    <n v="55.722750706571404"/>
    <n v="55.722750706571404"/>
    <n v="55.722750706571404"/>
    <n v="55.722750706571404"/>
    <n v="55.722750706571404"/>
    <n v="55.722750706571404"/>
    <n v="668.6730084788569"/>
    <n v="55.722750706571404"/>
    <n v="55.722750706571404"/>
    <n v="55.722750706571404"/>
    <n v="55.722750706571404"/>
    <n v="55.722750706571404"/>
    <n v="55.722750706571404"/>
    <n v="55.722750706571404"/>
    <n v="55.722750706571404"/>
    <n v="55.722750706571404"/>
    <n v="55.722750706571404"/>
    <n v="55.722750706571404"/>
    <n v="55.722750706571404"/>
    <n v="668.6730084788569"/>
  </r>
  <r>
    <s v="DE Florida"/>
    <x v="31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0"/>
    <n v="0"/>
    <n v="1.0144324155196889"/>
    <n v="1.0144324155196889"/>
    <n v="1.0144324155196889"/>
    <n v="2.0522812016612657"/>
    <n v="2.0522812016612657"/>
    <n v="2.0522812016612657"/>
    <n v="3.0901382777580078"/>
    <n v="3.0901382777580078"/>
    <n v="3.0901382777580078"/>
    <n v="18.470555684816887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9.536044745820355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9.536044745820355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9.536044745820355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9.536044745820355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.1280037288183626"/>
    <n v="49.536044745820355"/>
  </r>
  <r>
    <s v="DE Florida"/>
    <x v="31"/>
    <s v="Other Departments (Savoy)"/>
    <s v="PEF Other Savoy Exp Other OU"/>
    <s v="AFUDC Not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0"/>
    <n v="0"/>
    <n v="2.3136648133333333"/>
    <n v="2.3136648133333333"/>
    <n v="2.3136648133333333"/>
    <n v="4.6521502633333327"/>
    <n v="4.6521502633333327"/>
    <n v="4.6521502633333327"/>
    <n v="6.990635713333333"/>
    <n v="6.990635713333333"/>
    <n v="6.990635713333333"/>
    <n v="41.869352370000001"/>
    <n v="9.3291211633333315"/>
    <n v="9.3291211633333315"/>
    <n v="9.3291211633333315"/>
    <n v="11.642785976666664"/>
    <n v="11.642785976666664"/>
    <n v="11.642785976666664"/>
    <n v="13.981271426666664"/>
    <n v="13.981271426666664"/>
    <n v="13.981271426666664"/>
    <n v="16.319756876666663"/>
    <n v="16.319756876666663"/>
    <n v="16.319756876666663"/>
    <n v="153.81880632999997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223.89890791999991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223.89890791999991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223.89890791999991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18.658242326666663"/>
    <n v="223.89890791999991"/>
  </r>
  <r>
    <s v="DE Florida"/>
    <x v="31"/>
    <s v="Other Departments (Savoy)"/>
    <s v="PEF Other Savoy Exp SEEM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0.57374519000000002"/>
    <n v="1.14749038"/>
    <n v="2.2497136466666667"/>
    <n v="2.8322456966666669"/>
    <n v="3.4147777466666667"/>
    <n v="3.9973097966666664"/>
    <n v="4.3199962383333332"/>
    <n v="4.3199962383333332"/>
    <n v="4.3199962383333332"/>
    <n v="4.3199962383333332"/>
    <n v="4.3199962383333332"/>
    <n v="35.815263648333328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51.839954859999985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51.839954859999985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51.839954859999985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51.839954859999985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4.3199962383333332"/>
    <n v="51.839954859999985"/>
  </r>
  <r>
    <s v="DE Florida"/>
    <x v="31"/>
    <s v="Regulated &amp; Renewable Energy"/>
    <s v="PEF Fossil Hydro Maint Rotables Bartow CC BG"/>
    <s v="AFUDC Not Eligible"/>
    <s v="Maintenance"/>
    <s v="Maintenance"/>
    <s v="Fossil Hydro"/>
    <s v="BG - Cust - Other Production Plant"/>
    <s v="~"/>
    <s v="PEF Bartow 343.1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3830806026666682"/>
    <n v="8.3830806026666682"/>
    <n v="8.3830806026666682"/>
    <n v="8.3830806026666682"/>
    <n v="214.73986816403175"/>
    <n v="248.27219057469841"/>
    <n v="223.56601042133337"/>
    <n v="223.56601042133337"/>
    <n v="223.56601042133337"/>
    <n v="223.56601042133337"/>
    <n v="223.56601042133337"/>
    <n v="223.56601042133337"/>
    <n v="223.56601042133337"/>
    <n v="223.56601042133337"/>
    <n v="634.7937393386668"/>
    <n v="634.7937393386668"/>
    <n v="634.7937393386668"/>
    <n v="839.3225587413333"/>
    <n v="4532.2318601280012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10138.39551776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10138.39551776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10138.39551776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844.86629314666664"/>
    <n v="10138.39551776"/>
  </r>
  <r>
    <s v="DE Florida"/>
    <x v="31"/>
    <s v="Regulated &amp; Renewable Energy"/>
    <s v="PEF Fossil Hydro Maint Rotables Citrus 1&amp;2 BG"/>
    <s v="AFUDC Not Eligible"/>
    <s v="Maintenance"/>
    <s v="Maintenance"/>
    <s v="Fossil Hydro"/>
    <s v="BG - Cust - Other Production Plant"/>
    <s v="~"/>
    <s v="PEF CITRUS CC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313790306326148"/>
    <n v="1.1313790306326148"/>
    <n v="1.1313790306326148"/>
    <n v="1.1313790306326148"/>
    <n v="1.1313790306326148"/>
    <n v="1.1313790306326148"/>
    <n v="6.7882741837956884"/>
    <n v="2.340245963849712"/>
    <n v="2.340245963849712"/>
    <n v="2.340245963849712"/>
    <n v="2.340245963849712"/>
    <n v="2.340245963849712"/>
    <n v="2.340245963849712"/>
    <n v="2.340245963849712"/>
    <n v="2.340245963849712"/>
    <n v="2.340245963849712"/>
    <n v="347.85691994817665"/>
    <n v="347.85691994817665"/>
    <n v="347.85691994817665"/>
    <n v="1064.6329735191773"/>
    <n v="347.85691994817665"/>
    <n v="347.85691994817665"/>
    <n v="347.85691994817665"/>
    <n v="347.85691994817665"/>
    <n v="347.85691994817665"/>
    <n v="347.85691994817665"/>
    <n v="347.85691994817665"/>
    <n v="347.85691994817665"/>
    <n v="347.85691994817665"/>
    <n v="347.85691994817665"/>
    <n v="347.85691994817665"/>
    <n v="347.85691994817665"/>
    <n v="4174.2830393781196"/>
    <n v="772.17556837172299"/>
    <n v="772.17556837172299"/>
    <n v="772.17556837172299"/>
    <n v="772.17556837172299"/>
    <n v="772.17556837172299"/>
    <n v="772.17556837172299"/>
    <n v="772.17556837172299"/>
    <n v="772.17556837172299"/>
    <n v="772.17556837172299"/>
    <n v="772.17556837172299"/>
    <n v="772.17556837172299"/>
    <n v="772.17556837172299"/>
    <n v="9266.1068204606763"/>
    <n v="772.17556837172299"/>
    <n v="772.17556837172299"/>
    <n v="772.17556837172299"/>
    <n v="772.17556837172299"/>
    <n v="772.17556837172299"/>
    <n v="772.17556837172299"/>
    <n v="772.17556837172299"/>
    <n v="772.17556837172299"/>
    <n v="772.17556837172299"/>
    <n v="772.17556837172299"/>
    <n v="772.17556837172299"/>
    <n v="772.17556837172299"/>
    <n v="9266.1068204606763"/>
  </r>
  <r>
    <s v="DE Florida"/>
    <x v="31"/>
    <s v="Regulated &amp; Renewable Energy"/>
    <s v="PEF Fossil Hydro Maint Rotables Debary 7-10 BG"/>
    <s v="AFUDC Not Eligible"/>
    <s v="Maintenance"/>
    <s v="Maintenance"/>
    <s v="Fossil Hydro"/>
    <s v="BG - Other Production Plant"/>
    <s v="~"/>
    <s v="D OTH 343.1 DEBARY (NEW)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3097082255833334"/>
    <n v="1.3097082255833334"/>
    <n v="2.6194164511666669"/>
    <n v="1.3097082255833334"/>
    <n v="1.3097082255833334"/>
    <n v="1.3097082255833334"/>
    <n v="1.3097082255833334"/>
    <n v="1.3097082255833334"/>
    <n v="1.3097082255833334"/>
    <n v="2.5400333443333336"/>
    <n v="2.5400333443333336"/>
    <n v="2.5400333443333336"/>
    <n v="2.5400333443333336"/>
    <n v="2.5400333443333336"/>
    <n v="2.5400333443333336"/>
    <n v="23.098449419500007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30.48040013200001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30.48040013200001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30.48040013200001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2.5400333443333336"/>
    <n v="30.48040013200001"/>
  </r>
  <r>
    <s v="DE Florida"/>
    <x v="31"/>
    <s v="Regulated &amp; Renewable Energy"/>
    <s v="PEF Fossil Hydro Maint Rotables Hines 1 BG"/>
    <s v="AFUDC Not Eligible"/>
    <s v="Maintenance"/>
    <s v="Maintenance"/>
    <s v="Fossil Hydro"/>
    <s v="BG - Other Production Plant"/>
    <s v="~"/>
    <s v="PEF Hines 1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023320634037404"/>
    <n v="32.023320634037404"/>
    <n v="32.023320634037404"/>
    <n v="32.023320634037404"/>
    <n v="32.023320634037404"/>
    <n v="160.11660317018703"/>
    <n v="55.739496780000017"/>
    <n v="55.739496780000017"/>
    <n v="55.739496780000017"/>
    <n v="55.739496780000017"/>
    <n v="55.739496780000017"/>
    <n v="55.739496780000017"/>
    <n v="55.739496780000017"/>
    <n v="55.739496780000017"/>
    <n v="55.739496780000017"/>
    <n v="55.739496780000017"/>
    <n v="55.739496780000017"/>
    <n v="55.739496780000017"/>
    <n v="668.87396136000007"/>
    <n v="55.739496780000017"/>
    <n v="55.739496780000017"/>
    <n v="55.739496780000017"/>
    <n v="55.739496780000017"/>
    <n v="55.739496780000017"/>
    <n v="55.739496780000017"/>
    <n v="55.739496780000017"/>
    <n v="55.739496780000017"/>
    <n v="55.739496780000017"/>
    <n v="55.739496780000017"/>
    <n v="55.739496780000017"/>
    <n v="55.739496780000017"/>
    <n v="668.87396136000007"/>
  </r>
  <r>
    <s v="DE Florida"/>
    <x v="31"/>
    <s v="Regulated &amp; Renewable Energy"/>
    <s v="PEF Fossil Hydro Maint Rotables Hines 2 BG"/>
    <s v="AFUDC Not Eligible"/>
    <s v="Maintenance"/>
    <s v="Maintenance"/>
    <s v="Fossil Hydro"/>
    <s v="BG - Other Production Plant"/>
    <s v="~"/>
    <s v="PEF Hines 2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.732000169242355"/>
    <n v="25.732000169242355"/>
    <n v="25.732000169242355"/>
    <n v="25.732000169242355"/>
    <n v="25.732000169242355"/>
    <n v="128.66000084621177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616.18748147060523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616.18748147060523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51.348956789217098"/>
    <n v="616.18748147060523"/>
  </r>
  <r>
    <s v="DE Florida"/>
    <x v="31"/>
    <s v="Regulated &amp; Renewable Energy"/>
    <s v="PEF Fossil Hydro Maint Rotables Hines 4 BG"/>
    <s v="AFUDC Not Eligible"/>
    <s v="Maintenance"/>
    <s v="Maintenance"/>
    <s v="Fossil Hydro"/>
    <s v="BG - Other Production Plant"/>
    <s v="~"/>
    <s v="PEF Hines 4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883.2158682180004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883.2158682180004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883.2158682180004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883.2158682180004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56.93465568483336"/>
    <n v="1883.2158682180004"/>
  </r>
  <r>
    <s v="DE Florida"/>
    <x v="31"/>
    <s v="Regulated &amp; Renewable Energy"/>
    <s v="PEF Fossil Hydro Maint Rotables IC 12-14 BG"/>
    <s v="AFUDC Not Eligible"/>
    <s v="Maintenance"/>
    <s v="Maintenance"/>
    <s v="Fossil Hydro"/>
    <s v="BG - Other Production Plant"/>
    <s v="~"/>
    <s v="D OTH 343.1 INTER CITY 12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31.02077242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31.02077242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2.5850643683333328"/>
    <n v="31.02077242"/>
    <n v="6.2173560349999999"/>
    <n v="6.2173560349999999"/>
    <n v="6.2173560349999999"/>
    <n v="6.2173560349999999"/>
    <n v="6.2173560349999999"/>
    <n v="6.2173560349999999"/>
    <n v="6.2173560349999999"/>
    <n v="6.2173560349999999"/>
    <n v="6.2173560349999999"/>
    <n v="6.2173560349999999"/>
    <n v="6.2173560349999999"/>
    <n v="6.2173560349999999"/>
    <n v="74.608272420000006"/>
    <n v="6.2173560349999999"/>
    <n v="6.2173560349999999"/>
    <n v="6.2173560349999999"/>
    <n v="6.2173560349999999"/>
    <n v="6.2173560349999999"/>
    <n v="6.2173560349999999"/>
    <n v="6.2173560349999999"/>
    <n v="6.2173560349999999"/>
    <n v="6.2173560349999999"/>
    <n v="6.2173560349999999"/>
    <n v="6.2173560349999999"/>
    <n v="6.2173560349999999"/>
    <n v="74.608272420000006"/>
  </r>
  <r>
    <s v="DE Florida"/>
    <x v="31"/>
    <s v="Regulated &amp; Renewable Energy"/>
    <s v="PEF Fossil Hydro Maint Rotables IC 7-10 BG"/>
    <s v="AFUDC Not Eligible"/>
    <s v="Maintenance"/>
    <s v="Maintenance"/>
    <s v="Fossil Hydro"/>
    <s v="BG - Other Production Plant"/>
    <s v="~"/>
    <s v="D OTH 343.1 INTER CITY 7-10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25127672125"/>
    <n v="6.25127672125"/>
    <n v="6.25127672125"/>
    <n v="6.25127672125"/>
    <n v="6.25127672125"/>
    <n v="6.25127672125"/>
    <n v="6.25127672125"/>
    <n v="6.25127672125"/>
    <n v="6.25127672125"/>
    <n v="6.25127672125"/>
    <n v="6.25127672125"/>
    <n v="6.25127672125"/>
    <n v="75.015320654999996"/>
    <n v="6.25127672125"/>
    <n v="6.25127672125"/>
    <n v="6.25127672125"/>
    <n v="6.25127672125"/>
    <n v="6.25127672125"/>
    <n v="6.25127672125"/>
    <n v="6.25127672125"/>
    <n v="6.25127672125"/>
    <n v="6.25127672125"/>
    <n v="6.25127672125"/>
    <n v="6.25127672125"/>
    <n v="6.25127672125"/>
    <n v="75.015320654999996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35.427585655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35.427585655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1.285632137916666"/>
    <n v="135.427585655"/>
  </r>
  <r>
    <s v="DE Florida"/>
    <x v="31"/>
    <s v="Regulated &amp; Renewable Energy"/>
    <s v="PEF Fossil Hydro Maintenance Anclote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13287250732E-2"/>
    <n v="0.10546808149520831"/>
    <n v="0.37153951355914011"/>
    <n v="0.37153951355914011"/>
    <n v="0.37153951355914011"/>
    <n v="0.39008944243906546"/>
    <n v="0.39008944243906546"/>
    <n v="2.0423983795580796"/>
    <n v="0.71677134137889198"/>
    <n v="0.71677134137889198"/>
    <n v="0.71677134137889198"/>
    <n v="0.71677134137889198"/>
    <n v="0.71677134137889198"/>
    <n v="0.77024486709804107"/>
    <n v="0.92368115907168158"/>
    <n v="0.92368115907168158"/>
    <n v="0.92368115907168158"/>
    <n v="0.92368115907168158"/>
    <n v="0.92368115907168158"/>
    <n v="0.92368115907168158"/>
    <n v="9.8961885284225914"/>
    <n v="1.0284290149015272"/>
    <n v="1.0284290149015272"/>
    <n v="1.0519188047027592"/>
    <n v="1.0519188047027592"/>
    <n v="1.5323380737753332"/>
    <n v="1.6699474821076361"/>
    <n v="2.5149485289446991"/>
    <n v="2.5222931671924798"/>
    <n v="2.5297356399139312"/>
    <n v="2.5297356399139312"/>
    <n v="2.5959116394814705"/>
    <n v="2.5959116394814705"/>
    <n v="22.651517450019526"/>
    <n v="2.8565187164721726"/>
    <n v="2.8565187164721726"/>
    <n v="2.8565187164721726"/>
    <n v="3.1174512428458203"/>
    <n v="3.2625120236349043"/>
    <n v="3.2860287787381162"/>
    <n v="3.2927740706596711"/>
    <n v="3.2927740706596711"/>
    <n v="3.2927740706596711"/>
    <n v="3.2927740706596711"/>
    <n v="3.2927740706596711"/>
    <n v="3.2927740706596711"/>
    <n v="37.992192618593386"/>
    <n v="3.3562905575520459"/>
    <n v="3.3562905575520459"/>
    <n v="3.3562905575520459"/>
    <n v="3.3797831167047736"/>
    <n v="3.4497652152698937"/>
    <n v="3.5461803280930342"/>
    <n v="3.5642367602385665"/>
    <n v="3.5642367602385665"/>
    <n v="3.5642367602385665"/>
    <n v="3.5642367602385665"/>
    <n v="4.020209339672812"/>
    <n v="4.020209339672812"/>
    <n v="42.741966053023717"/>
    <n v="4.0836807682684846"/>
    <n v="4.0836807682684846"/>
    <n v="4.0836807682684846"/>
    <n v="4.0836807682684846"/>
    <n v="4.0836807682684846"/>
    <n v="4.0836807682684846"/>
    <n v="4.0836807682684846"/>
    <n v="4.0836807682684846"/>
    <n v="4.0836807682684846"/>
    <n v="4.0836807682684846"/>
    <n v="4.0836807682684846"/>
    <n v="4.0836807682684846"/>
    <n v="49.004169219221829"/>
  </r>
  <r>
    <s v="DE Florida"/>
    <x v="31"/>
    <s v="Regulated &amp; Renewable Energy"/>
    <s v="PEF Fossil Hydro Maintenance Anclote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577796102395291"/>
    <n v="6.1523766314525217"/>
    <n v="9.8517220326014403"/>
    <n v="9.8517220326014403"/>
    <n v="9.8517220326014403"/>
    <n v="10.207761065665476"/>
    <n v="10.207761065665476"/>
    <n v="58.58084447082733"/>
    <n v="13.208281989216678"/>
    <n v="13.208281989216678"/>
    <n v="13.208281989216678"/>
    <n v="13.208281989216678"/>
    <n v="13.208281989216678"/>
    <n v="16.327607432249557"/>
    <n v="19.258175341088172"/>
    <n v="19.258175341088172"/>
    <n v="19.258175341088172"/>
    <n v="19.258175341088172"/>
    <n v="19.258175341088172"/>
    <n v="19.258175341088172"/>
    <n v="197.91806942486195"/>
    <n v="21.912276089691019"/>
    <n v="21.912276089691019"/>
    <n v="23.282530022916891"/>
    <n v="23.282530022916891"/>
    <n v="41.907629202989547"/>
    <n v="49.466984064982412"/>
    <n v="79.860615010917712"/>
    <n v="80.289057305731887"/>
    <n v="80.72320667896129"/>
    <n v="80.72320667896129"/>
    <n v="84.583518944838502"/>
    <n v="84.583518944838502"/>
    <n v="672.52734905743694"/>
    <n v="99.634943925773626"/>
    <n v="99.634943925773626"/>
    <n v="99.634943925773626"/>
    <n v="114.65759698758664"/>
    <n v="123.02467395389203"/>
    <n v="124.39649383091965"/>
    <n v="124.78997182113262"/>
    <n v="124.78997182113262"/>
    <n v="124.78997182113262"/>
    <n v="124.78997182113262"/>
    <n v="124.78997182113262"/>
    <n v="124.78997182113262"/>
    <n v="1409.7234274765151"/>
    <n v="128.48680866208798"/>
    <n v="128.48680866208798"/>
    <n v="128.48680866208798"/>
    <n v="129.85721875244602"/>
    <n v="133.93954002679453"/>
    <n v="139.56379929190319"/>
    <n v="140.61685067792232"/>
    <n v="140.61685067792232"/>
    <n v="140.61685067792232"/>
    <n v="140.61685067792232"/>
    <n v="167.14951803069064"/>
    <n v="167.14951803069064"/>
    <n v="1685.5874228304781"/>
    <n v="170.84733544973022"/>
    <n v="170.84733544973022"/>
    <n v="170.84733544973022"/>
    <n v="170.84733544973022"/>
    <n v="170.84733544973022"/>
    <n v="170.84733544973022"/>
    <n v="170.84733544973022"/>
    <n v="170.84733544973022"/>
    <n v="170.84733544973022"/>
    <n v="170.84733544973022"/>
    <n v="170.84733544973022"/>
    <n v="170.84733544973022"/>
    <n v="2050.1680253967629"/>
  </r>
  <r>
    <s v="DE Florida"/>
    <x v="31"/>
    <s v="Regulated &amp; Renewable Energy"/>
    <s v="PEF Fossil Hydro Maintenance Anclote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834239951862003"/>
    <n v="3.2126996917593753"/>
    <n v="5.1444549372402886"/>
    <n v="5.1444549372402886"/>
    <n v="5.1444549372402886"/>
    <n v="5.330374389234092"/>
    <n v="5.330374389234092"/>
    <n v="30.590237277134623"/>
    <n v="6.8972116008783715"/>
    <n v="6.8972116008783715"/>
    <n v="6.8972116008783715"/>
    <n v="6.8972116008783715"/>
    <n v="6.8972116008783715"/>
    <n v="8.5260871541233829"/>
    <n v="10.05639571314002"/>
    <n v="10.05639571314002"/>
    <n v="10.05639571314002"/>
    <n v="10.05639571314002"/>
    <n v="10.05639571314002"/>
    <n v="10.05639571314002"/>
    <n v="103.35051943735536"/>
    <n v="11.442336328892212"/>
    <n v="11.442336328892212"/>
    <n v="12.157866882879215"/>
    <n v="12.157866882879215"/>
    <n v="21.883676109600106"/>
    <n v="25.831082704444807"/>
    <n v="41.702281972219865"/>
    <n v="41.926009520177452"/>
    <n v="42.152717237635784"/>
    <n v="42.152717237635784"/>
    <n v="44.168527086590721"/>
    <n v="44.168527086590721"/>
    <n v="351.18594537843808"/>
    <n v="52.028204922058322"/>
    <n v="52.028204922058322"/>
    <n v="52.028204922058322"/>
    <n v="59.872863069959642"/>
    <n v="64.242056156228543"/>
    <n v="64.958405884492095"/>
    <n v="65.163875899970705"/>
    <n v="65.163875899970705"/>
    <n v="65.163875899970705"/>
    <n v="65.163875899970705"/>
    <n v="65.163875899970705"/>
    <n v="65.163875899970705"/>
    <n v="736.14119527667935"/>
    <n v="67.094324250379856"/>
    <n v="67.094324250379856"/>
    <n v="67.094324250379856"/>
    <n v="67.809936615346075"/>
    <n v="69.941677765124979"/>
    <n v="72.878601173822304"/>
    <n v="73.428492501383261"/>
    <n v="73.428492501383261"/>
    <n v="73.428492501383261"/>
    <n v="73.428492501383261"/>
    <n v="87.283551809830954"/>
    <n v="87.283551809830954"/>
    <n v="880.19426193062782"/>
    <n v="89.214509904223263"/>
    <n v="89.214509904223263"/>
    <n v="89.214509904223263"/>
    <n v="89.214509904223263"/>
    <n v="89.214509904223263"/>
    <n v="89.214509904223263"/>
    <n v="89.214509904223263"/>
    <n v="89.214509904223263"/>
    <n v="89.214509904223263"/>
    <n v="89.214509904223263"/>
    <n v="89.214509904223263"/>
    <n v="89.214509904223263"/>
    <n v="1070.5741188506793"/>
  </r>
  <r>
    <s v="DE Florida"/>
    <x v="31"/>
    <s v="Regulated &amp; Renewable Energy"/>
    <s v="PEF Fossil Hydro Maintenance Anclote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2487274763800025"/>
    <n v="0.56290719959375057"/>
    <n v="0.90137610109842414"/>
    <n v="0.90137610109842414"/>
    <n v="0.90137610109842414"/>
    <n v="0.93395163199546971"/>
    <n v="0.93395163199546971"/>
    <n v="5.359811514517963"/>
    <n v="1.2084820990939866"/>
    <n v="1.2084820990939866"/>
    <n v="1.2084820990939866"/>
    <n v="1.2084820990939866"/>
    <n v="1.2084820990939866"/>
    <n v="1.4938824988001118"/>
    <n v="1.7620126659862834"/>
    <n v="1.7620126659862834"/>
    <n v="1.7620126659862834"/>
    <n v="1.7620126659862834"/>
    <n v="1.7620126659862834"/>
    <n v="1.7620126659862834"/>
    <n v="18.108368990187746"/>
    <n v="2.0048476725751083"/>
    <n v="2.0048476725751083"/>
    <n v="2.130217902555521"/>
    <n v="2.130217902555521"/>
    <n v="3.8343062651109845"/>
    <n v="4.5259431034245479"/>
    <n v="7.3067839719067358"/>
    <n v="7.3459839389579056"/>
    <n v="7.3857060703437893"/>
    <n v="7.3857060703437893"/>
    <n v="7.7389020910476827"/>
    <n v="7.7389020910476827"/>
    <n v="61.532364752444373"/>
    <n v="9.1160195571572391"/>
    <n v="9.1160195571572391"/>
    <n v="9.1160195571572391"/>
    <n v="10.490506534828832"/>
    <n v="11.256046678217565"/>
    <n v="11.381560797950419"/>
    <n v="11.417561911801343"/>
    <n v="11.417561911801343"/>
    <n v="11.417561911801343"/>
    <n v="11.417561911801343"/>
    <n v="11.417561911801343"/>
    <n v="11.417561911801343"/>
    <n v="128.98154415327662"/>
    <n v="11.755802344515516"/>
    <n v="11.755802344515516"/>
    <n v="11.755802344515516"/>
    <n v="11.881186715823036"/>
    <n v="12.254694828511976"/>
    <n v="12.769281095052019"/>
    <n v="12.86562905036514"/>
    <n v="12.86562905036514"/>
    <n v="12.86562905036514"/>
    <n v="12.86562905036514"/>
    <n v="15.29321495406878"/>
    <n v="15.29321495406878"/>
    <n v="154.22151578253172"/>
    <n v="15.631543584093171"/>
    <n v="15.631543584093171"/>
    <n v="15.631543584093171"/>
    <n v="15.631543584093171"/>
    <n v="15.631543584093171"/>
    <n v="15.631543584093171"/>
    <n v="15.631543584093171"/>
    <n v="15.631543584093171"/>
    <n v="15.631543584093171"/>
    <n v="15.631543584093171"/>
    <n v="15.631543584093171"/>
    <n v="15.631543584093171"/>
    <n v="187.57852300911807"/>
  </r>
  <r>
    <s v="DE Florida"/>
    <x v="31"/>
    <s v="Regulated &amp; Renewable Energy"/>
    <s v="PEF Fossil Hydro Maintenance Anclote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782641308276007E-2"/>
    <n v="0.14475255268979181"/>
    <n v="0.23179041174412671"/>
    <n v="0.23179041174412671"/>
    <n v="0.23179041174412671"/>
    <n v="0.24016726543506481"/>
    <n v="0.24016726543506481"/>
    <n v="1.3782847318750617"/>
    <n v="0.31076324632198682"/>
    <n v="0.31076324632198682"/>
    <n v="0.31076324632198682"/>
    <n v="0.31076324632198682"/>
    <n v="0.31076324632198682"/>
    <n v="0.38415444903881762"/>
    <n v="0.45310458181620961"/>
    <n v="0.45310458181620961"/>
    <n v="0.45310458181620961"/>
    <n v="0.45310458181620961"/>
    <n v="0.45310458181620961"/>
    <n v="0.45310458181620961"/>
    <n v="4.6565981715460101"/>
    <n v="0.51555002062307376"/>
    <n v="0.51555002062307376"/>
    <n v="0.54778901093127041"/>
    <n v="0.54778901093127041"/>
    <n v="0.98599652276086025"/>
    <n v="1.1638511675854217"/>
    <n v="1.8789466046742285"/>
    <n v="1.8890268873541101"/>
    <n v="1.8992414447412225"/>
    <n v="1.8992414447412225"/>
    <n v="1.9900659019520406"/>
    <n v="1.9900659019520406"/>
    <n v="15.823113938869831"/>
    <n v="2.3441920614680383"/>
    <n v="2.3441920614680383"/>
    <n v="2.3441920614680383"/>
    <n v="2.6976431095660827"/>
    <n v="2.8945029668727096"/>
    <n v="2.9267793690656885"/>
    <n v="2.9360371835053769"/>
    <n v="2.9360371835053769"/>
    <n v="2.9360371835053769"/>
    <n v="2.9360371835053769"/>
    <n v="2.9360371835053769"/>
    <n v="2.9360371835053769"/>
    <n v="33.167724730940854"/>
    <n v="3.0230167808771902"/>
    <n v="3.0230167808771902"/>
    <n v="3.0230167808771902"/>
    <n v="3.0552595755797838"/>
    <n v="3.1513077933249281"/>
    <n v="3.2836344874400312"/>
    <n v="3.3084105241587736"/>
    <n v="3.3084105241587736"/>
    <n v="3.3084105241587736"/>
    <n v="3.3084105241587736"/>
    <n v="3.9326691208243885"/>
    <n v="3.9326691208243885"/>
    <n v="39.658232537260183"/>
    <n v="4.0196709449421153"/>
    <n v="4.0196709449421153"/>
    <n v="4.0196709449421153"/>
    <n v="4.0196709449421153"/>
    <n v="4.0196709449421153"/>
    <n v="4.0196709449421153"/>
    <n v="4.0196709449421153"/>
    <n v="4.0196709449421153"/>
    <n v="4.0196709449421153"/>
    <n v="4.0196709449421153"/>
    <n v="4.0196709449421153"/>
    <n v="4.0196709449421153"/>
    <n v="48.236051339305369"/>
  </r>
  <r>
    <s v="DE Florida"/>
    <x v="31"/>
    <s v="Regulated &amp; Renewable Energy"/>
    <s v="PEF Fossil Hydro Maintenance Anclote Other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0099999999999977E-2"/>
    <n v="8.0099999999999977E-2"/>
    <n v="8.0099999999999977E-2"/>
    <n v="8.0099999999999977E-2"/>
    <n v="8.0099999999999977E-2"/>
    <n v="8.0099999999999977E-2"/>
    <n v="8.0099999999999977E-2"/>
    <n v="8.0099999999999977E-2"/>
    <n v="8.0099999999999977E-2"/>
    <n v="8.0099999999999977E-2"/>
    <n v="8.0099999999999977E-2"/>
    <n v="8.0099999999999977E-2"/>
    <n v="0.9611999999999995"/>
    <n v="0.47169999999999984"/>
    <n v="0.47169999999999984"/>
    <n v="0.47169999999999984"/>
    <n v="0.47169999999999984"/>
    <n v="0.47169999999999984"/>
    <n v="0.47169999999999984"/>
    <n v="0.47169999999999984"/>
    <n v="0.47169999999999984"/>
    <n v="0.47169999999999984"/>
    <n v="0.47169999999999984"/>
    <n v="0.47169999999999984"/>
    <n v="0.47169999999999984"/>
    <n v="5.6603999999999992"/>
    <n v="0.90557499999999969"/>
    <n v="0.90557499999999969"/>
    <n v="0.90557499999999969"/>
    <n v="0.90557499999999969"/>
    <n v="0.90557499999999969"/>
    <n v="0.90557499999999969"/>
    <n v="0.90557499999999969"/>
    <n v="0.90557499999999969"/>
    <n v="0.90557499999999969"/>
    <n v="0.90557499999999969"/>
    <n v="0.90557499999999969"/>
    <n v="0.90557499999999969"/>
    <n v="10.866899999999994"/>
    <n v="1.3921083333333328"/>
    <n v="1.3921083333333328"/>
    <n v="1.3921083333333328"/>
    <n v="1.3921083333333328"/>
    <n v="1.3921083333333328"/>
    <n v="1.3921083333333328"/>
    <n v="1.3921083333333328"/>
    <n v="1.3921083333333328"/>
    <n v="1.3921083333333328"/>
    <n v="1.3921083333333328"/>
    <n v="1.3921083333333328"/>
    <n v="1.3921083333333328"/>
    <n v="16.705299999999994"/>
    <n v="2.6722249999999987"/>
    <n v="2.6722249999999987"/>
    <n v="2.6722249999999987"/>
    <n v="2.6722249999999987"/>
    <n v="2.6722249999999987"/>
    <n v="2.6722249999999987"/>
    <n v="2.6722249999999987"/>
    <n v="2.6722249999999987"/>
    <n v="2.6722249999999987"/>
    <n v="2.6722249999999987"/>
    <n v="2.6722249999999987"/>
    <n v="2.6722249999999987"/>
    <n v="32.066699999999976"/>
  </r>
  <r>
    <s v="DE Florida"/>
    <x v="31"/>
    <s v="Regulated &amp; Renewable Energy"/>
    <s v="PEF Fossil Hydro Maintenance Anclote Other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628000000000153"/>
    <n v="4.5628000000000153"/>
    <n v="4.5628000000000153"/>
    <n v="4.5628000000000153"/>
    <n v="4.5628000000000153"/>
    <n v="4.5628000000000153"/>
    <n v="4.5628000000000153"/>
    <n v="4.5628000000000153"/>
    <n v="4.5628000000000153"/>
    <n v="4.5628000000000153"/>
    <n v="4.5628000000000153"/>
    <n v="4.5628000000000153"/>
    <n v="54.753600000000198"/>
    <n v="27.480500000000092"/>
    <n v="27.480500000000092"/>
    <n v="27.480500000000092"/>
    <n v="27.480500000000092"/>
    <n v="27.480500000000092"/>
    <n v="27.480500000000092"/>
    <n v="27.480500000000092"/>
    <n v="27.480500000000092"/>
    <n v="27.480500000000092"/>
    <n v="27.480500000000092"/>
    <n v="27.480500000000092"/>
    <n v="27.480500000000092"/>
    <n v="329.7660000000011"/>
    <n v="52.809225000000175"/>
    <n v="52.809225000000175"/>
    <n v="52.809225000000175"/>
    <n v="52.809225000000175"/>
    <n v="52.809225000000175"/>
    <n v="52.809225000000175"/>
    <n v="52.809225000000175"/>
    <n v="52.809225000000175"/>
    <n v="52.809225000000175"/>
    <n v="52.809225000000175"/>
    <n v="52.809225000000175"/>
    <n v="52.809225000000175"/>
    <n v="633.71070000000225"/>
    <n v="81.2143833333336"/>
    <n v="81.2143833333336"/>
    <n v="81.2143833333336"/>
    <n v="81.2143833333336"/>
    <n v="81.2143833333336"/>
    <n v="81.2143833333336"/>
    <n v="81.2143833333336"/>
    <n v="81.2143833333336"/>
    <n v="81.2143833333336"/>
    <n v="81.2143833333336"/>
    <n v="81.2143833333336"/>
    <n v="81.2143833333336"/>
    <n v="974.57260000000304"/>
    <n v="155.88702500000051"/>
    <n v="155.88702500000051"/>
    <n v="155.88702500000051"/>
    <n v="155.88702500000051"/>
    <n v="155.88702500000051"/>
    <n v="155.88702500000051"/>
    <n v="155.88702500000051"/>
    <n v="155.88702500000051"/>
    <n v="155.88702500000051"/>
    <n v="155.88702500000051"/>
    <n v="155.88702500000051"/>
    <n v="155.88702500000051"/>
    <n v="1870.6443000000056"/>
  </r>
  <r>
    <s v="DE Florida"/>
    <x v="31"/>
    <s v="Regulated &amp; Renewable Energy"/>
    <s v="PEF Fossil Hydro Maintenance Anclote Other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714999999999997"/>
    <n v="2.3714999999999997"/>
    <n v="2.3714999999999997"/>
    <n v="2.3714999999999997"/>
    <n v="2.3714999999999997"/>
    <n v="2.3714999999999997"/>
    <n v="2.3714999999999997"/>
    <n v="2.3714999999999997"/>
    <n v="2.3714999999999997"/>
    <n v="2.3714999999999997"/>
    <n v="2.3714999999999997"/>
    <n v="2.3714999999999997"/>
    <n v="28.458000000000002"/>
    <n v="14.305499999999999"/>
    <n v="14.305499999999999"/>
    <n v="14.305499999999999"/>
    <n v="14.305499999999999"/>
    <n v="14.305499999999999"/>
    <n v="14.305499999999999"/>
    <n v="14.305499999999999"/>
    <n v="14.305499999999999"/>
    <n v="14.305499999999999"/>
    <n v="14.305499999999999"/>
    <n v="14.305499999999999"/>
    <n v="14.305499999999999"/>
    <n v="171.66599999999997"/>
    <n v="27.527249999999999"/>
    <n v="27.527249999999999"/>
    <n v="27.527249999999999"/>
    <n v="27.527249999999999"/>
    <n v="27.527249999999999"/>
    <n v="27.527249999999999"/>
    <n v="27.527249999999999"/>
    <n v="27.527249999999999"/>
    <n v="27.527249999999999"/>
    <n v="27.527249999999999"/>
    <n v="27.527249999999999"/>
    <n v="27.527249999999999"/>
    <n v="330.327"/>
    <n v="42.355499999999999"/>
    <n v="42.355499999999999"/>
    <n v="42.355499999999999"/>
    <n v="42.355499999999999"/>
    <n v="42.355499999999999"/>
    <n v="42.355499999999999"/>
    <n v="42.355499999999999"/>
    <n v="42.355499999999999"/>
    <n v="42.355499999999999"/>
    <n v="42.355499999999999"/>
    <n v="42.355499999999999"/>
    <n v="42.355499999999999"/>
    <n v="508.26600000000002"/>
    <n v="81.344999999999985"/>
    <n v="81.344999999999985"/>
    <n v="81.344999999999985"/>
    <n v="81.344999999999985"/>
    <n v="81.344999999999985"/>
    <n v="81.344999999999985"/>
    <n v="81.344999999999985"/>
    <n v="81.344999999999985"/>
    <n v="81.344999999999985"/>
    <n v="81.344999999999985"/>
    <n v="81.344999999999985"/>
    <n v="81.344999999999985"/>
    <n v="976.14"/>
  </r>
  <r>
    <s v="DE Florida"/>
    <x v="31"/>
    <s v="Regulated &amp; Renewable Energy"/>
    <s v="PEF Fossil Hydro Maintenance Anclote Other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000000000000039"/>
    <n v="0.44000000000000039"/>
    <n v="0.44000000000000039"/>
    <n v="0.44000000000000039"/>
    <n v="0.44000000000000039"/>
    <n v="0.44000000000000039"/>
    <n v="0.44000000000000039"/>
    <n v="0.44000000000000039"/>
    <n v="0.44000000000000039"/>
    <n v="0.44000000000000039"/>
    <n v="0.44000000000000039"/>
    <n v="0.44000000000000039"/>
    <n v="5.2800000000000047"/>
    <n v="2.530000000000002"/>
    <n v="2.530000000000002"/>
    <n v="2.530000000000002"/>
    <n v="2.530000000000002"/>
    <n v="2.530000000000002"/>
    <n v="2.530000000000002"/>
    <n v="2.530000000000002"/>
    <n v="2.530000000000002"/>
    <n v="2.530000000000002"/>
    <n v="2.530000000000002"/>
    <n v="2.530000000000002"/>
    <n v="2.530000000000002"/>
    <n v="30.360000000000017"/>
    <n v="4.8491666666666706"/>
    <n v="4.8491666666666706"/>
    <n v="4.8491666666666706"/>
    <n v="4.8491666666666706"/>
    <n v="4.8491666666666706"/>
    <n v="4.8491666666666706"/>
    <n v="4.8491666666666706"/>
    <n v="4.8491666666666706"/>
    <n v="4.8491666666666706"/>
    <n v="4.8491666666666706"/>
    <n v="4.8491666666666706"/>
    <n v="4.8491666666666706"/>
    <n v="58.190000000000033"/>
    <n v="7.4479166666666732"/>
    <n v="7.4479166666666732"/>
    <n v="7.4479166666666732"/>
    <n v="7.4479166666666732"/>
    <n v="7.4479166666666732"/>
    <n v="7.4479166666666732"/>
    <n v="7.4479166666666732"/>
    <n v="7.4479166666666732"/>
    <n v="7.4479166666666732"/>
    <n v="7.4479166666666732"/>
    <n v="7.4479166666666732"/>
    <n v="7.4479166666666732"/>
    <n v="89.375000000000071"/>
    <n v="14.281666666666679"/>
    <n v="14.281666666666679"/>
    <n v="14.281666666666679"/>
    <n v="14.281666666666679"/>
    <n v="14.281666666666679"/>
    <n v="14.281666666666679"/>
    <n v="14.281666666666679"/>
    <n v="14.281666666666679"/>
    <n v="14.281666666666679"/>
    <n v="14.281666666666679"/>
    <n v="14.281666666666679"/>
    <n v="14.281666666666679"/>
    <n v="171.38000000000011"/>
  </r>
  <r>
    <s v="DE Florida"/>
    <x v="31"/>
    <s v="Regulated &amp; Renewable Energy"/>
    <s v="PEF Fossil Hydro Maintenance Anclote Other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06000000000001"/>
    <n v="0.1106000000000001"/>
    <n v="0.1106000000000001"/>
    <n v="0.1106000000000001"/>
    <n v="0.1106000000000001"/>
    <n v="0.1106000000000001"/>
    <n v="0.1106000000000001"/>
    <n v="0.1106000000000001"/>
    <n v="0.1106000000000001"/>
    <n v="0.1106000000000001"/>
    <n v="0.1106000000000001"/>
    <n v="0.1106000000000001"/>
    <n v="1.3272000000000013"/>
    <n v="0.66360000000000063"/>
    <n v="0.66360000000000063"/>
    <n v="0.66360000000000063"/>
    <n v="0.66360000000000063"/>
    <n v="0.66360000000000063"/>
    <n v="0.66360000000000063"/>
    <n v="0.66360000000000063"/>
    <n v="0.66360000000000063"/>
    <n v="0.66360000000000063"/>
    <n v="0.66360000000000063"/>
    <n v="0.66360000000000063"/>
    <n v="0.66360000000000063"/>
    <n v="7.9632000000000076"/>
    <n v="1.2580750000000009"/>
    <n v="1.2580750000000009"/>
    <n v="1.2580750000000009"/>
    <n v="1.2580750000000009"/>
    <n v="1.2580750000000009"/>
    <n v="1.2580750000000009"/>
    <n v="1.2580750000000009"/>
    <n v="1.2580750000000009"/>
    <n v="1.2580750000000009"/>
    <n v="1.2580750000000009"/>
    <n v="1.2580750000000009"/>
    <n v="1.2580750000000009"/>
    <n v="15.096900000000014"/>
    <n v="1.9262833333333349"/>
    <n v="1.9262833333333349"/>
    <n v="1.9262833333333349"/>
    <n v="1.9262833333333349"/>
    <n v="1.9262833333333349"/>
    <n v="1.9262833333333349"/>
    <n v="1.9262833333333349"/>
    <n v="1.9262833333333349"/>
    <n v="1.9262833333333349"/>
    <n v="1.9262833333333349"/>
    <n v="1.9262833333333349"/>
    <n v="1.9262833333333349"/>
    <n v="23.115400000000012"/>
    <n v="3.6820583333333361"/>
    <n v="3.6820583333333361"/>
    <n v="3.6820583333333361"/>
    <n v="3.6820583333333361"/>
    <n v="3.6820583333333361"/>
    <n v="3.6820583333333361"/>
    <n v="3.6820583333333361"/>
    <n v="3.6820583333333361"/>
    <n v="3.6820583333333361"/>
    <n v="3.6820583333333361"/>
    <n v="3.6820583333333361"/>
    <n v="3.6820583333333361"/>
    <n v="44.184700000000042"/>
  </r>
  <r>
    <s v="DE Florida"/>
    <x v="31"/>
    <s v="Regulated &amp; Renewable Energy"/>
    <s v="PEF Fossil Hydro Maintenance Bartow CC BG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8196208786628785"/>
    <n v="0.78196208786628785"/>
    <n v="1.9492011084123504"/>
    <n v="1.9492011084123504"/>
    <n v="1.9492011084123504"/>
    <n v="1.9492011084123504"/>
    <n v="1.9492011084123504"/>
    <n v="3.4335298944884474"/>
    <n v="3.4335298944884474"/>
    <n v="3.4335298944884474"/>
    <n v="3.4335298944884474"/>
    <n v="3.4335298944884474"/>
    <n v="4.0201400873400388"/>
    <n v="4.4849818220633431"/>
    <n v="35.418776923907373"/>
    <n v="4.4849818220633431"/>
    <n v="4.4849818220633431"/>
    <n v="4.4849818220633431"/>
    <n v="4.4849818220633431"/>
    <n v="4.4849818220633431"/>
    <n v="4.4849818220633431"/>
    <n v="4.4849818220633431"/>
    <n v="4.4849818220633431"/>
    <n v="4.4849818220633431"/>
    <n v="4.4849818220633431"/>
    <n v="4.4849818220633431"/>
    <n v="4.4981723689758439"/>
    <n v="53.832972411672628"/>
    <n v="5.2850815093523655"/>
    <n v="5.2850815093523655"/>
    <n v="5.2850815093523655"/>
    <n v="5.2850815093523655"/>
    <n v="5.2850815093523655"/>
    <n v="5.2850815093523655"/>
    <n v="5.2850815093523655"/>
    <n v="5.2850815093523655"/>
    <n v="5.2850815093523655"/>
    <n v="5.2850815093523655"/>
    <n v="5.2850815093523655"/>
    <n v="5.3063572009255084"/>
    <n v="63.442253803801535"/>
    <n v="5.8539935020182092"/>
    <n v="5.8539935020182092"/>
    <n v="5.8539935020182092"/>
    <n v="5.8539935020182092"/>
    <n v="5.8539935020182092"/>
    <n v="5.8539935020182092"/>
    <n v="5.8539935020182092"/>
    <n v="5.8539935020182092"/>
    <n v="5.8539935020182092"/>
    <n v="5.8539935020182092"/>
    <n v="5.8539935020182092"/>
    <n v="5.8539935020182092"/>
    <n v="70.247922024218525"/>
    <n v="6.399523509645169"/>
    <n v="6.399523509645169"/>
    <n v="6.399523509645169"/>
    <n v="6.399523509645169"/>
    <n v="6.399523509645169"/>
    <n v="6.399523509645169"/>
    <n v="6.399523509645169"/>
    <n v="6.399523509645169"/>
    <n v="6.399523509645169"/>
    <n v="6.399523509645169"/>
    <n v="6.399523509645169"/>
    <n v="6.399523509645169"/>
    <n v="76.794282115742035"/>
  </r>
  <r>
    <s v="DE Florida"/>
    <x v="31"/>
    <s v="Regulated &amp; Renewable Energy"/>
    <s v="PEF Fossil Hydro Maintenance Bartow CC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0"/>
    <n v="0.24187139872477478"/>
    <n v="0.36532424084877463"/>
    <n v="0.36532424084877463"/>
    <n v="0.36532424084877463"/>
    <n v="0.38598647935939956"/>
    <n v="0.5147810521277244"/>
    <n v="0.5147810521277244"/>
    <n v="0.5147810521277244"/>
    <n v="1.0224658569469998"/>
    <n v="2.5843851164419798"/>
    <n v="6.8750247304026511"/>
    <n v="3.390589212294095"/>
    <n v="3.390589212294095"/>
    <n v="3.390589212294095"/>
    <n v="3.390589212294095"/>
    <n v="3.390589212294095"/>
    <n v="6.6716865412356521"/>
    <n v="6.6716865412356521"/>
    <n v="6.6716865412356521"/>
    <n v="6.6716865412356521"/>
    <n v="6.7244391095034519"/>
    <n v="8.6412903579509202"/>
    <n v="10.222869443990454"/>
    <n v="69.228291137857909"/>
    <n v="10.222869443990454"/>
    <n v="10.222869443990454"/>
    <n v="10.222869443990454"/>
    <n v="10.222869443990454"/>
    <n v="10.222869443990454"/>
    <n v="10.320004665602488"/>
    <n v="10.320004665602488"/>
    <n v="10.320004665602488"/>
    <n v="10.320004665602488"/>
    <n v="10.320004665602488"/>
    <n v="10.320004665602488"/>
    <n v="10.613408613663315"/>
    <n v="123.64778382723048"/>
    <n v="12.91656067924956"/>
    <n v="12.91656067924956"/>
    <n v="12.91656067924956"/>
    <n v="12.91656067924956"/>
    <n v="12.91656067924956"/>
    <n v="13.343988556885742"/>
    <n v="13.343988556885742"/>
    <n v="13.343988556885742"/>
    <n v="13.343988556885742"/>
    <n v="13.343988556885742"/>
    <n v="13.343988556885742"/>
    <n v="13.869542988477461"/>
    <n v="158.51627772603973"/>
    <n v="16.502512396643041"/>
    <n v="16.502512396643041"/>
    <n v="16.502512396643041"/>
    <n v="16.502512396643041"/>
    <n v="16.502512396643041"/>
    <n v="16.502512396643041"/>
    <n v="16.502512396643041"/>
    <n v="16.502512396643041"/>
    <n v="16.502512396643041"/>
    <n v="16.585595196313268"/>
    <n v="16.585595196313268"/>
    <n v="16.784511999610416"/>
    <n v="198.47831396202434"/>
    <n v="22.329904318735462"/>
    <n v="22.329904318735462"/>
    <n v="22.329904318735462"/>
    <n v="22.329904318735462"/>
    <n v="22.329904318735462"/>
    <n v="22.329904318735462"/>
    <n v="22.329904318735462"/>
    <n v="22.329904318735462"/>
    <n v="22.329904318735462"/>
    <n v="22.329904318735462"/>
    <n v="22.329904318735462"/>
    <n v="22.329904318735462"/>
    <n v="267.95885182482556"/>
  </r>
  <r>
    <s v="DE Florida"/>
    <x v="31"/>
    <s v="Regulated &amp; Renewable Energy"/>
    <s v="PEF Fossil Hydro Maintenance Bartow CC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0"/>
    <n v="0.17669520849217485"/>
    <n v="0.26688167036017468"/>
    <n v="0.26688167036017468"/>
    <n v="0.26688167036017468"/>
    <n v="0.28197613196579968"/>
    <n v="0.37606490810032461"/>
    <n v="0.37606490810032461"/>
    <n v="0.37606490810032461"/>
    <n v="0.74694576837899995"/>
    <n v="1.8879804283656088"/>
    <n v="5.0224372725840807"/>
    <n v="2.4769396916554833"/>
    <n v="2.4769396916554833"/>
    <n v="2.4769396916554833"/>
    <n v="2.4769396916554833"/>
    <n v="2.4769396916554833"/>
    <n v="4.8738918723477855"/>
    <n v="4.8738918723477855"/>
    <n v="4.8738918723477855"/>
    <n v="4.8738918723477855"/>
    <n v="4.9124294013723855"/>
    <n v="6.3127538414617881"/>
    <n v="7.468150667328799"/>
    <n v="50.573599857831525"/>
    <n v="7.468150667328799"/>
    <n v="7.468150667328799"/>
    <n v="7.468150667328799"/>
    <n v="7.468150667328799"/>
    <n v="7.468150667328799"/>
    <n v="7.5391116170159336"/>
    <n v="7.5391116170159336"/>
    <n v="7.5391116170159336"/>
    <n v="7.5391116170159336"/>
    <n v="7.5391116170159336"/>
    <n v="7.5391116170159336"/>
    <n v="7.7534542874790517"/>
    <n v="90.328877326218645"/>
    <n v="9.4359894623943319"/>
    <n v="9.4359894623943319"/>
    <n v="9.4359894623943319"/>
    <n v="9.4359894623943319"/>
    <n v="9.4359894623943319"/>
    <n v="9.7482415447054738"/>
    <n v="9.7482415447054738"/>
    <n v="9.7482415447054738"/>
    <n v="9.7482415447054738"/>
    <n v="9.7482415447054738"/>
    <n v="9.7482415447054738"/>
    <n v="10.1321787519366"/>
    <n v="115.80157533214111"/>
    <n v="12.055659229226743"/>
    <n v="12.055659229226743"/>
    <n v="12.055659229226743"/>
    <n v="12.055659229226743"/>
    <n v="12.055659229226743"/>
    <n v="12.055659229226743"/>
    <n v="12.055659229226743"/>
    <n v="12.055659229226743"/>
    <n v="12.055659229226743"/>
    <n v="12.116354178819689"/>
    <n v="12.116354178819689"/>
    <n v="12.261670001074496"/>
    <n v="144.99531142175456"/>
    <n v="16.312778928248505"/>
    <n v="16.312778928248505"/>
    <n v="16.312778928248505"/>
    <n v="16.312778928248505"/>
    <n v="16.312778928248505"/>
    <n v="16.312778928248505"/>
    <n v="16.312778928248505"/>
    <n v="16.312778928248505"/>
    <n v="16.312778928248505"/>
    <n v="16.312778928248505"/>
    <n v="16.312778928248505"/>
    <n v="16.312778928248505"/>
    <n v="195.75334713898212"/>
  </r>
  <r>
    <s v="DE Florida"/>
    <x v="31"/>
    <s v="Regulated &amp; Renewable Energy"/>
    <s v="PEF Fossil Hydro Maintenance Bartow CC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0"/>
    <n v="0.97027387249508912"/>
    <n v="1.4655083972454883"/>
    <n v="1.4655083972454883"/>
    <n v="1.4655083972454883"/>
    <n v="1.5483955442162383"/>
    <n v="2.0650585706639082"/>
    <n v="2.0650585706639082"/>
    <n v="2.0650585706639082"/>
    <n v="4.1016503470212005"/>
    <n v="10.367333087622253"/>
    <n v="27.57935375508297"/>
    <n v="13.601443338888226"/>
    <n v="13.601443338888226"/>
    <n v="13.601443338888226"/>
    <n v="13.601443338888226"/>
    <n v="13.601443338888226"/>
    <n v="26.763656929127521"/>
    <n v="26.763656929127521"/>
    <n v="26.763656929127521"/>
    <n v="26.763656929127521"/>
    <n v="26.975275330340398"/>
    <n v="34.664777659404592"/>
    <n v="41.009326343372813"/>
    <n v="277.711223744069"/>
    <n v="41.009326343372813"/>
    <n v="41.009326343372813"/>
    <n v="41.009326343372813"/>
    <n v="41.009326343372813"/>
    <n v="41.009326343372813"/>
    <n v="41.398987256502167"/>
    <n v="41.398987256502167"/>
    <n v="41.398987256502167"/>
    <n v="41.398987256502167"/>
    <n v="41.398987256502167"/>
    <n v="41.398987256502167"/>
    <n v="42.575986170179156"/>
    <n v="496.01654142605611"/>
    <n v="51.815148253432788"/>
    <n v="51.815148253432788"/>
    <n v="51.815148253432788"/>
    <n v="51.815148253432788"/>
    <n v="51.815148253432788"/>
    <n v="53.529787343296086"/>
    <n v="53.529787343296086"/>
    <n v="53.529787343296086"/>
    <n v="53.529787343296086"/>
    <n v="53.529787343296086"/>
    <n v="53.529787343296086"/>
    <n v="55.638063895685761"/>
    <n v="635.89252922262631"/>
    <n v="66.200296309056966"/>
    <n v="66.200296309056966"/>
    <n v="66.200296309056966"/>
    <n v="66.200296309056966"/>
    <n v="66.200296309056966"/>
    <n v="66.200296309056966"/>
    <n v="66.200296309056966"/>
    <n v="66.200296309056966"/>
    <n v="66.200296309056966"/>
    <n v="66.533585135935269"/>
    <n v="66.533585135935269"/>
    <n v="67.331545102142883"/>
    <n v="796.20138215552606"/>
    <n v="89.577039632653694"/>
    <n v="89.577039632653694"/>
    <n v="89.577039632653694"/>
    <n v="89.577039632653694"/>
    <n v="89.577039632653694"/>
    <n v="89.577039632653694"/>
    <n v="89.577039632653694"/>
    <n v="89.577039632653694"/>
    <n v="89.577039632653694"/>
    <n v="89.577039632653694"/>
    <n v="89.577039632653694"/>
    <n v="89.577039632653694"/>
    <n v="1074.9244755918446"/>
  </r>
  <r>
    <s v="DE Florida"/>
    <x v="31"/>
    <s v="Regulated &amp; Renewable Energy"/>
    <s v="PEF Fossil Hydro Maintenance Bartow CC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0"/>
    <n v="0.10268195262247994"/>
    <n v="0.15509153454461319"/>
    <n v="0.15509153454461319"/>
    <n v="0.15509153454461319"/>
    <n v="0.16386329923861317"/>
    <n v="0.21854061242551981"/>
    <n v="0.21854061242551981"/>
    <n v="0.21854061242551981"/>
    <n v="0.43406864653973337"/>
    <n v="1.2831892802430103"/>
    <n v="3.104699619554236"/>
    <n v="1.9031467833570019"/>
    <n v="1.9031467833570019"/>
    <n v="1.9031467833570019"/>
    <n v="1.9031467833570019"/>
    <n v="1.9031467833570019"/>
    <n v="3.6492127209952003"/>
    <n v="3.6492127209952003"/>
    <n v="3.6492127209952003"/>
    <n v="3.6492127209952003"/>
    <n v="3.6716078315545602"/>
    <n v="4.6249318474695675"/>
    <n v="5.4069523473669507"/>
    <n v="37.816076827156891"/>
    <n v="5.4069523473669507"/>
    <n v="5.4069523473669507"/>
    <n v="5.4069523473669507"/>
    <n v="5.4069523473669507"/>
    <n v="5.4069523473669507"/>
    <n v="5.4481891278105623"/>
    <n v="5.4481891278105623"/>
    <n v="5.4481891278105623"/>
    <n v="5.4481891278105623"/>
    <n v="5.4481891278105623"/>
    <n v="5.4481891278105623"/>
    <n v="5.5727477995949082"/>
    <n v="65.29664430329305"/>
    <n v="6.6939641226151076"/>
    <n v="6.6939641226151076"/>
    <n v="6.6939641226151076"/>
    <n v="6.6939641226151076"/>
    <n v="6.6939641226151076"/>
    <n v="6.8754214016046662"/>
    <n v="6.8754214016046662"/>
    <n v="6.8754214016046662"/>
    <n v="6.8754214016046662"/>
    <n v="6.8754214016046662"/>
    <n v="6.8754214016046662"/>
    <n v="7.0985366500646867"/>
    <n v="81.820885672768242"/>
    <n v="8.3038683983941652"/>
    <n v="8.3038683983941652"/>
    <n v="8.3038683983941652"/>
    <n v="8.3038683983941652"/>
    <n v="8.3038683983941652"/>
    <n v="8.3038683983941652"/>
    <n v="8.3038683983941652"/>
    <n v="8.3038683983941652"/>
    <n v="8.3038683983941652"/>
    <n v="8.3391395967756416"/>
    <n v="8.3391395967756416"/>
    <n v="8.4235858847961627"/>
    <n v="99.836680663894938"/>
    <n v="10.908828585449726"/>
    <n v="10.908828585449726"/>
    <n v="10.908828585449726"/>
    <n v="10.908828585449726"/>
    <n v="10.908828585449726"/>
    <n v="10.908828585449726"/>
    <n v="10.908828585449726"/>
    <n v="10.908828585449726"/>
    <n v="10.908828585449726"/>
    <n v="10.908828585449726"/>
    <n v="10.908828585449726"/>
    <n v="10.908828585449726"/>
    <n v="130.90594302539671"/>
  </r>
  <r>
    <s v="DE Florida"/>
    <x v="31"/>
    <s v="Regulated &amp; Renewable Energy"/>
    <s v="PEF Fossil Hydro Maintenance Bartow CC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0"/>
    <n v="6.8290151829560053E-2"/>
    <n v="0.10314591971649338"/>
    <n v="0.10314591971649338"/>
    <n v="0.10314591971649338"/>
    <n v="0.10897971160949338"/>
    <n v="0.14534366772644006"/>
    <n v="0.14534366772644006"/>
    <n v="0.14534366772644006"/>
    <n v="0.28868377567413378"/>
    <n v="0.72967722896704956"/>
    <n v="1.9410996304090369"/>
    <n v="0.95730149707657541"/>
    <n v="0.95730149707657541"/>
    <n v="0.95730149707657541"/>
    <n v="0.95730149707657541"/>
    <n v="0.95730149707657541"/>
    <n v="1.8836889738197351"/>
    <n v="1.8836889738197351"/>
    <n v="1.8836889738197351"/>
    <n v="1.8836889738197351"/>
    <n v="1.8985831734456553"/>
    <n v="2.4397883902729354"/>
    <n v="2.8863326137137437"/>
    <n v="19.545967558094151"/>
    <n v="2.8863326137137437"/>
    <n v="2.8863326137137437"/>
    <n v="2.8863326137137437"/>
    <n v="2.8863326137137437"/>
    <n v="2.8863326137137437"/>
    <n v="2.9137580136990318"/>
    <n v="2.9137580136990318"/>
    <n v="2.9137580136990318"/>
    <n v="2.9137580136990318"/>
    <n v="2.9137580136990318"/>
    <n v="2.9137580136990318"/>
    <n v="2.9965984139090609"/>
    <n v="34.910809564671965"/>
    <n v="3.6468742072681724"/>
    <n v="3.6468742072681724"/>
    <n v="3.6468742072681724"/>
    <n v="3.6468742072681724"/>
    <n v="3.6468742072681724"/>
    <n v="3.7675544734346236"/>
    <n v="3.7675544734346236"/>
    <n v="3.7675544734346236"/>
    <n v="3.7675544734346236"/>
    <n v="3.7675544734346236"/>
    <n v="3.7675544734346236"/>
    <n v="3.9159398549408611"/>
    <n v="44.75563773188945"/>
    <n v="4.6593351378954919"/>
    <n v="4.6593351378954919"/>
    <n v="4.6593351378954919"/>
    <n v="4.6593351378954919"/>
    <n v="4.6593351378954919"/>
    <n v="4.6593351378954919"/>
    <n v="4.6593351378954919"/>
    <n v="4.6593351378954919"/>
    <n v="4.6593351378954919"/>
    <n v="4.6827926926150525"/>
    <n v="4.6827926926150525"/>
    <n v="4.7389547600526383"/>
    <n v="56.038556386342165"/>
    <n v="6.3046430040125445"/>
    <n v="6.3046430040125445"/>
    <n v="6.3046430040125445"/>
    <n v="6.3046430040125445"/>
    <n v="6.3046430040125445"/>
    <n v="6.3046430040125445"/>
    <n v="6.3046430040125445"/>
    <n v="6.3046430040125445"/>
    <n v="6.3046430040125445"/>
    <n v="6.3046430040125445"/>
    <n v="6.3046430040125445"/>
    <n v="6.3046430040125445"/>
    <n v="75.655716048150552"/>
  </r>
  <r>
    <s v="DE Florida"/>
    <x v="31"/>
    <s v="Regulated &amp; Renewable Energy"/>
    <s v="PEF Fossil Hydro Maintenance Bartow CC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0"/>
    <n v="0"/>
    <n v="5.5289066736962496E-2"/>
    <n v="8.3508990477629136E-2"/>
    <n v="8.3508990477629136E-2"/>
    <n v="8.3508990477629136E-2"/>
    <n v="8.8232144558566636E-2"/>
    <n v="0.11767312752178745"/>
    <n v="0.11767312752178745"/>
    <n v="0.11767312752178745"/>
    <n v="0.2337241331511668"/>
    <n v="5.6186148484659428"/>
    <n v="6.5994065469108882"/>
    <n v="13.308008190618128"/>
    <n v="13.308008190618128"/>
    <n v="13.308008190618128"/>
    <n v="13.308008190618128"/>
    <n v="13.308008190618128"/>
    <n v="23.601955401466995"/>
    <n v="23.601955401466995"/>
    <n v="23.601955401466995"/>
    <n v="23.601955401466995"/>
    <n v="23.614014042062294"/>
    <n v="27.823966130479235"/>
    <n v="31.174332926856966"/>
    <n v="243.56017565835711"/>
    <n v="31.174332926856966"/>
    <n v="31.174332926856966"/>
    <n v="31.174332926856966"/>
    <n v="31.174332926856966"/>
    <n v="31.174332926856966"/>
    <n v="31.196536625890992"/>
    <n v="31.196536625890992"/>
    <n v="31.196536625890992"/>
    <n v="31.196536625890992"/>
    <n v="31.196536625890992"/>
    <n v="31.196536625890992"/>
    <n v="31.263604501477431"/>
    <n v="374.31448889110823"/>
    <n v="35.667189400894642"/>
    <n v="35.667189400894642"/>
    <n v="35.667189400894642"/>
    <n v="35.667189400894642"/>
    <n v="35.667189400894642"/>
    <n v="35.76489423403941"/>
    <n v="35.76489423403941"/>
    <n v="35.76489423403941"/>
    <n v="35.76489423403941"/>
    <n v="35.76489423403941"/>
    <n v="35.76489423403941"/>
    <n v="35.885029608295156"/>
    <n v="428.81034201700476"/>
    <n v="38.853082532485523"/>
    <n v="38.853082532485523"/>
    <n v="38.853082532485523"/>
    <n v="38.853082532485523"/>
    <n v="38.853082532485523"/>
    <n v="38.853082532485523"/>
    <n v="38.853082532485523"/>
    <n v="38.853082532485523"/>
    <n v="38.853082532485523"/>
    <n v="38.872074209795151"/>
    <n v="38.872074209795151"/>
    <n v="38.917544075455396"/>
    <n v="466.33943528741537"/>
    <n v="43.726933588924339"/>
    <n v="43.726933588924339"/>
    <n v="43.726933588924339"/>
    <n v="43.726933588924339"/>
    <n v="43.726933588924339"/>
    <n v="43.726933588924339"/>
    <n v="43.726933588924339"/>
    <n v="43.726933588924339"/>
    <n v="43.726933588924339"/>
    <n v="43.726933588924339"/>
    <n v="43.726933588924339"/>
    <n v="43.726933588924339"/>
    <n v="524.72320306709207"/>
  </r>
  <r>
    <s v="DE Florida"/>
    <x v="31"/>
    <s v="Regulated &amp; Renewable Energy"/>
    <s v="PEF Fossil Hydro Maintenance Bartow Other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19999999999998"/>
    <n v="0.5219999999999998"/>
    <n v="0.5219999999999998"/>
    <n v="0.5219999999999998"/>
    <n v="0.5219999999999998"/>
    <n v="0.5219999999999998"/>
    <n v="0.5219999999999998"/>
    <n v="0.5219999999999998"/>
    <n v="0.5219999999999998"/>
    <n v="0.5219999999999998"/>
    <n v="0.5219999999999998"/>
    <n v="0.5219999999999998"/>
    <n v="6.2639999999999993"/>
    <n v="3.044999999999999"/>
    <n v="3.044999999999999"/>
    <n v="3.044999999999999"/>
    <n v="3.044999999999999"/>
    <n v="3.044999999999999"/>
    <n v="3.044999999999999"/>
    <n v="3.044999999999999"/>
    <n v="3.044999999999999"/>
    <n v="3.044999999999999"/>
    <n v="3.044999999999999"/>
    <n v="3.044999999999999"/>
    <n v="3.044999999999999"/>
    <n v="36.539999999999985"/>
    <n v="5.8471249999999984"/>
    <n v="5.8471249999999984"/>
    <n v="5.8471249999999984"/>
    <n v="5.8471249999999984"/>
    <n v="5.8471249999999984"/>
    <n v="5.8471249999999984"/>
    <n v="5.8471249999999984"/>
    <n v="5.8471249999999984"/>
    <n v="5.8471249999999984"/>
    <n v="5.8471249999999984"/>
    <n v="5.8471249999999984"/>
    <n v="5.8471249999999984"/>
    <n v="70.16549999999998"/>
    <n v="8.9899999999999967"/>
    <n v="8.9899999999999967"/>
    <n v="8.9899999999999967"/>
    <n v="8.9899999999999967"/>
    <n v="8.9899999999999967"/>
    <n v="8.9899999999999967"/>
    <n v="8.9899999999999967"/>
    <n v="8.9899999999999967"/>
    <n v="8.9899999999999967"/>
    <n v="8.9899999999999967"/>
    <n v="8.9899999999999967"/>
    <n v="8.9899999999999967"/>
    <n v="107.87999999999995"/>
    <n v="8.9899999999999967"/>
    <n v="8.9899999999999967"/>
    <n v="8.9899999999999967"/>
    <n v="8.9899999999999967"/>
    <n v="8.9899999999999967"/>
    <n v="8.9899999999999967"/>
    <n v="8.9899999999999967"/>
    <n v="8.9899999999999967"/>
    <n v="8.9899999999999967"/>
    <n v="8.9899999999999967"/>
    <n v="8.9899999999999967"/>
    <n v="8.9899999999999967"/>
    <n v="107.87999999999995"/>
  </r>
  <r>
    <s v="DE Florida"/>
    <x v="31"/>
    <s v="Regulated &amp; Renewable Energy"/>
    <s v="PEF Fossil Hydro Maintenance Bartow Other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4499999999999992"/>
    <n v="0.34499999999999992"/>
    <n v="0.34499999999999992"/>
    <n v="0.34499999999999992"/>
    <n v="0.34499999999999992"/>
    <n v="0.34499999999999992"/>
    <n v="0.34499999999999992"/>
    <n v="0.34499999999999992"/>
    <n v="0.34499999999999992"/>
    <n v="0.34499999999999992"/>
    <n v="0.34499999999999992"/>
    <n v="0.34499999999999992"/>
    <n v="4.1399999999999979"/>
    <n v="2.2079999999999993"/>
    <n v="2.2079999999999993"/>
    <n v="2.2079999999999993"/>
    <n v="2.2079999999999993"/>
    <n v="2.2079999999999993"/>
    <n v="2.2079999999999993"/>
    <n v="2.2079999999999993"/>
    <n v="2.2079999999999993"/>
    <n v="2.2079999999999993"/>
    <n v="2.2079999999999993"/>
    <n v="2.2079999999999993"/>
    <n v="2.2079999999999993"/>
    <n v="26.495999999999984"/>
    <n v="4.254999999999999"/>
    <n v="4.254999999999999"/>
    <n v="4.254999999999999"/>
    <n v="4.254999999999999"/>
    <n v="4.254999999999999"/>
    <n v="4.254999999999999"/>
    <n v="4.254999999999999"/>
    <n v="4.254999999999999"/>
    <n v="4.254999999999999"/>
    <n v="4.254999999999999"/>
    <n v="4.254999999999999"/>
    <n v="4.254999999999999"/>
    <n v="51.059999999999974"/>
    <n v="6.5492499999999989"/>
    <n v="6.5492499999999989"/>
    <n v="6.5492499999999989"/>
    <n v="6.5492499999999989"/>
    <n v="6.5492499999999989"/>
    <n v="6.5492499999999989"/>
    <n v="6.5492499999999989"/>
    <n v="6.5492499999999989"/>
    <n v="6.5492499999999989"/>
    <n v="6.5492499999999989"/>
    <n v="6.5492499999999989"/>
    <n v="6.5492499999999989"/>
    <n v="78.590999999999994"/>
    <n v="6.5492499999999989"/>
    <n v="6.5492499999999989"/>
    <n v="6.5492499999999989"/>
    <n v="6.5492499999999989"/>
    <n v="6.5492499999999989"/>
    <n v="6.5492499999999989"/>
    <n v="6.5492499999999989"/>
    <n v="6.5492499999999989"/>
    <n v="6.5492499999999989"/>
    <n v="6.5492499999999989"/>
    <n v="6.5492499999999989"/>
    <n v="6.5492499999999989"/>
    <n v="78.590999999999994"/>
  </r>
  <r>
    <s v="DE Florida"/>
    <x v="31"/>
    <s v="Regulated &amp; Renewable Energy"/>
    <s v="PEF Fossil Hydro Maintenance Bartow Other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411999999999999"/>
    <n v="2.0411999999999999"/>
    <n v="2.0411999999999999"/>
    <n v="2.0411999999999999"/>
    <n v="2.0411999999999999"/>
    <n v="2.0411999999999999"/>
    <n v="2.0411999999999999"/>
    <n v="2.0411999999999999"/>
    <n v="2.0411999999999999"/>
    <n v="2.0411999999999999"/>
    <n v="2.0411999999999999"/>
    <n v="2.0411999999999999"/>
    <n v="24.494399999999999"/>
    <n v="12.214799999999999"/>
    <n v="12.214799999999999"/>
    <n v="12.214799999999999"/>
    <n v="12.214799999999999"/>
    <n v="12.214799999999999"/>
    <n v="12.214799999999999"/>
    <n v="12.214799999999999"/>
    <n v="12.214799999999999"/>
    <n v="12.214799999999999"/>
    <n v="12.214799999999999"/>
    <n v="12.214799999999999"/>
    <n v="12.214799999999999"/>
    <n v="146.57759999999999"/>
    <n v="23.460299999999997"/>
    <n v="23.460299999999997"/>
    <n v="23.460299999999997"/>
    <n v="23.460299999999997"/>
    <n v="23.460299999999997"/>
    <n v="23.460299999999997"/>
    <n v="23.460299999999997"/>
    <n v="23.460299999999997"/>
    <n v="23.460299999999997"/>
    <n v="23.460299999999997"/>
    <n v="23.460299999999997"/>
    <n v="23.460299999999997"/>
    <n v="281.52359999999993"/>
    <n v="36.071999999999996"/>
    <n v="36.071999999999996"/>
    <n v="36.071999999999996"/>
    <n v="36.071999999999996"/>
    <n v="36.071999999999996"/>
    <n v="36.071999999999996"/>
    <n v="36.071999999999996"/>
    <n v="36.071999999999996"/>
    <n v="36.071999999999996"/>
    <n v="36.071999999999996"/>
    <n v="36.071999999999996"/>
    <n v="36.071999999999996"/>
    <n v="432.86399999999998"/>
    <n v="36.071999999999996"/>
    <n v="36.071999999999996"/>
    <n v="36.071999999999996"/>
    <n v="36.071999999999996"/>
    <n v="36.071999999999996"/>
    <n v="36.071999999999996"/>
    <n v="36.071999999999996"/>
    <n v="36.071999999999996"/>
    <n v="36.071999999999996"/>
    <n v="36.071999999999996"/>
    <n v="36.071999999999996"/>
    <n v="36.071999999999996"/>
    <n v="432.86399999999998"/>
  </r>
  <r>
    <s v="DE Florida"/>
    <x v="31"/>
    <s v="Regulated &amp; Renewable Energy"/>
    <s v="PEF Fossil Hydro Maintenance Bartow Other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119999999999997"/>
    <n v="0.21119999999999997"/>
    <n v="0.21119999999999997"/>
    <n v="0.21119999999999997"/>
    <n v="0.21119999999999997"/>
    <n v="0.21119999999999997"/>
    <n v="0.21119999999999997"/>
    <n v="0.21119999999999997"/>
    <n v="0.21119999999999997"/>
    <n v="0.21119999999999997"/>
    <n v="0.21119999999999997"/>
    <n v="0.21119999999999997"/>
    <n v="2.5343999999999998"/>
    <n v="1.3023999999999998"/>
    <n v="1.3023999999999998"/>
    <n v="1.3023999999999998"/>
    <n v="1.3023999999999998"/>
    <n v="1.3023999999999998"/>
    <n v="1.3023999999999998"/>
    <n v="1.3023999999999998"/>
    <n v="1.3023999999999998"/>
    <n v="1.3023999999999998"/>
    <n v="1.3023999999999998"/>
    <n v="1.3023999999999998"/>
    <n v="1.3023999999999998"/>
    <n v="15.6288"/>
    <n v="2.4933333333333332"/>
    <n v="2.4933333333333332"/>
    <n v="2.4933333333333332"/>
    <n v="2.4933333333333332"/>
    <n v="2.4933333333333332"/>
    <n v="2.4933333333333332"/>
    <n v="2.4933333333333332"/>
    <n v="2.4933333333333332"/>
    <n v="2.4933333333333332"/>
    <n v="2.4933333333333332"/>
    <n v="2.4933333333333332"/>
    <n v="2.4933333333333332"/>
    <n v="29.919999999999991"/>
    <n v="3.8279999999999998"/>
    <n v="3.8279999999999998"/>
    <n v="3.8279999999999998"/>
    <n v="3.8279999999999998"/>
    <n v="3.8279999999999998"/>
    <n v="3.8279999999999998"/>
    <n v="3.8279999999999998"/>
    <n v="3.8279999999999998"/>
    <n v="3.8279999999999998"/>
    <n v="3.8279999999999998"/>
    <n v="3.8279999999999998"/>
    <n v="3.8279999999999998"/>
    <n v="45.936000000000007"/>
    <n v="3.8279999999999998"/>
    <n v="3.8279999999999998"/>
    <n v="3.8279999999999998"/>
    <n v="3.8279999999999998"/>
    <n v="3.8279999999999998"/>
    <n v="3.8279999999999998"/>
    <n v="3.8279999999999998"/>
    <n v="3.8279999999999998"/>
    <n v="3.8279999999999998"/>
    <n v="3.8279999999999998"/>
    <n v="3.8279999999999998"/>
    <n v="3.8279999999999998"/>
    <n v="45.936000000000007"/>
  </r>
  <r>
    <s v="DE Florida"/>
    <x v="31"/>
    <s v="Regulated &amp; Renewable Energy"/>
    <s v="PEF Fossil Hydro Maintenance Bartow Other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200000000000021"/>
    <n v="0.14200000000000021"/>
    <n v="0.14200000000000021"/>
    <n v="0.14200000000000021"/>
    <n v="0.14200000000000021"/>
    <n v="0.14200000000000021"/>
    <n v="0.14200000000000021"/>
    <n v="0.14200000000000021"/>
    <n v="0.14200000000000021"/>
    <n v="0.14200000000000021"/>
    <n v="0.14200000000000021"/>
    <n v="0.14200000000000021"/>
    <n v="1.7040000000000022"/>
    <n v="0.85200000000000109"/>
    <n v="0.85200000000000109"/>
    <n v="0.85200000000000109"/>
    <n v="0.85200000000000109"/>
    <n v="0.85200000000000109"/>
    <n v="0.85200000000000109"/>
    <n v="0.85200000000000109"/>
    <n v="0.85200000000000109"/>
    <n v="0.85200000000000109"/>
    <n v="0.85200000000000109"/>
    <n v="0.85200000000000109"/>
    <n v="0.85200000000000109"/>
    <n v="10.224000000000011"/>
    <n v="1.642466666666669"/>
    <n v="1.642466666666669"/>
    <n v="1.642466666666669"/>
    <n v="1.642466666666669"/>
    <n v="1.642466666666669"/>
    <n v="1.642466666666669"/>
    <n v="1.642466666666669"/>
    <n v="1.642466666666669"/>
    <n v="1.642466666666669"/>
    <n v="1.642466666666669"/>
    <n v="1.642466666666669"/>
    <n v="1.642466666666669"/>
    <n v="19.709600000000023"/>
    <n v="2.5299666666666698"/>
    <n v="2.5299666666666698"/>
    <n v="2.5299666666666698"/>
    <n v="2.5299666666666698"/>
    <n v="2.5299666666666698"/>
    <n v="2.5299666666666698"/>
    <n v="2.5299666666666698"/>
    <n v="2.5299666666666698"/>
    <n v="2.5299666666666698"/>
    <n v="2.5299666666666698"/>
    <n v="2.5299666666666698"/>
    <n v="2.5299666666666698"/>
    <n v="30.359600000000039"/>
    <n v="2.5299666666666698"/>
    <n v="2.5299666666666698"/>
    <n v="2.5299666666666698"/>
    <n v="2.5299666666666698"/>
    <n v="2.5299666666666698"/>
    <n v="2.5299666666666698"/>
    <n v="2.5299666666666698"/>
    <n v="2.5299666666666698"/>
    <n v="2.5299666666666698"/>
    <n v="2.5299666666666698"/>
    <n v="2.5299666666666698"/>
    <n v="2.5299666666666698"/>
    <n v="30.359600000000039"/>
  </r>
  <r>
    <s v="DE Florida"/>
    <x v="31"/>
    <s v="Regulated &amp; Renewable Energy"/>
    <s v="PEF Fossil Hydro Maintenance Bartow Other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090000000000006"/>
    <n v="0.12090000000000006"/>
    <n v="0.12090000000000006"/>
    <n v="0.12090000000000006"/>
    <n v="0.12090000000000006"/>
    <n v="0.12090000000000006"/>
    <n v="0.12090000000000006"/>
    <n v="0.12090000000000006"/>
    <n v="0.12090000000000006"/>
    <n v="0.12090000000000006"/>
    <n v="0.12090000000000006"/>
    <n v="0.12090000000000006"/>
    <n v="1.4508000000000003"/>
    <n v="0.68510000000000026"/>
    <n v="0.68510000000000026"/>
    <n v="0.68510000000000026"/>
    <n v="0.68510000000000026"/>
    <n v="0.68510000000000026"/>
    <n v="0.68510000000000026"/>
    <n v="0.68510000000000026"/>
    <n v="0.68510000000000026"/>
    <n v="0.68510000000000026"/>
    <n v="0.68510000000000026"/>
    <n v="0.68510000000000026"/>
    <n v="0.68510000000000026"/>
    <n v="8.2212000000000032"/>
    <n v="1.3265416666666674"/>
    <n v="1.3265416666666674"/>
    <n v="1.3265416666666674"/>
    <n v="1.3265416666666674"/>
    <n v="1.3265416666666674"/>
    <n v="1.3265416666666674"/>
    <n v="1.3265416666666674"/>
    <n v="1.3265416666666674"/>
    <n v="1.3265416666666674"/>
    <n v="1.3265416666666674"/>
    <n v="1.3265416666666674"/>
    <n v="1.3265416666666674"/>
    <n v="15.918500000000009"/>
    <n v="2.0452250000000007"/>
    <n v="2.0452250000000007"/>
    <n v="2.0452250000000007"/>
    <n v="2.0452250000000007"/>
    <n v="2.0452250000000007"/>
    <n v="2.0452250000000007"/>
    <n v="2.0452250000000007"/>
    <n v="2.0452250000000007"/>
    <n v="2.0452250000000007"/>
    <n v="2.0452250000000007"/>
    <n v="2.0452250000000007"/>
    <n v="2.0452250000000007"/>
    <n v="24.542700000000014"/>
    <n v="2.0452250000000007"/>
    <n v="2.0452250000000007"/>
    <n v="2.0452250000000007"/>
    <n v="2.0452250000000007"/>
    <n v="2.0452250000000007"/>
    <n v="2.0452250000000007"/>
    <n v="2.0452250000000007"/>
    <n v="2.0452250000000007"/>
    <n v="2.0452250000000007"/>
    <n v="2.0452250000000007"/>
    <n v="2.0452250000000007"/>
    <n v="2.0452250000000007"/>
    <n v="24.542700000000014"/>
  </r>
  <r>
    <s v="DE Florida"/>
    <x v="31"/>
    <s v="Regulated &amp; Renewable Energy"/>
    <s v="PEF Fossil Hydro Maintenance Citrus CC BA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0"/>
    <n v="0"/>
    <n v="0.20543616577911486"/>
    <n v="0.20543616577911486"/>
    <n v="0.20543616577911486"/>
    <n v="0.20543616577911486"/>
    <n v="0.20543616577911486"/>
    <n v="1.1417902837574965"/>
    <n v="3.0690889691542513"/>
    <n v="3.0690889691542513"/>
    <n v="8.3071490509615735"/>
    <n v="9.871732933595089"/>
    <n v="9.871732933595089"/>
    <n v="9.871732933595089"/>
    <n v="9.871732933595089"/>
    <n v="9.871732933595089"/>
    <n v="9.871732933595089"/>
    <n v="9.871732933595089"/>
    <n v="9.871732933595089"/>
    <n v="9.871732933595089"/>
    <n v="9.871732933595089"/>
    <n v="9.871732933595089"/>
    <n v="16.63300827984952"/>
    <n v="125.22207054939548"/>
    <n v="16.63300827984952"/>
    <n v="16.63300827984952"/>
    <n v="16.63300827984952"/>
    <n v="16.63300827984952"/>
    <n v="16.63300827984952"/>
    <n v="16.63300827984952"/>
    <n v="22.28834546736687"/>
    <n v="22.28834546736687"/>
    <n v="22.28834546736687"/>
    <n v="22.28834546736687"/>
    <n v="22.28834546736687"/>
    <n v="22.28834546736687"/>
    <n v="233.52812248329832"/>
    <n v="34.098997653193472"/>
    <n v="34.098997653193472"/>
    <n v="34.098997653193472"/>
    <n v="34.098997653193472"/>
    <n v="34.098997653193472"/>
    <n v="34.098997653193472"/>
    <n v="37.953313422712718"/>
    <n v="37.953313422712718"/>
    <n v="37.953313422712718"/>
    <n v="37.953313422712718"/>
    <n v="37.953313422712718"/>
    <n v="38.146526126001078"/>
    <n v="432.50707915872545"/>
    <n v="44.160584374482276"/>
    <n v="44.160584374482276"/>
    <n v="44.160584374482276"/>
    <n v="44.160584374482276"/>
    <n v="44.160584374482276"/>
    <n v="44.160584374482276"/>
    <n v="44.556060599103667"/>
    <n v="44.951536823725057"/>
    <n v="44.951536823725057"/>
    <n v="44.951536823725057"/>
    <n v="44.951536823725057"/>
    <n v="45.17171094117645"/>
    <n v="534.49742508207396"/>
    <n v="48.492287721848633"/>
    <n v="48.492287721848633"/>
    <n v="48.492287721848633"/>
    <n v="48.492287721848633"/>
    <n v="48.492287721848633"/>
    <n v="48.492287721848633"/>
    <n v="48.492287721848633"/>
    <n v="48.492287721848633"/>
    <n v="48.492287721848633"/>
    <n v="48.492287721848633"/>
    <n v="48.492287721848633"/>
    <n v="48.492287721848633"/>
    <n v="581.90745266218357"/>
  </r>
  <r>
    <s v="DE Florida"/>
    <x v="31"/>
    <s v="Regulated &amp; Renewable Energy"/>
    <s v="PEF Fossil Hydro Maintenance Citrus CC BA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0"/>
    <n v="0"/>
    <n v="0"/>
    <n v="0"/>
    <n v="9.7522997017562604E-2"/>
    <n v="9.7522997017562604E-2"/>
    <n v="9.7522997017562604E-2"/>
    <n v="9.7522997017562604E-2"/>
    <n v="0.28544853395894221"/>
    <n v="0.36432480539195772"/>
    <n v="0.51697141460553131"/>
    <n v="0.51697141460553131"/>
    <n v="2.0738081566322126"/>
    <n v="0.7674488319431636"/>
    <n v="0.7674488319431636"/>
    <n v="0.7674488319431636"/>
    <n v="0.7674488319431636"/>
    <n v="0.7674488319431636"/>
    <n v="0.7674488319431636"/>
    <n v="0.7674488319431636"/>
    <n v="0.88237098544845671"/>
    <n v="1.0462590827246032"/>
    <n v="1.0462590827246032"/>
    <n v="1.0462590827246032"/>
    <n v="1.6809395440620736"/>
    <n v="11.074229601286486"/>
    <n v="1.6809395440620736"/>
    <n v="1.6809395440620736"/>
    <n v="1.6809395440620736"/>
    <n v="1.6809395440620736"/>
    <n v="1.6809395440620736"/>
    <n v="1.6809395440620736"/>
    <n v="2.79215263294018"/>
    <n v="2.79215263294018"/>
    <n v="3.021949528699948"/>
    <n v="3.1951942825234134"/>
    <n v="3.1951942825234134"/>
    <n v="3.1951942825234134"/>
    <n v="28.27747490652299"/>
    <n v="5.6444950011228361"/>
    <n v="5.6444950011228361"/>
    <n v="5.6444950011228361"/>
    <n v="5.7246018043322628"/>
    <n v="5.7246018043322628"/>
    <n v="5.7246018043322628"/>
    <n v="7.2861236469545974"/>
    <n v="7.3218207544049836"/>
    <n v="7.3218207544049836"/>
    <n v="7.4305257373355396"/>
    <n v="7.4305257373355396"/>
    <n v="7.9962088376551055"/>
    <n v="78.894315884456049"/>
    <n v="10.743921848286419"/>
    <n v="10.743921848286419"/>
    <n v="10.743921848286419"/>
    <n v="10.743921848286419"/>
    <n v="10.743921848286419"/>
    <n v="10.743921848286419"/>
    <n v="11.393562682728989"/>
    <n v="12.043203517171561"/>
    <n v="12.043203517171561"/>
    <n v="12.140644504737187"/>
    <n v="12.140644504737187"/>
    <n v="12.716807294401548"/>
    <n v="136.94159711066652"/>
    <n v="15.309635996394521"/>
    <n v="15.309635996394521"/>
    <n v="15.309635996394521"/>
    <n v="15.309635996394521"/>
    <n v="15.309635996394521"/>
    <n v="15.309635996394521"/>
    <n v="15.309635996394521"/>
    <n v="15.309635996394521"/>
    <n v="15.309635996394521"/>
    <n v="15.309635996394521"/>
    <n v="15.309635996394521"/>
    <n v="15.309635996394521"/>
    <n v="183.71563195673426"/>
  </r>
  <r>
    <s v="DE Florida"/>
    <x v="31"/>
    <s v="Regulated &amp; Renewable Energy"/>
    <s v="PEF Fossil Hydro Maintenance Citrus CC BA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0"/>
    <n v="0"/>
    <n v="0.22700654099109144"/>
    <n v="0.22700654099109144"/>
    <n v="0.22700654099109144"/>
    <n v="0.22700654099109144"/>
    <n v="0.65018997752709118"/>
    <n v="0.86152657051000614"/>
    <n v="1.2746676459662747"/>
    <n v="1.2746676459662747"/>
    <n v="4.9690780039340128"/>
    <n v="2.0836696325615383"/>
    <n v="2.0836696325615383"/>
    <n v="2.0836696325615383"/>
    <n v="2.0836696325615383"/>
    <n v="2.0836696325615383"/>
    <n v="2.0836696325615383"/>
    <n v="2.0836696325615383"/>
    <n v="2.3424591118735383"/>
    <n v="2.7115134157295384"/>
    <n v="2.7115134157295384"/>
    <n v="2.7115134157295384"/>
    <n v="4.3842001422945867"/>
    <n v="29.446886929287508"/>
    <n v="4.3842001422945867"/>
    <n v="4.3842001422945867"/>
    <n v="4.3842001422945867"/>
    <n v="4.3842001422945867"/>
    <n v="4.3842001422945867"/>
    <n v="4.3842001422945867"/>
    <n v="7.0901505572455639"/>
    <n v="7.0901505572455639"/>
    <n v="7.6076226227239596"/>
    <n v="7.9977467812680541"/>
    <n v="7.9977467812680541"/>
    <n v="7.9977467812680541"/>
    <n v="72.086364934786772"/>
    <n v="13.938542905738782"/>
    <n v="13.938542905738782"/>
    <n v="13.938542905738782"/>
    <n v="14.118932482259025"/>
    <n v="14.118932482259025"/>
    <n v="14.118932482259025"/>
    <n v="17.774061020473191"/>
    <n v="17.854446029460981"/>
    <n v="17.854446029460981"/>
    <n v="18.099234799588508"/>
    <n v="18.099234799588508"/>
    <n v="19.380033485366805"/>
    <n v="193.23388232793238"/>
    <n v="25.784075235796845"/>
    <n v="25.784075235796845"/>
    <n v="25.784075235796845"/>
    <n v="25.784075235796845"/>
    <n v="25.784075235796845"/>
    <n v="25.784075235796845"/>
    <n v="27.261220924046381"/>
    <n v="28.73836661229592"/>
    <n v="28.73836661229592"/>
    <n v="28.957790812965005"/>
    <n v="28.957790812965005"/>
    <n v="30.263161286314208"/>
    <n v="327.62114847566346"/>
    <n v="36.221437586003802"/>
    <n v="36.221437586003802"/>
    <n v="36.221437586003802"/>
    <n v="36.221437586003802"/>
    <n v="36.221437586003802"/>
    <n v="36.221437586003802"/>
    <n v="36.221437586003802"/>
    <n v="36.221437586003802"/>
    <n v="36.221437586003802"/>
    <n v="36.221437586003802"/>
    <n v="36.221437586003802"/>
    <n v="36.221437586003802"/>
    <n v="434.65725103204551"/>
  </r>
  <r>
    <s v="DE Florida"/>
    <x v="31"/>
    <s v="Regulated &amp; Renewable Energy"/>
    <s v="PEF Fossil Hydro Maintenance Citrus CC BA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0"/>
    <n v="0"/>
    <n v="0"/>
    <n v="0.70727015156753126"/>
    <n v="0.70727015156753126"/>
    <n v="0.70727015156753126"/>
    <n v="0.70727015156753126"/>
    <n v="2.0883933042167704"/>
    <n v="2.6249772158867648"/>
    <n v="3.6581070356162066"/>
    <n v="3.6581070356162066"/>
    <n v="14.858665197606074"/>
    <n v="5.185803659112648"/>
    <n v="5.185803659112648"/>
    <n v="5.185803659112648"/>
    <n v="5.185803659112648"/>
    <n v="5.185803659112648"/>
    <n v="5.185803659112648"/>
    <n v="5.185803659112648"/>
    <n v="6.0304022673793947"/>
    <n v="7.2348668083657692"/>
    <n v="7.2348668083657692"/>
    <n v="7.2348668083657692"/>
    <n v="11.588095243015843"/>
    <n v="75.623723549281067"/>
    <n v="11.588095243015843"/>
    <n v="11.588095243015843"/>
    <n v="11.588095243015843"/>
    <n v="11.588095243015843"/>
    <n v="11.588095243015843"/>
    <n v="11.588095243015843"/>
    <n v="19.494414183812104"/>
    <n v="19.494414183812104"/>
    <n v="21.183261555027087"/>
    <n v="22.456490012287951"/>
    <n v="22.456490012287951"/>
    <n v="22.456490012287951"/>
    <n v="197.07013141761021"/>
    <n v="39.913483188272252"/>
    <n v="39.913483188272252"/>
    <n v="39.913483188272252"/>
    <n v="40.502211909582392"/>
    <n v="40.502211909582392"/>
    <n v="40.502211909582392"/>
    <n v="51.800884568737246"/>
    <n v="52.063233228048915"/>
    <n v="52.063233228048915"/>
    <n v="52.862138477499883"/>
    <n v="52.862138477499883"/>
    <n v="57.010618159392152"/>
    <n v="559.90933143279108"/>
    <n v="76.92754864335464"/>
    <n v="76.92754864335464"/>
    <n v="76.92754864335464"/>
    <n v="76.92754864335464"/>
    <n v="76.92754864335464"/>
    <n v="76.92754864335464"/>
    <n v="81.683757601402959"/>
    <n v="86.439966559451278"/>
    <n v="86.439966559451278"/>
    <n v="87.156091143545794"/>
    <n v="87.156091143545794"/>
    <n v="91.380357184726918"/>
    <n v="981.82152205225179"/>
    <n v="110.28300362065161"/>
    <n v="110.28300362065161"/>
    <n v="110.28300362065161"/>
    <n v="110.28300362065161"/>
    <n v="110.28300362065161"/>
    <n v="110.28300362065161"/>
    <n v="110.28300362065161"/>
    <n v="110.28300362065161"/>
    <n v="110.28300362065161"/>
    <n v="110.28300362065161"/>
    <n v="110.28300362065161"/>
    <n v="110.28300362065161"/>
    <n v="1323.3960434478195"/>
  </r>
  <r>
    <s v="DE Florida"/>
    <x v="31"/>
    <s v="Regulated &amp; Renewable Energy"/>
    <s v="PEF Fossil Hydro Maintenance Citrus CC BA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"/>
    <n v="0"/>
    <n v="0"/>
    <n v="1.4749477617330449E-2"/>
    <n v="1.4749477617330449E-2"/>
    <n v="1.4749477617330449E-2"/>
    <n v="1.4749477617330449E-2"/>
    <n v="4.3551548483220487E-2"/>
    <n v="5.4741519355673653E-2"/>
    <n v="7.6286504844066752E-2"/>
    <n v="7.6286504844066752E-2"/>
    <n v="0.3098639879963494"/>
    <n v="0.10814523252314739"/>
    <n v="0.10814523252314739"/>
    <n v="0.10814523252314739"/>
    <n v="0.10814523252314739"/>
    <n v="0.10814523252314739"/>
    <n v="0.10814523252314739"/>
    <n v="0.10814523252314739"/>
    <n v="0.12575857056752743"/>
    <n v="0.1508765862914675"/>
    <n v="0.1508765862914675"/>
    <n v="0.1508765862914675"/>
    <n v="0.24165921753596881"/>
    <n v="1.5770641746399308"/>
    <n v="0.24165921753596881"/>
    <n v="0.24165921753596881"/>
    <n v="0.24165921753596881"/>
    <n v="0.24165921753596881"/>
    <n v="0.24165921753596881"/>
    <n v="0.24165921753596881"/>
    <n v="0.40653776487254711"/>
    <n v="0.40653776487254711"/>
    <n v="0.44175696622820987"/>
    <n v="0.46830885609838224"/>
    <n v="0.46830885609838224"/>
    <n v="0.46830885609838224"/>
    <n v="4.1097143694842639"/>
    <n v="0.83235733913949139"/>
    <n v="0.83235733913949139"/>
    <n v="0.83235733913949139"/>
    <n v="0.84463470197869828"/>
    <n v="0.84463470197869828"/>
    <n v="0.84463470197869828"/>
    <n v="1.0802575064378517"/>
    <n v="1.0857285316556819"/>
    <n v="1.0857285316556819"/>
    <n v="1.1023889208410935"/>
    <n v="1.1023889208410935"/>
    <n v="1.1889014161047364"/>
    <n v="11.676369950890708"/>
    <n v="1.6042495835604169"/>
    <n v="1.6042495835604169"/>
    <n v="1.6042495835604169"/>
    <n v="1.6042495835604169"/>
    <n v="1.6042495835604169"/>
    <n v="1.6042495835604169"/>
    <n v="1.7034361250924641"/>
    <n v="1.8026226666245115"/>
    <n v="1.8026226666245115"/>
    <n v="1.817556832246531"/>
    <n v="1.817556832246531"/>
    <n v="1.9056502159190385"/>
    <n v="20.474942840116089"/>
    <n v="2.2998476649156676"/>
    <n v="2.2998476649156676"/>
    <n v="2.2998476649156676"/>
    <n v="2.2998476649156676"/>
    <n v="2.2998476649156676"/>
    <n v="2.2998476649156676"/>
    <n v="2.2998476649156676"/>
    <n v="2.2998476649156676"/>
    <n v="2.2998476649156676"/>
    <n v="2.2998476649156676"/>
    <n v="2.2998476649156676"/>
    <n v="2.2998476649156676"/>
    <n v="27.59817197898801"/>
  </r>
  <r>
    <s v="DE Florida"/>
    <x v="31"/>
    <s v="Regulated &amp; Renewable Energy"/>
    <s v="PEF Fossil Hydro Maintenance Citrus CC BA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0"/>
    <n v="0"/>
    <n v="0"/>
    <n v="0.10834615018936426"/>
    <n v="0.10834615018936426"/>
    <n v="0.10834615018936426"/>
    <n v="0.10834615018936426"/>
    <n v="0.31991930394863888"/>
    <n v="0.4021181652382671"/>
    <n v="0.56038249799065687"/>
    <n v="0.56038249799065687"/>
    <n v="2.2761870659256767"/>
    <n v="0.79440912479837111"/>
    <n v="0.79440912479837111"/>
    <n v="0.79440912479837111"/>
    <n v="0.79440912479837111"/>
    <n v="0.79440912479837111"/>
    <n v="0.79440912479837111"/>
    <n v="0.79440912479837111"/>
    <n v="0.92379251169542087"/>
    <n v="1.1083034736895709"/>
    <n v="1.1083034736895709"/>
    <n v="1.1083034736895709"/>
    <n v="1.7751710641624223"/>
    <n v="11.584737870515152"/>
    <n v="1.7751710641624223"/>
    <n v="1.7751710641624223"/>
    <n v="1.7751710641624223"/>
    <n v="1.7751710641624223"/>
    <n v="1.7751710641624223"/>
    <n v="1.7751710641624223"/>
    <n v="2.9863321956510527"/>
    <n v="2.9863321956510527"/>
    <n v="3.2450448824120506"/>
    <n v="3.4400893610623289"/>
    <n v="3.4400893610623289"/>
    <n v="3.4400893610623289"/>
    <n v="30.189003741875666"/>
    <n v="6.1143086849530466"/>
    <n v="6.1143086849530466"/>
    <n v="6.1143086849530466"/>
    <n v="6.2044956236566113"/>
    <n v="6.2044956236566113"/>
    <n v="6.2044956236566113"/>
    <n v="7.9353300441698931"/>
    <n v="7.9755190507528413"/>
    <n v="7.9755190507528413"/>
    <n v="8.097902783963363"/>
    <n v="8.097902783963363"/>
    <n v="8.7334054033787485"/>
    <n v="85.771992042810041"/>
    <n v="11.784463951409899"/>
    <n v="11.784463951409899"/>
    <n v="11.784463951409899"/>
    <n v="11.784463951409899"/>
    <n v="11.784463951409899"/>
    <n v="11.784463951409899"/>
    <n v="12.513064524237434"/>
    <n v="13.241665097064971"/>
    <n v="13.241665097064971"/>
    <n v="13.351367796331886"/>
    <n v="13.351367796331886"/>
    <n v="13.998480460656936"/>
    <n v="150.40439448014746"/>
    <n v="16.894163533391303"/>
    <n v="16.894163533391303"/>
    <n v="16.894163533391303"/>
    <n v="16.894163533391303"/>
    <n v="16.894163533391303"/>
    <n v="16.894163533391303"/>
    <n v="16.894163533391303"/>
    <n v="16.894163533391303"/>
    <n v="16.894163533391303"/>
    <n v="16.894163533391303"/>
    <n v="16.894163533391303"/>
    <n v="16.894163533391303"/>
    <n v="202.7299624006956"/>
  </r>
  <r>
    <s v="DE Florida"/>
    <x v="31"/>
    <s v="Regulated &amp; Renewable Energy"/>
    <s v="PEF Fossil Hydro Maintenance Citrus CC BA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0"/>
    <n v="6.2257527798586579E-3"/>
    <n v="6.2257527798586579E-3"/>
    <n v="6.2257527798586579E-3"/>
    <n v="6.2257527798586579E-3"/>
    <n v="1.8383103528898655E-2"/>
    <n v="2.3106388927417176E-2"/>
    <n v="3.2200524786084622E-2"/>
    <n v="3.2200524786084622E-2"/>
    <n v="0.13079355314791971"/>
    <n v="4.5648090019021675E-2"/>
    <n v="4.5648090019021675E-2"/>
    <n v="4.5648090019021675E-2"/>
    <n v="4.5648090019021675E-2"/>
    <n v="4.5648090019021675E-2"/>
    <n v="4.5648090019021675E-2"/>
    <n v="4.5648090019021675E-2"/>
    <n v="5.3082677950701672E-2"/>
    <n v="6.3684989454541679E-2"/>
    <n v="6.3684989454541679E-2"/>
    <n v="6.3684989454541679E-2"/>
    <n v="0.10200432750141909"/>
    <n v="0.66567860394889755"/>
    <n v="0.10200432750141909"/>
    <n v="0.10200432750141909"/>
    <n v="0.10200432750141909"/>
    <n v="0.10200432750141909"/>
    <n v="0.10200432750141909"/>
    <n v="0.10200432750141909"/>
    <n v="0.1716000372322955"/>
    <n v="0.1716000372322955"/>
    <n v="0.18646621479368428"/>
    <n v="0.19767388260574709"/>
    <n v="0.19767388260574709"/>
    <n v="0.19767388260574709"/>
    <n v="1.7347139020840312"/>
    <n v="0.35133982454283164"/>
    <n v="0.35133982454283164"/>
    <n v="0.35133982454283164"/>
    <n v="0.35652226418584371"/>
    <n v="0.35652226418584371"/>
    <n v="0.35652226418584371"/>
    <n v="0.45598076238503776"/>
    <n v="0.45829015556239494"/>
    <n v="0.45829015556239494"/>
    <n v="0.46532272945576897"/>
    <n v="0.46532272945576897"/>
    <n v="0.50184076224833341"/>
    <n v="4.928633560855725"/>
    <n v="0.67716316003639643"/>
    <n v="0.67716316003639643"/>
    <n v="0.67716316003639643"/>
    <n v="0.67716316003639643"/>
    <n v="0.67716316003639643"/>
    <n v="0.67716316003639643"/>
    <n v="0.71903077510860813"/>
    <n v="0.76089839018081984"/>
    <n v="0.76089839018081984"/>
    <n v="0.76720225380873841"/>
    <n v="0.76720225380873841"/>
    <n v="0.804387349651009"/>
    <n v="8.6425983729571136"/>
    <n v="0.9707818132840691"/>
    <n v="0.9707818132840691"/>
    <n v="0.9707818132840691"/>
    <n v="0.9707818132840691"/>
    <n v="0.9707818132840691"/>
    <n v="0.9707818132840691"/>
    <n v="0.9707818132840691"/>
    <n v="0.9707818132840691"/>
    <n v="0.9707818132840691"/>
    <n v="0.9707818132840691"/>
    <n v="0.9707818132840691"/>
    <n v="0.9707818132840691"/>
    <n v="11.649381759408833"/>
  </r>
  <r>
    <s v="DE Florida"/>
    <x v="31"/>
    <s v="Regulated &amp; Renewable Energy"/>
    <s v="PEF Fossil Hydro Maintenance Citrus Other BG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4209999999999959"/>
    <n v="0.24209999999999959"/>
    <n v="0.24209999999999959"/>
    <n v="0.24209999999999959"/>
    <n v="0.24209999999999959"/>
    <n v="0.24209999999999959"/>
    <n v="0.24209999999999959"/>
    <n v="0.24209999999999959"/>
    <n v="0.24209999999999959"/>
    <n v="0.24209999999999959"/>
    <n v="0.24209999999999959"/>
    <n v="0.24209999999999959"/>
    <n v="2.9051999999999953"/>
    <n v="1.4525999999999974"/>
    <n v="1.4525999999999974"/>
    <n v="1.4525999999999974"/>
    <n v="1.4525999999999974"/>
    <n v="1.4525999999999974"/>
    <n v="1.4525999999999974"/>
    <n v="1.4525999999999974"/>
    <n v="1.4525999999999974"/>
    <n v="1.4525999999999974"/>
    <n v="1.4525999999999974"/>
    <n v="1.4525999999999974"/>
    <n v="1.4525999999999974"/>
    <n v="17.431199999999965"/>
    <n v="2.7908749999999953"/>
    <n v="2.7908749999999953"/>
    <n v="2.7908749999999953"/>
    <n v="2.7908749999999953"/>
    <n v="2.7908749999999953"/>
    <n v="2.7908749999999953"/>
    <n v="2.7908749999999953"/>
    <n v="2.7908749999999953"/>
    <n v="2.7908749999999953"/>
    <n v="2.7908749999999953"/>
    <n v="2.7908749999999953"/>
    <n v="2.7908749999999953"/>
    <n v="33.490499999999948"/>
    <n v="4.2927916666666599"/>
    <n v="4.2927916666666599"/>
    <n v="4.2927916666666599"/>
    <n v="4.2927916666666599"/>
    <n v="4.2927916666666599"/>
    <n v="4.2927916666666599"/>
    <n v="4.2927916666666599"/>
    <n v="4.2927916666666599"/>
    <n v="4.2927916666666599"/>
    <n v="4.2927916666666599"/>
    <n v="4.2927916666666599"/>
    <n v="4.2927916666666599"/>
    <n v="51.513499999999915"/>
    <n v="8.2403666666666524"/>
    <n v="8.2403666666666524"/>
    <n v="8.2403666666666524"/>
    <n v="8.2403666666666524"/>
    <n v="8.2403666666666524"/>
    <n v="8.2403666666666524"/>
    <n v="8.2403666666666524"/>
    <n v="8.2403666666666524"/>
    <n v="8.2403666666666524"/>
    <n v="8.2403666666666524"/>
    <n v="8.2403666666666524"/>
    <n v="8.2403666666666524"/>
    <n v="98.884399999999857"/>
  </r>
  <r>
    <s v="DE Florida"/>
    <x v="31"/>
    <s v="Regulated &amp; Renewable Energy"/>
    <s v="PEF Fossil Hydro Maintenance Citrus Other BG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3999999999999992"/>
    <n v="0.53999999999999992"/>
    <n v="0.53999999999999992"/>
    <n v="0.53999999999999992"/>
    <n v="0.53999999999999992"/>
    <n v="0.53999999999999992"/>
    <n v="0.53999999999999992"/>
    <n v="0.53999999999999992"/>
    <n v="0.53999999999999992"/>
    <n v="0.53999999999999992"/>
    <n v="0.53999999999999992"/>
    <n v="0.53999999999999992"/>
    <n v="6.4799999999999995"/>
    <n v="3.2699999999999991"/>
    <n v="3.2699999999999991"/>
    <n v="3.2699999999999991"/>
    <n v="3.2699999999999991"/>
    <n v="3.2699999999999991"/>
    <n v="3.2699999999999991"/>
    <n v="3.2699999999999991"/>
    <n v="3.2699999999999991"/>
    <n v="3.2699999999999991"/>
    <n v="3.2699999999999991"/>
    <n v="3.2699999999999991"/>
    <n v="3.2699999999999991"/>
    <n v="39.239999999999981"/>
    <n v="6.2849999999999975"/>
    <n v="6.2849999999999975"/>
    <n v="6.2849999999999975"/>
    <n v="6.2849999999999975"/>
    <n v="6.2849999999999975"/>
    <n v="6.2849999999999975"/>
    <n v="6.2849999999999975"/>
    <n v="6.2849999999999975"/>
    <n v="6.2849999999999975"/>
    <n v="6.2849999999999975"/>
    <n v="6.2849999999999975"/>
    <n v="6.2849999999999975"/>
    <n v="75.419999999999973"/>
    <n v="9.6674999999999969"/>
    <n v="9.6674999999999969"/>
    <n v="9.6674999999999969"/>
    <n v="9.6674999999999969"/>
    <n v="9.6674999999999969"/>
    <n v="9.6674999999999969"/>
    <n v="9.6674999999999969"/>
    <n v="9.6674999999999969"/>
    <n v="9.6674999999999969"/>
    <n v="9.6674999999999969"/>
    <n v="9.6674999999999969"/>
    <n v="9.6674999999999969"/>
    <n v="116.00999999999993"/>
    <n v="18.557499999999997"/>
    <n v="18.557499999999997"/>
    <n v="18.557499999999997"/>
    <n v="18.557499999999997"/>
    <n v="18.557499999999997"/>
    <n v="18.557499999999997"/>
    <n v="18.557499999999997"/>
    <n v="18.557499999999997"/>
    <n v="18.557499999999997"/>
    <n v="18.557499999999997"/>
    <n v="18.557499999999997"/>
    <n v="18.557499999999997"/>
    <n v="222.69000000000003"/>
  </r>
  <r>
    <s v="DE Florida"/>
    <x v="31"/>
    <s v="Regulated &amp; Renewable Energy"/>
    <s v="PEF Fossil Hydro Maintenance Citrus Other BG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031999999999999"/>
    <n v="1.8031999999999999"/>
    <n v="1.8031999999999999"/>
    <n v="1.8031999999999999"/>
    <n v="1.8031999999999999"/>
    <n v="1.8031999999999999"/>
    <n v="1.8031999999999999"/>
    <n v="1.8031999999999999"/>
    <n v="1.8031999999999999"/>
    <n v="1.8031999999999999"/>
    <n v="1.8031999999999999"/>
    <n v="1.8031999999999999"/>
    <n v="21.638400000000001"/>
    <n v="10.690399999999999"/>
    <n v="10.690399999999999"/>
    <n v="10.690399999999999"/>
    <n v="10.690399999999999"/>
    <n v="10.690399999999999"/>
    <n v="10.690399999999999"/>
    <n v="10.690399999999999"/>
    <n v="10.690399999999999"/>
    <n v="10.690399999999999"/>
    <n v="10.690399999999999"/>
    <n v="10.690399999999999"/>
    <n v="10.690399999999999"/>
    <n v="128.28479999999999"/>
    <n v="20.532866666666663"/>
    <n v="20.532866666666663"/>
    <n v="20.532866666666663"/>
    <n v="20.532866666666663"/>
    <n v="20.532866666666663"/>
    <n v="20.532866666666663"/>
    <n v="20.532866666666663"/>
    <n v="20.532866666666663"/>
    <n v="20.532866666666663"/>
    <n v="20.532866666666663"/>
    <n v="20.532866666666663"/>
    <n v="20.532866666666663"/>
    <n v="246.39440000000002"/>
    <n v="31.569416666666665"/>
    <n v="31.569416666666665"/>
    <n v="31.569416666666665"/>
    <n v="31.569416666666665"/>
    <n v="31.569416666666665"/>
    <n v="31.569416666666665"/>
    <n v="31.569416666666665"/>
    <n v="31.569416666666665"/>
    <n v="31.569416666666665"/>
    <n v="31.569416666666665"/>
    <n v="31.569416666666665"/>
    <n v="31.569416666666665"/>
    <n v="378.83299999999991"/>
    <n v="60.586983333333329"/>
    <n v="60.586983333333329"/>
    <n v="60.586983333333329"/>
    <n v="60.586983333333329"/>
    <n v="60.586983333333329"/>
    <n v="60.586983333333329"/>
    <n v="60.586983333333329"/>
    <n v="60.586983333333329"/>
    <n v="60.586983333333329"/>
    <n v="60.586983333333329"/>
    <n v="60.586983333333329"/>
    <n v="60.586983333333329"/>
    <n v="727.04380000000003"/>
  </r>
  <r>
    <s v="DE Florida"/>
    <x v="31"/>
    <s v="Regulated &amp; Renewable Energy"/>
    <s v="PEF Fossil Hydro Maintenance Citrus Other BG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900000000000053E-2"/>
    <n v="2.7900000000000053E-2"/>
    <n v="2.7900000000000053E-2"/>
    <n v="2.7900000000000053E-2"/>
    <n v="2.7900000000000053E-2"/>
    <n v="2.7900000000000053E-2"/>
    <n v="2.7900000000000053E-2"/>
    <n v="2.7900000000000053E-2"/>
    <n v="2.7900000000000053E-2"/>
    <n v="2.7900000000000053E-2"/>
    <n v="2.7900000000000053E-2"/>
    <n v="2.7900000000000053E-2"/>
    <n v="0.3348000000000006"/>
    <n v="0.22320000000000043"/>
    <n v="0.22320000000000043"/>
    <n v="0.22320000000000043"/>
    <n v="0.22320000000000043"/>
    <n v="0.22320000000000043"/>
    <n v="0.22320000000000043"/>
    <n v="0.22320000000000043"/>
    <n v="0.22320000000000043"/>
    <n v="0.22320000000000043"/>
    <n v="0.22320000000000043"/>
    <n v="0.22320000000000043"/>
    <n v="0.22320000000000043"/>
    <n v="2.6784000000000048"/>
    <n v="0.42780000000000079"/>
    <n v="0.42780000000000079"/>
    <n v="0.42780000000000079"/>
    <n v="0.42780000000000079"/>
    <n v="0.42780000000000079"/>
    <n v="0.42780000000000079"/>
    <n v="0.42780000000000079"/>
    <n v="0.42780000000000079"/>
    <n v="0.42780000000000079"/>
    <n v="0.42780000000000079"/>
    <n v="0.42780000000000079"/>
    <n v="0.42780000000000079"/>
    <n v="5.1336000000000084"/>
    <n v="0.6579750000000012"/>
    <n v="0.6579750000000012"/>
    <n v="0.6579750000000012"/>
    <n v="0.6579750000000012"/>
    <n v="0.6579750000000012"/>
    <n v="0.6579750000000012"/>
    <n v="0.6579750000000012"/>
    <n v="0.6579750000000012"/>
    <n v="0.6579750000000012"/>
    <n v="0.6579750000000012"/>
    <n v="0.6579750000000012"/>
    <n v="0.6579750000000012"/>
    <n v="7.8957000000000148"/>
    <n v="1.2624750000000025"/>
    <n v="1.2624750000000025"/>
    <n v="1.2624750000000025"/>
    <n v="1.2624750000000025"/>
    <n v="1.2624750000000025"/>
    <n v="1.2624750000000025"/>
    <n v="1.2624750000000025"/>
    <n v="1.2624750000000025"/>
    <n v="1.2624750000000025"/>
    <n v="1.2624750000000025"/>
    <n v="1.2624750000000025"/>
    <n v="1.2624750000000025"/>
    <n v="15.149700000000026"/>
  </r>
  <r>
    <s v="DE Florida"/>
    <x v="31"/>
    <s v="Regulated &amp; Renewable Energy"/>
    <s v="PEF Fossil Hydro Maintenance Citrus Other BG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499999999999964"/>
    <n v="0.28499999999999964"/>
    <n v="0.28499999999999964"/>
    <n v="0.28499999999999964"/>
    <n v="0.28499999999999964"/>
    <n v="0.28499999999999964"/>
    <n v="0.28499999999999964"/>
    <n v="0.28499999999999964"/>
    <n v="0.28499999999999964"/>
    <n v="0.28499999999999964"/>
    <n v="0.28499999999999964"/>
    <n v="0.28499999999999964"/>
    <n v="3.4199999999999959"/>
    <n v="1.6529999999999978"/>
    <n v="1.6529999999999978"/>
    <n v="1.6529999999999978"/>
    <n v="1.6529999999999978"/>
    <n v="1.6529999999999978"/>
    <n v="1.6529999999999978"/>
    <n v="1.6529999999999978"/>
    <n v="1.6529999999999978"/>
    <n v="1.6529999999999978"/>
    <n v="1.6529999999999978"/>
    <n v="1.6529999999999978"/>
    <n v="1.6529999999999978"/>
    <n v="19.835999999999981"/>
    <n v="3.1611249999999962"/>
    <n v="3.1611249999999962"/>
    <n v="3.1611249999999962"/>
    <n v="3.1611249999999962"/>
    <n v="3.1611249999999962"/>
    <n v="3.1611249999999962"/>
    <n v="3.1611249999999962"/>
    <n v="3.1611249999999962"/>
    <n v="3.1611249999999962"/>
    <n v="3.1611249999999962"/>
    <n v="3.1611249999999962"/>
    <n v="3.1611249999999962"/>
    <n v="37.933499999999952"/>
    <n v="4.8521249999999938"/>
    <n v="4.8521249999999938"/>
    <n v="4.8521249999999938"/>
    <n v="4.8521249999999938"/>
    <n v="4.8521249999999938"/>
    <n v="4.8521249999999938"/>
    <n v="4.8521249999999938"/>
    <n v="4.8521249999999938"/>
    <n v="4.8521249999999938"/>
    <n v="4.8521249999999938"/>
    <n v="4.8521249999999938"/>
    <n v="4.8521249999999938"/>
    <n v="58.225499999999926"/>
    <n v="9.2981249999999882"/>
    <n v="9.2981249999999882"/>
    <n v="9.2981249999999882"/>
    <n v="9.2981249999999882"/>
    <n v="9.2981249999999882"/>
    <n v="9.2981249999999882"/>
    <n v="9.2981249999999882"/>
    <n v="9.2981249999999882"/>
    <n v="9.2981249999999882"/>
    <n v="9.2981249999999882"/>
    <n v="9.2981249999999882"/>
    <n v="9.2981249999999882"/>
    <n v="111.57749999999983"/>
  </r>
  <r>
    <s v="DE Florida"/>
    <x v="31"/>
    <s v="Regulated &amp; Renewable Energy"/>
    <s v="PEF Fossil Hydro Maintenance Citrus Other BG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7199999999999996E-2"/>
    <n v="6.7199999999999996E-2"/>
    <n v="6.7199999999999996E-2"/>
    <n v="6.7199999999999996E-2"/>
    <n v="6.7199999999999996E-2"/>
    <n v="6.7199999999999996E-2"/>
    <n v="6.7199999999999996E-2"/>
    <n v="6.7199999999999996E-2"/>
    <n v="6.7199999999999996E-2"/>
    <n v="6.7199999999999996E-2"/>
    <n v="6.7199999999999996E-2"/>
    <n v="6.7199999999999996E-2"/>
    <n v="0.80640000000000012"/>
    <n v="0.154"/>
    <n v="0.154"/>
    <n v="0.154"/>
    <n v="0.154"/>
    <n v="0.154"/>
    <n v="0.154"/>
    <n v="0.154"/>
    <n v="0.154"/>
    <n v="0.154"/>
    <n v="0.154"/>
    <n v="0.154"/>
    <n v="0.154"/>
    <n v="1.8479999999999996"/>
    <n v="0.252"/>
    <n v="0.252"/>
    <n v="0.252"/>
    <n v="0.252"/>
    <n v="0.252"/>
    <n v="0.252"/>
    <n v="0.252"/>
    <n v="0.252"/>
    <n v="0.252"/>
    <n v="0.252"/>
    <n v="0.252"/>
    <n v="0.252"/>
    <n v="3.0239999999999991"/>
    <n v="0.50679999999999992"/>
    <n v="0.50679999999999992"/>
    <n v="0.50679999999999992"/>
    <n v="0.50679999999999992"/>
    <n v="0.50679999999999992"/>
    <n v="0.50679999999999992"/>
    <n v="0.50679999999999992"/>
    <n v="0.50679999999999992"/>
    <n v="0.50679999999999992"/>
    <n v="0.50679999999999992"/>
    <n v="0.50679999999999992"/>
    <n v="0.50679999999999992"/>
    <n v="6.0816000000000008"/>
  </r>
  <r>
    <s v="DE Florida"/>
    <x v="31"/>
    <s v="Regulated &amp; Renewable Energy"/>
    <s v="PEF Fossil Hydro Maintenance CR 4&amp;5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109015008565322"/>
    <n v="0.4638585091034661"/>
    <n v="0.4638585091034661"/>
    <n v="0.4638585091034661"/>
    <n v="0.4638585091034661"/>
    <n v="0.4638585091034661"/>
    <n v="3.5074214257498646"/>
    <n v="5.957804121352849"/>
    <n v="19.598874611503678"/>
    <n v="19.598874611503678"/>
    <n v="19.598874611503678"/>
    <n v="21.108172970028811"/>
    <n v="23.128116823283577"/>
    <n v="25.289413418314481"/>
    <n v="25.289413418314481"/>
    <n v="25.289413418314481"/>
    <n v="25.289413418314481"/>
    <n v="25.289413418314481"/>
    <n v="25.898088829125101"/>
    <n v="28.80899754619654"/>
    <n v="284.18706709471752"/>
    <n v="28.80899754619654"/>
    <n v="28.80899754619654"/>
    <n v="28.80899754619654"/>
    <n v="33.288349270940088"/>
    <n v="35.577174851938949"/>
    <n v="35.577174851938949"/>
    <n v="35.577174851938949"/>
    <n v="35.577174851938949"/>
    <n v="35.994439301575049"/>
    <n v="35.994439301575049"/>
    <n v="36.084454817799099"/>
    <n v="36.084454817799099"/>
    <n v="406.18182955603373"/>
    <n v="39.242602080225574"/>
    <n v="39.242602080225574"/>
    <n v="39.242602080225574"/>
    <n v="39.734770096632879"/>
    <n v="40.077551342024805"/>
    <n v="40.077551342024805"/>
    <n v="40.077551342024805"/>
    <n v="40.077551342024805"/>
    <n v="40.077551342024805"/>
    <n v="40.077551342024805"/>
    <n v="40.077551342024805"/>
    <n v="40.334660271091863"/>
    <n v="478.34009600257497"/>
    <n v="45.50332757463039"/>
    <n v="45.50332757463039"/>
    <n v="45.50332757463039"/>
    <n v="45.50332757463039"/>
    <n v="45.50332757463039"/>
    <n v="45.50332757463039"/>
    <n v="45.50332757463039"/>
    <n v="45.50332757463039"/>
    <n v="45.50332757463039"/>
    <n v="45.50332757463039"/>
    <n v="45.50332757463039"/>
    <n v="45.50332757463039"/>
    <n v="546.03993089556457"/>
    <n v="48.630735101817812"/>
    <n v="48.630735101817812"/>
    <n v="48.630735101817812"/>
    <n v="48.630735101817812"/>
    <n v="48.630735101817812"/>
    <n v="48.630735101817812"/>
    <n v="48.630735101817812"/>
    <n v="48.630735101817812"/>
    <n v="48.630735101817812"/>
    <n v="48.630735101817812"/>
    <n v="48.630735101817812"/>
    <n v="48.630735101817812"/>
    <n v="583.56882122181378"/>
  </r>
  <r>
    <s v="DE Florida"/>
    <x v="31"/>
    <s v="Regulated &amp; Renewable Energy"/>
    <s v="PEF Fossil Hydro Maintenance CR 4&amp;5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257916572374943"/>
    <n v="2.2143447463131718"/>
    <n v="2.2143447463131718"/>
    <n v="2.2143447463131718"/>
    <n v="2.2143447463131718"/>
    <n v="2.2143447463131718"/>
    <n v="16.743554456350562"/>
    <n v="28.441069845153915"/>
    <n v="43.171959333136769"/>
    <n v="43.171959333136769"/>
    <n v="43.171959333136769"/>
    <n v="48.021574825817481"/>
    <n v="52.547867040060623"/>
    <n v="57.687863217720491"/>
    <n v="57.687863217720491"/>
    <n v="57.687863217720491"/>
    <n v="57.687863217720491"/>
    <n v="57.687863217720491"/>
    <n v="59.717372387757166"/>
    <n v="67.400408359816538"/>
    <n v="645.64241670146475"/>
    <n v="67.400408359816538"/>
    <n v="67.400408359816538"/>
    <n v="67.400408359816538"/>
    <n v="79.951475633531658"/>
    <n v="86.967696864367468"/>
    <n v="86.967696864367468"/>
    <n v="86.967696864367468"/>
    <n v="86.967696864367468"/>
    <n v="88.959610484162013"/>
    <n v="88.959610484162013"/>
    <n v="89.389321505352299"/>
    <n v="89.389321505352299"/>
    <n v="986.72135214947969"/>
    <n v="100.43046728427997"/>
    <n v="100.43046728427997"/>
    <n v="100.43046728427997"/>
    <n v="102.74805803827999"/>
    <n v="104.38441350522181"/>
    <n v="104.38441350522181"/>
    <n v="104.38441350522181"/>
    <n v="104.38441350522181"/>
    <n v="104.38441350522181"/>
    <n v="104.38441350522181"/>
    <n v="104.38441350522181"/>
    <n v="105.61178987815438"/>
    <n v="1240.3421443058271"/>
    <n v="125.46439760438717"/>
    <n v="125.46439760438717"/>
    <n v="125.46439760438717"/>
    <n v="125.46439760438717"/>
    <n v="125.46439760438717"/>
    <n v="125.46439760438717"/>
    <n v="125.46439760438717"/>
    <n v="125.46439760438717"/>
    <n v="125.46439760438717"/>
    <n v="125.46439760438717"/>
    <n v="125.46439760438717"/>
    <n v="125.46439760438717"/>
    <n v="1505.5727712526461"/>
    <n v="138.15167195697938"/>
    <n v="138.15167195697938"/>
    <n v="138.15167195697938"/>
    <n v="138.15167195697938"/>
    <n v="138.15167195697938"/>
    <n v="138.15167195697938"/>
    <n v="138.15167195697938"/>
    <n v="138.15167195697938"/>
    <n v="138.15167195697938"/>
    <n v="138.15167195697938"/>
    <n v="138.15167195697938"/>
    <n v="138.15167195697938"/>
    <n v="1657.8200634837531"/>
  </r>
  <r>
    <s v="DE Florida"/>
    <x v="31"/>
    <s v="Regulated &amp; Renewable Energy"/>
    <s v="PEF Fossil Hydro Maintenance CR 4&amp;5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081867452691584"/>
    <n v="0.46289790109552903"/>
    <n v="0.46289790109552903"/>
    <n v="0.46289790109552903"/>
    <n v="0.46289790109552903"/>
    <n v="0.46289790109552903"/>
    <n v="3.5001578808484304"/>
    <n v="5.9454660608529917"/>
    <n v="7.8982746583625278"/>
    <n v="7.8982746583625278"/>
    <n v="7.8982746583625278"/>
    <n v="8.8593994541307826"/>
    <n v="9.6912024860147117"/>
    <n v="10.649931681134289"/>
    <n v="10.649931681134289"/>
    <n v="10.649931681134289"/>
    <n v="10.649931681134289"/>
    <n v="10.649931681134289"/>
    <n v="11.054600962892938"/>
    <n v="12.521789522460351"/>
    <n v="119.07147480625781"/>
    <n v="12.521789522460351"/>
    <n v="12.521789522460351"/>
    <n v="12.521789522460351"/>
    <n v="14.948052462487738"/>
    <n v="16.327336091656587"/>
    <n v="16.327336091656587"/>
    <n v="16.327336091656587"/>
    <n v="16.327336091656587"/>
    <n v="16.743736213434214"/>
    <n v="16.743736213434214"/>
    <n v="16.833565270163728"/>
    <n v="16.833565270163728"/>
    <n v="184.977368363691"/>
    <n v="19.051445603660905"/>
    <n v="19.051445603660905"/>
    <n v="19.051445603660905"/>
    <n v="19.535213338647555"/>
    <n v="19.877285433203493"/>
    <n v="19.877285433203493"/>
    <n v="19.877285433203493"/>
    <n v="19.877285433203493"/>
    <n v="19.877285433203493"/>
    <n v="19.877285433203493"/>
    <n v="19.877285433203493"/>
    <n v="20.133862451571137"/>
    <n v="235.96441063362587"/>
    <n v="24.176155254348178"/>
    <n v="24.176155254348178"/>
    <n v="24.176155254348178"/>
    <n v="24.176155254348178"/>
    <n v="24.176155254348178"/>
    <n v="24.176155254348178"/>
    <n v="24.176155254348178"/>
    <n v="24.176155254348178"/>
    <n v="24.176155254348178"/>
    <n v="24.176155254348178"/>
    <n v="24.176155254348178"/>
    <n v="24.176155254348178"/>
    <n v="290.11386305217815"/>
    <n v="26.778238702365513"/>
    <n v="26.778238702365513"/>
    <n v="26.778238702365513"/>
    <n v="26.778238702365513"/>
    <n v="26.778238702365513"/>
    <n v="26.778238702365513"/>
    <n v="26.778238702365513"/>
    <n v="26.778238702365513"/>
    <n v="26.778238702365513"/>
    <n v="26.778238702365513"/>
    <n v="26.778238702365513"/>
    <n v="26.778238702365513"/>
    <n v="321.33886442838616"/>
  </r>
  <r>
    <s v="DE Florida"/>
    <x v="31"/>
    <s v="Regulated &amp; Renewable Energy"/>
    <s v="PEF Fossil Hydro Maintenance CR 4&amp;5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1068139422080038E-2"/>
    <n v="0.21608775401920002"/>
    <n v="0.21608775401920002"/>
    <n v="0.21608775401920002"/>
    <n v="0.21608775401920002"/>
    <n v="0.21608775401920002"/>
    <n v="1.6339267328608016"/>
    <n v="2.7754336423788817"/>
    <n v="3.6870342844784352"/>
    <n v="3.6870342844784352"/>
    <n v="3.6870342844784352"/>
    <n v="4.1357019020204389"/>
    <n v="4.52400016070938"/>
    <n v="4.9715494755706526"/>
    <n v="4.9715494755706526"/>
    <n v="4.9715494755706526"/>
    <n v="4.9715494755706526"/>
    <n v="4.9715494755706526"/>
    <n v="5.160455227808538"/>
    <n v="5.845361078125106"/>
    <n v="55.584368599952043"/>
    <n v="5.845361078125106"/>
    <n v="5.845361078125106"/>
    <n v="5.845361078125106"/>
    <n v="6.9779748369353793"/>
    <n v="7.6218433232700242"/>
    <n v="7.6218433232700242"/>
    <n v="7.6218433232700242"/>
    <n v="7.6218433232700242"/>
    <n v="7.8162240028165071"/>
    <n v="7.8162240028165071"/>
    <n v="7.8581573072919264"/>
    <n v="7.8581573072919264"/>
    <n v="86.350193984607685"/>
    <n v="8.8934930751293617"/>
    <n v="8.8934930751293617"/>
    <n v="8.8934930751293617"/>
    <n v="9.1193226052361798"/>
    <n v="9.2790066374546729"/>
    <n v="9.2790066374546729"/>
    <n v="9.2790066374546729"/>
    <n v="9.2790066374546729"/>
    <n v="9.2790066374546729"/>
    <n v="9.2790066374546729"/>
    <n v="9.2790066374546729"/>
    <n v="9.3987803738090818"/>
    <n v="110.15162866661603"/>
    <n v="11.285778148200906"/>
    <n v="11.285778148200906"/>
    <n v="11.285778148200906"/>
    <n v="11.285778148200906"/>
    <n v="11.285778148200906"/>
    <n v="11.285778148200906"/>
    <n v="11.285778148200906"/>
    <n v="11.285778148200906"/>
    <n v="11.285778148200906"/>
    <n v="11.285778148200906"/>
    <n v="11.285778148200906"/>
    <n v="11.285778148200906"/>
    <n v="135.42933777841088"/>
    <n v="12.500466821154836"/>
    <n v="12.500466821154836"/>
    <n v="12.500466821154836"/>
    <n v="12.500466821154836"/>
    <n v="12.500466821154836"/>
    <n v="12.500466821154836"/>
    <n v="12.500466821154836"/>
    <n v="12.500466821154836"/>
    <n v="12.500466821154836"/>
    <n v="12.500466821154836"/>
    <n v="12.500466821154836"/>
    <n v="12.500466821154836"/>
    <n v="150.00560185385802"/>
  </r>
  <r>
    <s v="DE Florida"/>
    <x v="31"/>
    <s v="Regulated &amp; Renewable Energy"/>
    <s v="PEF Fossil Hydro Maintenance CR 4&amp;5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257259862708338E-2"/>
    <n v="5.7525819576041665E-2"/>
    <n v="5.7525819576041665E-2"/>
    <n v="5.7525819576041665E-2"/>
    <n v="5.7525819576041665E-2"/>
    <n v="5.7525819576041665E-2"/>
    <n v="0.43497594235104203"/>
    <n v="0.7388623000939587"/>
    <n v="0.9815441415562155"/>
    <n v="0.9815441415562155"/>
    <n v="0.9815441415562155"/>
    <n v="1.100986229024256"/>
    <n v="1.2043570825574297"/>
    <n v="1.3235014609834419"/>
    <n v="1.3235014609834419"/>
    <n v="1.3235014609834419"/>
    <n v="1.3235014609834419"/>
    <n v="1.3235014609834419"/>
    <n v="1.3737910216734357"/>
    <n v="1.5561232901109407"/>
    <n v="14.797397352951918"/>
    <n v="1.5561232901109407"/>
    <n v="1.5561232901109407"/>
    <n v="1.5561232901109407"/>
    <n v="1.8576434188036681"/>
    <n v="2.0290519191192939"/>
    <n v="2.0290519191192939"/>
    <n v="2.0290519191192939"/>
    <n v="2.0290519191192939"/>
    <n v="2.0807995864619233"/>
    <n v="2.0807995864619233"/>
    <n v="2.0919629937287056"/>
    <n v="2.0919629937287056"/>
    <n v="22.987746125994924"/>
    <n v="2.3675871629323639"/>
    <n v="2.3675871629323639"/>
    <n v="2.3675871629323639"/>
    <n v="2.4277068716807459"/>
    <n v="2.4702175117438139"/>
    <n v="2.4702175117438139"/>
    <n v="2.4702175117438139"/>
    <n v="2.4702175117438139"/>
    <n v="2.4702175117438139"/>
    <n v="2.4702175117438139"/>
    <n v="2.4702175117438139"/>
    <n v="2.502103343560762"/>
    <n v="29.324094286245302"/>
    <n v="3.0044543142683571"/>
    <n v="3.0044543142683571"/>
    <n v="3.0044543142683571"/>
    <n v="3.0044543142683571"/>
    <n v="3.0044543142683571"/>
    <n v="3.0044543142683571"/>
    <n v="3.0044543142683571"/>
    <n v="3.0044543142683571"/>
    <n v="3.0044543142683571"/>
    <n v="3.0044543142683571"/>
    <n v="3.0044543142683571"/>
    <n v="3.0044543142683571"/>
    <n v="36.053451771220288"/>
    <n v="3.327819741337382"/>
    <n v="3.327819741337382"/>
    <n v="3.327819741337382"/>
    <n v="3.327819741337382"/>
    <n v="3.327819741337382"/>
    <n v="3.327819741337382"/>
    <n v="3.327819741337382"/>
    <n v="3.327819741337382"/>
    <n v="3.327819741337382"/>
    <n v="3.327819741337382"/>
    <n v="3.327819741337382"/>
    <n v="3.327819741337382"/>
    <n v="39.933836896048575"/>
  </r>
  <r>
    <s v="DE Florida"/>
    <x v="31"/>
    <s v="Regulated &amp; Renewable Energy"/>
    <s v="PEF Fossil Hydro Maintenance Crystal River Other BA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409311318599968"/>
    <n v="0.61409311318599968"/>
    <n v="0.61409311318599968"/>
    <n v="0.61409311318599968"/>
    <n v="0.61409311318599968"/>
    <n v="0.61409311318599968"/>
    <n v="0.61409311318599968"/>
    <n v="0.61409311318599968"/>
    <n v="0.61409311318599968"/>
    <n v="0.61409311318599968"/>
    <n v="0.61409311318599968"/>
    <n v="0.61409311318599968"/>
    <n v="7.3691173582319962"/>
    <n v="3.6591729243719979"/>
    <n v="3.6591729243719979"/>
    <n v="3.6591729243719979"/>
    <n v="3.6591729243719979"/>
    <n v="3.6591729243719979"/>
    <n v="3.6591729243719979"/>
    <n v="3.6591729243719979"/>
    <n v="3.6591729243719979"/>
    <n v="3.6591729243719979"/>
    <n v="3.6591729243719979"/>
    <n v="3.6591729243719979"/>
    <n v="3.6591729243719979"/>
    <n v="43.910075092463984"/>
    <n v="7.0297332201553298"/>
    <n v="7.0297332201553298"/>
    <n v="7.0297332201553298"/>
    <n v="7.0297332201553298"/>
    <n v="7.0297332201553298"/>
    <n v="7.0297332201553298"/>
    <n v="7.0297332201553298"/>
    <n v="7.0297332201553298"/>
    <n v="7.0297332201553298"/>
    <n v="7.0297332201553298"/>
    <n v="7.0297332201553298"/>
    <n v="7.0297332201553298"/>
    <n v="84.356798641863975"/>
    <n v="10.809674745405328"/>
    <n v="10.809674745405328"/>
    <n v="10.809674745405328"/>
    <n v="10.809674745405328"/>
    <n v="10.809674745405328"/>
    <n v="10.809674745405328"/>
    <n v="10.809674745405328"/>
    <n v="10.809674745405328"/>
    <n v="10.809674745405328"/>
    <n v="10.809674745405328"/>
    <n v="10.809674745405328"/>
    <n v="10.809674745405328"/>
    <n v="129.71609694486395"/>
    <n v="10.809674745405328"/>
    <n v="10.809674745405328"/>
    <n v="10.809674745405328"/>
    <n v="10.809674745405328"/>
    <n v="10.809674745405328"/>
    <n v="10.809674745405328"/>
    <n v="10.809674745405328"/>
    <n v="10.809674745405328"/>
    <n v="10.809674745405328"/>
    <n v="10.809674745405328"/>
    <n v="10.809674745405328"/>
    <n v="10.809674745405328"/>
    <n v="129.71609694486395"/>
  </r>
  <r>
    <s v="DE Florida"/>
    <x v="31"/>
    <s v="Regulated &amp; Renewable Energy"/>
    <s v="PEF Fossil Hydro Maintenance Crystal River Other BA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31527248495998"/>
    <n v="2.931527248495998"/>
    <n v="2.931527248495998"/>
    <n v="2.931527248495998"/>
    <n v="2.931527248495998"/>
    <n v="2.931527248495998"/>
    <n v="2.931527248495998"/>
    <n v="2.931527248495998"/>
    <n v="2.931527248495998"/>
    <n v="2.931527248495998"/>
    <n v="2.931527248495998"/>
    <n v="2.931527248495998"/>
    <n v="35.178326981951969"/>
    <n v="17.467978231535987"/>
    <n v="17.467978231535987"/>
    <n v="17.467978231535987"/>
    <n v="17.467978231535987"/>
    <n v="17.467978231535987"/>
    <n v="17.467978231535987"/>
    <n v="17.467978231535987"/>
    <n v="17.467978231535987"/>
    <n v="17.467978231535987"/>
    <n v="17.467978231535987"/>
    <n v="17.467978231535987"/>
    <n v="17.467978231535987"/>
    <n v="209.6157387784319"/>
    <n v="33.558191810077645"/>
    <n v="33.558191810077645"/>
    <n v="33.558191810077645"/>
    <n v="33.558191810077645"/>
    <n v="33.558191810077645"/>
    <n v="33.558191810077645"/>
    <n v="33.558191810077645"/>
    <n v="33.558191810077645"/>
    <n v="33.558191810077645"/>
    <n v="33.558191810077645"/>
    <n v="33.558191810077645"/>
    <n v="33.558191810077645"/>
    <n v="402.69830172093162"/>
    <n v="51.60268919853597"/>
    <n v="51.60268919853597"/>
    <n v="51.60268919853597"/>
    <n v="51.60268919853597"/>
    <n v="51.60268919853597"/>
    <n v="51.60268919853597"/>
    <n v="51.60268919853597"/>
    <n v="51.60268919853597"/>
    <n v="51.60268919853597"/>
    <n v="51.60268919853597"/>
    <n v="51.60268919853597"/>
    <n v="51.60268919853597"/>
    <n v="619.23227038243158"/>
    <n v="51.60268919853597"/>
    <n v="51.60268919853597"/>
    <n v="51.60268919853597"/>
    <n v="51.60268919853597"/>
    <n v="51.60268919853597"/>
    <n v="51.60268919853597"/>
    <n v="51.60268919853597"/>
    <n v="51.60268919853597"/>
    <n v="51.60268919853597"/>
    <n v="51.60268919853597"/>
    <n v="51.60268919853597"/>
    <n v="51.60268919853597"/>
    <n v="619.23227038243158"/>
  </r>
  <r>
    <s v="DE Florida"/>
    <x v="31"/>
    <s v="Regulated &amp; Renewable Energy"/>
    <s v="PEF Fossil Hydro Maintenance Crystal River Other BA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1282138333900027"/>
    <n v="0.61282138333900027"/>
    <n v="0.61282138333900027"/>
    <n v="0.61282138333900027"/>
    <n v="0.61282138333900027"/>
    <n v="0.61282138333900027"/>
    <n v="0.61282138333900027"/>
    <n v="0.61282138333900027"/>
    <n v="0.61282138333900027"/>
    <n v="0.61282138333900027"/>
    <n v="0.61282138333900027"/>
    <n v="0.61282138333900027"/>
    <n v="7.3538566000680019"/>
    <n v="3.6515951159820017"/>
    <n v="3.6515951159820017"/>
    <n v="3.6515951159820017"/>
    <n v="3.6515951159820017"/>
    <n v="3.6515951159820017"/>
    <n v="3.6515951159820017"/>
    <n v="3.6515951159820017"/>
    <n v="3.6515951159820017"/>
    <n v="3.6515951159820017"/>
    <n v="3.6515951159820017"/>
    <n v="3.6515951159820017"/>
    <n v="3.6515951159820017"/>
    <n v="43.819141391784029"/>
    <n v="7.0151752929811693"/>
    <n v="7.0151752929811693"/>
    <n v="7.0151752929811693"/>
    <n v="7.0151752929811693"/>
    <n v="7.0151752929811693"/>
    <n v="7.0151752929811693"/>
    <n v="7.0151752929811693"/>
    <n v="7.0151752929811693"/>
    <n v="7.0151752929811693"/>
    <n v="7.0151752929811693"/>
    <n v="7.0151752929811693"/>
    <n v="7.0151752929811693"/>
    <n v="84.182103515774031"/>
    <n v="10.787288908324504"/>
    <n v="10.787288908324504"/>
    <n v="10.787288908324504"/>
    <n v="10.787288908324504"/>
    <n v="10.787288908324504"/>
    <n v="10.787288908324504"/>
    <n v="10.787288908324504"/>
    <n v="10.787288908324504"/>
    <n v="10.787288908324504"/>
    <n v="10.787288908324504"/>
    <n v="10.787288908324504"/>
    <n v="10.787288908324504"/>
    <n v="129.44746689989401"/>
    <n v="10.787288908324504"/>
    <n v="10.787288908324504"/>
    <n v="10.787288908324504"/>
    <n v="10.787288908324504"/>
    <n v="10.787288908324504"/>
    <n v="10.787288908324504"/>
    <n v="10.787288908324504"/>
    <n v="10.787288908324504"/>
    <n v="10.787288908324504"/>
    <n v="10.787288908324504"/>
    <n v="10.787288908324504"/>
    <n v="10.787288908324504"/>
    <n v="129.44746689989401"/>
  </r>
  <r>
    <s v="DE Florida"/>
    <x v="31"/>
    <s v="Regulated &amp; Renewable Energy"/>
    <s v="PEF Fossil Hydro Maintenance Crystal River Other BA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8607430709760029"/>
    <n v="0.28607430709760029"/>
    <n v="0.28607430709760029"/>
    <n v="0.28607430709760029"/>
    <n v="0.28607430709760029"/>
    <n v="0.28607430709760029"/>
    <n v="0.28607430709760029"/>
    <n v="0.28607430709760029"/>
    <n v="0.28607430709760029"/>
    <n v="0.28607430709760029"/>
    <n v="0.28607430709760029"/>
    <n v="0.28607430709760029"/>
    <n v="3.4328916851712044"/>
    <n v="1.7046199287936019"/>
    <n v="1.7046199287936019"/>
    <n v="1.7046199287936019"/>
    <n v="1.7046199287936019"/>
    <n v="1.7046199287936019"/>
    <n v="1.7046199287936019"/>
    <n v="1.7046199287936019"/>
    <n v="1.7046199287936019"/>
    <n v="1.7046199287936019"/>
    <n v="1.7046199287936019"/>
    <n v="1.7046199287936019"/>
    <n v="1.7046199287936019"/>
    <n v="20.455439145523219"/>
    <n v="3.27479011994027"/>
    <n v="3.27479011994027"/>
    <n v="3.27479011994027"/>
    <n v="3.27479011994027"/>
    <n v="3.27479011994027"/>
    <n v="3.27479011994027"/>
    <n v="3.27479011994027"/>
    <n v="3.27479011994027"/>
    <n v="3.27479011994027"/>
    <n v="3.27479011994027"/>
    <n v="3.27479011994027"/>
    <n v="3.27479011994027"/>
    <n v="39.297481439283239"/>
    <n v="5.0356699104469387"/>
    <n v="5.0356699104469387"/>
    <n v="5.0356699104469387"/>
    <n v="5.0356699104469387"/>
    <n v="5.0356699104469387"/>
    <n v="5.0356699104469387"/>
    <n v="5.0356699104469387"/>
    <n v="5.0356699104469387"/>
    <n v="5.0356699104469387"/>
    <n v="5.0356699104469387"/>
    <n v="5.0356699104469387"/>
    <n v="5.0356699104469387"/>
    <n v="60.428038925363275"/>
    <n v="5.0356699104469387"/>
    <n v="5.0356699104469387"/>
    <n v="5.0356699104469387"/>
    <n v="5.0356699104469387"/>
    <n v="5.0356699104469387"/>
    <n v="5.0356699104469387"/>
    <n v="5.0356699104469387"/>
    <n v="5.0356699104469387"/>
    <n v="5.0356699104469387"/>
    <n v="5.0356699104469387"/>
    <n v="5.0356699104469387"/>
    <n v="5.0356699104469387"/>
    <n v="60.428038925363275"/>
  </r>
  <r>
    <s v="DE Florida"/>
    <x v="31"/>
    <s v="Regulated &amp; Renewable Energy"/>
    <s v="PEF Fossil Hydro Maintenance Crystal River Other BA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6157295665000083E-2"/>
    <n v="7.6157295665000083E-2"/>
    <n v="7.6157295665000083E-2"/>
    <n v="7.6157295665000083E-2"/>
    <n v="7.6157295665000083E-2"/>
    <n v="7.6157295665000083E-2"/>
    <n v="7.6157295665000083E-2"/>
    <n v="7.6157295665000083E-2"/>
    <n v="7.6157295665000083E-2"/>
    <n v="7.6157295665000083E-2"/>
    <n v="7.6157295665000083E-2"/>
    <n v="7.6157295665000083E-2"/>
    <n v="0.91388754798000094"/>
    <n v="0.45379553741500045"/>
    <n v="0.45379553741500045"/>
    <n v="0.45379553741500045"/>
    <n v="0.45379553741500045"/>
    <n v="0.45379553741500045"/>
    <n v="0.45379553741500045"/>
    <n v="0.45379553741500045"/>
    <n v="0.45379553741500045"/>
    <n v="0.45379553741500045"/>
    <n v="0.45379553741500045"/>
    <n v="0.45379553741500045"/>
    <n v="0.45379553741500045"/>
    <n v="5.4455464489800072"/>
    <n v="0.87179852671083413"/>
    <n v="0.87179852671083413"/>
    <n v="0.87179852671083413"/>
    <n v="0.87179852671083413"/>
    <n v="0.87179852671083413"/>
    <n v="0.87179852671083413"/>
    <n v="0.87179852671083413"/>
    <n v="0.87179852671083413"/>
    <n v="0.87179852671083413"/>
    <n v="0.87179852671083413"/>
    <n v="0.87179852671083413"/>
    <n v="0.87179852671083413"/>
    <n v="10.46158232053001"/>
    <n v="1.3405712881275011"/>
    <n v="1.3405712881275011"/>
    <n v="1.3405712881275011"/>
    <n v="1.3405712881275011"/>
    <n v="1.3405712881275011"/>
    <n v="1.3405712881275011"/>
    <n v="1.3405712881275011"/>
    <n v="1.3405712881275011"/>
    <n v="1.3405712881275011"/>
    <n v="1.3405712881275011"/>
    <n v="1.3405712881275011"/>
    <n v="1.3405712881275011"/>
    <n v="16.086855457530014"/>
    <n v="1.3405712881275011"/>
    <n v="1.3405712881275011"/>
    <n v="1.3405712881275011"/>
    <n v="1.3405712881275011"/>
    <n v="1.3405712881275011"/>
    <n v="1.3405712881275011"/>
    <n v="1.3405712881275011"/>
    <n v="1.3405712881275011"/>
    <n v="1.3405712881275011"/>
    <n v="1.3405712881275011"/>
    <n v="1.3405712881275011"/>
    <n v="1.3405712881275011"/>
    <n v="16.086855457530014"/>
  </r>
  <r>
    <s v="DE Florida"/>
    <x v="31"/>
    <s v="Regulated &amp; Renewable Energy"/>
    <s v="PEF Fossil Hydro Maintenance Debary 7-10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2066849364693385E-2"/>
    <n v="5.2066849364693385E-2"/>
    <n v="5.2066849364693385E-2"/>
    <n v="6.2461792974186726E-2"/>
    <n v="0.12354877243370685"/>
    <n v="0.1789403361998935"/>
    <n v="0.52115144970186722"/>
    <n v="0.19530043760341353"/>
    <n v="0.19530043760341353"/>
    <n v="0.19530043760341353"/>
    <n v="0.19530043760341353"/>
    <n v="0.19530043760341353"/>
    <n v="0.19530043760341353"/>
    <n v="0.19530043760341353"/>
    <n v="0.31416199351488028"/>
    <n v="0.31416199351488028"/>
    <n v="0.31416199351488028"/>
    <n v="0.31416199351488028"/>
    <n v="0.31416199351488028"/>
    <n v="2.9379130307982964"/>
    <n v="0.31416199351488028"/>
    <n v="0.31416199351488028"/>
    <n v="0.31416199351488028"/>
    <n v="0.31416199351488028"/>
    <n v="0.31416199351488028"/>
    <n v="0.31416199351488028"/>
    <n v="0.31416199351488028"/>
    <n v="0.31416199351488028"/>
    <n v="0.31416199351488028"/>
    <n v="0.31416199351488028"/>
    <n v="0.31416199351488028"/>
    <n v="0.31416199351488028"/>
    <n v="3.7699439221785642"/>
    <n v="0.31416199351488028"/>
    <n v="0.31416199351488028"/>
    <n v="0.31416199351488028"/>
    <n v="0.31416199351488028"/>
    <n v="0.31416199351488028"/>
    <n v="0.31416199351488028"/>
    <n v="0.31416199351488028"/>
    <n v="0.31416199351488028"/>
    <n v="0.31416199351488028"/>
    <n v="0.31416199351488028"/>
    <n v="0.37150972887165123"/>
    <n v="0.46950780329135611"/>
    <n v="3.9826374673118106"/>
    <n v="0.46950780329135611"/>
    <n v="0.46950780329135611"/>
    <n v="0.46950780329135611"/>
    <n v="0.46950780329135611"/>
    <n v="0.46950780329135611"/>
    <n v="0.46950780329135611"/>
    <n v="0.46950780329135611"/>
    <n v="0.46950780329135611"/>
    <n v="0.46950780329135611"/>
    <n v="0.46950780329135611"/>
    <n v="0.46950780329135611"/>
    <n v="0.46950780329135611"/>
    <n v="5.6340936394962737"/>
    <n v="0.46950780329135611"/>
    <n v="0.46950780329135611"/>
    <n v="0.46950780329135611"/>
    <n v="0.46950780329135611"/>
    <n v="0.46950780329135611"/>
    <n v="0.46950780329135611"/>
    <n v="0.46950780329135611"/>
    <n v="0.46950780329135611"/>
    <n v="0.46950780329135611"/>
    <n v="0.46950780329135611"/>
    <n v="0.46950780329135611"/>
    <n v="0.46950780329135611"/>
    <n v="5.6340936394962737"/>
  </r>
  <r>
    <s v="DE Florida"/>
    <x v="31"/>
    <s v="Regulated &amp; Renewable Energy"/>
    <s v="PEF Fossil Hydro Maintenance Debary 7-10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859368832370999"/>
    <n v="0.16859368832370999"/>
    <n v="0.16859368832370999"/>
    <n v="0.20225276131209499"/>
    <n v="0.40005384398369015"/>
    <n v="0.57941303608590999"/>
    <n v="1.6875007063528251"/>
    <n v="0.63238743093838001"/>
    <n v="0.63238743093838001"/>
    <n v="0.63238743093838001"/>
    <n v="0.63238743093838001"/>
    <n v="0.63238743093838001"/>
    <n v="0.63238743093838001"/>
    <n v="0.63238743093838001"/>
    <n v="1.01726395708743"/>
    <n v="1.01726395708743"/>
    <n v="1.01726395708743"/>
    <n v="1.01726395708743"/>
    <n v="1.01726395708743"/>
    <n v="9.5130318020058091"/>
    <n v="1.01726395708743"/>
    <n v="1.01726395708743"/>
    <n v="1.01726395708743"/>
    <n v="1.01726395708743"/>
    <n v="1.01726395708743"/>
    <n v="1.01726395708743"/>
    <n v="1.01726395708743"/>
    <n v="1.01726395708743"/>
    <n v="1.01726395708743"/>
    <n v="1.01726395708743"/>
    <n v="1.01726395708743"/>
    <n v="1.01726395708743"/>
    <n v="12.207167485049156"/>
    <n v="1.01726395708743"/>
    <n v="1.01726395708743"/>
    <n v="1.01726395708743"/>
    <n v="1.01726395708743"/>
    <n v="1.01726395708743"/>
    <n v="1.01726395708743"/>
    <n v="1.01726395708743"/>
    <n v="1.01726395708743"/>
    <n v="1.01726395708743"/>
    <n v="1.01726395708743"/>
    <n v="1.2029551339837128"/>
    <n v="1.5202715486486551"/>
    <n v="12.895866253506664"/>
    <n v="1.5202715486486551"/>
    <n v="1.5202715486486551"/>
    <n v="1.5202715486486551"/>
    <n v="1.5202715486486551"/>
    <n v="1.5202715486486551"/>
    <n v="1.5202715486486551"/>
    <n v="1.5202715486486551"/>
    <n v="1.5202715486486551"/>
    <n v="1.5202715486486551"/>
    <n v="1.5202715486486551"/>
    <n v="1.5202715486486551"/>
    <n v="1.5202715486486551"/>
    <n v="18.243258583783859"/>
    <n v="1.5202715486486551"/>
    <n v="1.5202715486486551"/>
    <n v="1.5202715486486551"/>
    <n v="1.5202715486486551"/>
    <n v="1.5202715486486551"/>
    <n v="1.5202715486486551"/>
    <n v="1.5202715486486551"/>
    <n v="1.5202715486486551"/>
    <n v="1.5202715486486551"/>
    <n v="1.5202715486486551"/>
    <n v="1.5202715486486551"/>
    <n v="1.5202715486486551"/>
    <n v="18.243258583783859"/>
  </r>
  <r>
    <s v="DE Florida"/>
    <x v="31"/>
    <s v="Regulated &amp; Renewable Energy"/>
    <s v="PEF Fossil Hydro Maintenance Debary 7-10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6528537209735497"/>
    <n v="0.56528537209735497"/>
    <n v="0.56528537209735497"/>
    <n v="0.67814239413579747"/>
    <n v="1.3413585544263458"/>
    <n v="1.9427400690884555"/>
    <n v="5.6580971339426638"/>
    <n v="2.12036030388819"/>
    <n v="2.12036030388819"/>
    <n v="2.12036030388819"/>
    <n v="2.12036030388819"/>
    <n v="2.12036030388819"/>
    <n v="2.12036030388819"/>
    <n v="2.12036030388819"/>
    <n v="3.4108301456652153"/>
    <n v="3.4108301456652153"/>
    <n v="3.4108301456652153"/>
    <n v="3.4108301456652153"/>
    <n v="3.4108301456652153"/>
    <n v="31.896672855543411"/>
    <n v="3.4108301456652153"/>
    <n v="3.4108301456652153"/>
    <n v="3.4108301456652153"/>
    <n v="3.4108301456652153"/>
    <n v="3.4108301456652153"/>
    <n v="3.4108301456652153"/>
    <n v="3.4108301456652153"/>
    <n v="3.4108301456652153"/>
    <n v="3.4108301456652153"/>
    <n v="3.4108301456652153"/>
    <n v="3.4108301456652153"/>
    <n v="3.4108301456652153"/>
    <n v="40.929961747982581"/>
    <n v="3.4108301456652153"/>
    <n v="3.4108301456652153"/>
    <n v="3.4108301456652153"/>
    <n v="3.4108301456652153"/>
    <n v="3.4108301456652153"/>
    <n v="3.4108301456652153"/>
    <n v="3.4108301456652153"/>
    <n v="3.4108301456652153"/>
    <n v="3.4108301456652153"/>
    <n v="3.4108301456652153"/>
    <n v="4.0334410615977259"/>
    <n v="5.0973831770882709"/>
    <n v="43.239125695338146"/>
    <n v="5.0973831770882709"/>
    <n v="5.0973831770882709"/>
    <n v="5.0973831770882709"/>
    <n v="5.0973831770882709"/>
    <n v="5.0973831770882709"/>
    <n v="5.0973831770882709"/>
    <n v="5.0973831770882709"/>
    <n v="5.0973831770882709"/>
    <n v="5.0973831770882709"/>
    <n v="5.0973831770882709"/>
    <n v="5.0973831770882709"/>
    <n v="5.0973831770882709"/>
    <n v="61.168598125059241"/>
    <n v="5.0973831770882709"/>
    <n v="5.0973831770882709"/>
    <n v="5.0973831770882709"/>
    <n v="5.0973831770882709"/>
    <n v="5.0973831770882709"/>
    <n v="5.0973831770882709"/>
    <n v="5.0973831770882709"/>
    <n v="5.0973831770882709"/>
    <n v="5.0973831770882709"/>
    <n v="5.0973831770882709"/>
    <n v="5.0973831770882709"/>
    <n v="5.0973831770882709"/>
    <n v="61.168598125059241"/>
  </r>
  <r>
    <s v="DE Florida"/>
    <x v="31"/>
    <s v="Regulated &amp; Renewable Energy"/>
    <s v="PEF Fossil Hydro Maintenance Debary 7-10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787522549957332"/>
    <n v="0.13787522549957332"/>
    <n v="0.13787522549957332"/>
    <n v="0.16540147707234665"/>
    <n v="0.32716238964602679"/>
    <n v="0.47384159989637337"/>
    <n v="1.3800311431134669"/>
    <n v="0.51716384231605328"/>
    <n v="0.51716384231605328"/>
    <n v="0.51716384231605328"/>
    <n v="0.51716384231605328"/>
    <n v="0.51716384231605328"/>
    <n v="0.51716384231605328"/>
    <n v="0.51716384231605328"/>
    <n v="0.83191428380591981"/>
    <n v="0.83191428380591981"/>
    <n v="0.83191428380591981"/>
    <n v="0.83191428380591981"/>
    <n v="0.83191428380591981"/>
    <n v="7.7797183152419711"/>
    <n v="0.83191428380591981"/>
    <n v="0.83191428380591981"/>
    <n v="0.83191428380591981"/>
    <n v="0.83191428380591981"/>
    <n v="0.83191428380591981"/>
    <n v="0.83191428380591981"/>
    <n v="0.83191428380591981"/>
    <n v="0.83191428380591981"/>
    <n v="0.83191428380591981"/>
    <n v="0.83191428380591981"/>
    <n v="0.83191428380591981"/>
    <n v="0.83191428380591981"/>
    <n v="9.9829714056710372"/>
    <n v="0.83191428380591981"/>
    <n v="0.83191428380591981"/>
    <n v="0.83191428380591981"/>
    <n v="0.83191428380591981"/>
    <n v="0.83191428380591981"/>
    <n v="0.83191428380591981"/>
    <n v="0.83191428380591981"/>
    <n v="0.83191428380591981"/>
    <n v="0.83191428380591981"/>
    <n v="0.83191428380591981"/>
    <n v="0.9837711142785438"/>
    <n v="1.2432700619041999"/>
    <n v="10.546184014241939"/>
    <n v="1.2432700619041999"/>
    <n v="1.2432700619041999"/>
    <n v="1.2432700619041999"/>
    <n v="1.2432700619041999"/>
    <n v="1.2432700619041999"/>
    <n v="1.2432700619041999"/>
    <n v="1.2432700619041999"/>
    <n v="1.2432700619041999"/>
    <n v="1.2432700619041999"/>
    <n v="1.2432700619041999"/>
    <n v="1.2432700619041999"/>
    <n v="1.2432700619041999"/>
    <n v="14.919240742850398"/>
    <n v="1.2432700619041999"/>
    <n v="1.2432700619041999"/>
    <n v="1.2432700619041999"/>
    <n v="1.2432700619041999"/>
    <n v="1.2432700619041999"/>
    <n v="1.2432700619041999"/>
    <n v="1.2432700619041999"/>
    <n v="1.2432700619041999"/>
    <n v="1.2432700619041999"/>
    <n v="1.2432700619041999"/>
    <n v="1.2432700619041999"/>
    <n v="1.2432700619041999"/>
    <n v="14.919240742850398"/>
  </r>
  <r>
    <s v="DE Florida"/>
    <x v="31"/>
    <s v="Regulated &amp; Renewable Energy"/>
    <s v="PEF Fossil Hydro Maintenance Debary 7-10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013080541040049E-2"/>
    <n v="6.0013080541040049E-2"/>
    <n v="6.0013080541040049E-2"/>
    <n v="7.1994458244280038E-2"/>
    <n v="0.14240428451656018"/>
    <n v="0.20624948387384018"/>
    <n v="0.60068746825780051"/>
    <n v="0.22510639753712014"/>
    <n v="0.22510639753712014"/>
    <n v="0.22510639753712014"/>
    <n v="0.22510639753712014"/>
    <n v="0.22510639753712014"/>
    <n v="0.22510639753712014"/>
    <n v="0.22510639753712014"/>
    <n v="0.36210812157432032"/>
    <n v="0.36210812157432032"/>
    <n v="0.36210812157432032"/>
    <n v="0.36210812157432032"/>
    <n v="0.36210812157432032"/>
    <n v="3.3862853906314432"/>
    <n v="0.36210812157432032"/>
    <n v="0.36210812157432032"/>
    <n v="0.36210812157432032"/>
    <n v="0.36210812157432032"/>
    <n v="0.36210812157432032"/>
    <n v="0.36210812157432032"/>
    <n v="0.36210812157432032"/>
    <n v="0.36210812157432032"/>
    <n v="0.36210812157432032"/>
    <n v="0.36210812157432032"/>
    <n v="0.36210812157432032"/>
    <n v="0.36210812157432032"/>
    <n v="4.3452974588918449"/>
    <n v="0.36210812157432032"/>
    <n v="0.36210812157432032"/>
    <n v="0.36210812157432032"/>
    <n v="0.36210812157432032"/>
    <n v="0.36210812157432032"/>
    <n v="0.36210812157432032"/>
    <n v="0.36210812157432032"/>
    <n v="0.36210812157432032"/>
    <n v="0.36210812157432032"/>
    <n v="0.36210812157432032"/>
    <n v="0.428205927888754"/>
    <n v="0.54115646903712966"/>
    <n v="4.5904436126690875"/>
    <n v="0.54115646903712966"/>
    <n v="0.54115646903712966"/>
    <n v="0.54115646903712966"/>
    <n v="0.54115646903712966"/>
    <n v="0.54115646903712966"/>
    <n v="0.54115646903712966"/>
    <n v="0.54115646903712966"/>
    <n v="0.54115646903712966"/>
    <n v="0.54115646903712966"/>
    <n v="0.54115646903712966"/>
    <n v="0.54115646903712966"/>
    <n v="0.54115646903712966"/>
    <n v="6.4938776284455573"/>
    <n v="0.54115646903712966"/>
    <n v="0.54115646903712966"/>
    <n v="0.54115646903712966"/>
    <n v="0.54115646903712966"/>
    <n v="0.54115646903712966"/>
    <n v="0.54115646903712966"/>
    <n v="0.54115646903712966"/>
    <n v="0.54115646903712966"/>
    <n v="0.54115646903712966"/>
    <n v="0.54115646903712966"/>
    <n v="0.54115646903712966"/>
    <n v="0.54115646903712966"/>
    <n v="6.4938776284455573"/>
  </r>
  <r>
    <s v="DE Florida"/>
    <x v="31"/>
    <s v="Regulated &amp; Renewable Energy"/>
    <s v="PEF Fossil Hydro Maintenance Debary 7-10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1.8163030795333331E-4"/>
    <n v="-1.8163030795333331E-4"/>
    <n v="-1.8163030795333331E-4"/>
    <n v="-2.178920912566666E-4"/>
    <n v="-4.3098827484666684E-4"/>
    <n v="-6.242165363533333E-4"/>
    <n v="-1.8179878263166666E-3"/>
    <n v="-6.8128721169333326E-4"/>
    <n v="-6.8128721169333326E-4"/>
    <n v="-6.8128721169333326E-4"/>
    <n v="-6.8128721169333326E-4"/>
    <n v="-6.8128721169333326E-4"/>
    <n v="-6.8128721169333326E-4"/>
    <n v="-6.8128721169333326E-4"/>
    <n v="-1.09592457246E-3"/>
    <n v="-1.09592457246E-3"/>
    <n v="-1.09592457246E-3"/>
    <n v="-1.09592457246E-3"/>
    <n v="-1.09592457246E-3"/>
    <n v="-1.0248633344153331E-2"/>
    <n v="-1.09592457246E-3"/>
    <n v="-1.09592457246E-3"/>
    <n v="-1.09592457246E-3"/>
    <n v="-1.09592457246E-3"/>
    <n v="-1.09592457246E-3"/>
    <n v="-1.09592457246E-3"/>
    <n v="-1.09592457246E-3"/>
    <n v="-1.09592457246E-3"/>
    <n v="-1.09592457246E-3"/>
    <n v="-1.09592457246E-3"/>
    <n v="-1.09592457246E-3"/>
    <n v="-1.09592457246E-3"/>
    <n v="-1.3151094869519998E-2"/>
    <n v="-1.09592457246E-3"/>
    <n v="-1.09592457246E-3"/>
    <n v="-1.09592457246E-3"/>
    <n v="-1.09592457246E-3"/>
    <n v="-1.09592457246E-3"/>
    <n v="-1.09592457246E-3"/>
    <n v="-1.09592457246E-3"/>
    <n v="-1.09592457246E-3"/>
    <n v="-1.09592457246E-3"/>
    <n v="-1.09592457246E-3"/>
    <n v="-1.2959695314769273E-3"/>
    <n v="-1.6378142557553557E-3"/>
    <n v="-1.3893029511832283E-2"/>
    <n v="-1.6378142557553557E-3"/>
    <n v="-1.6378142557553557E-3"/>
    <n v="-1.6378142557553557E-3"/>
    <n v="-1.6378142557553557E-3"/>
    <n v="-1.6378142557553557E-3"/>
    <n v="-1.6378142557553557E-3"/>
    <n v="-1.6378142557553557E-3"/>
    <n v="-1.6378142557553557E-3"/>
    <n v="-1.6378142557553557E-3"/>
    <n v="-1.6378142557553557E-3"/>
    <n v="-1.6378142557553557E-3"/>
    <n v="-1.6378142557553557E-3"/>
    <n v="-1.9653771069064269E-2"/>
    <n v="-1.6378142557553557E-3"/>
    <n v="-1.6378142557553557E-3"/>
    <n v="-1.6378142557553557E-3"/>
    <n v="-1.6378142557553557E-3"/>
    <n v="-1.6378142557553557E-3"/>
    <n v="-1.6378142557553557E-3"/>
    <n v="-1.6378142557553557E-3"/>
    <n v="-1.6378142557553557E-3"/>
    <n v="-1.6378142557553557E-3"/>
    <n v="-1.6378142557553557E-3"/>
    <n v="-1.6378142557553557E-3"/>
    <n v="-1.6378142557553557E-3"/>
    <n v="-1.9653771069064269E-2"/>
  </r>
  <r>
    <s v="DE Florida"/>
    <x v="31"/>
    <s v="Regulated &amp; Renewable Energy"/>
    <s v="PEF Fossil Hydro Maintenance Debary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0"/>
    <n v="0"/>
    <n v="0"/>
    <n v="0"/>
    <n v="0.13292403904625627"/>
    <n v="0.16105446754828293"/>
    <n v="0.16105446754828293"/>
    <n v="0.16105446754828293"/>
    <n v="0.16105446754828293"/>
    <n v="0.16105446754828293"/>
    <n v="0.16105446754828293"/>
    <n v="0.16105446754828293"/>
    <n v="1.2603053118842367"/>
    <n v="1.366579618891512"/>
    <n v="1.366579618891512"/>
    <n v="1.366579618891512"/>
    <n v="1.366579618891512"/>
    <n v="1.366579618891512"/>
    <n v="1.366579618891512"/>
    <n v="1.366579618891512"/>
    <n v="1.366579618891512"/>
    <n v="1.366579618891512"/>
    <n v="1.366579618891512"/>
    <n v="1.366579618891512"/>
    <n v="1.4805777653692576"/>
    <n v="16.512953573175889"/>
    <n v="1.6646495782914372"/>
    <n v="1.6646495782914372"/>
    <n v="1.6646495782914372"/>
    <n v="1.6646495782914372"/>
    <n v="1.6646495782914372"/>
    <n v="1.6646495782914372"/>
    <n v="1.6646495782914372"/>
    <n v="1.6646495782914372"/>
    <n v="1.6646495782914372"/>
    <n v="1.6646495782914372"/>
    <n v="1.6646495782914372"/>
    <n v="1.6646495782914372"/>
    <n v="19.975794939497248"/>
    <n v="1.8445700725526721"/>
    <n v="1.8445700725526721"/>
    <n v="1.8445700725526721"/>
    <n v="1.8445700725526721"/>
    <n v="1.8445700725526721"/>
    <n v="1.8445700725526721"/>
    <n v="1.8445700725526721"/>
    <n v="1.8445700725526721"/>
    <n v="1.8445700725526721"/>
    <n v="1.8445700725526721"/>
    <n v="1.8445700725526721"/>
    <n v="1.8445700725526721"/>
    <n v="22.134840870632061"/>
    <n v="2.0204166272977422"/>
    <n v="2.0204166272977422"/>
    <n v="2.0204166272977422"/>
    <n v="2.0204166272977422"/>
    <n v="2.0204166272977422"/>
    <n v="2.0204166272977422"/>
    <n v="2.0204166272977422"/>
    <n v="2.0204166272977422"/>
    <n v="2.0204166272977422"/>
    <n v="2.0204166272977422"/>
    <n v="2.0204166272977422"/>
    <n v="2.0204166272977422"/>
    <n v="24.244999527572904"/>
    <n v="2.1922953029272074"/>
    <n v="2.1922953029272074"/>
    <n v="2.1922953029272074"/>
    <n v="2.1922953029272074"/>
    <n v="2.1922953029272074"/>
    <n v="2.1922953029272074"/>
    <n v="2.1922953029272074"/>
    <n v="2.1922953029272074"/>
    <n v="2.1922953029272074"/>
    <n v="2.1922953029272074"/>
    <n v="2.1922953029272074"/>
    <n v="2.1922953029272074"/>
    <n v="26.307543635126482"/>
  </r>
  <r>
    <s v="DE Florida"/>
    <x v="31"/>
    <s v="Regulated &amp; Renewable Energy"/>
    <s v="PEF Fossil Hydro Maintenance Debary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0"/>
    <n v="0"/>
    <n v="0"/>
    <n v="6.55779816990784E-2"/>
    <n v="0.19056503958525167"/>
    <n v="0.19056503958525167"/>
    <n v="0.19056503958525167"/>
    <n v="0.19056503958525167"/>
    <n v="0.19056503958525167"/>
    <n v="0.19056503958525167"/>
    <n v="0.19056503958525167"/>
    <n v="1.39953325879584"/>
    <n v="0.29384677741891219"/>
    <n v="0.29384677741891219"/>
    <n v="0.29384677741891219"/>
    <n v="0.29384677741891219"/>
    <n v="0.29384677741891219"/>
    <n v="0.29384677741891219"/>
    <n v="0.29384677741891219"/>
    <n v="0.29384677741891219"/>
    <n v="0.29384677741891219"/>
    <n v="0.29384677741891219"/>
    <n v="0.29384677741891219"/>
    <n v="0.39146773285729303"/>
    <n v="3.6237822844653271"/>
    <n v="0.41120454638737747"/>
    <n v="0.41120454638737747"/>
    <n v="0.41120454638737747"/>
    <n v="0.41120454638737747"/>
    <n v="0.41120454638737747"/>
    <n v="0.41120454638737747"/>
    <n v="0.41120454638737747"/>
    <n v="0.41120454638737747"/>
    <n v="0.41120454638737747"/>
    <n v="0.41120454638737747"/>
    <n v="0.41120454638737747"/>
    <n v="0.41120454638737747"/>
    <n v="4.9344545566485314"/>
    <n v="0.43312210217698177"/>
    <n v="0.43312210217698177"/>
    <n v="0.43312210217698177"/>
    <n v="0.43312210217698177"/>
    <n v="0.43312210217698177"/>
    <n v="0.43312210217698177"/>
    <n v="0.43312210217698177"/>
    <n v="0.43312210217698177"/>
    <n v="0.43312210217698177"/>
    <n v="0.43312210217698177"/>
    <n v="0.43312210217698177"/>
    <n v="0.43312210217698177"/>
    <n v="5.1974652261237795"/>
    <n v="0.45717975194424465"/>
    <n v="0.45717975194424465"/>
    <n v="0.45717975194424465"/>
    <n v="0.45717975194424465"/>
    <n v="0.45717975194424465"/>
    <n v="0.45717975194424465"/>
    <n v="0.45717975194424465"/>
    <n v="0.45717975194424465"/>
    <n v="0.45717975194424465"/>
    <n v="0.45717975194424465"/>
    <n v="0.45717975194424465"/>
    <n v="0.45717975194424465"/>
    <n v="5.4861570233309358"/>
    <n v="0.48332178076664328"/>
    <n v="0.48332178076664328"/>
    <n v="0.48332178076664328"/>
    <n v="0.48332178076664328"/>
    <n v="0.48332178076664328"/>
    <n v="0.48332178076664328"/>
    <n v="0.48332178076664328"/>
    <n v="0.48332178076664328"/>
    <n v="0.48332178076664328"/>
    <n v="0.48332178076664328"/>
    <n v="0.48332178076664328"/>
    <n v="0.48332178076664328"/>
    <n v="5.7998613691997205"/>
  </r>
  <r>
    <s v="DE Florida"/>
    <x v="31"/>
    <s v="Regulated &amp; Renewable Energy"/>
    <s v="PEF Fossil Hydro Maintenance Debary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0"/>
    <n v="0"/>
    <n v="0"/>
    <n v="5.05144287299834E-2"/>
    <n v="0.14679140560818668"/>
    <n v="0.14679140560818668"/>
    <n v="0.14679140560818668"/>
    <n v="0.14679140560818668"/>
    <n v="0.14679140560818668"/>
    <n v="0.14679140560818668"/>
    <n v="0.14679140560818668"/>
    <n v="1.0780542679872902"/>
    <n v="0.22634887062514672"/>
    <n v="0.22634887062514672"/>
    <n v="0.22634887062514672"/>
    <n v="0.22634887062514672"/>
    <n v="0.22634887062514672"/>
    <n v="0.22634887062514672"/>
    <n v="0.22634887062514672"/>
    <n v="0.22634887062514672"/>
    <n v="0.22634887062514672"/>
    <n v="0.22634887062514672"/>
    <n v="0.22634887062514672"/>
    <n v="0.30154586004567158"/>
    <n v="2.7913834369222856"/>
    <n v="0.31674904005504406"/>
    <n v="0.31674904005504406"/>
    <n v="0.31674904005504406"/>
    <n v="0.31674904005504406"/>
    <n v="0.31674904005504406"/>
    <n v="0.31674904005504406"/>
    <n v="0.31674904005504406"/>
    <n v="0.31674904005504406"/>
    <n v="0.31674904005504406"/>
    <n v="0.31674904005504406"/>
    <n v="0.31674904005504406"/>
    <n v="0.31674904005504406"/>
    <n v="3.8009884806605281"/>
    <n v="0.33363203616416282"/>
    <n v="0.33363203616416282"/>
    <n v="0.33363203616416282"/>
    <n v="0.33363203616416282"/>
    <n v="0.33363203616416282"/>
    <n v="0.33363203616416282"/>
    <n v="0.33363203616416282"/>
    <n v="0.33363203616416282"/>
    <n v="0.33363203616416282"/>
    <n v="0.33363203616416282"/>
    <n v="0.33363203616416282"/>
    <n v="0.33363203616416282"/>
    <n v="4.0035844339699542"/>
    <n v="0.35216353718162069"/>
    <n v="0.35216353718162069"/>
    <n v="0.35216353718162069"/>
    <n v="0.35216353718162069"/>
    <n v="0.35216353718162069"/>
    <n v="0.35216353718162069"/>
    <n v="0.35216353718162069"/>
    <n v="0.35216353718162069"/>
    <n v="0.35216353718162069"/>
    <n v="0.35216353718162069"/>
    <n v="0.35216353718162069"/>
    <n v="0.35216353718162069"/>
    <n v="4.2259624461794472"/>
    <n v="0.37230062614946829"/>
    <n v="0.37230062614946829"/>
    <n v="0.37230062614946829"/>
    <n v="0.37230062614946829"/>
    <n v="0.37230062614946829"/>
    <n v="0.37230062614946829"/>
    <n v="0.37230062614946829"/>
    <n v="0.37230062614946829"/>
    <n v="0.37230062614946829"/>
    <n v="0.37230062614946829"/>
    <n v="0.37230062614946829"/>
    <n v="0.37230062614946829"/>
    <n v="4.4676075137936193"/>
  </r>
  <r>
    <s v="DE Florida"/>
    <x v="31"/>
    <s v="Regulated &amp; Renewable Energy"/>
    <s v="PEF Fossil Hydro Maintenance Debary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0"/>
    <n v="0"/>
    <n v="0"/>
    <n v="1.4248677268526097E-2"/>
    <n v="4.1405662043306084E-2"/>
    <n v="4.1405662043306084E-2"/>
    <n v="4.1405662043306084E-2"/>
    <n v="4.1405662043306084E-2"/>
    <n v="4.1405662043306084E-2"/>
    <n v="4.1405662043306084E-2"/>
    <n v="4.1405662043306084E-2"/>
    <n v="0.30408831157166871"/>
    <n v="6.3846550158425247E-2"/>
    <n v="6.3846550158425247E-2"/>
    <n v="6.3846550158425247E-2"/>
    <n v="6.3846550158425247E-2"/>
    <n v="6.3846550158425247E-2"/>
    <n v="6.3846550158425247E-2"/>
    <n v="6.3846550158425247E-2"/>
    <n v="6.3846550158425247E-2"/>
    <n v="6.3846550158425247E-2"/>
    <n v="6.3846550158425247E-2"/>
    <n v="6.3846550158425247E-2"/>
    <n v="8.505747267613066E-2"/>
    <n v="0.78736952441880814"/>
    <n v="8.9345855438346805E-2"/>
    <n v="8.9345855438346805E-2"/>
    <n v="8.9345855438346805E-2"/>
    <n v="8.9345855438346805E-2"/>
    <n v="8.9345855438346805E-2"/>
    <n v="8.9345855438346805E-2"/>
    <n v="8.9345855438346805E-2"/>
    <n v="8.9345855438346805E-2"/>
    <n v="8.9345855438346805E-2"/>
    <n v="8.9345855438346805E-2"/>
    <n v="8.9345855438346805E-2"/>
    <n v="8.9345855438346805E-2"/>
    <n v="1.0721502652601618"/>
    <n v="9.4108066333980014E-2"/>
    <n v="9.4108066333980014E-2"/>
    <n v="9.4108066333980014E-2"/>
    <n v="9.4108066333980014E-2"/>
    <n v="9.4108066333980014E-2"/>
    <n v="9.4108066333980014E-2"/>
    <n v="9.4108066333980014E-2"/>
    <n v="9.4108066333980014E-2"/>
    <n v="9.4108066333980014E-2"/>
    <n v="9.4108066333980014E-2"/>
    <n v="9.4108066333980014E-2"/>
    <n v="9.4108066333980014E-2"/>
    <n v="1.1292967960077602"/>
    <n v="9.9335273370420085E-2"/>
    <n v="9.9335273370420085E-2"/>
    <n v="9.9335273370420085E-2"/>
    <n v="9.9335273370420085E-2"/>
    <n v="9.9335273370420085E-2"/>
    <n v="9.9335273370420085E-2"/>
    <n v="9.9335273370420085E-2"/>
    <n v="9.9335273370420085E-2"/>
    <n v="9.9335273370420085E-2"/>
    <n v="9.9335273370420085E-2"/>
    <n v="9.9335273370420085E-2"/>
    <n v="9.9335273370420085E-2"/>
    <n v="1.1920232804450408"/>
    <n v="0.10501537089986417"/>
    <n v="0.10501537089986417"/>
    <n v="0.10501537089986417"/>
    <n v="0.10501537089986417"/>
    <n v="0.10501537089986417"/>
    <n v="0.10501537089986417"/>
    <n v="0.10501537089986417"/>
    <n v="0.10501537089986417"/>
    <n v="0.10501537089986417"/>
    <n v="0.10501537089986417"/>
    <n v="0.10501537089986417"/>
    <n v="0.10501537089986417"/>
    <n v="1.2601844507983699"/>
  </r>
  <r>
    <s v="DE Florida"/>
    <x v="31"/>
    <s v="Regulated &amp; Renewable Energy"/>
    <s v="PEF Fossil Hydro Maintenance Debary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0"/>
    <n v="0"/>
    <n v="0"/>
    <n v="1.6048697669579358E-2"/>
    <n v="4.6636395745282701E-2"/>
    <n v="4.6636395745282701E-2"/>
    <n v="4.6636395745282701E-2"/>
    <n v="4.6636395745282701E-2"/>
    <n v="4.6636395745282701E-2"/>
    <n v="4.6636395745282701E-2"/>
    <n v="4.6636395745282701E-2"/>
    <n v="0.34250346788655828"/>
    <n v="7.1912217634513984E-2"/>
    <n v="7.1912217634513984E-2"/>
    <n v="7.1912217634513984E-2"/>
    <n v="7.1912217634513984E-2"/>
    <n v="7.1912217634513984E-2"/>
    <n v="7.1912217634513984E-2"/>
    <n v="7.1912217634513984E-2"/>
    <n v="7.1912217634513984E-2"/>
    <n v="7.1912217634513984E-2"/>
    <n v="7.1912217634513984E-2"/>
    <n v="7.1912217634513984E-2"/>
    <n v="9.5802693667082536E-2"/>
    <n v="0.88683708764673619"/>
    <n v="0.10063282330966103"/>
    <n v="0.10063282330966103"/>
    <n v="0.10063282330966103"/>
    <n v="0.10063282330966103"/>
    <n v="0.10063282330966103"/>
    <n v="0.10063282330966103"/>
    <n v="0.10063282330966103"/>
    <n v="0.10063282330966103"/>
    <n v="0.10063282330966103"/>
    <n v="0.10063282330966103"/>
    <n v="0.10063282330966103"/>
    <n v="0.10063282330966103"/>
    <n v="1.2075938797159322"/>
    <n v="0.10599663929499564"/>
    <n v="0.10599663929499564"/>
    <n v="0.10599663929499564"/>
    <n v="0.10599663929499564"/>
    <n v="0.10599663929499564"/>
    <n v="0.10599663929499564"/>
    <n v="0.10599663929499564"/>
    <n v="0.10599663929499564"/>
    <n v="0.10599663929499564"/>
    <n v="0.10599663929499564"/>
    <n v="0.10599663929499564"/>
    <n v="0.10599663929499564"/>
    <n v="1.2719596715399473"/>
    <n v="0.11188419389414636"/>
    <n v="0.11188419389414636"/>
    <n v="0.11188419389414636"/>
    <n v="0.11188419389414636"/>
    <n v="0.11188419389414636"/>
    <n v="0.11188419389414636"/>
    <n v="0.11188419389414636"/>
    <n v="0.11188419389414636"/>
    <n v="0.11188419389414636"/>
    <n v="0.11188419389414636"/>
    <n v="0.11188419389414636"/>
    <n v="0.11188419389414636"/>
    <n v="1.3426103267297564"/>
    <n v="0.11828185216556585"/>
    <n v="0.11828185216556585"/>
    <n v="0.11828185216556585"/>
    <n v="0.11828185216556585"/>
    <n v="0.11828185216556585"/>
    <n v="0.11828185216556585"/>
    <n v="0.11828185216556585"/>
    <n v="0.11828185216556585"/>
    <n v="0.11828185216556585"/>
    <n v="0.11828185216556585"/>
    <n v="0.11828185216556585"/>
    <n v="0.11828185216556585"/>
    <n v="1.4193822259867899"/>
  </r>
  <r>
    <s v="DE Florida"/>
    <x v="31"/>
    <s v="Regulated &amp; Renewable Energy"/>
    <s v="PEF Fossil Hydro Maintenance Debary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0"/>
    <n v="0"/>
    <n v="0"/>
    <n v="-5.8879346724292096E-5"/>
    <n v="-1.7109927369762535E-4"/>
    <n v="-1.7109927369762535E-4"/>
    <n v="-1.7109927369762535E-4"/>
    <n v="-1.7109927369762535E-4"/>
    <n v="-1.7109927369762535E-4"/>
    <n v="-1.7109927369762535E-4"/>
    <n v="-1.7109927369762535E-4"/>
    <n v="-1.2565742626076697E-3"/>
    <n v="-2.6383102747590606E-4"/>
    <n v="-2.6383102747590606E-4"/>
    <n v="-2.6383102747590606E-4"/>
    <n v="-2.6383102747590606E-4"/>
    <n v="-2.6383102747590606E-4"/>
    <n v="-2.6383102747590606E-4"/>
    <n v="-2.6383102747590606E-4"/>
    <n v="-2.6383102747590606E-4"/>
    <n v="-2.6383102747590606E-4"/>
    <n v="-2.6383102747590606E-4"/>
    <n v="-2.6383102747590606E-4"/>
    <n v="-3.5148023432689815E-4"/>
    <n v="-3.2536215365618648E-3"/>
    <n v="-3.6920097926234149E-4"/>
    <n v="-3.6920097926234149E-4"/>
    <n v="-3.6920097926234149E-4"/>
    <n v="-3.6920097926234149E-4"/>
    <n v="-3.6920097926234149E-4"/>
    <n v="-3.6920097926234149E-4"/>
    <n v="-3.6920097926234149E-4"/>
    <n v="-3.6920097926234149E-4"/>
    <n v="-3.6920097926234149E-4"/>
    <n v="-3.6920097926234149E-4"/>
    <n v="-3.6920097926234149E-4"/>
    <n v="-3.6920097926234149E-4"/>
    <n v="-4.4304117511480981E-3"/>
    <n v="-3.8887970881835131E-4"/>
    <n v="-3.8887970881835131E-4"/>
    <n v="-3.8887970881835131E-4"/>
    <n v="-3.8887970881835131E-4"/>
    <n v="-3.8887970881835131E-4"/>
    <n v="-3.8887970881835131E-4"/>
    <n v="-3.8887970881835131E-4"/>
    <n v="-3.8887970881835131E-4"/>
    <n v="-3.8887970881835131E-4"/>
    <n v="-3.8887970881835131E-4"/>
    <n v="-3.8887970881835131E-4"/>
    <n v="-3.8887970881835131E-4"/>
    <n v="-4.6665565058202152E-3"/>
    <n v="-4.1047992683845185E-4"/>
    <n v="-4.1047992683845185E-4"/>
    <n v="-4.1047992683845185E-4"/>
    <n v="-4.1047992683845185E-4"/>
    <n v="-4.1047992683845185E-4"/>
    <n v="-4.1047992683845185E-4"/>
    <n v="-4.1047992683845185E-4"/>
    <n v="-4.1047992683845185E-4"/>
    <n v="-4.1047992683845185E-4"/>
    <n v="-4.1047992683845185E-4"/>
    <n v="-4.1047992683845185E-4"/>
    <n v="-4.1047992683845185E-4"/>
    <n v="-4.9257591220614218E-3"/>
    <n v="-4.3395160954704117E-4"/>
    <n v="-4.3395160954704117E-4"/>
    <n v="-4.3395160954704117E-4"/>
    <n v="-4.3395160954704117E-4"/>
    <n v="-4.3395160954704117E-4"/>
    <n v="-4.3395160954704117E-4"/>
    <n v="-4.3395160954704117E-4"/>
    <n v="-4.3395160954704117E-4"/>
    <n v="-4.3395160954704117E-4"/>
    <n v="-4.3395160954704117E-4"/>
    <n v="-4.3395160954704117E-4"/>
    <n v="-4.3395160954704117E-4"/>
    <n v="-5.2074193145644938E-3"/>
  </r>
  <r>
    <s v="DE Florida"/>
    <x v="31"/>
    <s v="Regulated &amp; Renewable Energy"/>
    <s v="PEF Fossil Hydro Maintenance Hines 1 BG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0"/>
    <n v="0"/>
    <n v="11.271330659613126"/>
    <n v="11.271330659613126"/>
    <n v="11.271330659613126"/>
    <n v="11.271330659613126"/>
    <n v="11.271330659613126"/>
    <n v="11.271330659613126"/>
    <n v="11.271330659613126"/>
    <n v="11.271330659613126"/>
    <n v="11.271330659613126"/>
    <n v="101.44197593651813"/>
    <n v="11.271330659613126"/>
    <n v="11.271330659613126"/>
    <n v="11.271330659613126"/>
    <n v="11.271330659613126"/>
    <n v="11.271330659613126"/>
    <n v="11.271330659613126"/>
    <n v="11.889312958378591"/>
    <n v="11.889312958378591"/>
    <n v="11.889312958378591"/>
    <n v="11.889312958378591"/>
    <n v="11.889312958378591"/>
    <n v="31.312204099173563"/>
    <n v="158.38675284874529"/>
    <n v="31.312204099173563"/>
    <n v="31.312204099173563"/>
    <n v="31.312204099173563"/>
    <n v="31.312204099173563"/>
    <n v="31.312204099173563"/>
    <n v="31.638981817564602"/>
    <n v="31.895970970661274"/>
    <n v="31.895970970661274"/>
    <n v="31.895970970661274"/>
    <n v="31.895970970661274"/>
    <n v="31.895970970661274"/>
    <n v="31.895970970661274"/>
    <n v="379.57582813740004"/>
    <n v="32.692279607763652"/>
    <n v="32.692279607763652"/>
    <n v="32.692279607763652"/>
    <n v="32.692279607763652"/>
    <n v="32.692279607763652"/>
    <n v="33.227061759142558"/>
    <n v="35.072060181399777"/>
    <n v="35.072060181399777"/>
    <n v="35.072060181399777"/>
    <n v="35.072060181399777"/>
    <n v="35.072060181399777"/>
    <n v="35.072060181399777"/>
    <n v="407.12082088635941"/>
    <n v="35.674759666003801"/>
    <n v="35.674759666003801"/>
    <n v="35.674759666003801"/>
    <n v="35.674759666003801"/>
    <n v="35.674759666003801"/>
    <n v="35.674759666003801"/>
    <n v="36.193081222763269"/>
    <n v="36.193081222763269"/>
    <n v="36.193081222763269"/>
    <n v="36.193081222763269"/>
    <n v="36.193081222763269"/>
    <n v="36.193081222763269"/>
    <n v="431.20704533260249"/>
    <n v="37.307472569796111"/>
    <n v="37.307472569796111"/>
    <n v="37.307472569796111"/>
    <n v="37.307472569796111"/>
    <n v="37.307472569796111"/>
    <n v="37.307472569796111"/>
    <n v="37.307472569796111"/>
    <n v="37.307472569796111"/>
    <n v="37.307472569796111"/>
    <n v="37.307472569796111"/>
    <n v="37.307472569796111"/>
    <n v="37.307472569796111"/>
    <n v="447.68967083755336"/>
  </r>
  <r>
    <s v="DE Florida"/>
    <x v="31"/>
    <s v="Regulated &amp; Renewable Energy"/>
    <s v="PEF Fossil Hydro Maintenance Hines 1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0"/>
    <n v="0"/>
    <n v="0"/>
    <n v="1.5299430225084409"/>
    <n v="1.5299430225084409"/>
    <n v="1.5299430225084409"/>
    <n v="1.5299430225084409"/>
    <n v="1.5299430225084409"/>
    <n v="1.7389363057702583"/>
    <n v="1.7389363057702583"/>
    <n v="1.7389363057702583"/>
    <n v="1.7389363057702583"/>
    <n v="14.605460335623237"/>
    <n v="1.9125736001271254"/>
    <n v="1.9125736001271254"/>
    <n v="1.9125736001271254"/>
    <n v="1.9125736001271254"/>
    <n v="1.9125736001271254"/>
    <n v="3.1677629655420767"/>
    <n v="3.7800392691856892"/>
    <n v="3.7800392691856892"/>
    <n v="3.7800392691856892"/>
    <n v="3.7800392691856892"/>
    <n v="3.7800392691856892"/>
    <n v="13.939697716026751"/>
    <n v="45.570525028132899"/>
    <n v="13.939697716026751"/>
    <n v="13.939697716026751"/>
    <n v="13.939697716026751"/>
    <n v="13.939697716026751"/>
    <n v="13.939697716026751"/>
    <n v="14.39858324998487"/>
    <n v="14.625356499361695"/>
    <n v="14.625356499361695"/>
    <n v="14.625356499361695"/>
    <n v="14.625356499361695"/>
    <n v="14.625356499361695"/>
    <n v="14.625356499361695"/>
    <n v="171.84921082628878"/>
    <n v="15.213605593040628"/>
    <n v="15.213605593040628"/>
    <n v="15.213605593040628"/>
    <n v="15.416936101056429"/>
    <n v="15.416936101056429"/>
    <n v="16.205689691208139"/>
    <n v="17.808405109765424"/>
    <n v="17.808405109765424"/>
    <n v="17.808405109765424"/>
    <n v="17.808405109765424"/>
    <n v="17.808405109765424"/>
    <n v="17.808405109765424"/>
    <n v="199.53080933103547"/>
    <n v="18.442157341678275"/>
    <n v="18.442157341678275"/>
    <n v="18.442157341678275"/>
    <n v="18.442157341678275"/>
    <n v="18.442157341678275"/>
    <n v="18.442157341678275"/>
    <n v="19.351326019434424"/>
    <n v="19.351326019434424"/>
    <n v="19.351326019434424"/>
    <n v="19.351326019434424"/>
    <n v="19.351326019434424"/>
    <n v="19.351326019434424"/>
    <n v="226.76090016667618"/>
    <n v="21.468484683420712"/>
    <n v="21.468484683420712"/>
    <n v="21.468484683420712"/>
    <n v="21.468484683420712"/>
    <n v="21.468484683420712"/>
    <n v="21.468484683420712"/>
    <n v="21.468484683420712"/>
    <n v="21.468484683420712"/>
    <n v="21.468484683420712"/>
    <n v="21.468484683420712"/>
    <n v="21.468484683420712"/>
    <n v="21.468484683420712"/>
    <n v="257.62181620104855"/>
  </r>
  <r>
    <s v="DE Florida"/>
    <x v="31"/>
    <s v="Regulated &amp; Renewable Energy"/>
    <s v="PEF Fossil Hydro Maintenance Hines 1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0"/>
    <n v="0"/>
    <n v="0"/>
    <n v="0.21815753643105862"/>
    <n v="0.21815753643105862"/>
    <n v="0.21815753643105862"/>
    <n v="0.21815753643105862"/>
    <n v="0.21815753643105862"/>
    <n v="0.24795829314962131"/>
    <n v="0.24795829314962131"/>
    <n v="0.24795829314962131"/>
    <n v="0.24795829314962131"/>
    <n v="2.0826208547537783"/>
    <n v="0.27271757098687133"/>
    <n v="0.27271757098687133"/>
    <n v="0.27271757098687133"/>
    <n v="0.27271757098687133"/>
    <n v="0.27271757098687133"/>
    <n v="0.45169745173068437"/>
    <n v="0.53900311478668772"/>
    <n v="0.53900311478668772"/>
    <n v="0.53900311478668772"/>
    <n v="0.53900311478668772"/>
    <n v="0.53900311478668772"/>
    <n v="1.9876884743956358"/>
    <n v="6.4979893549941155"/>
    <n v="1.9876884743956358"/>
    <n v="1.9876884743956358"/>
    <n v="1.9876884743956358"/>
    <n v="1.9876884743956358"/>
    <n v="1.9876884743956358"/>
    <n v="2.0531219528836298"/>
    <n v="2.0854580758476131"/>
    <n v="2.0854580758476131"/>
    <n v="2.0854580758476131"/>
    <n v="2.0854580758476131"/>
    <n v="2.0854580758476131"/>
    <n v="2.0854580758476131"/>
    <n v="24.504312779947483"/>
    <n v="2.1693378015861859"/>
    <n v="2.1693378015861859"/>
    <n v="2.1693378015861859"/>
    <n v="2.1983308028066499"/>
    <n v="2.1983308028066499"/>
    <n v="2.3108003598383711"/>
    <n v="2.5393342523945104"/>
    <n v="2.5393342523945104"/>
    <n v="2.5393342523945104"/>
    <n v="2.5393342523945104"/>
    <n v="2.5393342523945104"/>
    <n v="2.5393342523945104"/>
    <n v="28.451480884577293"/>
    <n v="2.6297017188139509"/>
    <n v="2.6297017188139509"/>
    <n v="2.6297017188139509"/>
    <n v="2.6297017188139509"/>
    <n v="2.6297017188139509"/>
    <n v="2.6297017188139509"/>
    <n v="2.7593414488118748"/>
    <n v="2.7593414488118748"/>
    <n v="2.7593414488118748"/>
    <n v="2.7593414488118748"/>
    <n v="2.7593414488118748"/>
    <n v="2.7593414488118748"/>
    <n v="32.334259005754951"/>
    <n v="3.0612302923185166"/>
    <n v="3.0612302923185166"/>
    <n v="3.0612302923185166"/>
    <n v="3.0612302923185166"/>
    <n v="3.0612302923185166"/>
    <n v="3.0612302923185166"/>
    <n v="3.0612302923185166"/>
    <n v="3.0612302923185166"/>
    <n v="3.0612302923185166"/>
    <n v="3.0612302923185166"/>
    <n v="3.0612302923185166"/>
    <n v="3.0612302923185166"/>
    <n v="36.734763507822201"/>
  </r>
  <r>
    <s v="DE Florida"/>
    <x v="31"/>
    <s v="Regulated &amp; Renewable Energy"/>
    <s v="PEF Fossil Hydro Maintenance Hines 1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0"/>
    <n v="0"/>
    <n v="0"/>
    <n v="10.091528095806879"/>
    <n v="10.091528095806879"/>
    <n v="10.091528095806879"/>
    <n v="10.091528095806879"/>
    <n v="10.091528095806879"/>
    <n v="11.470051059631778"/>
    <n v="11.470051059631778"/>
    <n v="11.470051059631778"/>
    <n v="11.470051059631778"/>
    <n v="96.337844717561495"/>
    <n v="12.615365367879193"/>
    <n v="12.615365367879193"/>
    <n v="12.615365367879193"/>
    <n v="12.615365367879193"/>
    <n v="12.615365367879193"/>
    <n v="20.894614045960672"/>
    <n v="24.933198117206508"/>
    <n v="24.933198117206508"/>
    <n v="24.933198117206508"/>
    <n v="24.933198117206508"/>
    <n v="24.933198117206508"/>
    <n v="91.946464070078036"/>
    <n v="300.5838955414672"/>
    <n v="91.946464070078036"/>
    <n v="91.946464070078036"/>
    <n v="91.946464070078036"/>
    <n v="91.946464070078036"/>
    <n v="91.946464070078036"/>
    <n v="94.9732886353639"/>
    <n v="96.469095652857959"/>
    <n v="96.469095652857959"/>
    <n v="96.469095652857959"/>
    <n v="96.469095652857959"/>
    <n v="96.469095652857959"/>
    <n v="96.469095652857959"/>
    <n v="1133.520182902902"/>
    <n v="100.34920814335459"/>
    <n v="100.34920814335459"/>
    <n v="100.34920814335459"/>
    <n v="101.69037320473394"/>
    <n v="101.69037320473394"/>
    <n v="106.89300131277015"/>
    <n v="117.46453938416788"/>
    <n v="117.46453938416788"/>
    <n v="117.46453938416788"/>
    <n v="117.46453938416788"/>
    <n v="117.46453938416788"/>
    <n v="117.46453938416788"/>
    <n v="1316.1086084573092"/>
    <n v="121.64477091079581"/>
    <n v="121.64477091079581"/>
    <n v="121.64477091079581"/>
    <n v="121.64477091079581"/>
    <n v="121.64477091079581"/>
    <n v="121.64477091079581"/>
    <n v="127.64166421318194"/>
    <n v="127.64166421318194"/>
    <n v="127.64166421318194"/>
    <n v="127.64166421318194"/>
    <n v="127.64166421318194"/>
    <n v="127.64166421318194"/>
    <n v="1495.7186107438665"/>
    <n v="141.60648320377365"/>
    <n v="141.60648320377365"/>
    <n v="141.60648320377365"/>
    <n v="141.60648320377365"/>
    <n v="141.60648320377365"/>
    <n v="141.60648320377365"/>
    <n v="141.60648320377365"/>
    <n v="141.60648320377365"/>
    <n v="141.60648320377365"/>
    <n v="141.60648320377365"/>
    <n v="141.60648320377365"/>
    <n v="141.60648320377365"/>
    <n v="1699.2777984452839"/>
  </r>
  <r>
    <s v="DE Florida"/>
    <x v="31"/>
    <s v="Regulated &amp; Renewable Energy"/>
    <s v="PEF Fossil Hydro Maintenance Hines 1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0"/>
    <n v="0"/>
    <n v="0"/>
    <n v="0.70152354562182317"/>
    <n v="0.70152354562182317"/>
    <n v="0.70152354562182317"/>
    <n v="0.70152354562182317"/>
    <n v="0.70152354562182317"/>
    <n v="0.79735306798180861"/>
    <n v="0.79735306798180861"/>
    <n v="0.79735306798180861"/>
    <n v="0.79735306798180861"/>
    <n v="6.6970300000363512"/>
    <n v="0.87697083713878876"/>
    <n v="0.87697083713878876"/>
    <n v="0.87697083713878876"/>
    <n v="0.87697083713878876"/>
    <n v="0.87697083713878876"/>
    <n v="1.4525118089907945"/>
    <n v="1.7332583708647487"/>
    <n v="1.7332583708647487"/>
    <n v="1.7332583708647487"/>
    <n v="1.7332583708647487"/>
    <n v="1.7332583708647487"/>
    <n v="6.3917584006561032"/>
    <n v="20.895416249664585"/>
    <n v="6.3917584006561032"/>
    <n v="6.3917584006561032"/>
    <n v="6.3917584006561032"/>
    <n v="6.3917584006561032"/>
    <n v="6.3917584006561032"/>
    <n v="6.6021716871633069"/>
    <n v="6.7061545805870306"/>
    <n v="6.7061545805870306"/>
    <n v="6.7061545805870306"/>
    <n v="6.7061545805870306"/>
    <n v="6.7061545805870306"/>
    <n v="6.7061545805870306"/>
    <n v="78.797891173965994"/>
    <n v="6.9758852364065342"/>
    <n v="6.9758852364065342"/>
    <n v="6.9758852364065342"/>
    <n v="7.0691173342651794"/>
    <n v="7.0691173342651794"/>
    <n v="7.4307832392020652"/>
    <n v="8.1656747959986831"/>
    <n v="8.1656747959986831"/>
    <n v="8.1656747959986831"/>
    <n v="8.1656747959986831"/>
    <n v="8.1656747959986831"/>
    <n v="8.1656747959986831"/>
    <n v="91.490722392944122"/>
    <n v="8.456267420415287"/>
    <n v="8.456267420415287"/>
    <n v="8.456267420415287"/>
    <n v="8.456267420415287"/>
    <n v="8.456267420415287"/>
    <n v="8.456267420415287"/>
    <n v="8.8731479063472918"/>
    <n v="8.8731479063472918"/>
    <n v="8.8731479063472918"/>
    <n v="8.8731479063472918"/>
    <n v="8.8731479063472918"/>
    <n v="8.8731479063472918"/>
    <n v="103.97649196057549"/>
    <n v="9.8439274295862056"/>
    <n v="9.8439274295862056"/>
    <n v="9.8439274295862056"/>
    <n v="9.8439274295862056"/>
    <n v="9.8439274295862056"/>
    <n v="9.8439274295862056"/>
    <n v="9.8439274295862056"/>
    <n v="9.8439274295862056"/>
    <n v="9.8439274295862056"/>
    <n v="9.8439274295862056"/>
    <n v="9.8439274295862056"/>
    <n v="9.8439274295862056"/>
    <n v="118.12712915503444"/>
  </r>
  <r>
    <s v="DE Florida"/>
    <x v="31"/>
    <s v="Regulated &amp; Renewable Energy"/>
    <s v="PEF Fossil Hydro Maintenance Hines 1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0"/>
    <n v="0"/>
    <n v="1.3142437599612542"/>
    <n v="1.3142437599612542"/>
    <n v="1.3142437599612542"/>
    <n v="1.3142437599612542"/>
    <n v="1.3142437599612542"/>
    <n v="1.4937720916440398"/>
    <n v="1.4937720916440398"/>
    <n v="1.4937720916440398"/>
    <n v="1.4937720916440398"/>
    <n v="12.54630716638243"/>
    <n v="1.6429291041914198"/>
    <n v="1.6429291041914198"/>
    <n v="1.6429291041914198"/>
    <n v="1.6429291041914198"/>
    <n v="1.6429291041914198"/>
    <n v="2.7211553954958236"/>
    <n v="3.24710982621471"/>
    <n v="3.24710982621471"/>
    <n v="3.24710982621471"/>
    <n v="3.24710982621471"/>
    <n v="3.24710982621471"/>
    <n v="11.974407196548547"/>
    <n v="39.145757244075028"/>
    <n v="11.974407196548547"/>
    <n v="11.974407196548547"/>
    <n v="11.974407196548547"/>
    <n v="11.974407196548547"/>
    <n v="11.974407196548547"/>
    <n v="12.368597905698575"/>
    <n v="12.563400529932292"/>
    <n v="12.563400529932292"/>
    <n v="12.563400529932292"/>
    <n v="12.563400529932292"/>
    <n v="12.563400529932292"/>
    <n v="12.563400529932292"/>
    <n v="147.62103706803506"/>
    <n v="13.068717019682193"/>
    <n v="13.068717019682193"/>
    <n v="13.068717019682193"/>
    <n v="13.243379284148912"/>
    <n v="13.243379284148912"/>
    <n v="13.92092880315516"/>
    <n v="15.29768392460327"/>
    <n v="15.29768392460327"/>
    <n v="15.29768392460327"/>
    <n v="15.29768392460327"/>
    <n v="15.29768392460327"/>
    <n v="15.29768392460327"/>
    <n v="171.39994197811916"/>
    <n v="15.842083921000892"/>
    <n v="15.842083921000892"/>
    <n v="15.842083921000892"/>
    <n v="15.842083921000892"/>
    <n v="15.842083921000892"/>
    <n v="15.842083921000892"/>
    <n v="16.623070684830424"/>
    <n v="16.623070684830424"/>
    <n v="16.623070684830424"/>
    <n v="16.623070684830424"/>
    <n v="16.623070684830424"/>
    <n v="16.623070684830424"/>
    <n v="194.7909276349879"/>
    <n v="18.441735080736535"/>
    <n v="18.441735080736535"/>
    <n v="18.441735080736535"/>
    <n v="18.441735080736535"/>
    <n v="18.441735080736535"/>
    <n v="18.441735080736535"/>
    <n v="18.441735080736535"/>
    <n v="18.441735080736535"/>
    <n v="18.441735080736535"/>
    <n v="18.441735080736535"/>
    <n v="18.441735080736535"/>
    <n v="18.441735080736535"/>
    <n v="221.30082096883837"/>
  </r>
  <r>
    <s v="DE Florida"/>
    <x v="31"/>
    <s v="Regulated &amp; Renewable Energy"/>
    <s v="PEF Fossil Hydro Maintenance Hines 1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0"/>
    <n v="0"/>
    <n v="0"/>
    <n v="0.4650911017826781"/>
    <n v="0.4650911017826781"/>
    <n v="0.4650911017826781"/>
    <n v="0.4650911017826781"/>
    <n v="0.4650911017826781"/>
    <n v="0.5286234784446866"/>
    <n v="0.5286234784446866"/>
    <n v="0.5286234784446866"/>
    <n v="0.5286234784446866"/>
    <n v="4.4399494226921368"/>
    <n v="0.58140790201791992"/>
    <n v="0.58140790201791992"/>
    <n v="0.58140790201791992"/>
    <n v="0.58140790201791992"/>
    <n v="0.58140790201791992"/>
    <n v="0.96297597110169486"/>
    <n v="1.1491033343221524"/>
    <n v="1.1491033343221524"/>
    <n v="1.1491033343221524"/>
    <n v="1.1491033343221524"/>
    <n v="1.1491033343221524"/>
    <n v="4.2375626241522966"/>
    <n v="13.853094776954354"/>
    <n v="4.2375626241522966"/>
    <n v="4.2375626241522966"/>
    <n v="4.2375626241522966"/>
    <n v="4.2375626241522966"/>
    <n v="4.2375626241522966"/>
    <n v="4.3770586015753095"/>
    <n v="4.4459944696866831"/>
    <n v="4.4459944696866831"/>
    <n v="4.4459944696866831"/>
    <n v="4.4459944696866831"/>
    <n v="4.4459944696866831"/>
    <n v="4.4459944696866831"/>
    <n v="52.240838540456885"/>
    <n v="4.6248151853272974"/>
    <n v="4.6248151853272974"/>
    <n v="4.6248151853272974"/>
    <n v="4.6866262305867856"/>
    <n v="4.6866262305867856"/>
    <n v="4.9264002747184561"/>
    <n v="5.4136108670132046"/>
    <n v="5.4136108670132046"/>
    <n v="5.4136108670132046"/>
    <n v="5.4136108670132046"/>
    <n v="5.4136108670132046"/>
    <n v="5.4136108670132046"/>
    <n v="60.655763493953145"/>
    <n v="5.6062662972097614"/>
    <n v="5.6062662972097614"/>
    <n v="5.6062662972097614"/>
    <n v="5.6062662972097614"/>
    <n v="5.6062662972097614"/>
    <n v="5.6062662972097614"/>
    <n v="5.8826480134685113"/>
    <n v="5.8826480134685113"/>
    <n v="5.8826480134685113"/>
    <n v="5.8826480134685113"/>
    <n v="5.8826480134685113"/>
    <n v="5.8826480134685113"/>
    <n v="68.933485864069638"/>
    <n v="6.5262519443490294"/>
    <n v="6.5262519443490294"/>
    <n v="6.5262519443490294"/>
    <n v="6.5262519443490294"/>
    <n v="6.5262519443490294"/>
    <n v="6.5262519443490294"/>
    <n v="6.5262519443490294"/>
    <n v="6.5262519443490294"/>
    <n v="6.5262519443490294"/>
    <n v="6.5262519443490294"/>
    <n v="6.5262519443490294"/>
    <n v="6.5262519443490294"/>
    <n v="78.315023332188346"/>
  </r>
  <r>
    <s v="DE Florida"/>
    <x v="31"/>
    <s v="Regulated &amp; Renewable Energy"/>
    <s v="PEF Fossil Hydro Maintenance Hines 1 Other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716314356410013"/>
    <n v="0.11716314356410013"/>
    <n v="0.11716314356410013"/>
    <n v="0.11716314356410013"/>
    <n v="0.11716314356410013"/>
    <n v="0.11716314356410013"/>
    <n v="0.11716314356410013"/>
    <n v="0.11716314356410013"/>
    <n v="0.11716314356410013"/>
    <n v="0.11716314356410013"/>
    <n v="0.11716314356410013"/>
    <n v="0.11716314356410013"/>
    <n v="1.4059577227692011"/>
    <n v="0.69813550007810077"/>
    <n v="0.69813550007810077"/>
    <n v="0.69813550007810077"/>
    <n v="0.69813550007810077"/>
    <n v="0.69813550007810077"/>
    <n v="0.69813550007810077"/>
    <n v="0.69813550007810077"/>
    <n v="0.69813550007810077"/>
    <n v="0.69813550007810077"/>
    <n v="0.69813550007810077"/>
    <n v="0.69813550007810077"/>
    <n v="0.69813550007810077"/>
    <n v="8.377626000937207"/>
    <n v="1.3412064470264964"/>
    <n v="1.3412064470264964"/>
    <n v="1.3412064470264964"/>
    <n v="1.3412064470264964"/>
    <n v="1.3412064470264964"/>
    <n v="1.3412064470264964"/>
    <n v="1.3412064470264964"/>
    <n v="1.3412064470264964"/>
    <n v="1.3412064470264964"/>
    <n v="1.3412064470264964"/>
    <n v="1.3412064470264964"/>
    <n v="1.3412064470264964"/>
    <n v="16.09447736431796"/>
    <n v="2.0623834510074159"/>
    <n v="2.0623834510074159"/>
    <n v="2.0623834510074159"/>
    <n v="2.0623834510074159"/>
    <n v="2.0623834510074159"/>
    <n v="2.0623834510074159"/>
    <n v="2.0623834510074159"/>
    <n v="2.0623834510074159"/>
    <n v="2.0623834510074159"/>
    <n v="2.0623834510074159"/>
    <n v="2.0623834510074159"/>
    <n v="2.0623834510074159"/>
    <n v="24.748601412088998"/>
    <n v="3.9584473058454051"/>
    <n v="3.9584473058454051"/>
    <n v="3.9584473058454051"/>
    <n v="3.9584473058454051"/>
    <n v="3.9584473058454051"/>
    <n v="3.9584473058454051"/>
    <n v="3.9584473058454051"/>
    <n v="3.9584473058454051"/>
    <n v="3.9584473058454051"/>
    <n v="3.9584473058454051"/>
    <n v="3.9584473058454051"/>
    <n v="3.9584473058454051"/>
    <n v="47.501367670144852"/>
  </r>
  <r>
    <s v="DE Florida"/>
    <x v="31"/>
    <s v="Regulated &amp; Renewable Energy"/>
    <s v="PEF Fossil Hydro Maintenance Hines 1 Other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70651937900005E-2"/>
    <n v="1.670651937900005E-2"/>
    <n v="1.670651937900005E-2"/>
    <n v="1.670651937900005E-2"/>
    <n v="1.670651937900005E-2"/>
    <n v="1.670651937900005E-2"/>
    <n v="1.670651937900005E-2"/>
    <n v="1.670651937900005E-2"/>
    <n v="1.670651937900005E-2"/>
    <n v="1.670651937900005E-2"/>
    <n v="1.670651937900005E-2"/>
    <n v="1.670651937900005E-2"/>
    <n v="0.20047823254800065"/>
    <n v="9.9548492043000286E-2"/>
    <n v="9.9548492043000286E-2"/>
    <n v="9.9548492043000286E-2"/>
    <n v="9.9548492043000286E-2"/>
    <n v="9.9548492043000286E-2"/>
    <n v="9.9548492043000286E-2"/>
    <n v="9.9548492043000286E-2"/>
    <n v="9.9548492043000286E-2"/>
    <n v="9.9548492043000286E-2"/>
    <n v="9.9548492043000286E-2"/>
    <n v="9.9548492043000286E-2"/>
    <n v="9.9548492043000286E-2"/>
    <n v="1.1945819045160035"/>
    <n v="0.19124522288375678"/>
    <n v="0.19124522288375678"/>
    <n v="0.19124522288375678"/>
    <n v="0.19124522288375678"/>
    <n v="0.19124522288375678"/>
    <n v="0.19124522288375678"/>
    <n v="0.19124522288375678"/>
    <n v="0.19124522288375678"/>
    <n v="0.19124522288375678"/>
    <n v="0.19124522288375678"/>
    <n v="0.19124522288375678"/>
    <n v="0.19124522288375678"/>
    <n v="2.2949426746050809"/>
    <n v="0.29407924755302584"/>
    <n v="0.29407924755302584"/>
    <n v="0.29407924755302584"/>
    <n v="0.29407924755302584"/>
    <n v="0.29407924755302584"/>
    <n v="0.29407924755302584"/>
    <n v="0.29407924755302584"/>
    <n v="0.29407924755302584"/>
    <n v="0.29407924755302584"/>
    <n v="0.29407924755302584"/>
    <n v="0.29407924755302584"/>
    <n v="0.29407924755302584"/>
    <n v="3.5289509706363109"/>
    <n v="0.56444266200831872"/>
    <n v="0.56444266200831872"/>
    <n v="0.56444266200831872"/>
    <n v="0.56444266200831872"/>
    <n v="0.56444266200831872"/>
    <n v="0.56444266200831872"/>
    <n v="0.56444266200831872"/>
    <n v="0.56444266200831872"/>
    <n v="0.56444266200831872"/>
    <n v="0.56444266200831872"/>
    <n v="0.56444266200831872"/>
    <n v="0.56444266200831872"/>
    <n v="6.7733119440998264"/>
  </r>
  <r>
    <s v="DE Florida"/>
    <x v="31"/>
    <s v="Regulated &amp; Renewable Energy"/>
    <s v="PEF Fossil Hydro Maintenance Hines 1 Other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7280992688800021"/>
    <n v="0.77280992688800021"/>
    <n v="0.77280992688800021"/>
    <n v="0.77280992688800021"/>
    <n v="0.77280992688800021"/>
    <n v="0.77280992688800021"/>
    <n v="0.77280992688800021"/>
    <n v="0.77280992688800021"/>
    <n v="0.77280992688800021"/>
    <n v="0.77280992688800021"/>
    <n v="0.77280992688800021"/>
    <n v="0.77280992688800021"/>
    <n v="9.2737191226560007"/>
    <n v="4.6049126736320014"/>
    <n v="4.6049126736320014"/>
    <n v="4.6049126736320014"/>
    <n v="4.6049126736320014"/>
    <n v="4.6049126736320014"/>
    <n v="4.6049126736320014"/>
    <n v="4.6049126736320014"/>
    <n v="4.6049126736320014"/>
    <n v="4.6049126736320014"/>
    <n v="4.6049126736320014"/>
    <n v="4.6049126736320014"/>
    <n v="4.6049126736320014"/>
    <n v="55.258952083584013"/>
    <n v="8.8466186935639097"/>
    <n v="8.8466186935639097"/>
    <n v="8.8466186935639097"/>
    <n v="8.8466186935639097"/>
    <n v="8.8466186935639097"/>
    <n v="8.8466186935639097"/>
    <n v="8.8466186935639097"/>
    <n v="8.8466186935639097"/>
    <n v="8.8466186935639097"/>
    <n v="8.8466186935639097"/>
    <n v="8.8466186935639097"/>
    <n v="8.8466186935639097"/>
    <n v="106.15942432276692"/>
    <n v="13.603513486803259"/>
    <n v="13.603513486803259"/>
    <n v="13.603513486803259"/>
    <n v="13.603513486803259"/>
    <n v="13.603513486803259"/>
    <n v="13.603513486803259"/>
    <n v="13.603513486803259"/>
    <n v="13.603513486803259"/>
    <n v="13.603513486803259"/>
    <n v="13.603513486803259"/>
    <n v="13.603513486803259"/>
    <n v="13.603513486803259"/>
    <n v="163.24216184163905"/>
    <n v="26.109980316639689"/>
    <n v="26.109980316639689"/>
    <n v="26.109980316639689"/>
    <n v="26.109980316639689"/>
    <n v="26.109980316639689"/>
    <n v="26.109980316639689"/>
    <n v="26.109980316639689"/>
    <n v="26.109980316639689"/>
    <n v="26.109980316639689"/>
    <n v="26.109980316639689"/>
    <n v="26.109980316639689"/>
    <n v="26.109980316639689"/>
    <n v="313.3197637996762"/>
  </r>
  <r>
    <s v="DE Florida"/>
    <x v="31"/>
    <s v="Regulated &amp; Renewable Energy"/>
    <s v="PEF Fossil Hydro Maintenance Hines 1 Other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722722146400032E-2"/>
    <n v="5.3722722146400032E-2"/>
    <n v="5.3722722146400032E-2"/>
    <n v="5.3722722146400032E-2"/>
    <n v="5.3722722146400032E-2"/>
    <n v="5.3722722146400032E-2"/>
    <n v="5.3722722146400032E-2"/>
    <n v="5.3722722146400032E-2"/>
    <n v="5.3722722146400032E-2"/>
    <n v="5.3722722146400032E-2"/>
    <n v="5.3722722146400032E-2"/>
    <n v="5.3722722146400032E-2"/>
    <n v="0.6446726657568006"/>
    <n v="0.32011551031740038"/>
    <n v="0.32011551031740038"/>
    <n v="0.32011551031740038"/>
    <n v="0.32011551031740038"/>
    <n v="0.32011551031740038"/>
    <n v="0.32011551031740038"/>
    <n v="0.32011551031740038"/>
    <n v="0.32011551031740038"/>
    <n v="0.32011551031740038"/>
    <n v="0.32011551031740038"/>
    <n v="0.32011551031740038"/>
    <n v="0.32011551031740038"/>
    <n v="3.8413861238088036"/>
    <n v="0.61498231525891112"/>
    <n v="0.61498231525891112"/>
    <n v="0.61498231525891112"/>
    <n v="0.61498231525891112"/>
    <n v="0.61498231525891112"/>
    <n v="0.61498231525891112"/>
    <n v="0.61498231525891112"/>
    <n v="0.61498231525891112"/>
    <n v="0.61498231525891112"/>
    <n v="0.61498231525891112"/>
    <n v="0.61498231525891112"/>
    <n v="0.61498231525891112"/>
    <n v="7.3797877831069316"/>
    <n v="0.94566302781520295"/>
    <n v="0.94566302781520295"/>
    <n v="0.94566302781520295"/>
    <n v="0.94566302781520295"/>
    <n v="0.94566302781520295"/>
    <n v="0.94566302781520295"/>
    <n v="0.94566302781520295"/>
    <n v="0.94566302781520295"/>
    <n v="0.94566302781520295"/>
    <n v="0.94566302781520295"/>
    <n v="0.94566302781520295"/>
    <n v="0.94566302781520295"/>
    <n v="11.347956333782435"/>
    <n v="1.8150636647032938"/>
    <n v="1.8150636647032938"/>
    <n v="1.8150636647032938"/>
    <n v="1.8150636647032938"/>
    <n v="1.8150636647032938"/>
    <n v="1.8150636647032938"/>
    <n v="1.8150636647032938"/>
    <n v="1.8150636647032938"/>
    <n v="1.8150636647032938"/>
    <n v="1.8150636647032938"/>
    <n v="1.8150636647032938"/>
    <n v="1.8150636647032938"/>
    <n v="21.78076397643953"/>
  </r>
  <r>
    <s v="DE Florida"/>
    <x v="31"/>
    <s v="Regulated &amp; Renewable Energy"/>
    <s v="PEF Fossil Hydro Maintenance Hines 1 Other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064487895289993"/>
    <n v="0.10064487895289993"/>
    <n v="0.10064487895289993"/>
    <n v="0.10064487895289993"/>
    <n v="0.10064487895289993"/>
    <n v="0.10064487895289993"/>
    <n v="0.10064487895289993"/>
    <n v="0.10064487895289993"/>
    <n v="0.10064487895289993"/>
    <n v="0.10064487895289993"/>
    <n v="0.10064487895289993"/>
    <n v="0.10064487895289993"/>
    <n v="1.2077385474347995"/>
    <n v="0.59970875455889949"/>
    <n v="0.59970875455889949"/>
    <n v="0.59970875455889949"/>
    <n v="0.59970875455889949"/>
    <n v="0.59970875455889949"/>
    <n v="0.59970875455889949"/>
    <n v="0.59970875455889949"/>
    <n v="0.59970875455889949"/>
    <n v="0.59970875455889949"/>
    <n v="0.59970875455889949"/>
    <n v="0.59970875455889949"/>
    <n v="0.59970875455889949"/>
    <n v="7.1965050547067939"/>
    <n v="1.1521162408544496"/>
    <n v="1.1521162408544496"/>
    <n v="1.1521162408544496"/>
    <n v="1.1521162408544496"/>
    <n v="1.1521162408544496"/>
    <n v="1.1521162408544496"/>
    <n v="1.1521162408544496"/>
    <n v="1.1521162408544496"/>
    <n v="1.1521162408544496"/>
    <n v="1.1521162408544496"/>
    <n v="1.1521162408544496"/>
    <n v="1.1521162408544496"/>
    <n v="13.825394890253399"/>
    <n v="1.7716179891976602"/>
    <n v="1.7716179891976602"/>
    <n v="1.7716179891976602"/>
    <n v="1.7716179891976602"/>
    <n v="1.7716179891976602"/>
    <n v="1.7716179891976602"/>
    <n v="1.7716179891976602"/>
    <n v="1.7716179891976602"/>
    <n v="1.7716179891976602"/>
    <n v="1.7716179891976602"/>
    <n v="1.7716179891976602"/>
    <n v="1.7716179891976602"/>
    <n v="21.259415870371924"/>
    <n v="3.4003649771889477"/>
    <n v="3.4003649771889477"/>
    <n v="3.4003649771889477"/>
    <n v="3.4003649771889477"/>
    <n v="3.4003649771889477"/>
    <n v="3.4003649771889477"/>
    <n v="3.4003649771889477"/>
    <n v="3.4003649771889477"/>
    <n v="3.4003649771889477"/>
    <n v="3.4003649771889477"/>
    <n v="3.4003649771889477"/>
    <n v="3.4003649771889477"/>
    <n v="40.804379726267371"/>
  </r>
  <r>
    <s v="DE Florida"/>
    <x v="31"/>
    <s v="Regulated &amp; Renewable Energy"/>
    <s v="PEF Fossil Hydro Maintenance Hines 1 Other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5616709097000002E-2"/>
    <n v="3.5616709097000002E-2"/>
    <n v="3.5616709097000002E-2"/>
    <n v="3.5616709097000002E-2"/>
    <n v="3.5616709097000002E-2"/>
    <n v="3.5616709097000002E-2"/>
    <n v="3.5616709097000002E-2"/>
    <n v="3.5616709097000002E-2"/>
    <n v="3.5616709097000002E-2"/>
    <n v="3.5616709097000002E-2"/>
    <n v="3.5616709097000002E-2"/>
    <n v="3.5616709097000002E-2"/>
    <n v="0.42740050916399991"/>
    <n v="0.21222790929399998"/>
    <n v="0.21222790929399998"/>
    <n v="0.21222790929399998"/>
    <n v="0.21222790929399998"/>
    <n v="0.21222790929399998"/>
    <n v="0.21222790929399998"/>
    <n v="0.21222790929399998"/>
    <n v="0.21222790929399998"/>
    <n v="0.21222790929399998"/>
    <n v="0.21222790929399998"/>
    <n v="0.21222790929399998"/>
    <n v="0.21222790929399998"/>
    <n v="2.546734911528"/>
    <n v="0.40771661105642742"/>
    <n v="0.40771661105642742"/>
    <n v="0.40771661105642742"/>
    <n v="0.40771661105642742"/>
    <n v="0.40771661105642742"/>
    <n v="0.40771661105642742"/>
    <n v="0.40771661105642742"/>
    <n v="0.40771661105642742"/>
    <n v="0.40771661105642742"/>
    <n v="0.40771661105642742"/>
    <n v="0.40771661105642742"/>
    <n v="0.40771661105642742"/>
    <n v="4.8925993326771291"/>
    <n v="0.62694896312917658"/>
    <n v="0.62694896312917658"/>
    <n v="0.62694896312917658"/>
    <n v="0.62694896312917658"/>
    <n v="0.62694896312917658"/>
    <n v="0.62694896312917658"/>
    <n v="0.62694896312917658"/>
    <n v="0.62694896312917658"/>
    <n v="0.62694896312917658"/>
    <n v="0.62694896312917658"/>
    <n v="0.62694896312917658"/>
    <n v="0.62694896312917658"/>
    <n v="7.5233875575501203"/>
    <n v="1.2033380275082362"/>
    <n v="1.2033380275082362"/>
    <n v="1.2033380275082362"/>
    <n v="1.2033380275082362"/>
    <n v="1.2033380275082362"/>
    <n v="1.2033380275082362"/>
    <n v="1.2033380275082362"/>
    <n v="1.2033380275082362"/>
    <n v="1.2033380275082362"/>
    <n v="1.2033380275082362"/>
    <n v="1.2033380275082362"/>
    <n v="1.2033380275082362"/>
    <n v="14.440056330098834"/>
  </r>
  <r>
    <s v="DE Florida"/>
    <x v="31"/>
    <s v="Regulated &amp; Renewable Energy"/>
    <s v="PEF Fossil Hydro Maintenance Hines 2 BG-341"/>
    <s v="AFUDC Not Eligible"/>
    <s v="Maintenance"/>
    <s v="Maintenance"/>
    <s v="Fossil Hydro"/>
    <s v="BG - Other Production Plant"/>
    <s v="~"/>
    <s v="PEF Hines 2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776624148478184"/>
    <n v="1.3869057302727157"/>
    <n v="2.6645681451205343"/>
    <n v="1.3869057302727157"/>
    <n v="1.3869057302727157"/>
    <n v="1.3869057302727157"/>
    <n v="1.3869057302727157"/>
    <n v="1.4001254894691157"/>
    <n v="1.5459849195079873"/>
    <n v="1.5459849195079873"/>
    <n v="1.5459849195079873"/>
    <n v="1.5459849195079873"/>
    <n v="1.5459849195079873"/>
    <n v="1.5459849195079873"/>
    <n v="1.7359651685694457"/>
    <n v="17.959623096177349"/>
    <n v="1.7359651685694457"/>
    <n v="1.7359651685694457"/>
    <n v="1.7359651685694457"/>
    <n v="1.7359651685694457"/>
    <n v="1.7561705905746976"/>
    <n v="1.7561705905746976"/>
    <n v="1.7561705905746976"/>
    <n v="1.7561705905746976"/>
    <n v="4.3992861584830063"/>
    <n v="4.6566980179567388"/>
    <n v="4.6566980179567388"/>
    <n v="4.6566980179567388"/>
    <n v="32.337923248929798"/>
    <n v="4.6566980179567388"/>
    <n v="4.6566980179567388"/>
    <n v="4.6566980179567388"/>
    <n v="4.6566980179567388"/>
    <n v="4.6566980179567388"/>
    <n v="4.6566980179567388"/>
    <n v="4.725719946500738"/>
    <n v="4.725719946500738"/>
    <n v="4.725719946500738"/>
    <n v="4.725719946500738"/>
    <n v="4.725719946500738"/>
    <n v="4.725719946500738"/>
    <n v="56.294507786744866"/>
    <n v="4.725719946500738"/>
    <n v="4.725719946500738"/>
    <n v="4.725719946500738"/>
    <n v="4.725719946500738"/>
    <n v="4.725719946500738"/>
    <n v="4.8687491580281845"/>
    <n v="5.0879518600561102"/>
    <n v="5.0879518600561102"/>
    <n v="5.0879518600561102"/>
    <n v="5.0879518600561102"/>
    <n v="5.0879518600561102"/>
    <n v="5.0879518600561102"/>
    <n v="59.025060050868525"/>
    <n v="5.3331114508875643"/>
    <n v="5.3331114508875643"/>
    <n v="5.3331114508875643"/>
    <n v="5.3331114508875643"/>
    <n v="5.3331114508875643"/>
    <n v="5.3331114508875643"/>
    <n v="5.3331114508875643"/>
    <n v="5.3331114508875643"/>
    <n v="5.3331114508875643"/>
    <n v="5.3331114508875643"/>
    <n v="5.3331114508875643"/>
    <n v="5.3331114508875643"/>
    <n v="63.997337410650772"/>
  </r>
  <r>
    <s v="DE Florida"/>
    <x v="31"/>
    <s v="Regulated &amp; Renewable Energy"/>
    <s v="PEF Fossil Hydro Maintenance Hines 2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4122561684540471"/>
    <n v="0.56503637299174647"/>
    <n v="1.1062619898371513"/>
    <n v="0.56503637299174647"/>
    <n v="0.56503637299174647"/>
    <n v="0.56503637299174647"/>
    <n v="0.56503637299174647"/>
    <n v="0.58672406497046381"/>
    <n v="0.64283773933854593"/>
    <n v="0.64283773933854593"/>
    <n v="0.64283773933854593"/>
    <n v="0.64283773933854593"/>
    <n v="0.64283773933854593"/>
    <n v="0.64283773933854593"/>
    <n v="0.68934005551472244"/>
    <n v="7.3932360484834483"/>
    <n v="0.68934005551472244"/>
    <n v="0.68934005551472244"/>
    <n v="0.68934005551472244"/>
    <n v="0.68934005551472244"/>
    <n v="0.72248804349837736"/>
    <n v="0.72248804349837736"/>
    <n v="0.72248804349837736"/>
    <n v="0.72248804349837736"/>
    <n v="2.4067493223096181"/>
    <n v="2.6656464661250299"/>
    <n v="2.6656464661250299"/>
    <n v="2.6656464661250299"/>
    <n v="16.051001116737105"/>
    <n v="2.6656464661250299"/>
    <n v="2.6656464661250299"/>
    <n v="2.6656464661250299"/>
    <n v="2.6656464661250299"/>
    <n v="2.6656464661250299"/>
    <n v="2.6656464661250299"/>
    <n v="2.7762288347544004"/>
    <n v="2.7762288347544004"/>
    <n v="2.7762288347544004"/>
    <n v="2.7762288347544004"/>
    <n v="2.7762288347544004"/>
    <n v="2.7762288347544004"/>
    <n v="32.651251805276573"/>
    <n v="2.7762288347544004"/>
    <n v="2.7762288347544004"/>
    <n v="2.7762288347544004"/>
    <n v="2.7762288347544004"/>
    <n v="2.7762288347544004"/>
    <n v="3.0090363170670296"/>
    <n v="3.3652676950014349"/>
    <n v="3.3652676950014349"/>
    <n v="3.3652676950014349"/>
    <n v="3.3652676950014349"/>
    <n v="3.3652676950014349"/>
    <n v="3.3652676950014349"/>
    <n v="37.081786660847641"/>
    <n v="3.7655480012389599"/>
    <n v="3.7655480012389599"/>
    <n v="3.7655480012389599"/>
    <n v="3.7655480012389599"/>
    <n v="3.7655480012389599"/>
    <n v="3.7655480012389599"/>
    <n v="3.7655480012389599"/>
    <n v="3.7655480012389599"/>
    <n v="3.7655480012389599"/>
    <n v="3.7655480012389599"/>
    <n v="3.7655480012389599"/>
    <n v="3.7655480012389599"/>
    <n v="45.186576014867534"/>
  </r>
  <r>
    <s v="DE Florida"/>
    <x v="31"/>
    <s v="Regulated &amp; Renewable Energy"/>
    <s v="PEF Fossil Hydro Maintenance Hines 2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297042650776101"/>
    <n v="15.970022903338419"/>
    <n v="31.26706555411452"/>
    <n v="15.970022903338419"/>
    <n v="15.970022903338419"/>
    <n v="15.970022903338419"/>
    <n v="15.970022903338419"/>
    <n v="16.58299749077392"/>
    <n v="18.168977982797635"/>
    <n v="18.168977982797635"/>
    <n v="18.168977982797635"/>
    <n v="18.168977982797635"/>
    <n v="18.168977982797635"/>
    <n v="18.168977982797635"/>
    <n v="19.483305855992217"/>
    <n v="208.96026285690559"/>
    <n v="19.483305855992217"/>
    <n v="19.483305855992217"/>
    <n v="19.483305855992217"/>
    <n v="19.483305855992217"/>
    <n v="20.420194765571271"/>
    <n v="20.420194765571271"/>
    <n v="20.420194765571271"/>
    <n v="20.420194765571271"/>
    <n v="68.023805461707369"/>
    <n v="75.341225515069524"/>
    <n v="75.341225515069524"/>
    <n v="75.341225515069524"/>
    <n v="453.66148449316995"/>
    <n v="75.341225515069524"/>
    <n v="75.341225515069524"/>
    <n v="75.341225515069524"/>
    <n v="75.341225515069524"/>
    <n v="75.341225515069524"/>
    <n v="75.341225515069524"/>
    <n v="78.466705336437897"/>
    <n v="78.466705336437897"/>
    <n v="78.466705336437897"/>
    <n v="78.466705336437897"/>
    <n v="78.466705336437897"/>
    <n v="78.466705336437897"/>
    <n v="922.84758510904476"/>
    <n v="78.466705336437897"/>
    <n v="78.466705336437897"/>
    <n v="78.466705336437897"/>
    <n v="78.466705336437897"/>
    <n v="78.466705336437897"/>
    <n v="85.046714011807964"/>
    <n v="95.115145882902667"/>
    <n v="95.115145882902667"/>
    <n v="95.115145882902667"/>
    <n v="95.115145882902667"/>
    <n v="95.115145882902667"/>
    <n v="95.115145882902667"/>
    <n v="1048.0711159914135"/>
    <n v="106.42855508451379"/>
    <n v="106.42855508451379"/>
    <n v="106.42855508451379"/>
    <n v="106.42855508451379"/>
    <n v="106.42855508451379"/>
    <n v="106.42855508451379"/>
    <n v="106.42855508451379"/>
    <n v="106.42855508451379"/>
    <n v="106.42855508451379"/>
    <n v="106.42855508451379"/>
    <n v="106.42855508451379"/>
    <n v="106.42855508451379"/>
    <n v="1277.1426610141659"/>
  </r>
  <r>
    <s v="DE Florida"/>
    <x v="31"/>
    <s v="Regulated &amp; Renewable Energy"/>
    <s v="PEF Fossil Hydro Maintenance Hines 2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9604462696453799"/>
    <n v="2.0466944194218253"/>
    <n v="4.0071406890672048"/>
    <n v="2.0466944194218253"/>
    <n v="2.0466944194218253"/>
    <n v="2.0466944194218253"/>
    <n v="2.0466944194218253"/>
    <n v="2.1252523322654802"/>
    <n v="2.3285092369038733"/>
    <n v="2.3285092369038733"/>
    <n v="2.3285092369038733"/>
    <n v="2.3285092369038733"/>
    <n v="2.3285092369038733"/>
    <n v="2.3285092369038733"/>
    <n v="2.4969515453238302"/>
    <n v="26.780036976699851"/>
    <n v="2.4969515453238302"/>
    <n v="2.4969515453238302"/>
    <n v="2.4969515453238302"/>
    <n v="2.4969515453238302"/>
    <n v="2.6170218107297534"/>
    <n v="2.6170218107297534"/>
    <n v="2.6170218107297534"/>
    <n v="2.6170218107297534"/>
    <n v="8.7178289108333811"/>
    <n v="9.6556184181292242"/>
    <n v="9.6556184181292242"/>
    <n v="9.6556184181292242"/>
    <n v="58.140577589435381"/>
    <n v="9.6556184181292242"/>
    <n v="9.6556184181292242"/>
    <n v="9.6556184181292242"/>
    <n v="9.6556184181292242"/>
    <n v="9.6556184181292242"/>
    <n v="9.6556184181292242"/>
    <n v="10.056175399007762"/>
    <n v="10.056175399007762"/>
    <n v="10.056175399007762"/>
    <n v="10.056175399007762"/>
    <n v="10.056175399007762"/>
    <n v="10.056175399007762"/>
    <n v="118.27076290282189"/>
    <n v="10.056175399007762"/>
    <n v="10.056175399007762"/>
    <n v="10.056175399007762"/>
    <n v="10.056175399007762"/>
    <n v="10.056175399007762"/>
    <n v="10.899458468312734"/>
    <n v="12.18981246817844"/>
    <n v="12.18981246817844"/>
    <n v="12.18981246817844"/>
    <n v="12.18981246817844"/>
    <n v="12.18981246817844"/>
    <n v="12.18981246817844"/>
    <n v="134.3192102724222"/>
    <n v="13.639719554551435"/>
    <n v="13.639719554551435"/>
    <n v="13.639719554551435"/>
    <n v="13.639719554551435"/>
    <n v="13.639719554551435"/>
    <n v="13.639719554551435"/>
    <n v="13.639719554551435"/>
    <n v="13.639719554551435"/>
    <n v="13.639719554551435"/>
    <n v="13.639719554551435"/>
    <n v="13.639719554551435"/>
    <n v="13.639719554551435"/>
    <n v="163.67663465461726"/>
  </r>
  <r>
    <s v="DE Florida"/>
    <x v="31"/>
    <s v="Regulated &amp; Renewable Energy"/>
    <s v="PEF Fossil Hydro Maintenance Hines 2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2771194154220182"/>
    <n v="1.3333051871665551"/>
    <n v="2.6104246025885733"/>
    <n v="1.3333051871665551"/>
    <n v="1.3333051871665551"/>
    <n v="1.3333051871665551"/>
    <n v="1.3333051871665551"/>
    <n v="1.3844812062603151"/>
    <n v="1.5168915371383089"/>
    <n v="1.5168915371383089"/>
    <n v="1.5168915371383089"/>
    <n v="1.5168915371383089"/>
    <n v="1.5168915371383089"/>
    <n v="1.5168915371383089"/>
    <n v="1.626622135621145"/>
    <n v="17.445673313377529"/>
    <n v="1.626622135621145"/>
    <n v="1.626622135621145"/>
    <n v="1.626622135621145"/>
    <n v="1.626622135621145"/>
    <n v="1.7048411271162123"/>
    <n v="1.7048411271162123"/>
    <n v="1.7048411271162123"/>
    <n v="1.7048411271162123"/>
    <n v="5.6791716825737026"/>
    <n v="6.2900885146110426"/>
    <n v="6.2900885146110426"/>
    <n v="6.2900885146110426"/>
    <n v="37.875290277356257"/>
    <n v="6.2900885146110426"/>
    <n v="6.2900885146110426"/>
    <n v="6.2900885146110426"/>
    <n v="6.2900885146110426"/>
    <n v="6.2900885146110426"/>
    <n v="6.2900885146110426"/>
    <n v="6.5510284217412469"/>
    <n v="6.5510284217412469"/>
    <n v="6.5510284217412469"/>
    <n v="6.5510284217412469"/>
    <n v="6.5510284217412469"/>
    <n v="6.5510284217412469"/>
    <n v="77.046701618113758"/>
    <n v="6.5510284217412469"/>
    <n v="6.5510284217412469"/>
    <n v="6.5510284217412469"/>
    <n v="6.5510284217412469"/>
    <n v="6.5510284217412469"/>
    <n v="7.1003777930981782"/>
    <n v="7.9409676429952034"/>
    <n v="7.9409676429952034"/>
    <n v="7.9409676429952034"/>
    <n v="7.9409676429952034"/>
    <n v="7.9409676429952034"/>
    <n v="7.9409676429952034"/>
    <n v="87.501325759775639"/>
    <n v="8.8854968403388934"/>
    <n v="8.8854968403388934"/>
    <n v="8.8854968403388934"/>
    <n v="8.8854968403388934"/>
    <n v="8.8854968403388934"/>
    <n v="8.8854968403388934"/>
    <n v="8.8854968403388934"/>
    <n v="8.8854968403388934"/>
    <n v="8.8854968403388934"/>
    <n v="8.8854968403388934"/>
    <n v="8.8854968403388934"/>
    <n v="8.8854968403388934"/>
    <n v="106.6259620840667"/>
  </r>
  <r>
    <s v="DE Florida"/>
    <x v="31"/>
    <s v="Regulated &amp; Renewable Energy"/>
    <s v="PEF Fossil Hydro Maintenance Hines 2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8758463367235881"/>
    <n v="0.19583725851152856"/>
    <n v="0.38342189218388734"/>
    <n v="0.19583725851152856"/>
    <n v="0.19583725851152856"/>
    <n v="0.19583725851152856"/>
    <n v="0.19583725851152856"/>
    <n v="0.20335404564872855"/>
    <n v="0.22280261334901419"/>
    <n v="0.22280261334901419"/>
    <n v="0.22280261334901419"/>
    <n v="0.22280261334901419"/>
    <n v="0.22280261334901419"/>
    <n v="0.22280261334901419"/>
    <n v="0.23891995826640366"/>
    <n v="2.5624387180553314"/>
    <n v="0.23891995826640366"/>
    <n v="0.23891995826640366"/>
    <n v="0.23891995826640366"/>
    <n v="0.23891995826640366"/>
    <n v="0.25040868415413925"/>
    <n v="0.25040868415413925"/>
    <n v="0.25040868415413925"/>
    <n v="0.25040868415413925"/>
    <n v="0.83415657523842224"/>
    <n v="0.92388755737844075"/>
    <n v="0.92388755737844075"/>
    <n v="0.92388755737844075"/>
    <n v="5.5631338170559168"/>
    <n v="0.92388755737844075"/>
    <n v="0.92388755737844075"/>
    <n v="0.92388755737844075"/>
    <n v="0.92388755737844075"/>
    <n v="0.92388755737844075"/>
    <n v="0.92388755737844075"/>
    <n v="0.962213531803911"/>
    <n v="0.962213531803911"/>
    <n v="0.962213531803911"/>
    <n v="0.962213531803911"/>
    <n v="0.962213531803911"/>
    <n v="0.962213531803911"/>
    <n v="11.316606535094111"/>
    <n v="0.962213531803911"/>
    <n v="0.962213531803911"/>
    <n v="0.962213531803911"/>
    <n v="0.962213531803911"/>
    <n v="0.962213531803911"/>
    <n v="1.04290275733482"/>
    <n v="1.1663689826266921"/>
    <n v="1.1663689826266921"/>
    <n v="1.1663689826266921"/>
    <n v="1.1663689826266921"/>
    <n v="1.1663689826266921"/>
    <n v="1.1663689826266921"/>
    <n v="12.852184312114526"/>
    <n v="1.3051045902775471"/>
    <n v="1.3051045902775471"/>
    <n v="1.3051045902775471"/>
    <n v="1.3051045902775471"/>
    <n v="1.3051045902775471"/>
    <n v="1.3051045902775471"/>
    <n v="1.3051045902775471"/>
    <n v="1.3051045902775471"/>
    <n v="1.3051045902775471"/>
    <n v="1.3051045902775471"/>
    <n v="1.3051045902775471"/>
    <n v="1.3051045902775471"/>
    <n v="15.661255083330568"/>
  </r>
  <r>
    <s v="DE Florida"/>
    <x v="31"/>
    <s v="Regulated &amp; Renewable Energy"/>
    <s v="PEF Fossil Hydro Maintenance Hines 2 Other BG-341"/>
    <s v="AFUDC Not Eligible"/>
    <s v="Maintenance"/>
    <s v="Maintenance"/>
    <s v="Fossil Hydro"/>
    <s v="BG - Other Production Plant"/>
    <s v="~"/>
    <s v="PEF Hines 2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773028704399969E-2"/>
    <n v="1.7773028704399969E-2"/>
    <n v="1.7773028704399969E-2"/>
    <n v="1.7773028704399969E-2"/>
    <n v="1.7773028704399969E-2"/>
    <n v="1.7773028704399969E-2"/>
    <n v="1.7773028704399969E-2"/>
    <n v="1.7773028704399969E-2"/>
    <n v="1.7773028704399969E-2"/>
    <n v="1.7773028704399969E-2"/>
    <n v="1.7773028704399969E-2"/>
    <n v="1.7773028704399969E-2"/>
    <n v="0.21327634445279967"/>
    <n v="0.10590345995239991"/>
    <n v="0.10590345995239991"/>
    <n v="0.10590345995239991"/>
    <n v="0.10590345995239991"/>
    <n v="0.10590345995239991"/>
    <n v="0.10590345995239991"/>
    <n v="0.10590345995239991"/>
    <n v="0.10590345995239991"/>
    <n v="0.10590345995239991"/>
    <n v="0.10590345995239991"/>
    <n v="0.10590345995239991"/>
    <n v="0.10590345995239991"/>
    <n v="1.270841519428799"/>
    <n v="0.2034539186723999"/>
    <n v="0.2034539186723999"/>
    <n v="0.2034539186723999"/>
    <n v="0.2034539186723999"/>
    <n v="0.2034539186723999"/>
    <n v="0.2034539186723999"/>
    <n v="0.2034539186723999"/>
    <n v="0.2034539186723999"/>
    <n v="0.2034539186723999"/>
    <n v="0.2034539186723999"/>
    <n v="0.2034539186723999"/>
    <n v="0.2034539186723999"/>
    <n v="2.4414470240687987"/>
    <n v="0.31285265283239988"/>
    <n v="0.31285265283239988"/>
    <n v="0.31285265283239988"/>
    <n v="0.31285265283239988"/>
    <n v="0.31285265283239988"/>
    <n v="0.31285265283239988"/>
    <n v="0.31285265283239988"/>
    <n v="0.31285265283239988"/>
    <n v="0.31285265283239988"/>
    <n v="0.31285265283239988"/>
    <n v="0.31285265283239988"/>
    <n v="0.31285265283239988"/>
    <n v="3.7542318339887992"/>
    <n v="0.60047550323239973"/>
    <n v="0.60047550323239973"/>
    <n v="0.60047550323239973"/>
    <n v="0.60047550323239973"/>
    <n v="0.60047550323239973"/>
    <n v="0.60047550323239973"/>
    <n v="0.60047550323239973"/>
    <n v="0.60047550323239973"/>
    <n v="0.60047550323239973"/>
    <n v="0.60047550323239973"/>
    <n v="0.60047550323239973"/>
    <n v="0.60047550323239973"/>
    <n v="7.2057060387887981"/>
  </r>
  <r>
    <s v="DE Florida"/>
    <x v="31"/>
    <s v="Regulated &amp; Renewable Energy"/>
    <s v="PEF Fossil Hydro Maintenance Hines 2 Other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157563790942462E-2"/>
    <n v="2.9157563790942462E-2"/>
    <n v="2.9157563790942462E-2"/>
    <n v="2.9157563790942462E-2"/>
    <n v="2.9157563790942462E-2"/>
    <n v="2.9157563790942462E-2"/>
    <n v="2.9157563790942462E-2"/>
    <n v="2.9157563790942462E-2"/>
    <n v="2.9157563790942462E-2"/>
    <n v="2.9157563790942462E-2"/>
    <n v="2.9157563790942462E-2"/>
    <n v="2.9157563790942462E-2"/>
    <n v="0.34989076549130965"/>
    <n v="0.17374004963144229"/>
    <n v="0.17374004963144229"/>
    <n v="0.17374004963144229"/>
    <n v="0.17374004963144229"/>
    <n v="0.17374004963144229"/>
    <n v="0.17374004963144229"/>
    <n v="0.17374004963144229"/>
    <n v="0.17374004963144229"/>
    <n v="0.17374004963144229"/>
    <n v="0.17374004963144229"/>
    <n v="0.17374004963144229"/>
    <n v="0.17374004963144229"/>
    <n v="2.0848805955773075"/>
    <n v="0.33377657294727547"/>
    <n v="0.33377657294727547"/>
    <n v="0.33377657294727547"/>
    <n v="0.33377657294727547"/>
    <n v="0.33377657294727547"/>
    <n v="0.33377657294727547"/>
    <n v="0.33377657294727547"/>
    <n v="0.33377657294727547"/>
    <n v="0.33377657294727547"/>
    <n v="0.33377657294727547"/>
    <n v="0.33377657294727547"/>
    <n v="0.33377657294727547"/>
    <n v="4.0053188753673066"/>
    <n v="0.5132507988635252"/>
    <n v="0.5132507988635252"/>
    <n v="0.5132507988635252"/>
    <n v="0.5132507988635252"/>
    <n v="0.5132507988635252"/>
    <n v="0.5132507988635252"/>
    <n v="0.5132507988635252"/>
    <n v="0.5132507988635252"/>
    <n v="0.5132507988635252"/>
    <n v="0.5132507988635252"/>
    <n v="0.5132507988635252"/>
    <n v="0.5132507988635252"/>
    <n v="6.1590095863623011"/>
    <n v="0.98511081477352458"/>
    <n v="0.98511081477352458"/>
    <n v="0.98511081477352458"/>
    <n v="0.98511081477352458"/>
    <n v="0.98511081477352458"/>
    <n v="0.98511081477352458"/>
    <n v="0.98511081477352458"/>
    <n v="0.98511081477352458"/>
    <n v="0.98511081477352458"/>
    <n v="0.98511081477352458"/>
    <n v="0.98511081477352458"/>
    <n v="0.98511081477352458"/>
    <n v="11.821329777282294"/>
  </r>
  <r>
    <s v="DE Florida"/>
    <x v="31"/>
    <s v="Regulated &amp; Renewable Energy"/>
    <s v="PEF Fossil Hydro Maintenance Hines 2 Other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2410086112049785"/>
    <n v="0.82410086112049785"/>
    <n v="0.82410086112049785"/>
    <n v="0.82410086112049785"/>
    <n v="0.82410086112049785"/>
    <n v="0.82410086112049785"/>
    <n v="0.82410086112049785"/>
    <n v="0.82410086112049785"/>
    <n v="0.82410086112049785"/>
    <n v="0.82410086112049785"/>
    <n v="0.82410086112049785"/>
    <n v="0.82410086112049785"/>
    <n v="9.8892103334459733"/>
    <n v="4.9105379840254972"/>
    <n v="4.9105379840254972"/>
    <n v="4.9105379840254972"/>
    <n v="4.9105379840254972"/>
    <n v="4.9105379840254972"/>
    <n v="4.9105379840254972"/>
    <n v="4.9105379840254972"/>
    <n v="4.9105379840254972"/>
    <n v="4.9105379840254972"/>
    <n v="4.9105379840254972"/>
    <n v="4.9105379840254972"/>
    <n v="4.9105379840254972"/>
    <n v="58.926455808305953"/>
    <n v="9.4337635052879971"/>
    <n v="9.4337635052879971"/>
    <n v="9.4337635052879971"/>
    <n v="9.4337635052879971"/>
    <n v="9.4337635052879971"/>
    <n v="9.4337635052879971"/>
    <n v="9.4337635052879971"/>
    <n v="9.4337635052879971"/>
    <n v="9.4337635052879971"/>
    <n v="9.4337635052879971"/>
    <n v="9.4337635052879971"/>
    <n v="9.4337635052879971"/>
    <n v="113.20516206345597"/>
    <n v="14.506370570537996"/>
    <n v="14.506370570537996"/>
    <n v="14.506370570537996"/>
    <n v="14.506370570537996"/>
    <n v="14.506370570537996"/>
    <n v="14.506370570537996"/>
    <n v="14.506370570537996"/>
    <n v="14.506370570537996"/>
    <n v="14.506370570537996"/>
    <n v="14.506370570537996"/>
    <n v="14.506370570537996"/>
    <n v="14.506370570537996"/>
    <n v="174.07644684645595"/>
    <n v="27.842884151537994"/>
    <n v="27.842884151537994"/>
    <n v="27.842884151537994"/>
    <n v="27.842884151537994"/>
    <n v="27.842884151537994"/>
    <n v="27.842884151537994"/>
    <n v="27.842884151537994"/>
    <n v="27.842884151537994"/>
    <n v="27.842884151537994"/>
    <n v="27.842884151537994"/>
    <n v="27.842884151537994"/>
    <n v="27.842884151537994"/>
    <n v="334.1146098184559"/>
  </r>
  <r>
    <s v="DE Florida"/>
    <x v="31"/>
    <s v="Regulated &amp; Renewable Energy"/>
    <s v="PEF Fossil Hydro Maintenance Hines 2 Other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561554255150483"/>
    <n v="0.10561554255150483"/>
    <n v="0.10561554255150483"/>
    <n v="0.10561554255150483"/>
    <n v="0.10561554255150483"/>
    <n v="0.10561554255150483"/>
    <n v="0.10561554255150483"/>
    <n v="0.10561554255150483"/>
    <n v="0.10561554255150483"/>
    <n v="0.10561554255150483"/>
    <n v="0.10561554255150483"/>
    <n v="0.10561554255150483"/>
    <n v="1.267386510618058"/>
    <n v="0.62932725580350457"/>
    <n v="0.62932725580350457"/>
    <n v="0.62932725580350457"/>
    <n v="0.62932725580350457"/>
    <n v="0.62932725580350457"/>
    <n v="0.62932725580350457"/>
    <n v="0.62932725580350457"/>
    <n v="0.62932725580350457"/>
    <n v="0.62932725580350457"/>
    <n v="0.62932725580350457"/>
    <n v="0.62932725580350457"/>
    <n v="0.62932725580350457"/>
    <n v="7.5519270696420548"/>
    <n v="1.2090171213835041"/>
    <n v="1.2090171213835041"/>
    <n v="1.2090171213835041"/>
    <n v="1.2090171213835041"/>
    <n v="1.2090171213835041"/>
    <n v="1.2090171213835041"/>
    <n v="1.2090171213835041"/>
    <n v="1.2090171213835041"/>
    <n v="1.2090171213835041"/>
    <n v="1.2090171213835041"/>
    <n v="1.2090171213835041"/>
    <n v="1.2090171213835041"/>
    <n v="14.508205456602047"/>
    <n v="1.859114910073504"/>
    <n v="1.859114910073504"/>
    <n v="1.859114910073504"/>
    <n v="1.859114910073504"/>
    <n v="1.859114910073504"/>
    <n v="1.859114910073504"/>
    <n v="1.859114910073504"/>
    <n v="1.859114910073504"/>
    <n v="1.859114910073504"/>
    <n v="1.859114910073504"/>
    <n v="1.859114910073504"/>
    <n v="1.859114910073504"/>
    <n v="22.30937892088205"/>
    <n v="3.5683026856485034"/>
    <n v="3.5683026856485034"/>
    <n v="3.5683026856485034"/>
    <n v="3.5683026856485034"/>
    <n v="3.5683026856485034"/>
    <n v="3.5683026856485034"/>
    <n v="3.5683026856485034"/>
    <n v="3.5683026856485034"/>
    <n v="3.5683026856485034"/>
    <n v="3.5683026856485034"/>
    <n v="3.5683026856485034"/>
    <n v="3.5683026856485034"/>
    <n v="42.819632227782044"/>
  </r>
  <r>
    <s v="DE Florida"/>
    <x v="31"/>
    <s v="Regulated &amp; Renewable Energy"/>
    <s v="PEF Fossil Hydro Maintenance Hines 2 Other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8802528307626759E-2"/>
    <n v="6.8802528307626759E-2"/>
    <n v="6.8802528307626759E-2"/>
    <n v="6.8802528307626759E-2"/>
    <n v="6.8802528307626759E-2"/>
    <n v="6.8802528307626759E-2"/>
    <n v="6.8802528307626759E-2"/>
    <n v="6.8802528307626759E-2"/>
    <n v="6.8802528307626759E-2"/>
    <n v="6.8802528307626759E-2"/>
    <n v="6.8802528307626759E-2"/>
    <n v="6.8802528307626759E-2"/>
    <n v="0.82563033969152133"/>
    <n v="0.40997096908202679"/>
    <n v="0.40997096908202679"/>
    <n v="0.40997096908202679"/>
    <n v="0.40997096908202679"/>
    <n v="0.40997096908202679"/>
    <n v="0.40997096908202679"/>
    <n v="0.40997096908202679"/>
    <n v="0.40997096908202679"/>
    <n v="0.40997096908202679"/>
    <n v="0.40997096908202679"/>
    <n v="0.40997096908202679"/>
    <n v="0.40997096908202679"/>
    <n v="4.9196516289843197"/>
    <n v="0.78760599724869318"/>
    <n v="0.78760599724869318"/>
    <n v="0.78760599724869318"/>
    <n v="0.78760599724869318"/>
    <n v="0.78760599724869318"/>
    <n v="0.78760599724869318"/>
    <n v="0.78760599724869318"/>
    <n v="0.78760599724869318"/>
    <n v="0.78760599724869318"/>
    <n v="0.78760599724869318"/>
    <n v="0.78760599724869318"/>
    <n v="0.78760599724869318"/>
    <n v="9.4512719669843204"/>
    <n v="1.2111077889886932"/>
    <n v="1.2111077889886932"/>
    <n v="1.2111077889886932"/>
    <n v="1.2111077889886932"/>
    <n v="1.2111077889886932"/>
    <n v="1.2111077889886932"/>
    <n v="1.2111077889886932"/>
    <n v="1.2111077889886932"/>
    <n v="1.2111077889886932"/>
    <n v="1.2111077889886932"/>
    <n v="1.2111077889886932"/>
    <n v="1.2111077889886932"/>
    <n v="14.533293467864318"/>
    <n v="2.3245465638886924"/>
    <n v="2.3245465638886924"/>
    <n v="2.3245465638886924"/>
    <n v="2.3245465638886924"/>
    <n v="2.3245465638886924"/>
    <n v="2.3245465638886924"/>
    <n v="2.3245465638886924"/>
    <n v="2.3245465638886924"/>
    <n v="2.3245465638886924"/>
    <n v="2.3245465638886924"/>
    <n v="2.3245465638886924"/>
    <n v="2.3245465638886924"/>
    <n v="27.894558766664307"/>
  </r>
  <r>
    <s v="DE Florida"/>
    <x v="31"/>
    <s v="Regulated &amp; Renewable Energy"/>
    <s v="PEF Fossil Hydro Maintenance Hines 2 Other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10578722119999E-2"/>
    <n v="1.010578722119999E-2"/>
    <n v="1.010578722119999E-2"/>
    <n v="1.010578722119999E-2"/>
    <n v="1.010578722119999E-2"/>
    <n v="1.010578722119999E-2"/>
    <n v="1.010578722119999E-2"/>
    <n v="1.010578722119999E-2"/>
    <n v="1.010578722119999E-2"/>
    <n v="1.010578722119999E-2"/>
    <n v="1.010578722119999E-2"/>
    <n v="1.010578722119999E-2"/>
    <n v="0.12126944665439991"/>
    <n v="6.0216964152399952E-2"/>
    <n v="6.0216964152399952E-2"/>
    <n v="6.0216964152399952E-2"/>
    <n v="6.0216964152399952E-2"/>
    <n v="6.0216964152399952E-2"/>
    <n v="6.0216964152399952E-2"/>
    <n v="6.0216964152399952E-2"/>
    <n v="6.0216964152399952E-2"/>
    <n v="6.0216964152399952E-2"/>
    <n v="6.0216964152399952E-2"/>
    <n v="6.0216964152399952E-2"/>
    <n v="6.0216964152399952E-2"/>
    <n v="0.72260356982879947"/>
    <n v="0.11568439152306656"/>
    <n v="0.11568439152306656"/>
    <n v="0.11568439152306656"/>
    <n v="0.11568439152306656"/>
    <n v="0.11568439152306656"/>
    <n v="0.11568439152306656"/>
    <n v="0.11568439152306656"/>
    <n v="0.11568439152306656"/>
    <n v="0.11568439152306656"/>
    <n v="0.11568439152306656"/>
    <n v="0.11568439152306656"/>
    <n v="0.11568439152306656"/>
    <n v="1.3882126982767986"/>
    <n v="0.17788877704839987"/>
    <n v="0.17788877704839987"/>
    <n v="0.17788877704839987"/>
    <n v="0.17788877704839987"/>
    <n v="0.17788877704839987"/>
    <n v="0.17788877704839987"/>
    <n v="0.17788877704839987"/>
    <n v="0.17788877704839987"/>
    <n v="0.17788877704839987"/>
    <n v="0.17788877704839987"/>
    <n v="0.17788877704839987"/>
    <n v="0.17788877704839987"/>
    <n v="2.1346653245807983"/>
    <n v="0.34143182728306642"/>
    <n v="0.34143182728306642"/>
    <n v="0.34143182728306642"/>
    <n v="0.34143182728306642"/>
    <n v="0.34143182728306642"/>
    <n v="0.34143182728306642"/>
    <n v="0.34143182728306642"/>
    <n v="0.34143182728306642"/>
    <n v="0.34143182728306642"/>
    <n v="0.34143182728306642"/>
    <n v="0.34143182728306642"/>
    <n v="0.34143182728306642"/>
    <n v="4.0971819273967975"/>
  </r>
  <r>
    <s v="DE Florida"/>
    <x v="31"/>
    <s v="Regulated &amp; Renewable Energy"/>
    <s v="PEF Fossil Hydro Maintenance Hines 3 BG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"/>
    <n v="0"/>
    <n v="0"/>
    <n v="0.56106023273431216"/>
    <n v="0.56106023273431216"/>
    <n v="0.56106023273431216"/>
    <n v="0.56106023273431216"/>
    <n v="0.56106023273431216"/>
    <n v="0.56106023273431216"/>
    <n v="0.56106023273431216"/>
    <n v="0.56106023273431216"/>
    <n v="4.4884818618744973"/>
    <n v="0.56106023273431216"/>
    <n v="0.56106023273431216"/>
    <n v="0.56106023273431216"/>
    <n v="0.56106023273431216"/>
    <n v="0.56106023273431216"/>
    <n v="0.56106023273431216"/>
    <n v="0.56106023273431216"/>
    <n v="0.56106023273431216"/>
    <n v="0.56106023273431216"/>
    <n v="0.56106023273431216"/>
    <n v="0.56106023273431216"/>
    <n v="0.56106023273431216"/>
    <n v="6.7327227928117459"/>
    <n v="0.60552861001066505"/>
    <n v="0.60552861001066505"/>
    <n v="0.60552861001066505"/>
    <n v="0.60552861001066505"/>
    <n v="0.60552861001066505"/>
    <n v="0.60552861001066505"/>
    <n v="0.60552861001066505"/>
    <n v="0.60552861001066505"/>
    <n v="0.60552861001066505"/>
    <n v="0.60552861001066505"/>
    <n v="0.60552861001066505"/>
    <n v="0.60552861001066505"/>
    <n v="7.2663433201279792"/>
    <n v="0.682112798536746"/>
    <n v="0.682112798536746"/>
    <n v="0.682112798536746"/>
    <n v="0.682112798536746"/>
    <n v="0.682112798536746"/>
    <n v="0.682112798536746"/>
    <n v="0.72103558611706009"/>
    <n v="0.72103558611706009"/>
    <n v="0.72103558611706009"/>
    <n v="0.72103558611706009"/>
    <n v="0.72103558611706009"/>
    <n v="0.72103558611706009"/>
    <n v="8.4188903079228368"/>
    <n v="0.81511340528340448"/>
    <n v="0.81511340528340448"/>
    <n v="0.81511340528340448"/>
    <n v="0.81511340528340448"/>
    <n v="0.81511340528340448"/>
    <n v="0.81511340528340448"/>
    <n v="0.78470127823962421"/>
    <n v="0.78470127823962421"/>
    <n v="0.78053105842579484"/>
    <n v="0.71816437016893353"/>
    <n v="0.71816437016893353"/>
    <n v="0.71816437016893353"/>
    <n v="9.3951071571122711"/>
    <n v="0.71816437016893353"/>
    <n v="0.71816437016893353"/>
    <n v="0.71816437016893353"/>
    <n v="0.71816437016893353"/>
    <n v="0.71816437016893353"/>
    <n v="0.71816437016893353"/>
    <n v="0.71816437016893353"/>
    <n v="0.71816437016893353"/>
    <n v="0.71816437016893353"/>
    <n v="0.71816437016893353"/>
    <n v="0.71816437016893353"/>
    <n v="0.71816437016893353"/>
    <n v="8.6179724420272024"/>
  </r>
  <r>
    <s v="DE Florida"/>
    <x v="31"/>
    <s v="Regulated &amp; Renewable Energy"/>
    <s v="PEF Fossil Hydro Maintenance Hines 3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0"/>
    <n v="0"/>
    <n v="0"/>
    <n v="2.1491802106880013E-2"/>
    <n v="0.18676420580507372"/>
    <n v="0.18676420580507372"/>
    <n v="0.18676420580507372"/>
    <n v="0.18676420580507372"/>
    <n v="0.18676420580507372"/>
    <n v="0.18676420580507372"/>
    <n v="0.18676420580507372"/>
    <n v="0.18676420580507372"/>
    <n v="1.5156054485474699"/>
    <n v="0.18676420580507372"/>
    <n v="0.18676420580507372"/>
    <n v="0.18676420580507372"/>
    <n v="0.18676420580507372"/>
    <n v="0.18676420580507372"/>
    <n v="0.18676420580507372"/>
    <n v="0.18676420580507372"/>
    <n v="0.18676420580507372"/>
    <n v="0.18676420580507372"/>
    <n v="0.18676420580507372"/>
    <n v="0.18676420580507372"/>
    <n v="0.18676420580507372"/>
    <n v="2.2411704696608847"/>
    <n v="0.31014979928142949"/>
    <n v="0.31014979928142949"/>
    <n v="0.31014979928142949"/>
    <n v="0.31014979928142949"/>
    <n v="0.31014979928142949"/>
    <n v="0.31014979928142949"/>
    <n v="0.31014979928142949"/>
    <n v="0.31014979928142949"/>
    <n v="0.31014979928142949"/>
    <n v="0.31014979928142949"/>
    <n v="0.31014979928142949"/>
    <n v="0.31014979928142949"/>
    <n v="3.7217975913771539"/>
    <n v="0.64768079145589963"/>
    <n v="0.64768079145589963"/>
    <n v="0.64768079145589963"/>
    <n v="0.64768079145589963"/>
    <n v="0.64768079145589963"/>
    <n v="0.64768079145589963"/>
    <n v="0.64768079145589963"/>
    <n v="0.64768079145589963"/>
    <n v="1.9290520595618437"/>
    <n v="1.9290520595618437"/>
    <n v="1.9290520595618437"/>
    <n v="2.0047024050430626"/>
    <n v="12.97330491537579"/>
    <n v="2.4135215324287844"/>
    <n v="2.4135215324287844"/>
    <n v="2.4135215324287844"/>
    <n v="2.4135215324287844"/>
    <n v="2.4135215324287844"/>
    <n v="2.4135215324287844"/>
    <n v="2.5813980545751103"/>
    <n v="2.5813980545751103"/>
    <n v="2.6027068827701374"/>
    <n v="2.8999630188022127"/>
    <n v="2.8999630188022127"/>
    <n v="2.8999630188022127"/>
    <n v="30.946521242899699"/>
    <n v="2.8999630188022127"/>
    <n v="2.8999630188022127"/>
    <n v="2.8999630188022127"/>
    <n v="2.8999630188022127"/>
    <n v="2.8999630188022127"/>
    <n v="2.8999630188022127"/>
    <n v="2.8999630188022127"/>
    <n v="2.8999630188022127"/>
    <n v="2.8999630188022127"/>
    <n v="2.8999630188022127"/>
    <n v="2.8999630188022127"/>
    <n v="2.8999630188022127"/>
    <n v="34.799556225626546"/>
  </r>
  <r>
    <s v="DE Florida"/>
    <x v="31"/>
    <s v="Regulated &amp; Renewable Energy"/>
    <s v="PEF Fossil Hydro Maintenance Hines 3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0"/>
    <n v="0"/>
    <n v="0"/>
    <n v="-7.9003119681920003E-2"/>
    <n v="-0.68653874766479372"/>
    <n v="-0.68653874766479372"/>
    <n v="-0.68653874766479372"/>
    <n v="-0.68653874766479372"/>
    <n v="-0.68653874766479372"/>
    <n v="-0.68653874766479372"/>
    <n v="-0.68653874766479372"/>
    <n v="-0.68653874766479372"/>
    <n v="-5.5713131010002694"/>
    <n v="-0.68653874766479372"/>
    <n v="-0.68653874766479372"/>
    <n v="-0.68653874766479372"/>
    <n v="-0.68653874766479372"/>
    <n v="-0.68653874766479372"/>
    <n v="-0.68653874766479372"/>
    <n v="-0.68653874766479372"/>
    <n v="-0.68653874766479372"/>
    <n v="-0.68653874766479372"/>
    <n v="-0.68653874766479372"/>
    <n v="-0.68653874766479372"/>
    <n v="-0.68653874766479372"/>
    <n v="-8.2384649719775247"/>
    <n v="-1.1400999129854419"/>
    <n v="-1.1400999129854419"/>
    <n v="-1.1400999129854419"/>
    <n v="-1.1400999129854419"/>
    <n v="-1.1400999129854419"/>
    <n v="-1.1400999129854419"/>
    <n v="-1.1400999129854419"/>
    <n v="-1.1400999129854419"/>
    <n v="-1.1400999129854419"/>
    <n v="-1.1400999129854419"/>
    <n v="-1.1400999129854419"/>
    <n v="-1.1400999129854419"/>
    <n v="-13.6811989558253"/>
    <n v="-2.3808746599331423"/>
    <n v="-2.3808746599331423"/>
    <n v="-2.3808746599331423"/>
    <n v="-2.3808746599331423"/>
    <n v="-2.3808746599331423"/>
    <n v="-2.3808746599331423"/>
    <n v="-2.3808746599331423"/>
    <n v="-2.3808746599331423"/>
    <n v="-7.0911690749905842"/>
    <n v="-7.0911690749905842"/>
    <n v="-7.0911690749905842"/>
    <n v="-7.3692576557169511"/>
    <n v="-47.689762160153833"/>
    <n v="-8.8720656794378776"/>
    <n v="-8.8720656794378776"/>
    <n v="-8.8720656794378776"/>
    <n v="-8.8720656794378776"/>
    <n v="-8.8720656794378776"/>
    <n v="-8.8720656794378776"/>
    <n v="-9.4891792374501147"/>
    <n v="-9.4891792374501147"/>
    <n v="-9.5675104109321474"/>
    <n v="-10.660222732110448"/>
    <n v="-10.660222732110448"/>
    <n v="-10.660222732110448"/>
    <n v="-113.75893115879097"/>
    <n v="-10.660222732110448"/>
    <n v="-10.660222732110448"/>
    <n v="-10.660222732110448"/>
    <n v="-10.660222732110448"/>
    <n v="-10.660222732110448"/>
    <n v="-10.660222732110448"/>
    <n v="-10.660222732110448"/>
    <n v="-10.660222732110448"/>
    <n v="-10.660222732110448"/>
    <n v="-10.660222732110448"/>
    <n v="-10.660222732110448"/>
    <n v="-10.660222732110448"/>
    <n v="-127.92267278532535"/>
  </r>
  <r>
    <s v="DE Florida"/>
    <x v="31"/>
    <s v="Regulated &amp; Renewable Energy"/>
    <s v="PEF Fossil Hydro Maintenance Hines 3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0"/>
    <n v="0"/>
    <n v="0"/>
    <n v="0.69648206593280004"/>
    <n v="6.0524435900968738"/>
    <n v="6.0524435900968738"/>
    <n v="6.0524435900968738"/>
    <n v="6.0524435900968738"/>
    <n v="6.0524435900968738"/>
    <n v="6.0524435900968738"/>
    <n v="6.0524435900968738"/>
    <n v="6.0524435900968738"/>
    <n v="49.116030786707789"/>
    <n v="6.0524435900968738"/>
    <n v="6.0524435900968738"/>
    <n v="6.0524435900968738"/>
    <n v="6.0524435900968738"/>
    <n v="6.0524435900968738"/>
    <n v="6.0524435900968738"/>
    <n v="6.0524435900968738"/>
    <n v="6.0524435900968738"/>
    <n v="6.0524435900968738"/>
    <n v="6.0524435900968738"/>
    <n v="6.0524435900968738"/>
    <n v="6.0524435900968738"/>
    <n v="72.629323081162468"/>
    <n v="10.050984644187768"/>
    <n v="10.050984644187768"/>
    <n v="10.050984644187768"/>
    <n v="10.050984644187768"/>
    <n v="10.050984644187768"/>
    <n v="10.050984644187768"/>
    <n v="10.050984644187768"/>
    <n v="10.050984644187768"/>
    <n v="10.050984644187768"/>
    <n v="10.050984644187768"/>
    <n v="10.050984644187768"/>
    <n v="10.050984644187768"/>
    <n v="120.61181573025318"/>
    <n v="20.989388514212763"/>
    <n v="20.989388514212763"/>
    <n v="20.989388514212763"/>
    <n v="20.989388514212763"/>
    <n v="20.989388514212763"/>
    <n v="20.989388514212763"/>
    <n v="20.989388514212763"/>
    <n v="20.989388514212763"/>
    <n v="62.514667232082786"/>
    <n v="62.514667232082786"/>
    <n v="62.514667232082786"/>
    <n v="64.966258821545026"/>
    <n v="420.42536863149547"/>
    <n v="78.214811586522359"/>
    <n v="78.214811586522359"/>
    <n v="78.214811586522359"/>
    <n v="78.214811586522359"/>
    <n v="78.214811586522359"/>
    <n v="78.214811586522359"/>
    <n v="83.655215781898903"/>
    <n v="83.655215781898903"/>
    <n v="84.345774618262396"/>
    <n v="93.979003346551835"/>
    <n v="93.979003346551835"/>
    <n v="93.979003346551835"/>
    <n v="1002.8820857408499"/>
    <n v="93.979003346551835"/>
    <n v="93.979003346551835"/>
    <n v="93.979003346551835"/>
    <n v="93.979003346551835"/>
    <n v="93.979003346551835"/>
    <n v="93.979003346551835"/>
    <n v="93.979003346551835"/>
    <n v="93.979003346551835"/>
    <n v="93.979003346551835"/>
    <n v="93.979003346551835"/>
    <n v="93.979003346551835"/>
    <n v="93.979003346551835"/>
    <n v="1127.748040158622"/>
  </r>
  <r>
    <s v="DE Florida"/>
    <x v="31"/>
    <s v="Regulated &amp; Renewable Energy"/>
    <s v="PEF Fossil Hydro Maintenance Hines 3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0"/>
    <n v="0"/>
    <n v="0"/>
    <n v="0.12606064484906684"/>
    <n v="1.0954696168067999"/>
    <n v="1.0954696168067999"/>
    <n v="1.0954696168067999"/>
    <n v="1.0954696168067999"/>
    <n v="1.0954696168067999"/>
    <n v="1.0954696168067999"/>
    <n v="1.0954696168067999"/>
    <n v="1.0954696168067999"/>
    <n v="8.8898175793034664"/>
    <n v="1.0954696168067999"/>
    <n v="1.0954696168067999"/>
    <n v="1.0954696168067999"/>
    <n v="1.0954696168067999"/>
    <n v="1.0954696168067999"/>
    <n v="1.0954696168067999"/>
    <n v="1.0954696168067999"/>
    <n v="1.0954696168067999"/>
    <n v="1.0954696168067999"/>
    <n v="1.0954696168067999"/>
    <n v="1.0954696168067999"/>
    <n v="1.0954696168067999"/>
    <n v="13.145635401681595"/>
    <n v="1.8191905687010581"/>
    <n v="1.8191905687010581"/>
    <n v="1.8191905687010581"/>
    <n v="1.8191905687010581"/>
    <n v="1.8191905687010581"/>
    <n v="1.8191905687010581"/>
    <n v="1.8191905687010581"/>
    <n v="1.8191905687010581"/>
    <n v="1.8191905687010581"/>
    <n v="1.8191905687010581"/>
    <n v="1.8191905687010581"/>
    <n v="1.8191905687010581"/>
    <n v="21.830286824412696"/>
    <n v="3.7990035301910905"/>
    <n v="3.7990035301910905"/>
    <n v="3.7990035301910905"/>
    <n v="3.7990035301910905"/>
    <n v="3.7990035301910905"/>
    <n v="3.7990035301910905"/>
    <n v="3.7990035301910905"/>
    <n v="3.7990035301910905"/>
    <n v="11.314926629756"/>
    <n v="11.314926629756"/>
    <n v="11.314926629756"/>
    <n v="11.758655654109221"/>
    <n v="76.095463784905945"/>
    <n v="14.156594802102026"/>
    <n v="14.156594802102026"/>
    <n v="14.156594802102026"/>
    <n v="14.156594802102026"/>
    <n v="14.156594802102026"/>
    <n v="14.156594802102026"/>
    <n v="15.141289106323381"/>
    <n v="15.141289106323381"/>
    <n v="15.266277859087086"/>
    <n v="17.009858785307639"/>
    <n v="17.009858785307639"/>
    <n v="17.009858785307639"/>
    <n v="181.51800124026894"/>
    <n v="17.009858785307639"/>
    <n v="17.009858785307639"/>
    <n v="17.009858785307639"/>
    <n v="17.009858785307639"/>
    <n v="17.009858785307639"/>
    <n v="17.009858785307639"/>
    <n v="17.009858785307639"/>
    <n v="17.009858785307639"/>
    <n v="17.009858785307639"/>
    <n v="17.009858785307639"/>
    <n v="17.009858785307639"/>
    <n v="17.009858785307639"/>
    <n v="204.11830542369168"/>
  </r>
  <r>
    <s v="DE Florida"/>
    <x v="31"/>
    <s v="Regulated &amp; Renewable Energy"/>
    <s v="PEF Fossil Hydro Maintenance Hines 3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0"/>
    <n v="0"/>
    <n v="0"/>
    <n v="4.6367203844266715E-2"/>
    <n v="0.40293196253674129"/>
    <n v="0.40293196253674129"/>
    <n v="0.40293196253674129"/>
    <n v="0.40293196253674129"/>
    <n v="0.40293196253674129"/>
    <n v="0.40293196253674129"/>
    <n v="0.40293196253674129"/>
    <n v="0.40293196253674129"/>
    <n v="3.2698229041381968"/>
    <n v="0.40293196253674129"/>
    <n v="0.40293196253674129"/>
    <n v="0.40293196253674129"/>
    <n v="0.40293196253674129"/>
    <n v="0.40293196253674129"/>
    <n v="0.40293196253674129"/>
    <n v="0.40293196253674129"/>
    <n v="0.40293196253674129"/>
    <n v="0.40293196253674129"/>
    <n v="0.40293196253674129"/>
    <n v="0.40293196253674129"/>
    <n v="0.40293196253674129"/>
    <n v="4.8351835504408953"/>
    <n v="0.66912857721395258"/>
    <n v="0.66912857721395258"/>
    <n v="0.66912857721395258"/>
    <n v="0.66912857721395258"/>
    <n v="0.66912857721395258"/>
    <n v="0.66912857721395258"/>
    <n v="0.66912857721395258"/>
    <n v="0.66912857721395258"/>
    <n v="0.66912857721395258"/>
    <n v="0.66912857721395258"/>
    <n v="0.66912857721395258"/>
    <n v="0.66912857721395258"/>
    <n v="8.0295429265674318"/>
    <n v="1.3973341056029565"/>
    <n v="1.3973341056029565"/>
    <n v="1.3973341056029565"/>
    <n v="1.3973341056029565"/>
    <n v="1.3973341056029565"/>
    <n v="1.3973341056029565"/>
    <n v="1.3973341056029565"/>
    <n v="1.3973341056029565"/>
    <n v="4.1618185446565867"/>
    <n v="4.1618185446565867"/>
    <n v="4.1618185446565867"/>
    <n v="4.325029737646279"/>
    <n v="27.989158216439691"/>
    <n v="5.2070330996980765"/>
    <n v="5.2070330996980765"/>
    <n v="5.2070330996980765"/>
    <n v="5.2070330996980765"/>
    <n v="5.2070330996980765"/>
    <n v="5.2070330996980765"/>
    <n v="5.5692201159957566"/>
    <n v="5.5692201159957566"/>
    <n v="5.615193068839087"/>
    <n v="6.2565113002656929"/>
    <n v="6.2565113002656929"/>
    <n v="6.2565113002656929"/>
    <n v="66.765365799816124"/>
    <n v="6.2565113002656929"/>
    <n v="6.2565113002656929"/>
    <n v="6.2565113002656929"/>
    <n v="6.2565113002656929"/>
    <n v="6.2565113002656929"/>
    <n v="6.2565113002656929"/>
    <n v="6.2565113002656929"/>
    <n v="6.2565113002656929"/>
    <n v="6.2565113002656929"/>
    <n v="6.2565113002656929"/>
    <n v="6.2565113002656929"/>
    <n v="6.2565113002656929"/>
    <n v="75.078135603188315"/>
  </r>
  <r>
    <s v="DE Florida"/>
    <x v="31"/>
    <s v="Regulated &amp; Renewable Energy"/>
    <s v="PEF Fossil Hydro Maintenance Hines 3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"/>
    <n v="0"/>
    <n v="7.8565777770666645E-3"/>
    <n v="0.32914961277274191"/>
    <n v="0.32914961277274191"/>
    <n v="0.32914961277274191"/>
    <n v="0.32914961277274191"/>
    <n v="0.32914961277274191"/>
    <n v="0.32914961277274191"/>
    <n v="0.32914961277274191"/>
    <n v="0.32914961277274191"/>
    <n v="2.6410534799590022"/>
    <n v="0.32914961277274191"/>
    <n v="0.32914961277274191"/>
    <n v="0.32914961277274191"/>
    <n v="0.32914961277274191"/>
    <n v="0.32914961277274191"/>
    <n v="0.32914961277274191"/>
    <n v="0.32914961277274191"/>
    <n v="0.32914961277274191"/>
    <n v="0.32914961277274191"/>
    <n v="0.32914961277274191"/>
    <n v="0.32914961277274191"/>
    <n v="0.32914961277274191"/>
    <n v="3.9497953532729038"/>
    <n v="0.39493107963721974"/>
    <n v="0.39493107963721974"/>
    <n v="0.39493107963721974"/>
    <n v="0.39493107963721974"/>
    <n v="0.39493107963721974"/>
    <n v="0.39493107963721974"/>
    <n v="0.39493107963721974"/>
    <n v="0.39493107963721974"/>
    <n v="0.39493107963721974"/>
    <n v="0.39493107963721974"/>
    <n v="0.39493107963721974"/>
    <n v="0.39493107963721974"/>
    <n v="4.7391729556466364"/>
    <n v="0.55249053919850244"/>
    <n v="0.55249053919850244"/>
    <n v="0.55249053919850244"/>
    <n v="0.55249053919850244"/>
    <n v="0.55249053919850244"/>
    <n v="0.55249053919850244"/>
    <n v="0.55249053919850244"/>
    <n v="0.55249053919850244"/>
    <n v="1.0385313956150555"/>
    <n v="1.0385313956150555"/>
    <n v="1.0385313956150555"/>
    <n v="1.0661867890077887"/>
    <n v="8.6017052894409733"/>
    <n v="1.2160324895596366"/>
    <n v="1.2160324895596366"/>
    <n v="1.2160324895596366"/>
    <n v="1.2160324895596366"/>
    <n v="1.2160324895596366"/>
    <n v="1.2160324895596366"/>
    <n v="1.2774535921575965"/>
    <n v="1.2774535921575965"/>
    <n v="1.285250406314451"/>
    <n v="1.3940218996300546"/>
    <n v="1.3940218996300546"/>
    <n v="1.3940218996300546"/>
    <n v="15.318418226877629"/>
    <n v="1.3940218996300546"/>
    <n v="1.3940218996300546"/>
    <n v="1.3940218996300546"/>
    <n v="1.3940218996300546"/>
    <n v="1.3940218996300546"/>
    <n v="1.3940218996300546"/>
    <n v="1.3940218996300546"/>
    <n v="1.3940218996300546"/>
    <n v="1.3940218996300546"/>
    <n v="1.3940218996300546"/>
    <n v="1.3940218996300546"/>
    <n v="1.3940218996300546"/>
    <n v="16.728262795560656"/>
  </r>
  <r>
    <s v="DE Florida"/>
    <x v="31"/>
    <s v="Regulated &amp; Renewable Energy"/>
    <s v="PEF Fossil Hydro Maintenance Hines 3 Other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648048012000015E-2"/>
    <n v="2.1648048012000015E-2"/>
    <n v="2.1648048012000015E-2"/>
    <n v="2.1648048012000015E-2"/>
    <n v="2.1648048012000015E-2"/>
    <n v="2.1648048012000015E-2"/>
    <n v="2.1648048012000015E-2"/>
    <n v="2.1648048012000015E-2"/>
    <n v="2.1648048012000015E-2"/>
    <n v="2.1648048012000015E-2"/>
    <n v="2.1648048012000015E-2"/>
    <n v="2.1648048012000015E-2"/>
    <n v="0.25977657614400018"/>
    <n v="0.12899338789560008"/>
    <n v="0.12899338789560008"/>
    <n v="0.12899338789560008"/>
    <n v="0.12899338789560008"/>
    <n v="0.12899338789560008"/>
    <n v="0.12899338789560008"/>
    <n v="0.12899338789560008"/>
    <n v="0.12899338789560008"/>
    <n v="0.12899338789560008"/>
    <n v="0.12899338789560008"/>
    <n v="0.12899338789560008"/>
    <n v="0.12899338789560008"/>
    <n v="1.5479206547472006"/>
    <n v="0.24781258574135015"/>
    <n v="0.24781258574135015"/>
    <n v="0.24781258574135015"/>
    <n v="0.24781258574135015"/>
    <n v="0.24781258574135015"/>
    <n v="0.24781258574135015"/>
    <n v="0.24781258574135015"/>
    <n v="0.24781258574135015"/>
    <n v="0.24781258574135015"/>
    <n v="0.24781258574135015"/>
    <n v="0.24781258574135015"/>
    <n v="0.24781258574135015"/>
    <n v="2.9737510288962024"/>
    <n v="0.38106331573235025"/>
    <n v="0.38106331573235025"/>
    <n v="0.38106331573235025"/>
    <n v="0.38106331573235025"/>
    <n v="0.38106331573235025"/>
    <n v="0.38106331573235025"/>
    <n v="0.38106331573235025"/>
    <n v="0.38106331573235025"/>
    <n v="0.38106331573235025"/>
    <n v="0.38106331573235025"/>
    <n v="0.38106331573235025"/>
    <n v="0.38106331573235025"/>
    <n v="4.5727597887882032"/>
    <n v="0.73139602367485046"/>
    <n v="0.73139602367485046"/>
    <n v="0.73139602367485046"/>
    <n v="0.73139602367485046"/>
    <n v="0.73139602367485046"/>
    <n v="0.73139602367485046"/>
    <n v="0.73139602367485046"/>
    <n v="0.73139602367485046"/>
    <n v="0.73139602367485046"/>
    <n v="0.73139602367485046"/>
    <n v="0.73139602367485046"/>
    <n v="0.73139602367485046"/>
    <n v="8.7767522840982064"/>
  </r>
  <r>
    <s v="DE Florida"/>
    <x v="31"/>
    <s v="Regulated &amp; Renewable Energy"/>
    <s v="PEF Fossil Hydro Maintenance Hines 3 Other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-7.9577474217900013E-2"/>
    <n v="-7.9577474217900013E-2"/>
    <n v="-7.9577474217900013E-2"/>
    <n v="-7.9577474217900013E-2"/>
    <n v="-7.9577474217900013E-2"/>
    <n v="-7.9577474217900013E-2"/>
    <n v="-7.9577474217900013E-2"/>
    <n v="-7.9577474217900013E-2"/>
    <n v="-7.9577474217900013E-2"/>
    <n v="-7.9577474217900013E-2"/>
    <n v="-7.9577474217900013E-2"/>
    <n v="-7.9577474217900013E-2"/>
    <n v="-0.95492969061480037"/>
    <n v="-0.47417522328480005"/>
    <n v="-0.47417522328480005"/>
    <n v="-0.47417522328480005"/>
    <n v="-0.47417522328480005"/>
    <n v="-0.47417522328480005"/>
    <n v="-0.47417522328480005"/>
    <n v="-0.47417522328480005"/>
    <n v="-0.47417522328480005"/>
    <n v="-0.47417522328480005"/>
    <n v="-0.47417522328480005"/>
    <n v="-0.47417522328480005"/>
    <n v="-0.47417522328480005"/>
    <n v="-5.6901026794176017"/>
    <n v="-0.91095047642479998"/>
    <n v="-0.91095047642479998"/>
    <n v="-0.91095047642479998"/>
    <n v="-0.91095047642479998"/>
    <n v="-0.91095047642479998"/>
    <n v="-0.91095047642479998"/>
    <n v="-0.91095047642479998"/>
    <n v="-0.91095047642479998"/>
    <n v="-0.91095047642479998"/>
    <n v="-0.91095047642479998"/>
    <n v="-0.91095047642479998"/>
    <n v="-0.91095047642479998"/>
    <n v="-10.931405717097599"/>
    <n v="-1.4007755416747998"/>
    <n v="-1.4007755416747998"/>
    <n v="-1.4007755416747998"/>
    <n v="-1.4007755416747998"/>
    <n v="-1.4007755416747998"/>
    <n v="-1.4007755416747998"/>
    <n v="-1.4007755416747998"/>
    <n v="-1.4007755416747998"/>
    <n v="-1.4007755416747998"/>
    <n v="-1.4007755416747998"/>
    <n v="-1.4007755416747998"/>
    <n v="-1.4007755416747998"/>
    <n v="-16.809306500097602"/>
    <n v="-2.6885864346497996"/>
    <n v="-2.6885864346497996"/>
    <n v="-2.6885864346497996"/>
    <n v="-2.6885864346497996"/>
    <n v="-2.6885864346497996"/>
    <n v="-2.6885864346497996"/>
    <n v="-2.6885864346497996"/>
    <n v="-2.6885864346497996"/>
    <n v="-2.6885864346497996"/>
    <n v="-2.6885864346497996"/>
    <n v="-2.6885864346497996"/>
    <n v="-2.6885864346497996"/>
    <n v="-32.263037215797596"/>
  </r>
  <r>
    <s v="DE Florida"/>
    <x v="31"/>
    <s v="Regulated &amp; Renewable Energy"/>
    <s v="PEF Fossil Hydro Maintenance Hines 3 Other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0154550701999996"/>
    <n v="0.70154550701999996"/>
    <n v="0.70154550701999996"/>
    <n v="0.70154550701999996"/>
    <n v="0.70154550701999996"/>
    <n v="0.70154550701999996"/>
    <n v="0.70154550701999996"/>
    <n v="0.70154550701999996"/>
    <n v="0.70154550701999996"/>
    <n v="0.70154550701999996"/>
    <n v="0.70154550701999996"/>
    <n v="0.70154550701999996"/>
    <n v="8.4185460842399973"/>
    <n v="4.1802721268799994"/>
    <n v="4.1802721268799994"/>
    <n v="4.1802721268799994"/>
    <n v="4.1802721268799994"/>
    <n v="4.1802721268799994"/>
    <n v="4.1802721268799994"/>
    <n v="4.1802721268799994"/>
    <n v="4.1802721268799994"/>
    <n v="4.1802721268799994"/>
    <n v="4.1802721268799994"/>
    <n v="4.1802721268799994"/>
    <n v="4.1802721268799994"/>
    <n v="50.163265522559989"/>
    <n v="8.0308305850133319"/>
    <n v="8.0308305850133319"/>
    <n v="8.0308305850133319"/>
    <n v="8.0308305850133319"/>
    <n v="8.0308305850133319"/>
    <n v="8.0308305850133319"/>
    <n v="8.0308305850133319"/>
    <n v="8.0308305850133319"/>
    <n v="8.0308305850133319"/>
    <n v="8.0308305850133319"/>
    <n v="8.0308305850133319"/>
    <n v="8.0308305850133319"/>
    <n v="96.36996702015999"/>
    <n v="12.349069848813333"/>
    <n v="12.349069848813333"/>
    <n v="12.349069848813333"/>
    <n v="12.349069848813333"/>
    <n v="12.349069848813333"/>
    <n v="12.349069848813333"/>
    <n v="12.349069848813333"/>
    <n v="12.349069848813333"/>
    <n v="12.349069848813333"/>
    <n v="12.349069848813333"/>
    <n v="12.349069848813333"/>
    <n v="12.349069848813333"/>
    <n v="148.18883818575998"/>
    <n v="23.702256846980003"/>
    <n v="23.702256846980003"/>
    <n v="23.702256846980003"/>
    <n v="23.702256846980003"/>
    <n v="23.702256846980003"/>
    <n v="23.702256846980003"/>
    <n v="23.702256846980003"/>
    <n v="23.702256846980003"/>
    <n v="23.702256846980003"/>
    <n v="23.702256846980003"/>
    <n v="23.702256846980003"/>
    <n v="23.702256846980003"/>
    <n v="284.42708216375996"/>
  </r>
  <r>
    <s v="DE Florida"/>
    <x v="31"/>
    <s v="Regulated &amp; Renewable Energy"/>
    <s v="PEF Fossil Hydro Maintenance Hines 3 Other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2697710870950016"/>
    <n v="0.12697710870950016"/>
    <n v="0.12697710870950016"/>
    <n v="0.12697710870950016"/>
    <n v="0.12697710870950016"/>
    <n v="0.12697710870950016"/>
    <n v="0.12697710870950016"/>
    <n v="0.12697710870950016"/>
    <n v="0.12697710870950016"/>
    <n v="0.12697710870950016"/>
    <n v="0.12697710870950016"/>
    <n v="0.12697710870950016"/>
    <n v="1.523725304514002"/>
    <n v="0.75661359527950089"/>
    <n v="0.75661359527950089"/>
    <n v="0.75661359527950089"/>
    <n v="0.75661359527950089"/>
    <n v="0.75661359527950089"/>
    <n v="0.75661359527950089"/>
    <n v="0.75661359527950089"/>
    <n v="0.75661359527950089"/>
    <n v="0.75661359527950089"/>
    <n v="0.75661359527950089"/>
    <n v="0.75661359527950089"/>
    <n v="0.75661359527950089"/>
    <n v="9.0793631433540103"/>
    <n v="1.4535502515961685"/>
    <n v="1.4535502515961685"/>
    <n v="1.4535502515961685"/>
    <n v="1.4535502515961685"/>
    <n v="1.4535502515961685"/>
    <n v="1.4535502515961685"/>
    <n v="1.4535502515961685"/>
    <n v="1.4535502515961685"/>
    <n v="1.4535502515961685"/>
    <n v="1.4535502515961685"/>
    <n v="1.4535502515961685"/>
    <n v="1.4535502515961685"/>
    <n v="17.442603019154017"/>
    <n v="2.2351353819003363"/>
    <n v="2.2351353819003363"/>
    <n v="2.2351353819003363"/>
    <n v="2.2351353819003363"/>
    <n v="2.2351353819003363"/>
    <n v="2.2351353819003363"/>
    <n v="2.2351353819003363"/>
    <n v="2.2351353819003363"/>
    <n v="2.2351353819003363"/>
    <n v="2.2351353819003363"/>
    <n v="2.2351353819003363"/>
    <n v="2.2351353819003363"/>
    <n v="26.821624582804031"/>
    <n v="4.2900196990253381"/>
    <n v="4.2900196990253381"/>
    <n v="4.2900196990253381"/>
    <n v="4.2900196990253381"/>
    <n v="4.2900196990253381"/>
    <n v="4.2900196990253381"/>
    <n v="4.2900196990253381"/>
    <n v="4.2900196990253381"/>
    <n v="4.2900196990253381"/>
    <n v="4.2900196990253381"/>
    <n v="4.2900196990253381"/>
    <n v="4.2900196990253381"/>
    <n v="51.480236388304043"/>
  </r>
  <r>
    <s v="DE Florida"/>
    <x v="31"/>
    <s v="Regulated &amp; Renewable Energy"/>
    <s v="PEF Fossil Hydro Maintenance Hines 3 Other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704294510000043E-2"/>
    <n v="4.6704294510000043E-2"/>
    <n v="4.6704294510000043E-2"/>
    <n v="4.6704294510000043E-2"/>
    <n v="4.6704294510000043E-2"/>
    <n v="4.6704294510000043E-2"/>
    <n v="4.6704294510000043E-2"/>
    <n v="4.6704294510000043E-2"/>
    <n v="4.6704294510000043E-2"/>
    <n v="4.6704294510000043E-2"/>
    <n v="4.6704294510000043E-2"/>
    <n v="4.6704294510000043E-2"/>
    <n v="0.56045153412000037"/>
    <n v="0.27829507653500024"/>
    <n v="0.27829507653500024"/>
    <n v="0.27829507653500024"/>
    <n v="0.27829507653500024"/>
    <n v="0.27829507653500024"/>
    <n v="0.27829507653500024"/>
    <n v="0.27829507653500024"/>
    <n v="0.27829507653500024"/>
    <n v="0.27829507653500024"/>
    <n v="0.27829507653500024"/>
    <n v="0.27829507653500024"/>
    <n v="0.27829507653500024"/>
    <n v="3.3395409184200022"/>
    <n v="0.53463998135583379"/>
    <n v="0.53463998135583379"/>
    <n v="0.53463998135583379"/>
    <n v="0.53463998135583379"/>
    <n v="0.53463998135583379"/>
    <n v="0.53463998135583379"/>
    <n v="0.53463998135583379"/>
    <n v="0.53463998135583379"/>
    <n v="0.53463998135583379"/>
    <n v="0.53463998135583379"/>
    <n v="0.53463998135583379"/>
    <n v="0.53463998135583379"/>
    <n v="6.4156797762700073"/>
    <n v="0.82212000415166742"/>
    <n v="0.82212000415166742"/>
    <n v="0.82212000415166742"/>
    <n v="0.82212000415166742"/>
    <n v="0.82212000415166742"/>
    <n v="0.82212000415166742"/>
    <n v="0.82212000415166742"/>
    <n v="0.82212000415166742"/>
    <n v="0.82212000415166742"/>
    <n v="0.82212000415166742"/>
    <n v="0.82212000415166742"/>
    <n v="0.82212000415166742"/>
    <n v="9.865440049820009"/>
    <n v="1.5779406656475012"/>
    <n v="1.5779406656475012"/>
    <n v="1.5779406656475012"/>
    <n v="1.5779406656475012"/>
    <n v="1.5779406656475012"/>
    <n v="1.5779406656475012"/>
    <n v="1.5779406656475012"/>
    <n v="1.5779406656475012"/>
    <n v="1.5779406656475012"/>
    <n v="1.5779406656475012"/>
    <n v="1.5779406656475012"/>
    <n v="1.5779406656475012"/>
    <n v="18.935287987770014"/>
  </r>
  <r>
    <s v="DE Florida"/>
    <x v="31"/>
    <s v="Regulated &amp; Renewable Energy"/>
    <s v="PEF Fossil Hydro Maintenance Hines 3 Other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136952794999962E-3"/>
    <n v="7.9136952794999962E-3"/>
    <n v="7.9136952794999962E-3"/>
    <n v="7.9136952794999962E-3"/>
    <n v="7.9136952794999962E-3"/>
    <n v="7.9136952794999962E-3"/>
    <n v="7.9136952794999962E-3"/>
    <n v="7.9136952794999962E-3"/>
    <n v="7.9136952794999962E-3"/>
    <n v="7.9136952794999962E-3"/>
    <n v="7.9136952794999962E-3"/>
    <n v="7.9136952794999962E-3"/>
    <n v="9.4964343353999933E-2"/>
    <n v="4.7155030556099979E-2"/>
    <n v="4.7155030556099979E-2"/>
    <n v="4.7155030556099979E-2"/>
    <n v="4.7155030556099979E-2"/>
    <n v="4.7155030556099979E-2"/>
    <n v="4.7155030556099979E-2"/>
    <n v="4.7155030556099979E-2"/>
    <n v="4.7155030556099979E-2"/>
    <n v="4.7155030556099979E-2"/>
    <n v="4.7155030556099979E-2"/>
    <n v="4.7155030556099979E-2"/>
    <n v="4.7155030556099979E-2"/>
    <n v="0.56586036667319972"/>
    <n v="9.0590767811599957E-2"/>
    <n v="9.0590767811599957E-2"/>
    <n v="9.0590767811599957E-2"/>
    <n v="9.0590767811599957E-2"/>
    <n v="9.0590767811599957E-2"/>
    <n v="9.0590767811599957E-2"/>
    <n v="9.0590767811599957E-2"/>
    <n v="9.0590767811599957E-2"/>
    <n v="9.0590767811599957E-2"/>
    <n v="9.0590767811599957E-2"/>
    <n v="9.0590767811599957E-2"/>
    <n v="9.0590767811599957E-2"/>
    <n v="1.0870892137391992"/>
    <n v="0.13930211918026661"/>
    <n v="0.13930211918026661"/>
    <n v="0.13930211918026661"/>
    <n v="0.13930211918026661"/>
    <n v="0.13930211918026661"/>
    <n v="0.13930211918026661"/>
    <n v="0.13930211918026661"/>
    <n v="0.13930211918026661"/>
    <n v="0.13930211918026661"/>
    <n v="0.13930211918026661"/>
    <n v="0.13930211918026661"/>
    <n v="0.13930211918026661"/>
    <n v="1.6716254301631992"/>
    <n v="0.26737030790451655"/>
    <n v="0.26737030790451655"/>
    <n v="0.26737030790451655"/>
    <n v="0.26737030790451655"/>
    <n v="0.26737030790451655"/>
    <n v="0.26737030790451655"/>
    <n v="0.26737030790451655"/>
    <n v="0.26737030790451655"/>
    <n v="0.26737030790451655"/>
    <n v="0.26737030790451655"/>
    <n v="0.26737030790451655"/>
    <n v="0.26737030790451655"/>
    <n v="3.2084436948541994"/>
  </r>
  <r>
    <s v="DE Florida"/>
    <x v="31"/>
    <s v="Regulated &amp; Renewable Energy"/>
    <s v="PEF Fossil Hydro Maintenance Hines 4 BG-341"/>
    <s v="AFUDC Not Eligible"/>
    <s v="Maintenance"/>
    <s v="Maintenance"/>
    <s v="Fossil Hydro"/>
    <s v="BG - Other Production Plant"/>
    <s v="~"/>
    <s v="PEF Hines 4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37069596934433"/>
    <n v="0.10337069596934433"/>
    <n v="0.10337069596934433"/>
    <n v="0.10337069596934433"/>
    <n v="0.10337069596934433"/>
    <n v="0.10337069596934433"/>
    <n v="2.1037858309191728"/>
    <n v="2.7240100067352389"/>
    <n v="2.4738168681173009"/>
    <n v="2.4738168681173009"/>
    <n v="2.4738168681173009"/>
    <n v="2.4738168681173009"/>
    <n v="2.4738168681173009"/>
    <n v="2.4738168681173009"/>
    <n v="2.4738168681173009"/>
    <n v="2.4738168681173009"/>
    <n v="2.4738168681173009"/>
    <n v="2.4738168681173009"/>
    <n v="2.4738168681173009"/>
    <n v="2.4738168681173009"/>
    <n v="29.685802417407604"/>
    <n v="2.6246388554700921"/>
    <n v="2.7210304804700924"/>
    <n v="2.8174221054700923"/>
    <n v="2.8512394312547231"/>
    <n v="2.8512394312547231"/>
    <n v="2.8512394312547231"/>
    <n v="2.8512394312547231"/>
    <n v="2.8512394312547231"/>
    <n v="2.8512394312547231"/>
    <n v="2.8512394312547231"/>
    <n v="2.8512394312547231"/>
    <n v="4.2211890183783689"/>
    <n v="35.194195909826426"/>
    <n v="4.2211890183783689"/>
    <n v="4.2211890183783689"/>
    <n v="4.2211890183783689"/>
    <n v="4.2211890183783689"/>
    <n v="4.2211890183783689"/>
    <n v="4.2211890183783689"/>
    <n v="4.2211890183783689"/>
    <n v="4.2211890183783689"/>
    <n v="4.2211890183783689"/>
    <n v="4.2211890183783689"/>
    <n v="4.2211890183783689"/>
    <n v="4.2211890183783689"/>
    <n v="50.654268220540423"/>
    <n v="5.2578001862003907"/>
    <n v="5.2578001862003907"/>
    <n v="5.2578001862003907"/>
    <n v="5.2578001862003907"/>
    <n v="5.2578001862003907"/>
    <n v="5.2578001862003907"/>
    <n v="5.2578001862003907"/>
    <n v="5.2578001862003907"/>
    <n v="5.2578001862003907"/>
    <n v="5.2578001862003907"/>
    <n v="5.2578001862003907"/>
    <n v="5.4563070387629731"/>
    <n v="63.292109086967272"/>
    <n v="7.4672606641564743"/>
    <n v="7.4672606641564743"/>
    <n v="7.4672606641564743"/>
    <n v="7.4672606641564743"/>
    <n v="7.4672606641564743"/>
    <n v="7.4672606641564743"/>
    <n v="7.4672606641564743"/>
    <n v="7.4672606641564743"/>
    <n v="7.4672606641564743"/>
    <n v="7.4672606641564743"/>
    <n v="7.4672606641564743"/>
    <n v="7.4672606641564743"/>
    <n v="89.607127969877681"/>
  </r>
  <r>
    <s v="DE Florida"/>
    <x v="31"/>
    <s v="Regulated &amp; Renewable Energy"/>
    <s v="PEF Fossil Hydro Maintenance Hines 4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99457325163424E-2"/>
    <n v="1.4299457325163424E-2"/>
    <n v="1.4299457325163424E-2"/>
    <n v="1.4299457325163424E-2"/>
    <n v="1.4299457325163424E-2"/>
    <n v="1.4299457325163424E-2"/>
    <n v="0.37741617242754155"/>
    <n v="0.46321291637852208"/>
    <n v="0.45607754651882726"/>
    <n v="0.45607754651882726"/>
    <n v="0.45607754651882726"/>
    <n v="0.45607754651882726"/>
    <n v="0.45607754651882726"/>
    <n v="0.45607754651882726"/>
    <n v="0.45607754651882726"/>
    <n v="0.45607754651882726"/>
    <n v="0.45607754651882726"/>
    <n v="0.45607754651882726"/>
    <n v="0.45607754651882726"/>
    <n v="0.45607754651882726"/>
    <n v="5.4729305582259267"/>
    <n v="0.51173447841724951"/>
    <n v="0.57418107563947163"/>
    <n v="0.63662767286169375"/>
    <n v="0.65853597581234424"/>
    <n v="0.65853597581234424"/>
    <n v="0.65853597581234424"/>
    <n v="0.65853597581234424"/>
    <n v="0.65853597581234424"/>
    <n v="0.65853597581234424"/>
    <n v="0.65853597581234424"/>
    <n v="0.65853597581234424"/>
    <n v="1.2568958738210192"/>
    <n v="8.2477269072381887"/>
    <n v="1.2568958738210192"/>
    <n v="1.2568958738210192"/>
    <n v="1.2568958738210192"/>
    <n v="1.2568958738210192"/>
    <n v="1.2568958738210192"/>
    <n v="1.2568958738210192"/>
    <n v="1.2568958738210192"/>
    <n v="1.2568958738210192"/>
    <n v="1.2568958738210192"/>
    <n v="1.2568958738210192"/>
    <n v="1.2568958738210192"/>
    <n v="1.2568958738210192"/>
    <n v="15.08275048585223"/>
    <n v="1.8244989210914371"/>
    <n v="1.8244989210914371"/>
    <n v="1.8244989210914371"/>
    <n v="1.8244989210914371"/>
    <n v="1.8244989210914371"/>
    <n v="1.8244989210914371"/>
    <n v="1.8244989210914371"/>
    <n v="1.8244989210914371"/>
    <n v="1.8244989210914371"/>
    <n v="1.8244989210914371"/>
    <n v="1.8244989210914371"/>
    <n v="1.9525166614957037"/>
    <n v="22.022004793501505"/>
    <n v="3.2144460239801482"/>
    <n v="3.2144460239801482"/>
    <n v="3.2144460239801482"/>
    <n v="3.2144460239801482"/>
    <n v="3.2144460239801482"/>
    <n v="3.2144460239801482"/>
    <n v="3.2144460239801482"/>
    <n v="3.2144460239801482"/>
    <n v="3.2144460239801482"/>
    <n v="3.2144460239801482"/>
    <n v="3.2144460239801482"/>
    <n v="3.2144460239801482"/>
    <n v="38.573352287761779"/>
  </r>
  <r>
    <s v="DE Florida"/>
    <x v="31"/>
    <s v="Regulated &amp; Renewable Energy"/>
    <s v="PEF Fossil Hydro Maintenance Hines 4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5790667293539844"/>
    <n v="0.45790667293539844"/>
    <n v="0.45790667293539844"/>
    <n v="0.45790667293539844"/>
    <n v="0.45790667293539844"/>
    <n v="0.45790667293539844"/>
    <n v="12.085870106705821"/>
    <n v="14.833310144318212"/>
    <n v="14.604816614926248"/>
    <n v="14.604816614926248"/>
    <n v="14.604816614926248"/>
    <n v="14.604816614926248"/>
    <n v="14.604816614926248"/>
    <n v="14.604816614926248"/>
    <n v="14.604816614926248"/>
    <n v="14.604816614926248"/>
    <n v="14.604816614926248"/>
    <n v="14.604816614926248"/>
    <n v="14.604816614926248"/>
    <n v="14.604816614926248"/>
    <n v="175.25779937911497"/>
    <n v="16.387099671679056"/>
    <n v="18.386799102234612"/>
    <n v="20.386498532790167"/>
    <n v="21.088058311603291"/>
    <n v="21.088058311603291"/>
    <n v="21.088058311603291"/>
    <n v="21.088058311603291"/>
    <n v="21.088058311603291"/>
    <n v="21.088058311603291"/>
    <n v="21.088058311603291"/>
    <n v="21.088058311603291"/>
    <n v="40.249093693342253"/>
    <n v="264.11395749287237"/>
    <n v="40.249093693342253"/>
    <n v="40.249093693342253"/>
    <n v="40.249093693342253"/>
    <n v="40.249093693342253"/>
    <n v="40.249093693342253"/>
    <n v="40.249093693342253"/>
    <n v="40.249093693342253"/>
    <n v="40.249093693342253"/>
    <n v="40.249093693342253"/>
    <n v="40.249093693342253"/>
    <n v="40.249093693342253"/>
    <n v="40.249093693342253"/>
    <n v="482.98912432010712"/>
    <n v="58.425114259355773"/>
    <n v="58.425114259355773"/>
    <n v="58.425114259355773"/>
    <n v="58.425114259355773"/>
    <n v="58.425114259355773"/>
    <n v="58.425114259355773"/>
    <n v="58.425114259355773"/>
    <n v="58.425114259355773"/>
    <n v="58.425114259355773"/>
    <n v="58.425114259355773"/>
    <n v="58.425114259355773"/>
    <n v="62.524573295004195"/>
    <n v="705.2008301479176"/>
    <n v="102.93478477193156"/>
    <n v="102.93478477193156"/>
    <n v="102.93478477193156"/>
    <n v="102.93478477193156"/>
    <n v="102.93478477193156"/>
    <n v="102.93478477193156"/>
    <n v="102.93478477193156"/>
    <n v="102.93478477193156"/>
    <n v="102.93478477193156"/>
    <n v="102.93478477193156"/>
    <n v="102.93478477193156"/>
    <n v="102.93478477193156"/>
    <n v="1235.2174172631792"/>
  </r>
  <r>
    <s v="DE Florida"/>
    <x v="31"/>
    <s v="Regulated &amp; Renewable Energy"/>
    <s v="PEF Fossil Hydro Maintenance Hines 4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953999151399768"/>
    <n v="0.10953999151399768"/>
    <n v="0.10953999151399768"/>
    <n v="0.10953999151399768"/>
    <n v="0.10953999151399768"/>
    <n v="0.10953999151399768"/>
    <n v="2.8911701601575213"/>
    <n v="3.548410109241507"/>
    <n v="3.4937501080885429"/>
    <n v="3.4937501080885429"/>
    <n v="3.4937501080885429"/>
    <n v="3.4937501080885429"/>
    <n v="3.4937501080885429"/>
    <n v="3.4937501080885429"/>
    <n v="3.4937501080885429"/>
    <n v="3.4937501080885429"/>
    <n v="3.4937501080885429"/>
    <n v="3.4937501080885429"/>
    <n v="3.4937501080885429"/>
    <n v="3.4937501080885429"/>
    <n v="41.925001297062501"/>
    <n v="3.9201061374967185"/>
    <n v="4.3984712069411627"/>
    <n v="4.8768362763856059"/>
    <n v="5.04466234423528"/>
    <n v="5.04466234423528"/>
    <n v="5.04466234423528"/>
    <n v="5.04466234423528"/>
    <n v="5.04466234423528"/>
    <n v="5.04466234423528"/>
    <n v="5.04466234423528"/>
    <n v="5.04466234423528"/>
    <n v="9.6283401209999813"/>
    <n v="63.1810524957057"/>
    <n v="9.6283401209999813"/>
    <n v="9.6283401209999813"/>
    <n v="9.6283401209999813"/>
    <n v="9.6283401209999813"/>
    <n v="9.6283401209999813"/>
    <n v="9.6283401209999813"/>
    <n v="9.6283401209999813"/>
    <n v="9.6283401209999813"/>
    <n v="9.6283401209999813"/>
    <n v="9.6283401209999813"/>
    <n v="9.6283401209999813"/>
    <n v="9.6283401209999813"/>
    <n v="115.54008145199977"/>
    <n v="13.97638797369852"/>
    <n v="13.97638797369852"/>
    <n v="13.97638797369852"/>
    <n v="13.97638797369852"/>
    <n v="13.97638797369852"/>
    <n v="13.97638797369852"/>
    <n v="13.97638797369852"/>
    <n v="13.97638797369852"/>
    <n v="13.97638797369852"/>
    <n v="13.97638797369852"/>
    <n v="13.97638797369852"/>
    <n v="14.95705738704825"/>
    <n v="168.69732509773195"/>
    <n v="24.623954949912985"/>
    <n v="24.623954949912985"/>
    <n v="24.623954949912985"/>
    <n v="24.623954949912985"/>
    <n v="24.623954949912985"/>
    <n v="24.623954949912985"/>
    <n v="24.623954949912985"/>
    <n v="24.623954949912985"/>
    <n v="24.623954949912985"/>
    <n v="24.623954949912985"/>
    <n v="24.623954949912985"/>
    <n v="24.623954949912985"/>
    <n v="295.48745939895582"/>
  </r>
  <r>
    <s v="DE Florida"/>
    <x v="31"/>
    <s v="Regulated &amp; Renewable Energy"/>
    <s v="PEF Fossil Hydro Maintenance Hines 4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6077209146129493E-2"/>
    <n v="5.6077209146129493E-2"/>
    <n v="5.6077209146129493E-2"/>
    <n v="5.6077209146129493E-2"/>
    <n v="5.6077209146129493E-2"/>
    <n v="5.6077209146129493E-2"/>
    <n v="1.4800873316434779"/>
    <n v="1.8165505865202549"/>
    <n v="1.7885682918877892"/>
    <n v="1.7885682918877892"/>
    <n v="1.7885682918877892"/>
    <n v="1.7885682918877892"/>
    <n v="1.7885682918877892"/>
    <n v="1.7885682918877892"/>
    <n v="1.7885682918877892"/>
    <n v="1.7885682918877892"/>
    <n v="1.7885682918877892"/>
    <n v="1.7885682918877892"/>
    <n v="1.7885682918877892"/>
    <n v="1.7885682918877892"/>
    <n v="21.462819502653463"/>
    <n v="2.0068342959414811"/>
    <n v="2.2517260598303697"/>
    <n v="2.4966178237192582"/>
    <n v="2.582533841437638"/>
    <n v="2.582533841437638"/>
    <n v="2.582533841437638"/>
    <n v="2.582533841437638"/>
    <n v="2.582533841437638"/>
    <n v="2.582533841437638"/>
    <n v="2.582533841437638"/>
    <n v="2.582533841437638"/>
    <n v="4.929076292056231"/>
    <n v="32.344525203048441"/>
    <n v="4.929076292056231"/>
    <n v="4.929076292056231"/>
    <n v="4.929076292056231"/>
    <n v="4.929076292056231"/>
    <n v="4.929076292056231"/>
    <n v="4.929076292056231"/>
    <n v="4.929076292056231"/>
    <n v="4.929076292056231"/>
    <n v="4.929076292056231"/>
    <n v="4.929076292056231"/>
    <n v="4.929076292056231"/>
    <n v="4.929076292056231"/>
    <n v="59.148915504674768"/>
    <n v="7.1549874523889425"/>
    <n v="7.1549874523889425"/>
    <n v="7.1549874523889425"/>
    <n v="7.1549874523889425"/>
    <n v="7.1549874523889425"/>
    <n v="7.1549874523889425"/>
    <n v="7.1549874523889425"/>
    <n v="7.1549874523889425"/>
    <n v="7.1549874523889425"/>
    <n v="7.1549874523889425"/>
    <n v="7.1549874523889425"/>
    <n v="7.6570255390790951"/>
    <n v="86.361887515357466"/>
    <n v="12.605838987972229"/>
    <n v="12.605838987972229"/>
    <n v="12.605838987972229"/>
    <n v="12.605838987972229"/>
    <n v="12.605838987972229"/>
    <n v="12.605838987972229"/>
    <n v="12.605838987972229"/>
    <n v="12.605838987972229"/>
    <n v="12.605838987972229"/>
    <n v="12.605838987972229"/>
    <n v="12.605838987972229"/>
    <n v="12.605838987972229"/>
    <n v="151.27006785566675"/>
  </r>
  <r>
    <s v="DE Florida"/>
    <x v="31"/>
    <s v="Regulated &amp; Renewable Energy"/>
    <s v="PEF Fossil Hydro Maintenance Hines 4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4597030945366014E-2"/>
    <n v="2.4597030945366014E-2"/>
    <n v="2.4597030945366014E-2"/>
    <n v="2.4597030945366014E-2"/>
    <n v="2.4597030945366014E-2"/>
    <n v="2.4597030945366014E-2"/>
    <n v="0.64920766301708144"/>
    <n v="0.79678984868927749"/>
    <n v="0.7845160323300584"/>
    <n v="0.7845160323300584"/>
    <n v="0.7845160323300584"/>
    <n v="0.7845160323300584"/>
    <n v="0.7845160323300584"/>
    <n v="0.7845160323300584"/>
    <n v="0.7845160323300584"/>
    <n v="0.7845160323300584"/>
    <n v="0.7845160323300584"/>
    <n v="0.7845160323300584"/>
    <n v="0.7845160323300584"/>
    <n v="0.7845160323300584"/>
    <n v="9.4141923879607017"/>
    <n v="0.88025360090341509"/>
    <n v="0.98766978145897044"/>
    <n v="1.0950859620145259"/>
    <n v="1.1327710614449789"/>
    <n v="1.1327710614449789"/>
    <n v="1.1327710614449789"/>
    <n v="1.1327710614449789"/>
    <n v="1.1327710614449789"/>
    <n v="1.1327710614449789"/>
    <n v="1.1327710614449789"/>
    <n v="1.1327710614449789"/>
    <n v="2.1620290079956836"/>
    <n v="14.187206843932426"/>
    <n v="2.1620290079956836"/>
    <n v="2.1620290079956836"/>
    <n v="2.1620290079956836"/>
    <n v="2.1620290079956836"/>
    <n v="2.1620290079956836"/>
    <n v="2.1620290079956836"/>
    <n v="2.1620290079956836"/>
    <n v="2.1620290079956836"/>
    <n v="2.1620290079956836"/>
    <n v="2.1620290079956836"/>
    <n v="2.1620290079956836"/>
    <n v="2.1620290079956836"/>
    <n v="25.944348095948211"/>
    <n v="3.13838448292704"/>
    <n v="3.13838448292704"/>
    <n v="3.13838448292704"/>
    <n v="3.13838448292704"/>
    <n v="3.13838448292704"/>
    <n v="3.13838448292704"/>
    <n v="3.13838448292704"/>
    <n v="3.13838448292704"/>
    <n v="3.13838448292704"/>
    <n v="3.13838448292704"/>
    <n v="3.13838448292704"/>
    <n v="3.3585914453977743"/>
    <n v="37.880820757595217"/>
    <n v="5.5292737412078194"/>
    <n v="5.5292737412078194"/>
    <n v="5.5292737412078194"/>
    <n v="5.5292737412078194"/>
    <n v="5.5292737412078194"/>
    <n v="5.5292737412078194"/>
    <n v="5.5292737412078194"/>
    <n v="5.5292737412078194"/>
    <n v="5.5292737412078194"/>
    <n v="5.5292737412078194"/>
    <n v="5.5292737412078194"/>
    <n v="5.5292737412078194"/>
    <n v="66.351284894493816"/>
  </r>
  <r>
    <s v="DE Florida"/>
    <x v="31"/>
    <s v="Regulated &amp; Renewable Energy"/>
    <s v="PEF Fossil Hydro Maintenance Hines 4 Other BG-341"/>
    <s v="AFUDC Not Eligible"/>
    <s v="Maintenance"/>
    <s v="Maintenance"/>
    <s v="Fossil Hydro"/>
    <s v="BG - Other Production Plant"/>
    <s v="~"/>
    <s v="PEF Hines 4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6532000000000066E-2"/>
    <n v="2.6532000000000066E-2"/>
    <n v="2.6532000000000066E-2"/>
    <n v="2.6532000000000066E-2"/>
    <n v="2.6532000000000066E-2"/>
    <n v="2.6532000000000066E-2"/>
    <n v="2.6532000000000066E-2"/>
    <n v="2.6532000000000066E-2"/>
    <n v="2.6532000000000066E-2"/>
    <n v="2.6532000000000066E-2"/>
    <n v="2.6532000000000066E-2"/>
    <n v="2.6532000000000066E-2"/>
    <n v="0.31838400000000072"/>
    <n v="0.1582020000000004"/>
    <n v="0.1582020000000004"/>
    <n v="0.1582020000000004"/>
    <n v="0.1582020000000004"/>
    <n v="0.1582020000000004"/>
    <n v="0.1582020000000004"/>
    <n v="0.1582020000000004"/>
    <n v="0.1582020000000004"/>
    <n v="0.1582020000000004"/>
    <n v="0.1582020000000004"/>
    <n v="0.1582020000000004"/>
    <n v="0.1582020000000004"/>
    <n v="1.8984240000000048"/>
    <n v="0.3039300000000007"/>
    <n v="0.3039300000000007"/>
    <n v="0.3039300000000007"/>
    <n v="0.3039300000000007"/>
    <n v="0.3039300000000007"/>
    <n v="0.3039300000000007"/>
    <n v="0.3039300000000007"/>
    <n v="0.3039300000000007"/>
    <n v="0.3039300000000007"/>
    <n v="0.3039300000000007"/>
    <n v="0.3039300000000007"/>
    <n v="0.3039300000000007"/>
    <n v="3.6471600000000084"/>
    <n v="0.46736250000000112"/>
    <n v="0.46736250000000112"/>
    <n v="0.46736250000000112"/>
    <n v="0.46736250000000112"/>
    <n v="0.46736250000000112"/>
    <n v="0.46736250000000112"/>
    <n v="0.46736250000000112"/>
    <n v="0.46736250000000112"/>
    <n v="0.46736250000000112"/>
    <n v="0.46736250000000112"/>
    <n v="0.46736250000000112"/>
    <n v="0.46736250000000112"/>
    <n v="5.608350000000013"/>
    <n v="0.89703900000000225"/>
    <n v="0.89703900000000225"/>
    <n v="0.89703900000000225"/>
    <n v="0.89703900000000225"/>
    <n v="0.89703900000000225"/>
    <n v="0.89703900000000225"/>
    <n v="0.89703900000000225"/>
    <n v="0.89703900000000225"/>
    <n v="0.89703900000000225"/>
    <n v="0.89703900000000225"/>
    <n v="0.89703900000000225"/>
    <n v="0.89703900000000225"/>
    <n v="10.764468000000029"/>
  </r>
  <r>
    <s v="DE Florida"/>
    <x v="31"/>
    <s v="Regulated &amp; Renewable Energy"/>
    <s v="PEF Fossil Hydro Maintenance Hines 4 Other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724999999999997E-2"/>
    <n v="1.724999999999997E-2"/>
    <n v="1.724999999999997E-2"/>
    <n v="1.724999999999997E-2"/>
    <n v="1.724999999999997E-2"/>
    <n v="1.724999999999997E-2"/>
    <n v="1.724999999999997E-2"/>
    <n v="1.724999999999997E-2"/>
    <n v="1.724999999999997E-2"/>
    <n v="1.724999999999997E-2"/>
    <n v="1.724999999999997E-2"/>
    <n v="1.724999999999997E-2"/>
    <n v="0.2069999999999996"/>
    <n v="0.10257999999999984"/>
    <n v="0.10257999999999984"/>
    <n v="0.10257999999999984"/>
    <n v="0.10257999999999984"/>
    <n v="0.10257999999999984"/>
    <n v="0.10257999999999984"/>
    <n v="0.10257999999999984"/>
    <n v="0.10257999999999984"/>
    <n v="0.10257999999999984"/>
    <n v="0.10257999999999984"/>
    <n v="0.10257999999999984"/>
    <n v="0.10257999999999984"/>
    <n v="1.2309599999999985"/>
    <n v="0.19699499999999967"/>
    <n v="0.19699499999999967"/>
    <n v="0.19699499999999967"/>
    <n v="0.19699499999999967"/>
    <n v="0.19699499999999967"/>
    <n v="0.19699499999999967"/>
    <n v="0.19699499999999967"/>
    <n v="0.19699499999999967"/>
    <n v="0.19699499999999967"/>
    <n v="0.19699499999999967"/>
    <n v="0.19699499999999967"/>
    <n v="0.19699499999999967"/>
    <n v="2.3639399999999959"/>
    <n v="0.30287166666666621"/>
    <n v="0.30287166666666621"/>
    <n v="0.30287166666666621"/>
    <n v="0.30287166666666621"/>
    <n v="0.30287166666666621"/>
    <n v="0.30287166666666621"/>
    <n v="0.30287166666666621"/>
    <n v="0.30287166666666621"/>
    <n v="0.30287166666666621"/>
    <n v="0.30287166666666621"/>
    <n v="0.30287166666666621"/>
    <n v="0.30287166666666621"/>
    <n v="3.6344599999999954"/>
    <n v="0.58122916666666558"/>
    <n v="0.58122916666666558"/>
    <n v="0.58122916666666558"/>
    <n v="0.58122916666666558"/>
    <n v="0.58122916666666558"/>
    <n v="0.58122916666666558"/>
    <n v="0.58122916666666558"/>
    <n v="0.58122916666666558"/>
    <n v="0.58122916666666558"/>
    <n v="0.58122916666666558"/>
    <n v="0.58122916666666558"/>
    <n v="0.58122916666666558"/>
    <n v="6.9747499999999887"/>
  </r>
  <r>
    <s v="DE Florida"/>
    <x v="31"/>
    <s v="Regulated &amp; Renewable Energy"/>
    <s v="PEF Fossil Hydro Maintenance Hines 4 Other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094199999999982"/>
    <n v="0.55094199999999982"/>
    <n v="0.55094199999999982"/>
    <n v="0.55094199999999982"/>
    <n v="0.55094199999999982"/>
    <n v="0.55094199999999982"/>
    <n v="0.55094199999999982"/>
    <n v="0.55094199999999982"/>
    <n v="0.55094199999999982"/>
    <n v="0.55094199999999982"/>
    <n v="0.55094199999999982"/>
    <n v="0.55094199999999982"/>
    <n v="6.6113039999999996"/>
    <n v="3.2821039999999995"/>
    <n v="3.2821039999999995"/>
    <n v="3.2821039999999995"/>
    <n v="3.2821039999999995"/>
    <n v="3.2821039999999995"/>
    <n v="3.2821039999999995"/>
    <n v="3.2821039999999995"/>
    <n v="3.2821039999999995"/>
    <n v="3.2821039999999995"/>
    <n v="3.2821039999999995"/>
    <n v="3.2821039999999995"/>
    <n v="3.2821039999999995"/>
    <n v="39.38524799999999"/>
    <n v="6.3053829999999991"/>
    <n v="6.3053829999999991"/>
    <n v="6.3053829999999991"/>
    <n v="6.3053829999999991"/>
    <n v="6.3053829999999991"/>
    <n v="6.3053829999999991"/>
    <n v="6.3053829999999991"/>
    <n v="6.3053829999999991"/>
    <n v="6.3053829999999991"/>
    <n v="6.3053829999999991"/>
    <n v="6.3053829999999991"/>
    <n v="6.3053829999999991"/>
    <n v="75.664595999999989"/>
    <n v="9.6958551666666661"/>
    <n v="9.6958551666666661"/>
    <n v="9.6958551666666661"/>
    <n v="9.6958551666666661"/>
    <n v="9.6958551666666661"/>
    <n v="9.6958551666666661"/>
    <n v="9.6958551666666661"/>
    <n v="9.6958551666666661"/>
    <n v="9.6958551666666661"/>
    <n v="9.6958551666666661"/>
    <n v="9.6958551666666661"/>
    <n v="9.6958551666666661"/>
    <n v="116.35026199999997"/>
    <n v="18.609855833333331"/>
    <n v="18.609855833333331"/>
    <n v="18.609855833333331"/>
    <n v="18.609855833333331"/>
    <n v="18.609855833333331"/>
    <n v="18.609855833333331"/>
    <n v="18.609855833333331"/>
    <n v="18.609855833333331"/>
    <n v="18.609855833333331"/>
    <n v="18.609855833333331"/>
    <n v="18.609855833333331"/>
    <n v="18.609855833333331"/>
    <n v="223.31827000000001"/>
  </r>
  <r>
    <s v="DE Florida"/>
    <x v="31"/>
    <s v="Regulated &amp; Renewable Energy"/>
    <s v="PEF Fossil Hydro Maintenance Hines 4 Other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165999999999986"/>
    <n v="0.13165999999999986"/>
    <n v="0.13165999999999986"/>
    <n v="0.13165999999999986"/>
    <n v="0.13165999999999986"/>
    <n v="0.13165999999999986"/>
    <n v="0.13165999999999986"/>
    <n v="0.13165999999999986"/>
    <n v="0.13165999999999986"/>
    <n v="0.13165999999999986"/>
    <n v="0.13165999999999986"/>
    <n v="0.13165999999999986"/>
    <n v="1.5799199999999984"/>
    <n v="0.78502999999999934"/>
    <n v="0.78502999999999934"/>
    <n v="0.78502999999999934"/>
    <n v="0.78502999999999934"/>
    <n v="0.78502999999999934"/>
    <n v="0.78502999999999934"/>
    <n v="0.78502999999999934"/>
    <n v="0.78502999999999934"/>
    <n v="0.78502999999999934"/>
    <n v="0.78502999999999934"/>
    <n v="0.78502999999999934"/>
    <n v="0.78502999999999934"/>
    <n v="9.4203599999999899"/>
    <n v="1.5082658333333319"/>
    <n v="1.5082658333333319"/>
    <n v="1.5082658333333319"/>
    <n v="1.5082658333333319"/>
    <n v="1.5082658333333319"/>
    <n v="1.5082658333333319"/>
    <n v="1.5082658333333319"/>
    <n v="1.5082658333333319"/>
    <n v="1.5082658333333319"/>
    <n v="1.5082658333333319"/>
    <n v="1.5082658333333319"/>
    <n v="1.5082658333333319"/>
    <n v="18.099189999999986"/>
    <n v="2.3193233333333314"/>
    <n v="2.3193233333333314"/>
    <n v="2.3193233333333314"/>
    <n v="2.3193233333333314"/>
    <n v="2.3193233333333314"/>
    <n v="2.3193233333333314"/>
    <n v="2.3193233333333314"/>
    <n v="2.3193233333333314"/>
    <n v="2.3193233333333314"/>
    <n v="2.3193233333333314"/>
    <n v="2.3193233333333314"/>
    <n v="2.3193233333333314"/>
    <n v="27.83187999999997"/>
    <n v="4.4517174999999964"/>
    <n v="4.4517174999999964"/>
    <n v="4.4517174999999964"/>
    <n v="4.4517174999999964"/>
    <n v="4.4517174999999964"/>
    <n v="4.4517174999999964"/>
    <n v="4.4517174999999964"/>
    <n v="4.4517174999999964"/>
    <n v="4.4517174999999964"/>
    <n v="4.4517174999999964"/>
    <n v="4.4517174999999964"/>
    <n v="4.4517174999999964"/>
    <n v="53.420609999999947"/>
  </r>
  <r>
    <s v="DE Florida"/>
    <x v="31"/>
    <s v="Regulated &amp; Renewable Energy"/>
    <s v="PEF Fossil Hydro Maintenance Hines 4 Other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7333999999999936E-2"/>
    <n v="6.7333999999999936E-2"/>
    <n v="6.7333999999999936E-2"/>
    <n v="6.7333999999999936E-2"/>
    <n v="6.7333999999999936E-2"/>
    <n v="6.7333999999999936E-2"/>
    <n v="6.7333999999999936E-2"/>
    <n v="6.7333999999999936E-2"/>
    <n v="6.7333999999999936E-2"/>
    <n v="6.7333999999999936E-2"/>
    <n v="6.7333999999999936E-2"/>
    <n v="6.7333999999999936E-2"/>
    <n v="0.80800799999999906"/>
    <n v="0.4019079999999996"/>
    <n v="0.4019079999999996"/>
    <n v="0.4019079999999996"/>
    <n v="0.4019079999999996"/>
    <n v="0.4019079999999996"/>
    <n v="0.4019079999999996"/>
    <n v="0.4019079999999996"/>
    <n v="0.4019079999999996"/>
    <n v="0.4019079999999996"/>
    <n v="0.4019079999999996"/>
    <n v="0.4019079999999996"/>
    <n v="0.4019079999999996"/>
    <n v="4.8228959999999956"/>
    <n v="0.77215766666666596"/>
    <n v="0.77215766666666596"/>
    <n v="0.77215766666666596"/>
    <n v="0.77215766666666596"/>
    <n v="0.77215766666666596"/>
    <n v="0.77215766666666596"/>
    <n v="0.77215766666666596"/>
    <n v="0.77215766666666596"/>
    <n v="0.77215766666666596"/>
    <n v="0.77215766666666596"/>
    <n v="0.77215766666666596"/>
    <n v="0.77215766666666596"/>
    <n v="9.265891999999992"/>
    <n v="1.1873621666666656"/>
    <n v="1.1873621666666656"/>
    <n v="1.1873621666666656"/>
    <n v="1.1873621666666656"/>
    <n v="1.1873621666666656"/>
    <n v="1.1873621666666656"/>
    <n v="1.1873621666666656"/>
    <n v="1.1873621666666656"/>
    <n v="1.1873621666666656"/>
    <n v="1.1873621666666656"/>
    <n v="1.1873621666666656"/>
    <n v="1.1873621666666656"/>
    <n v="14.248345999999991"/>
    <n v="2.2790069999999978"/>
    <n v="2.2790069999999978"/>
    <n v="2.2790069999999978"/>
    <n v="2.2790069999999978"/>
    <n v="2.2790069999999978"/>
    <n v="2.2790069999999978"/>
    <n v="2.2790069999999978"/>
    <n v="2.2790069999999978"/>
    <n v="2.2790069999999978"/>
    <n v="2.2790069999999978"/>
    <n v="2.2790069999999978"/>
    <n v="2.2790069999999978"/>
    <n v="27.348083999999968"/>
  </r>
  <r>
    <s v="DE Florida"/>
    <x v="31"/>
    <s v="Regulated &amp; Renewable Energy"/>
    <s v="PEF Fossil Hydro Maintenance Hines 4 Other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755999999999956E-2"/>
    <n v="2.9755999999999956E-2"/>
    <n v="2.9755999999999956E-2"/>
    <n v="2.9755999999999956E-2"/>
    <n v="2.9755999999999956E-2"/>
    <n v="2.9755999999999956E-2"/>
    <n v="2.9755999999999956E-2"/>
    <n v="2.9755999999999956E-2"/>
    <n v="2.9755999999999956E-2"/>
    <n v="2.9755999999999956E-2"/>
    <n v="2.9755999999999956E-2"/>
    <n v="2.9755999999999956E-2"/>
    <n v="0.35707199999999945"/>
    <n v="0.17645999999999978"/>
    <n v="0.17645999999999978"/>
    <n v="0.17645999999999978"/>
    <n v="0.17645999999999978"/>
    <n v="0.17645999999999978"/>
    <n v="0.17645999999999978"/>
    <n v="0.17645999999999978"/>
    <n v="0.17645999999999978"/>
    <n v="0.17645999999999978"/>
    <n v="0.17645999999999978"/>
    <n v="0.17645999999999978"/>
    <n v="0.17645999999999978"/>
    <n v="2.1175199999999976"/>
    <n v="0.33884933333333284"/>
    <n v="0.33884933333333284"/>
    <n v="0.33884933333333284"/>
    <n v="0.33884933333333284"/>
    <n v="0.33884933333333284"/>
    <n v="0.33884933333333284"/>
    <n v="0.33884933333333284"/>
    <n v="0.33884933333333284"/>
    <n v="0.33884933333333284"/>
    <n v="0.33884933333333284"/>
    <n v="0.33884933333333284"/>
    <n v="0.33884933333333284"/>
    <n v="4.0661919999999929"/>
    <n v="0.52096066666666596"/>
    <n v="0.52096066666666596"/>
    <n v="0.52096066666666596"/>
    <n v="0.52096066666666596"/>
    <n v="0.52096066666666596"/>
    <n v="0.52096066666666596"/>
    <n v="0.52096066666666596"/>
    <n v="0.52096066666666596"/>
    <n v="0.52096066666666596"/>
    <n v="0.52096066666666596"/>
    <n v="0.52096066666666596"/>
    <n v="0.52096066666666596"/>
    <n v="6.2515279999999898"/>
    <n v="0.99979583333333188"/>
    <n v="0.99979583333333188"/>
    <n v="0.99979583333333188"/>
    <n v="0.99979583333333188"/>
    <n v="0.99979583333333188"/>
    <n v="0.99979583333333188"/>
    <n v="0.99979583333333188"/>
    <n v="0.99979583333333188"/>
    <n v="0.99979583333333188"/>
    <n v="0.99979583333333188"/>
    <n v="0.99979583333333188"/>
    <n v="0.99979583333333188"/>
    <n v="11.997549999999983"/>
  </r>
  <r>
    <s v="DE Florida"/>
    <x v="31"/>
    <s v="Regulated &amp; Renewable Energy"/>
    <s v="PEF Fossil Hydro Maintenance Inter City BG P1-6 341"/>
    <s v="AFUDC Not Eligible"/>
    <s v="Maintenance"/>
    <s v="Maintenance"/>
    <s v="Fossil Hydro"/>
    <s v="BG - Other Production Plant"/>
    <s v="~"/>
    <s v="PEF Inter City old P1-6 341"/>
    <n v="0"/>
    <n v="0"/>
    <n v="0"/>
    <n v="0"/>
    <n v="0"/>
    <n v="0"/>
    <n v="0"/>
    <n v="0"/>
    <n v="0"/>
    <n v="0"/>
    <n v="0"/>
    <n v="0"/>
    <n v="0"/>
    <n v="0"/>
    <n v="0"/>
    <n v="0"/>
    <n v="1.9553559517800027E-2"/>
    <n v="1.9553559517800027E-2"/>
    <n v="0.73768644142441475"/>
    <n v="1.2583341643211576"/>
    <n v="1.2583341643211576"/>
    <n v="1.2583341643211576"/>
    <n v="1.2583341643211576"/>
    <n v="1.2583341643211576"/>
    <n v="1.2583341643211576"/>
    <n v="8.3267985463869589"/>
    <n v="2.8802823548866061"/>
    <n v="2.8802823548866061"/>
    <n v="2.8802823548866061"/>
    <n v="2.8802823548866061"/>
    <n v="3.051025747280999"/>
    <n v="3.051025747280999"/>
    <n v="3.051025747280999"/>
    <n v="3.051025747280999"/>
    <n v="3.0699888180173986"/>
    <n v="3.0699888180173986"/>
    <n v="3.0699888180173986"/>
    <n v="3.0699888180173986"/>
    <n v="36.005187680740022"/>
    <n v="3.9592835210580981"/>
    <n v="3.9592835210580981"/>
    <n v="3.9592835210580981"/>
    <n v="4.0002031579535782"/>
    <n v="4.3302872753500221"/>
    <n v="4.3302872753500221"/>
    <n v="4.3302872753500221"/>
    <n v="4.3302872753500221"/>
    <n v="4.3302872753500221"/>
    <n v="4.3302872753500221"/>
    <n v="4.3302872753500221"/>
    <n v="4.3302872753500221"/>
    <n v="50.520351923928061"/>
    <n v="4.7904950724236866"/>
    <n v="4.7904950724236866"/>
    <n v="4.7904950724236866"/>
    <n v="4.7904950724236866"/>
    <n v="4.7904950724236866"/>
    <n v="4.7904950724236866"/>
    <n v="4.7904950724236866"/>
    <n v="4.7904950724236866"/>
    <n v="4.7904950724236866"/>
    <n v="4.7904950724236866"/>
    <n v="4.7904950724236866"/>
    <n v="4.7904950724236866"/>
    <n v="57.485940869084253"/>
    <n v="4.9521041102363235"/>
    <n v="4.9521041102363235"/>
    <n v="4.9521041102363235"/>
    <n v="4.9521041102363235"/>
    <n v="4.9521041102363235"/>
    <n v="4.9521041102363235"/>
    <n v="4.9521041102363235"/>
    <n v="4.9521041102363235"/>
    <n v="4.9521041102363235"/>
    <n v="4.9521041102363235"/>
    <n v="4.9521041102363235"/>
    <n v="4.9521041102363235"/>
    <n v="59.425249322835867"/>
    <n v="5.1004830640914891"/>
    <n v="5.1004830640914891"/>
    <n v="5.1004830640914891"/>
    <n v="5.1004830640914891"/>
    <n v="5.1004830640914891"/>
    <n v="5.1004830640914891"/>
    <n v="5.1004830640914891"/>
    <n v="5.1004830640914891"/>
    <n v="5.1004830640914891"/>
    <n v="5.1004830640914891"/>
    <n v="5.1004830640914891"/>
    <n v="5.1004830640914891"/>
    <n v="61.20579676909788"/>
  </r>
  <r>
    <s v="DE Florida"/>
    <x v="31"/>
    <s v="Regulated &amp; Renewable Energy"/>
    <s v="PEF Fossil Hydro Maintenance Inter City BG P1-6 342"/>
    <s v="AFUDC Not Eligible"/>
    <s v="Maintenance"/>
    <s v="Maintenance"/>
    <s v="Fossil Hydro"/>
    <s v="BG - Other Production Plant"/>
    <s v="~"/>
    <s v="PEF Inter City old P1-6 342"/>
    <n v="0"/>
    <n v="0"/>
    <n v="0"/>
    <n v="0"/>
    <n v="0"/>
    <n v="0"/>
    <n v="0"/>
    <n v="0"/>
    <n v="0"/>
    <n v="0"/>
    <n v="0"/>
    <n v="0"/>
    <n v="0"/>
    <n v="0"/>
    <n v="0"/>
    <n v="0"/>
    <n v="-5.3200022768475005E-2"/>
    <n v="-5.3200022768475005E-2"/>
    <n v="-0.42343836722054323"/>
    <n v="-0.52385281443427112"/>
    <n v="-0.52385281443427112"/>
    <n v="-0.52385281443427112"/>
    <n v="-0.52385281443427112"/>
    <n v="-0.52385281443427112"/>
    <n v="-0.52385281443427112"/>
    <n v="-3.6729552993631192"/>
    <n v="-0.79567936746121115"/>
    <n v="-0.79567936746121115"/>
    <n v="-0.79567936746121115"/>
    <n v="-0.79567936746121115"/>
    <n v="-0.89261281088809097"/>
    <n v="-0.89261281088809097"/>
    <n v="-0.89261281088809097"/>
    <n v="-0.89261281088809097"/>
    <n v="-0.94420627109764088"/>
    <n v="-0.94420627109764088"/>
    <n v="-0.94420627109764088"/>
    <n v="-0.94420627109764088"/>
    <n v="-10.529993797787773"/>
    <n v="-1.2341433437198115"/>
    <n v="-1.2341433437198115"/>
    <n v="-1.2341433437198115"/>
    <n v="-1.3454747671639964"/>
    <n v="-1.5113078291351898"/>
    <n v="-1.5113078291351898"/>
    <n v="-1.5113078291351898"/>
    <n v="-1.5113078291351898"/>
    <n v="-1.5113078291351898"/>
    <n v="-1.5113078291351898"/>
    <n v="-1.5113078291351898"/>
    <n v="-1.5113078291351898"/>
    <n v="-17.138367431404948"/>
    <n v="-1.7416244725814967"/>
    <n v="-1.7416244725814967"/>
    <n v="-1.7416244725814967"/>
    <n v="-1.7416244725814967"/>
    <n v="-1.7416244725814967"/>
    <n v="-1.7416244725814967"/>
    <n v="-1.7416244725814967"/>
    <n v="-1.7416244725814967"/>
    <n v="-1.7416244725814967"/>
    <n v="-1.7416244725814967"/>
    <n v="-1.7416244725814967"/>
    <n v="-1.7416244725814967"/>
    <n v="-20.899493670977961"/>
    <n v="-1.8245402950119494"/>
    <n v="-1.8245402950119494"/>
    <n v="-1.8245402950119494"/>
    <n v="-1.8245402950119494"/>
    <n v="-1.8245402950119494"/>
    <n v="-1.8245402950119494"/>
    <n v="-1.8245402950119494"/>
    <n v="-1.8245402950119494"/>
    <n v="-1.8245402950119494"/>
    <n v="-1.8245402950119494"/>
    <n v="-1.8245402950119494"/>
    <n v="-1.8245402950119494"/>
    <n v="-21.894483540143394"/>
    <n v="-1.9069223222747622"/>
    <n v="-1.9069223222747622"/>
    <n v="-1.9069223222747622"/>
    <n v="-1.9069223222747622"/>
    <n v="-1.9069223222747622"/>
    <n v="-1.9069223222747622"/>
    <n v="-1.9069223222747622"/>
    <n v="-1.9069223222747622"/>
    <n v="-1.9069223222747622"/>
    <n v="-1.9069223222747622"/>
    <n v="-1.9069223222747622"/>
    <n v="-1.9069223222747622"/>
    <n v="-22.883067867297154"/>
  </r>
  <r>
    <s v="DE Florida"/>
    <x v="31"/>
    <s v="Regulated &amp; Renewable Energy"/>
    <s v="PEF Fossil Hydro Maintenance Inter City BG P1-6 343"/>
    <s v="AFUDC Not Eligible"/>
    <s v="Maintenance"/>
    <s v="Maintenance"/>
    <s v="Fossil Hydro"/>
    <s v="BG - Other Production Plant"/>
    <s v="~"/>
    <s v="PEF Inter City old P1-6 343"/>
    <n v="0"/>
    <n v="0"/>
    <n v="0"/>
    <n v="0"/>
    <n v="0"/>
    <n v="0"/>
    <n v="0"/>
    <n v="0"/>
    <n v="0"/>
    <n v="0"/>
    <n v="0"/>
    <n v="0"/>
    <n v="0"/>
    <n v="0"/>
    <n v="0"/>
    <n v="0"/>
    <n v="0.30609843312445817"/>
    <n v="0.30609843312445817"/>
    <n v="2.4363489710345219"/>
    <n v="3.014106335706074"/>
    <n v="3.014106335706074"/>
    <n v="3.014106335706074"/>
    <n v="3.014106335706074"/>
    <n v="3.014106335706074"/>
    <n v="3.014106335706074"/>
    <n v="21.133183851519885"/>
    <n v="4.5781222445953915"/>
    <n v="4.5781222445953915"/>
    <n v="4.5781222445953915"/>
    <n v="4.5781222445953915"/>
    <n v="5.1358508621084766"/>
    <n v="5.1358508621084766"/>
    <n v="5.1358508621084766"/>
    <n v="5.1358508621084766"/>
    <n v="5.4327055720837265"/>
    <n v="5.4327055720837265"/>
    <n v="5.4327055720837265"/>
    <n v="5.4327055720837265"/>
    <n v="60.586714715150379"/>
    <n v="7.1009244753081289"/>
    <n v="7.1009244753081289"/>
    <n v="7.1009244753081289"/>
    <n v="7.7414951461533041"/>
    <n v="8.6956533924857347"/>
    <n v="8.6956533924857347"/>
    <n v="8.6956533924857347"/>
    <n v="8.6956533924857347"/>
    <n v="8.6956533924857347"/>
    <n v="8.6956533924857347"/>
    <n v="8.6956533924857347"/>
    <n v="8.6956533924857347"/>
    <n v="98.609495711963589"/>
    <n v="10.02083259378441"/>
    <n v="10.02083259378441"/>
    <n v="10.02083259378441"/>
    <n v="10.02083259378441"/>
    <n v="10.02083259378441"/>
    <n v="10.02083259378441"/>
    <n v="10.02083259378441"/>
    <n v="10.02083259378441"/>
    <n v="10.02083259378441"/>
    <n v="10.02083259378441"/>
    <n v="10.02083259378441"/>
    <n v="10.02083259378441"/>
    <n v="120.2499911254129"/>
    <n v="10.497907640117418"/>
    <n v="10.497907640117418"/>
    <n v="10.497907640117418"/>
    <n v="10.497907640117418"/>
    <n v="10.497907640117418"/>
    <n v="10.497907640117418"/>
    <n v="10.497907640117418"/>
    <n v="10.497907640117418"/>
    <n v="10.497907640117418"/>
    <n v="10.497907640117418"/>
    <n v="10.497907640117418"/>
    <n v="10.497907640117418"/>
    <n v="125.97489168140902"/>
    <n v="10.971911374523833"/>
    <n v="10.971911374523833"/>
    <n v="10.971911374523833"/>
    <n v="10.971911374523833"/>
    <n v="10.971911374523833"/>
    <n v="10.971911374523833"/>
    <n v="10.971911374523833"/>
    <n v="10.971911374523833"/>
    <n v="10.971911374523833"/>
    <n v="10.971911374523833"/>
    <n v="10.971911374523833"/>
    <n v="10.971911374523833"/>
    <n v="131.66293649428596"/>
  </r>
  <r>
    <s v="DE Florida"/>
    <x v="31"/>
    <s v="Regulated &amp; Renewable Energy"/>
    <s v="PEF Fossil Hydro Maintenance Inter City BG P1-6 344"/>
    <s v="AFUDC Not Eligible"/>
    <s v="Maintenance"/>
    <s v="Maintenance"/>
    <s v="Fossil Hydro"/>
    <s v="BG - Other Production Plant"/>
    <s v="~"/>
    <s v="PEF Inter City old P1-6 344"/>
    <n v="0"/>
    <n v="0"/>
    <n v="0"/>
    <n v="0"/>
    <n v="0"/>
    <n v="0"/>
    <n v="0"/>
    <n v="0"/>
    <n v="0"/>
    <n v="0"/>
    <n v="0"/>
    <n v="0"/>
    <n v="0"/>
    <n v="0"/>
    <n v="0"/>
    <n v="0"/>
    <n v="2.2134517158600008E-2"/>
    <n v="2.2134517158600008E-2"/>
    <n v="0.17617668784921375"/>
    <n v="0.21795534111213424"/>
    <n v="0.21795534111213424"/>
    <n v="0.21795534111213424"/>
    <n v="0.21795534111213424"/>
    <n v="0.21795534111213424"/>
    <n v="0.21795534111213424"/>
    <n v="1.5281777688392191"/>
    <n v="0.33105208786208629"/>
    <n v="0.33105208786208629"/>
    <n v="0.33105208786208629"/>
    <n v="0.33105208786208629"/>
    <n v="0.37138242711987074"/>
    <n v="0.37138242711987074"/>
    <n v="0.37138242711987074"/>
    <n v="0.37138242711987074"/>
    <n v="0.39284851436667073"/>
    <n v="0.39284851436667073"/>
    <n v="0.39284851436667073"/>
    <n v="0.39284851436667073"/>
    <n v="4.381132117394511"/>
    <n v="0.51348036328145374"/>
    <n v="0.51348036328145374"/>
    <n v="0.51348036328145374"/>
    <n v="0.55980115741421377"/>
    <n v="0.62879802178848399"/>
    <n v="0.62879802178848399"/>
    <n v="0.62879802178848399"/>
    <n v="0.62879802178848399"/>
    <n v="0.62879802178848399"/>
    <n v="0.62879802178848399"/>
    <n v="0.62879802178848399"/>
    <n v="0.62879802178848399"/>
    <n v="7.1306264215664461"/>
    <n v="0.72462406529338197"/>
    <n v="0.72462406529338197"/>
    <n v="0.72462406529338197"/>
    <n v="0.72462406529338197"/>
    <n v="0.72462406529338197"/>
    <n v="0.72462406529338197"/>
    <n v="0.72462406529338197"/>
    <n v="0.72462406529338197"/>
    <n v="0.72462406529338197"/>
    <n v="0.72462406529338197"/>
    <n v="0.72462406529338197"/>
    <n v="0.72462406529338197"/>
    <n v="8.6954887835205827"/>
    <n v="0.75912220267752306"/>
    <n v="0.75912220267752306"/>
    <n v="0.75912220267752306"/>
    <n v="0.75912220267752306"/>
    <n v="0.75912220267752306"/>
    <n v="0.75912220267752306"/>
    <n v="0.75912220267752306"/>
    <n v="0.75912220267752306"/>
    <n v="0.75912220267752306"/>
    <n v="0.75912220267752306"/>
    <n v="0.75912220267752306"/>
    <n v="0.75912220267752306"/>
    <n v="9.1094664321302776"/>
    <n v="0.79339824808345716"/>
    <n v="0.79339824808345716"/>
    <n v="0.79339824808345716"/>
    <n v="0.79339824808345716"/>
    <n v="0.79339824808345716"/>
    <n v="0.79339824808345716"/>
    <n v="0.79339824808345716"/>
    <n v="0.79339824808345716"/>
    <n v="0.79339824808345716"/>
    <n v="0.79339824808345716"/>
    <n v="0.79339824808345716"/>
    <n v="0.79339824808345716"/>
    <n v="9.5207789770014877"/>
  </r>
  <r>
    <s v="DE Florida"/>
    <x v="31"/>
    <s v="Regulated &amp; Renewable Energy"/>
    <s v="PEF Fossil Hydro Maintenance Inter City BG P1-6 345"/>
    <s v="AFUDC Not Eligible"/>
    <s v="Maintenance"/>
    <s v="Maintenance"/>
    <s v="Fossil Hydro"/>
    <s v="BG - Other Production Plant"/>
    <s v="~"/>
    <s v="PEF Inter City old P1-6 345"/>
    <n v="0"/>
    <n v="0"/>
    <n v="0"/>
    <n v="0"/>
    <n v="0"/>
    <n v="0"/>
    <n v="0"/>
    <n v="0"/>
    <n v="0"/>
    <n v="0"/>
    <n v="0"/>
    <n v="0"/>
    <n v="0"/>
    <n v="0"/>
    <n v="0"/>
    <n v="0"/>
    <n v="5.5452506867220835E-2"/>
    <n v="5.5452506867220835E-2"/>
    <n v="0.441366708964193"/>
    <n v="0.54603269468980487"/>
    <n v="0.54603269468980487"/>
    <n v="0.54603269468980487"/>
    <n v="0.54603269468980487"/>
    <n v="0.54603269468980487"/>
    <n v="0.54603269468980487"/>
    <n v="3.8284678908374632"/>
    <n v="0.82936835911270645"/>
    <n v="0.82936835911270645"/>
    <n v="0.82936835911270645"/>
    <n v="0.82936835911270645"/>
    <n v="0.93040595566948137"/>
    <n v="0.93040595566948137"/>
    <n v="0.93040595566948137"/>
    <n v="0.93040595566948137"/>
    <n v="0.98418387826595644"/>
    <n v="0.98418387826595644"/>
    <n v="0.98418387826595644"/>
    <n v="0.98418387826595644"/>
    <n v="10.975832772192575"/>
    <n v="1.2863968600274995"/>
    <n v="1.2863968600274995"/>
    <n v="1.2863968600274995"/>
    <n v="1.4024420457587821"/>
    <n v="1.5752964644079992"/>
    <n v="1.5752964644079992"/>
    <n v="1.5752964644079992"/>
    <n v="1.5752964644079992"/>
    <n v="1.5752964644079992"/>
    <n v="1.5752964644079992"/>
    <n v="1.5752964644079992"/>
    <n v="1.5752964644079992"/>
    <n v="17.864004341105275"/>
    <n v="1.8153646934748062"/>
    <n v="1.8153646934748062"/>
    <n v="1.8153646934748062"/>
    <n v="1.8153646934748062"/>
    <n v="1.8153646934748062"/>
    <n v="1.8153646934748062"/>
    <n v="1.8153646934748062"/>
    <n v="1.8153646934748062"/>
    <n v="1.8153646934748062"/>
    <n v="1.8153646934748062"/>
    <n v="1.8153646934748062"/>
    <n v="1.8153646934748062"/>
    <n v="21.784376321697668"/>
    <n v="1.9017911642441105"/>
    <n v="1.9017911642441105"/>
    <n v="1.9017911642441105"/>
    <n v="1.9017911642441105"/>
    <n v="1.9017911642441105"/>
    <n v="1.9017911642441105"/>
    <n v="1.9017911642441105"/>
    <n v="1.9017911642441105"/>
    <n v="1.9017911642441105"/>
    <n v="1.9017911642441105"/>
    <n v="1.9017911642441105"/>
    <n v="1.9017911642441105"/>
    <n v="22.821493970929325"/>
    <n v="1.9876612390071942"/>
    <n v="1.9876612390071942"/>
    <n v="1.9876612390071942"/>
    <n v="1.9876612390071942"/>
    <n v="1.9876612390071942"/>
    <n v="1.9876612390071942"/>
    <n v="1.9876612390071942"/>
    <n v="1.9876612390071942"/>
    <n v="1.9876612390071942"/>
    <n v="1.9876612390071942"/>
    <n v="1.9876612390071942"/>
    <n v="1.9876612390071942"/>
    <n v="23.851934868086332"/>
  </r>
  <r>
    <s v="DE Florida"/>
    <x v="31"/>
    <s v="Regulated &amp; Renewable Energy"/>
    <s v="PEF Fossil Hydro Maintenance Inter City BG P1-6 346"/>
    <s v="AFUDC Not Eligible"/>
    <s v="Maintenance"/>
    <s v="Maintenance"/>
    <s v="Fossil Hydro"/>
    <s v="BG - Other Production Plant"/>
    <s v="~"/>
    <s v="PEF Inter City old P1-6 346"/>
    <n v="0"/>
    <n v="0"/>
    <n v="0"/>
    <n v="0"/>
    <n v="0"/>
    <n v="0"/>
    <n v="0"/>
    <n v="0"/>
    <n v="0"/>
    <n v="0"/>
    <n v="0"/>
    <n v="0"/>
    <n v="0"/>
    <n v="0"/>
    <n v="0"/>
    <n v="0"/>
    <n v="1.8243552445754176E-2"/>
    <n v="1.8243552445754176E-2"/>
    <n v="0.14520708183813313"/>
    <n v="0.17964158277862155"/>
    <n v="0.17964158277862155"/>
    <n v="0.17964158277862155"/>
    <n v="0.17964158277862155"/>
    <n v="0.17964158277862155"/>
    <n v="0.17964158277862155"/>
    <n v="1.2595436834013707"/>
    <n v="0.27285736950633305"/>
    <n v="0.27285736950633305"/>
    <n v="0.27285736950633305"/>
    <n v="0.27285736950633305"/>
    <n v="0.30609815150001557"/>
    <n v="0.30609815150001557"/>
    <n v="0.30609815150001557"/>
    <n v="0.30609815150001557"/>
    <n v="0.32379077545409057"/>
    <n v="0.32379077545409057"/>
    <n v="0.32379077545409057"/>
    <n v="0.32379077545409057"/>
    <n v="3.6109851858417565"/>
    <n v="0.4232170898632156"/>
    <n v="0.4232170898632156"/>
    <n v="0.4232170898632156"/>
    <n v="0.46139528146481817"/>
    <n v="0.51826338049699072"/>
    <n v="0.51826338049699072"/>
    <n v="0.51826338049699072"/>
    <n v="0.51826338049699072"/>
    <n v="0.51826338049699072"/>
    <n v="0.51826338049699072"/>
    <n v="0.51826338049699072"/>
    <n v="0.51826338049699072"/>
    <n v="5.8771535950303893"/>
    <n v="0.59724443248128878"/>
    <n v="0.59724443248128878"/>
    <n v="0.59724443248128878"/>
    <n v="0.59724443248128878"/>
    <n v="0.59724443248128878"/>
    <n v="0.59724443248128878"/>
    <n v="0.59724443248128878"/>
    <n v="0.59724443248128878"/>
    <n v="0.59724443248128878"/>
    <n v="0.59724443248128878"/>
    <n v="0.59724443248128878"/>
    <n v="0.59724443248128878"/>
    <n v="7.1669331897754658"/>
    <n v="0.62567823901697284"/>
    <n v="0.62567823901697284"/>
    <n v="0.62567823901697284"/>
    <n v="0.62567823901697284"/>
    <n v="0.62567823901697284"/>
    <n v="0.62567823901697284"/>
    <n v="0.62567823901697284"/>
    <n v="0.62567823901697284"/>
    <n v="0.62567823901697284"/>
    <n v="0.62567823901697284"/>
    <n v="0.62567823901697284"/>
    <n v="0.62567823901697284"/>
    <n v="7.5081388682036758"/>
    <n v="0.65392899450062048"/>
    <n v="0.65392899450062048"/>
    <n v="0.65392899450062048"/>
    <n v="0.65392899450062048"/>
    <n v="0.65392899450062048"/>
    <n v="0.65392899450062048"/>
    <n v="0.65392899450062048"/>
    <n v="0.65392899450062048"/>
    <n v="0.65392899450062048"/>
    <n v="0.65392899450062048"/>
    <n v="0.65392899450062048"/>
    <n v="0.65392899450062048"/>
    <n v="7.8471479340074444"/>
  </r>
  <r>
    <s v="DE Florida"/>
    <x v="31"/>
    <s v="Regulated &amp; Renewable Energy"/>
    <s v="PEF Fossil Hydro Maintenance Inter City BG P11 341"/>
    <s v="AFUDC Not Eligible"/>
    <s v="Maintenance"/>
    <s v="Maintenance"/>
    <s v="Fossil Hydro"/>
    <s v="BG - Other Production Plant"/>
    <s v="~"/>
    <s v="PEF Inter City Siemens P1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8205738830399995E-3"/>
    <n v="5.8205738830399995E-3"/>
    <n v="5.8205738830399995E-3"/>
    <n v="5.8205738830399995E-3"/>
    <n v="5.8205738830399995E-3"/>
    <n v="5.8205738830399995E-3"/>
    <n v="5.8205738830399995E-3"/>
    <n v="5.8205738830399995E-3"/>
    <n v="5.8205738830399995E-3"/>
    <n v="5.8205738830399995E-3"/>
    <n v="5.8205738830399995E-3"/>
    <n v="5.8205738830399995E-3"/>
    <n v="6.9846886596479987E-2"/>
    <n v="5.8205738830399995E-3"/>
    <n v="5.8205738830399995E-3"/>
    <n v="5.8205738830399995E-3"/>
    <n v="5.8205738830399995E-3"/>
    <n v="5.8205738830399995E-3"/>
    <n v="5.8205738830399995E-3"/>
    <n v="5.8205738830399995E-3"/>
    <n v="5.8205738830399995E-3"/>
    <n v="3.3716696311900003E-2"/>
    <n v="3.3716696311900003E-2"/>
    <n v="3.3716696311900003E-2"/>
    <n v="3.3716696311900003E-2"/>
    <n v="0.18143137631192"/>
    <n v="5.4413707167470009E-2"/>
    <n v="5.4413707167470009E-2"/>
    <n v="5.4413707167470009E-2"/>
    <n v="5.4413707167470009E-2"/>
    <n v="5.4413707167470009E-2"/>
    <n v="5.4413707167470009E-2"/>
    <n v="5.4413707167470009E-2"/>
    <n v="5.4413707167470009E-2"/>
    <n v="5.4413707167470009E-2"/>
    <n v="5.4413707167470009E-2"/>
    <n v="5.4413707167470009E-2"/>
    <n v="5.4413707167470009E-2"/>
    <n v="0.65296448600963997"/>
    <n v="5.4413707167470009E-2"/>
    <n v="5.4413707167470009E-2"/>
    <n v="5.4413707167470009E-2"/>
    <n v="5.4413707167470009E-2"/>
    <n v="5.4413707167470009E-2"/>
    <n v="5.4413707167470009E-2"/>
    <n v="5.4413707167470009E-2"/>
    <n v="5.4413707167470009E-2"/>
    <n v="5.4413707167470009E-2"/>
    <n v="5.4413707167470009E-2"/>
    <n v="5.4413707167470009E-2"/>
    <n v="5.4413707167470009E-2"/>
    <n v="0.65296448600963997"/>
  </r>
  <r>
    <s v="DE Florida"/>
    <x v="31"/>
    <s v="Regulated &amp; Renewable Energy"/>
    <s v="PEF Fossil Hydro Maintenance Inter City BG P11 342"/>
    <s v="AFUDC Not Eligible"/>
    <s v="Maintenance"/>
    <s v="Maintenance"/>
    <s v="Fossil Hydro"/>
    <s v="BG - Other Production Plant"/>
    <s v="~"/>
    <s v="PEF Inter City Siemens P1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74847005839999E-3"/>
    <n v="6.074847005839999E-3"/>
    <n v="6.074847005839999E-3"/>
    <n v="6.074847005839999E-3"/>
    <n v="6.074847005839999E-3"/>
    <n v="6.074847005839999E-3"/>
    <n v="6.074847005839999E-3"/>
    <n v="6.074847005839999E-3"/>
    <n v="6.074847005839999E-3"/>
    <n v="6.074847005839999E-3"/>
    <n v="6.074847005839999E-3"/>
    <n v="6.074847005839999E-3"/>
    <n v="7.2898164070079985E-2"/>
    <n v="6.074847005839999E-3"/>
    <n v="6.074847005839999E-3"/>
    <n v="6.074847005839999E-3"/>
    <n v="6.074847005839999E-3"/>
    <n v="6.074847005839999E-3"/>
    <n v="6.074847005839999E-3"/>
    <n v="6.074847005839999E-3"/>
    <n v="6.074847005839999E-3"/>
    <n v="3.5189618026149998E-2"/>
    <n v="3.5189618026149998E-2"/>
    <n v="3.5189618026149998E-2"/>
    <n v="3.5189618026149998E-2"/>
    <n v="0.18935724815131999"/>
    <n v="5.6790782610994996E-2"/>
    <n v="5.6790782610994996E-2"/>
    <n v="5.6790782610994996E-2"/>
    <n v="5.6790782610994996E-2"/>
    <n v="5.6790782610994996E-2"/>
    <n v="5.6790782610994996E-2"/>
    <n v="5.6790782610994996E-2"/>
    <n v="5.6790782610994996E-2"/>
    <n v="5.6790782610994996E-2"/>
    <n v="5.6790782610994996E-2"/>
    <n v="5.6790782610994996E-2"/>
    <n v="5.6790782610994996E-2"/>
    <n v="0.68148939133194009"/>
    <n v="5.6790782610994996E-2"/>
    <n v="5.6790782610994996E-2"/>
    <n v="5.6790782610994996E-2"/>
    <n v="5.6790782610994996E-2"/>
    <n v="5.6790782610994996E-2"/>
    <n v="5.6790782610994996E-2"/>
    <n v="5.6790782610994996E-2"/>
    <n v="5.6790782610994996E-2"/>
    <n v="5.6790782610994996E-2"/>
    <n v="5.6790782610994996E-2"/>
    <n v="5.6790782610994996E-2"/>
    <n v="5.6790782610994996E-2"/>
    <n v="0.68148939133194009"/>
  </r>
  <r>
    <s v="DE Florida"/>
    <x v="31"/>
    <s v="Regulated &amp; Renewable Energy"/>
    <s v="PEF Fossil Hydro Maintenance Inter City BG P11 343"/>
    <s v="AFUDC Not Eligible"/>
    <s v="Maintenance"/>
    <s v="Maintenance"/>
    <s v="Fossil Hydro"/>
    <s v="BG - Other Production Plant"/>
    <s v="~"/>
    <s v="PEF Inter City Siemens P1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600197171564002"/>
    <n v="0.10600197171564002"/>
    <n v="0.10600197171564002"/>
    <n v="0.10600197171564002"/>
    <n v="0.10600197171564002"/>
    <n v="0.10600197171564002"/>
    <n v="0.10600197171564002"/>
    <n v="0.10600197171564002"/>
    <n v="0.10600197171564002"/>
    <n v="0.10600197171564002"/>
    <n v="0.10600197171564002"/>
    <n v="0.10600197171564002"/>
    <n v="1.2720236605876798"/>
    <n v="0.10600197171564002"/>
    <n v="0.10600197171564002"/>
    <n v="0.10600197171564002"/>
    <n v="0.10600197171564002"/>
    <n v="0.10600197171564002"/>
    <n v="0.10600197171564002"/>
    <n v="0.10600197171564002"/>
    <n v="0.10600197171564002"/>
    <n v="0.61403503513852498"/>
    <n v="0.61403503513852498"/>
    <n v="0.61403503513852498"/>
    <n v="0.61403503513852498"/>
    <n v="3.3041559142792196"/>
    <n v="0.99096074785958232"/>
    <n v="0.99096074785958232"/>
    <n v="0.99096074785958232"/>
    <n v="0.99096074785958232"/>
    <n v="0.99096074785958232"/>
    <n v="0.99096074785958232"/>
    <n v="0.99096074785958232"/>
    <n v="0.99096074785958232"/>
    <n v="0.99096074785958232"/>
    <n v="0.99096074785958232"/>
    <n v="0.99096074785958232"/>
    <n v="0.99096074785958232"/>
    <n v="11.891528974314987"/>
    <n v="0.99096074785958232"/>
    <n v="0.99096074785958232"/>
    <n v="0.99096074785958232"/>
    <n v="0.99096074785958232"/>
    <n v="0.99096074785958232"/>
    <n v="0.99096074785958232"/>
    <n v="0.99096074785958232"/>
    <n v="0.99096074785958232"/>
    <n v="0.99096074785958232"/>
    <n v="0.99096074785958232"/>
    <n v="0.99096074785958232"/>
    <n v="0.99096074785958232"/>
    <n v="11.891528974314987"/>
  </r>
  <r>
    <s v="DE Florida"/>
    <x v="31"/>
    <s v="Regulated &amp; Renewable Energy"/>
    <s v="PEF Fossil Hydro Maintenance Inter City BG P11 344"/>
    <s v="AFUDC Not Eligible"/>
    <s v="Maintenance"/>
    <s v="Maintenance"/>
    <s v="Fossil Hydro"/>
    <s v="BG - Other Production Plant"/>
    <s v="~"/>
    <s v="PEF Inter City Siemens P1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152267886533369E-2"/>
    <n v="1.4152267886533369E-2"/>
    <n v="1.4152267886533369E-2"/>
    <n v="1.4152267886533369E-2"/>
    <n v="1.4152267886533369E-2"/>
    <n v="1.4152267886533369E-2"/>
    <n v="1.4152267886533369E-2"/>
    <n v="1.4152267886533369E-2"/>
    <n v="1.4152267886533369E-2"/>
    <n v="1.4152267886533369E-2"/>
    <n v="1.4152267886533369E-2"/>
    <n v="1.4152267886533369E-2"/>
    <n v="0.16982721463840042"/>
    <n v="1.4152267886533369E-2"/>
    <n v="1.4152267886533369E-2"/>
    <n v="1.4152267886533369E-2"/>
    <n v="1.4152267886533369E-2"/>
    <n v="1.4152267886533369E-2"/>
    <n v="1.4152267886533369E-2"/>
    <n v="1.4152267886533369E-2"/>
    <n v="1.4152267886533369E-2"/>
    <n v="8.1979496874916846E-2"/>
    <n v="8.1979496874916846E-2"/>
    <n v="8.1979496874916846E-2"/>
    <n v="8.1979496874916846E-2"/>
    <n v="0.44113613059193435"/>
    <n v="0.13230265193905869"/>
    <n v="0.13230265193905869"/>
    <n v="0.13230265193905869"/>
    <n v="0.13230265193905869"/>
    <n v="0.13230265193905869"/>
    <n v="0.13230265193905869"/>
    <n v="0.13230265193905869"/>
    <n v="0.13230265193905869"/>
    <n v="0.13230265193905869"/>
    <n v="0.13230265193905869"/>
    <n v="0.13230265193905869"/>
    <n v="0.13230265193905869"/>
    <n v="1.5876318232687041"/>
    <n v="0.13230265193905869"/>
    <n v="0.13230265193905869"/>
    <n v="0.13230265193905869"/>
    <n v="0.13230265193905869"/>
    <n v="0.13230265193905869"/>
    <n v="0.13230265193905869"/>
    <n v="0.13230265193905869"/>
    <n v="0.13230265193905869"/>
    <n v="0.13230265193905869"/>
    <n v="0.13230265193905869"/>
    <n v="0.13230265193905869"/>
    <n v="0.13230265193905869"/>
    <n v="1.5876318232687041"/>
  </r>
  <r>
    <s v="DE Florida"/>
    <x v="31"/>
    <s v="Regulated &amp; Renewable Energy"/>
    <s v="PEF Fossil Hydro Maintenance Inter City BG P11 345"/>
    <s v="AFUDC Not Eligible"/>
    <s v="Maintenance"/>
    <s v="Maintenance"/>
    <s v="Fossil Hydro"/>
    <s v="BG - Other Production Plant"/>
    <s v="~"/>
    <s v="PEF Inter City Siemens P1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352547730799942E-2"/>
    <n v="2.2352547730799942E-2"/>
    <n v="2.2352547730799942E-2"/>
    <n v="2.2352547730799942E-2"/>
    <n v="2.2352547730799942E-2"/>
    <n v="2.2352547730799942E-2"/>
    <n v="2.2352547730799942E-2"/>
    <n v="2.2352547730799942E-2"/>
    <n v="2.2352547730799942E-2"/>
    <n v="2.2352547730799942E-2"/>
    <n v="2.2352547730799942E-2"/>
    <n v="2.2352547730799942E-2"/>
    <n v="0.26823057276959933"/>
    <n v="2.2352547730799942E-2"/>
    <n v="2.2352547730799942E-2"/>
    <n v="2.2352547730799942E-2"/>
    <n v="2.2352547730799942E-2"/>
    <n v="2.2352547730799942E-2"/>
    <n v="2.2352547730799942E-2"/>
    <n v="2.2352547730799942E-2"/>
    <n v="2.2352547730799942E-2"/>
    <n v="0.12948105784424965"/>
    <n v="0.12948105784424965"/>
    <n v="0.12948105784424965"/>
    <n v="0.12948105784424965"/>
    <n v="0.6967446132233982"/>
    <n v="0.20896306981252449"/>
    <n v="0.20896306981252449"/>
    <n v="0.20896306981252449"/>
    <n v="0.20896306981252449"/>
    <n v="0.20896306981252449"/>
    <n v="0.20896306981252449"/>
    <n v="0.20896306981252449"/>
    <n v="0.20896306981252449"/>
    <n v="0.20896306981252449"/>
    <n v="0.20896306981252449"/>
    <n v="0.20896306981252449"/>
    <n v="0.20896306981252449"/>
    <n v="2.5075568377502937"/>
    <n v="0.20896306981252449"/>
    <n v="0.20896306981252449"/>
    <n v="0.20896306981252449"/>
    <n v="0.20896306981252449"/>
    <n v="0.20896306981252449"/>
    <n v="0.20896306981252449"/>
    <n v="0.20896306981252449"/>
    <n v="0.20896306981252449"/>
    <n v="0.20896306981252449"/>
    <n v="0.20896306981252449"/>
    <n v="0.20896306981252449"/>
    <n v="0.20896306981252449"/>
    <n v="2.5075568377502937"/>
  </r>
  <r>
    <s v="DE Florida"/>
    <x v="31"/>
    <s v="Regulated &amp; Renewable Energy"/>
    <s v="PEF Fossil Hydro Maintenance Inter City BG P11 346"/>
    <s v="AFUDC Not Eligible"/>
    <s v="Maintenance"/>
    <s v="Maintenance"/>
    <s v="Fossil Hydro"/>
    <s v="BG - Other Production Plant"/>
    <s v="~"/>
    <s v="PEF Inter City Siemens P1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493746020266681E-3"/>
    <n v="1.8493746020266681E-3"/>
    <n v="1.8493746020266681E-3"/>
    <n v="1.8493746020266681E-3"/>
    <n v="1.8493746020266681E-3"/>
    <n v="1.8493746020266681E-3"/>
    <n v="1.8493746020266681E-3"/>
    <n v="1.8493746020266681E-3"/>
    <n v="1.8493746020266681E-3"/>
    <n v="1.8493746020266681E-3"/>
    <n v="1.8493746020266681E-3"/>
    <n v="1.8493746020266681E-3"/>
    <n v="2.2192495224320024E-2"/>
    <n v="1.8493746020266681E-3"/>
    <n v="1.8493746020266681E-3"/>
    <n v="1.8493746020266681E-3"/>
    <n v="1.8493746020266681E-3"/>
    <n v="1.8493746020266681E-3"/>
    <n v="1.8493746020266681E-3"/>
    <n v="1.8493746020266681E-3"/>
    <n v="1.8493746020266681E-3"/>
    <n v="1.0712827132933343E-2"/>
    <n v="1.0712827132933343E-2"/>
    <n v="1.0712827132933343E-2"/>
    <n v="1.0712827132933343E-2"/>
    <n v="5.7646305347946708E-2"/>
    <n v="1.7288901414146681E-2"/>
    <n v="1.7288901414146681E-2"/>
    <n v="1.7288901414146681E-2"/>
    <n v="1.7288901414146681E-2"/>
    <n v="1.7288901414146681E-2"/>
    <n v="1.7288901414146681E-2"/>
    <n v="1.7288901414146681E-2"/>
    <n v="1.7288901414146681E-2"/>
    <n v="1.7288901414146681E-2"/>
    <n v="1.7288901414146681E-2"/>
    <n v="1.7288901414146681E-2"/>
    <n v="1.7288901414146681E-2"/>
    <n v="0.20746681696976019"/>
    <n v="1.7288901414146681E-2"/>
    <n v="1.7288901414146681E-2"/>
    <n v="1.7288901414146681E-2"/>
    <n v="1.7288901414146681E-2"/>
    <n v="1.7288901414146681E-2"/>
    <n v="1.7288901414146681E-2"/>
    <n v="1.7288901414146681E-2"/>
    <n v="1.7288901414146681E-2"/>
    <n v="1.7288901414146681E-2"/>
    <n v="1.7288901414146681E-2"/>
    <n v="1.7288901414146681E-2"/>
    <n v="1.7288901414146681E-2"/>
    <n v="0.20746681696976019"/>
  </r>
  <r>
    <s v="DE Florida"/>
    <x v="31"/>
    <s v="Regulated &amp; Renewable Energy"/>
    <s v="PEF Fossil Hydro Maintenance Inter City BG P12-14 341"/>
    <s v="AFUDC Not Eligible"/>
    <s v="Maintenance"/>
    <s v="Maintenance"/>
    <s v="Fossil Hydro"/>
    <s v="BG - Other Production Plant"/>
    <s v="~"/>
    <s v="PEF Inter City P12-14 341"/>
    <n v="0"/>
    <n v="0"/>
    <n v="0"/>
    <n v="0"/>
    <n v="0"/>
    <n v="0"/>
    <n v="0"/>
    <n v="0"/>
    <n v="0"/>
    <n v="0"/>
    <n v="0"/>
    <n v="0"/>
    <n v="0"/>
    <n v="0"/>
    <n v="0"/>
    <n v="0"/>
    <n v="0"/>
    <n v="0.22595565269739509"/>
    <n v="0.22595565269739509"/>
    <n v="0.22595565269739509"/>
    <n v="0.22595565269739509"/>
    <n v="0.22595565269739509"/>
    <n v="0.22595565269739509"/>
    <n v="0.22837432827447843"/>
    <n v="0.23321184415822843"/>
    <n v="1.8173200886170775"/>
    <n v="0.23321184415822843"/>
    <n v="0.23321184415822843"/>
    <n v="0.23321184415822843"/>
    <n v="0.23321184415822843"/>
    <n v="0.23321184415822843"/>
    <n v="0.23321184415822843"/>
    <n v="0.23321184415822843"/>
    <n v="0.23321184415822843"/>
    <n v="0.23321184415822843"/>
    <n v="0.23321184415822843"/>
    <n v="0.23321184415822843"/>
    <n v="0.23321184415822843"/>
    <n v="2.7985421298987414"/>
    <n v="0.39141623688541505"/>
    <n v="0.39141623688541505"/>
    <n v="0.39141623688541505"/>
    <n v="0.3953032782740078"/>
    <n v="0.40341229333936129"/>
    <n v="0.4997654236257919"/>
    <n v="0.4997654236257919"/>
    <n v="0.4997654236257919"/>
    <n v="0.4997654236257919"/>
    <n v="0.4997654236257919"/>
    <n v="0.4997654236257919"/>
    <n v="0.4997654236257919"/>
    <n v="5.471322247650158"/>
    <n v="1.2330821308096722"/>
    <n v="1.2330821308096722"/>
    <n v="1.2330821308096722"/>
    <n v="1.2330821308096722"/>
    <n v="1.2330821308096722"/>
    <n v="1.2330821308096722"/>
    <n v="1.2330821308096722"/>
    <n v="1.2330821308096722"/>
    <n v="1.2330821308096722"/>
    <n v="1.2330821308096722"/>
    <n v="1.2330821308096722"/>
    <n v="1.4612135761435443"/>
    <n v="15.025117015049938"/>
    <n v="1.4612135761435443"/>
    <n v="1.4612135761435443"/>
    <n v="1.4612135761435443"/>
    <n v="1.4612135761435443"/>
    <n v="1.4612135761435443"/>
    <n v="1.4612135761435443"/>
    <n v="1.4612135761435443"/>
    <n v="1.6212039042456616"/>
    <n v="1.6212039042456616"/>
    <n v="1.6212039042456616"/>
    <n v="1.6212039042456616"/>
    <n v="1.6504277352257706"/>
    <n v="18.363738385213225"/>
    <n v="1.7135424770541741"/>
    <n v="1.7135424770541741"/>
    <n v="1.7135424770541741"/>
    <n v="1.7135424770541741"/>
    <n v="1.7135424770541741"/>
    <n v="1.7135424770541741"/>
    <n v="1.7135424770541741"/>
    <n v="1.7135424770541741"/>
    <n v="1.7135424770541741"/>
    <n v="1.7135424770541741"/>
    <n v="1.7135424770541741"/>
    <n v="1.7135424770541741"/>
    <n v="20.562509724650084"/>
  </r>
  <r>
    <s v="DE Florida"/>
    <x v="31"/>
    <s v="Regulated &amp; Renewable Energy"/>
    <s v="PEF Fossil Hydro Maintenance Inter City BG P12-14 342"/>
    <s v="AFUDC Not Eligible"/>
    <s v="Maintenance"/>
    <s v="Maintenance"/>
    <s v="Fossil Hydro"/>
    <s v="BG - Other Production Plant"/>
    <s v="~"/>
    <s v="PEF Inter City P12-14 342"/>
    <n v="0"/>
    <n v="0"/>
    <n v="0"/>
    <n v="0"/>
    <n v="0"/>
    <n v="0"/>
    <n v="0"/>
    <n v="0"/>
    <n v="0"/>
    <n v="0"/>
    <n v="0"/>
    <n v="0"/>
    <n v="0"/>
    <n v="0"/>
    <n v="0"/>
    <n v="0"/>
    <n v="0"/>
    <n v="6.0813120047912301E-3"/>
    <n v="6.0813120047912301E-3"/>
    <n v="6.0813120047912301E-3"/>
    <n v="6.0813120047912301E-3"/>
    <n v="6.0813120047912301E-3"/>
    <n v="6.0813120047912301E-3"/>
    <n v="2.1226978827057902E-2"/>
    <n v="5.1519344002817914E-2"/>
    <n v="0.10923419485862319"/>
    <n v="5.1519344002817914E-2"/>
    <n v="5.1519344002817914E-2"/>
    <n v="5.1519344002817914E-2"/>
    <n v="5.1519344002817914E-2"/>
    <n v="5.1519344002817914E-2"/>
    <n v="5.1519344002817914E-2"/>
    <n v="5.1519344002817914E-2"/>
    <n v="5.1519344002817914E-2"/>
    <n v="5.1519344002817914E-2"/>
    <n v="5.1519344002817914E-2"/>
    <n v="5.1519344002817914E-2"/>
    <n v="5.1519344002817914E-2"/>
    <n v="0.618232128033815"/>
    <n v="6.0839089320665535E-2"/>
    <n v="6.0839089320665535E-2"/>
    <n v="6.0839089320665535E-2"/>
    <n v="8.5190380397256918E-2"/>
    <n v="0.13599098166991269"/>
    <n v="0.28720345640675554"/>
    <n v="0.28720345640675554"/>
    <n v="0.28720345640675554"/>
    <n v="0.28720345640675554"/>
    <n v="0.28720345640675554"/>
    <n v="0.28720345640675554"/>
    <n v="0.28720345640675554"/>
    <n v="2.414122824876455"/>
    <n v="1.3239215578491883"/>
    <n v="1.3239215578491883"/>
    <n v="1.3239215578491883"/>
    <n v="1.3239215578491883"/>
    <n v="1.3239215578491883"/>
    <n v="1.3239215578491883"/>
    <n v="1.3239215578491883"/>
    <n v="1.3239215578491883"/>
    <n v="1.3239215578491883"/>
    <n v="1.3239215578491883"/>
    <n v="1.3239215578491883"/>
    <n v="2.4124130689406984"/>
    <n v="16.975550205281767"/>
    <n v="2.4124130689406984"/>
    <n v="2.4124130689406984"/>
    <n v="2.4124130689406984"/>
    <n v="2.4124130689406984"/>
    <n v="2.4124130689406984"/>
    <n v="2.4124130689406984"/>
    <n v="2.4124130689406984"/>
    <n v="3.41428385706475"/>
    <n v="3.41428385706475"/>
    <n v="3.41428385706475"/>
    <n v="3.41428385706475"/>
    <n v="3.59728683616982"/>
    <n v="34.141313747013704"/>
    <n v="3.992518589513308"/>
    <n v="3.992518589513308"/>
    <n v="3.992518589513308"/>
    <n v="3.992518589513308"/>
    <n v="3.992518589513308"/>
    <n v="3.992518589513308"/>
    <n v="3.992518589513308"/>
    <n v="3.992518589513308"/>
    <n v="3.992518589513308"/>
    <n v="3.992518589513308"/>
    <n v="3.992518589513308"/>
    <n v="3.992518589513308"/>
    <n v="47.91022307415971"/>
  </r>
  <r>
    <s v="DE Florida"/>
    <x v="31"/>
    <s v="Regulated &amp; Renewable Energy"/>
    <s v="PEF Fossil Hydro Maintenance Inter City BG P12-14 343"/>
    <s v="AFUDC Not Eligible"/>
    <s v="Maintenance"/>
    <s v="Maintenance"/>
    <s v="Fossil Hydro"/>
    <s v="BG - Other Production Plant"/>
    <s v="~"/>
    <s v="PEF Inter City P12-14 343"/>
    <n v="0"/>
    <n v="0"/>
    <n v="0"/>
    <n v="0"/>
    <n v="0"/>
    <n v="0"/>
    <n v="0"/>
    <n v="0"/>
    <n v="0"/>
    <n v="0"/>
    <n v="0"/>
    <n v="0"/>
    <n v="0"/>
    <n v="0"/>
    <n v="0"/>
    <n v="0"/>
    <n v="0"/>
    <n v="4.1186566136321649E-2"/>
    <n v="4.1186566136321649E-2"/>
    <n v="4.1186566136321649E-2"/>
    <n v="4.1186566136321649E-2"/>
    <n v="4.1186566136321649E-2"/>
    <n v="4.1186566136321649E-2"/>
    <n v="0.14376278780732163"/>
    <n v="0.34892221734392165"/>
    <n v="0.73980440196917319"/>
    <n v="0.34892221734392165"/>
    <n v="0.34892221734392165"/>
    <n v="0.34892221734392165"/>
    <n v="0.34892221734392165"/>
    <n v="0.34892221734392165"/>
    <n v="0.34892221734392165"/>
    <n v="0.34892221734392165"/>
    <n v="0.34892221734392165"/>
    <n v="0.34892221734392165"/>
    <n v="0.34892221734392165"/>
    <n v="0.34892221734392165"/>
    <n v="0.34892221734392165"/>
    <n v="4.1870666081270587"/>
    <n v="0.4120415420233306"/>
    <n v="0.4120415420233306"/>
    <n v="0.4120415420233306"/>
    <n v="0.57696541096649634"/>
    <n v="0.92102239259320751"/>
    <n v="1.9451382022188246"/>
    <n v="1.9451382022188246"/>
    <n v="1.9451382022188246"/>
    <n v="1.9451382022188246"/>
    <n v="1.9451382022188246"/>
    <n v="1.9451382022188246"/>
    <n v="1.9451382022188246"/>
    <n v="16.350079845161467"/>
    <n v="8.9665124217647705"/>
    <n v="8.9665124217647705"/>
    <n v="8.9665124217647705"/>
    <n v="8.9665124217647705"/>
    <n v="8.9665124217647705"/>
    <n v="8.9665124217647705"/>
    <n v="8.9665124217647705"/>
    <n v="8.9665124217647705"/>
    <n v="8.9665124217647705"/>
    <n v="8.9665124217647705"/>
    <n v="8.9665124217647705"/>
    <n v="16.338551297101365"/>
    <n v="114.97018793651385"/>
    <n v="16.338551297101365"/>
    <n v="16.338551297101365"/>
    <n v="16.338551297101365"/>
    <n v="16.338551297101365"/>
    <n v="16.338551297101365"/>
    <n v="16.338551297101365"/>
    <n v="16.338551297101365"/>
    <n v="23.123897558289073"/>
    <n v="23.123897558289073"/>
    <n v="23.123897558289073"/>
    <n v="23.123897558289073"/>
    <n v="24.363316797233395"/>
    <n v="231.22876611009917"/>
    <n v="27.04009201023959"/>
    <n v="27.04009201023959"/>
    <n v="27.04009201023959"/>
    <n v="27.04009201023959"/>
    <n v="27.04009201023959"/>
    <n v="27.04009201023959"/>
    <n v="27.04009201023959"/>
    <n v="27.04009201023959"/>
    <n v="27.04009201023959"/>
    <n v="27.04009201023959"/>
    <n v="27.04009201023959"/>
    <n v="27.04009201023959"/>
    <n v="324.48110412287508"/>
  </r>
  <r>
    <s v="DE Florida"/>
    <x v="31"/>
    <s v="Regulated &amp; Renewable Energy"/>
    <s v="PEF Fossil Hydro Maintenance Inter City BG P12-14 344"/>
    <s v="AFUDC Not Eligible"/>
    <s v="Maintenance"/>
    <s v="Maintenance"/>
    <s v="Fossil Hydro"/>
    <s v="BG - Other Production Plant"/>
    <s v="~"/>
    <s v="PEF Inter City P12-14 344"/>
    <n v="0"/>
    <n v="0"/>
    <n v="0"/>
    <n v="0"/>
    <n v="0"/>
    <n v="0"/>
    <n v="0"/>
    <n v="0"/>
    <n v="0"/>
    <n v="0"/>
    <n v="0"/>
    <n v="0"/>
    <n v="0"/>
    <n v="0"/>
    <n v="0"/>
    <n v="0"/>
    <n v="0"/>
    <n v="6.7264172726036074E-3"/>
    <n v="6.7264172726036074E-3"/>
    <n v="6.7264172726036074E-3"/>
    <n v="6.7264172726036074E-3"/>
    <n v="6.7264172726036074E-3"/>
    <n v="6.7264172726036074E-3"/>
    <n v="2.3478735660170256E-2"/>
    <n v="5.6984513391310214E-2"/>
    <n v="0.1208217526871021"/>
    <n v="5.6984513391310214E-2"/>
    <n v="5.6984513391310214E-2"/>
    <n v="5.6984513391310214E-2"/>
    <n v="5.6984513391310214E-2"/>
    <n v="5.6984513391310214E-2"/>
    <n v="5.6984513391310214E-2"/>
    <n v="5.6984513391310214E-2"/>
    <n v="5.6984513391310214E-2"/>
    <n v="5.6984513391310214E-2"/>
    <n v="5.6984513391310214E-2"/>
    <n v="5.6984513391310214E-2"/>
    <n v="5.6984513391310214E-2"/>
    <n v="0.68381416069572243"/>
    <n v="6.7292896817920625E-2"/>
    <n v="6.7292896817920625E-2"/>
    <n v="6.7292896817920625E-2"/>
    <n v="9.4227583382537811E-2"/>
    <n v="0.15041755163799539"/>
    <n v="0.31767192324443222"/>
    <n v="0.31767192324443222"/>
    <n v="0.31767192324443222"/>
    <n v="0.31767192324443222"/>
    <n v="0.31767192324443222"/>
    <n v="0.31767192324443222"/>
    <n v="0.31767192324443222"/>
    <n v="2.6702272881853211"/>
    <n v="1.4643738100573915"/>
    <n v="1.4643738100573915"/>
    <n v="1.4643738100573915"/>
    <n v="1.4643738100573915"/>
    <n v="1.4643738100573915"/>
    <n v="1.4643738100573915"/>
    <n v="1.4643738100573915"/>
    <n v="1.4643738100573915"/>
    <n v="1.4643738100573915"/>
    <n v="1.4643738100573915"/>
    <n v="1.4643738100573915"/>
    <n v="2.6683464584314605"/>
    <n v="18.77645836906277"/>
    <n v="2.6683464584314605"/>
    <n v="2.6683464584314605"/>
    <n v="2.6683464584314605"/>
    <n v="2.6683464584314605"/>
    <n v="2.6683464584314605"/>
    <n v="2.6683464584314605"/>
    <n v="2.6683464584314605"/>
    <n v="3.776498491115531"/>
    <n v="3.776498491115531"/>
    <n v="3.776498491115531"/>
    <n v="3.776498491115531"/>
    <n v="3.9789147529766815"/>
    <n v="37.76333392645904"/>
    <n v="4.4160733954905522"/>
    <n v="4.4160733954905522"/>
    <n v="4.4160733954905522"/>
    <n v="4.4160733954905522"/>
    <n v="4.4160733954905522"/>
    <n v="4.4160733954905522"/>
    <n v="4.4160733954905522"/>
    <n v="4.4160733954905522"/>
    <n v="4.4160733954905522"/>
    <n v="4.4160733954905522"/>
    <n v="4.4160733954905522"/>
    <n v="4.4160733954905522"/>
    <n v="52.992880745886616"/>
  </r>
  <r>
    <s v="DE Florida"/>
    <x v="31"/>
    <s v="Regulated &amp; Renewable Energy"/>
    <s v="PEF Fossil Hydro Maintenance Inter City BG P12-14 345"/>
    <s v="AFUDC Not Eligible"/>
    <s v="Maintenance"/>
    <s v="Maintenance"/>
    <s v="Fossil Hydro"/>
    <s v="BG - Other Production Plant"/>
    <s v="~"/>
    <s v="PEF Inter City P12-14 345"/>
    <n v="0"/>
    <n v="0"/>
    <n v="0"/>
    <n v="0"/>
    <n v="0"/>
    <n v="0"/>
    <n v="0"/>
    <n v="0"/>
    <n v="0"/>
    <n v="0"/>
    <n v="0"/>
    <n v="0"/>
    <n v="0"/>
    <n v="0"/>
    <n v="0"/>
    <n v="0"/>
    <n v="0"/>
    <n v="4.4630820299855151E-3"/>
    <n v="4.4630820299855151E-3"/>
    <n v="4.4630820299855151E-3"/>
    <n v="4.4630820299855151E-3"/>
    <n v="4.4630820299855151E-3"/>
    <n v="4.4630820299855151E-3"/>
    <n v="1.5578504717285498E-2"/>
    <n v="3.7810107133865463E-2"/>
    <n v="8.0167104031064057E-2"/>
    <n v="3.7810107133865463E-2"/>
    <n v="3.7810107133865463E-2"/>
    <n v="3.7810107133865463E-2"/>
    <n v="3.7810107133865463E-2"/>
    <n v="3.7810107133865463E-2"/>
    <n v="3.7810107133865463E-2"/>
    <n v="3.7810107133865463E-2"/>
    <n v="3.7810107133865463E-2"/>
    <n v="3.7810107133865463E-2"/>
    <n v="3.7810107133865463E-2"/>
    <n v="3.7810107133865463E-2"/>
    <n v="3.7810107133865463E-2"/>
    <n v="0.45372128560638553"/>
    <n v="4.4649879179660255E-2"/>
    <n v="4.4649879179660255E-2"/>
    <n v="4.4649879179660255E-2"/>
    <n v="6.2521546213104032E-2"/>
    <n v="9.9804638439634441E-2"/>
    <n v="0.21078102232489951"/>
    <n v="0.21078102232489951"/>
    <n v="0.21078102232489951"/>
    <n v="0.21078102232489951"/>
    <n v="0.21078102232489951"/>
    <n v="0.21078102232489951"/>
    <n v="0.21078102232489951"/>
    <n v="1.7717429784660159"/>
    <n v="0.97163902301652516"/>
    <n v="0.97163902301652516"/>
    <n v="0.97163902301652516"/>
    <n v="0.97163902301652516"/>
    <n v="0.97163902301652516"/>
    <n v="0.97163902301652516"/>
    <n v="0.97163902301652516"/>
    <n v="0.97163902301652516"/>
    <n v="0.97163902301652516"/>
    <n v="0.97163902301652516"/>
    <n v="0.97163902301652516"/>
    <n v="1.7704980852839407"/>
    <n v="12.458527338465718"/>
    <n v="1.7704980852839407"/>
    <n v="1.7704980852839407"/>
    <n v="1.7704980852839407"/>
    <n v="1.7704980852839407"/>
    <n v="1.7704980852839407"/>
    <n v="1.7704980852839407"/>
    <n v="1.7704980852839407"/>
    <n v="2.5057741028350051"/>
    <n v="2.5057741028350051"/>
    <n v="2.5057741028350051"/>
    <n v="2.5057741028350051"/>
    <n v="2.640080348909525"/>
    <n v="25.056663357237127"/>
    <n v="2.9301417086150821"/>
    <n v="2.9301417086150821"/>
    <n v="2.9301417086150821"/>
    <n v="2.9301417086150821"/>
    <n v="2.9301417086150821"/>
    <n v="2.9301417086150821"/>
    <n v="2.9301417086150821"/>
    <n v="2.9301417086150821"/>
    <n v="2.9301417086150821"/>
    <n v="2.9301417086150821"/>
    <n v="2.9301417086150821"/>
    <n v="2.9301417086150821"/>
    <n v="35.161700503380985"/>
  </r>
  <r>
    <s v="DE Florida"/>
    <x v="31"/>
    <s v="Regulated &amp; Renewable Energy"/>
    <s v="PEF Fossil Hydro Maintenance Inter City BG P12-14 346"/>
    <s v="AFUDC Not Eligible"/>
    <s v="Maintenance"/>
    <s v="Maintenance"/>
    <s v="Fossil Hydro"/>
    <s v="BG - Other Production Plant"/>
    <s v="~"/>
    <s v="PEF Inter City P12-14 346"/>
    <n v="0"/>
    <n v="0"/>
    <n v="0"/>
    <n v="0"/>
    <n v="0"/>
    <n v="0"/>
    <n v="0"/>
    <n v="0"/>
    <n v="0"/>
    <n v="0"/>
    <n v="0"/>
    <n v="0"/>
    <n v="0"/>
    <n v="0"/>
    <n v="0"/>
    <n v="0"/>
    <n v="0"/>
    <n v="1.2180186747179247E-4"/>
    <n v="1.2180186747179247E-4"/>
    <n v="1.2180186747179247E-4"/>
    <n v="1.2180186747179247E-4"/>
    <n v="1.2180186747179247E-4"/>
    <n v="1.2180186747179247E-4"/>
    <n v="4.2515260849679271E-4"/>
    <n v="1.0318747509617929E-3"/>
    <n v="2.1878385642893402E-3"/>
    <n v="1.0318747509617929E-3"/>
    <n v="1.0318747509617929E-3"/>
    <n v="1.0318747509617929E-3"/>
    <n v="1.0318747509617929E-3"/>
    <n v="1.0318747509617929E-3"/>
    <n v="1.0318747509617929E-3"/>
    <n v="1.0318747509617929E-3"/>
    <n v="1.0318747509617929E-3"/>
    <n v="1.0318747509617929E-3"/>
    <n v="1.0318747509617929E-3"/>
    <n v="1.0318747509617929E-3"/>
    <n v="1.0318747509617929E-3"/>
    <n v="1.2382497011541515E-2"/>
    <n v="1.2185388101616801E-3"/>
    <n v="1.2185388101616801E-3"/>
    <n v="1.2185388101616801E-3"/>
    <n v="1.7064454202434327E-3"/>
    <n v="2.7242949083505618E-3"/>
    <n v="5.753988818883035E-3"/>
    <n v="5.753988818883035E-3"/>
    <n v="5.753988818883035E-3"/>
    <n v="5.753988818883035E-3"/>
    <n v="5.753988818883035E-3"/>
    <n v="5.753988818883035E-3"/>
    <n v="5.753988818883035E-3"/>
    <n v="4.8364278491260279E-2"/>
    <n v="2.6525653011624049E-2"/>
    <n v="2.6525653011624049E-2"/>
    <n v="2.6525653011624049E-2"/>
    <n v="2.6525653011624049E-2"/>
    <n v="2.6525653011624049E-2"/>
    <n v="2.6525653011624049E-2"/>
    <n v="2.6525653011624049E-2"/>
    <n v="2.6525653011624049E-2"/>
    <n v="2.6525653011624049E-2"/>
    <n v="2.6525653011624049E-2"/>
    <n v="2.6525653011624049E-2"/>
    <n v="4.832254198909252E-2"/>
    <n v="0.34010472511695711"/>
    <n v="4.832254198909252E-2"/>
    <n v="4.832254198909252E-2"/>
    <n v="4.832254198909252E-2"/>
    <n v="4.832254198909252E-2"/>
    <n v="4.832254198909252E-2"/>
    <n v="4.832254198909252E-2"/>
    <n v="4.832254198909252E-2"/>
    <n v="6.8394289236356515E-2"/>
    <n v="6.8394289236356515E-2"/>
    <n v="6.8394289236356515E-2"/>
    <n v="6.8394289236356515E-2"/>
    <n v="7.2060802255855427E-2"/>
    <n v="0.68389575312492901"/>
    <n v="7.997937568924926E-2"/>
    <n v="7.997937568924926E-2"/>
    <n v="7.997937568924926E-2"/>
    <n v="7.997937568924926E-2"/>
    <n v="7.997937568924926E-2"/>
    <n v="7.997937568924926E-2"/>
    <n v="7.997937568924926E-2"/>
    <n v="7.997937568924926E-2"/>
    <n v="7.997937568924926E-2"/>
    <n v="7.997937568924926E-2"/>
    <n v="7.997937568924926E-2"/>
    <n v="7.997937568924926E-2"/>
    <n v="0.95975250827099134"/>
  </r>
  <r>
    <s v="DE Florida"/>
    <x v="31"/>
    <s v="Regulated &amp; Renewable Energy"/>
    <s v="PEF Fossil Hydro Maintenance Inter City BG P7-10 341"/>
    <s v="AFUDC Not Eligible"/>
    <s v="Maintenance"/>
    <s v="Maintenance"/>
    <s v="Fossil Hydro"/>
    <s v="BG - Other Production Plant"/>
    <s v="~"/>
    <s v="PEF Inter City new P7-10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1773761029127482"/>
    <n v="0.42819513446133484"/>
    <n v="0.65556094352725047"/>
    <n v="0.70158764976524701"/>
    <n v="0.70158764976524701"/>
    <n v="0.70158764976524701"/>
    <n v="0.70158764976524701"/>
    <n v="4.3078442873408482"/>
    <n v="0.70158764976524701"/>
    <n v="0.70158764976524701"/>
    <n v="0.70158764976524701"/>
    <n v="0.70158764976524701"/>
    <n v="0.70158764976524701"/>
    <n v="0.73779603570528696"/>
    <n v="0.73779603570528696"/>
    <n v="0.73779603570528696"/>
    <n v="0.73779603570528696"/>
    <n v="0.73779603570528696"/>
    <n v="0.73779603570528696"/>
    <n v="0.73779603570528696"/>
    <n v="8.6725104987632431"/>
    <n v="0.80079912453015878"/>
    <n v="0.80079912453015878"/>
    <n v="0.80079912453015878"/>
    <n v="0.80079912453015878"/>
    <n v="0.80079912453015878"/>
    <n v="0.80079912453015878"/>
    <n v="0.80079912453015878"/>
    <n v="0.80079912453015878"/>
    <n v="0.80079912453015878"/>
    <n v="0.80079912453015878"/>
    <n v="0.80079912453015878"/>
    <n v="0.80079912453015878"/>
    <n v="9.6095894943619058"/>
    <n v="0.80128105565437679"/>
    <n v="0.80128105565437679"/>
    <n v="0.80128105565437679"/>
    <n v="0.80128105565437679"/>
    <n v="0.80128105565437679"/>
    <n v="0.80128105565437679"/>
    <n v="0.80128105565437679"/>
    <n v="0.80128105565437679"/>
    <n v="0.80128105565437679"/>
    <n v="0.80128105565437679"/>
    <n v="0.80128105565437679"/>
    <n v="0.80128105565437679"/>
    <n v="9.6153726678525206"/>
    <n v="0.91184497150982902"/>
    <n v="0.91184497150982902"/>
    <n v="0.91184497150982902"/>
    <n v="0.91184497150982902"/>
    <n v="0.91184497150982902"/>
    <n v="0.91184497150982902"/>
    <n v="0.91184497150982902"/>
    <n v="0.91184497150982902"/>
    <n v="0.91184497150982902"/>
    <n v="0.91184497150982902"/>
    <n v="0.91184497150982902"/>
    <n v="0.91184497150982902"/>
    <n v="10.94213965811795"/>
    <n v="0.91184497150982902"/>
    <n v="0.91184497150982902"/>
    <n v="0.91184497150982902"/>
    <n v="0.91184497150982902"/>
    <n v="0.91184497150982902"/>
    <n v="0.91184497150982902"/>
    <n v="0.91184497150982902"/>
    <n v="0.91184497150982902"/>
    <n v="0.91184497150982902"/>
    <n v="0.91184497150982902"/>
    <n v="0.91184497150982902"/>
    <n v="0.91184497150982902"/>
    <n v="10.94213965811795"/>
  </r>
  <r>
    <s v="DE Florida"/>
    <x v="31"/>
    <s v="Regulated &amp; Renewable Energy"/>
    <s v="PEF Fossil Hydro Maintenance Inter City BG P7-10 342"/>
    <s v="AFUDC Not Eligible"/>
    <s v="Maintenance"/>
    <s v="Maintenance"/>
    <s v="Fossil Hydro"/>
    <s v="BG - Other Production Plant"/>
    <s v="~"/>
    <s v="PEF Inter City new P7-10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4758245538581931"/>
    <n v="0.45892345793253936"/>
    <n v="0.70478887679677582"/>
    <n v="0.75452794693676351"/>
    <n v="0.75452794693676351"/>
    <n v="0.75452794693676351"/>
    <n v="0.75452794693676351"/>
    <n v="4.6294065778621887"/>
    <n v="0.75452794693676351"/>
    <n v="0.75452794693676351"/>
    <n v="0.75452794693676351"/>
    <n v="0.75452794693676351"/>
    <n v="0.75452794693676351"/>
    <n v="0.79379428801640606"/>
    <n v="0.79379428801640606"/>
    <n v="0.79379428801640606"/>
    <n v="0.79379428801640606"/>
    <n v="0.79379428801640606"/>
    <n v="0.79379428801640606"/>
    <n v="0.79379428801640606"/>
    <n v="9.3291997507986615"/>
    <n v="0.86211850314514837"/>
    <n v="0.86211850314514837"/>
    <n v="0.86211850314514837"/>
    <n v="0.86211850314514837"/>
    <n v="0.86211850314514837"/>
    <n v="0.86211850314514837"/>
    <n v="0.86211850314514837"/>
    <n v="0.86211850314514837"/>
    <n v="0.86211850314514837"/>
    <n v="0.86211850314514837"/>
    <n v="0.86211850314514837"/>
    <n v="0.86211850314514837"/>
    <n v="10.34542203774178"/>
    <n v="0.86264113622778071"/>
    <n v="0.86264113622778071"/>
    <n v="0.86264113622778071"/>
    <n v="0.86264113622778071"/>
    <n v="0.86264113622778071"/>
    <n v="0.86264113622778071"/>
    <n v="0.86264113622778071"/>
    <n v="0.86264113622778071"/>
    <n v="0.86264113622778071"/>
    <n v="0.86264113622778071"/>
    <n v="0.86264113622778071"/>
    <n v="0.86264113622778071"/>
    <n v="10.351693634733371"/>
    <n v="0.9825501584945695"/>
    <n v="0.9825501584945695"/>
    <n v="0.9825501584945695"/>
    <n v="0.9825501584945695"/>
    <n v="0.9825501584945695"/>
    <n v="0.9825501584945695"/>
    <n v="0.9825501584945695"/>
    <n v="0.9825501584945695"/>
    <n v="0.9825501584945695"/>
    <n v="0.9825501584945695"/>
    <n v="0.9825501584945695"/>
    <n v="0.9825501584945695"/>
    <n v="11.790601901934835"/>
    <n v="0.9825501584945695"/>
    <n v="0.9825501584945695"/>
    <n v="0.9825501584945695"/>
    <n v="0.9825501584945695"/>
    <n v="0.9825501584945695"/>
    <n v="0.9825501584945695"/>
    <n v="0.9825501584945695"/>
    <n v="0.9825501584945695"/>
    <n v="0.9825501584945695"/>
    <n v="0.9825501584945695"/>
    <n v="0.9825501584945695"/>
    <n v="0.9825501584945695"/>
    <n v="11.790601901934835"/>
  </r>
  <r>
    <s v="DE Florida"/>
    <x v="31"/>
    <s v="Regulated &amp; Renewable Energy"/>
    <s v="PEF Fossil Hydro Maintenance Inter City BG P7-10 343"/>
    <s v="AFUDC Not Eligible"/>
    <s v="Maintenance"/>
    <s v="Maintenance"/>
    <s v="Fossil Hydro"/>
    <s v="BG - Other Production Plant"/>
    <s v="~"/>
    <s v="PEF Inter City new P7-10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3362195345644921"/>
    <n v="5.4714305523403919"/>
    <n v="8.4027158054369924"/>
    <n v="8.995720724459753"/>
    <n v="8.995720724459753"/>
    <n v="8.995720724459753"/>
    <n v="8.995720724459753"/>
    <n v="55.193248790180881"/>
    <n v="8.995720724459753"/>
    <n v="8.995720724459753"/>
    <n v="8.995720724459753"/>
    <n v="8.995720724459753"/>
    <n v="8.995720724459753"/>
    <n v="9.4638664567124646"/>
    <n v="9.4638664567124646"/>
    <n v="9.4638664567124646"/>
    <n v="9.4638664567124646"/>
    <n v="9.4638664567124646"/>
    <n v="9.4638664567124646"/>
    <n v="9.4638664567124646"/>
    <n v="111.22566881928603"/>
    <n v="10.278449349912554"/>
    <n v="10.278449349912554"/>
    <n v="10.278449349912554"/>
    <n v="10.278449349912554"/>
    <n v="10.278449349912554"/>
    <n v="10.278449349912554"/>
    <n v="10.278449349912554"/>
    <n v="10.278449349912554"/>
    <n v="10.278449349912554"/>
    <n v="10.278449349912554"/>
    <n v="10.278449349912554"/>
    <n v="10.278449349912554"/>
    <n v="123.34139219895063"/>
    <n v="10.284680346752118"/>
    <n v="10.284680346752118"/>
    <n v="10.284680346752118"/>
    <n v="10.284680346752118"/>
    <n v="10.284680346752118"/>
    <n v="10.284680346752118"/>
    <n v="10.284680346752118"/>
    <n v="10.284680346752118"/>
    <n v="10.284680346752118"/>
    <n v="10.284680346752118"/>
    <n v="10.284680346752118"/>
    <n v="10.284680346752118"/>
    <n v="123.41616416102539"/>
    <n v="11.714232332821876"/>
    <n v="11.714232332821876"/>
    <n v="11.714232332821876"/>
    <n v="11.714232332821876"/>
    <n v="11.714232332821876"/>
    <n v="11.714232332821876"/>
    <n v="11.714232332821876"/>
    <n v="11.714232332821876"/>
    <n v="11.714232332821876"/>
    <n v="11.714232332821876"/>
    <n v="11.714232332821876"/>
    <n v="11.714232332821876"/>
    <n v="140.57078799386252"/>
    <n v="11.714232332821876"/>
    <n v="11.714232332821876"/>
    <n v="11.714232332821876"/>
    <n v="11.714232332821876"/>
    <n v="11.714232332821876"/>
    <n v="11.714232332821876"/>
    <n v="11.714232332821876"/>
    <n v="11.714232332821876"/>
    <n v="11.714232332821876"/>
    <n v="11.714232332821876"/>
    <n v="11.714232332821876"/>
    <n v="11.714232332821876"/>
    <n v="140.57078799386252"/>
  </r>
  <r>
    <s v="DE Florida"/>
    <x v="31"/>
    <s v="Regulated &amp; Renewable Energy"/>
    <s v="PEF Fossil Hydro Maintenance Inter City BG P7-10 344"/>
    <s v="AFUDC Not Eligible"/>
    <s v="Maintenance"/>
    <s v="Maintenance"/>
    <s v="Fossil Hydro"/>
    <s v="BG - Other Production Plant"/>
    <s v="~"/>
    <s v="PEF Inter City new P7-10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2899785371940602"/>
    <n v="0.95253712988662598"/>
    <n v="1.4628530363307439"/>
    <n v="1.5660909734974642"/>
    <n v="1.5660909734974642"/>
    <n v="1.5660909734974642"/>
    <n v="1.5660909734974642"/>
    <n v="9.6087519139266337"/>
    <n v="1.5660909734974642"/>
    <n v="1.5660909734974642"/>
    <n v="1.5660909734974642"/>
    <n v="1.5660909734974642"/>
    <n v="1.5660909734974642"/>
    <n v="1.6475918146217163"/>
    <n v="1.6475918146217163"/>
    <n v="1.6475918146217163"/>
    <n v="1.6475918146217163"/>
    <n v="1.6475918146217163"/>
    <n v="1.6475918146217163"/>
    <n v="1.6475918146217163"/>
    <n v="19.363597569839335"/>
    <n v="1.7894049005635015"/>
    <n v="1.7894049005635015"/>
    <n v="1.7894049005635015"/>
    <n v="1.7894049005635015"/>
    <n v="1.7894049005635015"/>
    <n v="1.7894049005635015"/>
    <n v="1.7894049005635015"/>
    <n v="1.7894049005635015"/>
    <n v="1.7894049005635015"/>
    <n v="1.7894049005635015"/>
    <n v="1.7894049005635015"/>
    <n v="1.7894049005635015"/>
    <n v="21.472858806762016"/>
    <n v="1.7904896727796729"/>
    <n v="1.7904896727796729"/>
    <n v="1.7904896727796729"/>
    <n v="1.7904896727796729"/>
    <n v="1.7904896727796729"/>
    <n v="1.7904896727796729"/>
    <n v="1.7904896727796729"/>
    <n v="1.7904896727796729"/>
    <n v="1.7904896727796729"/>
    <n v="1.7904896727796729"/>
    <n v="1.7904896727796729"/>
    <n v="1.7904896727796729"/>
    <n v="21.485876073356067"/>
    <n v="2.0393737022164991"/>
    <n v="2.0393737022164991"/>
    <n v="2.0393737022164991"/>
    <n v="2.0393737022164991"/>
    <n v="2.0393737022164991"/>
    <n v="2.0393737022164991"/>
    <n v="2.0393737022164991"/>
    <n v="2.0393737022164991"/>
    <n v="2.0393737022164991"/>
    <n v="2.0393737022164991"/>
    <n v="2.0393737022164991"/>
    <n v="2.0393737022164991"/>
    <n v="24.472484426597983"/>
    <n v="2.0393737022164991"/>
    <n v="2.0393737022164991"/>
    <n v="2.0393737022164991"/>
    <n v="2.0393737022164991"/>
    <n v="2.0393737022164991"/>
    <n v="2.0393737022164991"/>
    <n v="2.0393737022164991"/>
    <n v="2.0393737022164991"/>
    <n v="2.0393737022164991"/>
    <n v="2.0393737022164991"/>
    <n v="2.0393737022164991"/>
    <n v="2.0393737022164991"/>
    <n v="24.472484426597983"/>
  </r>
  <r>
    <s v="DE Florida"/>
    <x v="31"/>
    <s v="Regulated &amp; Renewable Energy"/>
    <s v="PEF Fossil Hydro Maintenance Inter City BG P7-10 345"/>
    <s v="AFUDC Not Eligible"/>
    <s v="Maintenance"/>
    <s v="Maintenance"/>
    <s v="Fossil Hydro"/>
    <s v="BG - Other Production Plant"/>
    <s v="~"/>
    <s v="PEF Inter City new P7-10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4587754268742317"/>
    <n v="0.55970918091926325"/>
    <n v="0.85956993074631194"/>
    <n v="0.92023236524716656"/>
    <n v="0.92023236524716656"/>
    <n v="0.92023236524716656"/>
    <n v="0.92023236524716656"/>
    <n v="5.6460861153416646"/>
    <n v="0.92023236524716656"/>
    <n v="0.92023236524716656"/>
    <n v="0.92023236524716656"/>
    <n v="0.92023236524716656"/>
    <n v="0.92023236524716656"/>
    <n v="0.96812211946106819"/>
    <n v="0.96812211946106819"/>
    <n v="0.96812211946106819"/>
    <n v="0.96812211946106819"/>
    <n v="0.96812211946106819"/>
    <n v="0.96812211946106819"/>
    <n v="0.96812211946106819"/>
    <n v="11.378016662463308"/>
    <n v="1.0514512451042406"/>
    <n v="1.0514512451042406"/>
    <n v="1.0514512451042406"/>
    <n v="1.0514512451042406"/>
    <n v="1.0514512451042406"/>
    <n v="1.0514512451042406"/>
    <n v="1.0514512451042406"/>
    <n v="1.0514512451042406"/>
    <n v="1.0514512451042406"/>
    <n v="1.0514512451042406"/>
    <n v="1.0514512451042406"/>
    <n v="1.0514512451042406"/>
    <n v="12.617414941250891"/>
    <n v="1.0520886553946613"/>
    <n v="1.0520886553946613"/>
    <n v="1.0520886553946613"/>
    <n v="1.0520886553946613"/>
    <n v="1.0520886553946613"/>
    <n v="1.0520886553946613"/>
    <n v="1.0520886553946613"/>
    <n v="1.0520886553946613"/>
    <n v="1.0520886553946613"/>
    <n v="1.0520886553946613"/>
    <n v="1.0520886553946613"/>
    <n v="1.0520886553946613"/>
    <n v="12.625063864735933"/>
    <n v="1.1983315635519314"/>
    <n v="1.1983315635519314"/>
    <n v="1.1983315635519314"/>
    <n v="1.1983315635519314"/>
    <n v="1.1983315635519314"/>
    <n v="1.1983315635519314"/>
    <n v="1.1983315635519314"/>
    <n v="1.1983315635519314"/>
    <n v="1.1983315635519314"/>
    <n v="1.1983315635519314"/>
    <n v="1.1983315635519314"/>
    <n v="1.1983315635519314"/>
    <n v="14.37997876262318"/>
    <n v="1.1983315635519314"/>
    <n v="1.1983315635519314"/>
    <n v="1.1983315635519314"/>
    <n v="1.1983315635519314"/>
    <n v="1.1983315635519314"/>
    <n v="1.1983315635519314"/>
    <n v="1.1983315635519314"/>
    <n v="1.1983315635519314"/>
    <n v="1.1983315635519314"/>
    <n v="1.1983315635519314"/>
    <n v="1.1983315635519314"/>
    <n v="1.1983315635519314"/>
    <n v="14.37997876262318"/>
  </r>
  <r>
    <s v="DE Florida"/>
    <x v="31"/>
    <s v="Regulated &amp; Renewable Energy"/>
    <s v="PEF Fossil Hydro Maintenance Inter City BG P7-10 346"/>
    <s v="AFUDC Not Eligible"/>
    <s v="Maintenance"/>
    <s v="Maintenance"/>
    <s v="Fossil Hydro"/>
    <s v="BG - Other Production Plant"/>
    <s v="~"/>
    <s v="PEF Inter City new P7-10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0305792292691064"/>
    <n v="0.10566924102553066"/>
    <n v="0.16228088672969754"/>
    <n v="0.17373353683977483"/>
    <n v="0.17373353683977483"/>
    <n v="0.17373353683977483"/>
    <n v="0.17373353683977483"/>
    <n v="1.065942198041238"/>
    <n v="0.17373353683977483"/>
    <n v="0.17373353683977483"/>
    <n v="0.17373353683977483"/>
    <n v="0.17373353683977483"/>
    <n v="0.17373353683977483"/>
    <n v="0.18277479282269601"/>
    <n v="0.18277479282269601"/>
    <n v="0.18277479282269601"/>
    <n v="0.18277479282269601"/>
    <n v="0.18277479282269601"/>
    <n v="0.18277479282269601"/>
    <n v="0.18277479282269601"/>
    <n v="2.1480912339577456"/>
    <n v="0.19850675821153119"/>
    <n v="0.19850675821153119"/>
    <n v="0.19850675821153119"/>
    <n v="0.19850675821153119"/>
    <n v="0.19850675821153119"/>
    <n v="0.19850675821153119"/>
    <n v="0.19850675821153119"/>
    <n v="0.19850675821153119"/>
    <n v="0.19850675821153119"/>
    <n v="0.19850675821153119"/>
    <n v="0.19850675821153119"/>
    <n v="0.19850675821153119"/>
    <n v="2.3820810985383742"/>
    <n v="0.19862709688723412"/>
    <n v="0.19862709688723412"/>
    <n v="0.19862709688723412"/>
    <n v="0.19862709688723412"/>
    <n v="0.19862709688723412"/>
    <n v="0.19862709688723412"/>
    <n v="0.19862709688723412"/>
    <n v="0.19862709688723412"/>
    <n v="0.19862709688723412"/>
    <n v="0.19862709688723412"/>
    <n v="0.19862709688723412"/>
    <n v="0.19862709688723412"/>
    <n v="2.3835251626468095"/>
    <n v="0.22623925575425827"/>
    <n v="0.22623925575425827"/>
    <n v="0.22623925575425827"/>
    <n v="0.22623925575425827"/>
    <n v="0.22623925575425827"/>
    <n v="0.22623925575425827"/>
    <n v="0.22623925575425827"/>
    <n v="0.22623925575425827"/>
    <n v="0.22623925575425827"/>
    <n v="0.22623925575425827"/>
    <n v="0.22623925575425827"/>
    <n v="0.22623925575425827"/>
    <n v="2.7148710690510991"/>
    <n v="0.22623925575425827"/>
    <n v="0.22623925575425827"/>
    <n v="0.22623925575425827"/>
    <n v="0.22623925575425827"/>
    <n v="0.22623925575425827"/>
    <n v="0.22623925575425827"/>
    <n v="0.22623925575425827"/>
    <n v="0.22623925575425827"/>
    <n v="0.22623925575425827"/>
    <n v="0.22623925575425827"/>
    <n v="0.22623925575425827"/>
    <n v="0.22623925575425827"/>
    <n v="2.7148710690510991"/>
  </r>
  <r>
    <s v="DE Florida"/>
    <x v="31"/>
    <s v="Regulated &amp; Renewable Energy"/>
    <s v="PEF Fossil Hydro Maintenance Osprey BG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2575877754699603"/>
    <n v="1.2103728056432839"/>
    <n v="1.2103728056432839"/>
    <n v="1.2103728056432839"/>
    <n v="1.2168352501347581"/>
    <n v="1.2168352501347581"/>
    <n v="1.2168352501347581"/>
    <n v="8.0073829448811225"/>
    <n v="1.3794914676936718"/>
    <n v="1.3794914676936718"/>
    <n v="1.3794914676936718"/>
    <n v="1.3794914676936718"/>
    <n v="1.3794914676936718"/>
    <n v="1.4532846567062543"/>
    <n v="1.5834534870312802"/>
    <n v="1.5834534870312802"/>
    <n v="1.5834534870312802"/>
    <n v="1.5834534870312802"/>
    <n v="1.5834534870312802"/>
    <n v="1.6376039423581681"/>
    <n v="17.905613372689182"/>
    <n v="1.6376039423581681"/>
    <n v="1.6376039423581681"/>
    <n v="1.6376039423581681"/>
    <n v="1.6376039423581681"/>
    <n v="1.6376039423581681"/>
    <n v="1.6376039423581681"/>
    <n v="1.6485883739837752"/>
    <n v="1.6485883739837752"/>
    <n v="1.6485883739837752"/>
    <n v="1.6485883739837752"/>
    <n v="1.6485883739837752"/>
    <n v="1.6485883739837752"/>
    <n v="19.717153898051659"/>
    <n v="1.7448245014284629"/>
    <n v="1.7448245014284629"/>
    <n v="1.7448245014284629"/>
    <n v="1.7448245014284629"/>
    <n v="1.7448245014284629"/>
    <n v="1.7448245014284629"/>
    <n v="1.7559082798562917"/>
    <n v="1.7559082798562917"/>
    <n v="1.7559082798562917"/>
    <n v="1.7559082798562917"/>
    <n v="1.7559082798562917"/>
    <n v="1.7559082798562917"/>
    <n v="21.004396687708532"/>
    <n v="1.7907374823706241"/>
    <n v="1.7907374823706241"/>
    <n v="1.7907374823706241"/>
    <n v="1.7907374823706241"/>
    <n v="1.7907374823706241"/>
    <n v="1.8805970377560919"/>
    <n v="1.8805970377560919"/>
    <n v="1.8846170470015617"/>
    <n v="1.8846170470015617"/>
    <n v="2.0812257563331755"/>
    <n v="2.0812257563331755"/>
    <n v="2.0812257563331755"/>
    <n v="22.727792850367955"/>
    <n v="2.0812257563331755"/>
    <n v="2.0812257563331755"/>
    <n v="2.0812257563331755"/>
    <n v="2.0812257563331755"/>
    <n v="2.0812257563331755"/>
    <n v="2.0812257563331755"/>
    <n v="2.0812257563331755"/>
    <n v="2.0812257563331755"/>
    <n v="2.0812257563331755"/>
    <n v="2.0812257563331755"/>
    <n v="2.0812257563331755"/>
    <n v="2.0812257563331755"/>
    <n v="24.974709075998106"/>
  </r>
  <r>
    <s v="DE Florida"/>
    <x v="31"/>
    <s v="Regulated &amp; Renewable Energy"/>
    <s v="PEF Fossil Hydro Maintenance Osprey BG-341"/>
    <s v="AFUDC Not Eligible"/>
    <s v="Maintenance"/>
    <s v="Maintenance"/>
    <s v="Fossil Hydro"/>
    <s v="BG - Other Production Plant"/>
    <s v="~"/>
    <s v="PEF Osprey CC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964516242193877"/>
    <n v="17.174540149262718"/>
    <n v="17.174540149262718"/>
    <n v="17.174540149262718"/>
    <n v="17.27083826373422"/>
    <n v="17.27083826373422"/>
    <n v="17.27083826373422"/>
    <n v="114.3006514811847"/>
    <n v="19.300476059790896"/>
    <n v="19.300476059790896"/>
    <n v="19.300476059790896"/>
    <n v="19.300476059790896"/>
    <n v="19.344373161066606"/>
    <n v="20.267318044099003"/>
    <n v="21.793701155093306"/>
    <n v="21.793701155093306"/>
    <n v="21.793701155093306"/>
    <n v="21.793701155093306"/>
    <n v="21.793701155093306"/>
    <n v="22.466747602752012"/>
    <n v="248.24884882254779"/>
    <n v="22.466747602752012"/>
    <n v="22.466747602752012"/>
    <n v="22.466747602752012"/>
    <n v="22.466747602752012"/>
    <n v="22.466747602752012"/>
    <n v="22.466747602752012"/>
    <n v="24.072181816011032"/>
    <n v="24.072181816011032"/>
    <n v="24.072181816011032"/>
    <n v="24.072181816011032"/>
    <n v="24.072181816011032"/>
    <n v="24.072181816011032"/>
    <n v="279.23357651257828"/>
    <n v="25.170996737960255"/>
    <n v="25.170996737960255"/>
    <n v="25.170996737960255"/>
    <n v="25.170996737960255"/>
    <n v="25.170996737960255"/>
    <n v="25.170996737960255"/>
    <n v="27.012613877021934"/>
    <n v="27.012613877021934"/>
    <n v="27.012613877021934"/>
    <n v="27.012613877021934"/>
    <n v="27.012613877021934"/>
    <n v="27.012613877021934"/>
    <n v="313.10166368989309"/>
    <n v="27.394185744989546"/>
    <n v="27.394185744989546"/>
    <n v="27.394185744989546"/>
    <n v="27.394185744989546"/>
    <n v="27.394185744989546"/>
    <n v="28.396401550899483"/>
    <n v="30.990239590536007"/>
    <n v="30.990239590536007"/>
    <n v="30.990239590536007"/>
    <n v="31.041690887363604"/>
    <n v="31.041690887363604"/>
    <n v="31.041690887363604"/>
    <n v="351.46312170954604"/>
    <n v="33.204748912499852"/>
    <n v="33.204748912499852"/>
    <n v="33.204748912499852"/>
    <n v="33.204748912499852"/>
    <n v="33.204748912499852"/>
    <n v="33.204748912499852"/>
    <n v="33.204748912499852"/>
    <n v="33.204748912499852"/>
    <n v="33.204748912499852"/>
    <n v="33.204748912499852"/>
    <n v="33.204748912499852"/>
    <n v="33.204748912499852"/>
    <n v="398.45698694999811"/>
  </r>
  <r>
    <s v="DE Florida"/>
    <x v="31"/>
    <s v="Regulated &amp; Renewable Energy"/>
    <s v="PEF Fossil Hydro Maintenance Osprey BG-342"/>
    <s v="AFUDC Not Eligible"/>
    <s v="Maintenance"/>
    <s v="Maintenance"/>
    <s v="Fossil Hydro"/>
    <s v="BG - Other Production Plant"/>
    <s v="~"/>
    <s v="PEF Osprey CC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2319628365594832"/>
    <n v="1.1291505357597604"/>
    <n v="1.1291505357597604"/>
    <n v="1.1291505357597604"/>
    <n v="1.1361879906276946"/>
    <n v="1.1361879906276946"/>
    <n v="1.1361879906276946"/>
    <n v="7.6192118628183145"/>
    <n v="1.2268831005194083"/>
    <n v="1.2268831005194083"/>
    <n v="1.2268831005194083"/>
    <n v="1.2268831005194083"/>
    <n v="1.2365097731009085"/>
    <n v="1.2781268627964755"/>
    <n v="1.3292434701691351"/>
    <n v="1.3292434701691351"/>
    <n v="1.3292434701691351"/>
    <n v="1.3292434701691351"/>
    <n v="1.3292434701691351"/>
    <n v="1.3588565149277652"/>
    <n v="15.427242903748461"/>
    <n v="1.3588565149277652"/>
    <n v="1.3588565149277652"/>
    <n v="1.3588565149277652"/>
    <n v="1.3588565149277652"/>
    <n v="1.3588565149277652"/>
    <n v="1.3588565149277652"/>
    <n v="1.4233456919956367"/>
    <n v="1.4233456919956367"/>
    <n v="1.4233456919956367"/>
    <n v="1.4233456919956367"/>
    <n v="1.4233456919956367"/>
    <n v="1.4233456919956367"/>
    <n v="16.693213241540413"/>
    <n v="1.4677358938971674"/>
    <n v="1.4677358938971674"/>
    <n v="1.4677358938971674"/>
    <n v="1.4677358938971674"/>
    <n v="1.4677358938971674"/>
    <n v="1.4677358938971674"/>
    <n v="1.5537731741514722"/>
    <n v="1.5537731741514722"/>
    <n v="1.5537731741514722"/>
    <n v="1.5537731741514722"/>
    <n v="1.5537731741514722"/>
    <n v="1.5537731741514722"/>
    <n v="18.129054408291836"/>
    <n v="1.5721761579714604"/>
    <n v="1.5721761579714604"/>
    <n v="1.5721761579714604"/>
    <n v="1.5721761579714604"/>
    <n v="1.5721761579714604"/>
    <n v="1.6681687922444319"/>
    <n v="1.8353489515429369"/>
    <n v="1.8353489515429369"/>
    <n v="1.8353489515429369"/>
    <n v="1.8410050474022384"/>
    <n v="1.8410050474022384"/>
    <n v="1.8410050474022384"/>
    <n v="20.558111578937257"/>
    <n v="1.9834939025217526"/>
    <n v="1.9834939025217526"/>
    <n v="1.9834939025217526"/>
    <n v="1.9834939025217526"/>
    <n v="1.9834939025217526"/>
    <n v="1.9834939025217526"/>
    <n v="1.9834939025217526"/>
    <n v="1.9834939025217526"/>
    <n v="1.9834939025217526"/>
    <n v="1.9834939025217526"/>
    <n v="1.9834939025217526"/>
    <n v="1.9834939025217526"/>
    <n v="23.801926830261024"/>
  </r>
  <r>
    <s v="DE Florida"/>
    <x v="31"/>
    <s v="Regulated &amp; Renewable Energy"/>
    <s v="PEF Fossil Hydro Maintenance Osprey BG-343"/>
    <s v="AFUDC Not Eligible"/>
    <s v="Maintenance"/>
    <s v="Maintenance"/>
    <s v="Fossil Hydro"/>
    <s v="BG - Other Production Plant"/>
    <s v="~"/>
    <s v="PEF Osprey CC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57434637891752"/>
    <n v="18.870608384024028"/>
    <n v="18.870608384024028"/>
    <n v="18.870608384024028"/>
    <n v="18.988219854441184"/>
    <n v="18.988219854441184"/>
    <n v="18.988219854441184"/>
    <n v="127.33391935328738"/>
    <n v="20.503936180042512"/>
    <n v="20.503936180042512"/>
    <n v="20.503936180042512"/>
    <n v="20.503936180042512"/>
    <n v="20.66481921784267"/>
    <n v="21.36033303717538"/>
    <n v="22.214604853997688"/>
    <n v="22.214604853997688"/>
    <n v="22.214604853997688"/>
    <n v="22.214604853997688"/>
    <n v="22.214604853997688"/>
    <n v="22.709504473668574"/>
    <n v="257.8234257188451"/>
    <n v="22.709504473668574"/>
    <n v="22.709504473668574"/>
    <n v="22.709504473668574"/>
    <n v="22.709504473668574"/>
    <n v="22.709504473668574"/>
    <n v="22.709504473668574"/>
    <n v="23.787255080219978"/>
    <n v="23.787255080219978"/>
    <n v="23.787255080219978"/>
    <n v="23.787255080219978"/>
    <n v="23.787255080219978"/>
    <n v="23.787255080219978"/>
    <n v="278.98055732333131"/>
    <n v="24.529109171219506"/>
    <n v="24.529109171219506"/>
    <n v="24.529109171219506"/>
    <n v="24.529109171219506"/>
    <n v="24.529109171219506"/>
    <n v="24.529109171219506"/>
    <n v="25.966988076083204"/>
    <n v="25.966988076083204"/>
    <n v="25.966988076083204"/>
    <n v="25.966988076083204"/>
    <n v="25.966988076083204"/>
    <n v="25.966988076083204"/>
    <n v="302.97658348381628"/>
    <n v="26.274544368378056"/>
    <n v="26.274544368378056"/>
    <n v="26.274544368378056"/>
    <n v="26.274544368378056"/>
    <n v="26.274544368378056"/>
    <n v="27.87880982651739"/>
    <n v="30.672780194120257"/>
    <n v="30.672780194120257"/>
    <n v="30.672780194120257"/>
    <n v="30.767307094700914"/>
    <n v="30.767307094700914"/>
    <n v="30.767307094700914"/>
    <n v="343.57179353487123"/>
    <n v="33.148628641723008"/>
    <n v="33.148628641723008"/>
    <n v="33.148628641723008"/>
    <n v="33.148628641723008"/>
    <n v="33.148628641723008"/>
    <n v="33.148628641723008"/>
    <n v="33.148628641723008"/>
    <n v="33.148628641723008"/>
    <n v="33.148628641723008"/>
    <n v="33.148628641723008"/>
    <n v="33.148628641723008"/>
    <n v="33.148628641723008"/>
    <n v="397.78354370067609"/>
  </r>
  <r>
    <s v="DE Florida"/>
    <x v="31"/>
    <s v="Regulated &amp; Renewable Energy"/>
    <s v="PEF Fossil Hydro Maintenance Osprey BG-344"/>
    <s v="AFUDC Not Eligible"/>
    <s v="Maintenance"/>
    <s v="Maintenance"/>
    <s v="Fossil Hydro"/>
    <s v="BG - Other Production Plant"/>
    <s v="~"/>
    <s v="PEF Osprey CC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182776808466239"/>
    <n v="2.9367380123643989"/>
    <n v="2.9367380123643989"/>
    <n v="2.9367380123643989"/>
    <n v="2.9548844594501849"/>
    <n v="2.9548844594501849"/>
    <n v="2.9548844594501849"/>
    <n v="19.793145096290374"/>
    <n v="3.200259627820615"/>
    <n v="3.200259627820615"/>
    <n v="3.200259627820615"/>
    <n v="3.200259627820615"/>
    <n v="3.223800227120452"/>
    <n v="3.3362725510946456"/>
    <n v="3.4801519789996118"/>
    <n v="3.4801519789996118"/>
    <n v="3.4801519789996118"/>
    <n v="3.4801519789996118"/>
    <n v="3.4801519789996118"/>
    <n v="3.5604209593729572"/>
    <n v="40.322292143868573"/>
    <n v="3.5604209593729572"/>
    <n v="3.5604209593729572"/>
    <n v="3.5604209593729572"/>
    <n v="3.5604209593729572"/>
    <n v="3.5604209593729572"/>
    <n v="3.5604209593729572"/>
    <n v="3.7372637068696033"/>
    <n v="3.7372637068696033"/>
    <n v="3.7372637068696033"/>
    <n v="3.7372637068696033"/>
    <n v="3.7372637068696033"/>
    <n v="3.7372637068696033"/>
    <n v="43.786107997455375"/>
    <n v="3.8588994278735234"/>
    <n v="3.8588994278735234"/>
    <n v="3.8588994278735234"/>
    <n v="3.8588994278735234"/>
    <n v="3.8588994278735234"/>
    <n v="3.8588994278735234"/>
    <n v="4.0904495307960724"/>
    <n v="4.0904495307960724"/>
    <n v="4.0904495307960724"/>
    <n v="4.0904495307960724"/>
    <n v="4.0904495307960724"/>
    <n v="4.0904495307960724"/>
    <n v="47.696093752017575"/>
    <n v="4.139796918145854"/>
    <n v="4.139796918145854"/>
    <n v="4.139796918145854"/>
    <n v="4.139796918145854"/>
    <n v="4.139796918145854"/>
    <n v="4.382776022060404"/>
    <n v="4.8183310320271264"/>
    <n v="4.8183310320271264"/>
    <n v="4.8183310320271264"/>
    <n v="4.8325369312123181"/>
    <n v="4.8325369312123181"/>
    <n v="4.8325369312123181"/>
    <n v="54.034364502508005"/>
    <n v="5.2030674776174628"/>
    <n v="5.2030674776174628"/>
    <n v="5.2030674776174628"/>
    <n v="5.2030674776174628"/>
    <n v="5.2030674776174628"/>
    <n v="5.2030674776174628"/>
    <n v="5.2030674776174628"/>
    <n v="5.2030674776174628"/>
    <n v="5.2030674776174628"/>
    <n v="5.2030674776174628"/>
    <n v="5.2030674776174628"/>
    <n v="5.2030674776174628"/>
    <n v="62.436809731409568"/>
  </r>
  <r>
    <s v="DE Florida"/>
    <x v="31"/>
    <s v="Regulated &amp; Renewable Energy"/>
    <s v="PEF Fossil Hydro Maintenance Osprey BG-345"/>
    <s v="AFUDC Not Eligible"/>
    <s v="Maintenance"/>
    <s v="Maintenance"/>
    <s v="Fossil Hydro"/>
    <s v="BG - Other Production Plant"/>
    <s v="~"/>
    <s v="PEF Osprey CC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84896695898066"/>
    <n v="2.996948994711615"/>
    <n v="2.996948994711615"/>
    <n v="2.996948994711615"/>
    <n v="3.0156275434292947"/>
    <n v="3.0156275434292947"/>
    <n v="3.0156275434292947"/>
    <n v="20.222626310320798"/>
    <n v="3.2563471019001606"/>
    <n v="3.2563471019001606"/>
    <n v="3.2563471019001606"/>
    <n v="3.2563471019001606"/>
    <n v="3.2818978551450604"/>
    <n v="3.392356373452392"/>
    <n v="3.5280281552272483"/>
    <n v="3.5280281552272483"/>
    <n v="3.5280281552272483"/>
    <n v="3.5280281552272483"/>
    <n v="3.5280281552272483"/>
    <n v="3.6066259877651494"/>
    <n v="40.946409400099476"/>
    <n v="3.6066259877651494"/>
    <n v="3.6066259877651494"/>
    <n v="3.6066259877651494"/>
    <n v="3.6066259877651494"/>
    <n v="3.6066259877651494"/>
    <n v="3.6066259877651494"/>
    <n v="3.7777896308732002"/>
    <n v="3.7777896308732002"/>
    <n v="3.7777896308732002"/>
    <n v="3.7777896308732002"/>
    <n v="3.7777896308732002"/>
    <n v="3.7777896308732002"/>
    <n v="44.3064937118301"/>
    <n v="3.8956076551477996"/>
    <n v="3.8956076551477996"/>
    <n v="3.8956076551477996"/>
    <n v="3.8956076551477996"/>
    <n v="3.8956076551477996"/>
    <n v="3.8956076551477996"/>
    <n v="4.1239658486847031"/>
    <n v="4.1239658486847031"/>
    <n v="4.1239658486847031"/>
    <n v="4.1239658486847031"/>
    <n v="4.1239658486847031"/>
    <n v="4.1239658486847031"/>
    <n v="48.117441022995024"/>
    <n v="4.1728107330843276"/>
    <n v="4.1728107330843276"/>
    <n v="4.1728107330843276"/>
    <n v="4.1728107330843276"/>
    <n v="4.1728107330843276"/>
    <n v="4.4275929291389877"/>
    <n v="4.8713193594499344"/>
    <n v="4.8713193594499344"/>
    <n v="4.8713193594499344"/>
    <n v="4.8863316889405946"/>
    <n v="4.8863316889405946"/>
    <n v="4.8863316889405946"/>
    <n v="54.564599739732209"/>
    <n v="5.2645229596362935"/>
    <n v="5.2645229596362935"/>
    <n v="5.2645229596362935"/>
    <n v="5.2645229596362935"/>
    <n v="5.2645229596362935"/>
    <n v="5.2645229596362935"/>
    <n v="5.2645229596362935"/>
    <n v="5.2645229596362935"/>
    <n v="5.2645229596362935"/>
    <n v="5.2645229596362935"/>
    <n v="5.2645229596362935"/>
    <n v="5.2645229596362935"/>
    <n v="63.174275515635536"/>
  </r>
  <r>
    <s v="DE Florida"/>
    <x v="31"/>
    <s v="Regulated &amp; Renewable Energy"/>
    <s v="PEF Fossil Hydro Maintenance Osprey BG-346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6251108463405894"/>
    <n v="0.90874407600457863"/>
    <n v="0.90874407600457863"/>
    <n v="0.90874407600457863"/>
    <n v="0.91440784289734411"/>
    <n v="0.91440784289734411"/>
    <n v="0.91440784289734411"/>
    <n v="6.1319668413398265"/>
    <n v="0.98739956652188543"/>
    <n v="0.98739956652188543"/>
    <n v="0.98739956652188543"/>
    <n v="0.98739956652188543"/>
    <n v="0.99514714437180207"/>
    <n v="1.0286407154446358"/>
    <n v="1.0697795296808623"/>
    <n v="1.0697795296808623"/>
    <n v="1.0697795296808623"/>
    <n v="1.0697795296808623"/>
    <n v="1.0697795296808623"/>
    <n v="1.0936122057896827"/>
    <n v="12.415895980097972"/>
    <n v="1.0936122057896827"/>
    <n v="1.0936122057896827"/>
    <n v="1.0936122057896827"/>
    <n v="1.0936122057896827"/>
    <n v="1.0936122057896827"/>
    <n v="1.0936122057896827"/>
    <n v="1.1455136639415764"/>
    <n v="1.1455136639415764"/>
    <n v="1.1455136639415764"/>
    <n v="1.1455136639415764"/>
    <n v="1.1455136639415764"/>
    <n v="1.1455136639415764"/>
    <n v="13.434755218387554"/>
    <n v="1.1812392958030411"/>
    <n v="1.1812392958030411"/>
    <n v="1.1812392958030411"/>
    <n v="1.1812392958030411"/>
    <n v="1.1812392958030411"/>
    <n v="1.1812392958030411"/>
    <n v="1.2504826123765611"/>
    <n v="1.2504826123765611"/>
    <n v="1.2504826123765611"/>
    <n v="1.2504826123765611"/>
    <n v="1.2504826123765611"/>
    <n v="1.2504826123765611"/>
    <n v="14.590331449077617"/>
    <n v="1.2652934349846445"/>
    <n v="1.2652934349846445"/>
    <n v="1.2652934349846445"/>
    <n v="1.2652934349846445"/>
    <n v="1.2652934349846445"/>
    <n v="1.3425499922277437"/>
    <n v="1.4770986294548365"/>
    <n v="1.4770986294548365"/>
    <n v="1.4770986294548365"/>
    <n v="1.4816507626701005"/>
    <n v="1.4816507626701005"/>
    <n v="1.4816507626701005"/>
    <n v="16.545265343525774"/>
    <n v="1.5963275863761757"/>
    <n v="1.5963275863761757"/>
    <n v="1.5963275863761757"/>
    <n v="1.5963275863761757"/>
    <n v="1.5963275863761757"/>
    <n v="1.5963275863761757"/>
    <n v="1.5963275863761757"/>
    <n v="1.5963275863761757"/>
    <n v="1.5963275863761757"/>
    <n v="1.5963275863761757"/>
    <n v="1.5963275863761757"/>
    <n v="1.5963275863761757"/>
    <n v="19.155931036514112"/>
  </r>
  <r>
    <s v="DE Florida"/>
    <x v="31"/>
    <s v="Regulated &amp; Renewable Energy"/>
    <s v="PEF Fossil Hydro Maintenance Suwannee BG-341"/>
    <s v="AFUDC Not Eligible"/>
    <s v="Maintenance"/>
    <s v="Maintenance"/>
    <s v="Fossil Hydro"/>
    <s v="BG - Other Production Plant"/>
    <s v="~"/>
    <s v="PEF Suwannee 341"/>
    <n v="0"/>
    <n v="0"/>
    <n v="0"/>
    <n v="0"/>
    <n v="0"/>
    <n v="0"/>
    <n v="0"/>
    <n v="0"/>
    <n v="0"/>
    <n v="0"/>
    <n v="0"/>
    <n v="0"/>
    <n v="0"/>
    <n v="0"/>
    <n v="0"/>
    <n v="0"/>
    <n v="9.2483461756420138E-2"/>
    <n v="1.9028314614235127"/>
    <n v="1.9028314614235127"/>
    <n v="1.9075112170536659"/>
    <n v="1.9075112170536659"/>
    <n v="1.9075112170536659"/>
    <n v="5.084280469592934"/>
    <n v="5.084280469592934"/>
    <n v="5.084280469592934"/>
    <n v="24.873521444543243"/>
    <n v="5.6895388739395445"/>
    <n v="5.6895388739395445"/>
    <n v="5.6895388739395445"/>
    <n v="5.6895388739395445"/>
    <n v="5.6895388739395445"/>
    <n v="5.6895388739395445"/>
    <n v="5.6895388739395445"/>
    <n v="5.6895388739395445"/>
    <n v="5.6895388739395445"/>
    <n v="5.7013080545339507"/>
    <n v="5.7013080545339507"/>
    <n v="6.5800705936119925"/>
    <n v="69.188536568135817"/>
    <n v="7.8595547390336984"/>
    <n v="7.8595547390336984"/>
    <n v="7.8595547390336984"/>
    <n v="7.8595547390336984"/>
    <n v="7.8595547390336984"/>
    <n v="7.8595547390336984"/>
    <n v="7.8595547390336984"/>
    <n v="7.8595547390336984"/>
    <n v="7.8595547390336984"/>
    <n v="7.8595547390336984"/>
    <n v="7.8595547390336984"/>
    <n v="7.8595547390336984"/>
    <n v="94.314656868404384"/>
    <n v="8.2330106294433705"/>
    <n v="8.2330106294433705"/>
    <n v="8.2330106294433705"/>
    <n v="8.2330106294433705"/>
    <n v="8.2330106294433705"/>
    <n v="12.923017289657796"/>
    <n v="12.923017289657796"/>
    <n v="12.923017289657796"/>
    <n v="12.923017289657796"/>
    <n v="12.923017289657796"/>
    <n v="12.923017289657796"/>
    <n v="12.923017289657796"/>
    <n v="131.62617417482141"/>
    <n v="13.108521852022712"/>
    <n v="13.108521852022712"/>
    <n v="13.108521852022712"/>
    <n v="13.108521852022712"/>
    <n v="13.108521852022712"/>
    <n v="13.108521852022712"/>
    <n v="13.108521852022712"/>
    <n v="13.108521852022712"/>
    <n v="13.108521852022712"/>
    <n v="13.108521852022712"/>
    <n v="13.108521852022712"/>
    <n v="13.108521852022712"/>
    <n v="157.30226222427248"/>
    <n v="13.380533128300353"/>
    <n v="13.380533128300353"/>
    <n v="13.380533128300353"/>
    <n v="13.380533128300353"/>
    <n v="13.380533128300353"/>
    <n v="13.380533128300353"/>
    <n v="13.380533128300353"/>
    <n v="13.380533128300353"/>
    <n v="13.380533128300353"/>
    <n v="13.380533128300353"/>
    <n v="13.380533128300353"/>
    <n v="13.380533128300353"/>
    <n v="160.56639753960425"/>
  </r>
  <r>
    <s v="DE Florida"/>
    <x v="31"/>
    <s v="Regulated &amp; Renewable Energy"/>
    <s v="PEF Fossil Hydro Maintenance Suwannee BG-342"/>
    <s v="AFUDC Not Eligible"/>
    <s v="Maintenance"/>
    <s v="Maintenance"/>
    <s v="Fossil Hydro"/>
    <s v="BG - Other Production Plant"/>
    <s v="~"/>
    <s v="PEF Suwannee 342"/>
    <n v="0"/>
    <n v="0"/>
    <n v="0"/>
    <n v="0"/>
    <n v="0"/>
    <n v="0"/>
    <n v="0"/>
    <n v="0"/>
    <n v="0"/>
    <n v="0"/>
    <n v="0"/>
    <n v="0"/>
    <n v="0"/>
    <n v="0"/>
    <n v="0"/>
    <n v="0"/>
    <n v="0.12815311509434252"/>
    <n v="0.21695205784741647"/>
    <n v="0.21695205784741647"/>
    <n v="0.22343673359910898"/>
    <n v="0.22343673359910898"/>
    <n v="0.22343673359910898"/>
    <n v="0.40185818467916806"/>
    <n v="0.40185818467916806"/>
    <n v="0.40185818467916806"/>
    <n v="2.4379419856240068"/>
    <n v="0.4207902185192961"/>
    <n v="0.4207902185192961"/>
    <n v="0.4207902185192961"/>
    <n v="0.4207902185192961"/>
    <n v="0.4207902185192961"/>
    <n v="0.4207902185192961"/>
    <n v="0.4207902185192961"/>
    <n v="0.4207902185192961"/>
    <n v="0.4207902185192961"/>
    <n v="0.43709861708739356"/>
    <n v="0.43709861708739356"/>
    <n v="0.54319243149505925"/>
    <n v="5.2045016323435123"/>
    <n v="0.61625440087465011"/>
    <n v="0.61625440087465011"/>
    <n v="0.61625440087465011"/>
    <n v="0.61625440087465011"/>
    <n v="0.61625440087465011"/>
    <n v="0.61625440087465011"/>
    <n v="0.61625440087465011"/>
    <n v="0.61625440087465011"/>
    <n v="0.61625440087465011"/>
    <n v="0.61625440087465011"/>
    <n v="0.61625440087465011"/>
    <n v="0.61625440087465011"/>
    <n v="7.3950528104958027"/>
    <n v="0.63712207562987633"/>
    <n v="0.63712207562987633"/>
    <n v="0.63712207562987633"/>
    <n v="0.63712207562987633"/>
    <n v="0.63712207562987633"/>
    <n v="0.9775773389916621"/>
    <n v="0.9775773389916621"/>
    <n v="0.9775773389916621"/>
    <n v="0.9775773389916621"/>
    <n v="0.9775773389916621"/>
    <n v="0.9775773389916621"/>
    <n v="0.9775773389916621"/>
    <n v="10.028651751091017"/>
    <n v="1.0223034822283172"/>
    <n v="1.0223034822283172"/>
    <n v="1.0223034822283172"/>
    <n v="1.0223034822283172"/>
    <n v="1.0223034822283172"/>
    <n v="1.0223034822283172"/>
    <n v="1.0223034822283172"/>
    <n v="1.0223034822283172"/>
    <n v="1.0223034822283172"/>
    <n v="1.0223034822283172"/>
    <n v="1.0223034822283172"/>
    <n v="1.0223034822283172"/>
    <n v="12.267641786739803"/>
    <n v="1.0538994356766487"/>
    <n v="1.0538994356766487"/>
    <n v="1.0538994356766487"/>
    <n v="1.0538994356766487"/>
    <n v="1.0538994356766487"/>
    <n v="1.0538994356766487"/>
    <n v="1.0538994356766487"/>
    <n v="1.0538994356766487"/>
    <n v="1.0538994356766487"/>
    <n v="1.0538994356766487"/>
    <n v="1.0538994356766487"/>
    <n v="1.0538994356766487"/>
    <n v="12.646793228119781"/>
  </r>
  <r>
    <s v="DE Florida"/>
    <x v="31"/>
    <s v="Regulated &amp; Renewable Energy"/>
    <s v="PEF Fossil Hydro Maintenance Suwannee BG-343"/>
    <s v="AFUDC Not Eligible"/>
    <s v="Maintenance"/>
    <s v="Maintenance"/>
    <s v="Fossil Hydro"/>
    <s v="BG - Other Production Plant"/>
    <s v="~"/>
    <s v="PEF Suwannee 343"/>
    <n v="0"/>
    <n v="0"/>
    <n v="0"/>
    <n v="0"/>
    <n v="0"/>
    <n v="0"/>
    <n v="0"/>
    <n v="0"/>
    <n v="0"/>
    <n v="0"/>
    <n v="0"/>
    <n v="0"/>
    <n v="0"/>
    <n v="0"/>
    <n v="0"/>
    <n v="0"/>
    <n v="0.72883975920630051"/>
    <n v="1.2338622083779758"/>
    <n v="1.2338622083779758"/>
    <n v="1.2707422288902759"/>
    <n v="1.2707422288902759"/>
    <n v="1.2707422288902759"/>
    <n v="2.2854709566835636"/>
    <n v="2.2854709566835636"/>
    <n v="2.2854709566835636"/>
    <n v="13.865203732683771"/>
    <n v="2.3931423072798128"/>
    <n v="2.3931423072798128"/>
    <n v="2.3931423072798128"/>
    <n v="2.3931423072798128"/>
    <n v="2.3931423072798128"/>
    <n v="2.3931423072798128"/>
    <n v="2.3931423072798128"/>
    <n v="2.3931423072798128"/>
    <n v="2.3931423072798128"/>
    <n v="2.4858923686159127"/>
    <n v="2.4858923686159127"/>
    <n v="3.0892752055390438"/>
    <n v="29.599340708289187"/>
    <n v="3.5047974355726854"/>
    <n v="3.5047974355726854"/>
    <n v="3.5047974355726854"/>
    <n v="3.5047974355726854"/>
    <n v="3.5047974355726854"/>
    <n v="3.5047974355726854"/>
    <n v="3.5047974355726854"/>
    <n v="3.5047974355726854"/>
    <n v="3.5047974355726854"/>
    <n v="3.5047974355726854"/>
    <n v="3.5047974355726854"/>
    <n v="3.5047974355726854"/>
    <n v="42.057569226872211"/>
    <n v="3.6234772743935983"/>
    <n v="3.6234772743935983"/>
    <n v="3.6234772743935983"/>
    <n v="3.6234772743935983"/>
    <n v="3.6234772743935983"/>
    <n v="5.5597340090539316"/>
    <n v="5.5597340090539316"/>
    <n v="5.5597340090539316"/>
    <n v="5.5597340090539316"/>
    <n v="5.5597340090539316"/>
    <n v="5.5597340090539316"/>
    <n v="5.5597340090539316"/>
    <n v="57.035524435345522"/>
    <n v="5.8141031006115771"/>
    <n v="5.8141031006115771"/>
    <n v="5.8141031006115771"/>
    <n v="5.8141031006115771"/>
    <n v="5.8141031006115771"/>
    <n v="5.8141031006115771"/>
    <n v="5.8141031006115771"/>
    <n v="5.8141031006115771"/>
    <n v="5.8141031006115771"/>
    <n v="5.8141031006115771"/>
    <n v="5.8141031006115771"/>
    <n v="5.8141031006115771"/>
    <n v="69.769237207338918"/>
    <n v="5.9937974224095489"/>
    <n v="5.9937974224095489"/>
    <n v="5.9937974224095489"/>
    <n v="5.9937974224095489"/>
    <n v="5.9937974224095489"/>
    <n v="5.9937974224095489"/>
    <n v="5.9937974224095489"/>
    <n v="5.9937974224095489"/>
    <n v="5.9937974224095489"/>
    <n v="5.9937974224095489"/>
    <n v="5.9937974224095489"/>
    <n v="5.9937974224095489"/>
    <n v="71.925569068914584"/>
  </r>
  <r>
    <s v="DE Florida"/>
    <x v="31"/>
    <s v="Regulated &amp; Renewable Energy"/>
    <s v="PEF Fossil Hydro Maintenance Suwannee BG-344"/>
    <s v="AFUDC Not Eligible"/>
    <s v="Maintenance"/>
    <s v="Maintenance"/>
    <s v="Fossil Hydro"/>
    <s v="BG - Other Production Plant"/>
    <s v="~"/>
    <s v="PEF Suwannee 344"/>
    <n v="0"/>
    <n v="0"/>
    <n v="0"/>
    <n v="0"/>
    <n v="0"/>
    <n v="0"/>
    <n v="0"/>
    <n v="0"/>
    <n v="0"/>
    <n v="0"/>
    <n v="0"/>
    <n v="0"/>
    <n v="0"/>
    <n v="0"/>
    <n v="0"/>
    <n v="0"/>
    <n v="0.18764485488820531"/>
    <n v="0.31766638979088829"/>
    <n v="0.31766638979088829"/>
    <n v="0.32716140705619329"/>
    <n v="0.32716140705619329"/>
    <n v="0.32716140705619329"/>
    <n v="0.58841036126393009"/>
    <n v="0.58841036126393009"/>
    <n v="0.58841036126393009"/>
    <n v="3.5696929394303516"/>
    <n v="0.61613109782233655"/>
    <n v="0.61613109782233655"/>
    <n v="0.61613109782233655"/>
    <n v="0.61613109782233655"/>
    <n v="0.61613109782233655"/>
    <n v="0.61613109782233655"/>
    <n v="0.61613109782233655"/>
    <n v="0.61613109782233655"/>
    <n v="0.61613109782233655"/>
    <n v="0.64001024489197156"/>
    <n v="0.64001024489197156"/>
    <n v="0.79535534434122768"/>
    <n v="7.6205557145261995"/>
    <n v="0.90233442660533925"/>
    <n v="0.90233442660533925"/>
    <n v="0.90233442660533925"/>
    <n v="0.90233442660533925"/>
    <n v="0.90233442660533925"/>
    <n v="0.90233442660533925"/>
    <n v="0.90233442660533925"/>
    <n v="0.90233442660533925"/>
    <n v="0.90233442660533925"/>
    <n v="0.90233442660533925"/>
    <n v="0.90233442660533925"/>
    <n v="0.90233442660533925"/>
    <n v="10.828013119264071"/>
    <n v="0.93288937486715917"/>
    <n v="0.93288937486715917"/>
    <n v="0.93288937486715917"/>
    <n v="0.93288937486715917"/>
    <n v="0.93288937486715917"/>
    <n v="1.4313921107734853"/>
    <n v="1.4313921107734853"/>
    <n v="1.4313921107734853"/>
    <n v="1.4313921107734853"/>
    <n v="1.4313921107734853"/>
    <n v="1.4313921107734853"/>
    <n v="1.4313921107734853"/>
    <n v="14.684191649750193"/>
    <n v="1.4968811989721829"/>
    <n v="1.4968811989721829"/>
    <n v="1.4968811989721829"/>
    <n v="1.4968811989721829"/>
    <n v="1.4968811989721829"/>
    <n v="1.4968811989721829"/>
    <n v="1.4968811989721829"/>
    <n v="1.4968811989721829"/>
    <n v="1.4968811989721829"/>
    <n v="1.4968811989721829"/>
    <n v="1.4968811989721829"/>
    <n v="1.4968811989721829"/>
    <n v="17.962574387666194"/>
    <n v="1.543144749378289"/>
    <n v="1.543144749378289"/>
    <n v="1.543144749378289"/>
    <n v="1.543144749378289"/>
    <n v="1.543144749378289"/>
    <n v="1.543144749378289"/>
    <n v="1.543144749378289"/>
    <n v="1.543144749378289"/>
    <n v="1.543144749378289"/>
    <n v="1.543144749378289"/>
    <n v="1.543144749378289"/>
    <n v="1.543144749378289"/>
    <n v="18.517736992539469"/>
  </r>
  <r>
    <s v="DE Florida"/>
    <x v="31"/>
    <s v="Regulated &amp; Renewable Energy"/>
    <s v="PEF Fossil Hydro Maintenance Suwannee BG-345"/>
    <s v="AFUDC Not Eligible"/>
    <s v="Maintenance"/>
    <s v="Maintenance"/>
    <s v="Fossil Hydro"/>
    <s v="BG - Other Production Plant"/>
    <s v="~"/>
    <s v="PEF Suwannee 345"/>
    <n v="0"/>
    <n v="0"/>
    <n v="0"/>
    <n v="0"/>
    <n v="0"/>
    <n v="0"/>
    <n v="0"/>
    <n v="0"/>
    <n v="0"/>
    <n v="0"/>
    <n v="0"/>
    <n v="0"/>
    <n v="0"/>
    <n v="0"/>
    <n v="0"/>
    <n v="0"/>
    <n v="0.1357363444025603"/>
    <n v="0.22978980433789808"/>
    <n v="0.22978980433789808"/>
    <n v="0.23665819907432478"/>
    <n v="0.23665819907432478"/>
    <n v="0.23665819907432478"/>
    <n v="0.4256374175254618"/>
    <n v="0.4256374175254618"/>
    <n v="0.4256374175254618"/>
    <n v="2.5822028028777164"/>
    <n v="0.44568972030150245"/>
    <n v="0.44568972030150245"/>
    <n v="0.44568972030150245"/>
    <n v="0.44568972030150245"/>
    <n v="0.44568972030150245"/>
    <n v="0.44568972030150245"/>
    <n v="0.44568972030150245"/>
    <n v="0.44568972030150245"/>
    <n v="0.44568972030150245"/>
    <n v="0.46296313892315583"/>
    <n v="0.46296313892315583"/>
    <n v="0.57533486333124972"/>
    <n v="5.5124686238910847"/>
    <n v="0.65272014289419089"/>
    <n v="0.65272014289419089"/>
    <n v="0.65272014289419089"/>
    <n v="0.65272014289419089"/>
    <n v="0.65272014289419089"/>
    <n v="0.65272014289419089"/>
    <n v="0.65272014289419089"/>
    <n v="0.65272014289419089"/>
    <n v="0.65272014289419089"/>
    <n v="0.65272014289419089"/>
    <n v="0.65272014289419089"/>
    <n v="0.65272014289419089"/>
    <n v="7.8326417147302925"/>
    <n v="0.67482262464323617"/>
    <n v="0.67482262464323617"/>
    <n v="0.67482262464323617"/>
    <n v="0.67482262464323617"/>
    <n v="0.67482262464323617"/>
    <n v="1.0354237137960023"/>
    <n v="1.0354237137960023"/>
    <n v="1.0354237137960023"/>
    <n v="1.0354237137960023"/>
    <n v="1.0354237137960023"/>
    <n v="1.0354237137960023"/>
    <n v="1.0354237137960023"/>
    <n v="10.622079119788197"/>
    <n v="1.0827964458415678"/>
    <n v="1.0827964458415678"/>
    <n v="1.0827964458415678"/>
    <n v="1.0827964458415678"/>
    <n v="1.0827964458415678"/>
    <n v="1.0827964458415678"/>
    <n v="1.0827964458415678"/>
    <n v="1.0827964458415678"/>
    <n v="1.0827964458415678"/>
    <n v="1.0827964458415678"/>
    <n v="1.0827964458415678"/>
    <n v="1.0827964458415678"/>
    <n v="12.993557350098817"/>
    <n v="1.1162620328140951"/>
    <n v="1.1162620328140951"/>
    <n v="1.1162620328140951"/>
    <n v="1.1162620328140951"/>
    <n v="1.1162620328140951"/>
    <n v="1.1162620328140951"/>
    <n v="1.1162620328140951"/>
    <n v="1.1162620328140951"/>
    <n v="1.1162620328140951"/>
    <n v="1.1162620328140951"/>
    <n v="1.1162620328140951"/>
    <n v="1.1162620328140951"/>
    <n v="13.395144393769142"/>
  </r>
  <r>
    <s v="DE Florida"/>
    <x v="31"/>
    <s v="Regulated &amp; Renewable Energy"/>
    <s v="PEF Fossil Hydro Maintenance Suwannee BG-346"/>
    <s v="AFUDC Not Eligible"/>
    <s v="Maintenance"/>
    <s v="Maintenance"/>
    <s v="Fossil Hydro"/>
    <s v="BG - Other Production Plant"/>
    <s v="~"/>
    <s v="PEF Suwannee 346"/>
    <n v="0"/>
    <n v="0"/>
    <n v="0"/>
    <n v="0"/>
    <n v="0"/>
    <n v="0"/>
    <n v="0"/>
    <n v="0"/>
    <n v="0"/>
    <n v="0"/>
    <n v="0"/>
    <n v="0"/>
    <n v="0"/>
    <n v="0"/>
    <n v="0"/>
    <n v="0"/>
    <n v="4.1500232065082576E-2"/>
    <n v="7.02562769624199E-2"/>
    <n v="7.02562769624199E-2"/>
    <n v="7.2356230196985727E-2"/>
    <n v="7.2356230196985727E-2"/>
    <n v="7.2356230196985727E-2"/>
    <n v="0.13013501785860618"/>
    <n v="0.13013501785860618"/>
    <n v="0.13013501785860618"/>
    <n v="0.78948653015669801"/>
    <n v="0.13626583876959936"/>
    <n v="0.13626583876959936"/>
    <n v="0.13626583876959936"/>
    <n v="0.13626583876959936"/>
    <n v="0.13626583876959936"/>
    <n v="0.13626583876959936"/>
    <n v="0.13626583876959936"/>
    <n v="0.13626583876959936"/>
    <n v="0.13626583876959936"/>
    <n v="0.14154703950114353"/>
    <n v="0.14154703950114353"/>
    <n v="0.17590373785644009"/>
    <n v="1.6853903657851217"/>
    <n v="0.1995636284658322"/>
    <n v="0.1995636284658322"/>
    <n v="0.1995636284658322"/>
    <n v="0.1995636284658322"/>
    <n v="0.1995636284658322"/>
    <n v="0.1995636284658322"/>
    <n v="0.1995636284658322"/>
    <n v="0.1995636284658322"/>
    <n v="0.1995636284658322"/>
    <n v="0.1995636284658322"/>
    <n v="0.1995636284658322"/>
    <n v="0.1995636284658322"/>
    <n v="2.3947635415899864"/>
    <n v="0.20632127414899037"/>
    <n v="0.20632127414899037"/>
    <n v="0.20632127414899037"/>
    <n v="0.20632127414899037"/>
    <n v="0.20632127414899037"/>
    <n v="0.31657198812415654"/>
    <n v="0.31657198812415654"/>
    <n v="0.31657198812415654"/>
    <n v="0.31657198812415654"/>
    <n v="0.31657198812415654"/>
    <n v="0.31657198812415654"/>
    <n v="0.31657198812415654"/>
    <n v="3.2476102876140471"/>
    <n v="0.33105579776335942"/>
    <n v="0.33105579776335942"/>
    <n v="0.33105579776335942"/>
    <n v="0.33105579776335942"/>
    <n v="0.33105579776335942"/>
    <n v="0.33105579776335942"/>
    <n v="0.33105579776335942"/>
    <n v="0.33105579776335942"/>
    <n v="0.33105579776335942"/>
    <n v="0.33105579776335942"/>
    <n v="0.33105579776335942"/>
    <n v="0.33105579776335942"/>
    <n v="3.9726695731603132"/>
    <n v="0.34128761615855024"/>
    <n v="0.34128761615855024"/>
    <n v="0.34128761615855024"/>
    <n v="0.34128761615855024"/>
    <n v="0.34128761615855024"/>
    <n v="0.34128761615855024"/>
    <n v="0.34128761615855024"/>
    <n v="0.34128761615855024"/>
    <n v="0.34128761615855024"/>
    <n v="0.34128761615855024"/>
    <n v="0.34128761615855024"/>
    <n v="0.34128761615855024"/>
    <n v="4.0954513939026027"/>
  </r>
  <r>
    <s v="DE Florida"/>
    <x v="31"/>
    <s v="Regulated &amp; Renewable Energy"/>
    <s v="PEF Fossil Hydro Maintenance Tiger Bay BG-341"/>
    <s v="AFUDC Not Eligible"/>
    <s v="Maintenance"/>
    <s v="Maintenance"/>
    <s v="Fossil Hydro"/>
    <s v="BG - Other Production Plant"/>
    <s v="~"/>
    <s v="PEF Tiger Bay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3634931692338645"/>
    <n v="0.73634931692338645"/>
    <n v="0.73634931692338645"/>
    <n v="0.73634931692338645"/>
    <n v="0.73634931692338645"/>
    <n v="0.73634931692338645"/>
    <n v="0.73634931692338645"/>
    <n v="5.1544452184637057"/>
    <n v="0.73634931692338645"/>
    <n v="0.73634931692338645"/>
    <n v="0.73634931692338645"/>
    <n v="0.73634931692338645"/>
    <n v="0.73634931692338645"/>
    <n v="0.73634931692338645"/>
    <n v="0.73634931692338645"/>
    <n v="0.73634931692338645"/>
    <n v="0.73634931692338645"/>
    <n v="0.73634931692338645"/>
    <n v="0.73634931692338645"/>
    <n v="0.73634931692338645"/>
    <n v="8.8361918030806379"/>
    <n v="1.8122464209696378"/>
    <n v="1.8122464209696378"/>
    <n v="1.8122464209696378"/>
    <n v="1.8122464209696378"/>
    <n v="1.8122464209696378"/>
    <n v="8.0425862459546806"/>
    <n v="8.0425862459546806"/>
    <n v="8.0425862459546806"/>
    <n v="8.0425862459546806"/>
    <n v="8.0425862459546806"/>
    <n v="8.0425862459546806"/>
    <n v="8.0425862459546806"/>
    <n v="65.359335826530952"/>
    <n v="11.809779785082078"/>
    <n v="11.809779785082078"/>
    <n v="11.809779785082078"/>
    <n v="11.809779785082078"/>
    <n v="11.809779785082078"/>
    <n v="11.809779785082078"/>
    <n v="11.809779785082078"/>
    <n v="11.809779785082078"/>
    <n v="11.809779785082078"/>
    <n v="11.809779785082078"/>
    <n v="11.809779785082078"/>
    <n v="11.809779785082078"/>
    <n v="141.71735742098491"/>
    <n v="11.809779785082078"/>
    <n v="11.809779785082078"/>
    <n v="11.809779785082078"/>
    <n v="11.809779785082078"/>
    <n v="12.644367831159148"/>
    <n v="12.644367831159148"/>
    <n v="13.086511234327132"/>
    <n v="13.086511234327132"/>
    <n v="13.086511234327132"/>
    <n v="13.086511234327132"/>
    <n v="13.086511234327132"/>
    <n v="13.086511234327132"/>
    <n v="151.0469222086094"/>
    <n v="13.849733286998632"/>
    <n v="13.849733286998632"/>
    <n v="13.849733286998632"/>
    <n v="13.849733286998632"/>
    <n v="13.849733286998632"/>
    <n v="13.849733286998632"/>
    <n v="13.849733286998632"/>
    <n v="13.849733286998632"/>
    <n v="13.849733286998632"/>
    <n v="13.849733286998632"/>
    <n v="13.849733286998632"/>
    <n v="13.849733286998632"/>
    <n v="166.19679944398356"/>
  </r>
  <r>
    <s v="DE Florida"/>
    <x v="31"/>
    <s v="Regulated &amp; Renewable Energy"/>
    <s v="PEF Fossil Hydro Maintenance Tiger Bay BG-342"/>
    <s v="AFUDC Not Eligible"/>
    <s v="Maintenance"/>
    <s v="Maintenance"/>
    <s v="Fossil Hydro"/>
    <s v="BG - Other Production Plant"/>
    <s v="~"/>
    <s v="PEF Tiger Bay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1673052293396"/>
    <n v="0.21673052293396"/>
    <n v="0.21673052293396"/>
    <n v="0.21673052293396"/>
    <n v="0.21673052293396"/>
    <n v="0.21673052293396"/>
    <n v="0.21673052293396"/>
    <n v="1.51711366053772"/>
    <n v="0.21673052293396"/>
    <n v="0.21673052293396"/>
    <n v="0.21673052293396"/>
    <n v="0.21673052293396"/>
    <n v="0.21673052293396"/>
    <n v="0.21673052293396"/>
    <n v="0.21673052293396"/>
    <n v="0.21673052293396"/>
    <n v="0.21673052293396"/>
    <n v="0.21673052293396"/>
    <n v="0.21673052293396"/>
    <n v="0.21673052293396"/>
    <n v="2.60076627520752"/>
    <n v="0.72278509869954477"/>
    <n v="0.72278509869954477"/>
    <n v="0.72278509869954477"/>
    <n v="0.72278509869954477"/>
    <n v="0.72278509869954477"/>
    <n v="6.3268616146861847"/>
    <n v="6.3268616146861847"/>
    <n v="6.3268616146861847"/>
    <n v="6.3268616146861847"/>
    <n v="6.3268616146861847"/>
    <n v="6.3268616146861847"/>
    <n v="6.3268616146861847"/>
    <n v="47.901956796301022"/>
    <n v="11.353973127225368"/>
    <n v="11.353973127225368"/>
    <n v="11.353973127225368"/>
    <n v="11.353973127225368"/>
    <n v="11.353973127225368"/>
    <n v="11.353973127225368"/>
    <n v="11.353973127225368"/>
    <n v="11.353973127225368"/>
    <n v="11.353973127225368"/>
    <n v="11.353973127225368"/>
    <n v="11.353973127225368"/>
    <n v="11.353973127225368"/>
    <n v="136.24767752670445"/>
    <n v="11.353973127225368"/>
    <n v="11.353973127225368"/>
    <n v="11.353973127225368"/>
    <n v="11.353973127225368"/>
    <n v="12.499224457482821"/>
    <n v="12.499224457482821"/>
    <n v="13.110913254115399"/>
    <n v="13.110913254115399"/>
    <n v="13.110913254115399"/>
    <n v="13.110913254115399"/>
    <n v="13.110913254115399"/>
    <n v="13.110913254115399"/>
    <n v="149.0798209485595"/>
    <n v="14.174752184285452"/>
    <n v="14.174752184285452"/>
    <n v="14.174752184285452"/>
    <n v="14.174752184285452"/>
    <n v="14.174752184285452"/>
    <n v="14.174752184285452"/>
    <n v="14.174752184285452"/>
    <n v="14.174752184285452"/>
    <n v="14.174752184285452"/>
    <n v="14.174752184285452"/>
    <n v="14.174752184285452"/>
    <n v="14.174752184285452"/>
    <n v="170.09702621142543"/>
  </r>
  <r>
    <s v="DE Florida"/>
    <x v="31"/>
    <s v="Regulated &amp; Renewable Energy"/>
    <s v="PEF Fossil Hydro Maintenance Tiger Bay BG-343"/>
    <s v="AFUDC Not Eligible"/>
    <s v="Maintenance"/>
    <s v="Maintenance"/>
    <s v="Fossil Hydro"/>
    <s v="BG - Other Production Plant"/>
    <s v="~"/>
    <s v="PEF Tiger Bay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6386379623212852"/>
    <n v="0.76386379623212852"/>
    <n v="0.76386379623212852"/>
    <n v="0.76386379623212852"/>
    <n v="0.76386379623212852"/>
    <n v="0.76386379623212852"/>
    <n v="0.76386379623212852"/>
    <n v="5.3470465736249002"/>
    <n v="0.76386379623212852"/>
    <n v="0.76386379623212852"/>
    <n v="0.76386379623212852"/>
    <n v="0.76386379623212852"/>
    <n v="0.76386379623212852"/>
    <n v="0.76386379623212852"/>
    <n v="0.76386379623212852"/>
    <n v="0.76386379623212852"/>
    <n v="0.76386379623212852"/>
    <n v="0.76386379623212852"/>
    <n v="0.76386379623212852"/>
    <n v="0.76386379623212852"/>
    <n v="9.1663655547855427"/>
    <n v="2.5474463028028653"/>
    <n v="2.5474463028028653"/>
    <n v="2.5474463028028653"/>
    <n v="2.5474463028028653"/>
    <n v="2.5474463028028653"/>
    <n v="22.298938086003368"/>
    <n v="22.298938086003368"/>
    <n v="22.298938086003368"/>
    <n v="22.298938086003368"/>
    <n v="22.298938086003368"/>
    <n v="22.298938086003368"/>
    <n v="22.298938086003368"/>
    <n v="168.82979811603792"/>
    <n v="40.016924503831333"/>
    <n v="40.016924503831333"/>
    <n v="40.016924503831333"/>
    <n v="40.016924503831333"/>
    <n v="40.016924503831333"/>
    <n v="40.016924503831333"/>
    <n v="40.016924503831333"/>
    <n v="40.016924503831333"/>
    <n v="40.016924503831333"/>
    <n v="40.016924503831333"/>
    <n v="40.016924503831333"/>
    <n v="40.016924503831333"/>
    <n v="480.20309404597589"/>
    <n v="40.016924503831333"/>
    <n v="40.016924503831333"/>
    <n v="40.016924503831333"/>
    <n v="40.016924503831333"/>
    <n v="44.053330515320987"/>
    <n v="44.053330515320987"/>
    <n v="46.209208270238577"/>
    <n v="46.209208270238577"/>
    <n v="46.209208270238577"/>
    <n v="46.209208270238577"/>
    <n v="46.209208270238577"/>
    <n v="46.209208270238577"/>
    <n v="525.42960866739895"/>
    <n v="49.958671398084071"/>
    <n v="49.958671398084071"/>
    <n v="49.958671398084071"/>
    <n v="49.958671398084071"/>
    <n v="49.958671398084071"/>
    <n v="49.958671398084071"/>
    <n v="49.958671398084071"/>
    <n v="49.958671398084071"/>
    <n v="49.958671398084071"/>
    <n v="49.958671398084071"/>
    <n v="49.958671398084071"/>
    <n v="49.958671398084071"/>
    <n v="599.50405677700883"/>
  </r>
  <r>
    <s v="DE Florida"/>
    <x v="31"/>
    <s v="Regulated &amp; Renewable Energy"/>
    <s v="PEF Fossil Hydro Maintenance Tiger Bay BG-344"/>
    <s v="AFUDC Not Eligible"/>
    <s v="Maintenance"/>
    <s v="Maintenance"/>
    <s v="Fossil Hydro"/>
    <s v="BG - Other Production Plant"/>
    <s v="~"/>
    <s v="PEF Tiger Bay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3321234306360775"/>
    <n v="0.33321234306360775"/>
    <n v="0.33321234306360775"/>
    <n v="0.33321234306360775"/>
    <n v="0.33321234306360775"/>
    <n v="0.33321234306360775"/>
    <n v="0.33321234306360775"/>
    <n v="2.3324864014452542"/>
    <n v="0.33321234306360775"/>
    <n v="0.33321234306360775"/>
    <n v="0.33321234306360775"/>
    <n v="0.33321234306360775"/>
    <n v="0.33321234306360775"/>
    <n v="0.33321234306360775"/>
    <n v="0.33321234306360775"/>
    <n v="0.33321234306360775"/>
    <n v="0.33321234306360775"/>
    <n v="0.33321234306360775"/>
    <n v="0.33321234306360775"/>
    <n v="0.33321234306360775"/>
    <n v="3.9985481167632932"/>
    <n v="1.1112459519258531"/>
    <n v="1.1112459519258531"/>
    <n v="1.1112459519258531"/>
    <n v="1.1112459519258531"/>
    <n v="1.1112459519258531"/>
    <n v="9.7272362525703127"/>
    <n v="9.7272362525703127"/>
    <n v="9.7272362525703127"/>
    <n v="9.7272362525703127"/>
    <n v="9.7272362525703127"/>
    <n v="9.7272362525703127"/>
    <n v="9.7272362525703127"/>
    <n v="73.646883527621455"/>
    <n v="17.456172241656422"/>
    <n v="17.456172241656422"/>
    <n v="17.456172241656422"/>
    <n v="17.456172241656422"/>
    <n v="17.456172241656422"/>
    <n v="17.456172241656422"/>
    <n v="17.456172241656422"/>
    <n v="17.456172241656422"/>
    <n v="17.456172241656422"/>
    <n v="17.456172241656422"/>
    <n v="17.456172241656422"/>
    <n v="17.456172241656422"/>
    <n v="209.47406689987704"/>
    <n v="17.456172241656422"/>
    <n v="17.456172241656422"/>
    <n v="17.456172241656422"/>
    <n v="17.456172241656422"/>
    <n v="19.216927452739064"/>
    <n v="19.216927452739064"/>
    <n v="20.157360710087463"/>
    <n v="20.157360710087463"/>
    <n v="20.157360710087463"/>
    <n v="20.157360710087463"/>
    <n v="20.157360710087463"/>
    <n v="20.157360710087463"/>
    <n v="229.20270813262857"/>
    <n v="21.792944018039442"/>
    <n v="21.792944018039442"/>
    <n v="21.792944018039442"/>
    <n v="21.792944018039442"/>
    <n v="21.792944018039442"/>
    <n v="21.792944018039442"/>
    <n v="21.792944018039442"/>
    <n v="21.792944018039442"/>
    <n v="21.792944018039442"/>
    <n v="21.792944018039442"/>
    <n v="21.792944018039442"/>
    <n v="21.792944018039442"/>
    <n v="261.51532821647328"/>
  </r>
  <r>
    <s v="DE Florida"/>
    <x v="31"/>
    <s v="Regulated &amp; Renewable Energy"/>
    <s v="PEF Fossil Hydro Maintenance Tiger Bay BG-345"/>
    <s v="AFUDC Not Eligible"/>
    <s v="Maintenance"/>
    <s v="Maintenance"/>
    <s v="Fossil Hydro"/>
    <s v="BG - Other Production Plant"/>
    <s v="~"/>
    <s v="PEF Tiger Bay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9146486969433344"/>
    <n v="0.29146486969433344"/>
    <n v="0.29146486969433344"/>
    <n v="0.29146486969433344"/>
    <n v="0.29146486969433344"/>
    <n v="0.29146486969433344"/>
    <n v="0.29146486969433344"/>
    <n v="2.0402540878603341"/>
    <n v="0.29146486969433344"/>
    <n v="0.29146486969433344"/>
    <n v="0.29146486969433344"/>
    <n v="0.29146486969433344"/>
    <n v="0.29146486969433344"/>
    <n v="0.29146486969433344"/>
    <n v="0.29146486969433344"/>
    <n v="0.29146486969433344"/>
    <n v="0.29146486969433344"/>
    <n v="0.29146486969433344"/>
    <n v="0.29146486969433344"/>
    <n v="0.29146486969433344"/>
    <n v="3.4975784363320011"/>
    <n v="0.97202028471855328"/>
    <n v="0.97202028471855328"/>
    <n v="0.97202028471855328"/>
    <n v="0.97202028471855328"/>
    <n v="0.97202028471855328"/>
    <n v="8.5085167158584873"/>
    <n v="8.5085167158584873"/>
    <n v="8.5085167158584873"/>
    <n v="8.5085167158584873"/>
    <n v="8.5085167158584873"/>
    <n v="8.5085167158584873"/>
    <n v="8.5085167158584873"/>
    <n v="64.419718434602188"/>
    <n v="15.269093267045861"/>
    <n v="15.269093267045861"/>
    <n v="15.269093267045861"/>
    <n v="15.269093267045861"/>
    <n v="15.269093267045861"/>
    <n v="15.269093267045861"/>
    <n v="15.269093267045861"/>
    <n v="15.269093267045861"/>
    <n v="15.269093267045861"/>
    <n v="15.269093267045861"/>
    <n v="15.269093267045861"/>
    <n v="15.269093267045861"/>
    <n v="183.22911920455033"/>
    <n v="15.269093267045861"/>
    <n v="15.269093267045861"/>
    <n v="15.269093267045861"/>
    <n v="15.269093267045861"/>
    <n v="16.809248944430461"/>
    <n v="16.809248944430461"/>
    <n v="17.631858983493956"/>
    <n v="17.631858983493956"/>
    <n v="17.631858983493956"/>
    <n v="17.631858983493956"/>
    <n v="17.631858983493956"/>
    <n v="17.631858983493956"/>
    <n v="200.48602485800808"/>
    <n v="19.062527597807968"/>
    <n v="19.062527597807968"/>
    <n v="19.062527597807968"/>
    <n v="19.062527597807968"/>
    <n v="19.062527597807968"/>
    <n v="19.062527597807968"/>
    <n v="19.062527597807968"/>
    <n v="19.062527597807968"/>
    <n v="19.062527597807968"/>
    <n v="19.062527597807968"/>
    <n v="19.062527597807968"/>
    <n v="19.062527597807968"/>
    <n v="228.75033117369557"/>
  </r>
  <r>
    <s v="DE Florida"/>
    <x v="31"/>
    <s v="Regulated &amp; Renewable Energy"/>
    <s v="PEF Fossil Hydro Maintenance Tiger Bay BG-346"/>
    <s v="AFUDC Not Eligible"/>
    <s v="Maintenance"/>
    <s v="Maintenance"/>
    <s v="Fossil Hydro"/>
    <s v="BG - Other Production Plant"/>
    <s v="~"/>
    <s v="PEF Tiger Bay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1677441022538812E-2"/>
    <n v="3.1677441022538812E-2"/>
    <n v="3.1677441022538812E-2"/>
    <n v="3.1677441022538812E-2"/>
    <n v="3.1677441022538812E-2"/>
    <n v="3.1677441022538812E-2"/>
    <n v="3.1677441022538812E-2"/>
    <n v="0.22174208715777166"/>
    <n v="3.1677441022538812E-2"/>
    <n v="3.1677441022538812E-2"/>
    <n v="3.1677441022538812E-2"/>
    <n v="3.1677441022538812E-2"/>
    <n v="3.1677441022538812E-2"/>
    <n v="3.1677441022538812E-2"/>
    <n v="3.1677441022538812E-2"/>
    <n v="3.1677441022538812E-2"/>
    <n v="3.1677441022538812E-2"/>
    <n v="3.1677441022538812E-2"/>
    <n v="3.1677441022538812E-2"/>
    <n v="3.1677441022538812E-2"/>
    <n v="0.38012929227046582"/>
    <n v="0.10564262950171242"/>
    <n v="0.10564262950171242"/>
    <n v="0.10564262950171242"/>
    <n v="0.10564262950171242"/>
    <n v="0.10564262950171242"/>
    <n v="0.92473494305401194"/>
    <n v="0.92473494305401194"/>
    <n v="0.92473494305401194"/>
    <n v="0.92473494305401194"/>
    <n v="0.92473494305401194"/>
    <n v="0.92473494305401194"/>
    <n v="0.92473494305401194"/>
    <n v="7.0013577488866447"/>
    <n v="1.6594973334475878"/>
    <n v="1.6594973334475878"/>
    <n v="1.6594973334475878"/>
    <n v="1.6594973334475878"/>
    <n v="1.6594973334475878"/>
    <n v="1.6594973334475878"/>
    <n v="1.6594973334475878"/>
    <n v="1.6594973334475878"/>
    <n v="1.6594973334475878"/>
    <n v="1.6594973334475878"/>
    <n v="1.6594973334475878"/>
    <n v="1.6594973334475878"/>
    <n v="19.913968001371053"/>
    <n v="1.6594973334475878"/>
    <n v="1.6594973334475878"/>
    <n v="1.6594973334475878"/>
    <n v="1.6594973334475878"/>
    <n v="1.8268828420361432"/>
    <n v="1.8268828420361432"/>
    <n v="1.916284350669381"/>
    <n v="1.916284350669381"/>
    <n v="1.916284350669381"/>
    <n v="1.916284350669381"/>
    <n v="1.916284350669381"/>
    <n v="1.916284350669381"/>
    <n v="21.789461121878929"/>
    <n v="2.0717690673194347"/>
    <n v="2.0717690673194347"/>
    <n v="2.0717690673194347"/>
    <n v="2.0717690673194347"/>
    <n v="2.0717690673194347"/>
    <n v="2.0717690673194347"/>
    <n v="2.0717690673194347"/>
    <n v="2.0717690673194347"/>
    <n v="2.0717690673194347"/>
    <n v="2.0717690673194347"/>
    <n v="2.0717690673194347"/>
    <n v="2.0717690673194347"/>
    <n v="24.861228807833211"/>
  </r>
  <r>
    <s v="DE Florida"/>
    <x v="31"/>
    <s v="Regulated &amp; Renewable Energy"/>
    <s v="PEF Fossil Hydro Maintenance Univ of Florida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0"/>
    <n v="5.6993740511125004E-2"/>
    <n v="5.6993740511125004E-2"/>
    <n v="0.33215678612567179"/>
    <n v="0.33215678612567179"/>
    <n v="0.33215678612567179"/>
    <n v="0.33215678612567179"/>
    <n v="0.33215678612567179"/>
    <n v="0.33215678612567179"/>
    <n v="2.1069281977762806"/>
    <n v="1.3413994336141128"/>
    <n v="1.3413994336141128"/>
    <n v="1.3413994336141128"/>
    <n v="1.3413994336141128"/>
    <n v="1.4072878179918629"/>
    <n v="1.4072878179918629"/>
    <n v="1.6508442454061398"/>
    <n v="1.6508442454061398"/>
    <n v="1.6508442454061398"/>
    <n v="8.3030594628825796"/>
    <n v="8.5047769192269307"/>
    <n v="8.8763990005877531"/>
    <n v="38.816941489355855"/>
    <n v="8.8763990005877531"/>
    <n v="8.8763990005877531"/>
    <n v="8.8763990005877531"/>
    <n v="8.8763990005877531"/>
    <n v="9.0812205074494674"/>
    <n v="9.0812205074494674"/>
    <n v="9.0812205074494674"/>
    <n v="9.0812205074494674"/>
    <n v="9.0812205074494674"/>
    <n v="9.0812205074494674"/>
    <n v="9.1565251805582566"/>
    <n v="9.1565251805582566"/>
    <n v="108.30596940816434"/>
    <n v="9.7738684952843737"/>
    <n v="9.7738684952843737"/>
    <n v="9.7738684952843737"/>
    <n v="9.7738684952843737"/>
    <n v="9.7738684952843737"/>
    <n v="9.7738684952843737"/>
    <n v="9.7738684952843737"/>
    <n v="9.7738684952843737"/>
    <n v="14.957704041491144"/>
    <n v="14.957704041491144"/>
    <n v="14.957704041491144"/>
    <n v="15.366468616338251"/>
    <n v="138.43052870308665"/>
    <n v="15.68794577526074"/>
    <n v="15.68794577526074"/>
    <n v="15.68794577526074"/>
    <n v="15.68794577526074"/>
    <n v="15.68794577526074"/>
    <n v="15.68794577526074"/>
    <n v="15.68794577526074"/>
    <n v="15.68794577526074"/>
    <n v="15.68794577526074"/>
    <n v="15.68794577526074"/>
    <n v="15.68794577526074"/>
    <n v="15.68794577526074"/>
    <n v="188.2553493031289"/>
    <n v="15.998150110984676"/>
    <n v="15.998150110984676"/>
    <n v="15.998150110984676"/>
    <n v="15.998150110984676"/>
    <n v="15.998150110984676"/>
    <n v="15.998150110984676"/>
    <n v="15.998150110984676"/>
    <n v="15.998150110984676"/>
    <n v="15.998150110984676"/>
    <n v="15.998150110984676"/>
    <n v="15.998150110984676"/>
    <n v="15.998150110984676"/>
    <n v="191.97780133181615"/>
  </r>
  <r>
    <s v="DE Florida"/>
    <x v="31"/>
    <s v="Regulated &amp; Renewable Energy"/>
    <s v="PEF Fossil Hydro Maintenance Univ of Florida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"/>
    <n v="6.7759705395210063E-2"/>
    <n v="6.7759705395210063E-2"/>
    <n v="0.13076366913469764"/>
    <n v="0.13076366913469764"/>
    <n v="0.13076366913469764"/>
    <n v="0.13076366913469764"/>
    <n v="0.13076366913469764"/>
    <n v="0.13076366913469764"/>
    <n v="0.92010142559860586"/>
    <n v="0.18907369035239999"/>
    <n v="0.18907369035239999"/>
    <n v="0.18907369035239999"/>
    <n v="0.18907369035239999"/>
    <n v="0.26740821400998011"/>
    <n v="0.26740821400998011"/>
    <n v="0.31044569548544798"/>
    <n v="0.31044569548544798"/>
    <n v="0.31044569548544798"/>
    <n v="1.5112621849060295"/>
    <n v="1.6987065738247951"/>
    <n v="1.8130530061958532"/>
    <n v="7.2454700408125827"/>
    <n v="1.8130530061958532"/>
    <n v="1.8130530061958532"/>
    <n v="1.8130530061958532"/>
    <n v="1.8130530061958532"/>
    <n v="2.0565667543066413"/>
    <n v="2.0565667543066413"/>
    <n v="2.0565667543066413"/>
    <n v="2.0565667543066413"/>
    <n v="2.0565667543066413"/>
    <n v="2.0565667543066413"/>
    <n v="2.1460970164356046"/>
    <n v="2.1460970164356046"/>
    <n v="23.883806583494465"/>
    <n v="2.3907908398973707"/>
    <n v="2.3907908398973707"/>
    <n v="2.3907908398973707"/>
    <n v="2.3907908398973707"/>
    <n v="2.3907908398973707"/>
    <n v="2.3907908398973707"/>
    <n v="2.3907908398973707"/>
    <n v="2.3907908398973707"/>
    <n v="5.1219723319762371"/>
    <n v="5.1219723319762371"/>
    <n v="5.1219723319762371"/>
    <n v="5.3738551966470229"/>
    <n v="39.866098911754698"/>
    <n v="5.5472873827591291"/>
    <n v="5.5472873827591291"/>
    <n v="5.5472873827591291"/>
    <n v="5.5472873827591291"/>
    <n v="5.5472873827591291"/>
    <n v="5.5472873827591291"/>
    <n v="5.5472873827591291"/>
    <n v="5.5472873827591291"/>
    <n v="5.5472873827591291"/>
    <n v="5.5472873827591291"/>
    <n v="5.5472873827591291"/>
    <n v="5.5472873827591291"/>
    <n v="66.567448593109546"/>
    <n v="5.7201898163932494"/>
    <n v="5.7201898163932494"/>
    <n v="5.7201898163932494"/>
    <n v="5.7201898163932494"/>
    <n v="5.7201898163932494"/>
    <n v="5.7201898163932494"/>
    <n v="5.7201898163932494"/>
    <n v="5.7201898163932494"/>
    <n v="5.7201898163932494"/>
    <n v="5.7201898163932494"/>
    <n v="5.7201898163932494"/>
    <n v="5.7201898163932494"/>
    <n v="68.642277796719"/>
  </r>
  <r>
    <s v="DE Florida"/>
    <x v="31"/>
    <s v="Regulated &amp; Renewable Energy"/>
    <s v="PEF Fossil Hydro Maintenance Univ of Florida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"/>
    <n v="0.7557208807376804"/>
    <n v="0.7557208807376804"/>
    <n v="1.458401193313777"/>
    <n v="1.458401193313777"/>
    <n v="1.458401193313777"/>
    <n v="1.458401193313777"/>
    <n v="1.458401193313777"/>
    <n v="1.458401193313777"/>
    <n v="10.261848921358023"/>
    <n v="2.1087301806294434"/>
    <n v="2.1087301806294434"/>
    <n v="2.1087301806294434"/>
    <n v="2.1087301806294434"/>
    <n v="2.9823915235380842"/>
    <n v="2.9823915235380842"/>
    <n v="3.4623865768765447"/>
    <n v="3.4623865768765447"/>
    <n v="3.4623865768765447"/>
    <n v="16.85503770628068"/>
    <n v="18.94559636288664"/>
    <n v="20.220896868941917"/>
    <n v="80.808394438332812"/>
    <n v="20.220896868941917"/>
    <n v="20.220896868941917"/>
    <n v="20.220896868941917"/>
    <n v="20.220896868941917"/>
    <n v="22.936782659119913"/>
    <n v="22.936782659119913"/>
    <n v="22.936782659119913"/>
    <n v="22.936782659119913"/>
    <n v="22.936782659119913"/>
    <n v="22.936782659119913"/>
    <n v="23.935305200838332"/>
    <n v="23.935305200838332"/>
    <n v="266.37489383216382"/>
    <n v="26.664356508671109"/>
    <n v="26.664356508671109"/>
    <n v="26.664356508671109"/>
    <n v="26.664356508671109"/>
    <n v="26.664356508671109"/>
    <n v="26.664356508671109"/>
    <n v="26.664356508671109"/>
    <n v="26.664356508671109"/>
    <n v="57.124808529465646"/>
    <n v="57.124808529465646"/>
    <n v="57.124808529465646"/>
    <n v="59.93401153962045"/>
    <n v="444.62328919738633"/>
    <n v="61.868273427176"/>
    <n v="61.868273427176"/>
    <n v="61.868273427176"/>
    <n v="61.868273427176"/>
    <n v="61.868273427176"/>
    <n v="61.868273427176"/>
    <n v="61.868273427176"/>
    <n v="61.868273427176"/>
    <n v="61.868273427176"/>
    <n v="61.868273427176"/>
    <n v="61.868273427176"/>
    <n v="61.868273427176"/>
    <n v="742.41928112611185"/>
    <n v="63.796630194871241"/>
    <n v="63.796630194871241"/>
    <n v="63.796630194871241"/>
    <n v="63.796630194871241"/>
    <n v="63.796630194871241"/>
    <n v="63.796630194871241"/>
    <n v="63.796630194871241"/>
    <n v="63.796630194871241"/>
    <n v="63.796630194871241"/>
    <n v="63.796630194871241"/>
    <n v="63.796630194871241"/>
    <n v="63.796630194871241"/>
    <n v="765.55956233845484"/>
  </r>
  <r>
    <s v="DE Florida"/>
    <x v="31"/>
    <s v="Regulated &amp; Renewable Energy"/>
    <s v="PEF Fossil Hydro Maintenance Univ of Florida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"/>
    <n v="3.5725779582060024E-2"/>
    <n v="3.5725779582060024E-2"/>
    <n v="6.8944131229618247E-2"/>
    <n v="6.8944131229618247E-2"/>
    <n v="6.8944131229618247E-2"/>
    <n v="6.8944131229618247E-2"/>
    <n v="6.8944131229618247E-2"/>
    <n v="6.8944131229618247E-2"/>
    <n v="0.48511634654182945"/>
    <n v="9.9687638057145533E-2"/>
    <n v="9.9687638057145533E-2"/>
    <n v="9.9687638057145533E-2"/>
    <n v="9.9687638057145533E-2"/>
    <n v="0.14098890862102556"/>
    <n v="0.14098890862102556"/>
    <n v="0.16368008722033878"/>
    <n v="0.16368008722033878"/>
    <n v="0.16368008722033878"/>
    <n v="0.79680127582833138"/>
    <n v="0.89562987733047328"/>
    <n v="0.9559181476978964"/>
    <n v="3.8201179319883503"/>
    <n v="0.9559181476978964"/>
    <n v="0.9559181476978964"/>
    <n v="0.9559181476978964"/>
    <n v="0.9559181476978964"/>
    <n v="1.0843089654739795"/>
    <n v="1.0843089654739795"/>
    <n v="1.0843089654739795"/>
    <n v="1.0843089654739795"/>
    <n v="1.0843089654739795"/>
    <n v="1.0843089654739795"/>
    <n v="1.131513132218664"/>
    <n v="1.131513132218664"/>
    <n v="12.592552648072793"/>
    <n v="1.2605261068876306"/>
    <n v="1.2605261068876306"/>
    <n v="1.2605261068876306"/>
    <n v="1.2605261068876306"/>
    <n v="1.2605261068876306"/>
    <n v="1.2605261068876306"/>
    <n v="1.2605261068876306"/>
    <n v="1.2605261068876306"/>
    <n v="2.700512469373221"/>
    <n v="2.700512469373221"/>
    <n v="2.700512469373221"/>
    <n v="2.8333146827214928"/>
    <n v="21.019060945942201"/>
    <n v="2.9247549179432397"/>
    <n v="2.9247549179432397"/>
    <n v="2.9247549179432397"/>
    <n v="2.9247549179432397"/>
    <n v="2.9247549179432397"/>
    <n v="2.9247549179432397"/>
    <n v="2.9247549179432397"/>
    <n v="2.9247549179432397"/>
    <n v="2.9247549179432397"/>
    <n v="2.9247549179432397"/>
    <n v="2.9247549179432397"/>
    <n v="2.9247549179432397"/>
    <n v="35.097059015318877"/>
    <n v="3.0159152536443385"/>
    <n v="3.0159152536443385"/>
    <n v="3.0159152536443385"/>
    <n v="3.0159152536443385"/>
    <n v="3.0159152536443385"/>
    <n v="3.0159152536443385"/>
    <n v="3.0159152536443385"/>
    <n v="3.0159152536443385"/>
    <n v="3.0159152536443385"/>
    <n v="3.0159152536443385"/>
    <n v="3.0159152536443385"/>
    <n v="3.0159152536443385"/>
    <n v="36.190983043732054"/>
  </r>
  <r>
    <s v="DE Florida"/>
    <x v="31"/>
    <s v="Regulated &amp; Renewable Energy"/>
    <s v="PEF Fossil Hydro Maintenance Univ of Florida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"/>
    <n v="4.1993105620070047E-2"/>
    <n v="4.1993105620070047E-2"/>
    <n v="8.103890855507502E-2"/>
    <n v="8.103890855507502E-2"/>
    <n v="8.103890855507502E-2"/>
    <n v="8.103890855507502E-2"/>
    <n v="8.103890855507502E-2"/>
    <n v="8.103890855507502E-2"/>
    <n v="0.5702196625705902"/>
    <n v="0.11717570793195946"/>
    <n v="0.11717570793195946"/>
    <n v="0.11717570793195946"/>
    <n v="0.11717570793195946"/>
    <n v="0.16572240550781955"/>
    <n v="0.16572240550781955"/>
    <n v="0.19239426741572108"/>
    <n v="0.19239426741572108"/>
    <n v="0.19239426741572108"/>
    <n v="0.93658306482045173"/>
    <n v="1.052749036556091"/>
    <n v="1.1236135980802249"/>
    <n v="4.4902761444474075"/>
    <n v="1.1236135980802249"/>
    <n v="1.1236135980802249"/>
    <n v="1.1236135980802249"/>
    <n v="1.1236135980802249"/>
    <n v="1.2745291775920831"/>
    <n v="1.2745291775920831"/>
    <n v="1.2745291775920831"/>
    <n v="1.2745291775920831"/>
    <n v="1.2745291775920831"/>
    <n v="1.2745291775920831"/>
    <n v="1.3300147980051611"/>
    <n v="1.3300147980051611"/>
    <n v="14.801659053883718"/>
    <n v="1.4816612078348146"/>
    <n v="1.4816612078348146"/>
    <n v="1.4816612078348146"/>
    <n v="1.4816612078348146"/>
    <n v="1.4816612078348146"/>
    <n v="1.4816612078348146"/>
    <n v="1.4816612078348146"/>
    <n v="1.4816612078348146"/>
    <n v="3.1742566325635813"/>
    <n v="3.1742566325635813"/>
    <n v="3.1742566325635813"/>
    <n v="3.3303549970271091"/>
    <n v="24.706414557396368"/>
    <n v="3.4378360312377327"/>
    <n v="3.4378360312377327"/>
    <n v="3.4378360312377327"/>
    <n v="3.4378360312377327"/>
    <n v="3.4378360312377327"/>
    <n v="3.4378360312377327"/>
    <n v="3.4378360312377327"/>
    <n v="3.4378360312377327"/>
    <n v="3.4378360312377327"/>
    <n v="3.4378360312377327"/>
    <n v="3.4378360312377327"/>
    <n v="3.4378360312377327"/>
    <n v="41.254032374852784"/>
    <n v="3.5449882474470078"/>
    <n v="3.5449882474470078"/>
    <n v="3.5449882474470078"/>
    <n v="3.5449882474470078"/>
    <n v="3.5449882474470078"/>
    <n v="3.5449882474470078"/>
    <n v="3.5449882474470078"/>
    <n v="3.5449882474470078"/>
    <n v="3.5449882474470078"/>
    <n v="3.5449882474470078"/>
    <n v="3.5449882474470078"/>
    <n v="3.5449882474470078"/>
    <n v="42.539858969364097"/>
  </r>
  <r>
    <s v="DE Florida"/>
    <x v="31"/>
    <s v="Regulated &amp; Renewable Energy"/>
    <s v="PEF Fossil Hydro Maintenance Univ of Florida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"/>
    <n v="1.3168092269530002E-2"/>
    <n v="1.3168092269530002E-2"/>
    <n v="2.5411976788047151E-2"/>
    <n v="2.5411976788047151E-2"/>
    <n v="2.5411976788047151E-2"/>
    <n v="2.5411976788047151E-2"/>
    <n v="2.5411976788047151E-2"/>
    <n v="2.5411976788047151E-2"/>
    <n v="0.17880804526734292"/>
    <n v="3.6743663299293919E-2"/>
    <n v="3.6743663299293919E-2"/>
    <n v="3.6743663299293919E-2"/>
    <n v="3.6743663299293919E-2"/>
    <n v="5.1966814424233926E-2"/>
    <n v="5.1966814424233926E-2"/>
    <n v="6.0330509688428666E-2"/>
    <n v="6.0330509688428666E-2"/>
    <n v="6.0330509688428666E-2"/>
    <n v="0.29369135798664309"/>
    <n v="0.33011839075326505"/>
    <n v="0.35233992143099602"/>
    <n v="1.4080494812818336"/>
    <n v="0.35233992143099602"/>
    <n v="0.35233992143099602"/>
    <n v="0.35233992143099602"/>
    <n v="0.35233992143099602"/>
    <n v="0.39966530837344755"/>
    <n v="0.39966530837344755"/>
    <n v="0.39966530837344755"/>
    <n v="0.39966530837344755"/>
    <n v="0.39966530837344755"/>
    <n v="0.39966530837344755"/>
    <n v="0.41706495965056817"/>
    <n v="0.41706495965056817"/>
    <n v="4.6414814552658044"/>
    <n v="0.46461893161752887"/>
    <n v="0.46461893161752887"/>
    <n v="0.46461893161752887"/>
    <n v="0.46461893161752887"/>
    <n v="0.46461893161752887"/>
    <n v="0.46461893161752887"/>
    <n v="0.46461893161752887"/>
    <n v="0.46461893161752887"/>
    <n v="0.99539038226592091"/>
    <n v="0.99539038226592091"/>
    <n v="0.99539038226592091"/>
    <n v="1.0443403742561741"/>
    <n v="7.7474629739941658"/>
    <n v="1.0780447439308598"/>
    <n v="1.0780447439308598"/>
    <n v="1.0780447439308598"/>
    <n v="1.0780447439308598"/>
    <n v="1.0780447439308598"/>
    <n v="1.0780447439308598"/>
    <n v="1.0780447439308598"/>
    <n v="1.0780447439308598"/>
    <n v="1.0780447439308598"/>
    <n v="1.0780447439308598"/>
    <n v="1.0780447439308598"/>
    <n v="1.0780447439308598"/>
    <n v="12.936536927170321"/>
    <n v="1.1116444881946357"/>
    <n v="1.1116444881946357"/>
    <n v="1.1116444881946357"/>
    <n v="1.1116444881946357"/>
    <n v="1.1116444881946357"/>
    <n v="1.1116444881946357"/>
    <n v="1.1116444881946357"/>
    <n v="1.1116444881946357"/>
    <n v="1.1116444881946357"/>
    <n v="1.1116444881946357"/>
    <n v="1.1116444881946357"/>
    <n v="1.1116444881946357"/>
    <n v="13.339733858335626"/>
  </r>
  <r>
    <s v="DE Florida"/>
    <x v="31"/>
    <s v="Regulated &amp; Renewable Energy"/>
    <s v="PEF Fossil Hydro Maintenance Univ of Florida Other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123124999999987"/>
    <n v="22.123124999999987"/>
    <n v="22.123124999999987"/>
    <n v="22.123124999999987"/>
    <n v="22.123124999999987"/>
    <n v="22.123124999999987"/>
    <n v="22.123124999999987"/>
    <n v="22.123124999999987"/>
    <n v="22.123124999999987"/>
    <n v="22.123124999999987"/>
    <n v="22.123124999999987"/>
    <n v="22.123124999999987"/>
    <n v="265.47749999999985"/>
  </r>
  <r>
    <s v="DE Florida"/>
    <x v="31"/>
    <s v="Regulated &amp; Renewable Energy"/>
    <s v="PEF Fossil Hydro Maintenance Univ of Florida Other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301233333333339"/>
    <n v="26.301233333333339"/>
    <n v="26.301233333333339"/>
    <n v="26.301233333333339"/>
    <n v="26.301233333333339"/>
    <n v="26.301233333333339"/>
    <n v="26.301233333333339"/>
    <n v="26.301233333333339"/>
    <n v="26.301233333333339"/>
    <n v="26.301233333333339"/>
    <n v="26.301233333333339"/>
    <n v="26.301233333333339"/>
    <n v="315.61480000000006"/>
  </r>
  <r>
    <s v="DE Florida"/>
    <x v="31"/>
    <s v="Regulated &amp; Renewable Energy"/>
    <s v="PEF Fossil Hydro Maintenance Univ of Florida Other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3.32159999999999"/>
    <n v="293.32159999999999"/>
    <n v="293.32159999999999"/>
    <n v="293.32159999999999"/>
    <n v="293.32159999999999"/>
    <n v="293.32159999999999"/>
    <n v="293.32159999999999"/>
    <n v="293.32159999999999"/>
    <n v="293.32159999999999"/>
    <n v="293.32159999999999"/>
    <n v="293.32159999999999"/>
    <n v="293.32159999999999"/>
    <n v="3519.8592000000008"/>
  </r>
  <r>
    <s v="DE Florida"/>
    <x v="31"/>
    <s v="Regulated &amp; Renewable Energy"/>
    <s v="PEF Fossil Hydro Maintenance Univ of Florida Other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868566666666668"/>
    <n v="13.868566666666668"/>
    <n v="13.868566666666668"/>
    <n v="13.868566666666668"/>
    <n v="13.868566666666668"/>
    <n v="13.868566666666668"/>
    <n v="13.868566666666668"/>
    <n v="13.868566666666668"/>
    <n v="13.868566666666668"/>
    <n v="13.868566666666668"/>
    <n v="13.868566666666668"/>
    <n v="13.868566666666668"/>
    <n v="166.42280000000005"/>
  </r>
  <r>
    <s v="DE Florida"/>
    <x v="31"/>
    <s v="Regulated &amp; Renewable Energy"/>
    <s v="PEF Fossil Hydro Maintenance Univ of Florida Other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300900000000006"/>
    <n v="16.300900000000006"/>
    <n v="16.300900000000006"/>
    <n v="16.300900000000006"/>
    <n v="16.300900000000006"/>
    <n v="16.300900000000006"/>
    <n v="16.300900000000006"/>
    <n v="16.300900000000006"/>
    <n v="16.300900000000006"/>
    <n v="16.300900000000006"/>
    <n v="16.300900000000006"/>
    <n v="16.300900000000006"/>
    <n v="195.61080000000013"/>
  </r>
  <r>
    <s v="DE Florida"/>
    <x v="31"/>
    <s v="Regulated &amp; Renewable Energy"/>
    <s v="PEF Fossil Hydro Maintenance Univ of Florida Other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1124333333333318"/>
    <n v="5.1124333333333318"/>
    <n v="5.1124333333333318"/>
    <n v="5.1124333333333318"/>
    <n v="5.1124333333333318"/>
    <n v="5.1124333333333318"/>
    <n v="5.1124333333333318"/>
    <n v="5.1124333333333318"/>
    <n v="5.1124333333333318"/>
    <n v="5.1124333333333318"/>
    <n v="5.1124333333333318"/>
    <n v="5.1124333333333318"/>
    <n v="61.349199999999968"/>
  </r>
  <r>
    <s v="DE Florida"/>
    <x v="31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0"/>
    <n v="0"/>
    <n v="0"/>
    <n v="2.8497462985770223"/>
    <n v="2.8497462985770223"/>
    <n v="2.8497462985770223"/>
    <n v="4.275452973924768"/>
    <n v="4.275452973924768"/>
    <n v="4.275452973924768"/>
    <n v="4.275452973924768"/>
    <n v="4.275452973924768"/>
    <n v="29.926503765354905"/>
    <n v="4.275452973924768"/>
    <n v="4.275452973924768"/>
    <n v="4.275452973924768"/>
    <n v="4.275452973924768"/>
    <n v="7.1385134603246536"/>
    <n v="7.1385134603246536"/>
    <n v="7.1385134603246536"/>
    <n v="7.1385134603246536"/>
    <n v="7.1385134603246536"/>
    <n v="7.1385134603246536"/>
    <n v="7.1385134603246536"/>
    <n v="7.1385134603246536"/>
    <n v="74.209919578296308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85.662161523895861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85.662161523895861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85.662161523895861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7.1385134603246536"/>
    <n v="85.662161523895861"/>
  </r>
  <r>
    <s v="DE Florida"/>
    <x v="31"/>
    <s v="Regulated &amp; Renewable Energy"/>
    <s v="PEF RRE Maint Bartow CT 1&amp;3 BG-341"/>
    <s v="AFUDC Not Eligible"/>
    <s v="Maintenance"/>
    <s v="Maintenance"/>
    <s v="Fossil Hydro"/>
    <s v="BG - Other Production Plant"/>
    <s v="~"/>
    <s v="PEF Bartow CT 1&amp;3-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9313940090639999E-2"/>
    <n v="0.58815830680096015"/>
    <n v="0.58815830680096015"/>
    <n v="0.58815830680096015"/>
    <n v="0.58815830680096015"/>
    <n v="0.58815830680096015"/>
    <n v="0.58815830680096015"/>
    <n v="3.6282637808964009"/>
    <n v="0.58815830680096015"/>
    <n v="0.58815830680096015"/>
    <n v="0.58815830680096015"/>
    <n v="0.58815830680096015"/>
    <n v="0.58815830680096015"/>
    <n v="0.58815830680096015"/>
    <n v="0.58815830680096015"/>
    <n v="0.58815830680096015"/>
    <n v="0.66730530957752032"/>
    <n v="0.66730530957752032"/>
    <n v="0.66730530957752032"/>
    <n v="0.66730530957752032"/>
    <n v="7.3744876927177607"/>
    <n v="0.78722260557624035"/>
    <n v="0.78722260557624035"/>
    <n v="0.78722260557624035"/>
    <n v="0.78722260557624035"/>
    <n v="0.78722260557624035"/>
    <n v="0.78722260557624035"/>
    <n v="0.78722260557624035"/>
    <n v="0.78722260557624035"/>
    <n v="0.78722260557624035"/>
    <n v="0.98982759352680039"/>
    <n v="0.98982759352680039"/>
    <n v="0.98982759352680039"/>
    <n v="10.054486230766567"/>
    <n v="1.1118141120481604"/>
    <n v="1.1118141120481604"/>
    <n v="1.1118141120481604"/>
    <n v="1.1118141120481604"/>
    <n v="1.1118141120481604"/>
    <n v="1.1118141120481604"/>
    <n v="1.1118141120481604"/>
    <n v="1.1118141120481604"/>
    <n v="1.1118141120481604"/>
    <n v="1.1118141120481604"/>
    <n v="1.1118141120481604"/>
    <n v="1.1118141120481604"/>
    <n v="13.341769344577921"/>
    <n v="1.2365331891563205"/>
    <n v="1.2365331891563205"/>
    <n v="1.2365331891563205"/>
    <n v="1.2365331891563205"/>
    <n v="1.2365331891563205"/>
    <n v="1.2365331891563205"/>
    <n v="1.2365331891563205"/>
    <n v="1.2365331891563205"/>
    <n v="1.2365331891563205"/>
    <n v="1.2365331891563205"/>
    <n v="1.2365331891563205"/>
    <n v="1.2365331891563205"/>
    <n v="14.838398269875846"/>
    <n v="1.2365331891563205"/>
    <n v="1.2365331891563205"/>
    <n v="1.2365331891563205"/>
    <n v="1.2365331891563205"/>
    <n v="1.2365331891563205"/>
    <n v="1.2365331891563205"/>
    <n v="1.2365331891563205"/>
    <n v="1.2365331891563205"/>
    <n v="1.2365331891563205"/>
    <n v="1.2365331891563205"/>
    <n v="1.2365331891563205"/>
    <n v="1.2365331891563205"/>
    <n v="14.838398269875846"/>
  </r>
  <r>
    <s v="DE Florida"/>
    <x v="31"/>
    <s v="Regulated &amp; Renewable Energy"/>
    <s v="PEF RRE Maint Bartow CT 1&amp;3 BG-342"/>
    <s v="AFUDC Not Eligible"/>
    <s v="Maintenance"/>
    <s v="Maintenance"/>
    <s v="Fossil Hydro"/>
    <s v="BG - Other Production Plant"/>
    <s v="~"/>
    <s v="PEF Bartow CT 1&amp;3-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3334932882526748"/>
    <n v="0.78972312832753688"/>
    <n v="0.78972312832753688"/>
    <n v="0.78972312832753688"/>
    <n v="0.78972312832753688"/>
    <n v="0.78972312832753688"/>
    <n v="0.78972312832753688"/>
    <n v="4.8716880987904885"/>
    <n v="0.78972312832753688"/>
    <n v="0.78972312832753688"/>
    <n v="0.78972312832753688"/>
    <n v="0.78972312832753688"/>
    <n v="0.78972312832753688"/>
    <n v="0.78972312832753688"/>
    <n v="0.78972312832753688"/>
    <n v="0.78972312832753688"/>
    <n v="0.89599420859233603"/>
    <n v="0.89599420859233603"/>
    <n v="0.89599420859233603"/>
    <n v="0.89599420859233603"/>
    <n v="9.9017618609896392"/>
    <n v="1.0570077674278426"/>
    <n v="1.0570077674278426"/>
    <n v="1.0570077674278426"/>
    <n v="1.0570077674278426"/>
    <n v="1.0570077674278426"/>
    <n v="1.0570077674278426"/>
    <n v="1.0570077674278426"/>
    <n v="1.0570077674278426"/>
    <n v="1.0570077674278426"/>
    <n v="1.3290465077617879"/>
    <n v="1.3290465077617879"/>
    <n v="1.3290465077617879"/>
    <n v="13.500209430135948"/>
    <n v="1.4928384221265623"/>
    <n v="1.4928384221265623"/>
    <n v="1.4928384221265623"/>
    <n v="1.4928384221265623"/>
    <n v="1.4928384221265623"/>
    <n v="1.4928384221265623"/>
    <n v="1.4928384221265623"/>
    <n v="1.4928384221265623"/>
    <n v="1.4928384221265623"/>
    <n v="1.4928384221265623"/>
    <n v="1.4928384221265623"/>
    <n v="1.4928384221265623"/>
    <n v="17.914061065518748"/>
    <n v="1.6602993567033322"/>
    <n v="1.6602993567033322"/>
    <n v="1.6602993567033322"/>
    <n v="1.6602993567033322"/>
    <n v="1.6602993567033322"/>
    <n v="1.6602993567033322"/>
    <n v="1.6602993567033322"/>
    <n v="1.6602993567033322"/>
    <n v="1.6602993567033322"/>
    <n v="1.6602993567033322"/>
    <n v="1.6602993567033322"/>
    <n v="1.6602993567033322"/>
    <n v="19.923592280439991"/>
    <n v="1.6602993567033322"/>
    <n v="1.6602993567033322"/>
    <n v="1.6602993567033322"/>
    <n v="1.6602993567033322"/>
    <n v="1.6602993567033322"/>
    <n v="1.6602993567033322"/>
    <n v="1.6602993567033322"/>
    <n v="1.6602993567033322"/>
    <n v="1.6602993567033322"/>
    <n v="1.6602993567033322"/>
    <n v="1.6602993567033322"/>
    <n v="1.6602993567033322"/>
    <n v="19.923592280439991"/>
  </r>
  <r>
    <s v="DE Florida"/>
    <x v="31"/>
    <s v="Regulated &amp; Renewable Energy"/>
    <s v="PEF RRE Maint Bartow CT 1&amp;3 BG-343"/>
    <s v="AFUDC Not Eligible"/>
    <s v="Maintenance"/>
    <s v="Maintenance"/>
    <s v="Fossil Hydro"/>
    <s v="BG - Other Production Plant"/>
    <s v="~"/>
    <s v="PEF Bartow CT 1&amp;3-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5042361872001979"/>
    <n v="2.6675046089979464"/>
    <n v="2.6675046089979464"/>
    <n v="2.6675046089979464"/>
    <n v="2.6675046089979464"/>
    <n v="2.6675046089979464"/>
    <n v="2.6675046089979464"/>
    <n v="16.455451272707698"/>
    <n v="2.6675046089979464"/>
    <n v="2.6675046089979464"/>
    <n v="2.6675046089979464"/>
    <n v="2.6675046089979464"/>
    <n v="2.6675046089979464"/>
    <n v="2.6675046089979464"/>
    <n v="2.6675046089979464"/>
    <n v="2.6675046089979464"/>
    <n v="3.0264640800341933"/>
    <n v="3.0264640800341933"/>
    <n v="3.0264640800341933"/>
    <n v="3.0264640800341933"/>
    <n v="33.445893192120352"/>
    <n v="3.5703311581258199"/>
    <n v="3.5703311581258199"/>
    <n v="3.5703311581258199"/>
    <n v="3.5703311581258199"/>
    <n v="3.5703311581258199"/>
    <n v="3.5703311581258199"/>
    <n v="3.5703311581258199"/>
    <n v="3.5703311581258199"/>
    <n v="3.5703311581258199"/>
    <n v="4.4892159769148989"/>
    <n v="4.4892159769148989"/>
    <n v="4.4892159769148989"/>
    <n v="45.600628353877077"/>
    <n v="5.0424677063025465"/>
    <n v="5.0424677063025465"/>
    <n v="5.0424677063025465"/>
    <n v="5.0424677063025465"/>
    <n v="5.0424677063025465"/>
    <n v="5.0424677063025465"/>
    <n v="5.0424677063025465"/>
    <n v="5.0424677063025465"/>
    <n v="5.0424677063025465"/>
    <n v="5.0424677063025465"/>
    <n v="5.0424677063025465"/>
    <n v="5.0424677063025465"/>
    <n v="60.509612475630554"/>
    <n v="5.6081125491434269"/>
    <n v="5.6081125491434269"/>
    <n v="5.6081125491434269"/>
    <n v="5.6081125491434269"/>
    <n v="5.6081125491434269"/>
    <n v="5.6081125491434269"/>
    <n v="5.6081125491434269"/>
    <n v="5.6081125491434269"/>
    <n v="5.6081125491434269"/>
    <n v="5.6081125491434269"/>
    <n v="5.6081125491434269"/>
    <n v="5.6081125491434269"/>
    <n v="67.29735058972112"/>
    <n v="5.6081125491434269"/>
    <n v="5.6081125491434269"/>
    <n v="5.6081125491434269"/>
    <n v="5.6081125491434269"/>
    <n v="5.6081125491434269"/>
    <n v="5.6081125491434269"/>
    <n v="5.6081125491434269"/>
    <n v="5.6081125491434269"/>
    <n v="5.6081125491434269"/>
    <n v="5.6081125491434269"/>
    <n v="5.6081125491434269"/>
    <n v="5.6081125491434269"/>
    <n v="67.29735058972112"/>
  </r>
  <r>
    <s v="DE Florida"/>
    <x v="31"/>
    <s v="Regulated &amp; Renewable Energy"/>
    <s v="PEF RRE Maint Bartow CT 1&amp;3 BG-344"/>
    <s v="AFUDC Not Eligible"/>
    <s v="Maintenance"/>
    <s v="Maintenance"/>
    <s v="Fossil Hydro"/>
    <s v="BG - Other Production Plant"/>
    <s v="~"/>
    <s v="PEF Bartow CT 1&amp;3-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1592869095887752"/>
    <n v="0.68655440033691051"/>
    <n v="0.68655440033691051"/>
    <n v="0.68655440033691051"/>
    <n v="0.68655440033691051"/>
    <n v="0.68655440033691051"/>
    <n v="0.68655440033691051"/>
    <n v="4.2352550929803403"/>
    <n v="0.68655440033691051"/>
    <n v="0.68655440033691051"/>
    <n v="0.68655440033691051"/>
    <n v="0.68655440033691051"/>
    <n v="0.68655440033691051"/>
    <n v="0.68655440033691051"/>
    <n v="0.68655440033691051"/>
    <n v="0.68655440033691051"/>
    <n v="0.77894232107423311"/>
    <n v="0.77894232107423311"/>
    <n v="0.77894232107423311"/>
    <n v="0.77894232107423311"/>
    <n v="8.6082044869922161"/>
    <n v="0.91892121160835327"/>
    <n v="0.91892121160835327"/>
    <n v="0.91892121160835327"/>
    <n v="0.91892121160835327"/>
    <n v="0.91892121160835327"/>
    <n v="0.91892121160835327"/>
    <n v="0.91892121160835327"/>
    <n v="0.91892121160835327"/>
    <n v="0.91892121160835327"/>
    <n v="1.1554210525512383"/>
    <n v="1.1554210525512383"/>
    <n v="1.1554210525512383"/>
    <n v="11.736554062128896"/>
    <n v="1.2978153367162359"/>
    <n v="1.2978153367162359"/>
    <n v="1.2978153367162359"/>
    <n v="1.2978153367162359"/>
    <n v="1.2978153367162359"/>
    <n v="1.2978153367162359"/>
    <n v="1.2978153367162359"/>
    <n v="1.2978153367162359"/>
    <n v="1.2978153367162359"/>
    <n v="1.2978153367162359"/>
    <n v="1.2978153367162359"/>
    <n v="1.2978153367162359"/>
    <n v="15.573784040594829"/>
    <n v="1.4433993235518461"/>
    <n v="1.4433993235518461"/>
    <n v="1.4433993235518461"/>
    <n v="1.4433993235518461"/>
    <n v="1.4433993235518461"/>
    <n v="1.4433993235518461"/>
    <n v="1.4433993235518461"/>
    <n v="1.4433993235518461"/>
    <n v="1.4433993235518461"/>
    <n v="1.4433993235518461"/>
    <n v="1.4433993235518461"/>
    <n v="1.4433993235518461"/>
    <n v="17.320791882622153"/>
    <n v="1.4433993235518461"/>
    <n v="1.4433993235518461"/>
    <n v="1.4433993235518461"/>
    <n v="1.4433993235518461"/>
    <n v="1.4433993235518461"/>
    <n v="1.4433993235518461"/>
    <n v="1.4433993235518461"/>
    <n v="1.4433993235518461"/>
    <n v="1.4433993235518461"/>
    <n v="1.4433993235518461"/>
    <n v="1.4433993235518461"/>
    <n v="1.4433993235518461"/>
    <n v="17.320791882622153"/>
  </r>
  <r>
    <s v="DE Florida"/>
    <x v="31"/>
    <s v="Regulated &amp; Renewable Energy"/>
    <s v="PEF RRE Maint Bartow CT 1&amp;3 BG-345"/>
    <s v="AFUDC Not Eligible"/>
    <s v="Maintenance"/>
    <s v="Maintenance"/>
    <s v="Fossil Hydro"/>
    <s v="BG - Other Production Plant"/>
    <s v="~"/>
    <s v="PEF Bartow CT 1&amp;3-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4507650805031991"/>
    <n v="0.8591739815538133"/>
    <n v="0.8591739815538133"/>
    <n v="0.8591739815538133"/>
    <n v="0.8591739815538133"/>
    <n v="0.8591739815538133"/>
    <n v="0.8591739815538133"/>
    <n v="5.3001203973731998"/>
    <n v="0.8591739815538133"/>
    <n v="0.8591739815538133"/>
    <n v="0.8591739815538133"/>
    <n v="0.8591739815538133"/>
    <n v="0.8591739815538133"/>
    <n v="0.8591739815538133"/>
    <n v="0.8591739815538133"/>
    <n v="0.8591739815538133"/>
    <n v="0.97479089067042668"/>
    <n v="0.97479089067042668"/>
    <n v="0.97479089067042668"/>
    <n v="0.97479089067042668"/>
    <n v="10.772555415112214"/>
    <n v="1.1499645122431201"/>
    <n v="1.1499645122431201"/>
    <n v="1.1499645122431201"/>
    <n v="1.1499645122431201"/>
    <n v="1.1499645122431201"/>
    <n v="1.1499645122431201"/>
    <n v="1.1499645122431201"/>
    <n v="1.1499645122431201"/>
    <n v="1.1499645122431201"/>
    <n v="1.4459272354884001"/>
    <n v="1.4459272354884001"/>
    <n v="1.4459272354884001"/>
    <n v="14.687462316653278"/>
    <n v="1.6241235503274136"/>
    <n v="1.6241235503274136"/>
    <n v="1.6241235503274136"/>
    <n v="1.6241235503274136"/>
    <n v="1.6241235503274136"/>
    <n v="1.6241235503274136"/>
    <n v="1.6241235503274136"/>
    <n v="1.6241235503274136"/>
    <n v="1.6241235503274136"/>
    <n v="1.6241235503274136"/>
    <n v="1.6241235503274136"/>
    <n v="1.6241235503274136"/>
    <n v="19.489482603928963"/>
    <n v="1.8063115511014936"/>
    <n v="1.8063115511014936"/>
    <n v="1.8063115511014936"/>
    <n v="1.8063115511014936"/>
    <n v="1.8063115511014936"/>
    <n v="1.8063115511014936"/>
    <n v="1.8063115511014936"/>
    <n v="1.8063115511014936"/>
    <n v="1.8063115511014936"/>
    <n v="1.8063115511014936"/>
    <n v="1.8063115511014936"/>
    <n v="1.8063115511014936"/>
    <n v="21.675738613217927"/>
    <n v="1.8063115511014936"/>
    <n v="1.8063115511014936"/>
    <n v="1.8063115511014936"/>
    <n v="1.8063115511014936"/>
    <n v="1.8063115511014936"/>
    <n v="1.8063115511014936"/>
    <n v="1.8063115511014936"/>
    <n v="1.8063115511014936"/>
    <n v="1.8063115511014936"/>
    <n v="1.8063115511014936"/>
    <n v="1.8063115511014936"/>
    <n v="1.8063115511014936"/>
    <n v="21.675738613217927"/>
  </r>
  <r>
    <s v="DE Florida"/>
    <x v="31"/>
    <s v="Regulated &amp; Renewable Energy"/>
    <s v="PEF RRE Maint Bartow CT 1&amp;3 BG-346"/>
    <s v="AFUDC Not Eligible"/>
    <s v="Maintenance"/>
    <s v="Maintenance"/>
    <s v="Fossil Hydro"/>
    <s v="BG - Other Production Plant"/>
    <s v="~"/>
    <s v="PEF Bartow CT 1&amp;3-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8213864525500006E-3"/>
    <n v="4.63199165048667E-2"/>
    <n v="4.63199165048667E-2"/>
    <n v="4.63199165048667E-2"/>
    <n v="4.63199165048667E-2"/>
    <n v="4.63199165048667E-2"/>
    <n v="4.63199165048667E-2"/>
    <n v="0.2857408854817502"/>
    <n v="4.63199165048667E-2"/>
    <n v="4.63199165048667E-2"/>
    <n v="4.63199165048667E-2"/>
    <n v="4.63199165048667E-2"/>
    <n v="4.63199165048667E-2"/>
    <n v="4.63199165048667E-2"/>
    <n v="4.63199165048667E-2"/>
    <n v="4.63199165048667E-2"/>
    <n v="5.2553072642983367E-2"/>
    <n v="5.2553072642983367E-2"/>
    <n v="5.2553072642983367E-2"/>
    <n v="5.2553072642983367E-2"/>
    <n v="0.58077162261086712"/>
    <n v="6.1997059192050043E-2"/>
    <n v="6.1997059192050043E-2"/>
    <n v="6.1997059192050043E-2"/>
    <n v="6.1997059192050043E-2"/>
    <n v="6.1997059192050043E-2"/>
    <n v="6.1997059192050043E-2"/>
    <n v="6.1997059192050043E-2"/>
    <n v="6.1997059192050043E-2"/>
    <n v="6.1997059192050043E-2"/>
    <n v="7.7953045899750037E-2"/>
    <n v="7.7953045899750037E-2"/>
    <n v="7.7953045899750037E-2"/>
    <n v="0.79183267042770056"/>
    <n v="8.7559992341366716E-2"/>
    <n v="8.7559992341366716E-2"/>
    <n v="8.7559992341366716E-2"/>
    <n v="8.7559992341366716E-2"/>
    <n v="8.7559992341366716E-2"/>
    <n v="8.7559992341366716E-2"/>
    <n v="8.7559992341366716E-2"/>
    <n v="8.7559992341366716E-2"/>
    <n v="8.7559992341366716E-2"/>
    <n v="8.7559992341366716E-2"/>
    <n v="8.7559992341366716E-2"/>
    <n v="8.7559992341366716E-2"/>
    <n v="1.0507199080964005"/>
    <n v="9.7382139153566721E-2"/>
    <n v="9.7382139153566721E-2"/>
    <n v="9.7382139153566721E-2"/>
    <n v="9.7382139153566721E-2"/>
    <n v="9.7382139153566721E-2"/>
    <n v="9.7382139153566721E-2"/>
    <n v="9.7382139153566721E-2"/>
    <n v="9.7382139153566721E-2"/>
    <n v="9.7382139153566721E-2"/>
    <n v="9.7382139153566721E-2"/>
    <n v="9.7382139153566721E-2"/>
    <n v="9.7382139153566721E-2"/>
    <n v="1.1685856698428008"/>
    <n v="9.7382139153566721E-2"/>
    <n v="9.7382139153566721E-2"/>
    <n v="9.7382139153566721E-2"/>
    <n v="9.7382139153566721E-2"/>
    <n v="9.7382139153566721E-2"/>
    <n v="9.7382139153566721E-2"/>
    <n v="9.7382139153566721E-2"/>
    <n v="9.7382139153566721E-2"/>
    <n v="9.7382139153566721E-2"/>
    <n v="9.7382139153566721E-2"/>
    <n v="9.7382139153566721E-2"/>
    <n v="9.7382139153566721E-2"/>
    <n v="1.1685856698428008"/>
  </r>
  <r>
    <s v="DE Florida"/>
    <x v="31"/>
    <s v="Regulated &amp; Renewable Energy"/>
    <s v="PEF RRE Maint Bartow CT 2&amp;4 BG"/>
    <s v="AFUDC Not Eligible"/>
    <s v="Maintenance"/>
    <s v="Maintenance"/>
    <s v="Fossil Hydro"/>
    <s v="BG - Other Production Plant"/>
    <s v="~"/>
    <s v="PEF Bartow CT 2&amp;4-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893199249999991"/>
    <n v="21.893199249999991"/>
    <n v="21.893199249999991"/>
    <n v="21.893199249999991"/>
    <n v="21.893199249999991"/>
    <n v="21.893199249999991"/>
    <n v="21.893199249999991"/>
    <n v="21.893199249999991"/>
    <n v="21.893199249999991"/>
    <n v="21.893199249999991"/>
    <n v="21.893199249999991"/>
    <n v="21.893199249999991"/>
    <n v="262.71839099999983"/>
    <n v="21.893199249999991"/>
    <n v="21.893199249999991"/>
    <n v="21.893199249999991"/>
    <n v="21.893199249999991"/>
    <n v="21.893199249999991"/>
    <n v="21.893199249999991"/>
    <n v="21.893199249999991"/>
    <n v="21.893199249999991"/>
    <n v="21.893199249999991"/>
    <n v="21.893199249999991"/>
    <n v="21.893199249999991"/>
    <n v="21.893199249999991"/>
    <n v="262.71839099999983"/>
    <n v="21.893199249999991"/>
    <n v="21.893199249999991"/>
    <n v="21.893199249999991"/>
    <n v="21.893199249999991"/>
    <n v="21.893199249999991"/>
    <n v="21.893199249999991"/>
    <n v="21.893199249999991"/>
    <n v="21.893199249999991"/>
    <n v="21.893199249999991"/>
    <n v="21.893199249999991"/>
    <n v="21.893199249999991"/>
    <n v="21.893199249999991"/>
    <n v="262.71839099999983"/>
    <n v="21.893199249999991"/>
    <n v="21.893199249999991"/>
    <n v="21.893199249999991"/>
    <n v="21.893199249999991"/>
    <n v="21.893199249999991"/>
    <n v="21.893199249999991"/>
    <n v="21.893199249999991"/>
    <n v="21.893199249999991"/>
    <n v="21.893199249999991"/>
    <n v="21.893199249999991"/>
    <n v="21.893199249999991"/>
    <n v="21.893199249999991"/>
    <n v="262.71839099999983"/>
    <n v="21.893199249999991"/>
    <n v="21.893199249999991"/>
    <n v="21.893199249999991"/>
    <n v="21.893199249999991"/>
    <n v="21.893199249999991"/>
    <n v="21.893199249999991"/>
    <n v="21.893199249999991"/>
    <n v="21.893199249999991"/>
    <n v="21.893199249999991"/>
    <n v="21.893199249999991"/>
    <n v="21.893199249999991"/>
    <n v="21.893199249999991"/>
    <n v="262.71839099999983"/>
  </r>
  <r>
    <s v="DE Florida"/>
    <x v="31"/>
    <s v="Regulated &amp; Renewable Energy"/>
    <s v="PEF RRE Maint Bartow CT 2&amp;4 BG-341"/>
    <s v="AFUDC Not Eligible"/>
    <s v="Maintenance"/>
    <s v="Maintenance"/>
    <s v="Fossil Hydro"/>
    <s v="BG - Other Production Plant"/>
    <s v="~"/>
    <s v="PEF Bartow CT 2&amp;4-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762924735208395E-2"/>
    <n v="6.6762924735208395E-2"/>
    <n v="6.6762924735208395E-2"/>
    <n v="6.6762924735208395E-2"/>
    <n v="6.6762924735208395E-2"/>
    <n v="6.6762924735208395E-2"/>
    <n v="6.6762924735208395E-2"/>
    <n v="6.6762924735208395E-2"/>
    <n v="6.6762924735208395E-2"/>
    <n v="6.6762924735208395E-2"/>
    <n v="6.6762924735208395E-2"/>
    <n v="6.6762924735208395E-2"/>
    <n v="0.80115509682250075"/>
    <n v="0.15575558034256262"/>
    <n v="0.15575558034256262"/>
    <n v="0.15575558034256262"/>
    <n v="0.15575558034256262"/>
    <n v="0.15575558034256262"/>
    <n v="0.15575558034256262"/>
    <n v="0.15575558034256262"/>
    <n v="0.15575558034256262"/>
    <n v="0.15575558034256262"/>
    <n v="0.15575558034256262"/>
    <n v="0.15575558034256262"/>
    <n v="0.15575558034256262"/>
    <n v="1.8690669641107511"/>
    <n v="0.15575558034256262"/>
    <n v="0.15575558034256262"/>
    <n v="0.15575558034256262"/>
    <n v="0.15575558034256262"/>
    <n v="0.15575558034256262"/>
    <n v="0.15575558034256262"/>
    <n v="0.15575558034256262"/>
    <n v="0.15575558034256262"/>
    <n v="0.15575558034256262"/>
    <n v="0.15575558034256262"/>
    <n v="0.15575558034256262"/>
    <n v="0.15575558034256262"/>
    <n v="1.8690669641107511"/>
    <n v="0.15575558034256262"/>
    <n v="0.15575558034256262"/>
    <n v="0.15575558034256262"/>
    <n v="0.15575558034256262"/>
    <n v="0.15575558034256262"/>
    <n v="0.15575558034256262"/>
    <n v="0.15575558034256262"/>
    <n v="0.15575558034256262"/>
    <n v="0.15575558034256262"/>
    <n v="0.15575558034256262"/>
    <n v="0.15575558034256262"/>
    <n v="0.15575558034256262"/>
    <n v="1.8690669641107511"/>
    <n v="0.15575558034256262"/>
    <n v="0.15575558034256262"/>
    <n v="0.15575558034256262"/>
    <n v="0.15575558034256262"/>
    <n v="0.15575558034256262"/>
    <n v="0.15575558034256262"/>
    <n v="0.15575558034256262"/>
    <n v="0.15575558034256262"/>
    <n v="0.15575558034256262"/>
    <n v="0.15575558034256262"/>
    <n v="0.15575558034256262"/>
    <n v="0.15575558034256262"/>
    <n v="1.8690669641107511"/>
  </r>
  <r>
    <s v="DE Florida"/>
    <x v="31"/>
    <s v="Regulated &amp; Renewable Energy"/>
    <s v="PEF RRE Maint Bartow CT 2&amp;4 BG-342"/>
    <s v="AFUDC Not Eligible"/>
    <s v="Maintenance"/>
    <s v="Maintenance"/>
    <s v="Fossil Hydro"/>
    <s v="BG - Other Production Plant"/>
    <s v="~"/>
    <s v="PEF Bartow CT 2&amp;4-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345023102499969E-2"/>
    <n v="2.2345023102499969E-2"/>
    <n v="2.2345023102499969E-2"/>
    <n v="2.2345023102499969E-2"/>
    <n v="2.2345023102499969E-2"/>
    <n v="2.2345023102499969E-2"/>
    <n v="2.2345023102499969E-2"/>
    <n v="2.2345023102499969E-2"/>
    <n v="2.2345023102499969E-2"/>
    <n v="2.2345023102499969E-2"/>
    <n v="2.2345023102499969E-2"/>
    <n v="2.2345023102499969E-2"/>
    <n v="0.26814027722999961"/>
    <n v="5.2130161386749925E-2"/>
    <n v="5.2130161386749925E-2"/>
    <n v="5.2130161386749925E-2"/>
    <n v="5.2130161386749925E-2"/>
    <n v="5.2130161386749925E-2"/>
    <n v="5.2130161386749925E-2"/>
    <n v="5.2130161386749925E-2"/>
    <n v="5.2130161386749925E-2"/>
    <n v="5.2130161386749925E-2"/>
    <n v="5.2130161386749925E-2"/>
    <n v="5.2130161386749925E-2"/>
    <n v="5.2130161386749925E-2"/>
    <n v="0.62556193664099924"/>
    <n v="5.2130161386749925E-2"/>
    <n v="5.2130161386749925E-2"/>
    <n v="5.2130161386749925E-2"/>
    <n v="5.2130161386749925E-2"/>
    <n v="5.2130161386749925E-2"/>
    <n v="5.2130161386749925E-2"/>
    <n v="5.2130161386749925E-2"/>
    <n v="5.2130161386749925E-2"/>
    <n v="5.2130161386749925E-2"/>
    <n v="5.2130161386749925E-2"/>
    <n v="5.2130161386749925E-2"/>
    <n v="5.2130161386749925E-2"/>
    <n v="0.62556193664099924"/>
    <n v="5.2130161386749925E-2"/>
    <n v="5.2130161386749925E-2"/>
    <n v="5.2130161386749925E-2"/>
    <n v="5.2130161386749925E-2"/>
    <n v="5.2130161386749925E-2"/>
    <n v="5.2130161386749925E-2"/>
    <n v="5.2130161386749925E-2"/>
    <n v="5.2130161386749925E-2"/>
    <n v="5.2130161386749925E-2"/>
    <n v="5.2130161386749925E-2"/>
    <n v="5.2130161386749925E-2"/>
    <n v="5.2130161386749925E-2"/>
    <n v="0.62556193664099924"/>
    <n v="5.2130161386749925E-2"/>
    <n v="5.2130161386749925E-2"/>
    <n v="5.2130161386749925E-2"/>
    <n v="5.2130161386749925E-2"/>
    <n v="5.2130161386749925E-2"/>
    <n v="5.2130161386749925E-2"/>
    <n v="5.2130161386749925E-2"/>
    <n v="5.2130161386749925E-2"/>
    <n v="5.2130161386749925E-2"/>
    <n v="5.2130161386749925E-2"/>
    <n v="5.2130161386749925E-2"/>
    <n v="5.2130161386749925E-2"/>
    <n v="0.62556193664099924"/>
  </r>
  <r>
    <s v="DE Florida"/>
    <x v="31"/>
    <s v="Regulated &amp; Renewable Energy"/>
    <s v="PEF RRE Maint Bartow CT 2&amp;4 BG-343"/>
    <s v="AFUDC Not Eligible"/>
    <s v="Maintenance"/>
    <s v="Maintenance"/>
    <s v="Fossil Hydro"/>
    <s v="BG - Other Production Plant"/>
    <s v="~"/>
    <s v="PEF Bartow CT 2&amp;4-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0548421411595834"/>
    <n v="6.0548421411595834"/>
    <n v="6.0548421411595834"/>
    <n v="6.0548421411595834"/>
    <n v="6.0548421411595834"/>
    <n v="6.0548421411595834"/>
    <n v="6.0548421411595834"/>
    <n v="6.0548421411595834"/>
    <n v="6.0548421411595834"/>
    <n v="6.0548421411595834"/>
    <n v="6.0548421411595834"/>
    <n v="6.0548421411595834"/>
    <n v="72.65810569391500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44.23153330083051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44.23153330083051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44.23153330083051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2.019294441735875"/>
    <n v="144.23153330083051"/>
  </r>
  <r>
    <s v="DE Florida"/>
    <x v="31"/>
    <s v="Regulated &amp; Renewable Energy"/>
    <s v="PEF RRE Maint Bartow CT 2&amp;4 BG-344"/>
    <s v="AFUDC Not Eligible"/>
    <s v="Maintenance"/>
    <s v="Maintenance"/>
    <s v="Fossil Hydro"/>
    <s v="BG - Other Production Plant"/>
    <s v="~"/>
    <s v="PEF Bartow CT 2&amp;4-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6199300652375022"/>
    <n v="0.36199300652375022"/>
    <n v="0.36199300652375022"/>
    <n v="0.36199300652375022"/>
    <n v="0.36199300652375022"/>
    <n v="0.36199300652375022"/>
    <n v="0.36199300652375022"/>
    <n v="0.36199300652375022"/>
    <n v="0.36199300652375022"/>
    <n v="0.36199300652375022"/>
    <n v="0.36199300652375022"/>
    <n v="0.36199300652375022"/>
    <n v="4.3439160782850035"/>
    <n v="0.84451708840912554"/>
    <n v="0.84451708840912554"/>
    <n v="0.84451708840912554"/>
    <n v="0.84451708840912554"/>
    <n v="0.84451708840912554"/>
    <n v="0.84451708840912554"/>
    <n v="0.84451708840912554"/>
    <n v="0.84451708840912554"/>
    <n v="0.84451708840912554"/>
    <n v="0.84451708840912554"/>
    <n v="0.84451708840912554"/>
    <n v="0.84451708840912554"/>
    <n v="10.134205060909503"/>
    <n v="0.84451708840912554"/>
    <n v="0.84451708840912554"/>
    <n v="0.84451708840912554"/>
    <n v="0.84451708840912554"/>
    <n v="0.84451708840912554"/>
    <n v="0.84451708840912554"/>
    <n v="0.84451708840912554"/>
    <n v="0.84451708840912554"/>
    <n v="0.84451708840912554"/>
    <n v="0.84451708840912554"/>
    <n v="0.84451708840912554"/>
    <n v="0.84451708840912554"/>
    <n v="10.134205060909503"/>
    <n v="0.84451708840912554"/>
    <n v="0.84451708840912554"/>
    <n v="0.84451708840912554"/>
    <n v="0.84451708840912554"/>
    <n v="0.84451708840912554"/>
    <n v="0.84451708840912554"/>
    <n v="0.84451708840912554"/>
    <n v="0.84451708840912554"/>
    <n v="0.84451708840912554"/>
    <n v="0.84451708840912554"/>
    <n v="0.84451708840912554"/>
    <n v="0.84451708840912554"/>
    <n v="10.134205060909503"/>
    <n v="0.84451708840912554"/>
    <n v="0.84451708840912554"/>
    <n v="0.84451708840912554"/>
    <n v="0.84451708840912554"/>
    <n v="0.84451708840912554"/>
    <n v="0.84451708840912554"/>
    <n v="0.84451708840912554"/>
    <n v="0.84451708840912554"/>
    <n v="0.84451708840912554"/>
    <n v="0.84451708840912554"/>
    <n v="0.84451708840912554"/>
    <n v="0.84451708840912554"/>
    <n v="10.134205060909503"/>
  </r>
  <r>
    <s v="DE Florida"/>
    <x v="31"/>
    <s v="Regulated &amp; Renewable Energy"/>
    <s v="PEF RRE Maint Bartow CT 2&amp;4 BG-345"/>
    <s v="AFUDC Not Eligible"/>
    <s v="Maintenance"/>
    <s v="Maintenance"/>
    <s v="Fossil Hydro"/>
    <s v="BG - Other Production Plant"/>
    <s v="~"/>
    <s v="PEF Bartow CT 2&amp;4-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650397645833336E-2"/>
    <n v="4.650397645833336E-2"/>
    <n v="4.650397645833336E-2"/>
    <n v="4.650397645833336E-2"/>
    <n v="4.650397645833336E-2"/>
    <n v="4.650397645833336E-2"/>
    <n v="4.650397645833336E-2"/>
    <n v="4.650397645833336E-2"/>
    <n v="4.650397645833336E-2"/>
    <n v="4.650397645833336E-2"/>
    <n v="4.650397645833336E-2"/>
    <n v="4.650397645833336E-2"/>
    <n v="0.55804771750000037"/>
    <n v="0.10849215893750003"/>
    <n v="0.10849215893750003"/>
    <n v="0.10849215893750003"/>
    <n v="0.10849215893750003"/>
    <n v="0.10849215893750003"/>
    <n v="0.10849215893750003"/>
    <n v="0.10849215893750003"/>
    <n v="0.10849215893750003"/>
    <n v="0.10849215893750003"/>
    <n v="0.10849215893750003"/>
    <n v="0.10849215893750003"/>
    <n v="0.10849215893750003"/>
    <n v="1.3019059072500008"/>
    <n v="0.10849215893750003"/>
    <n v="0.10849215893750003"/>
    <n v="0.10849215893750003"/>
    <n v="0.10849215893750003"/>
    <n v="0.10849215893750003"/>
    <n v="0.10849215893750003"/>
    <n v="0.10849215893750003"/>
    <n v="0.10849215893750003"/>
    <n v="0.10849215893750003"/>
    <n v="0.10849215893750003"/>
    <n v="0.10849215893750003"/>
    <n v="0.10849215893750003"/>
    <n v="1.3019059072500008"/>
    <n v="0.10849215893750003"/>
    <n v="0.10849215893750003"/>
    <n v="0.10849215893750003"/>
    <n v="0.10849215893750003"/>
    <n v="0.10849215893750003"/>
    <n v="0.10849215893750003"/>
    <n v="0.10849215893750003"/>
    <n v="0.10849215893750003"/>
    <n v="0.10849215893750003"/>
    <n v="0.10849215893750003"/>
    <n v="0.10849215893750003"/>
    <n v="0.10849215893750003"/>
    <n v="1.3019059072500008"/>
    <n v="0.10849215893750003"/>
    <n v="0.10849215893750003"/>
    <n v="0.10849215893750003"/>
    <n v="0.10849215893750003"/>
    <n v="0.10849215893750003"/>
    <n v="0.10849215893750003"/>
    <n v="0.10849215893750003"/>
    <n v="0.10849215893750003"/>
    <n v="0.10849215893750003"/>
    <n v="0.10849215893750003"/>
    <n v="0.10849215893750003"/>
    <n v="0.10849215893750003"/>
    <n v="1.3019059072500008"/>
  </r>
  <r>
    <s v="DE Florida"/>
    <x v="31"/>
    <s v="Regulated &amp; Renewable Energy"/>
    <s v="PEF RRE Maint Bartow CT 2&amp;4 BG-346"/>
    <s v="AFUDC Not Eligible"/>
    <s v="Maintenance"/>
    <s v="Maintenance"/>
    <s v="Fossil Hydro"/>
    <s v="BG - Other Production Plant"/>
    <s v="~"/>
    <s v="PEF Bartow CT 2&amp;4-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087785662499995E-3"/>
    <n v="1.0087785662499995E-3"/>
    <n v="1.0087785662499995E-3"/>
    <n v="1.0087785662499995E-3"/>
    <n v="1.0087785662499995E-3"/>
    <n v="1.0087785662499995E-3"/>
    <n v="1.0087785662499995E-3"/>
    <n v="1.0087785662499995E-3"/>
    <n v="1.0087785662499995E-3"/>
    <n v="1.0087785662499995E-3"/>
    <n v="1.0087785662499995E-3"/>
    <n v="1.0087785662499995E-3"/>
    <n v="1.2105342794999996E-2"/>
    <n v="2.353445293874999E-3"/>
    <n v="2.353445293874999E-3"/>
    <n v="2.353445293874999E-3"/>
    <n v="2.353445293874999E-3"/>
    <n v="2.353445293874999E-3"/>
    <n v="2.353445293874999E-3"/>
    <n v="2.353445293874999E-3"/>
    <n v="2.353445293874999E-3"/>
    <n v="2.353445293874999E-3"/>
    <n v="2.353445293874999E-3"/>
    <n v="2.353445293874999E-3"/>
    <n v="2.353445293874999E-3"/>
    <n v="2.8241343526499995E-2"/>
    <n v="2.353445293874999E-3"/>
    <n v="2.353445293874999E-3"/>
    <n v="2.353445293874999E-3"/>
    <n v="2.353445293874999E-3"/>
    <n v="2.353445293874999E-3"/>
    <n v="2.353445293874999E-3"/>
    <n v="2.353445293874999E-3"/>
    <n v="2.353445293874999E-3"/>
    <n v="2.353445293874999E-3"/>
    <n v="2.353445293874999E-3"/>
    <n v="2.353445293874999E-3"/>
    <n v="2.353445293874999E-3"/>
    <n v="2.8241343526499995E-2"/>
    <n v="2.353445293874999E-3"/>
    <n v="2.353445293874999E-3"/>
    <n v="2.353445293874999E-3"/>
    <n v="2.353445293874999E-3"/>
    <n v="2.353445293874999E-3"/>
    <n v="2.353445293874999E-3"/>
    <n v="2.353445293874999E-3"/>
    <n v="2.353445293874999E-3"/>
    <n v="2.353445293874999E-3"/>
    <n v="2.353445293874999E-3"/>
    <n v="2.353445293874999E-3"/>
    <n v="2.353445293874999E-3"/>
    <n v="2.8241343526499995E-2"/>
    <n v="2.353445293874999E-3"/>
    <n v="2.353445293874999E-3"/>
    <n v="2.353445293874999E-3"/>
    <n v="2.353445293874999E-3"/>
    <n v="2.353445293874999E-3"/>
    <n v="2.353445293874999E-3"/>
    <n v="2.353445293874999E-3"/>
    <n v="2.353445293874999E-3"/>
    <n v="2.353445293874999E-3"/>
    <n v="2.353445293874999E-3"/>
    <n v="2.353445293874999E-3"/>
    <n v="2.353445293874999E-3"/>
    <n v="2.8241343526499995E-2"/>
  </r>
  <r>
    <s v="DE Florida"/>
    <x v="31"/>
    <s v="Regulated &amp; Renewable Energy"/>
    <s v="PEF RRE Maint Maint VS-343"/>
    <s v="AFUDC Not Eligible"/>
    <s v="Maintenance"/>
    <s v="Maintenance"/>
    <s v="Fossil Hydro"/>
    <s v="VS - Other - Intangible Plant - Software"/>
    <s v="~"/>
    <s v="PEF RUSD Communic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8.26320000000001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8.26320000000001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8.26320000000001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8.26320000000001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.3552666666666675"/>
    <n v="28.263200000000015"/>
  </r>
  <r>
    <s v="DE Florida"/>
    <x v="31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0"/>
    <n v="0"/>
    <n v="0"/>
    <n v="0"/>
    <n v="0"/>
    <n v="0"/>
    <n v="0"/>
    <n v="0"/>
    <n v="0"/>
    <n v="0"/>
    <n v="0"/>
    <n v="0"/>
    <n v="0"/>
    <n v="0"/>
    <n v="0"/>
    <n v="0"/>
    <n v="53.55206378571431"/>
    <n v="53.55206378571431"/>
    <n v="53.55206378571431"/>
    <n v="53.55206378571431"/>
    <n v="53.55206378571431"/>
    <n v="53.55206378571431"/>
    <n v="53.55206378571431"/>
    <n v="53.55206378571431"/>
    <n v="53.55206378571431"/>
    <n v="481.96857407142886"/>
    <n v="53.55206378571431"/>
    <n v="53.55206378571431"/>
    <n v="53.55206378571431"/>
    <n v="53.55206378571431"/>
    <n v="53.55206378571431"/>
    <n v="53.55206378571431"/>
    <n v="53.55206378571431"/>
    <n v="53.55206378571431"/>
    <n v="53.55206378571431"/>
    <n v="53.55206378571431"/>
    <n v="53.55206378571431"/>
    <n v="53.55206378571431"/>
    <n v="642.62476542857166"/>
    <n v="53.55206378571431"/>
    <n v="53.55206378571431"/>
    <n v="53.55206378571431"/>
    <n v="53.55206378571431"/>
    <n v="53.55206378571431"/>
    <n v="53.55206378571431"/>
    <n v="53.55206378571431"/>
    <n v="53.55206378571431"/>
    <n v="53.55206378571431"/>
    <n v="53.55206378571431"/>
    <n v="53.55206378571431"/>
    <n v="53.55206378571431"/>
    <n v="642.62476542857166"/>
    <n v="53.55206378571431"/>
    <n v="53.55206378571431"/>
    <n v="53.55206378571431"/>
    <n v="53.55206378571431"/>
    <n v="53.55206378571431"/>
    <n v="53.55206378571431"/>
    <n v="53.55206378571431"/>
    <n v="53.55206378571431"/>
    <n v="53.55206378571431"/>
    <n v="53.55206378571431"/>
    <n v="53.55206378571431"/>
    <n v="53.55206378571431"/>
    <n v="642.62476542857166"/>
    <n v="53.55206378571431"/>
    <n v="53.55206378571431"/>
    <n v="53.55206378571431"/>
    <n v="53.55206378571431"/>
    <n v="53.55206378571431"/>
    <n v="53.55206378571431"/>
    <n v="53.55206378571431"/>
    <n v="53.55206378571431"/>
    <n v="53.55206378571431"/>
    <n v="53.55206378571431"/>
    <n v="53.55206378571431"/>
    <n v="53.55206378571431"/>
    <n v="642.62476542857166"/>
    <n v="53.55206378571431"/>
    <n v="53.55206378571431"/>
    <n v="53.55206378571431"/>
    <n v="53.55206378571431"/>
    <n v="53.55206378571431"/>
    <n v="53.55206378571431"/>
    <n v="53.55206378571431"/>
    <n v="53.55206378571431"/>
    <n v="53.55206378571431"/>
    <n v="53.55206378571431"/>
    <n v="53.55206378571431"/>
    <n v="53.55206378571431"/>
    <n v="642.62476542857166"/>
  </r>
  <r>
    <s v="DE Florida"/>
    <x v="31"/>
    <s v="Regulated Utility Other"/>
    <s v="PEF Reg Other Facilities Maint SA"/>
    <s v="AFUDC Not Eligible"/>
    <s v="Maintenance"/>
    <s v="Maintenance"/>
    <s v="Regulated Utility Other"/>
    <s v="SA - Gen. Bldg. &amp; Oper. Centers"/>
    <s v="~"/>
    <s v="D GEN 390 5Z-STRUCT &amp; IMPROVE-50220"/>
    <n v="0"/>
    <n v="0"/>
    <n v="0"/>
    <n v="0"/>
    <n v="0"/>
    <n v="0"/>
    <n v="0"/>
    <n v="0"/>
    <n v="0"/>
    <n v="0"/>
    <n v="0"/>
    <n v="0"/>
    <n v="0"/>
    <n v="0"/>
    <n v="0"/>
    <n v="0"/>
    <n v="8.0735351293931004"/>
    <n v="8.0735351293931004"/>
    <n v="8.0735351293931004"/>
    <n v="20.389636328392392"/>
    <n v="20.389636328392392"/>
    <n v="20.389636328392392"/>
    <n v="32.515243457725013"/>
    <n v="32.515243457725013"/>
    <n v="32.515243457725013"/>
    <n v="182.93524474653148"/>
    <n v="62.722032996819557"/>
    <n v="62.722032996819557"/>
    <n v="62.722032996819557"/>
    <n v="64.175103793898359"/>
    <n v="64.175103793898359"/>
    <n v="64.175103793898359"/>
    <n v="65.713110147493367"/>
    <n v="65.713110147493367"/>
    <n v="65.713110147493367"/>
    <n v="67.24865562958837"/>
    <n v="67.24865562958837"/>
    <n v="67.24865562958837"/>
    <n v="779.57670770339894"/>
    <n v="69.017783970897668"/>
    <n v="69.017783970897668"/>
    <n v="69.017783970897668"/>
    <n v="69.106841113754797"/>
    <n v="69.106841113754797"/>
    <n v="69.106841113754797"/>
    <n v="69.247848256611945"/>
    <n v="69.247848256611945"/>
    <n v="69.247848256611945"/>
    <n v="69.388855399469094"/>
    <n v="69.388855399469094"/>
    <n v="69.388855399469094"/>
    <n v="830.28398622220061"/>
    <n v="69.75992682804052"/>
    <n v="69.75992682804052"/>
    <n v="69.75992682804052"/>
    <n v="69.848983970897649"/>
    <n v="69.848983970897649"/>
    <n v="69.848983970897649"/>
    <n v="69.989991113754812"/>
    <n v="69.989991113754812"/>
    <n v="69.989991113754812"/>
    <n v="70.130998256611946"/>
    <n v="70.130998256611946"/>
    <n v="70.130998256611946"/>
    <n v="839.18970050791484"/>
    <n v="70.502069685183386"/>
    <n v="70.502069685183386"/>
    <n v="70.502069685183386"/>
    <n v="70.59112682804053"/>
    <n v="70.59112682804053"/>
    <n v="70.59112682804053"/>
    <n v="70.732133970897664"/>
    <n v="70.732133970897664"/>
    <n v="70.732133970897664"/>
    <n v="70.873141113754812"/>
    <n v="70.873141113754812"/>
    <n v="70.873141113754812"/>
    <n v="848.09541479362929"/>
    <n v="71.244212542326238"/>
    <n v="71.244212542326238"/>
    <n v="71.244212542326238"/>
    <n v="71.244212542326238"/>
    <n v="71.244212542326238"/>
    <n v="71.244212542326238"/>
    <n v="71.244212542326238"/>
    <n v="71.244212542326238"/>
    <n v="71.244212542326238"/>
    <n v="71.244212542326238"/>
    <n v="71.244212542326238"/>
    <n v="71.244212542326238"/>
    <n v="854.93055050791509"/>
  </r>
  <r>
    <s v="DE Florida"/>
    <x v="31"/>
    <s v="Regulated Utility Other"/>
    <s v="PEF Reg Other IT Spend TD"/>
    <s v="AFUDC Not Eligible"/>
    <s v="Maintenance"/>
    <s v="Maintenance"/>
    <s v="Regulated Utility Other"/>
    <s v="TD - PD - Office Equipment"/>
    <s v="~"/>
    <s v="PEF Reg Other IT-Office Equip"/>
    <n v="0"/>
    <n v="0"/>
    <n v="0"/>
    <n v="0"/>
    <n v="0"/>
    <n v="0"/>
    <n v="0"/>
    <n v="0"/>
    <n v="0"/>
    <n v="0"/>
    <n v="0"/>
    <n v="0"/>
    <n v="0"/>
    <n v="0"/>
    <n v="0"/>
    <n v="0"/>
    <n v="22.665710805833331"/>
    <n v="22.665710805833331"/>
    <n v="22.665710805833331"/>
    <n v="46.499044258333328"/>
    <n v="46.499044258333328"/>
    <n v="46.499044258333328"/>
    <n v="46.499044258333328"/>
    <n v="46.499044258333328"/>
    <n v="46.499044258333328"/>
    <n v="346.99139796750001"/>
    <n v="88.961166460833326"/>
    <n v="88.961166460833326"/>
    <n v="88.961166460833326"/>
    <n v="88.961166460833326"/>
    <n v="88.961166460833326"/>
    <n v="88.961166460833326"/>
    <n v="88.961166460833326"/>
    <n v="88.961166460833326"/>
    <n v="88.961166460833326"/>
    <n v="88.961166460833326"/>
    <n v="88.961166460833326"/>
    <n v="88.961166460833326"/>
    <n v="1067.5339975299996"/>
    <n v="166.72821296083333"/>
    <n v="166.72821296083333"/>
    <n v="166.72821296083333"/>
    <n v="166.72821296083333"/>
    <n v="166.72821296083333"/>
    <n v="166.72821296083333"/>
    <n v="166.72821296083333"/>
    <n v="166.72821296083333"/>
    <n v="166.72821296083333"/>
    <n v="166.72821296083333"/>
    <n v="166.72821296083333"/>
    <n v="166.72821296083333"/>
    <n v="2000.7385555300004"/>
    <n v="257.38106096083334"/>
    <n v="257.38106096083334"/>
    <n v="257.38106096083334"/>
    <n v="257.38106096083334"/>
    <n v="257.38106096083334"/>
    <n v="257.38106096083334"/>
    <n v="257.38106096083334"/>
    <n v="257.38106096083334"/>
    <n v="257.38106096083334"/>
    <n v="257.38106096083334"/>
    <n v="257.38106096083334"/>
    <n v="257.38106096083334"/>
    <n v="3088.572731530001"/>
    <n v="353.31022762749996"/>
    <n v="353.31022762749996"/>
    <n v="353.31022762749996"/>
    <n v="353.31022762749996"/>
    <n v="353.31022762749996"/>
    <n v="353.31022762749996"/>
    <n v="353.31022762749996"/>
    <n v="353.31022762749996"/>
    <n v="353.31022762749996"/>
    <n v="353.31022762749996"/>
    <n v="353.31022762749996"/>
    <n v="353.31022762749996"/>
    <n v="4239.7227315299997"/>
    <n v="449.23939429416657"/>
    <n v="449.23939429416657"/>
    <n v="449.23939429416657"/>
    <n v="449.23939429416657"/>
    <n v="449.23939429416657"/>
    <n v="449.23939429416657"/>
    <n v="449.23939429416657"/>
    <n v="449.23939429416657"/>
    <n v="449.23939429416657"/>
    <n v="449.23939429416657"/>
    <n v="449.23939429416657"/>
    <n v="449.23939429416657"/>
    <n v="5390.8727315299984"/>
  </r>
  <r>
    <s v="DE Florida"/>
    <x v="31"/>
    <s v="Regulated Utility Other"/>
    <s v="PEF Solar Exp Battery BY - Vision FL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3154.813200000006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3154.813200000006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3154.813200000006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262.9011000000005"/>
    <n v="3154.813200000006"/>
  </r>
  <r>
    <s v="DE Florida"/>
    <x v="31"/>
    <s v="Regulated Utility Other"/>
    <s v="PEF Vision FL 2023 - DeBary Hydrogen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.272009"/>
    <n v="136.272009"/>
    <n v="136.272009"/>
    <n v="136.272009"/>
    <n v="136.272009"/>
    <n v="136.272009"/>
    <n v="136.272009"/>
    <n v="136.272009"/>
    <n v="136.272009"/>
    <n v="1226.448081"/>
    <n v="136.272009"/>
    <n v="136.272009"/>
    <n v="136.272009"/>
    <n v="136.272009"/>
    <n v="136.272009"/>
    <n v="136.272009"/>
    <n v="136.272009"/>
    <n v="136.272009"/>
    <n v="136.272009"/>
    <n v="136.272009"/>
    <n v="136.272009"/>
    <n v="136.272009"/>
    <n v="1635.2641080000001"/>
    <n v="136.272009"/>
    <n v="136.272009"/>
    <n v="136.272009"/>
    <n v="136.272009"/>
    <n v="136.272009"/>
    <n v="136.272009"/>
    <n v="136.272009"/>
    <n v="136.272009"/>
    <n v="136.272009"/>
    <n v="136.272009"/>
    <n v="136.272009"/>
    <n v="136.272009"/>
    <n v="1635.2641080000001"/>
    <n v="136.272009"/>
    <n v="136.272009"/>
    <n v="136.272009"/>
    <n v="136.272009"/>
    <n v="136.272009"/>
    <n v="136.272009"/>
    <n v="136.272009"/>
    <n v="136.272009"/>
    <n v="136.272009"/>
    <n v="136.272009"/>
    <n v="136.272009"/>
    <n v="136.272009"/>
    <n v="1635.2641080000001"/>
    <n v="136.272009"/>
    <n v="136.272009"/>
    <n v="136.272009"/>
    <n v="136.272009"/>
    <n v="136.272009"/>
    <n v="136.272009"/>
    <n v="136.272009"/>
    <n v="136.272009"/>
    <n v="136.272009"/>
    <n v="136.272009"/>
    <n v="136.272009"/>
    <n v="136.272009"/>
    <n v="1635.2641080000001"/>
  </r>
  <r>
    <s v="DE Florida"/>
    <x v="31"/>
    <s v="Regulated Utility Other"/>
    <s v="PEF Vision FL 2023 - Hines Floating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22.534999999999972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22.534999999999972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22.534999999999972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22.534999999999972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1.8779166666666649"/>
    <n v="22.534999999999972"/>
  </r>
  <r>
    <s v="DE Florida"/>
    <x v="31"/>
    <s v="Regulated Utility Other"/>
    <s v="PEF Vision FL 2024 - UCF Research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590119000000021"/>
    <n v="14.590119000000021"/>
    <n v="14.590119000000021"/>
    <n v="14.590119000000021"/>
    <n v="14.590119000000021"/>
    <n v="14.590119000000021"/>
    <n v="87.540714000000122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75.08142800000022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75.08142800000022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4.590119000000021"/>
    <n v="175.08142800000022"/>
  </r>
  <r>
    <s v="DE Florida"/>
    <x v="31"/>
    <s v="Renewable Generation"/>
    <s v="PEF Solar 2018 - Hamilton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0"/>
    <n v="0"/>
    <n v="0"/>
    <n v="0"/>
    <n v="0"/>
    <n v="0.58709901517822027"/>
    <n v="0.58709901517822027"/>
    <n v="0.58709901517822027"/>
    <n v="0.58709901517822027"/>
    <n v="0.58709901517822027"/>
    <n v="0.58709901517822027"/>
    <n v="0.58709901517822027"/>
    <n v="0.58709901517822027"/>
    <n v="0.58709901517822027"/>
    <n v="5.283891136603982"/>
    <n v="0.58709901517822027"/>
    <n v="0.58709901517822027"/>
    <n v="0.58709901517822027"/>
    <n v="0.58709901517822027"/>
    <n v="0.58709901517822027"/>
    <n v="0.58709901517822027"/>
    <n v="0.58709901517822027"/>
    <n v="0.58709901517822027"/>
    <n v="0.58709901517822027"/>
    <n v="0.58709901517822027"/>
    <n v="0.58709901517822027"/>
    <n v="0.58709901517822027"/>
    <n v="7.0451881821386415"/>
    <n v="1.174198030356441"/>
    <n v="1.174198030356441"/>
    <n v="1.174198030356441"/>
    <n v="1.174198030356441"/>
    <n v="1.174198030356441"/>
    <n v="1.174198030356441"/>
    <n v="1.174198030356441"/>
    <n v="1.174198030356441"/>
    <n v="1.174198030356441"/>
    <n v="1.174198030356441"/>
    <n v="1.174198030356441"/>
    <n v="1.174198030356441"/>
    <n v="14.090376364277295"/>
    <n v="1.788586373014611"/>
    <n v="1.788586373014611"/>
    <n v="1.788586373014611"/>
    <n v="1.788586373014611"/>
    <n v="1.788586373014611"/>
    <n v="1.788586373014611"/>
    <n v="1.788586373014611"/>
    <n v="1.788586373014611"/>
    <n v="1.788586373014611"/>
    <n v="1.788586373014611"/>
    <n v="1.788586373014611"/>
    <n v="1.788586373014611"/>
    <n v="21.463036476175329"/>
    <n v="2.366988578033137"/>
    <n v="2.366988578033137"/>
    <n v="2.366988578033137"/>
    <n v="2.366988578033137"/>
    <n v="2.366988578033137"/>
    <n v="2.366988578033137"/>
    <n v="2.366988578033137"/>
    <n v="2.366988578033137"/>
    <n v="2.366988578033137"/>
    <n v="2.366988578033137"/>
    <n v="2.366988578033137"/>
    <n v="2.366988578033137"/>
    <n v="28.403862936397644"/>
    <n v="2.7757548051599672"/>
    <n v="2.7757548051599672"/>
    <n v="2.7757548051599672"/>
    <n v="2.7757548051599672"/>
    <n v="2.7757548051599672"/>
    <n v="2.7757548051599672"/>
    <n v="2.7757548051599672"/>
    <n v="2.7757548051599672"/>
    <n v="2.7757548051599672"/>
    <n v="2.7757548051599672"/>
    <n v="2.7757548051599672"/>
    <n v="2.7757548051599672"/>
    <n v="33.309057661919603"/>
  </r>
  <r>
    <s v="DE Florida"/>
    <x v="31"/>
    <s v="Renewable Generation"/>
    <s v="PEF Solar 2018 - Hamilton 344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46544891178737"/>
    <n v="0.2646544891178737"/>
    <n v="0.2646544891178737"/>
    <n v="0.2646544891178737"/>
    <n v="0.2646544891178737"/>
    <n v="0.2646544891178737"/>
    <n v="0.2646544891178737"/>
    <n v="0.2646544891178737"/>
    <n v="0.2646544891178737"/>
    <n v="0.2646544891178737"/>
    <n v="0.2646544891178737"/>
    <n v="0.2646544891178737"/>
    <n v="3.1758538694144836"/>
    <n v="0.85723893247321248"/>
    <n v="0.85723893247321248"/>
    <n v="0.85723893247321248"/>
    <n v="0.85723893247321248"/>
    <n v="0.85723893247321248"/>
    <n v="0.85723893247321248"/>
    <n v="0.85723893247321248"/>
    <n v="0.85723893247321248"/>
    <n v="0.85723893247321248"/>
    <n v="0.85723893247321248"/>
    <n v="0.85723893247321248"/>
    <n v="0.85723893247321248"/>
    <n v="10.286867189678548"/>
    <n v="1.6194593537202477"/>
    <n v="1.6194593537202477"/>
    <n v="1.6194593537202477"/>
    <n v="1.6194593537202477"/>
    <n v="1.6194593537202477"/>
    <n v="1.6194593537202477"/>
    <n v="1.6194593537202477"/>
    <n v="1.6194593537202477"/>
    <n v="1.6194593537202477"/>
    <n v="1.6194593537202477"/>
    <n v="1.6194593537202477"/>
    <n v="1.6194593537202477"/>
    <n v="19.43351224464298"/>
  </r>
  <r>
    <s v="DE Florida"/>
    <x v="31"/>
    <s v="Renewable Generation"/>
    <s v="PEF Solar Growth 2022 BY - Hardeetown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278.66117685185168"/>
    <n v="281.50863078703685"/>
    <n v="284.35608472222208"/>
    <n v="287.20353865740731"/>
    <n v="290.05099259259248"/>
    <n v="292.89844652777771"/>
    <n v="295.74590046296288"/>
    <n v="298.59335439814811"/>
    <n v="2309.0181249999991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617.2896999999998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617.2896999999998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617.2896999999998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617.2896999999998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01.44080833333334"/>
    <n v="3617.2896999999998"/>
  </r>
  <r>
    <s v="DE Florida"/>
    <x v="31"/>
    <s v="Renewable Generation"/>
    <s v="PEF Solar Growth 2023 BY - Bay Ranch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276.77055273295241"/>
    <n v="280.93957909942873"/>
    <n v="285.10860546590504"/>
    <n v="289.27763183238142"/>
    <n v="293.44665819885773"/>
    <n v="297.61568456533411"/>
    <n v="301.78471093181042"/>
    <n v="305.95373729828674"/>
    <n v="310.12276366476311"/>
    <n v="314.29179003123943"/>
    <n v="2955.3117138209591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821.5297967725896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821.5297967725896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821.5297967725896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821.5297967725896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18.46081639771575"/>
    <n v="3821.5297967725896"/>
  </r>
  <r>
    <s v="DE Florida"/>
    <x v="31"/>
    <s v="Renewable Generation"/>
    <s v="PEF Solar Growth 2023 BY - Hildreth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296.87244444444411"/>
    <n v="300.33633333333302"/>
    <n v="303.80022222222192"/>
    <n v="307.26411111111076"/>
    <n v="310.72799999999967"/>
    <n v="314.19188888888857"/>
    <n v="317.65577777777747"/>
    <n v="321.11966666666632"/>
    <n v="324.58355555555522"/>
    <n v="2796.551999999997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936.5693333333288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936.5693333333288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936.5693333333288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936.5693333333288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28.04744444444412"/>
    <n v="3936.5693333333288"/>
  </r>
  <r>
    <s v="DE Florida"/>
    <x v="31"/>
    <s v="Renewable Generation"/>
    <s v="PEF Solar Growth 2023 BY- High Springs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241.11794444444422"/>
    <n v="243.8929444444442"/>
    <n v="246.6679444444442"/>
    <n v="249.44294444444421"/>
    <n v="252.21794444444419"/>
    <n v="254.99294444444419"/>
    <n v="257.7679444444442"/>
    <n v="260.54294444444417"/>
    <n v="263.31794444444421"/>
    <n v="2269.9614999999976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3193.11533333333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3193.11533333333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3193.11533333333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3193.11533333333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266.09294444444419"/>
    <n v="3193.11533333333"/>
  </r>
  <r>
    <s v="DE Florida"/>
    <x v="31"/>
    <s v="Renewable Generation"/>
    <s v="PEF Solar Growth 2024 BY - Falmouth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.19322222222195"/>
    <n v="284.60155555555525"/>
    <n v="292.00988888888855"/>
    <n v="299.41822222222191"/>
    <n v="306.82655555555522"/>
    <n v="314.23488888888858"/>
    <n v="1774.2843333333312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859.7186666666635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859.7186666666635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859.7186666666635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21.64322222222188"/>
    <n v="3859.7186666666635"/>
  </r>
  <r>
    <s v="DE Florida"/>
    <x v="31"/>
    <s v="Renewable Generation"/>
    <s v="PEF Solar Growth 2024 BY - Mule Creek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.44183333333302"/>
    <n v="303.47516666666633"/>
    <n v="305.50849999999969"/>
    <n v="307.54183333333299"/>
    <n v="309.57516666666635"/>
    <n v="311.60849999999965"/>
    <n v="313.64183333333301"/>
    <n v="315.67516666666631"/>
    <n v="317.70849999999967"/>
    <n v="319.74183333333298"/>
    <n v="321.77516666666634"/>
    <n v="3427.6934999999967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885.7019999999957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885.7019999999957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885.7019999999957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23.80849999999964"/>
    <n v="3885.7019999999957"/>
  </r>
  <r>
    <s v="DE Florida"/>
    <x v="31"/>
    <s v="Renewable Generation"/>
    <s v="PEF Solar Growth 2024 BY - Spring Ridge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.94613888888858"/>
    <n v="276.27947222222195"/>
    <n v="284.61280555555527"/>
    <n v="292.94613888888858"/>
    <n v="301.2794722222219"/>
    <n v="309.61280555555521"/>
    <n v="1732.6768333333314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815.353666666662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815.353666666662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815.353666666662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17.94613888888858"/>
    <n v="3815.3536666666628"/>
  </r>
  <r>
    <s v="DE Florida"/>
    <x v="31"/>
    <s v="Renewable Generation"/>
    <s v="PEF Solar Growth 2024 BY - Winquepin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8.6947777777774"/>
    <n v="320.41977777777743"/>
    <n v="322.14477777777745"/>
    <n v="323.86977777777741"/>
    <n v="325.59477777777744"/>
    <n v="327.3197777777774"/>
    <n v="329.04477777777743"/>
    <n v="330.76977777777739"/>
    <n v="332.49477777777741"/>
    <n v="334.21977777777744"/>
    <n v="335.9447777777774"/>
    <n v="3600.5175555555516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4052.0373333333282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4052.0373333333282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4052.0373333333282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337.66977777777743"/>
    <n v="4052.0373333333282"/>
  </r>
  <r>
    <s v="DE Florida"/>
    <x v="31"/>
    <s v="Renewable Generation"/>
    <s v="PEF Solar Growth 2024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5.51666666666608"/>
    <n v="537.09907407407343"/>
    <n v="548.68148148148089"/>
    <n v="560.26388888888823"/>
    <n v="571.84629629629558"/>
    <n v="583.42870370370292"/>
    <n v="595.01111111111027"/>
    <n v="606.59351851851773"/>
    <n v="618.17592592592507"/>
    <n v="5146.6166666666604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7557.0999999999885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7557.0999999999885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629.75833333333253"/>
    <n v="7557.0999999999885"/>
  </r>
  <r>
    <s v="DE Florida"/>
    <x v="31"/>
    <s v="Renewable Generation"/>
    <s v="PEF Solar Growth 2025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5243.133333333311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5243.133333333311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270.2611111111094"/>
    <n v="15243.133333333311"/>
  </r>
  <r>
    <s v="DE Florida"/>
    <x v="31"/>
    <s v="Renewable Generation"/>
    <s v="PEF Solar Growth 2026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4.54583333333244"/>
    <n v="1007.5761574074065"/>
    <n v="1060.6064814814806"/>
    <n v="1113.6368055555547"/>
    <n v="1166.6671296296288"/>
    <n v="1219.6974537037029"/>
    <n v="6522.7298611111064"/>
    <n v="1272.727777777777"/>
    <n v="1272.727777777777"/>
    <n v="1272.727777777777"/>
    <n v="1272.727777777777"/>
    <n v="1272.727777777777"/>
    <n v="1272.727777777777"/>
    <n v="1272.727777777777"/>
    <n v="1272.727777777777"/>
    <n v="1272.727777777777"/>
    <n v="1272.727777777777"/>
    <n v="1272.727777777777"/>
    <n v="1272.727777777777"/>
    <n v="15272.733333333321"/>
    <n v="1272.727777777777"/>
    <n v="1272.727777777777"/>
    <n v="1272.727777777777"/>
    <n v="1272.727777777777"/>
    <n v="1272.727777777777"/>
    <n v="1272.727777777777"/>
    <n v="1272.727777777777"/>
    <n v="1272.727777777777"/>
    <n v="1272.727777777777"/>
    <n v="1272.727777777777"/>
    <n v="1272.727777777777"/>
    <n v="1272.727777777777"/>
    <n v="15272.733333333321"/>
  </r>
  <r>
    <s v="DE Florida"/>
    <x v="31"/>
    <s v="Renewable Generation"/>
    <s v="PEF Solar Growth 2027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0.662499999999"/>
    <n v="1003.4770833333323"/>
    <n v="1056.2916666666656"/>
    <n v="1109.1062499999989"/>
    <n v="1161.9208333333322"/>
    <n v="1214.7354166666653"/>
    <n v="6496.193749999994"/>
    <n v="1267.5499999999986"/>
    <n v="1267.5499999999986"/>
    <n v="1267.5499999999986"/>
    <n v="1267.5499999999986"/>
    <n v="1267.5499999999986"/>
    <n v="1267.5499999999986"/>
    <n v="1267.5499999999986"/>
    <n v="1267.5499999999986"/>
    <n v="1267.5499999999986"/>
    <n v="1267.5499999999986"/>
    <n v="1267.5499999999986"/>
    <n v="1267.5499999999986"/>
    <n v="15210.599999999986"/>
  </r>
  <r>
    <s v="DE Florida"/>
    <x v="31"/>
    <s v="Renewable Generation"/>
    <s v="PEF Solar Growth 2028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1.27777777777715"/>
    <n v="631.27777777777715"/>
    <n v="631.27777777777715"/>
    <n v="631.27777777777715"/>
    <n v="631.27777777777715"/>
    <n v="631.27777777777715"/>
    <n v="3787.6666666666633"/>
  </r>
  <r>
    <s v="DE Florida"/>
    <x v="31"/>
    <s v="Transmission"/>
    <s v="PEF Transmission Expansion EE 2023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1.8119834905660352"/>
    <n v="1.8456978406580162"/>
    <n v="1.8749133643278275"/>
    <n v="1.9357567059882048"/>
    <n v="1.9861150664858465"/>
    <n v="2.0443469291037708"/>
    <n v="2.1555380435259406"/>
    <n v="2.2163814358938647"/>
    <n v="2.2693492369905628"/>
    <n v="2.3275699743726381"/>
    <n v="2.38053054457311"/>
    <n v="22.848182632485813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9.170689861792415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9.170689861792415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9.170689861792415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9.170689861792415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.4308908218160341"/>
    <n v="29.170689861792415"/>
  </r>
  <r>
    <s v="DE Florida"/>
    <x v="31"/>
    <s v="Transmission"/>
    <s v="PEF Transmission Expansion EE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2.1666065188679215E-3"/>
    <n v="4.342411386792447E-3"/>
    <n v="6.8401642523584815E-3"/>
    <n v="8.9186863867924404E-3"/>
    <n v="1.1328841660377342E-2"/>
    <n v="1.3696311320754698E-2"/>
    <n v="1.5867471377358468E-2"/>
    <n v="2.189627065801884E-2"/>
    <n v="2.6316270676886758E-2"/>
    <n v="3.0680362379716938E-2"/>
    <n v="0.14205339661792432"/>
    <n v="3.3086063299528255E-2"/>
    <n v="3.5358274877358438E-2"/>
    <n v="3.7877820933962206E-2"/>
    <n v="4.0812673058962204E-2"/>
    <n v="4.3584615221698042E-2"/>
    <n v="4.6255144622641436E-2"/>
    <n v="4.8920004919811244E-2"/>
    <n v="5.132909310377351E-2"/>
    <n v="5.3967473919811243E-2"/>
    <n v="0.19968537232075442"/>
    <n v="0.4810866350683955"/>
    <n v="0.48207245570518797"/>
    <n v="1.5540356270518845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5.7848694684622552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5.7848694684622552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5.7848694684622552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0.48207245570518797"/>
    <n v="5.7848694684622552"/>
  </r>
  <r>
    <s v="DE Florida"/>
    <x v="31"/>
    <s v="Transmission"/>
    <s v="PEF Transmission Expansion EE 2025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312598270440223E-3"/>
    <n v="4.0625196540880447E-3"/>
    <n v="6.093779481132067E-3"/>
    <n v="8.1250393081760894E-3"/>
    <n v="1.0156299135220112E-2"/>
    <n v="1.2187558962264136E-2"/>
    <n v="1.4218818789308158E-2"/>
    <n v="1.6250078616352182E-2"/>
    <n v="1.8281338443396206E-2"/>
    <n v="2.2343858097484251E-2"/>
    <n v="0.11375055031446527"/>
    <n v="2.4375117924528268E-2"/>
    <n v="3.2259286640843987E-2"/>
    <n v="4.0143455357159706E-2"/>
    <n v="4.8027624073475432E-2"/>
    <n v="5.5911792789791151E-2"/>
    <n v="6.3795961506106863E-2"/>
    <n v="7.1680130222422589E-2"/>
    <n v="7.9564298938738315E-2"/>
    <n v="8.7448467655054027E-2"/>
    <n v="9.5332636371369753E-2"/>
    <n v="0.10321680508768546"/>
    <n v="0.11110097380400119"/>
    <n v="0.81285655037117677"/>
    <n v="0.1189851425203169"/>
    <n v="0.21345629706449296"/>
    <n v="0.30792745160866902"/>
    <n v="0.40239860615284506"/>
    <n v="0.4968697606970211"/>
    <n v="0.59134091524119725"/>
    <n v="0.68581206978537324"/>
    <n v="0.78028322432954933"/>
    <n v="0.87475437887372531"/>
    <n v="0.96922553341790141"/>
    <n v="1.0636966879620775"/>
    <n v="1.1581678425062536"/>
    <n v="7.6629179101594236"/>
    <n v="1.2526389970504297"/>
    <n v="1.2526389970504297"/>
    <n v="1.2526389970504297"/>
    <n v="1.2526389970504297"/>
    <n v="1.2526389970504297"/>
    <n v="1.2526389970504297"/>
    <n v="1.2526389970504297"/>
    <n v="1.2526389970504297"/>
    <n v="1.2526389970504297"/>
    <n v="1.2526389970504297"/>
    <n v="1.2526389970504297"/>
    <n v="1.2526389970504297"/>
    <n v="15.031667964605154"/>
  </r>
  <r>
    <s v="DE Florida"/>
    <x v="31"/>
    <s v="Transmission"/>
    <s v="PEF Transmission Expansion EE 2026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807828183272447E-3"/>
    <n v="2.3615656366544895E-3"/>
    <n v="3.5423484549817344E-3"/>
    <n v="4.723131273308979E-3"/>
    <n v="5.9039140916362243E-3"/>
    <n v="7.0846969099634689E-3"/>
    <n v="8.2654797282907134E-3"/>
    <n v="9.4462625466179579E-3"/>
    <n v="1.0627045364945204E-2"/>
    <n v="1.1807828183272449E-2"/>
    <n v="6.4943055007998463E-2"/>
    <n v="1.2988611001599693E-2"/>
    <n v="1.4169393819926938E-2"/>
    <n v="7.1994778300093931E-2"/>
    <n v="0.12982016278026093"/>
    <n v="0.18764554726042793"/>
    <n v="0.24547093174059492"/>
    <n v="0.30329631622076192"/>
    <n v="0.36112170070092892"/>
    <n v="0.41894708518109591"/>
    <n v="0.47677246966126291"/>
    <n v="0.53459785414142991"/>
    <n v="0.59242323862159696"/>
    <n v="3.3492480894299805"/>
    <n v="0.70807400758193095"/>
    <n v="0.70807400758193095"/>
    <n v="0.70807400758193095"/>
    <n v="0.70807400758193095"/>
    <n v="0.70807400758193095"/>
    <n v="0.70807400758193095"/>
    <n v="0.70807400758193095"/>
    <n v="0.70807400758193095"/>
    <n v="0.70807400758193095"/>
    <n v="0.70807400758193095"/>
    <n v="0.70807400758193095"/>
    <n v="0.70807400758193095"/>
    <n v="8.4968880909831732"/>
    <n v="0.70807400758193095"/>
    <n v="0.70807400758193095"/>
    <n v="0.70807400758193095"/>
    <n v="0.70807400758193095"/>
    <n v="0.70807400758193095"/>
    <n v="0.70807400758193095"/>
    <n v="0.70807400758193095"/>
    <n v="0.70807400758193095"/>
    <n v="0.70807400758193095"/>
    <n v="0.70807400758193095"/>
    <n v="0.70807400758193095"/>
    <n v="0.70807400758193095"/>
    <n v="8.4968880909831732"/>
  </r>
  <r>
    <s v="DE Florida"/>
    <x v="31"/>
    <s v="Transmission"/>
    <s v="PEF Transmission Expansion EE 2028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9185951870141867E-3"/>
    <n v="7.8371903740283733E-3"/>
    <n v="1.1755785561042559E-2"/>
    <n v="1.5674380748056747E-2"/>
    <n v="1.9592975935070932E-2"/>
    <n v="2.3511571122085118E-2"/>
    <n v="2.7430166309099304E-2"/>
    <n v="3.1348761496113493E-2"/>
    <n v="3.5267356683127672E-2"/>
    <n v="3.9185951870141858E-2"/>
    <n v="0.21552273528578025"/>
    <n v="4.3104547057156037E-2"/>
    <n v="4.7023142244170237E-2"/>
    <n v="5.1806072374080719E-2"/>
    <n v="5.6589002503991195E-2"/>
    <n v="6.1371932633901678E-2"/>
    <n v="6.6154862763812161E-2"/>
    <n v="7.0937792893722651E-2"/>
    <n v="7.5720723023633141E-2"/>
    <n v="8.0503653153543617E-2"/>
    <n v="8.5286583283454107E-2"/>
    <n v="9.0069513413364596E-2"/>
    <n v="9.4852443543275086E-2"/>
    <n v="0.82342026888810504"/>
    <n v="9.9635373673185576E-2"/>
    <n v="0.10441830380309608"/>
    <n v="0.10441830380309608"/>
    <n v="0.10441830380309608"/>
    <n v="0.10441830380309608"/>
    <n v="0.10441830380309608"/>
    <n v="0.10441830380309608"/>
    <n v="0.10441830380309608"/>
    <n v="0.10441830380309608"/>
    <n v="0.10441830380309608"/>
    <n v="0.10441830380309608"/>
    <n v="0.10441830380309608"/>
    <n v="1.2482367155072429"/>
  </r>
  <r>
    <s v="DE Florida"/>
    <x v="31"/>
    <s v="Transmission"/>
    <s v="PEF Transmission Expansion EE DEC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6037681603773564E-3"/>
    <n v="3.2075363207547127E-3"/>
    <n v="4.8113044811320688E-3"/>
    <n v="6.4150726415094254E-3"/>
    <n v="8.018840801886782E-3"/>
    <n v="9.6226089622641377E-3"/>
    <n v="1.1226377122641495E-2"/>
    <n v="1.2830145283018853E-2"/>
    <n v="1.4433913443396208E-2"/>
    <n v="1.6037681603773567E-2"/>
    <n v="8.8207248820754605E-2"/>
    <n v="1.764144976415092E-2"/>
    <n v="1.9245217924528275E-2"/>
    <n v="2.95236093396226E-2"/>
    <n v="3.9802000754716925E-2"/>
    <n v="5.0080392169811243E-2"/>
    <n v="6.0358783584905568E-2"/>
    <n v="7.0637174999999899E-2"/>
    <n v="8.0915566415094231E-2"/>
    <n v="9.1193957830188563E-2"/>
    <n v="0.10147234924528288"/>
    <n v="0.11175074066037721"/>
    <n v="0.12202913207547154"/>
    <n v="0.7946503747641499"/>
    <n v="0.13230752349056585"/>
    <n v="0.14258591490566017"/>
    <n v="0.26508791716981089"/>
    <n v="0.38758991943396165"/>
    <n v="0.51009192169811246"/>
    <n v="0.63259392396226322"/>
    <n v="0.75509592622641408"/>
    <n v="0.87759792849056484"/>
    <n v="1.0000999307547156"/>
    <n v="1.1226019330188663"/>
    <n v="1.2451039352830173"/>
    <n v="1.3676059375471681"/>
    <n v="8.4383627119811209"/>
    <n v="1.6126099420754694"/>
    <n v="1.6126099420754694"/>
    <n v="1.6126099420754694"/>
    <n v="1.6126099420754694"/>
    <n v="1.6126099420754694"/>
    <n v="1.6126099420754694"/>
    <n v="1.6126099420754694"/>
    <n v="1.6126099420754694"/>
    <n v="1.6126099420754694"/>
    <n v="1.6126099420754694"/>
    <n v="1.6126099420754694"/>
    <n v="1.6126099420754694"/>
    <n v="19.351319304905633"/>
  </r>
  <r>
    <s v="DE Florida"/>
    <x v="31"/>
    <s v="Transmission"/>
    <s v="PEF Transmission Expansion EE JUL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2.2845609242924496E-2"/>
    <n v="4.5691218485848992E-2"/>
    <n v="6.8536827728773494E-2"/>
    <n v="9.1382436971697983E-2"/>
    <n v="0.11422804621462247"/>
    <n v="0.13707365545754696"/>
    <n v="0.15991926470047144"/>
    <n v="0.18276487394339594"/>
    <n v="0.20561048318632041"/>
    <n v="0.22845609242924492"/>
    <n v="1.2565085083608472"/>
    <n v="0.25130170167216942"/>
    <n v="0.27414731091509392"/>
    <n v="0.31570223029952782"/>
    <n v="0.35725714968396172"/>
    <n v="0.39881206906839561"/>
    <n v="0.44036698845282951"/>
    <n v="0.48192190783726341"/>
    <n v="0.52347682722169742"/>
    <n v="0.56503174660613131"/>
    <n v="0.60658666599056532"/>
    <n v="0.64814158537499922"/>
    <n v="0.68969650475943323"/>
    <n v="5.5524426878820679"/>
    <n v="0.73125142414386712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9.2321212029551809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9.273676122339614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9.273676122339614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0.77280634352830113"/>
    <n v="9.273676122339614"/>
  </r>
  <r>
    <s v="DE Florida"/>
    <x v="31"/>
    <s v="Transmission"/>
    <s v="PEF Transmission Expansion EE MAR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99515829446614E-3"/>
    <n v="2.1990316588932279E-3"/>
    <n v="3.2985474883398423E-3"/>
    <n v="4.3980633177864558E-3"/>
    <n v="5.4975791472330702E-3"/>
    <n v="6.5970949766796846E-3"/>
    <n v="7.6966108061262981E-3"/>
    <n v="8.7961266355729116E-3"/>
    <n v="9.895642465019526E-3"/>
    <n v="1.0995158294466139E-2"/>
    <n v="6.0473370619563767E-2"/>
    <n v="1.2094674123912751E-2"/>
    <n v="1.3194189953359369E-2"/>
    <n v="3.3755274107516754E-2"/>
    <n v="5.4316358261674129E-2"/>
    <n v="7.4877442415831511E-2"/>
    <n v="9.5438526569988899E-2"/>
    <n v="0.11599961072414629"/>
    <n v="0.13656069487830369"/>
    <n v="0.15712177903246105"/>
    <n v="0.17768286318661841"/>
    <n v="0.1982439473407758"/>
    <n v="0.21880503149493316"/>
    <n v="1.2880903920895219"/>
    <n v="0.23936611564909055"/>
    <n v="0.25992719980324797"/>
    <n v="0.2973266337713385"/>
    <n v="0.37212550170751962"/>
    <n v="0.40952493567561021"/>
    <n v="0.44692436964370075"/>
    <n v="0.48432380361179134"/>
    <n v="0.52172323757988193"/>
    <n v="0.55912267154797235"/>
    <n v="0.59652210551606288"/>
    <n v="0.63392153948415342"/>
    <n v="0.67132097345224395"/>
    <n v="5.4921290874426125"/>
    <n v="0.70872040742033449"/>
    <n v="0.70872040742033449"/>
    <n v="0.70872040742033449"/>
    <n v="0.70872040742033449"/>
    <n v="0.70872040742033449"/>
    <n v="0.70872040742033449"/>
    <n v="0.70872040742033449"/>
    <n v="0.70872040742033449"/>
    <n v="0.70872040742033449"/>
    <n v="0.70872040742033449"/>
    <n v="0.70872040742033449"/>
    <n v="0.70872040742033449"/>
    <n v="8.5046448890440143"/>
  </r>
  <r>
    <s v="DE Florida"/>
    <x v="31"/>
    <s v="Transmission"/>
    <s v="PEF Transmission Expansion EE_DeLand West to Dona Vista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1.014150943396225E-3"/>
    <n v="5.2786090094339551E-2"/>
    <n v="9.9747394103773437E-2"/>
    <n v="0.15164795801886771"/>
    <n v="0.2071652067028299"/>
    <n v="0.28499159277594299"/>
    <n v="0.35897317329952783"/>
    <n v="0.43609286197877295"/>
    <n v="0.51324540914858419"/>
    <n v="0.58753695537499917"/>
    <n v="0.66403660230896122"/>
    <n v="3.3572373947499949"/>
    <n v="0.73746372683726302"/>
    <n v="0.81290095938443274"/>
    <n v="0.88858200395990428"/>
    <n v="0.95827743839386648"/>
    <n v="1.0338112282523568"/>
    <n v="1.1079114549033"/>
    <n v="1.1843182664599039"/>
    <n v="1.257848296884432"/>
    <n v="1.3334964525448092"/>
    <n v="1.4082391438183941"/>
    <n v="1.4817009421674505"/>
    <n v="1.5582300907523561"/>
    <n v="13.762780004358468"/>
    <n v="1.6323770494787713"/>
    <n v="1.7094041056108464"/>
    <n v="2.3466152317396278"/>
    <n v="2.9334293608365365"/>
    <n v="3.5694006475238611"/>
    <n v="4.1933017727727169"/>
    <n v="4.8366236337354112"/>
    <n v="5.4557238820726646"/>
    <n v="6.0926580936485095"/>
    <n v="6.7219685734852632"/>
    <n v="7.3404943287259519"/>
    <n v="7.9848462298527156"/>
    <n v="54.816842909482872"/>
    <n v="8.6091408248086108"/>
    <n v="9.2576849546674396"/>
    <n v="10.155143615388891"/>
    <n v="10.981622314201347"/>
    <n v="11.877334764602523"/>
    <n v="12.756047400538641"/>
    <n v="14.534063522699858"/>
    <n v="15.431132172397296"/>
    <n v="16.317463432561333"/>
    <n v="17.188605308712198"/>
    <n v="18.096121154726593"/>
    <n v="18.97538795988832"/>
    <n v="164.17974742519306"/>
    <n v="19.888808209384408"/>
    <n v="19.888808209384408"/>
    <n v="19.888808209384408"/>
    <n v="19.888808209384408"/>
    <n v="19.888808209384408"/>
    <n v="19.888808209384408"/>
    <n v="19.888808209384408"/>
    <n v="19.888808209384408"/>
    <n v="19.888808209384408"/>
    <n v="19.888808209384408"/>
    <n v="19.888808209384408"/>
    <n v="19.888808209384408"/>
    <n v="238.66569851261295"/>
    <n v="19.888808209384408"/>
    <n v="19.888808209384408"/>
    <n v="19.888808209384408"/>
    <n v="19.888808209384408"/>
    <n v="19.888808209384408"/>
    <n v="19.888808209384408"/>
    <n v="19.888808209384408"/>
    <n v="19.888808209384408"/>
    <n v="19.888808209384408"/>
    <n v="19.888808209384408"/>
    <n v="19.888808209384408"/>
    <n v="19.888808209384408"/>
    <n v="238.66569851261295"/>
  </r>
  <r>
    <s v="DE Florida"/>
    <x v="31"/>
    <s v="Transmission"/>
    <s v="PEF Transmission Expansion EE_Ross Prairie-Shaw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1.8457547169811294E-3"/>
    <n v="1.5749875707547149E-2"/>
    <n v="2.8362029245282978E-2"/>
    <n v="4.2300702358490504E-2"/>
    <n v="5.5888661792452748E-2"/>
    <n v="6.9949732783018762E-2"/>
    <n v="9.3840877594339484E-2"/>
    <n v="0.14068767382075451"/>
    <n v="0.18755445896226386"/>
    <n v="0.23268331391509398"/>
    <n v="0.27915349504716935"/>
    <n v="1.1480165759433945"/>
    <n v="0.32375728349056548"/>
    <n v="0.38459767326179184"/>
    <n v="0.54731629566745199"/>
    <n v="10.888454949426871"/>
    <n v="11.136091553908004"/>
    <n v="11.375830244945739"/>
    <n v="11.613963038106116"/>
    <n v="11.843129743058945"/>
    <n v="12.078897982445739"/>
    <n v="12.365449292823095"/>
    <n v="13.13883608645517"/>
    <n v="13.844463835040074"/>
    <n v="109.54078797862957"/>
    <n v="13.960238992351396"/>
    <n v="14.080511320889132"/>
    <n v="14.387308677572502"/>
    <n v="33.884978687094772"/>
    <n v="34.351884407839208"/>
    <n v="35.252885817627686"/>
    <n v="35.684967519647557"/>
    <n v="36.129496065700714"/>
    <n v="36.669773406291512"/>
    <n v="38.127953302804045"/>
    <n v="39.458377103520519"/>
    <n v="39.676665039514496"/>
    <n v="371.66504034085352"/>
    <n v="39.903432150754298"/>
    <n v="39.97862070674568"/>
    <n v="44.757024500900563"/>
    <n v="44.871451715353786"/>
    <n v="44.982229484535317"/>
    <n v="45.092265205015345"/>
    <n v="45.198157901081501"/>
    <n v="45.307101015311723"/>
    <n v="45.439509825847253"/>
    <n v="45.796874185109303"/>
    <n v="46.12292863849131"/>
    <n v="46.176425692296327"/>
    <n v="533.6260210214424"/>
    <n v="46.232000790107946"/>
    <n v="46.232003386934437"/>
    <n v="46.232168421166215"/>
    <n v="46.232172373198786"/>
    <n v="46.232176199188551"/>
    <n v="46.2321799995498"/>
    <n v="46.232183656821242"/>
    <n v="46.232187419446575"/>
    <n v="46.232191992518942"/>
    <n v="46.232204334998784"/>
    <n v="46.23221559611202"/>
    <n v="46.232217443767759"/>
    <n v="554.78590161381112"/>
    <n v="46.232219358272992"/>
    <n v="46.232219358272992"/>
    <n v="46.232219358272992"/>
    <n v="46.232219358272992"/>
    <n v="46.232219358272992"/>
    <n v="46.232219358272992"/>
    <n v="46.232219358272992"/>
    <n v="46.232219358272992"/>
    <n v="46.232219358272992"/>
    <n v="46.232219358272992"/>
    <n v="46.232219358272992"/>
    <n v="46.232219358272992"/>
    <n v="554.78663229927577"/>
  </r>
  <r>
    <s v="DE Florida"/>
    <x v="31"/>
    <s v="Transmission"/>
    <s v="PEF Transmission Expansion FF  Tallahasse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320424484007066"/>
    <n v="26.320424484007066"/>
    <n v="26.320424484007066"/>
    <n v="26.320424484007066"/>
    <n v="105.28169793602827"/>
  </r>
  <r>
    <s v="DE Florida"/>
    <x v="31"/>
    <s v="Transmission"/>
    <s v="PEF Transmission Expansion FF - New County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.991090875260852"/>
    <n v="18.991090875260852"/>
    <n v="18.991090875260852"/>
    <n v="18.991090875260852"/>
    <n v="18.991090875260852"/>
    <n v="18.991090875260852"/>
    <n v="18.991090875260852"/>
    <n v="132.93763612682596"/>
  </r>
  <r>
    <s v="DE Florida"/>
    <x v="31"/>
    <s v="Transmission"/>
    <s v="PEF Transmission Expansion FF Brookridge Bank &amp; Spar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.924013156813871"/>
    <n v="39.924013156813871"/>
    <n v="39.931556157848753"/>
    <n v="39.931556157848753"/>
    <n v="39.931556157848753"/>
    <n v="39.931556157848753"/>
    <n v="39.931556157848753"/>
    <n v="39.931556157848753"/>
    <n v="39.931556157848753"/>
    <n v="39.931556157848753"/>
    <n v="39.931556157848753"/>
    <n v="39.931556157848753"/>
    <n v="39.931556157848753"/>
    <n v="39.931556157848753"/>
    <n v="479.17867389418512"/>
    <n v="39.931556157848753"/>
    <n v="39.931556157848753"/>
    <n v="39.931556157848753"/>
    <n v="39.931556157848753"/>
    <n v="39.931556157848753"/>
    <n v="39.931556157848753"/>
    <n v="39.931556157848753"/>
    <n v="39.931556157848753"/>
    <n v="39.931556157848753"/>
    <n v="39.931556157848753"/>
    <n v="39.931556157848753"/>
    <n v="39.931556157848753"/>
    <n v="479.17867389418512"/>
    <n v="39.931556157848753"/>
    <n v="39.931556157848753"/>
    <n v="39.931556157848753"/>
    <n v="39.931556157848753"/>
    <n v="39.931556157848753"/>
    <n v="39.931556157848753"/>
    <n v="39.931556157848753"/>
    <n v="39.931556157848753"/>
    <n v="39.931556157848753"/>
    <n v="39.931556157848753"/>
    <n v="39.931556157848753"/>
    <n v="39.931556157848753"/>
    <n v="479.17867389418512"/>
    <n v="39.931556157848753"/>
    <n v="39.931556157848753"/>
    <n v="39.931556157848753"/>
    <n v="39.931556157848753"/>
    <n v="39.931556157848753"/>
    <n v="39.931556157848753"/>
    <n v="39.931556157848753"/>
    <n v="39.931556157848753"/>
    <n v="39.931556157848753"/>
    <n v="39.931556157848753"/>
    <n v="39.931556157848753"/>
    <n v="39.931556157848753"/>
    <n v="479.17867389418512"/>
    <n v="39.931556157848753"/>
    <n v="39.931556157848753"/>
    <n v="39.931556157848753"/>
    <n v="39.931556157848753"/>
    <n v="39.931556157848753"/>
    <n v="39.931556157848753"/>
    <n v="39.931556157848753"/>
    <n v="39.931556157848753"/>
    <n v="39.931556157848753"/>
    <n v="39.931556157848753"/>
    <n v="39.931556157848753"/>
    <n v="39.931556157848753"/>
    <n v="479.17867389418512"/>
  </r>
  <r>
    <s v="DE Florida"/>
    <x v="31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7.5174806764312319E-2"/>
    <n v="0.151242780094794"/>
    <n v="0.22755187270163807"/>
    <n v="0.30410295166224544"/>
    <n v="0.3808968874575861"/>
    <n v="0.45793455398675936"/>
    <n v="0.53521682858161457"/>
    <n v="0.61274459202144904"/>
    <n v="0.69051872854774654"/>
    <n v="0.76854012587902887"/>
    <n v="0.84680967522573225"/>
    <n v="5.050733802922907"/>
    <n v="0.92532827130520834"/>
    <n v="1.0012509539839158"/>
    <n v="1.0774141931414276"/>
    <n v="1.1538188535476861"/>
    <n v="1.2304658033660005"/>
    <n v="1.3073559141675117"/>
    <n v="1.3844900609457709"/>
    <n v="1.4618691221313778"/>
    <n v="1.5394939796066982"/>
    <n v="1.61736551872062"/>
    <n v="1.6954846283034239"/>
    <n v="1.7738522006816781"/>
    <n v="16.16818949990132"/>
    <n v="1.8524691316932584"/>
    <n v="1.9284868982402363"/>
    <n v="2.0047455225335673"/>
    <n v="2.0812458704262133"/>
    <n v="2.1579888111687509"/>
    <n v="2.2349752174238575"/>
    <n v="2.3122059652809068"/>
    <n v="2.3896819342706248"/>
    <n v="2.4674040073798276"/>
    <n v="2.5453730710661944"/>
    <n v="2.6235900152731562"/>
    <n v="2.7020557334448121"/>
    <n v="27.300222178201402"/>
    <n v="2.7807711225409646"/>
    <n v="2.8568840920371206"/>
    <n v="2.9332382209244803"/>
    <n v="3.0098343761403785"/>
    <n v="3.0866734280240249"/>
    <n v="3.1637562503309971"/>
    <n v="3.2410837202478655"/>
    <n v="3.3186567184068601"/>
    <n v="3.3964761289006287"/>
    <n v="3.4745428392970314"/>
    <n v="3.5528577406540451"/>
    <n v="3.6314217275346969"/>
    <n v="38.4461963650391"/>
    <n v="3.7102356980221218"/>
    <n v="3.7864439896974988"/>
    <n v="3.8628937427867025"/>
    <n v="3.9395858253128013"/>
    <n v="4.016521108704997"/>
    <n v="4.0937004678131403"/>
    <n v="4.1711247809223693"/>
    <n v="4.2487949297677998"/>
    <n v="4.3267117995492965"/>
    <n v="4.4048762789462899"/>
    <n v="4.4832892601326968"/>
    <n v="4.5619516387918759"/>
    <n v="49.606129520447588"/>
    <n v="4.6408643141317016"/>
    <n v="4.6408643141317016"/>
    <n v="4.6408643141317016"/>
    <n v="4.6408643141317016"/>
    <n v="4.6408643141317016"/>
    <n v="4.6408643141317016"/>
    <n v="4.6408643141317016"/>
    <n v="4.6408643141317016"/>
    <n v="4.6408643141317016"/>
    <n v="4.6408643141317016"/>
    <n v="4.6408643141317016"/>
    <n v="4.6408643141317016"/>
    <n v="55.69037176958043"/>
  </r>
  <r>
    <s v="DE Florida"/>
    <x v="31"/>
    <s v="Transmission"/>
    <s v="PEF Transmission Expansion FF Stations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38.557946039469925"/>
    <n v="38.557946039469925"/>
    <n v="38.557946039469925"/>
    <n v="57.319780429258259"/>
    <n v="57.319780429258259"/>
    <n v="57.319780429258259"/>
    <n v="74.210310888810881"/>
    <n v="74.210310888810881"/>
    <n v="74.210310888810881"/>
    <n v="510.26411207261731"/>
    <n v="92.493669981473062"/>
    <n v="92.493669981473062"/>
    <n v="92.493669981473062"/>
    <n v="97.42384705616665"/>
    <n v="97.42384705616665"/>
    <n v="97.42384705616665"/>
    <n v="106.92986446315663"/>
    <n v="106.92986446315663"/>
    <n v="106.92986446315663"/>
    <n v="119.15910420977053"/>
    <n v="119.15910420977053"/>
    <n v="119.15910420977053"/>
    <n v="1248.0194571317004"/>
    <n v="128.60865318760659"/>
    <n v="128.60865318760659"/>
    <n v="128.60865318760659"/>
    <n v="134.82959039652712"/>
    <n v="134.82959039652712"/>
    <n v="134.82959039652712"/>
    <n v="146.89155239778748"/>
    <n v="146.89155239778748"/>
    <n v="146.89155239778748"/>
    <n v="162.40894720283944"/>
    <n v="162.40894720283944"/>
    <n v="162.40894720283944"/>
    <n v="1718.2162295542821"/>
    <n v="174.39925773964612"/>
    <n v="174.39925773964612"/>
    <n v="174.39925773964612"/>
    <n v="177.19263228535365"/>
    <n v="177.19263228535365"/>
    <n v="177.19263228535365"/>
    <n v="182.53544600250098"/>
    <n v="182.53544600250098"/>
    <n v="182.53544600250098"/>
    <n v="189.4088344122936"/>
    <n v="189.4088344122936"/>
    <n v="189.4088344122936"/>
    <n v="2170.6085113193831"/>
    <n v="194.71991029917262"/>
    <n v="194.71991029917262"/>
    <n v="194.71991029917262"/>
    <n v="195.83233363134119"/>
    <n v="195.83233363134119"/>
    <n v="195.83233363134119"/>
    <n v="197.95496102335665"/>
    <n v="197.95496102335665"/>
    <n v="197.95496102335665"/>
    <n v="200.68566497205757"/>
    <n v="200.68566497205757"/>
    <n v="200.68566497205757"/>
    <n v="2367.5786097777841"/>
    <n v="202.79568337249341"/>
    <n v="202.79568337249341"/>
    <n v="202.79568337249341"/>
    <n v="202.79568337249341"/>
    <n v="202.79568337249341"/>
    <n v="202.79568337249341"/>
    <n v="202.79568337249341"/>
    <n v="202.79568337249341"/>
    <n v="202.79568337249341"/>
    <n v="202.79568337249341"/>
    <n v="202.79568337249341"/>
    <n v="202.79568337249341"/>
    <n v="2433.5482004699211"/>
  </r>
  <r>
    <s v="DE Florida"/>
    <x v="31"/>
    <s v="Transmission"/>
    <s v="PEF Transmission Expansion FF Stations - Keystone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8908044209302108"/>
    <n v="9.9107295813953282"/>
    <n v="9.9321698616278873"/>
    <n v="29.733703863953426"/>
    <n v="9.9541970465116059"/>
    <n v="9.9644304651162585"/>
    <n v="9.9647072290697487"/>
    <n v="9.9647072290697487"/>
    <n v="9.9647072290697487"/>
    <n v="9.9647072290697487"/>
    <n v="9.9647072290697487"/>
    <n v="9.9647072290697487"/>
    <n v="9.9647072290697487"/>
    <n v="9.9647072290697487"/>
    <n v="9.9647072290697487"/>
    <n v="9.9647072290697487"/>
    <n v="119.56569980232533"/>
    <n v="9.9647072290697487"/>
    <n v="9.9647072290697487"/>
    <n v="9.9647072290697487"/>
    <n v="9.9647072290697487"/>
    <n v="9.9647072290697487"/>
    <n v="9.9647072290697487"/>
    <n v="9.9647072290697487"/>
    <n v="9.9647072290697487"/>
    <n v="9.9647072290697487"/>
    <n v="9.9647072290697487"/>
    <n v="9.9647072290697487"/>
    <n v="9.9647072290697487"/>
    <n v="119.57648674883696"/>
    <n v="9.9647072290697487"/>
    <n v="9.9647072290697487"/>
    <n v="9.9647072290697487"/>
    <n v="9.9647072290697487"/>
    <n v="9.9647072290697487"/>
    <n v="9.9647072290697487"/>
    <n v="9.9647072290697487"/>
    <n v="9.9647072290697487"/>
    <n v="9.9647072290697487"/>
    <n v="9.9647072290697487"/>
    <n v="9.9647072290697487"/>
    <n v="9.9647072290697487"/>
    <n v="119.57648674883696"/>
    <n v="9.9647072290697487"/>
    <n v="9.9647072290697487"/>
    <n v="9.9647072290697487"/>
    <n v="9.9647072290697487"/>
    <n v="9.9647072290697487"/>
    <n v="9.9647072290697487"/>
    <n v="9.9647072290697487"/>
    <n v="9.9647072290697487"/>
    <n v="9.9647072290697487"/>
    <n v="9.9647072290697487"/>
    <n v="9.9647072290697487"/>
    <n v="9.9647072290697487"/>
    <n v="119.57648674883696"/>
    <n v="9.9647072290697487"/>
    <n v="9.9647072290697487"/>
    <n v="9.9647072290697487"/>
    <n v="9.9647072290697487"/>
    <n v="9.9647072290697487"/>
    <n v="9.9647072290697487"/>
    <n v="9.9647072290697487"/>
    <n v="9.9647072290697487"/>
    <n v="9.9647072290697487"/>
    <n v="9.9647072290697487"/>
    <n v="9.9647072290697487"/>
    <n v="9.9647072290697487"/>
    <n v="119.57648674883696"/>
  </r>
  <r>
    <s v="DE Florida"/>
    <x v="31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.39961484281031"/>
    <n v="196.39961484281031"/>
    <n v="196.39961484281031"/>
    <n v="196.39961484281031"/>
    <n v="196.39961484281031"/>
    <n v="196.39961484281031"/>
    <n v="196.39961484281031"/>
    <n v="196.39961484281031"/>
    <n v="196.39961484281031"/>
    <n v="196.39961484281031"/>
    <n v="196.39961484281031"/>
    <n v="196.39961484281031"/>
    <n v="2356.7953781137235"/>
    <n v="196.39961484281031"/>
    <n v="196.39961484281031"/>
    <n v="196.39961484281031"/>
    <n v="196.39961484281031"/>
    <n v="196.39961484281031"/>
    <n v="196.39961484281031"/>
    <n v="196.39961484281031"/>
    <n v="196.39961484281031"/>
    <n v="196.39961484281031"/>
    <n v="196.39961484281031"/>
    <n v="196.39961484281031"/>
    <n v="196.39961484281031"/>
    <n v="2356.7953781137235"/>
    <n v="196.39961484281031"/>
    <n v="196.39961484281031"/>
    <n v="196.39961484281031"/>
    <n v="196.39961484281031"/>
    <n v="196.39961484281031"/>
    <n v="196.39961484281031"/>
    <n v="196.39961484281031"/>
    <n v="196.39961484281031"/>
    <n v="196.39961484281031"/>
    <n v="196.39961484281031"/>
    <n v="196.39961484281031"/>
    <n v="196.39961484281031"/>
    <n v="2356.7953781137235"/>
  </r>
  <r>
    <s v="DE Florida"/>
    <x v="31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.61321362803614"/>
    <n v="182.63758548101285"/>
    <n v="183.05725331416403"/>
    <n v="183.48521207493147"/>
    <n v="183.87431720738496"/>
    <n v="184.28158270389659"/>
    <n v="184.28158270389659"/>
    <n v="1282.2307471133226"/>
    <n v="184.28158270389659"/>
    <n v="184.28158270389659"/>
    <n v="184.28158270389659"/>
    <n v="184.28158270389659"/>
    <n v="184.28158270389659"/>
    <n v="184.28158270389659"/>
    <n v="184.28158270389659"/>
    <n v="184.28158270389659"/>
    <n v="184.28158270389659"/>
    <n v="184.28158270389659"/>
    <n v="184.28158270389659"/>
    <n v="184.28158270389659"/>
    <n v="2211.3789924467596"/>
    <n v="184.28158270389659"/>
    <n v="184.28158270389659"/>
    <n v="184.28158270389659"/>
    <n v="184.28158270389659"/>
    <n v="184.28158270389659"/>
    <n v="184.28158270389659"/>
    <n v="184.28158270389659"/>
    <n v="184.28158270389659"/>
    <n v="184.28158270389659"/>
    <n v="184.28158270389659"/>
    <n v="184.28158270389659"/>
    <n v="184.28158270389659"/>
    <n v="2211.3789924467596"/>
    <n v="184.28158270389659"/>
    <n v="184.28158270389659"/>
    <n v="184.28158270389659"/>
    <n v="184.28158270389659"/>
    <n v="184.28158270389659"/>
    <n v="184.28158270389659"/>
    <n v="184.28158270389659"/>
    <n v="184.28158270389659"/>
    <n v="184.28158270389659"/>
    <n v="184.28158270389659"/>
    <n v="184.28158270389659"/>
    <n v="184.28158270389659"/>
    <n v="2211.3789924467596"/>
    <n v="184.28158270389659"/>
    <n v="184.28158270389659"/>
    <n v="184.28158270389659"/>
    <n v="184.28158270389659"/>
    <n v="184.28158270389659"/>
    <n v="184.28158270389659"/>
    <n v="184.28158270389659"/>
    <n v="184.28158270389659"/>
    <n v="184.28158270389659"/>
    <n v="184.28158270389659"/>
    <n v="184.28158270389659"/>
    <n v="184.28158270389659"/>
    <n v="2211.3789924467596"/>
    <n v="184.28158270389659"/>
    <n v="184.28158270389659"/>
    <n v="184.28158270389659"/>
    <n v="184.28158270389659"/>
    <n v="184.28158270389659"/>
    <n v="184.28158270389659"/>
    <n v="184.28158270389659"/>
    <n v="184.28158270389659"/>
    <n v="184.28158270389659"/>
    <n v="184.28158270389659"/>
    <n v="184.28158270389659"/>
    <n v="184.28158270389659"/>
    <n v="2211.3789924467596"/>
  </r>
  <r>
    <s v="DE Florida"/>
    <x v="31"/>
    <s v="Transmission"/>
    <s v="PEF Transmission Expansion FF Sumter County Industrial Park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423670248483351"/>
    <n v="16.423670248483351"/>
  </r>
  <r>
    <s v="DE Florida"/>
    <x v="31"/>
    <s v="Transmission"/>
    <s v="PEF Transmission Expansion GG - Disston to Largo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1.40685300153152"/>
    <n v="113.37897829111084"/>
    <n v="114.97762902183842"/>
    <n v="115.12217969621415"/>
    <n v="115.26134005581925"/>
    <n v="570.14698006651417"/>
    <n v="115.65518075830765"/>
    <n v="115.65518075830765"/>
    <n v="115.65518075830765"/>
    <n v="115.65518075830765"/>
    <n v="115.65518075830765"/>
    <n v="115.65518075830765"/>
    <n v="115.65518075830765"/>
    <n v="115.65518075830765"/>
    <n v="115.65518075830765"/>
    <n v="115.65518075830765"/>
    <n v="115.65518075830765"/>
    <n v="115.65518075830765"/>
    <n v="1387.8621690996915"/>
  </r>
  <r>
    <s v="DE Florida"/>
    <x v="31"/>
    <s v="Transmission"/>
    <s v="PEF Transmission Expansion GG - Disston to Largo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725558013957361"/>
    <n v="30.256917792935788"/>
    <n v="30.687650415975334"/>
    <n v="30.726597441700992"/>
    <n v="30.764092127415459"/>
    <n v="152.16081579198493"/>
    <n v="30.870206637346811"/>
    <n v="30.870206637346811"/>
    <n v="30.870206637346811"/>
    <n v="30.870206637346811"/>
    <n v="30.870206637346811"/>
    <n v="30.870206637346811"/>
    <n v="30.870206637346811"/>
    <n v="30.870206637346811"/>
    <n v="30.870206637346811"/>
    <n v="30.870206637346811"/>
    <n v="30.870206637346811"/>
    <n v="30.870206637346811"/>
    <n v="370.44247964816185"/>
  </r>
  <r>
    <s v="DE Florida"/>
    <x v="31"/>
    <s v="Transmission"/>
    <s v="PEF Transmission Expansion GG 40th Street to 16th Stree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.928429010878332"/>
    <n v="54.59094220104631"/>
    <n v="55.187782571066165"/>
    <n v="55.287734166407617"/>
    <n v="55.378829077880724"/>
    <n v="55.468363783172222"/>
    <n v="55.468363783172222"/>
    <n v="55.468363783172222"/>
    <n v="55.468363783172222"/>
    <n v="496.24717215996799"/>
    <n v="55.468363783172222"/>
    <n v="55.468363783172222"/>
    <n v="55.468363783172222"/>
    <n v="55.468363783172222"/>
    <n v="55.468363783172222"/>
    <n v="55.468363783172222"/>
    <n v="55.468363783172222"/>
    <n v="55.468363783172222"/>
    <n v="55.468363783172222"/>
    <n v="55.468363783172222"/>
    <n v="55.468363783172222"/>
    <n v="55.468363783172222"/>
    <n v="665.62036539806661"/>
    <n v="55.468363783172222"/>
    <n v="55.468363783172222"/>
    <n v="55.468363783172222"/>
    <n v="55.468363783172222"/>
    <n v="55.468363783172222"/>
    <n v="55.468363783172222"/>
    <n v="55.468363783172222"/>
    <n v="55.468363783172222"/>
    <n v="55.468363783172222"/>
    <n v="55.468363783172222"/>
    <n v="55.468363783172222"/>
    <n v="55.468363783172222"/>
    <n v="665.62036539806661"/>
    <n v="55.468363783172222"/>
    <n v="55.468363783172222"/>
    <n v="55.468363783172222"/>
    <n v="55.468363783172222"/>
    <n v="55.468363783172222"/>
    <n v="55.468363783172222"/>
    <n v="55.468363783172222"/>
    <n v="55.468363783172222"/>
    <n v="55.468363783172222"/>
    <n v="55.468363783172222"/>
    <n v="55.468363783172222"/>
    <n v="55.468363783172222"/>
    <n v="665.62036539806661"/>
    <n v="55.468363783172222"/>
    <n v="55.468363783172222"/>
    <n v="55.468363783172222"/>
    <n v="55.468363783172222"/>
    <n v="55.468363783172222"/>
    <n v="55.468363783172222"/>
    <n v="55.468363783172222"/>
    <n v="55.468363783172222"/>
    <n v="55.468363783172222"/>
    <n v="55.468363783172222"/>
    <n v="55.468363783172222"/>
    <n v="55.468363783172222"/>
    <n v="665.62036539806661"/>
  </r>
  <r>
    <s v="DE Florida"/>
    <x v="31"/>
    <s v="Transmission"/>
    <s v="PEF Transmission Expansion GG 40th Street to 16th Stree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8164573330358724"/>
    <n v="9.994961642147512"/>
    <n v="10.155771388249804"/>
    <n v="10.182701856557175"/>
    <n v="10.207246023341186"/>
    <n v="10.231369815813185"/>
    <n v="10.231369815813185"/>
    <n v="10.231369815813185"/>
    <n v="10.231369815813185"/>
    <n v="91.282617506584273"/>
    <n v="10.231369815813185"/>
    <n v="10.231369815813185"/>
    <n v="10.231369815813185"/>
    <n v="10.231369815813185"/>
    <n v="10.231369815813185"/>
    <n v="10.231369815813185"/>
    <n v="10.231369815813185"/>
    <n v="10.231369815813185"/>
    <n v="10.231369815813185"/>
    <n v="10.231369815813185"/>
    <n v="10.231369815813185"/>
    <n v="10.231369815813185"/>
    <n v="122.77643778975819"/>
    <n v="10.231369815813185"/>
    <n v="10.231369815813185"/>
    <n v="10.231369815813185"/>
    <n v="10.231369815813185"/>
    <n v="10.231369815813185"/>
    <n v="10.231369815813185"/>
    <n v="10.231369815813185"/>
    <n v="10.231369815813185"/>
    <n v="10.231369815813185"/>
    <n v="10.231369815813185"/>
    <n v="10.231369815813185"/>
    <n v="10.231369815813185"/>
    <n v="122.77643778975819"/>
    <n v="10.231369815813185"/>
    <n v="10.231369815813185"/>
    <n v="10.231369815813185"/>
    <n v="10.231369815813185"/>
    <n v="10.231369815813185"/>
    <n v="10.231369815813185"/>
    <n v="10.231369815813185"/>
    <n v="10.231369815813185"/>
    <n v="10.231369815813185"/>
    <n v="10.231369815813185"/>
    <n v="10.231369815813185"/>
    <n v="10.231369815813185"/>
    <n v="122.77643778975819"/>
    <n v="10.231369815813185"/>
    <n v="10.231369815813185"/>
    <n v="10.231369815813185"/>
    <n v="10.231369815813185"/>
    <n v="10.231369815813185"/>
    <n v="10.231369815813185"/>
    <n v="10.231369815813185"/>
    <n v="10.231369815813185"/>
    <n v="10.231369815813185"/>
    <n v="10.231369815813185"/>
    <n v="10.231369815813185"/>
    <n v="10.231369815813185"/>
    <n v="122.77643778975819"/>
  </r>
  <r>
    <s v="DE Florida"/>
    <x v="31"/>
    <s v="Transmission"/>
    <s v="PEF Transmission Expansion GG Archer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.719803746569106"/>
    <n v="58.25938882242842"/>
    <n v="62.798973898287748"/>
    <n v="67.338558974147062"/>
    <n v="71.878144050006384"/>
    <n v="313.99486949143869"/>
    <n v="76.417729125865691"/>
    <n v="76.417729125865691"/>
    <n v="76.417729125865691"/>
    <n v="76.417729125865691"/>
    <n v="76.417729125865691"/>
    <n v="76.417729125865691"/>
    <n v="76.417729125865691"/>
    <n v="76.417729125865691"/>
    <n v="76.417729125865691"/>
    <n v="76.417729125865691"/>
    <n v="76.417729125865691"/>
    <n v="76.417729125865691"/>
    <n v="917.01274951038806"/>
  </r>
  <r>
    <s v="DE Florida"/>
    <x v="31"/>
    <s v="Transmission"/>
    <s v="PEF Transmission Expansion GG Archer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140178733825903"/>
    <n v="0.52280357467651806"/>
    <n v="0.78420536201477709"/>
    <n v="1.0456071493530361"/>
    <n v="1.3070089366912949"/>
    <n v="1.5684107240295537"/>
    <n v="1.8298125113678132"/>
    <n v="2.0912142987060722"/>
    <n v="2.352616086044331"/>
    <n v="2.6140178733825898"/>
    <n v="14.377098303604246"/>
    <n v="2.8754196607208486"/>
    <n v="3.1368214480591075"/>
    <n v="3.3680976466316772"/>
    <n v="3.5993738452042461"/>
    <n v="3.8306500437768154"/>
    <n v="4.0619262423493847"/>
    <n v="4.2932024409219531"/>
    <n v="4.5244786394945224"/>
    <n v="4.7557548380670909"/>
    <n v="4.9870310366396602"/>
    <n v="5.2183072352122295"/>
    <n v="5.4495834337847979"/>
    <n v="50.10064651086234"/>
    <n v="5.6808596323573681"/>
    <n v="5.9121358309299366"/>
    <n v="7.1352593998574241"/>
    <n v="8.3583829687849107"/>
    <n v="9.5815065377123965"/>
    <n v="12.027753675567372"/>
    <n v="13.250877244494857"/>
    <n v="14.474000813422345"/>
    <n v="15.697124382349831"/>
    <n v="16.920247951277318"/>
    <n v="18.143371520204806"/>
    <n v="19.366495089132293"/>
    <n v="146.54801504609085"/>
    <n v="20.589618658059784"/>
    <n v="20.589618658059784"/>
    <n v="20.589618658059784"/>
    <n v="20.589618658059784"/>
    <n v="20.589618658059784"/>
    <n v="20.589618658059784"/>
    <n v="20.589618658059784"/>
    <n v="20.589618658059784"/>
    <n v="20.589618658059784"/>
    <n v="20.589618658059784"/>
    <n v="20.589618658059784"/>
    <n v="20.589618658059784"/>
    <n v="247.07542389671735"/>
  </r>
  <r>
    <s v="DE Florida"/>
    <x v="31"/>
    <s v="Transmission"/>
    <s v="PEF Transmission Expansion GG Archer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.908930648390559"/>
    <n v="55.362042136337891"/>
    <n v="55.820957099330435"/>
    <n v="56.311573552912634"/>
    <n v="56.753836915721394"/>
    <n v="57.143456486503553"/>
    <n v="57.143456486503553"/>
    <n v="57.143456486503553"/>
    <n v="450.58770981220363"/>
    <n v="57.143456486503553"/>
    <n v="57.143456486503553"/>
    <n v="57.143456486503553"/>
    <n v="57.143456486503553"/>
    <n v="57.143456486503553"/>
    <n v="57.143456486503553"/>
    <n v="57.143456486503553"/>
    <n v="57.143456486503553"/>
    <n v="57.143456486503553"/>
    <n v="57.143456486503553"/>
    <n v="57.143456486503553"/>
    <n v="57.143456486503553"/>
    <n v="685.72147783804257"/>
    <n v="57.143456486503553"/>
    <n v="57.143456486503553"/>
    <n v="57.143456486503553"/>
    <n v="57.143456486503553"/>
    <n v="57.143456486503553"/>
    <n v="57.143456486503553"/>
    <n v="57.143456486503553"/>
    <n v="57.143456486503553"/>
    <n v="57.143456486503553"/>
    <n v="57.143456486503553"/>
    <n v="57.143456486503553"/>
    <n v="57.143456486503553"/>
    <n v="685.72147783804257"/>
    <n v="57.143456486503553"/>
    <n v="57.143456486503553"/>
    <n v="57.143456486503553"/>
    <n v="57.143456486503553"/>
    <n v="57.143456486503553"/>
    <n v="57.143456486503553"/>
    <n v="57.143456486503553"/>
    <n v="57.143456486503553"/>
    <n v="57.143456486503553"/>
    <n v="57.143456486503553"/>
    <n v="57.143456486503553"/>
    <n v="57.143456486503553"/>
    <n v="685.72147783804257"/>
  </r>
  <r>
    <s v="DE Florida"/>
    <x v="31"/>
    <s v="Transmission"/>
    <s v="PEF Transmission Expansion GG Archer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448056611542208"/>
    <n v="14.570140751612051"/>
    <n v="14.693788551573906"/>
    <n v="14.825977845893146"/>
    <n v="14.945139120257441"/>
    <n v="15.050116309136065"/>
    <n v="15.050116309136065"/>
    <n v="15.050116309136065"/>
    <n v="118.63345180828694"/>
    <n v="15.050116309136065"/>
    <n v="15.050116309136065"/>
    <n v="15.050116309136065"/>
    <n v="15.050116309136065"/>
    <n v="15.050116309136065"/>
    <n v="15.050116309136065"/>
    <n v="15.050116309136065"/>
    <n v="15.050116309136065"/>
    <n v="15.050116309136065"/>
    <n v="15.050116309136065"/>
    <n v="15.050116309136065"/>
    <n v="15.050116309136065"/>
    <n v="180.60139570963273"/>
    <n v="15.050116309136065"/>
    <n v="15.050116309136065"/>
    <n v="15.050116309136065"/>
    <n v="15.050116309136065"/>
    <n v="15.050116309136065"/>
    <n v="15.050116309136065"/>
    <n v="15.050116309136065"/>
    <n v="15.050116309136065"/>
    <n v="15.050116309136065"/>
    <n v="15.050116309136065"/>
    <n v="15.050116309136065"/>
    <n v="15.050116309136065"/>
    <n v="180.60139570963273"/>
    <n v="15.050116309136065"/>
    <n v="15.050116309136065"/>
    <n v="15.050116309136065"/>
    <n v="15.050116309136065"/>
    <n v="15.050116309136065"/>
    <n v="15.050116309136065"/>
    <n v="15.050116309136065"/>
    <n v="15.050116309136065"/>
    <n v="15.050116309136065"/>
    <n v="15.050116309136065"/>
    <n v="15.050116309136065"/>
    <n v="15.050116309136065"/>
    <n v="180.60139570963273"/>
  </r>
  <r>
    <s v="DE Florida"/>
    <x v="31"/>
    <s v="Transmission"/>
    <s v="PEF Transmission Expansion GG Baker Tap to Miccosuke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9805219557736812E-2"/>
    <n v="7.9800792046897259E-2"/>
    <n v="7.9796461676322636E-2"/>
    <n v="7.9792131313864548E-2"/>
    <n v="7.9789368883174089E-2"/>
    <n v="7.9821350635399399E-2"/>
    <n v="7.9821350635399399E-2"/>
    <n v="7.9821350635399399E-2"/>
    <n v="0.63844802538419354"/>
    <n v="7.9821350635399399E-2"/>
    <n v="7.9821350635399399E-2"/>
    <n v="7.9821350635399399E-2"/>
    <n v="7.9821350635399399E-2"/>
    <n v="7.9821350635399399E-2"/>
    <n v="7.9821350635399399E-2"/>
    <n v="7.9821350635399399E-2"/>
    <n v="7.9821350635399399E-2"/>
    <n v="7.9821350635399399E-2"/>
    <n v="7.9821350635399399E-2"/>
    <n v="7.9821350635399399E-2"/>
    <n v="7.9821350635399399E-2"/>
    <n v="0.95785620762479284"/>
    <n v="7.9821350635399399E-2"/>
    <n v="7.9821350635399399E-2"/>
    <n v="7.9821350635399399E-2"/>
    <n v="7.9821350635399399E-2"/>
    <n v="7.9821350635399399E-2"/>
    <n v="7.9821350635399399E-2"/>
    <n v="7.9821350635399399E-2"/>
    <n v="7.9821350635399399E-2"/>
    <n v="7.9821350635399399E-2"/>
    <n v="7.9821350635399399E-2"/>
    <n v="7.9821350635399399E-2"/>
    <n v="7.9821350635399399E-2"/>
    <n v="0.95785620762479284"/>
    <n v="7.9821350635399399E-2"/>
    <n v="7.9821350635399399E-2"/>
    <n v="7.9821350635399399E-2"/>
    <n v="7.9821350635399399E-2"/>
    <n v="7.9821350635399399E-2"/>
    <n v="7.9821350635399399E-2"/>
    <n v="7.9821350635399399E-2"/>
    <n v="7.9821350635399399E-2"/>
    <n v="7.9821350635399399E-2"/>
    <n v="7.9821350635399399E-2"/>
    <n v="7.9821350635399399E-2"/>
    <n v="7.9821350635399399E-2"/>
    <n v="0.95785620762479284"/>
  </r>
  <r>
    <s v="DE Florida"/>
    <x v="31"/>
    <s v="Transmission"/>
    <s v="PEF Transmission Expansion GG Baker Tap to Miccosuke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502327488823032E-2"/>
    <n v="2.150113456198742E-2"/>
    <n v="2.1499967808149011E-2"/>
    <n v="2.1498801056497485E-2"/>
    <n v="2.1498056760702041E-2"/>
    <n v="2.1506673767381881E-2"/>
    <n v="2.1506673767381881E-2"/>
    <n v="2.1506673767381881E-2"/>
    <n v="0.17202030897830464"/>
    <n v="2.1506673767381881E-2"/>
    <n v="2.1506673767381881E-2"/>
    <n v="2.1506673767381881E-2"/>
    <n v="2.1506673767381881E-2"/>
    <n v="2.1506673767381881E-2"/>
    <n v="2.1506673767381881E-2"/>
    <n v="2.1506673767381881E-2"/>
    <n v="2.1506673767381881E-2"/>
    <n v="2.1506673767381881E-2"/>
    <n v="2.1506673767381881E-2"/>
    <n v="2.1506673767381881E-2"/>
    <n v="2.1506673767381881E-2"/>
    <n v="0.25808008520858255"/>
    <n v="2.1506673767381881E-2"/>
    <n v="2.1506673767381881E-2"/>
    <n v="2.1506673767381881E-2"/>
    <n v="2.1506673767381881E-2"/>
    <n v="2.1506673767381881E-2"/>
    <n v="2.1506673767381881E-2"/>
    <n v="2.1506673767381881E-2"/>
    <n v="2.1506673767381881E-2"/>
    <n v="2.1506673767381881E-2"/>
    <n v="2.1506673767381881E-2"/>
    <n v="2.1506673767381881E-2"/>
    <n v="2.1506673767381881E-2"/>
    <n v="0.25808008520858255"/>
    <n v="2.1506673767381881E-2"/>
    <n v="2.1506673767381881E-2"/>
    <n v="2.1506673767381881E-2"/>
    <n v="2.1506673767381881E-2"/>
    <n v="2.1506673767381881E-2"/>
    <n v="2.1506673767381881E-2"/>
    <n v="2.1506673767381881E-2"/>
    <n v="2.1506673767381881E-2"/>
    <n v="2.1506673767381881E-2"/>
    <n v="2.1506673767381881E-2"/>
    <n v="2.1506673767381881E-2"/>
    <n v="2.1506673767381881E-2"/>
    <n v="0.25808008520858255"/>
  </r>
  <r>
    <s v="DE Florida"/>
    <x v="31"/>
    <s v="Transmission"/>
    <s v="PEF Transmission Expansion GG Bithlo to Lockwood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9178039844961372"/>
    <n v="6.9178039844961372"/>
    <n v="13.835607968992274"/>
    <n v="6.9178039844961372"/>
    <n v="6.9178039844961372"/>
    <n v="6.9178039844961372"/>
    <n v="6.9178039844961372"/>
    <n v="6.9178039844961372"/>
    <n v="6.9178039844961372"/>
    <n v="6.9178039844961372"/>
    <n v="6.9178039844961372"/>
    <n v="6.9178039844961372"/>
    <n v="6.9178039844961372"/>
    <n v="6.9178039844961372"/>
    <n v="6.9178039844961372"/>
    <n v="83.013647813953639"/>
  </r>
  <r>
    <s v="DE Florida"/>
    <x v="31"/>
    <s v="Transmission"/>
    <s v="PEF Transmission Expansion GG Bithlo to Lockwoo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.575763193191861"/>
    <n v="62.822785698795713"/>
    <n v="121.39854889198757"/>
    <n v="67.317176763195391"/>
    <n v="67.317176763195391"/>
    <n v="67.317176763195391"/>
    <n v="67.317176763195391"/>
    <n v="67.317176763195391"/>
    <n v="67.317176763195391"/>
    <n v="67.317176763195391"/>
    <n v="67.317176763195391"/>
    <n v="67.317176763195391"/>
    <n v="67.317176763195391"/>
    <n v="67.317176763195391"/>
    <n v="67.317176763195391"/>
    <n v="807.80612115834492"/>
  </r>
  <r>
    <s v="DE Florida"/>
    <x v="31"/>
    <s v="Transmission"/>
    <s v="PEF Transmission Expansion GG Bithlo to Lockwoo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782366743274649"/>
    <n v="16.92666368618109"/>
    <n v="32.709030429455737"/>
    <n v="18.137610402011411"/>
    <n v="18.137610402011411"/>
    <n v="18.137610402011411"/>
    <n v="18.137610402011411"/>
    <n v="18.137610402011411"/>
    <n v="18.137610402011411"/>
    <n v="18.137610402011411"/>
    <n v="18.137610402011411"/>
    <n v="18.137610402011411"/>
    <n v="18.137610402011411"/>
    <n v="18.137610402011411"/>
    <n v="18.137610402011411"/>
    <n v="217.65132482413688"/>
  </r>
  <r>
    <s v="DE Florida"/>
    <x v="31"/>
    <s v="Transmission"/>
    <s v="PEF Transmission Expansion GG Brookridge-Twin County Ranc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.606760775194687"/>
    <n v="35.606760775194687"/>
    <n v="35.606760775194687"/>
    <n v="35.606760775194687"/>
    <n v="142.42704310077875"/>
  </r>
  <r>
    <s v="DE Florida"/>
    <x v="31"/>
    <s v="Transmission"/>
    <s v="PEF Transmission Expansion GG Brookridge-Twin County Ranc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5937112290068072"/>
    <n v="9.5937112290068072"/>
    <n v="9.5937112290068072"/>
    <n v="9.5937112290068072"/>
    <n v="38.374844916027229"/>
  </r>
  <r>
    <s v="DE Florida"/>
    <x v="31"/>
    <s v="Transmission"/>
    <s v="PEF Transmission Expansion GG Burnham Tap to Jasper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281944064593967"/>
    <n v="10.281944064593967"/>
  </r>
  <r>
    <s v="DE Florida"/>
    <x v="31"/>
    <s v="Transmission"/>
    <s v="PEF Transmission Expansion GG Burnham Tap to Jasper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03166500119689"/>
    <n v="2.7703166500119689"/>
  </r>
  <r>
    <s v="DE Florida"/>
    <x v="31"/>
    <s v="Transmission"/>
    <s v="PEF Transmission Expansion GG Capacit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14.796360359341111"/>
    <n v="14.796360359341111"/>
    <n v="14.796360359341111"/>
    <n v="15.092287566527933"/>
    <n v="15.092287566527933"/>
    <n v="15.092287566527933"/>
    <n v="15.098206110671669"/>
    <n v="15.098206110671669"/>
    <n v="15.098206110671669"/>
    <n v="134.96056210962212"/>
    <n v="15.098324481554544"/>
    <n v="15.098324481554544"/>
    <n v="15.098324481554544"/>
    <n v="15.098326848972201"/>
    <n v="15.098326848972201"/>
    <n v="15.098326848972201"/>
    <n v="15.098326896320556"/>
    <n v="15.098326896320556"/>
    <n v="15.098326896320556"/>
    <n v="15.098326897267523"/>
    <n v="15.098326897267523"/>
    <n v="15.098326897267523"/>
    <n v="181.17991537234448"/>
    <n v="15.09832689728646"/>
    <n v="15.09832689728646"/>
    <n v="15.09832689728646"/>
    <n v="15.098326897286841"/>
    <n v="15.098326897286841"/>
    <n v="15.098326897286841"/>
    <n v="15.098326897286849"/>
    <n v="15.098326897286849"/>
    <n v="15.098326897286849"/>
    <n v="15.098326897286849"/>
    <n v="15.098326897286849"/>
    <n v="15.098326897286849"/>
    <n v="181.17992276744101"/>
    <n v="15.098326897286849"/>
    <n v="15.098326897286849"/>
    <n v="15.098326897286849"/>
    <n v="15.098326897286849"/>
    <n v="15.098326897286849"/>
    <n v="15.098326897286849"/>
    <n v="15.098326897286849"/>
    <n v="15.098326897286849"/>
    <n v="15.098326897286849"/>
    <n v="15.098326897286849"/>
    <n v="15.098326897286849"/>
    <n v="15.098326897286849"/>
    <n v="181.17992276744221"/>
    <n v="15.098326897286849"/>
    <n v="15.098326897286849"/>
    <n v="15.098326897286849"/>
    <n v="15.098326897286849"/>
    <n v="15.098326897286849"/>
    <n v="15.098326897286849"/>
    <n v="15.098326897286849"/>
    <n v="15.098326897286849"/>
    <n v="15.098326897286849"/>
    <n v="15.098326897286849"/>
    <n v="15.098326897286849"/>
    <n v="15.098326897286849"/>
    <n v="181.17992276744221"/>
    <n v="15.098326897286849"/>
    <n v="15.098326897286849"/>
    <n v="15.098326897286849"/>
    <n v="15.098326897286849"/>
    <n v="15.098326897286849"/>
    <n v="15.098326897286849"/>
    <n v="15.098326897286849"/>
    <n v="15.098326897286849"/>
    <n v="15.098326897286849"/>
    <n v="15.098326897286849"/>
    <n v="15.098326897286849"/>
    <n v="15.098326897286849"/>
    <n v="181.17992276744221"/>
  </r>
  <r>
    <s v="DE Florida"/>
    <x v="31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9.96980446995616"/>
    <n v="290.03515482213413"/>
    <n v="580.00495929209023"/>
    <n v="290.03720131044309"/>
    <n v="290.03720131044309"/>
    <n v="290.03720131044309"/>
    <n v="290.03720131044309"/>
    <n v="290.03720131044309"/>
    <n v="290.03720131044309"/>
    <n v="290.03720131044309"/>
    <n v="290.03720131044309"/>
    <n v="290.03720131044309"/>
    <n v="290.03720131044309"/>
    <n v="290.03720131044309"/>
    <n v="290.03720131044309"/>
    <n v="3480.4464157253165"/>
    <n v="290.03720131044309"/>
    <n v="290.03720131044309"/>
    <n v="290.03720131044309"/>
    <n v="290.03720131044309"/>
    <n v="290.03720131044309"/>
    <n v="290.03720131044309"/>
    <n v="290.03720131044309"/>
    <n v="290.03720131044309"/>
    <n v="290.03720131044309"/>
    <n v="290.03720131044309"/>
    <n v="290.03720131044309"/>
    <n v="290.03720131044309"/>
    <n v="3480.4464157253165"/>
    <n v="290.03720131044309"/>
    <n v="290.03720131044309"/>
    <n v="290.03720131044309"/>
    <n v="290.03720131044309"/>
    <n v="290.03720131044309"/>
    <n v="290.03720131044309"/>
    <n v="290.03720131044309"/>
    <n v="290.03720131044309"/>
    <n v="290.03720131044309"/>
    <n v="290.03720131044309"/>
    <n v="290.03720131044309"/>
    <n v="290.03720131044309"/>
    <n v="3480.4464157253165"/>
    <n v="290.03720131044309"/>
    <n v="290.03720131044309"/>
    <n v="290.03720131044309"/>
    <n v="290.03720131044309"/>
    <n v="290.03720131044309"/>
    <n v="290.03720131044309"/>
    <n v="290.03720131044309"/>
    <n v="290.03720131044309"/>
    <n v="290.03720131044309"/>
    <n v="290.03720131044309"/>
    <n v="290.03720131044309"/>
    <n v="290.03720131044309"/>
    <n v="3480.4464157253165"/>
  </r>
  <r>
    <s v="DE Florida"/>
    <x v="31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.491146618524638"/>
    <n v="41.508754297343494"/>
    <n v="82.999900915868125"/>
    <n v="41.509305693130216"/>
    <n v="41.509305693130216"/>
    <n v="41.509305693130216"/>
    <n v="41.509305693130216"/>
    <n v="41.509305693130216"/>
    <n v="41.509305693130216"/>
    <n v="41.509305693130216"/>
    <n v="41.509305693130216"/>
    <n v="41.509305693130216"/>
    <n v="41.509305693130216"/>
    <n v="41.509305693130216"/>
    <n v="41.509305693130216"/>
    <n v="498.11166831756259"/>
    <n v="41.509305693130216"/>
    <n v="41.509305693130216"/>
    <n v="41.509305693130216"/>
    <n v="41.509305693130216"/>
    <n v="41.509305693130216"/>
    <n v="41.509305693130216"/>
    <n v="41.509305693130216"/>
    <n v="41.509305693130216"/>
    <n v="41.509305693130216"/>
    <n v="41.509305693130216"/>
    <n v="41.509305693130216"/>
    <n v="41.509305693130216"/>
    <n v="498.11166831756259"/>
    <n v="41.509305693130216"/>
    <n v="41.509305693130216"/>
    <n v="41.509305693130216"/>
    <n v="41.509305693130216"/>
    <n v="41.509305693130216"/>
    <n v="41.509305693130216"/>
    <n v="41.509305693130216"/>
    <n v="41.509305693130216"/>
    <n v="41.509305693130216"/>
    <n v="41.509305693130216"/>
    <n v="41.509305693130216"/>
    <n v="41.509305693130216"/>
    <n v="498.11166831756259"/>
    <n v="41.509305693130216"/>
    <n v="41.509305693130216"/>
    <n v="41.509305693130216"/>
    <n v="41.509305693130216"/>
    <n v="41.509305693130216"/>
    <n v="41.509305693130216"/>
    <n v="41.509305693130216"/>
    <n v="41.509305693130216"/>
    <n v="41.509305693130216"/>
    <n v="41.509305693130216"/>
    <n v="41.509305693130216"/>
    <n v="41.509305693130216"/>
    <n v="498.11166831756259"/>
  </r>
  <r>
    <s v="DE Florida"/>
    <x v="31"/>
    <s v="Transmission"/>
    <s v="PEF Transmission Expansion GG Disston to 40th Stree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9629962403100834"/>
    <n v="2.9629962403100834"/>
    <n v="2.9629962403100834"/>
    <n v="2.9629962403100834"/>
    <n v="2.9629962403100834"/>
    <n v="14.814981201550417"/>
    <n v="2.9629962403100834"/>
    <n v="2.9629962403100834"/>
    <n v="2.9629962403100834"/>
    <n v="2.9629962403100834"/>
    <n v="2.9629962403100834"/>
    <n v="2.9629962403100834"/>
    <n v="2.9629962403100834"/>
    <n v="2.9629962403100834"/>
    <n v="2.9629962403100834"/>
    <n v="2.9629962403100834"/>
    <n v="2.9629962403100834"/>
    <n v="2.9629962403100834"/>
    <n v="35.555954883721"/>
    <n v="2.9629962403100834"/>
    <n v="2.9629962403100834"/>
    <n v="2.9629962403100834"/>
    <n v="2.9629962403100834"/>
    <n v="2.9629962403100834"/>
    <n v="2.9629962403100834"/>
    <n v="2.9629962403100834"/>
    <n v="2.9629962403100834"/>
    <n v="2.9629962403100834"/>
    <n v="2.9629962403100834"/>
    <n v="2.9629962403100834"/>
    <n v="2.9629962403100834"/>
    <n v="35.555954883721"/>
  </r>
  <r>
    <s v="DE Florida"/>
    <x v="31"/>
    <s v="Transmission"/>
    <s v="PEF Transmission Expansion GG Disston to 40th Stree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2.46933236600455"/>
    <n v="225.61852090023342"/>
    <n v="228.54363623838503"/>
    <n v="231.60002915175244"/>
    <n v="237.83028151127451"/>
    <n v="1146.0618001676498"/>
    <n v="240.98530311929369"/>
    <n v="240.98530311929369"/>
    <n v="240.98530311929369"/>
    <n v="240.98530311929369"/>
    <n v="240.98530311929369"/>
    <n v="240.98530311929369"/>
    <n v="240.98530311929369"/>
    <n v="240.98530311929369"/>
    <n v="240.98530311929369"/>
    <n v="240.98530311929369"/>
    <n v="240.98530311929369"/>
    <n v="240.98530311929369"/>
    <n v="2891.8236374315252"/>
    <n v="240.98530311929369"/>
    <n v="240.98530311929369"/>
    <n v="240.98530311929369"/>
    <n v="240.98530311929369"/>
    <n v="240.98530311929369"/>
    <n v="240.98530311929369"/>
    <n v="240.98530311929369"/>
    <n v="240.98530311929369"/>
    <n v="240.98530311929369"/>
    <n v="240.98530311929369"/>
    <n v="240.98530311929369"/>
    <n v="240.98530311929369"/>
    <n v="2891.8236374315252"/>
  </r>
  <r>
    <s v="DE Florida"/>
    <x v="31"/>
    <s v="Transmission"/>
    <s v="PEF Transmission Expansion GG Disston to 40th Stree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.941047305719636"/>
    <n v="60.789549240333656"/>
    <n v="61.577677990458952"/>
    <n v="62.401177527481067"/>
    <n v="64.079826208793634"/>
    <n v="308.78927827278693"/>
    <n v="64.929899778240568"/>
    <n v="64.929899778240568"/>
    <n v="64.929899778240568"/>
    <n v="64.929899778240568"/>
    <n v="64.929899778240568"/>
    <n v="64.929899778240568"/>
    <n v="64.929899778240568"/>
    <n v="64.929899778240568"/>
    <n v="64.929899778240568"/>
    <n v="64.929899778240568"/>
    <n v="64.929899778240568"/>
    <n v="64.929899778240568"/>
    <n v="779.15879733888698"/>
    <n v="64.929899778240568"/>
    <n v="64.929899778240568"/>
    <n v="64.929899778240568"/>
    <n v="64.929899778240568"/>
    <n v="64.929899778240568"/>
    <n v="64.929899778240568"/>
    <n v="64.929899778240568"/>
    <n v="64.929899778240568"/>
    <n v="64.929899778240568"/>
    <n v="64.929899778240568"/>
    <n v="64.929899778240568"/>
    <n v="64.929899778240568"/>
    <n v="779.15879733888698"/>
  </r>
  <r>
    <s v="DE Florida"/>
    <x v="31"/>
    <s v="Transmission"/>
    <s v="PEF Transmission Expansion GG Eustis to Eustis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.794289864984016"/>
    <n v="39.251328971633257"/>
    <n v="39.743845843277548"/>
    <n v="40.205809412555055"/>
    <n v="40.826290564564715"/>
    <n v="41.409233240902054"/>
    <n v="240.23079789791666"/>
    <n v="41.861396932700231"/>
    <n v="41.861396932700231"/>
    <n v="41.861396932700231"/>
    <n v="41.861396932700231"/>
    <n v="41.861396932700231"/>
    <n v="41.861396932700231"/>
    <n v="41.861396932700231"/>
    <n v="41.861396932700231"/>
    <n v="41.861396932700231"/>
    <n v="41.861396932700231"/>
    <n v="41.861396932700231"/>
    <n v="41.861396932700231"/>
    <n v="502.33676319240288"/>
    <n v="41.861396932700231"/>
    <n v="41.861396932700231"/>
    <n v="41.861396932700231"/>
    <n v="41.861396932700231"/>
    <n v="41.861396932700231"/>
    <n v="41.861396932700231"/>
    <n v="41.861396932700231"/>
    <n v="41.861396932700231"/>
    <n v="41.861396932700231"/>
    <n v="41.861396932700231"/>
    <n v="41.861396932700231"/>
    <n v="41.861396932700231"/>
    <n v="502.33676319240288"/>
    <n v="41.861396932700231"/>
    <n v="41.861396932700231"/>
    <n v="41.861396932700231"/>
    <n v="41.861396932700231"/>
    <n v="41.861396932700231"/>
    <n v="41.861396932700231"/>
    <n v="41.861396932700231"/>
    <n v="41.861396932700231"/>
    <n v="41.861396932700231"/>
    <n v="41.861396932700231"/>
    <n v="41.861396932700231"/>
    <n v="41.861396932700231"/>
    <n v="502.33676319240288"/>
  </r>
  <r>
    <s v="DE Florida"/>
    <x v="31"/>
    <s v="Transmission"/>
    <s v="PEF Transmission Expansion GG Eustis to Eustis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835475327945922"/>
    <n v="9.1066899112108448"/>
    <n v="9.2393912448648976"/>
    <n v="9.3638604463727546"/>
    <n v="9.5310398489869073"/>
    <n v="9.6881050685712982"/>
    <n v="55.912634052801295"/>
    <n v="9.8099338390888171"/>
    <n v="9.8099338390888171"/>
    <n v="9.8099338390888171"/>
    <n v="9.8099338390888171"/>
    <n v="9.8099338390888171"/>
    <n v="9.8099338390888171"/>
    <n v="9.8099338390888171"/>
    <n v="9.8099338390888171"/>
    <n v="9.8099338390888171"/>
    <n v="9.8099338390888171"/>
    <n v="9.8099338390888171"/>
    <n v="9.8099338390888171"/>
    <n v="117.71920606906578"/>
    <n v="9.8099338390888171"/>
    <n v="9.8099338390888171"/>
    <n v="9.8099338390888171"/>
    <n v="9.8099338390888171"/>
    <n v="9.8099338390888171"/>
    <n v="9.8099338390888171"/>
    <n v="9.8099338390888171"/>
    <n v="9.8099338390888171"/>
    <n v="9.8099338390888171"/>
    <n v="9.8099338390888171"/>
    <n v="9.8099338390888171"/>
    <n v="9.8099338390888171"/>
    <n v="117.71920606906578"/>
    <n v="9.8099338390888171"/>
    <n v="9.8099338390888171"/>
    <n v="9.8099338390888171"/>
    <n v="9.8099338390888171"/>
    <n v="9.8099338390888171"/>
    <n v="9.8099338390888171"/>
    <n v="9.8099338390888171"/>
    <n v="9.8099338390888171"/>
    <n v="9.8099338390888171"/>
    <n v="9.8099338390888171"/>
    <n v="9.8099338390888171"/>
    <n v="9.8099338390888171"/>
    <n v="117.71920606906578"/>
  </r>
  <r>
    <s v="DE Florida"/>
    <x v="31"/>
    <s v="Transmission"/>
    <s v="PEF Transmission Expansion GG Ft White-Perr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.720334703488533"/>
    <n v="78.720334703488533"/>
    <n v="78.720334703488533"/>
    <n v="78.720334703488533"/>
    <n v="78.720334703488533"/>
    <n v="78.720334703488533"/>
    <n v="78.720334703488533"/>
    <n v="551.04234292441981"/>
    <n v="78.720334703488533"/>
    <n v="78.720334703488533"/>
    <n v="78.720334703488533"/>
    <n v="78.720334703488533"/>
    <n v="78.720334703488533"/>
    <n v="78.720334703488533"/>
    <n v="78.720334703488533"/>
    <n v="78.720334703488533"/>
    <n v="78.720334703488533"/>
    <n v="78.720334703488533"/>
    <n v="78.720334703488533"/>
    <n v="78.720334703488533"/>
    <n v="944.64401644186262"/>
    <n v="78.720334703488533"/>
    <n v="78.720334703488533"/>
    <n v="78.720334703488533"/>
    <n v="78.720334703488533"/>
    <n v="78.720334703488533"/>
    <n v="78.720334703488533"/>
    <n v="78.720334703488533"/>
    <n v="78.720334703488533"/>
    <n v="78.720334703488533"/>
    <n v="78.720334703488533"/>
    <n v="78.720334703488533"/>
    <n v="78.720334703488533"/>
    <n v="944.64401644186262"/>
    <n v="78.720334703488533"/>
    <n v="78.720334703488533"/>
    <n v="78.720334703488533"/>
    <n v="78.720334703488533"/>
    <n v="78.720334703488533"/>
    <n v="78.720334703488533"/>
    <n v="78.720334703488533"/>
    <n v="78.720334703488533"/>
    <n v="78.720334703488533"/>
    <n v="78.720334703488533"/>
    <n v="78.720334703488533"/>
    <n v="78.720334703488533"/>
    <n v="944.64401644186262"/>
    <n v="78.720334703488533"/>
    <n v="78.720334703488533"/>
    <n v="78.720334703488533"/>
    <n v="78.720334703488533"/>
    <n v="78.720334703488533"/>
    <n v="78.720334703488533"/>
    <n v="78.720334703488533"/>
    <n v="78.720334703488533"/>
    <n v="78.720334703488533"/>
    <n v="78.720334703488533"/>
    <n v="78.720334703488533"/>
    <n v="78.720334703488533"/>
    <n v="944.64401644186262"/>
    <n v="78.720334703488533"/>
    <n v="78.720334703488533"/>
    <n v="78.720334703488533"/>
    <n v="78.720334703488533"/>
    <n v="78.720334703488533"/>
    <n v="78.720334703488533"/>
    <n v="78.720334703488533"/>
    <n v="78.720334703488533"/>
    <n v="78.720334703488533"/>
    <n v="78.720334703488533"/>
    <n v="78.720334703488533"/>
    <n v="78.720334703488533"/>
    <n v="944.64401644186262"/>
  </r>
  <r>
    <s v="DE Florida"/>
    <x v="31"/>
    <s v="Transmission"/>
    <s v="PEF Transmission Expansion GG Ft White-P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.241349222789857"/>
    <n v="34.518987271207855"/>
    <n v="35.214472978610857"/>
    <n v="35.437922295118362"/>
    <n v="35.59440875586786"/>
    <n v="35.653021928964861"/>
    <n v="35.653021928964861"/>
    <n v="243.31318438152448"/>
    <n v="35.653021928964861"/>
    <n v="35.653021928964861"/>
    <n v="35.653021928964861"/>
    <n v="35.653021928964861"/>
    <n v="35.653021928964861"/>
    <n v="35.653021928964861"/>
    <n v="35.653021928964861"/>
    <n v="35.653021928964861"/>
    <n v="35.653021928964861"/>
    <n v="35.653021928964861"/>
    <n v="35.653021928964861"/>
    <n v="35.653021928964861"/>
    <n v="427.83626314757822"/>
    <n v="35.653021928964861"/>
    <n v="35.653021928964861"/>
    <n v="35.653021928964861"/>
    <n v="35.653021928964861"/>
    <n v="35.653021928964861"/>
    <n v="35.653021928964861"/>
    <n v="35.653021928964861"/>
    <n v="35.653021928964861"/>
    <n v="35.653021928964861"/>
    <n v="35.653021928964861"/>
    <n v="35.653021928964861"/>
    <n v="35.653021928964861"/>
    <n v="427.83626314757822"/>
    <n v="35.653021928964861"/>
    <n v="35.653021928964861"/>
    <n v="35.653021928964861"/>
    <n v="35.653021928964861"/>
    <n v="35.653021928964861"/>
    <n v="35.653021928964861"/>
    <n v="35.653021928964861"/>
    <n v="35.653021928964861"/>
    <n v="35.653021928964861"/>
    <n v="35.653021928964861"/>
    <n v="35.653021928964861"/>
    <n v="35.653021928964861"/>
    <n v="427.83626314757822"/>
    <n v="35.653021928964861"/>
    <n v="35.653021928964861"/>
    <n v="35.653021928964861"/>
    <n v="35.653021928964861"/>
    <n v="35.653021928964861"/>
    <n v="35.653021928964861"/>
    <n v="35.653021928964861"/>
    <n v="35.653021928964861"/>
    <n v="35.653021928964861"/>
    <n v="35.653021928964861"/>
    <n v="35.653021928964861"/>
    <n v="35.653021928964861"/>
    <n v="427.83626314757822"/>
    <n v="35.653021928964861"/>
    <n v="35.653021928964861"/>
    <n v="35.653021928964861"/>
    <n v="35.653021928964861"/>
    <n v="35.653021928964861"/>
    <n v="35.653021928964861"/>
    <n v="35.653021928964861"/>
    <n v="35.653021928964861"/>
    <n v="35.653021928964861"/>
    <n v="35.653021928964861"/>
    <n v="35.653021928964861"/>
    <n v="35.653021928964861"/>
    <n v="427.83626314757822"/>
  </r>
  <r>
    <s v="DE Florida"/>
    <x v="31"/>
    <s v="Transmission"/>
    <s v="PEF Transmission Expansion GG Ft White-P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4175161211744225"/>
    <n v="9.3006268637734397"/>
    <n v="9.4880151264365828"/>
    <n v="9.5482202158696357"/>
    <n v="9.590383161416927"/>
    <n v="9.6061756077014593"/>
    <n v="9.6061756077014593"/>
    <n v="65.55711270407393"/>
    <n v="9.6061756077014593"/>
    <n v="9.6061756077014593"/>
    <n v="9.6061756077014593"/>
    <n v="9.6061756077014593"/>
    <n v="9.6061756077014593"/>
    <n v="9.6061756077014593"/>
    <n v="9.6061756077014593"/>
    <n v="9.6061756077014593"/>
    <n v="9.6061756077014593"/>
    <n v="9.6061756077014593"/>
    <n v="9.6061756077014593"/>
    <n v="9.6061756077014593"/>
    <n v="115.27410729241751"/>
    <n v="9.6061756077014593"/>
    <n v="9.6061756077014593"/>
    <n v="9.6061756077014593"/>
    <n v="9.6061756077014593"/>
    <n v="9.6061756077014593"/>
    <n v="9.6061756077014593"/>
    <n v="9.6061756077014593"/>
    <n v="9.6061756077014593"/>
    <n v="9.6061756077014593"/>
    <n v="9.6061756077014593"/>
    <n v="9.6061756077014593"/>
    <n v="9.6061756077014593"/>
    <n v="115.27410729241751"/>
    <n v="9.6061756077014593"/>
    <n v="9.6061756077014593"/>
    <n v="9.6061756077014593"/>
    <n v="9.6061756077014593"/>
    <n v="9.6061756077014593"/>
    <n v="9.6061756077014593"/>
    <n v="9.6061756077014593"/>
    <n v="9.6061756077014593"/>
    <n v="9.6061756077014593"/>
    <n v="9.6061756077014593"/>
    <n v="9.6061756077014593"/>
    <n v="9.6061756077014593"/>
    <n v="115.27410729241751"/>
    <n v="9.6061756077014593"/>
    <n v="9.6061756077014593"/>
    <n v="9.6061756077014593"/>
    <n v="9.6061756077014593"/>
    <n v="9.6061756077014593"/>
    <n v="9.6061756077014593"/>
    <n v="9.6061756077014593"/>
    <n v="9.6061756077014593"/>
    <n v="9.6061756077014593"/>
    <n v="9.6061756077014593"/>
    <n v="9.6061756077014593"/>
    <n v="9.6061756077014593"/>
    <n v="115.27410729241751"/>
    <n v="9.6061756077014593"/>
    <n v="9.6061756077014593"/>
    <n v="9.6061756077014593"/>
    <n v="9.6061756077014593"/>
    <n v="9.6061756077014593"/>
    <n v="9.6061756077014593"/>
    <n v="9.6061756077014593"/>
    <n v="9.6061756077014593"/>
    <n v="9.6061756077014593"/>
    <n v="9.6061756077014593"/>
    <n v="9.6061756077014593"/>
    <n v="9.6061756077014593"/>
    <n v="115.27410729241751"/>
  </r>
  <r>
    <s v="DE Florida"/>
    <x v="31"/>
    <s v="Transmission"/>
    <s v="PEF Transmission Expansion GG Ginnie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.664239926979228"/>
    <n v="59.664239926979228"/>
    <n v="59.664239926979228"/>
    <n v="59.664239926979228"/>
    <n v="238.65695970791691"/>
  </r>
  <r>
    <s v="DE Florida"/>
    <x v="31"/>
    <s v="Transmission"/>
    <s v="PEF Transmission Expansion GG Ginnie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075640583301183"/>
    <n v="16.075640583301183"/>
    <n v="16.075640583301183"/>
    <n v="16.075640583301183"/>
    <n v="64.302562333204733"/>
  </r>
  <r>
    <s v="DE Florida"/>
    <x v="31"/>
    <s v="Transmission"/>
    <s v="PEF Transmission Expansion GG Haines City East-Green Islan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.17760632016612"/>
    <n v="32.17760632016612"/>
    <n v="32.17760632016612"/>
    <n v="32.17760632016612"/>
    <n v="32.17760632016612"/>
    <n v="63.517563516973745"/>
    <n v="63.517563516973745"/>
    <n v="287.92315863477808"/>
    <n v="63.517563516973745"/>
    <n v="63.517563516973745"/>
    <n v="63.517563516973745"/>
    <n v="63.517563516973745"/>
    <n v="63.517563516973745"/>
    <n v="63.517563516973745"/>
    <n v="63.517563516973745"/>
    <n v="63.517563516973745"/>
    <n v="63.517563516973745"/>
    <n v="63.517563516973745"/>
    <n v="63.517563516973745"/>
    <n v="63.517563516973745"/>
    <n v="762.21076220368479"/>
  </r>
  <r>
    <s v="DE Florida"/>
    <x v="31"/>
    <s v="Transmission"/>
    <s v="PEF Transmission Expansion GG Haines City East-Green Islan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6697766479054508"/>
    <n v="8.6697766479054508"/>
    <n v="8.6697766479054508"/>
    <n v="8.6697766479054508"/>
    <n v="8.6697766479054508"/>
    <n v="17.113861218638554"/>
    <n v="17.113861218638554"/>
    <n v="77.576605676804363"/>
    <n v="17.113861218638554"/>
    <n v="17.113861218638554"/>
    <n v="17.113861218638554"/>
    <n v="17.113861218638554"/>
    <n v="17.113861218638554"/>
    <n v="17.113861218638554"/>
    <n v="17.113861218638554"/>
    <n v="17.113861218638554"/>
    <n v="17.113861218638554"/>
    <n v="17.113861218638554"/>
    <n v="17.113861218638554"/>
    <n v="17.113861218638554"/>
    <n v="205.36633462366271"/>
  </r>
  <r>
    <s v="DE Florida"/>
    <x v="31"/>
    <s v="Transmission"/>
    <s v="PEF Transmission Expansion GG Lake Talquin-Brickyar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.963608581395409"/>
    <n v="28.963608581395409"/>
    <n v="28.963608581395409"/>
    <n v="28.963608581395409"/>
    <n v="28.963608581395409"/>
    <n v="144.81804290697704"/>
    <n v="28.963608581395409"/>
    <n v="28.963608581395409"/>
    <n v="28.963608581395409"/>
    <n v="28.963608581395409"/>
    <n v="28.963608581395409"/>
    <n v="28.963608581395409"/>
    <n v="28.963608581395409"/>
    <n v="28.963608581395409"/>
    <n v="28.963608581395409"/>
    <n v="28.963608581395409"/>
    <n v="28.963608581395409"/>
    <n v="28.963608581395409"/>
    <n v="347.56330297674498"/>
    <n v="28.963608581395409"/>
    <n v="28.963608581395409"/>
    <n v="28.963608581395409"/>
    <n v="28.963608581395409"/>
    <n v="28.963608581395409"/>
    <n v="28.963608581395409"/>
    <n v="28.963608581395409"/>
    <n v="28.963608581395409"/>
    <n v="28.963608581395409"/>
    <n v="28.963608581395409"/>
    <n v="28.963608581395409"/>
    <n v="28.963608581395409"/>
    <n v="347.56330297674498"/>
    <n v="28.963608581395409"/>
    <n v="28.963608581395409"/>
    <n v="28.963608581395409"/>
    <n v="28.963608581395409"/>
    <n v="28.963608581395409"/>
    <n v="28.963608581395409"/>
    <n v="28.963608581395409"/>
    <n v="28.963608581395409"/>
    <n v="28.963608581395409"/>
    <n v="28.963608581395409"/>
    <n v="28.963608581395409"/>
    <n v="28.963608581395409"/>
    <n v="347.56330297674498"/>
    <n v="28.963608581395409"/>
    <n v="28.963608581395409"/>
    <n v="28.963608581395409"/>
    <n v="28.963608581395409"/>
    <n v="28.963608581395409"/>
    <n v="28.963608581395409"/>
    <n v="28.963608581395409"/>
    <n v="28.963608581395409"/>
    <n v="28.963608581395409"/>
    <n v="28.963608581395409"/>
    <n v="28.963608581395409"/>
    <n v="28.963608581395409"/>
    <n v="347.56330297674498"/>
    <n v="28.963608581395409"/>
    <n v="28.963608581395409"/>
    <n v="28.963608581395409"/>
    <n v="28.963608581395409"/>
    <n v="28.963608581395409"/>
    <n v="28.963608581395409"/>
    <n v="28.963608581395409"/>
    <n v="28.963608581395409"/>
    <n v="28.963608581395409"/>
    <n v="28.963608581395409"/>
    <n v="28.963608581395409"/>
    <n v="28.963608581395409"/>
    <n v="347.56330297674498"/>
  </r>
  <r>
    <s v="DE Florida"/>
    <x v="31"/>
    <s v="Transmission"/>
    <s v="PEF Transmission Expansion GG Lake Talquin-Brickyard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933976320449839"/>
    <n v="15.982992081849346"/>
    <n v="16.022296072560657"/>
    <n v="16.053232421435595"/>
    <n v="16.082926234919409"/>
    <n v="80.075423131214848"/>
    <n v="16.113016823816587"/>
    <n v="16.113016823816587"/>
    <n v="16.113016823816587"/>
    <n v="16.113016823816587"/>
    <n v="16.113016823816587"/>
    <n v="16.113016823816587"/>
    <n v="16.113016823816587"/>
    <n v="16.113016823816587"/>
    <n v="16.113016823816587"/>
    <n v="16.113016823816587"/>
    <n v="16.113016823816587"/>
    <n v="16.113016823816587"/>
    <n v="193.35620188579909"/>
    <n v="16.113016823816587"/>
    <n v="16.113016823816587"/>
    <n v="16.113016823816587"/>
    <n v="16.113016823816587"/>
    <n v="16.113016823816587"/>
    <n v="16.113016823816587"/>
    <n v="16.113016823816587"/>
    <n v="16.113016823816587"/>
    <n v="16.113016823816587"/>
    <n v="16.113016823816587"/>
    <n v="16.113016823816587"/>
    <n v="16.113016823816587"/>
    <n v="193.35620188579909"/>
    <n v="16.113016823816587"/>
    <n v="16.113016823816587"/>
    <n v="16.113016823816587"/>
    <n v="16.113016823816587"/>
    <n v="16.113016823816587"/>
    <n v="16.113016823816587"/>
    <n v="16.113016823816587"/>
    <n v="16.113016823816587"/>
    <n v="16.113016823816587"/>
    <n v="16.113016823816587"/>
    <n v="16.113016823816587"/>
    <n v="16.113016823816587"/>
    <n v="193.35620188579909"/>
    <n v="16.113016823816587"/>
    <n v="16.113016823816587"/>
    <n v="16.113016823816587"/>
    <n v="16.113016823816587"/>
    <n v="16.113016823816587"/>
    <n v="16.113016823816587"/>
    <n v="16.113016823816587"/>
    <n v="16.113016823816587"/>
    <n v="16.113016823816587"/>
    <n v="16.113016823816587"/>
    <n v="16.113016823816587"/>
    <n v="16.113016823816587"/>
    <n v="193.35620188579909"/>
    <n v="16.113016823816587"/>
    <n v="16.113016823816587"/>
    <n v="16.113016823816587"/>
    <n v="16.113016823816587"/>
    <n v="16.113016823816587"/>
    <n v="16.113016823816587"/>
    <n v="16.113016823816587"/>
    <n v="16.113016823816587"/>
    <n v="16.113016823816587"/>
    <n v="16.113016823816587"/>
    <n v="16.113016823816587"/>
    <n v="16.113016823816587"/>
    <n v="193.35620188579909"/>
  </r>
  <r>
    <s v="DE Florida"/>
    <x v="31"/>
    <s v="Transmission"/>
    <s v="PEF Transmission Expansion GG Lake Talquin-Brickyard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931725385905297"/>
    <n v="4.306379105273348"/>
    <n v="4.3169689800281041"/>
    <n v="4.3253043183493798"/>
    <n v="4.3333048740205413"/>
    <n v="21.575129816261903"/>
    <n v="4.3414123349157601"/>
    <n v="4.3414123349157601"/>
    <n v="4.3414123349157601"/>
    <n v="4.3414123349157601"/>
    <n v="4.3414123349157601"/>
    <n v="4.3414123349157601"/>
    <n v="4.3414123349157601"/>
    <n v="4.3414123349157601"/>
    <n v="4.3414123349157601"/>
    <n v="4.3414123349157601"/>
    <n v="4.3414123349157601"/>
    <n v="4.3414123349157601"/>
    <n v="52.096948018989117"/>
    <n v="4.3414123349157601"/>
    <n v="4.3414123349157601"/>
    <n v="4.3414123349157601"/>
    <n v="4.3414123349157601"/>
    <n v="4.3414123349157601"/>
    <n v="4.3414123349157601"/>
    <n v="4.3414123349157601"/>
    <n v="4.3414123349157601"/>
    <n v="4.3414123349157601"/>
    <n v="4.3414123349157601"/>
    <n v="4.3414123349157601"/>
    <n v="4.3414123349157601"/>
    <n v="52.096948018989117"/>
    <n v="4.3414123349157601"/>
    <n v="4.3414123349157601"/>
    <n v="4.3414123349157601"/>
    <n v="4.3414123349157601"/>
    <n v="4.3414123349157601"/>
    <n v="4.3414123349157601"/>
    <n v="4.3414123349157601"/>
    <n v="4.3414123349157601"/>
    <n v="4.3414123349157601"/>
    <n v="4.3414123349157601"/>
    <n v="4.3414123349157601"/>
    <n v="4.3414123349157601"/>
    <n v="52.096948018989117"/>
    <n v="4.3414123349157601"/>
    <n v="4.3414123349157601"/>
    <n v="4.3414123349157601"/>
    <n v="4.3414123349157601"/>
    <n v="4.3414123349157601"/>
    <n v="4.3414123349157601"/>
    <n v="4.3414123349157601"/>
    <n v="4.3414123349157601"/>
    <n v="4.3414123349157601"/>
    <n v="4.3414123349157601"/>
    <n v="4.3414123349157601"/>
    <n v="4.3414123349157601"/>
    <n v="52.096948018989117"/>
    <n v="4.3414123349157601"/>
    <n v="4.3414123349157601"/>
    <n v="4.3414123349157601"/>
    <n v="4.3414123349157601"/>
    <n v="4.3414123349157601"/>
    <n v="4.3414123349157601"/>
    <n v="4.3414123349157601"/>
    <n v="4.3414123349157601"/>
    <n v="4.3414123349157601"/>
    <n v="4.3414123349157601"/>
    <n v="4.3414123349157601"/>
    <n v="4.3414123349157601"/>
    <n v="52.096948018989117"/>
  </r>
  <r>
    <s v="DE Florida"/>
    <x v="31"/>
    <s v="Transmission"/>
    <s v="PEF Transmission Expansion GG Lines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19.155078463178334"/>
    <n v="19.155078463178334"/>
    <n v="19.155078463178334"/>
    <n v="19.155078463178334"/>
    <n v="19.155078463178334"/>
    <n v="19.155078463178334"/>
    <n v="19.155078463178334"/>
    <n v="19.155078463178334"/>
    <n v="19.155078463178334"/>
    <n v="172.39570616860505"/>
    <n v="19.155078463178334"/>
    <n v="19.155078463178334"/>
    <n v="19.155078463178334"/>
    <n v="19.155078463178334"/>
    <n v="19.155078463178334"/>
    <n v="19.155078463178334"/>
    <n v="19.155078463178334"/>
    <n v="19.155078463178334"/>
    <n v="19.155078463178334"/>
    <n v="19.155078463178334"/>
    <n v="19.155078463178334"/>
    <n v="19.155078463178334"/>
    <n v="229.86094155814007"/>
    <n v="19.155078463178334"/>
    <n v="19.155078463178334"/>
    <n v="19.155078463178334"/>
    <n v="19.155078463178334"/>
    <n v="19.155078463178334"/>
    <n v="19.155078463178334"/>
    <n v="19.155078463178334"/>
    <n v="19.155078463178334"/>
    <n v="19.155078463178334"/>
    <n v="19.155078463178334"/>
    <n v="19.155078463178334"/>
    <n v="19.155078463178334"/>
    <n v="229.86094155814007"/>
    <n v="19.155078463178334"/>
    <n v="19.155078463178334"/>
    <n v="19.155078463178334"/>
    <n v="19.155078463178334"/>
    <n v="19.155078463178334"/>
    <n v="19.155078463178334"/>
    <n v="19.155078463178334"/>
    <n v="19.155078463178334"/>
    <n v="19.155078463178334"/>
    <n v="19.155078463178334"/>
    <n v="19.155078463178334"/>
    <n v="19.155078463178334"/>
    <n v="229.86094155814007"/>
    <n v="19.155078463178334"/>
    <n v="19.155078463178334"/>
    <n v="19.155078463178334"/>
    <n v="19.155078463178334"/>
    <n v="19.155078463178334"/>
    <n v="19.155078463178334"/>
    <n v="19.155078463178334"/>
    <n v="19.155078463178334"/>
    <n v="19.155078463178334"/>
    <n v="19.155078463178334"/>
    <n v="19.155078463178334"/>
    <n v="19.155078463178334"/>
    <n v="229.86094155814007"/>
    <n v="19.155078463178334"/>
    <n v="19.155078463178334"/>
    <n v="19.155078463178334"/>
    <n v="19.155078463178334"/>
    <n v="19.155078463178334"/>
    <n v="19.155078463178334"/>
    <n v="19.155078463178334"/>
    <n v="19.155078463178334"/>
    <n v="19.155078463178334"/>
    <n v="19.155078463178334"/>
    <n v="19.155078463178334"/>
    <n v="19.155078463178334"/>
    <n v="229.86094155814007"/>
  </r>
  <r>
    <s v="DE Florida"/>
    <x v="31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708980484496241"/>
    <n v="6.6708980484496241"/>
    <n v="6.6708980484496241"/>
    <n v="20.012694145348874"/>
    <n v="6.6708980484496241"/>
    <n v="6.6708980484496241"/>
    <n v="6.6708980484496241"/>
    <n v="6.6708980484496241"/>
    <n v="6.6708980484496241"/>
    <n v="6.6708980484496241"/>
    <n v="6.6708980484496241"/>
    <n v="6.6708980484496241"/>
    <n v="6.6708980484496241"/>
    <n v="6.6708980484496241"/>
    <n v="6.6708980484496241"/>
    <n v="6.6708980484496241"/>
    <n v="80.050776581395496"/>
  </r>
  <r>
    <s v="DE Florida"/>
    <x v="31"/>
    <s v="Transmission"/>
    <s v="PEF Transmission Expansion GG Lines - Deland W - Dona Vist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847598811812498"/>
    <n v="14.906720215108329"/>
    <n v="15.965841618404163"/>
    <n v="44.720160645324988"/>
    <n v="17.024963021699996"/>
    <n v="17.024963021699996"/>
    <n v="17.024963021699996"/>
    <n v="17.024963021699996"/>
    <n v="17.024963021699996"/>
    <n v="17.024963021699996"/>
    <n v="17.024963021699996"/>
    <n v="17.024963021699996"/>
    <n v="17.024963021699996"/>
    <n v="17.024963021699996"/>
    <n v="17.024963021699996"/>
    <n v="17.024963021699996"/>
    <n v="204.2995562603999"/>
  </r>
  <r>
    <s v="DE Florida"/>
    <x v="31"/>
    <s v="Transmission"/>
    <s v="PEF Transmission Expansion GG Lines - Deland W - Dona Vist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31029201291916"/>
    <n v="4.016393684846939"/>
    <n v="4.301758168401963"/>
    <n v="12.049181054540817"/>
    <n v="4.5871226519569861"/>
    <n v="4.5871226519569861"/>
    <n v="4.5871226519569861"/>
    <n v="4.5871226519569861"/>
    <n v="4.5871226519569861"/>
    <n v="4.5871226519569861"/>
    <n v="4.5871226519569861"/>
    <n v="4.5871226519569861"/>
    <n v="4.5871226519569861"/>
    <n v="4.5871226519569861"/>
    <n v="4.5871226519569861"/>
    <n v="4.5871226519569861"/>
    <n v="55.045471823483844"/>
  </r>
  <r>
    <s v="DE Florida"/>
    <x v="31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1.3178186173243981E-2"/>
    <n v="2.6701056973850688E-2"/>
    <n v="4.0266792395125275E-2"/>
    <n v="5.387554658046282E-2"/>
    <n v="6.7527474278322827E-2"/>
    <n v="8.1222730844817681E-2"/>
    <n v="8.1222730844817681E-2"/>
    <n v="8.1222730844817681E-2"/>
    <n v="8.1222730844817681E-2"/>
    <n v="8.1222730844817681E-2"/>
    <n v="8.1222730844817681E-2"/>
    <n v="0.68888544146991171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0.97467277013781217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0.97467277013781217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0.97467277013781217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0.97467277013781217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8.1222730844817681E-2"/>
    <n v="0.97467277013781217"/>
  </r>
  <r>
    <s v="DE Florida"/>
    <x v="31"/>
    <s v="Transmission"/>
    <s v="PEF Transmission Expansion GG Lin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49.66794686857007"/>
    <n v="49.66794686857007"/>
    <n v="49.66794686857007"/>
    <n v="73.709932753816133"/>
    <n v="73.709932753816133"/>
    <n v="73.709932753816133"/>
    <n v="107.75452606083702"/>
    <n v="107.75452606083702"/>
    <n v="107.75452606083702"/>
    <n v="693.39721704966973"/>
    <n v="140.26624350629521"/>
    <n v="140.26624350629521"/>
    <n v="140.26624350629521"/>
    <n v="162.96318349102188"/>
    <n v="162.96318349102188"/>
    <n v="162.96318349102188"/>
    <n v="180.80694072483709"/>
    <n v="180.80694072483709"/>
    <n v="180.80694072483709"/>
    <n v="198.8332337048725"/>
    <n v="198.8332337048725"/>
    <n v="198.8332337048725"/>
    <n v="2048.6088042810802"/>
    <n v="212.83380733629284"/>
    <n v="212.83380733629284"/>
    <n v="212.83380733629284"/>
    <n v="247.85265947251798"/>
    <n v="247.85265947251798"/>
    <n v="247.85265947251798"/>
    <n v="275.38359080273972"/>
    <n v="275.38359080273972"/>
    <n v="275.38359080273972"/>
    <n v="303.19615447242052"/>
    <n v="303.19615447242052"/>
    <n v="303.19615447242052"/>
    <n v="3117.7986362519127"/>
    <n v="324.79748126791065"/>
    <n v="324.79748126791065"/>
    <n v="324.79748126791065"/>
    <n v="375.09797317185428"/>
    <n v="375.09797317185428"/>
    <n v="375.09797317185428"/>
    <n v="414.6429412106931"/>
    <n v="414.6429412106931"/>
    <n v="414.6429412106931"/>
    <n v="454.59244121864805"/>
    <n v="454.59244121864805"/>
    <n v="454.59244121864805"/>
    <n v="4707.3925106073184"/>
    <n v="485.62022476739901"/>
    <n v="485.62022476739901"/>
    <n v="485.62022476739901"/>
    <n v="511.91147883701137"/>
    <n v="511.91147883701137"/>
    <n v="511.91147883701137"/>
    <n v="532.58099443278832"/>
    <n v="532.58099443278832"/>
    <n v="532.58099443278832"/>
    <n v="553.46195235003643"/>
    <n v="553.46195235003643"/>
    <n v="553.46195235003643"/>
    <n v="6250.7239511617063"/>
    <n v="569.67967324740721"/>
    <n v="569.67967324740721"/>
    <n v="569.67967324740721"/>
    <n v="569.67967324740721"/>
    <n v="569.67967324740721"/>
    <n v="569.67967324740721"/>
    <n v="569.67967324740721"/>
    <n v="569.67967324740721"/>
    <n v="569.67967324740721"/>
    <n v="569.67967324740721"/>
    <n v="569.67967324740721"/>
    <n v="569.67967324740721"/>
    <n v="6836.1560789688847"/>
  </r>
  <r>
    <s v="DE Florida"/>
    <x v="31"/>
    <s v="Transmission"/>
    <s v="PEF Transmission Expansion GG Lin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11.917889161472978"/>
    <n v="11.917889161472978"/>
    <n v="11.917889161472978"/>
    <n v="18.395644085913933"/>
    <n v="18.395644085913933"/>
    <n v="18.395644085913933"/>
    <n v="27.568452563456511"/>
    <n v="27.568452563456511"/>
    <n v="27.568452563456511"/>
    <n v="173.64595743253025"/>
    <n v="36.328250476556171"/>
    <n v="36.328250476556171"/>
    <n v="36.328250476556171"/>
    <n v="42.443602821306911"/>
    <n v="42.443602821306911"/>
    <n v="42.443602821306911"/>
    <n v="47.251337375498153"/>
    <n v="47.251337375498153"/>
    <n v="47.251337375498153"/>
    <n v="52.108253467130112"/>
    <n v="52.108253467130112"/>
    <n v="52.108253467130112"/>
    <n v="534.39433242147402"/>
    <n v="55.880499454579379"/>
    <n v="55.880499454579379"/>
    <n v="55.880499454579379"/>
    <n v="65.315807459352399"/>
    <n v="65.315807459352399"/>
    <n v="65.315807459352399"/>
    <n v="72.733606756382656"/>
    <n v="72.733606756382656"/>
    <n v="72.733606756382656"/>
    <n v="80.227287691582092"/>
    <n v="80.227287691582092"/>
    <n v="80.227287691582092"/>
    <n v="822.47160408568959"/>
    <n v="86.04744338470293"/>
    <n v="86.04744338470293"/>
    <n v="86.04744338470293"/>
    <n v="99.600161562302787"/>
    <n v="99.600161562302787"/>
    <n v="99.600161562302787"/>
    <n v="110.2549640679331"/>
    <n v="110.2549640679331"/>
    <n v="110.2549640679331"/>
    <n v="121.0187616860114"/>
    <n v="121.0187616860114"/>
    <n v="121.0187616860114"/>
    <n v="1250.7639921028506"/>
    <n v="129.37873571797155"/>
    <n v="129.37873571797155"/>
    <n v="129.37873571797155"/>
    <n v="136.46252244557604"/>
    <n v="136.46252244557604"/>
    <n v="136.46252244557604"/>
    <n v="142.03161549285713"/>
    <n v="142.03161549285713"/>
    <n v="142.03161549285713"/>
    <n v="147.65767852363632"/>
    <n v="147.65767852363632"/>
    <n v="147.65767852363632"/>
    <n v="1666.5916565401233"/>
    <n v="152.02730181131247"/>
    <n v="152.02730181131247"/>
    <n v="152.02730181131247"/>
    <n v="152.02730181131247"/>
    <n v="152.02730181131247"/>
    <n v="152.02730181131247"/>
    <n v="152.02730181131247"/>
    <n v="152.02730181131247"/>
    <n v="152.02730181131247"/>
    <n v="152.02730181131247"/>
    <n v="152.02730181131247"/>
    <n v="152.02730181131247"/>
    <n v="1824.32762173575"/>
  </r>
  <r>
    <s v="DE Florida"/>
    <x v="31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4.46990785164428"/>
    <n v="475.4658234604949"/>
    <n v="475.83015475533051"/>
    <n v="476.06287763727812"/>
    <n v="476.09607291810869"/>
    <n v="476.09607291810869"/>
    <n v="476.09607291810869"/>
    <n v="476.09607291810869"/>
    <n v="476.09607291810869"/>
    <n v="476.09607291810869"/>
    <n v="4758.4052012134007"/>
    <n v="476.09607291810869"/>
    <n v="476.09607291810869"/>
    <n v="476.09607291810869"/>
    <n v="476.09607291810869"/>
    <n v="476.09607291810869"/>
    <n v="476.09607291810869"/>
    <n v="476.09607291810869"/>
    <n v="476.09607291810869"/>
    <n v="476.09607291810869"/>
    <n v="476.09607291810869"/>
    <n v="476.09607291810869"/>
    <n v="476.09607291810869"/>
    <n v="5713.1528750173047"/>
    <n v="476.09607291810869"/>
    <n v="476.09607291810869"/>
    <n v="476.09607291810869"/>
    <n v="476.09607291810869"/>
    <n v="476.09607291810869"/>
    <n v="476.09607291810869"/>
    <n v="476.09607291810869"/>
    <n v="476.09607291810869"/>
    <n v="476.09607291810869"/>
    <n v="476.09607291810869"/>
    <n v="476.09607291810869"/>
    <n v="476.09607291810869"/>
    <n v="5713.1528750173047"/>
    <n v="476.09607291810869"/>
    <n v="476.09607291810869"/>
    <n v="476.09607291810869"/>
    <n v="476.09607291810869"/>
    <n v="476.09607291810869"/>
    <n v="476.09607291810869"/>
    <n v="476.09607291810869"/>
    <n v="476.09607291810869"/>
    <n v="476.09607291810869"/>
    <n v="476.09607291810869"/>
    <n v="476.09607291810869"/>
    <n v="476.09607291810869"/>
    <n v="5713.1528750173047"/>
    <n v="476.09607291810869"/>
    <n v="476.09607291810869"/>
    <n v="476.09607291810869"/>
    <n v="476.09607291810869"/>
    <n v="476.09607291810869"/>
    <n v="476.09607291810869"/>
    <n v="476.09607291810869"/>
    <n v="476.09607291810869"/>
    <n v="476.09607291810869"/>
    <n v="476.09607291810869"/>
    <n v="476.09607291810869"/>
    <n v="476.09607291810869"/>
    <n v="5713.1528750173047"/>
  </r>
  <r>
    <s v="DE Florida"/>
    <x v="31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769182075559826"/>
    <n v="28.037516699427925"/>
    <n v="28.135680339092058"/>
    <n v="28.198384052577374"/>
    <n v="28.207328026460992"/>
    <n v="28.207328026460992"/>
    <n v="28.207328026460992"/>
    <n v="28.207328026460992"/>
    <n v="28.207328026460992"/>
    <n v="28.207328026460992"/>
    <n v="281.38473132542316"/>
    <n v="28.207328026460992"/>
    <n v="28.207328026460992"/>
    <n v="28.207328026460992"/>
    <n v="28.207328026460992"/>
    <n v="28.207328026460992"/>
    <n v="28.207328026460992"/>
    <n v="28.207328026460992"/>
    <n v="28.207328026460992"/>
    <n v="28.207328026460992"/>
    <n v="28.207328026460992"/>
    <n v="28.207328026460992"/>
    <n v="28.207328026460992"/>
    <n v="338.48793631753188"/>
    <n v="28.207328026460992"/>
    <n v="28.207328026460992"/>
    <n v="28.207328026460992"/>
    <n v="28.207328026460992"/>
    <n v="28.207328026460992"/>
    <n v="28.207328026460992"/>
    <n v="28.207328026460992"/>
    <n v="28.207328026460992"/>
    <n v="28.207328026460992"/>
    <n v="28.207328026460992"/>
    <n v="28.207328026460992"/>
    <n v="28.207328026460992"/>
    <n v="338.48793631753188"/>
    <n v="28.207328026460992"/>
    <n v="28.207328026460992"/>
    <n v="28.207328026460992"/>
    <n v="28.207328026460992"/>
    <n v="28.207328026460992"/>
    <n v="28.207328026460992"/>
    <n v="28.207328026460992"/>
    <n v="28.207328026460992"/>
    <n v="28.207328026460992"/>
    <n v="28.207328026460992"/>
    <n v="28.207328026460992"/>
    <n v="28.207328026460992"/>
    <n v="338.48793631753188"/>
    <n v="28.207328026460992"/>
    <n v="28.207328026460992"/>
    <n v="28.207328026460992"/>
    <n v="28.207328026460992"/>
    <n v="28.207328026460992"/>
    <n v="28.207328026460992"/>
    <n v="28.207328026460992"/>
    <n v="28.207328026460992"/>
    <n v="28.207328026460992"/>
    <n v="28.207328026460992"/>
    <n v="28.207328026460992"/>
    <n v="28.207328026460992"/>
    <n v="338.48793631753188"/>
  </r>
  <r>
    <s v="DE Florida"/>
    <x v="31"/>
    <s v="Transmission"/>
    <s v="PEF Transmission Expansion GG Martin West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.922020080883058"/>
    <n v="96.199920045009932"/>
    <n v="96.508453179092783"/>
    <n v="96.806804228861992"/>
    <n v="97.114517334263567"/>
    <n v="97.410716691035816"/>
    <n v="97.410716691035816"/>
    <n v="97.410716691035816"/>
    <n v="97.410716691035816"/>
    <n v="97.410716691035816"/>
    <n v="97.410716691035816"/>
    <n v="1067.0160150143261"/>
    <n v="97.410716691035816"/>
    <n v="97.410716691035816"/>
    <n v="97.410716691035816"/>
    <n v="97.410716691035816"/>
    <n v="97.410716691035816"/>
    <n v="97.410716691035816"/>
    <n v="97.410716691035816"/>
    <n v="97.410716691035816"/>
    <n v="97.410716691035816"/>
    <n v="97.410716691035816"/>
    <n v="97.410716691035816"/>
    <n v="97.410716691035816"/>
    <n v="1168.9286002924296"/>
    <n v="97.410716691035816"/>
    <n v="97.410716691035816"/>
    <n v="97.410716691035816"/>
    <n v="97.410716691035816"/>
    <n v="97.410716691035816"/>
    <n v="97.410716691035816"/>
    <n v="97.410716691035816"/>
    <n v="97.410716691035816"/>
    <n v="97.410716691035816"/>
    <n v="97.410716691035816"/>
    <n v="97.410716691035816"/>
    <n v="97.410716691035816"/>
    <n v="1168.9286002924296"/>
    <n v="97.410716691035816"/>
    <n v="97.410716691035816"/>
    <n v="97.410716691035816"/>
    <n v="97.410716691035816"/>
    <n v="97.410716691035816"/>
    <n v="97.410716691035816"/>
    <n v="97.410716691035816"/>
    <n v="97.410716691035816"/>
    <n v="97.410716691035816"/>
    <n v="97.410716691035816"/>
    <n v="97.410716691035816"/>
    <n v="97.410716691035816"/>
    <n v="1168.9286002924296"/>
  </r>
  <r>
    <s v="DE Florida"/>
    <x v="31"/>
    <s v="Transmission"/>
    <s v="PEF Transmission Expansion GG Martin West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.79455734412776"/>
    <n v="24.86943334936781"/>
    <n v="24.952563005886109"/>
    <n v="25.032949251476609"/>
    <n v="25.11585796348335"/>
    <n v="25.195664467451273"/>
    <n v="25.195664467451273"/>
    <n v="25.195664467451273"/>
    <n v="25.195664467451273"/>
    <n v="25.195664467451273"/>
    <n v="25.195664467451273"/>
    <n v="275.93934771904929"/>
    <n v="25.195664467451273"/>
    <n v="25.195664467451273"/>
    <n v="25.195664467451273"/>
    <n v="25.195664467451273"/>
    <n v="25.195664467451273"/>
    <n v="25.195664467451273"/>
    <n v="25.195664467451273"/>
    <n v="25.195664467451273"/>
    <n v="25.195664467451273"/>
    <n v="25.195664467451273"/>
    <n v="25.195664467451273"/>
    <n v="25.195664467451273"/>
    <n v="302.34797360941531"/>
    <n v="25.195664467451273"/>
    <n v="25.195664467451273"/>
    <n v="25.195664467451273"/>
    <n v="25.195664467451273"/>
    <n v="25.195664467451273"/>
    <n v="25.195664467451273"/>
    <n v="25.195664467451273"/>
    <n v="25.195664467451273"/>
    <n v="25.195664467451273"/>
    <n v="25.195664467451273"/>
    <n v="25.195664467451273"/>
    <n v="25.195664467451273"/>
    <n v="302.34797360941531"/>
    <n v="25.195664467451273"/>
    <n v="25.195664467451273"/>
    <n v="25.195664467451273"/>
    <n v="25.195664467451273"/>
    <n v="25.195664467451273"/>
    <n v="25.195664467451273"/>
    <n v="25.195664467451273"/>
    <n v="25.195664467451273"/>
    <n v="25.195664467451273"/>
    <n v="25.195664467451273"/>
    <n v="25.195664467451273"/>
    <n v="25.195664467451273"/>
    <n v="302.34797360941531"/>
  </r>
  <r>
    <s v="DE Florida"/>
    <x v="31"/>
    <s v="Transmission"/>
    <s v="PEF Transmission Expansion GG New Cust 355"/>
    <s v="AFUDC Not Eligible"/>
    <s v="Expansion"/>
    <s v="Customer Adds"/>
    <s v="Transmission - Customer Additions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2.0068869107258647"/>
    <n v="2.0068869107258647"/>
    <n v="2.0068869107258647"/>
    <n v="3.6286893034283345"/>
    <n v="3.6286893034283345"/>
    <n v="3.6286893034283345"/>
    <n v="4.8493164616599342"/>
    <n v="4.8493164616599342"/>
    <n v="4.8493164616599342"/>
    <n v="31.454678027442402"/>
    <n v="2.4331842808850244"/>
    <n v="2.4331842808850244"/>
    <n v="2.4331842808850244"/>
    <n v="3.4529732916252849"/>
    <n v="3.4529732916252849"/>
    <n v="3.4529732916252849"/>
    <n v="4.4864474552245444"/>
    <n v="4.4864474552245444"/>
    <n v="4.4864474552245444"/>
    <n v="5.5087121658738045"/>
    <n v="5.5087121658738045"/>
    <n v="5.5087121658738045"/>
    <n v="47.643951580825963"/>
    <n v="6.5473350926250653"/>
    <n v="6.5473350926250653"/>
    <n v="6.5473350926250653"/>
    <n v="7.3630138168132131"/>
    <n v="7.3630138168132131"/>
    <n v="7.3630138168132131"/>
    <n v="8.5260035157966065"/>
    <n v="8.5260035157966065"/>
    <n v="8.5260035157966065"/>
    <n v="9.5635500104554882"/>
    <n v="9.5635500104554882"/>
    <n v="9.5635500104554882"/>
    <n v="95.999707307071105"/>
    <n v="10.836764820025062"/>
    <n v="10.836764820025062"/>
    <n v="10.836764820025062"/>
    <n v="11.676913750741098"/>
    <n v="11.676913750741098"/>
    <n v="11.676913750741098"/>
    <n v="12.874792919413984"/>
    <n v="12.874792919413984"/>
    <n v="12.874792919413984"/>
    <n v="13.94346561150048"/>
    <n v="13.94346561150048"/>
    <n v="13.94346561150048"/>
    <n v="147.99581130504185"/>
    <n v="15.254876625225064"/>
    <n v="15.254876625225064"/>
    <n v="15.254876625225064"/>
    <n v="16.153530694519958"/>
    <n v="16.153530694519958"/>
    <n v="16.153530694519958"/>
    <n v="16.939437742915693"/>
    <n v="16.939437742915693"/>
    <n v="16.939437742915693"/>
    <n v="17.892512127336431"/>
    <n v="17.892512127336431"/>
    <n v="17.892512127336431"/>
    <n v="198.72107156999141"/>
    <n v="18.954976625225065"/>
    <n v="18.954976625225065"/>
    <n v="18.954976625225065"/>
    <n v="18.954976625225065"/>
    <n v="18.954976625225065"/>
    <n v="18.954976625225065"/>
    <n v="18.954976625225065"/>
    <n v="18.954976625225065"/>
    <n v="18.954976625225065"/>
    <n v="18.954976625225065"/>
    <n v="18.954976625225065"/>
    <n v="18.954976625225065"/>
    <n v="227.45971950270084"/>
  </r>
  <r>
    <s v="DE Florida"/>
    <x v="31"/>
    <s v="Transmission"/>
    <s v="PEF Transmission Expansion GG New Cust 356"/>
    <s v="AFUDC Not Eligible"/>
    <s v="Expansion"/>
    <s v="Customer Adds"/>
    <s v="Transmission - Customer Additions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.54072577992520998"/>
    <n v="0.54072577992520998"/>
    <n v="0.54072577992520998"/>
    <n v="0.97769627337540288"/>
    <n v="0.97769627337540288"/>
    <n v="0.97769627337540288"/>
    <n v="1.3065760765198424"/>
    <n v="1.3065760765198424"/>
    <n v="1.3065760765198424"/>
    <n v="8.4749943894613669"/>
    <n v="0.65558525542799506"/>
    <n v="0.65558525542799506"/>
    <n v="0.65558525542799506"/>
    <n v="0.93035221177444993"/>
    <n v="0.93035221177444993"/>
    <n v="0.93035221177444993"/>
    <n v="1.2088064286802962"/>
    <n v="1.2088064286802962"/>
    <n v="1.2088064286802962"/>
    <n v="1.4842404254847861"/>
    <n v="1.4842404254847861"/>
    <n v="1.4842404254847861"/>
    <n v="12.836952964102583"/>
    <n v="1.7640818999167722"/>
    <n v="1.7640818999167722"/>
    <n v="1.7640818999167722"/>
    <n v="2.0447756974249316"/>
    <n v="2.0447756974249316"/>
    <n v="2.0447756974249316"/>
    <n v="2.2902530634549065"/>
    <n v="2.2902530634549065"/>
    <n v="2.2902530634549065"/>
    <n v="2.587944997883818"/>
    <n v="2.587944997883818"/>
    <n v="2.587944997883818"/>
    <n v="26.061166976041282"/>
    <n v="2.9198048369625105"/>
    <n v="2.9198048369625105"/>
    <n v="2.9198048369625105"/>
    <n v="3.2089193950368293"/>
    <n v="3.2089193950368293"/>
    <n v="3.2089193950368293"/>
    <n v="3.4617610353831605"/>
    <n v="3.4617610353831605"/>
    <n v="3.4617610353831605"/>
    <n v="3.7683836712545564"/>
    <n v="3.7683836712545564"/>
    <n v="3.7683836712545564"/>
    <n v="40.07660681591117"/>
    <n v="4.1101992427935201"/>
    <n v="4.1101992427935201"/>
    <n v="4.1101992427935201"/>
    <n v="4.3523281938098437"/>
    <n v="4.3523281938098437"/>
    <n v="4.3523281938098437"/>
    <n v="4.5640791397257754"/>
    <n v="4.5640791397257754"/>
    <n v="4.5640791397257754"/>
    <n v="4.8208708339105995"/>
    <n v="4.8208708339105995"/>
    <n v="4.8208708339105995"/>
    <n v="53.542432230719207"/>
    <n v="5.1071360644989481"/>
    <n v="5.1071360644989481"/>
    <n v="5.1071360644989481"/>
    <n v="5.1071360644989481"/>
    <n v="5.1071360644989481"/>
    <n v="5.1071360644989481"/>
    <n v="5.1071360644989481"/>
    <n v="5.1071360644989481"/>
    <n v="5.1071360644989481"/>
    <n v="5.1071360644989481"/>
    <n v="5.1071360644989481"/>
    <n v="5.1071360644989481"/>
    <n v="61.285632773987366"/>
  </r>
  <r>
    <s v="DE Florida"/>
    <x v="31"/>
    <s v="Transmission"/>
    <s v="PEF Transmission Expansion GG New Source to Alachu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1.140234343510116"/>
    <n v="95.268102321949314"/>
    <n v="101.96068592085928"/>
    <n v="111.51792652407345"/>
    <n v="114.52660360379392"/>
    <n v="122.03175712584304"/>
    <n v="122.03175712584304"/>
    <n v="758.47706696587204"/>
    <n v="122.03175712584304"/>
    <n v="122.03175712584304"/>
    <n v="122.03175712584304"/>
    <n v="122.03175712584304"/>
    <n v="122.03175712584304"/>
    <n v="122.03175712584304"/>
    <n v="122.03175712584304"/>
    <n v="122.03175712584304"/>
    <n v="122.03175712584304"/>
    <n v="122.03175712584304"/>
    <n v="122.03175712584304"/>
    <n v="122.03175712584304"/>
    <n v="1464.3810855101167"/>
    <n v="122.03175712584304"/>
    <n v="122.03175712584304"/>
    <n v="122.03175712584304"/>
    <n v="122.03175712584304"/>
    <n v="122.03175712584304"/>
    <n v="122.03175712584304"/>
    <n v="122.03175712584304"/>
    <n v="122.03175712584304"/>
    <n v="122.03175712584304"/>
    <n v="122.03175712584304"/>
    <n v="122.03175712584304"/>
    <n v="122.03175712584304"/>
    <n v="1464.3810855101167"/>
  </r>
  <r>
    <s v="DE Florida"/>
    <x v="31"/>
    <s v="Transmission"/>
    <s v="PEF Transmission Expansion GG New Source to Alachu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.556378356235502"/>
    <n v="25.668570886935967"/>
    <n v="27.47178783299017"/>
    <n v="30.046843931809775"/>
    <n v="30.857487148315947"/>
    <n v="32.879638954667925"/>
    <n v="32.879638954667925"/>
    <n v="204.36034606562322"/>
    <n v="32.879638954667925"/>
    <n v="32.879638954667925"/>
    <n v="32.879638954667925"/>
    <n v="32.879638954667925"/>
    <n v="32.879638954667925"/>
    <n v="32.879638954667925"/>
    <n v="32.879638954667925"/>
    <n v="32.879638954667925"/>
    <n v="32.879638954667925"/>
    <n v="32.879638954667925"/>
    <n v="32.879638954667925"/>
    <n v="32.879638954667925"/>
    <n v="394.55566745601521"/>
    <n v="32.879638954667925"/>
    <n v="32.879638954667925"/>
    <n v="32.879638954667925"/>
    <n v="32.879638954667925"/>
    <n v="32.879638954667925"/>
    <n v="32.879638954667925"/>
    <n v="32.879638954667925"/>
    <n v="32.879638954667925"/>
    <n v="32.879638954667925"/>
    <n v="32.879638954667925"/>
    <n v="32.879638954667925"/>
    <n v="32.879638954667925"/>
    <n v="394.55566745601521"/>
  </r>
  <r>
    <s v="DE Florida"/>
    <x v="31"/>
    <s v="Transmission"/>
    <s v="PEF Transmission Expansion GG Powerline to Holder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96.006422945172318"/>
    <n v="96.107300621522313"/>
    <n v="96.255916507059339"/>
    <n v="96.589965956678839"/>
    <n v="96.929610383009816"/>
    <n v="97.134092172895322"/>
    <n v="97.134092172895322"/>
    <n v="97.134092172895322"/>
    <n v="97.134092172895322"/>
    <n v="97.134092172895322"/>
    <n v="97.134092172895322"/>
    <n v="1064.6937694508144"/>
    <n v="97.134092172895322"/>
    <n v="97.134092172895322"/>
    <n v="97.134092172895322"/>
    <n v="97.134092172895322"/>
    <n v="97.134092172895322"/>
    <n v="97.134092172895322"/>
    <n v="97.134092172895322"/>
    <n v="97.134092172895322"/>
    <n v="97.134092172895322"/>
    <n v="97.134092172895322"/>
    <n v="97.134092172895322"/>
    <n v="97.134092172895322"/>
    <n v="1165.6091060747437"/>
    <n v="97.134092172895322"/>
    <n v="97.134092172895322"/>
    <n v="97.134092172895322"/>
    <n v="97.134092172895322"/>
    <n v="97.134092172895322"/>
    <n v="97.134092172895322"/>
    <n v="97.134092172895322"/>
    <n v="97.134092172895322"/>
    <n v="97.134092172895322"/>
    <n v="97.134092172895322"/>
    <n v="97.134092172895322"/>
    <n v="97.134092172895322"/>
    <n v="1165.6091060747437"/>
    <n v="97.134092172895322"/>
    <n v="97.134092172895322"/>
    <n v="97.134092172895322"/>
    <n v="97.134092172895322"/>
    <n v="97.134092172895322"/>
    <n v="97.134092172895322"/>
    <n v="97.134092172895322"/>
    <n v="97.134092172895322"/>
    <n v="97.134092172895322"/>
    <n v="97.134092172895322"/>
    <n v="97.134092172895322"/>
    <n v="97.134092172895322"/>
    <n v="1165.6091060747437"/>
    <n v="97.134092172895322"/>
    <n v="97.134092172895322"/>
    <n v="97.134092172895322"/>
    <n v="97.134092172895322"/>
    <n v="97.134092172895322"/>
    <n v="97.134092172895322"/>
    <n v="97.134092172895322"/>
    <n v="97.134092172895322"/>
    <n v="97.134092172895322"/>
    <n v="97.134092172895322"/>
    <n v="97.134092172895322"/>
    <n v="97.134092172895322"/>
    <n v="1165.6091060747437"/>
    <n v="97.134092172895322"/>
    <n v="97.134092172895322"/>
    <n v="97.134092172895322"/>
    <n v="97.134092172895322"/>
    <n v="97.134092172895322"/>
    <n v="97.134092172895322"/>
    <n v="97.134092172895322"/>
    <n v="97.134092172895322"/>
    <n v="97.134092172895322"/>
    <n v="97.134092172895322"/>
    <n v="97.134092172895322"/>
    <n v="97.134092172895322"/>
    <n v="1165.6091060747437"/>
  </r>
  <r>
    <s v="DE Florida"/>
    <x v="31"/>
    <s v="Transmission"/>
    <s v="PEF Transmission Expansion GG Powerline to Holder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7.0471858858073777E-2"/>
    <n v="9.7651845896639722E-2"/>
    <n v="0.13769418220706228"/>
    <n v="0.22769882981013032"/>
    <n v="0.31921096053535142"/>
    <n v="0.37430553249424109"/>
    <n v="0.37430553249424109"/>
    <n v="0.37430553249424109"/>
    <n v="0.37430553249424109"/>
    <n v="0.37430553249424109"/>
    <n v="0.37430553249424109"/>
    <n v="3.0985608722727043"/>
    <n v="0.37430553249424109"/>
    <n v="0.37430553249424109"/>
    <n v="0.37430553249424109"/>
    <n v="0.37430553249424109"/>
    <n v="0.37430553249424109"/>
    <n v="0.37430553249424109"/>
    <n v="0.37430553249424109"/>
    <n v="0.37430553249424109"/>
    <n v="0.37430553249424109"/>
    <n v="0.37430553249424109"/>
    <n v="0.37430553249424109"/>
    <n v="0.37430553249424109"/>
    <n v="4.4916663899308942"/>
    <n v="0.37430553249424109"/>
    <n v="0.37430553249424109"/>
    <n v="0.37430553249424109"/>
    <n v="0.37430553249424109"/>
    <n v="0.37430553249424109"/>
    <n v="0.37430553249424109"/>
    <n v="0.37430553249424109"/>
    <n v="0.37430553249424109"/>
    <n v="0.37430553249424109"/>
    <n v="0.37430553249424109"/>
    <n v="0.37430553249424109"/>
    <n v="0.37430553249424109"/>
    <n v="4.4916663899308942"/>
    <n v="0.37430553249424109"/>
    <n v="0.37430553249424109"/>
    <n v="0.37430553249424109"/>
    <n v="0.37430553249424109"/>
    <n v="0.37430553249424109"/>
    <n v="0.37430553249424109"/>
    <n v="0.37430553249424109"/>
    <n v="0.37430553249424109"/>
    <n v="0.37430553249424109"/>
    <n v="0.37430553249424109"/>
    <n v="0.37430553249424109"/>
    <n v="0.37430553249424109"/>
    <n v="4.4916663899308942"/>
    <n v="0.37430553249424109"/>
    <n v="0.37430553249424109"/>
    <n v="0.37430553249424109"/>
    <n v="0.37430553249424109"/>
    <n v="0.37430553249424109"/>
    <n v="0.37430553249424109"/>
    <n v="0.37430553249424109"/>
    <n v="0.37430553249424109"/>
    <n v="0.37430553249424109"/>
    <n v="0.37430553249424109"/>
    <n v="0.37430553249424109"/>
    <n v="0.37430553249424109"/>
    <n v="4.4916663899308942"/>
    <n v="0.37430553249424109"/>
    <n v="0.37430553249424109"/>
    <n v="0.37430553249424109"/>
    <n v="0.37430553249424109"/>
    <n v="0.37430553249424109"/>
    <n v="0.37430553249424109"/>
    <n v="0.37430553249424109"/>
    <n v="0.37430553249424109"/>
    <n v="0.37430553249424109"/>
    <n v="0.37430553249424109"/>
    <n v="0.37430553249424109"/>
    <n v="0.37430553249424109"/>
    <n v="4.4916663899308942"/>
  </r>
  <r>
    <s v="DE Florida"/>
    <x v="31"/>
    <s v="Transmission"/>
    <s v="PEF Transmission Expansion GG Rio Pinar to Econ to Winter Park Eas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3.4755280232558201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3.7914851162790764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3.7914851162790764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3.7914851162790764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3.7914851162790764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0.31595709302325642"/>
    <n v="3.7914851162790764"/>
  </r>
  <r>
    <s v="DE Florida"/>
    <x v="31"/>
    <s v="Transmission"/>
    <s v="PEF Transmission Expansion GG Rio Pinar to Econ to Winter Park Eas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1.7536211353699049"/>
    <n v="2.8031659921404843"/>
    <n v="3.5080682309274547"/>
    <n v="3.5392898227314546"/>
    <n v="3.566085891429954"/>
    <n v="3.5754299019639548"/>
    <n v="3.5754299019639548"/>
    <n v="3.5754299019639548"/>
    <n v="3.5754299019639548"/>
    <n v="3.5754299019639548"/>
    <n v="3.5754299019639548"/>
    <n v="36.622810484382981"/>
    <n v="3.5754299019639548"/>
    <n v="3.5754299019639548"/>
    <n v="3.5754299019639548"/>
    <n v="3.5754299019639548"/>
    <n v="3.5754299019639548"/>
    <n v="3.5754299019639548"/>
    <n v="3.5754299019639548"/>
    <n v="3.5754299019639548"/>
    <n v="3.5754299019639548"/>
    <n v="3.5754299019639548"/>
    <n v="3.5754299019639548"/>
    <n v="3.5754299019639548"/>
    <n v="42.905158823567461"/>
    <n v="3.5754299019639548"/>
    <n v="3.5754299019639548"/>
    <n v="3.5754299019639548"/>
    <n v="3.5754299019639548"/>
    <n v="3.5754299019639548"/>
    <n v="3.5754299019639548"/>
    <n v="3.5754299019639548"/>
    <n v="3.5754299019639548"/>
    <n v="3.5754299019639548"/>
    <n v="3.5754299019639548"/>
    <n v="3.5754299019639548"/>
    <n v="3.5754299019639548"/>
    <n v="42.905158823567461"/>
    <n v="3.5754299019639548"/>
    <n v="3.5754299019639548"/>
    <n v="3.5754299019639548"/>
    <n v="3.5754299019639548"/>
    <n v="3.5754299019639548"/>
    <n v="3.5754299019639548"/>
    <n v="3.5754299019639548"/>
    <n v="3.5754299019639548"/>
    <n v="3.5754299019639548"/>
    <n v="3.5754299019639548"/>
    <n v="3.5754299019639548"/>
    <n v="3.5754299019639548"/>
    <n v="42.905158823567461"/>
    <n v="3.5754299019639548"/>
    <n v="3.5754299019639548"/>
    <n v="3.5754299019639548"/>
    <n v="3.5754299019639548"/>
    <n v="3.5754299019639548"/>
    <n v="3.5754299019639548"/>
    <n v="3.5754299019639548"/>
    <n v="3.5754299019639548"/>
    <n v="3.5754299019639548"/>
    <n v="3.5754299019639548"/>
    <n v="3.5754299019639548"/>
    <n v="3.5754299019639548"/>
    <n v="42.905158823567461"/>
    <n v="3.5754299019639548"/>
    <n v="3.5754299019639548"/>
    <n v="3.5754299019639548"/>
    <n v="3.5754299019639548"/>
    <n v="3.5754299019639548"/>
    <n v="3.5754299019639548"/>
    <n v="3.5754299019639548"/>
    <n v="3.5754299019639548"/>
    <n v="3.5754299019639548"/>
    <n v="3.5754299019639548"/>
    <n v="3.5754299019639548"/>
    <n v="3.5754299019639548"/>
    <n v="42.905158823567461"/>
  </r>
  <r>
    <s v="DE Florida"/>
    <x v="31"/>
    <s v="Transmission"/>
    <s v="PEF Transmission Expansion GG Rio Pinar to Econ to Winter Park Eas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.47248708985463572"/>
    <n v="0.75527131561776129"/>
    <n v="0.94519672237685504"/>
    <n v="0.95360891515587831"/>
    <n v="0.96082871666461678"/>
    <n v="0.96334632109794227"/>
    <n v="0.96334632109794227"/>
    <n v="0.96334632109794227"/>
    <n v="0.96334632109794227"/>
    <n v="0.96334632109794227"/>
    <n v="0.96334632109794227"/>
    <n v="9.867470686257402"/>
    <n v="0.96334632109794227"/>
    <n v="0.96334632109794227"/>
    <n v="0.96334632109794227"/>
    <n v="0.96334632109794227"/>
    <n v="0.96334632109794227"/>
    <n v="0.96334632109794227"/>
    <n v="0.96334632109794227"/>
    <n v="0.96334632109794227"/>
    <n v="0.96334632109794227"/>
    <n v="0.96334632109794227"/>
    <n v="0.96334632109794227"/>
    <n v="0.96334632109794227"/>
    <n v="11.560155853175308"/>
    <n v="0.96334632109794227"/>
    <n v="0.96334632109794227"/>
    <n v="0.96334632109794227"/>
    <n v="0.96334632109794227"/>
    <n v="0.96334632109794227"/>
    <n v="0.96334632109794227"/>
    <n v="0.96334632109794227"/>
    <n v="0.96334632109794227"/>
    <n v="0.96334632109794227"/>
    <n v="0.96334632109794227"/>
    <n v="0.96334632109794227"/>
    <n v="0.96334632109794227"/>
    <n v="11.560155853175308"/>
    <n v="0.96334632109794227"/>
    <n v="0.96334632109794227"/>
    <n v="0.96334632109794227"/>
    <n v="0.96334632109794227"/>
    <n v="0.96334632109794227"/>
    <n v="0.96334632109794227"/>
    <n v="0.96334632109794227"/>
    <n v="0.96334632109794227"/>
    <n v="0.96334632109794227"/>
    <n v="0.96334632109794227"/>
    <n v="0.96334632109794227"/>
    <n v="0.96334632109794227"/>
    <n v="11.560155853175308"/>
    <n v="0.96334632109794227"/>
    <n v="0.96334632109794227"/>
    <n v="0.96334632109794227"/>
    <n v="0.96334632109794227"/>
    <n v="0.96334632109794227"/>
    <n v="0.96334632109794227"/>
    <n v="0.96334632109794227"/>
    <n v="0.96334632109794227"/>
    <n v="0.96334632109794227"/>
    <n v="0.96334632109794227"/>
    <n v="0.96334632109794227"/>
    <n v="0.96334632109794227"/>
    <n v="11.560155853175308"/>
    <n v="0.96334632109794227"/>
    <n v="0.96334632109794227"/>
    <n v="0.96334632109794227"/>
    <n v="0.96334632109794227"/>
    <n v="0.96334632109794227"/>
    <n v="0.96334632109794227"/>
    <n v="0.96334632109794227"/>
    <n v="0.96334632109794227"/>
    <n v="0.96334632109794227"/>
    <n v="0.96334632109794227"/>
    <n v="0.96334632109794227"/>
    <n v="0.96334632109794227"/>
    <n v="11.560155853175308"/>
  </r>
  <r>
    <s v="DE Florida"/>
    <x v="31"/>
    <s v="Transmission"/>
    <s v="PEF Transmission Expansion GG Ross Prairie-Shaw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.11389153299102"/>
    <n v="116.22328963417178"/>
    <n v="120.33268773535256"/>
    <n v="124.44208583653335"/>
    <n v="128.55148393771412"/>
    <n v="601.66343867676278"/>
    <n v="132.66088203889493"/>
    <n v="132.66088203889493"/>
    <n v="132.66088203889493"/>
    <n v="132.66088203889493"/>
    <n v="132.66088203889493"/>
    <n v="132.66088203889493"/>
    <n v="132.66088203889493"/>
    <n v="132.66088203889493"/>
    <n v="132.66088203889493"/>
    <n v="132.66088203889493"/>
    <n v="132.66088203889493"/>
    <n v="132.66088203889493"/>
    <n v="1591.930584466739"/>
  </r>
  <r>
    <s v="DE Florida"/>
    <x v="31"/>
    <s v="Transmission"/>
    <s v="PEF Transmission Expansion GG Ross Prairie-Shaw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207417824903928"/>
    <n v="31.314633922337375"/>
    <n v="32.421850019770822"/>
    <n v="33.529066117204266"/>
    <n v="34.63628221463771"/>
    <n v="162.10925009885412"/>
    <n v="35.743498312071154"/>
    <n v="35.743498312071154"/>
    <n v="35.743498312071154"/>
    <n v="35.743498312071154"/>
    <n v="35.743498312071154"/>
    <n v="35.743498312071154"/>
    <n v="35.743498312071154"/>
    <n v="35.743498312071154"/>
    <n v="35.743498312071154"/>
    <n v="35.743498312071154"/>
    <n v="35.743498312071154"/>
    <n v="35.743498312071154"/>
    <n v="428.92197974485384"/>
  </r>
  <r>
    <s v="DE Florida"/>
    <x v="31"/>
    <s v="Transmission"/>
    <s v="PEF Transmission Expansion GG Silver Springs to Martin Wes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.6455432650562791"/>
    <n v="10.871880892145704"/>
    <n v="12.139875585951369"/>
    <n v="12.66573836239473"/>
    <n v="12.71021628544827"/>
    <n v="12.734049556053309"/>
    <n v="12.737651678885349"/>
    <n v="12.737651678885349"/>
    <n v="12.737651678885349"/>
    <n v="12.737651678885349"/>
    <n v="12.737651678885349"/>
    <n v="12.737651678885349"/>
    <n v="147.19321402036178"/>
    <n v="12.737651678885349"/>
    <n v="12.737651678885349"/>
    <n v="12.737651678885349"/>
    <n v="12.737651678885349"/>
    <n v="12.737651678885349"/>
    <n v="12.737651678885349"/>
    <n v="12.737651678885349"/>
    <n v="12.737651678885349"/>
    <n v="12.737651678885349"/>
    <n v="12.737651678885349"/>
    <n v="12.737651678885349"/>
    <n v="12.737651678885349"/>
    <n v="152.85182014662422"/>
    <n v="12.737651678885349"/>
    <n v="12.737651678885349"/>
    <n v="12.737651678885349"/>
    <n v="12.737651678885349"/>
    <n v="12.737651678885349"/>
    <n v="12.737651678885349"/>
    <n v="12.737651678885349"/>
    <n v="12.737651678885349"/>
    <n v="12.737651678885349"/>
    <n v="12.737651678885349"/>
    <n v="12.737651678885349"/>
    <n v="12.737651678885349"/>
    <n v="152.85182014662422"/>
    <n v="12.737651678885349"/>
    <n v="12.737651678885349"/>
    <n v="12.737651678885349"/>
    <n v="12.737651678885349"/>
    <n v="12.737651678885349"/>
    <n v="12.737651678885349"/>
    <n v="12.737651678885349"/>
    <n v="12.737651678885349"/>
    <n v="12.737651678885349"/>
    <n v="12.737651678885349"/>
    <n v="12.737651678885349"/>
    <n v="12.737651678885349"/>
    <n v="152.85182014662422"/>
    <n v="12.737651678885349"/>
    <n v="12.737651678885349"/>
    <n v="12.737651678885349"/>
    <n v="12.737651678885349"/>
    <n v="12.737651678885349"/>
    <n v="12.737651678885349"/>
    <n v="12.737651678885349"/>
    <n v="12.737651678885349"/>
    <n v="12.737651678885349"/>
    <n v="12.737651678885349"/>
    <n v="12.737651678885349"/>
    <n v="12.737651678885349"/>
    <n v="152.85182014662422"/>
  </r>
  <r>
    <s v="DE Florida"/>
    <x v="31"/>
    <s v="Transmission"/>
    <s v="PEF Transmission Expansion GG Silver Springs to Martin Wes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531040972624043"/>
    <n v="2.5835225011672476"/>
    <n v="2.9251647811007535"/>
    <n v="3.0668506720227926"/>
    <n v="3.0788345857670301"/>
    <n v="3.085256105468615"/>
    <n v="3.0862266438020565"/>
    <n v="3.0862266438020565"/>
    <n v="3.0862266438020565"/>
    <n v="3.0862266438020565"/>
    <n v="3.0862266438020565"/>
    <n v="3.0862266438020565"/>
    <n v="35.51009260560118"/>
    <n v="3.0862266438020565"/>
    <n v="3.0862266438020565"/>
    <n v="3.0862266438020565"/>
    <n v="3.0862266438020565"/>
    <n v="3.0862266438020565"/>
    <n v="3.0862266438020565"/>
    <n v="3.0862266438020565"/>
    <n v="3.0862266438020565"/>
    <n v="3.0862266438020565"/>
    <n v="3.0862266438020565"/>
    <n v="3.0862266438020565"/>
    <n v="3.0862266438020565"/>
    <n v="37.034719725624676"/>
    <n v="3.0862266438020565"/>
    <n v="3.0862266438020565"/>
    <n v="3.0862266438020565"/>
    <n v="3.0862266438020565"/>
    <n v="3.0862266438020565"/>
    <n v="3.0862266438020565"/>
    <n v="3.0862266438020565"/>
    <n v="3.0862266438020565"/>
    <n v="3.0862266438020565"/>
    <n v="3.0862266438020565"/>
    <n v="3.0862266438020565"/>
    <n v="3.0862266438020565"/>
    <n v="37.034719725624676"/>
    <n v="3.0862266438020565"/>
    <n v="3.0862266438020565"/>
    <n v="3.0862266438020565"/>
    <n v="3.0862266438020565"/>
    <n v="3.0862266438020565"/>
    <n v="3.0862266438020565"/>
    <n v="3.0862266438020565"/>
    <n v="3.0862266438020565"/>
    <n v="3.0862266438020565"/>
    <n v="3.0862266438020565"/>
    <n v="3.0862266438020565"/>
    <n v="3.0862266438020565"/>
    <n v="37.034719725624676"/>
    <n v="3.0862266438020565"/>
    <n v="3.0862266438020565"/>
    <n v="3.0862266438020565"/>
    <n v="3.0862266438020565"/>
    <n v="3.0862266438020565"/>
    <n v="3.0862266438020565"/>
    <n v="3.0862266438020565"/>
    <n v="3.0862266438020565"/>
    <n v="3.0862266438020565"/>
    <n v="3.0862266438020565"/>
    <n v="3.0862266438020565"/>
    <n v="3.0862266438020565"/>
    <n v="37.034719725624676"/>
  </r>
  <r>
    <s v="DE Florida"/>
    <x v="31"/>
    <s v="Transmission"/>
    <s v="PEF Transmission Expansion GG Tarpon Spring to Odess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.423233895413972"/>
    <n v="57.423233895413972"/>
    <n v="57.423233895413972"/>
    <n v="57.423233895413972"/>
    <n v="57.423233895413972"/>
    <n v="57.423233895413972"/>
    <n v="344.53940337248389"/>
  </r>
  <r>
    <s v="DE Florida"/>
    <x v="31"/>
    <s v="Transmission"/>
    <s v="PEF Transmission Expansion GG Tarpon Spring to Odess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471834894122161"/>
    <n v="15.471834894122161"/>
    <n v="15.471834894122161"/>
    <n v="15.471834894122161"/>
    <n v="15.471834894122161"/>
    <n v="15.471834894122161"/>
    <n v="92.831009364732978"/>
  </r>
  <r>
    <s v="DE Florida"/>
    <x v="31"/>
    <s v="Transmission"/>
    <s v="PEF Transmission Expansion GG Waukeena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.449319443004889"/>
    <n v="26.449319443004889"/>
    <n v="26.449319443004889"/>
    <n v="26.449319443004889"/>
    <n v="26.449319443004889"/>
    <n v="26.449319443004889"/>
    <n v="26.449319443004889"/>
    <n v="185.14523610103424"/>
  </r>
  <r>
    <s v="DE Florida"/>
    <x v="31"/>
    <s v="Transmission"/>
    <s v="PEF Transmission Expansion GG Waukeena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1263750876411232"/>
    <n v="7.1263750876411232"/>
    <n v="7.1263750876411232"/>
    <n v="7.1263750876411232"/>
    <n v="7.1263750876411232"/>
    <n v="7.1263750876411232"/>
    <n v="7.1263750876411232"/>
    <n v="49.884625613487863"/>
  </r>
  <r>
    <s v="DE Florida"/>
    <x v="31"/>
    <s v="Transmission"/>
    <s v="PEF Transmission Expansion HB Capacity"/>
    <s v="AFUDC Not Eligible"/>
    <s v="Expansion"/>
    <s v="Other Transmission &amp; Distribution Expansion"/>
    <s v="Transmission Expan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12.189065470349968"/>
    <n v="12.189065470349968"/>
    <n v="12.189065470349968"/>
    <n v="14.362623503849962"/>
    <n v="14.362623503849962"/>
    <n v="14.362623503849962"/>
    <n v="15.926739710474957"/>
    <n v="15.926739710474957"/>
    <n v="15.926739710474957"/>
    <n v="127.43528605402467"/>
    <n v="18.875095874924952"/>
    <n v="18.875095874924952"/>
    <n v="18.875095874924952"/>
    <n v="21.222967238549941"/>
    <n v="21.222967238549941"/>
    <n v="21.222967238549941"/>
    <n v="21.76488864727494"/>
    <n v="21.76488864727494"/>
    <n v="21.76488864727494"/>
    <n v="22.456175221049939"/>
    <n v="22.456175221049939"/>
    <n v="22.456175221049939"/>
    <n v="252.95738094539931"/>
    <n v="23.340365286074935"/>
    <n v="23.340365286074935"/>
    <n v="23.340365286074935"/>
    <n v="25.433350478353621"/>
    <n v="25.433350478353621"/>
    <n v="25.433350478353621"/>
    <n v="25.916440609019482"/>
    <n v="25.916440609019482"/>
    <n v="25.916440609019482"/>
    <n v="26.53268074250715"/>
    <n v="26.53268074250715"/>
    <n v="26.53268074250715"/>
    <n v="303.66851134786549"/>
    <n v="27.320882662200663"/>
    <n v="27.320882662200663"/>
    <n v="27.320882662200663"/>
    <n v="33.313746537570928"/>
    <n v="33.313746537570928"/>
    <n v="33.313746537570928"/>
    <n v="34.696982980569061"/>
    <n v="34.696982980569061"/>
    <n v="34.696982980569061"/>
    <n v="36.461469059188126"/>
    <n v="36.461469059188126"/>
    <n v="36.461469059188126"/>
    <n v="395.37924371858634"/>
    <n v="38.718334910391093"/>
    <n v="38.718334910391093"/>
    <n v="38.718334910391093"/>
    <n v="39.022511339909578"/>
    <n v="39.022511339909578"/>
    <n v="39.022511339909578"/>
    <n v="39.092719496003397"/>
    <n v="39.092719496003397"/>
    <n v="39.092719496003397"/>
    <n v="39.18227852595821"/>
    <n v="39.18227852595821"/>
    <n v="39.18227852595821"/>
    <n v="468.04753281678688"/>
    <n v="39.29682900143851"/>
    <n v="39.29682900143851"/>
    <n v="39.29682900143851"/>
    <n v="39.29682900143851"/>
    <n v="39.29682900143851"/>
    <n v="39.29682900143851"/>
    <n v="39.29682900143851"/>
    <n v="39.29682900143851"/>
    <n v="39.29682900143851"/>
    <n v="39.29682900143851"/>
    <n v="39.29682900143851"/>
    <n v="39.29682900143851"/>
    <n v="471.56194801726201"/>
  </r>
  <r>
    <s v="DE Florida"/>
    <x v="31"/>
    <s v="Transmission"/>
    <s v="PEF Transmission Expansion HB Cust Adds"/>
    <s v="AFUDC Not Eligible"/>
    <s v="Expansion"/>
    <s v="Customer Adds"/>
    <s v="Transmission Expan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12.060381430949967"/>
    <n v="12.060381430949967"/>
    <n v="12.060381430949967"/>
    <n v="12.061864015949965"/>
    <n v="12.061864015949965"/>
    <n v="12.061864015949965"/>
    <n v="12.061864015949965"/>
    <n v="12.061864015949965"/>
    <n v="12.061864015949965"/>
    <n v="108.55232838854968"/>
    <n v="12.061864447349967"/>
    <n v="12.061864447349967"/>
    <n v="12.061864447349967"/>
    <n v="12.061864447349967"/>
    <n v="12.061864447349967"/>
    <n v="12.061864447349967"/>
    <n v="12.061864447349967"/>
    <n v="12.061864447349967"/>
    <n v="12.061864447349967"/>
    <n v="12.061864447349967"/>
    <n v="12.061864447349967"/>
    <n v="12.061864447349967"/>
    <n v="144.74237336819957"/>
    <n v="12.061864447349967"/>
    <n v="12.061864447349967"/>
    <n v="12.061864447349967"/>
    <n v="12.061864447349967"/>
    <n v="12.061864447349967"/>
    <n v="12.061864447349967"/>
    <n v="12.061864447349967"/>
    <n v="12.061864447349967"/>
    <n v="12.061864447349967"/>
    <n v="12.061864447349967"/>
    <n v="12.061864447349967"/>
    <n v="12.061864447349967"/>
    <n v="144.74237336819957"/>
    <n v="12.061864447349967"/>
    <n v="12.061864447349967"/>
    <n v="12.061864447349967"/>
    <n v="12.061864447349967"/>
    <n v="12.061864447349967"/>
    <n v="12.061864447349967"/>
    <n v="12.061864447349967"/>
    <n v="12.061864447349967"/>
    <n v="12.061864447349967"/>
    <n v="12.061864447349967"/>
    <n v="12.061864447349967"/>
    <n v="12.061864447349967"/>
    <n v="144.74237336819957"/>
    <n v="12.061864447349967"/>
    <n v="12.061864447349967"/>
    <n v="12.061864447349967"/>
    <n v="12.061864447349967"/>
    <n v="12.061864447349967"/>
    <n v="12.061864447349967"/>
    <n v="12.061864447349967"/>
    <n v="12.061864447349967"/>
    <n v="12.061864447349967"/>
    <n v="12.061864447349967"/>
    <n v="12.061864447349967"/>
    <n v="12.061864447349967"/>
    <n v="144.74237336819957"/>
    <n v="12.061864447349967"/>
    <n v="12.061864447349967"/>
    <n v="12.061864447349967"/>
    <n v="12.061864447349967"/>
    <n v="12.061864447349967"/>
    <n v="12.061864447349967"/>
    <n v="12.061864447349967"/>
    <n v="12.061864447349967"/>
    <n v="12.061864447349967"/>
    <n v="12.061864447349967"/>
    <n v="12.061864447349967"/>
    <n v="12.061864447349967"/>
    <n v="144.74237336819957"/>
  </r>
  <r>
    <s v="DE Florida"/>
    <x v="31"/>
    <s v="Transmission"/>
    <s v="PEF Transmission Expansion HB Voltage"/>
    <s v="AFUDC Not Eligible"/>
    <s v="Expansion"/>
    <s v="Other Transmission &amp; Distribution Expansion"/>
    <s v="Voltage Control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6.424006014599982"/>
    <n v="6.4811629745999815"/>
    <n v="6.5452470845999819"/>
    <n v="6.5705034095999819"/>
    <n v="6.628717599599983"/>
    <n v="6.6859377095999823"/>
    <n v="6.6859377095999823"/>
    <n v="6.6859377095999823"/>
    <n v="6.6859377095999823"/>
    <n v="6.6859377095999823"/>
    <n v="6.6859377095999823"/>
    <n v="72.765263340599802"/>
    <n v="6.6859377095999823"/>
    <n v="6.6859377095999823"/>
    <n v="6.6859377095999823"/>
    <n v="6.6859377095999823"/>
    <n v="6.6859377095999823"/>
    <n v="6.6859377095999823"/>
    <n v="6.6859377095999823"/>
    <n v="6.6859377095999823"/>
    <n v="6.6859377095999823"/>
    <n v="6.6859377095999823"/>
    <n v="6.6859377095999823"/>
    <n v="6.6859377095999823"/>
    <n v="80.231252515199785"/>
    <n v="6.6859377095999823"/>
    <n v="6.6859377095999823"/>
    <n v="6.6859377095999823"/>
    <n v="6.6859377095999823"/>
    <n v="6.6859377095999823"/>
    <n v="6.6859377095999823"/>
    <n v="6.6859377095999823"/>
    <n v="6.6859377095999823"/>
    <n v="6.6859377095999823"/>
    <n v="6.6859377095999823"/>
    <n v="6.6859377095999823"/>
    <n v="6.6859377095999823"/>
    <n v="80.231252515199785"/>
    <n v="6.6859377095999823"/>
    <n v="6.6859377095999823"/>
    <n v="6.6859377095999823"/>
    <n v="6.6859377095999823"/>
    <n v="6.6859377095999823"/>
    <n v="6.6859377095999823"/>
    <n v="6.6859377095999823"/>
    <n v="6.6859377095999823"/>
    <n v="6.6859377095999823"/>
    <n v="6.6859377095999823"/>
    <n v="6.6859377095999823"/>
    <n v="6.6859377095999823"/>
    <n v="80.231252515199785"/>
    <n v="6.6859377095999823"/>
    <n v="6.6859377095999823"/>
    <n v="6.6859377095999823"/>
    <n v="6.6859377095999823"/>
    <n v="6.6859377095999823"/>
    <n v="6.6859377095999823"/>
    <n v="6.6859377095999823"/>
    <n v="6.6859377095999823"/>
    <n v="6.6859377095999823"/>
    <n v="6.6859377095999823"/>
    <n v="6.6859377095999823"/>
    <n v="6.6859377095999823"/>
    <n v="80.231252515199785"/>
    <n v="6.6859377095999823"/>
    <n v="6.6859377095999823"/>
    <n v="6.6859377095999823"/>
    <n v="6.6859377095999823"/>
    <n v="6.6859377095999823"/>
    <n v="6.6859377095999823"/>
    <n v="6.6859377095999823"/>
    <n v="6.6859377095999823"/>
    <n v="6.6859377095999823"/>
    <n v="6.6859377095999823"/>
    <n v="6.6859377095999823"/>
    <n v="6.6859377095999823"/>
    <n v="80.231252515199785"/>
  </r>
  <r>
    <s v="DE Florida"/>
    <x v="31"/>
    <s v="Transmission"/>
    <s v="PEF Transmission Expansion SB DEC 2024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6.263655164260353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6.263655164260353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6.263655164260353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.1886379303550298"/>
    <n v="26.263655164260353"/>
  </r>
  <r>
    <s v="DE Florida"/>
    <x v="31"/>
    <s v="Transmission"/>
    <s v="PEF Transmission Expansion SB DEC 2025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975124378109499"/>
    <n v="2.2975124378109499"/>
    <n v="2.2975124378109499"/>
    <n v="2.2975124378109499"/>
    <n v="2.2975124378109499"/>
    <n v="2.2975124378109499"/>
    <n v="2.2975124378109499"/>
    <n v="2.2975124378109499"/>
    <n v="2.2975124378109499"/>
    <n v="2.2975124378109499"/>
    <n v="2.2975124378109499"/>
    <n v="2.2975124378109499"/>
    <n v="27.570149253731405"/>
  </r>
  <r>
    <s v="DE Florida"/>
    <x v="31"/>
    <s v="Transmission"/>
    <s v="PEF Transmission Expansion SB DEC 2026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5950248756218999"/>
    <n v="4.5950248756218999"/>
    <n v="4.5950248756218999"/>
    <n v="4.5950248756218999"/>
    <n v="4.5950248756218999"/>
    <n v="4.5950248756218999"/>
    <n v="4.5950248756218999"/>
    <n v="4.5950248756218999"/>
    <n v="4.5950248756218999"/>
    <n v="4.5950248756218999"/>
    <n v="4.5950248756218999"/>
    <n v="4.5950248756218999"/>
    <n v="55.140298507462809"/>
    <n v="4.5950248756218999"/>
    <n v="4.5950248756218999"/>
    <n v="4.5950248756218999"/>
    <n v="4.5950248756218999"/>
    <n v="4.5950248756218999"/>
    <n v="4.5950248756218999"/>
    <n v="4.5950248756218999"/>
    <n v="4.5950248756218999"/>
    <n v="4.5950248756218999"/>
    <n v="4.5950248756218999"/>
    <n v="4.5950248756218999"/>
    <n v="4.5950248756218999"/>
    <n v="55.140298507462809"/>
  </r>
  <r>
    <s v="DE Florida"/>
    <x v="31"/>
    <s v="Transmission"/>
    <s v="PEF Transmission Expansion SB MAR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.1227742327782092"/>
    <n v="0.15471810246825904"/>
    <n v="0.19028546460631879"/>
    <n v="0.2546306535317418"/>
    <n v="0.33609921299497586"/>
    <n v="0.40816910237432924"/>
    <n v="0.40816910237432924"/>
    <n v="0.40816910237432924"/>
    <n v="2.2830149735024925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4.8980292284919527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4.8980292284919527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4.8980292284919527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4.8980292284919527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0.40816910237432924"/>
    <n v="4.8980292284919527"/>
  </r>
  <r>
    <s v="DE Florida"/>
    <x v="31"/>
    <s v="Transmission"/>
    <s v="PEF Transmission Expansion SB MAY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086281782907637"/>
    <n v="8.9086281782907637"/>
    <n v="8.9086281782907637"/>
    <n v="8.9086281782907637"/>
    <n v="8.9086281782907637"/>
    <n v="8.9086281782907637"/>
    <n v="8.9086281782907637"/>
    <n v="62.360397248035341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106.90353813948919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106.90353813948919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106.90353813948919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106.90353813948919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8.9086281782907637"/>
    <n v="106.90353813948919"/>
  </r>
  <r>
    <s v="DE Florida"/>
    <x v="31"/>
    <s v="Transmission"/>
    <s v="PEF Transmission Expansion SB NOV 2024B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10.64517299392897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10.64517299392897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10.64517299392897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0.88709774949408149"/>
    <n v="10.645172993928979"/>
  </r>
  <r>
    <s v="DE Florida"/>
    <x v="31"/>
    <s v="Transmission"/>
    <s v="PEF Transmission Expansion SB NOV 2026A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107.03692585756677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107.03692585756677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107.03692585756677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8.9197438214638982"/>
    <n v="107.03692585756677"/>
  </r>
  <r>
    <s v="DE Florida"/>
    <x v="31"/>
    <s v="Transmission"/>
    <s v="PEF Transmission Maintenance FF"/>
    <s v="AFUDC Not Eligible"/>
    <s v="Maintenance"/>
    <s v="Maintenance"/>
    <s v="Transmis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25.105948023831335"/>
    <n v="25.105948023831335"/>
    <n v="25.105948023831335"/>
    <n v="34.19979294005806"/>
    <n v="34.19979294005806"/>
    <n v="34.19979294005806"/>
    <n v="43.553535211761535"/>
    <n v="43.553535211761535"/>
    <n v="43.553535211761535"/>
    <n v="308.57782852695277"/>
    <n v="59.006038372767314"/>
    <n v="59.006038372767314"/>
    <n v="59.006038372767314"/>
    <n v="75.666611208046348"/>
    <n v="75.666611208046348"/>
    <n v="75.666611208046348"/>
    <n v="86.197606314360286"/>
    <n v="86.197606314360286"/>
    <n v="86.197606314360286"/>
    <n v="108.92110072062766"/>
    <n v="108.92110072062766"/>
    <n v="108.92110072062766"/>
    <n v="989.37406984740494"/>
    <n v="118.97176214541834"/>
    <n v="118.97176214541834"/>
    <n v="118.97176214541834"/>
    <n v="134.3050421561222"/>
    <n v="134.3050421561222"/>
    <n v="134.3050421561222"/>
    <n v="143.99706765566194"/>
    <n v="143.99706765566194"/>
    <n v="143.99706765566194"/>
    <n v="164.91025629556052"/>
    <n v="164.91025629556052"/>
    <n v="164.91025629556052"/>
    <n v="1686.5523847582888"/>
    <n v="174.16021471006303"/>
    <n v="174.16021471006303"/>
    <n v="174.16021471006303"/>
    <n v="188.51672182208898"/>
    <n v="188.51672182208898"/>
    <n v="188.51672182208898"/>
    <n v="197.59133814142484"/>
    <n v="197.59133814142484"/>
    <n v="197.59133814142484"/>
    <n v="217.17229806873672"/>
    <n v="217.17229806873672"/>
    <n v="217.17229806873672"/>
    <n v="2332.3217182269409"/>
    <n v="225.83300824592641"/>
    <n v="225.83300824592641"/>
    <n v="225.83300824592641"/>
    <n v="237.67136932082266"/>
    <n v="237.67136932082266"/>
    <n v="237.67136932082266"/>
    <n v="245.15428865253492"/>
    <n v="245.15428865253492"/>
    <n v="245.15428865253492"/>
    <n v="261.30072817321854"/>
    <n v="261.30072817321854"/>
    <n v="261.30072817321854"/>
    <n v="2909.8781831775073"/>
    <n v="268.44234090095347"/>
    <n v="268.44234090095347"/>
    <n v="268.44234090095347"/>
    <n v="268.44234090095347"/>
    <n v="268.44234090095347"/>
    <n v="268.44234090095347"/>
    <n v="268.44234090095347"/>
    <n v="268.44234090095347"/>
    <n v="268.44234090095347"/>
    <n v="268.44234090095347"/>
    <n v="268.44234090095347"/>
    <n v="268.44234090095347"/>
    <n v="3221.3080908114407"/>
  </r>
  <r>
    <s v="DE Florida"/>
    <x v="31"/>
    <s v="Transmission"/>
    <s v="PEF Transmission Maintenance FF SPP"/>
    <s v="AFUDC Not Eligible"/>
    <s v="Recoverable"/>
    <s v="Florida SPP"/>
    <s v="Transmission"/>
    <s v="FF - Transmission Stations "/>
    <s v="DEF - SPP"/>
    <s v="PEF Transmission (Excl. ECC) 353.1 SPP"/>
    <n v="0"/>
    <n v="0"/>
    <n v="0"/>
    <n v="0"/>
    <n v="0"/>
    <n v="0"/>
    <n v="0"/>
    <n v="0"/>
    <n v="0"/>
    <n v="0"/>
    <n v="0"/>
    <n v="0"/>
    <n v="0"/>
    <n v="0"/>
    <n v="0.65146627906976617"/>
    <n v="1.3120325581395322"/>
    <n v="1.976438372093019"/>
    <n v="2.6469813953488317"/>
    <n v="3.3210767441860396"/>
    <n v="3.9860872093023167"/>
    <n v="4.6588069767441755"/>
    <n v="5.3281709302325462"/>
    <n v="6.0001499999999863"/>
    <n v="6.6608069767441709"/>
    <n v="7.3204360465116105"/>
    <n v="43.862453488371997"/>
    <n v="8.033848837209284"/>
    <n v="8.7931244186046307"/>
    <n v="9.5413348837209089"/>
    <n v="10.299234883720908"/>
    <n v="11.066854651162766"/>
    <n v="11.83294767441858"/>
    <n v="12.595034883720905"/>
    <n v="13.354008139534855"/>
    <n v="14.104486046511598"/>
    <n v="14.865923255813922"/>
    <n v="15.633165116279036"/>
    <n v="16.401238372092987"/>
    <n v="146.52120116279039"/>
    <n v="17.17315116279066"/>
    <n v="18.58904263506512"/>
    <n v="20.004934107339579"/>
    <n v="21.420825579614039"/>
    <n v="22.836717051888499"/>
    <n v="24.252608524162959"/>
    <n v="25.668499996437422"/>
    <n v="27.084391468711882"/>
    <n v="28.500282940986342"/>
    <n v="29.916174413260798"/>
    <n v="31.332065885535258"/>
    <n v="32.747957357809717"/>
    <n v="299.52665112360228"/>
    <n v="34.16384883720923"/>
    <n v="35.579740309483689"/>
    <n v="36.995631781758142"/>
    <n v="38.411523254032609"/>
    <n v="39.827414726307062"/>
    <n v="41.243306198581529"/>
    <n v="42.659197670855981"/>
    <n v="44.075089143130448"/>
    <n v="45.490980615404901"/>
    <n v="46.906872087679368"/>
    <n v="48.32276355995382"/>
    <n v="49.738655032228287"/>
    <n v="503.41502321662512"/>
    <n v="51.1545465116278"/>
    <n v="52.254851299453037"/>
    <n v="53.569244855977175"/>
    <n v="55.281126766880796"/>
    <n v="56.500395485368543"/>
    <n v="57.724825516323506"/>
    <n v="58.889977624161908"/>
    <n v="60.382122192736695"/>
    <n v="61.917691640844033"/>
    <n v="63.266453590741513"/>
    <n v="64.772552104653101"/>
    <n v="66.366471270006855"/>
    <n v="702.08025885877498"/>
    <n v="68.145244186046341"/>
    <n v="68.145244186046341"/>
    <n v="68.145244186046341"/>
    <n v="68.145244186046341"/>
    <n v="68.145244186046341"/>
    <n v="68.145244186046341"/>
    <n v="68.145244186046341"/>
    <n v="68.145244186046341"/>
    <n v="68.145244186046341"/>
    <n v="68.145244186046341"/>
    <n v="68.145244186046341"/>
    <n v="68.145244186046341"/>
    <n v="817.74293023255586"/>
  </r>
  <r>
    <s v="DE Florida"/>
    <x v="31"/>
    <s v="Transmission"/>
    <s v="PEF Transmission Maintenance FF_PS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.116279069767405"/>
    <n v="15.116279069767405"/>
    <n v="15.116279069767405"/>
    <n v="15.116279069767405"/>
    <n v="15.116279069767405"/>
    <n v="15.116279069767405"/>
    <n v="15.116279069767405"/>
    <n v="15.116279069767405"/>
    <n v="15.116279069767405"/>
    <n v="15.116279069767405"/>
    <n v="15.116279069767405"/>
    <n v="15.116279069767405"/>
    <n v="181.39534883720887"/>
    <n v="45.348837209906868"/>
    <n v="45.348837209906868"/>
    <n v="45.348837209906868"/>
    <n v="45.348837209906868"/>
    <n v="45.348837209906868"/>
    <n v="45.348837209906868"/>
    <n v="45.348837209906868"/>
    <n v="45.348837209906868"/>
    <n v="45.348837209906868"/>
    <n v="45.348837209906868"/>
    <n v="45.348837209906868"/>
    <n v="45.348837209906868"/>
    <n v="544.18604651888256"/>
    <n v="105.81395348897651"/>
    <n v="105.81395348897651"/>
    <n v="105.81395348897651"/>
    <n v="105.81395348897651"/>
    <n v="105.81395348897651"/>
    <n v="105.81395348897651"/>
    <n v="105.81395348897651"/>
    <n v="105.81395348897651"/>
    <n v="105.81395348897651"/>
    <n v="105.81395348897651"/>
    <n v="105.81395348897651"/>
    <n v="105.81395348897651"/>
    <n v="1269.7674418677182"/>
    <n v="105.81395348897651"/>
    <n v="105.81395348897651"/>
    <n v="105.81395348897651"/>
    <n v="105.81395348897651"/>
    <n v="105.81395348897651"/>
    <n v="105.81395348897651"/>
    <n v="105.81395348897651"/>
    <n v="105.81395348897651"/>
    <n v="105.81395348897651"/>
    <n v="105.81395348897651"/>
    <n v="105.81395348897651"/>
    <n v="105.81395348897651"/>
    <n v="1269.7674418677182"/>
    <n v="105.81395348897651"/>
    <n v="105.81395348897651"/>
    <n v="105.81395348897651"/>
    <n v="105.81395348897651"/>
    <n v="105.81395348897651"/>
    <n v="105.81395348897651"/>
    <n v="105.81395348897651"/>
    <n v="105.81395348897651"/>
    <n v="105.81395348897651"/>
    <n v="105.81395348897651"/>
    <n v="105.81395348897651"/>
    <n v="105.81395348897651"/>
    <n v="1269.7674418677182"/>
  </r>
  <r>
    <s v="DE Florida"/>
    <x v="31"/>
    <s v="Transmission"/>
    <s v="PEF Transmission Maintenance FF_PS NOV 2024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.525394016732513"/>
    <n v="20.525394016732513"/>
    <n v="20.529591988825537"/>
    <n v="20.529598906731067"/>
    <n v="20.529603520526106"/>
    <n v="20.529618515086987"/>
    <n v="20.529660479479972"/>
    <n v="20.529660479479972"/>
    <n v="20.529660479479972"/>
    <n v="20.529660479479972"/>
    <n v="20.529660479479972"/>
    <n v="20.529660479479972"/>
    <n v="20.529660479479972"/>
    <n v="20.529660479479972"/>
    <n v="246.35569676700942"/>
    <n v="20.529660479479972"/>
    <n v="20.529660479479972"/>
    <n v="20.529660479479972"/>
    <n v="20.529660479479972"/>
    <n v="20.529660479479972"/>
    <n v="20.529660479479972"/>
    <n v="20.529660479479972"/>
    <n v="20.529660479479972"/>
    <n v="20.529660479479972"/>
    <n v="20.529660479479972"/>
    <n v="20.529660479479972"/>
    <n v="20.529660479479972"/>
    <n v="246.35592575375961"/>
    <n v="20.529660479479972"/>
    <n v="20.529660479479972"/>
    <n v="20.529660479479972"/>
    <n v="20.529660479479972"/>
    <n v="20.529660479479972"/>
    <n v="20.529660479479972"/>
    <n v="20.529660479479972"/>
    <n v="20.529660479479972"/>
    <n v="20.529660479479972"/>
    <n v="20.529660479479972"/>
    <n v="20.529660479479972"/>
    <n v="20.529660479479972"/>
    <n v="246.35592575375961"/>
    <n v="20.529660479479972"/>
    <n v="20.529660479479972"/>
    <n v="20.529660479479972"/>
    <n v="20.529660479479972"/>
    <n v="20.529660479479972"/>
    <n v="20.529660479479972"/>
    <n v="20.529660479479972"/>
    <n v="20.529660479479972"/>
    <n v="20.529660479479972"/>
    <n v="20.529660479479972"/>
    <n v="20.529660479479972"/>
    <n v="20.529660479479972"/>
    <n v="246.35592575375961"/>
  </r>
  <r>
    <s v="DE Florida"/>
    <x v="31"/>
    <s v="Transmission"/>
    <s v="PEF Transmission Maintenance FF_PS NOV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.45699965495934"/>
    <n v="27.457022123504228"/>
    <n v="27.457061806707472"/>
    <n v="27.457510453832423"/>
    <n v="27.458731300303906"/>
    <n v="27.459949541111634"/>
    <n v="27.460398374185438"/>
    <n v="27.460398374185438"/>
    <n v="27.460398374185438"/>
    <n v="27.460398374185438"/>
    <n v="27.460398374185438"/>
    <n v="27.460398374185438"/>
    <n v="329.50966512553163"/>
    <n v="27.460398374185438"/>
    <n v="27.460398374185438"/>
    <n v="27.460398374185438"/>
    <n v="27.460398374185438"/>
    <n v="27.460398374185438"/>
    <n v="27.460398374185438"/>
    <n v="27.460398374185438"/>
    <n v="27.460398374185438"/>
    <n v="27.460398374185438"/>
    <n v="27.460398374185438"/>
    <n v="27.460398374185438"/>
    <n v="27.460398374185438"/>
    <n v="329.52478049022528"/>
    <n v="27.460398374185438"/>
    <n v="27.460398374185438"/>
    <n v="27.460398374185438"/>
    <n v="27.460398374185438"/>
    <n v="27.460398374185438"/>
    <n v="27.460398374185438"/>
    <n v="27.460398374185438"/>
    <n v="27.460398374185438"/>
    <n v="27.460398374185438"/>
    <n v="27.460398374185438"/>
    <n v="27.460398374185438"/>
    <n v="27.460398374185438"/>
    <n v="329.52478049022528"/>
  </r>
  <r>
    <s v="DE Florida"/>
    <x v="31"/>
    <s v="Transmission"/>
    <s v="PEF Transmission Maintenance FF_STIP"/>
    <s v="AFUDC Not Eligible"/>
    <s v="Maintenance"/>
    <s v="Maintenance"/>
    <s v="Transmis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14.832018772999968"/>
    <n v="14.832018772999968"/>
    <n v="14.832018772999968"/>
    <n v="21.691428080883675"/>
    <n v="21.691428080883675"/>
    <n v="21.691428080883675"/>
    <n v="21.848938969302278"/>
    <n v="21.848938969302278"/>
    <n v="21.848938969302278"/>
    <n v="175.11715746955775"/>
    <n v="22.078710029244135"/>
    <n v="22.078710029244135"/>
    <n v="22.078710029244135"/>
    <n v="29.111802865720868"/>
    <n v="29.111802865720868"/>
    <n v="29.111802865720868"/>
    <n v="36.239276412662718"/>
    <n v="36.239276412662718"/>
    <n v="36.239276412662718"/>
    <n v="43.289442746232467"/>
    <n v="43.289442746232467"/>
    <n v="43.289442746232467"/>
    <n v="392.15769616158053"/>
    <n v="50.452426314685951"/>
    <n v="50.452426314685951"/>
    <n v="50.452426314685951"/>
    <n v="57.427962334071978"/>
    <n v="57.427962334071978"/>
    <n v="57.427962334071978"/>
    <n v="63.528333000924079"/>
    <n v="63.528333000924079"/>
    <n v="63.528333000924079"/>
    <n v="70.926290596439571"/>
    <n v="70.926290596439571"/>
    <n v="70.926290596439571"/>
    <n v="727.00503673836477"/>
    <n v="79.173356547244026"/>
    <n v="79.173356547244026"/>
    <n v="79.173356547244026"/>
    <n v="79.173356547244026"/>
    <n v="79.173356547244026"/>
    <n v="79.173356547244026"/>
    <n v="79.173356547244026"/>
    <n v="79.173356547244026"/>
    <n v="79.173356547244026"/>
    <n v="79.173356547244026"/>
    <n v="79.173356547244026"/>
    <n v="79.173356547244026"/>
    <n v="950.08027856692809"/>
    <n v="79.173356547244026"/>
    <n v="79.173356547244026"/>
    <n v="79.173356547244026"/>
    <n v="79.173356547244026"/>
    <n v="79.173356547244026"/>
    <n v="79.173356547244026"/>
    <n v="79.173356547244026"/>
    <n v="79.173356547244026"/>
    <n v="79.173356547244026"/>
    <n v="79.173356547244026"/>
    <n v="79.173356547244026"/>
    <n v="79.173356547244026"/>
    <n v="950.08027856692809"/>
    <n v="79.173356547244026"/>
    <n v="79.173356547244026"/>
    <n v="79.173356547244026"/>
    <n v="79.173356547244026"/>
    <n v="79.173356547244026"/>
    <n v="79.173356547244026"/>
    <n v="79.173356547244026"/>
    <n v="79.173356547244026"/>
    <n v="79.173356547244026"/>
    <n v="79.173356547244026"/>
    <n v="79.173356547244026"/>
    <n v="79.173356547244026"/>
    <n v="950.08027856692809"/>
  </r>
  <r>
    <s v="DE Florida"/>
    <x v="31"/>
    <s v="Transmission"/>
    <s v="PEF Transmission Maintenance GG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5.010201315891484"/>
    <n v="5.010201315891484"/>
    <n v="5.010201315891484"/>
    <n v="5.010201315891484"/>
    <n v="5.010201315891484"/>
    <n v="5.010201315891484"/>
    <n v="5.010201315891484"/>
    <n v="5.010201315891484"/>
    <n v="5.010201315891484"/>
    <n v="45.091811843023365"/>
    <n v="5.010201315891484"/>
    <n v="5.010201315891484"/>
    <n v="5.010201315891484"/>
    <n v="5.010201315891484"/>
    <n v="5.010201315891484"/>
    <n v="5.010201315891484"/>
    <n v="5.010201315891484"/>
    <n v="5.010201315891484"/>
    <n v="5.010201315891484"/>
    <n v="5.010201315891484"/>
    <n v="5.010201315891484"/>
    <n v="5.010201315891484"/>
    <n v="60.122415790697822"/>
    <n v="5.010201315891484"/>
    <n v="5.010201315891484"/>
    <n v="5.010201315891484"/>
    <n v="5.010201315891484"/>
    <n v="5.010201315891484"/>
    <n v="5.010201315891484"/>
    <n v="5.010201315891484"/>
    <n v="5.010201315891484"/>
    <n v="5.010201315891484"/>
    <n v="5.010201315891484"/>
    <n v="5.010201315891484"/>
    <n v="5.010201315891484"/>
    <n v="60.122415790697822"/>
    <n v="5.010201315891484"/>
    <n v="5.010201315891484"/>
    <n v="5.010201315891484"/>
    <n v="5.010201315891484"/>
    <n v="5.010201315891484"/>
    <n v="5.010201315891484"/>
    <n v="5.010201315891484"/>
    <n v="5.010201315891484"/>
    <n v="5.010201315891484"/>
    <n v="5.010201315891484"/>
    <n v="5.010201315891484"/>
    <n v="5.010201315891484"/>
    <n v="60.122415790697822"/>
    <n v="5.010201315891484"/>
    <n v="5.010201315891484"/>
    <n v="5.010201315891484"/>
    <n v="5.010201315891484"/>
    <n v="5.010201315891484"/>
    <n v="5.010201315891484"/>
    <n v="5.010201315891484"/>
    <n v="5.010201315891484"/>
    <n v="5.010201315891484"/>
    <n v="5.010201315891484"/>
    <n v="5.010201315891484"/>
    <n v="5.010201315891484"/>
    <n v="60.122415790697822"/>
    <n v="5.010201315891484"/>
    <n v="5.010201315891484"/>
    <n v="5.010201315891484"/>
    <n v="5.010201315891484"/>
    <n v="5.010201315891484"/>
    <n v="5.010201315891484"/>
    <n v="5.010201315891484"/>
    <n v="5.010201315891484"/>
    <n v="5.010201315891484"/>
    <n v="5.010201315891484"/>
    <n v="5.010201315891484"/>
    <n v="5.010201315891484"/>
    <n v="60.122415790697822"/>
  </r>
  <r>
    <s v="DE Florida"/>
    <x v="31"/>
    <s v="Transmission"/>
    <s v="PEF Transmission Maintenance GG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13.027685250781003"/>
    <n v="13.027685250781003"/>
    <n v="13.027685250781003"/>
    <n v="15.205145455325795"/>
    <n v="15.205145455325795"/>
    <n v="15.205145455325795"/>
    <n v="17.82502200266088"/>
    <n v="17.82502200266088"/>
    <n v="17.82502200266088"/>
    <n v="138.17355812630305"/>
    <n v="20.838425892557648"/>
    <n v="20.838425892557648"/>
    <n v="20.838425892557648"/>
    <n v="23.293192327147359"/>
    <n v="23.293192327147359"/>
    <n v="23.293192327147359"/>
    <n v="26.359904839958279"/>
    <n v="26.359904839958279"/>
    <n v="26.359904839958279"/>
    <n v="30.585455349668592"/>
    <n v="30.585455349668592"/>
    <n v="30.585455349668592"/>
    <n v="303.23093522799559"/>
    <n v="33.680397306996852"/>
    <n v="33.680397306996852"/>
    <n v="33.680397306996852"/>
    <n v="38.902419422254418"/>
    <n v="38.902419422254418"/>
    <n v="38.902419422254418"/>
    <n v="45.426233801243328"/>
    <n v="45.426233801243328"/>
    <n v="45.426233801243328"/>
    <n v="54.415243060909702"/>
    <n v="54.415243060909702"/>
    <n v="54.415243060909702"/>
    <n v="517.27288077421281"/>
    <n v="60.999109913989649"/>
    <n v="60.999109913989649"/>
    <n v="60.999109913989649"/>
    <n v="66.197624989488276"/>
    <n v="66.197624989488276"/>
    <n v="66.197624989488276"/>
    <n v="72.692072284117501"/>
    <n v="72.692072284117501"/>
    <n v="72.692072284117501"/>
    <n v="81.640617334058859"/>
    <n v="81.640617334058859"/>
    <n v="81.640617334058859"/>
    <n v="844.58827356496306"/>
    <n v="88.194846764039653"/>
    <n v="88.194846764039653"/>
    <n v="88.194846764039653"/>
    <n v="93.393361839538258"/>
    <n v="93.393361839538258"/>
    <n v="93.393361839538258"/>
    <n v="99.887809134167483"/>
    <n v="99.887809134167483"/>
    <n v="99.887809134167483"/>
    <n v="108.83635418410884"/>
    <n v="108.83635418410884"/>
    <n v="108.83635418410884"/>
    <n v="1170.9371157655626"/>
    <n v="115.39058361408964"/>
    <n v="115.39058361408964"/>
    <n v="115.39058361408964"/>
    <n v="115.39058361408964"/>
    <n v="115.39058361408964"/>
    <n v="115.39058361408964"/>
    <n v="115.39058361408964"/>
    <n v="115.39058361408964"/>
    <n v="115.39058361408964"/>
    <n v="115.39058361408964"/>
    <n v="115.39058361408964"/>
    <n v="115.39058361408964"/>
    <n v="1384.6870033690755"/>
  </r>
  <r>
    <s v="DE Florida"/>
    <x v="31"/>
    <s v="Transmission"/>
    <s v="PEF Transmission Maintenance GG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.43511458622751181"/>
    <n v="0.43511458622751181"/>
    <n v="0.43511458622751181"/>
    <n v="1.0217987990079607"/>
    <n v="1.0217987990079607"/>
    <n v="1.0217987990079607"/>
    <n v="1.7276855043296635"/>
    <n v="1.7276855043296635"/>
    <n v="1.7276855043296635"/>
    <n v="9.5537966686954086"/>
    <n v="2.5396022894188377"/>
    <n v="2.5396022894188377"/>
    <n v="2.5396022894188377"/>
    <n v="3.2010025346362738"/>
    <n v="3.2010025346362738"/>
    <n v="3.2010025346362738"/>
    <n v="4.0272825339892595"/>
    <n v="4.0272825339892595"/>
    <n v="4.0272825339892595"/>
    <n v="5.1657941674873697"/>
    <n v="5.1657941674873697"/>
    <n v="5.1657941674873697"/>
    <n v="44.801044576595217"/>
    <n v="5.9996801701093556"/>
    <n v="5.9996801701093556"/>
    <n v="5.9996801701093556"/>
    <n v="7.4066762325023552"/>
    <n v="7.4066762325023552"/>
    <n v="7.4066762325023552"/>
    <n v="9.1644208265364036"/>
    <n v="9.1644208265364036"/>
    <n v="9.1644208265364036"/>
    <n v="11.586375455225484"/>
    <n v="11.586375455225484"/>
    <n v="11.586375455225484"/>
    <n v="102.47145805312077"/>
    <n v="13.360300293754497"/>
    <n v="13.360300293754497"/>
    <n v="13.360300293754497"/>
    <n v="14.760962734487274"/>
    <n v="14.760962734487274"/>
    <n v="14.760962734487274"/>
    <n v="16.510794805145117"/>
    <n v="16.510794805145117"/>
    <n v="16.510794805145117"/>
    <n v="18.92184695535089"/>
    <n v="18.92184695535089"/>
    <n v="18.92184695535089"/>
    <n v="190.66171436621335"/>
    <n v="20.687786431757807"/>
    <n v="20.687786431757807"/>
    <n v="20.687786431757807"/>
    <n v="22.088448872490584"/>
    <n v="22.088448872490584"/>
    <n v="22.088448872490584"/>
    <n v="23.83828094314843"/>
    <n v="23.83828094314843"/>
    <n v="23.83828094314843"/>
    <n v="26.249333093354203"/>
    <n v="26.249333093354203"/>
    <n v="26.249333093354203"/>
    <n v="278.59154802225305"/>
    <n v="28.01527256976112"/>
    <n v="28.01527256976112"/>
    <n v="28.01527256976112"/>
    <n v="28.01527256976112"/>
    <n v="28.01527256976112"/>
    <n v="28.01527256976112"/>
    <n v="28.01527256976112"/>
    <n v="28.01527256976112"/>
    <n v="28.01527256976112"/>
    <n v="28.01527256976112"/>
    <n v="28.01527256976112"/>
    <n v="28.01527256976112"/>
    <n v="336.18327083713342"/>
  </r>
  <r>
    <s v="DE Florida"/>
    <x v="31"/>
    <s v="Transmission"/>
    <s v="PEF Transmission Maintenance GG CFK Anchor_Guy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.983331519136343"/>
    <n v="50.983331519136343"/>
    <n v="50.983331519136343"/>
    <n v="50.983331519136343"/>
    <n v="50.983331519136343"/>
    <n v="50.983331519136343"/>
    <n v="50.983331519136343"/>
    <n v="50.983331519136343"/>
    <n v="50.983331519136343"/>
    <n v="50.983331519136343"/>
    <n v="50.983331519136343"/>
    <n v="560.81664671049987"/>
    <n v="50.983331519136343"/>
    <n v="50.983331519136343"/>
    <n v="50.983331519136343"/>
    <n v="50.983331519136343"/>
    <n v="50.983331519136343"/>
    <n v="50.983331519136343"/>
    <n v="50.983331519136343"/>
    <n v="50.983331519136343"/>
    <n v="50.983331519136343"/>
    <n v="50.983331519136343"/>
    <n v="50.983331519136343"/>
    <n v="50.983331519136343"/>
    <n v="611.79997822963617"/>
    <n v="50.983331519136343"/>
    <n v="50.983331519136343"/>
    <n v="50.983331519136343"/>
    <n v="50.983331519136343"/>
    <n v="50.983331519136343"/>
    <n v="50.983331519136343"/>
    <n v="50.983331519136343"/>
    <n v="50.983331519136343"/>
    <n v="50.983331519136343"/>
    <n v="50.983331519136343"/>
    <n v="50.983331519136343"/>
    <n v="50.983331519136343"/>
    <n v="611.79997822963617"/>
  </r>
  <r>
    <s v="DE Florida"/>
    <x v="31"/>
    <s v="Transmission"/>
    <s v="PEF Transmission Maintenance GG CFK Anchor_Guy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36699139115677"/>
    <n v="13.736699139115677"/>
    <n v="13.736699139115677"/>
    <n v="13.736699139115677"/>
    <n v="13.736699139115677"/>
    <n v="13.736699139115677"/>
    <n v="13.736699139115677"/>
    <n v="13.736699139115677"/>
    <n v="13.736699139115677"/>
    <n v="13.736699139115677"/>
    <n v="13.736699139115677"/>
    <n v="151.10369053027242"/>
    <n v="13.736699139115677"/>
    <n v="13.736699139115677"/>
    <n v="13.736699139115677"/>
    <n v="13.736699139115677"/>
    <n v="13.736699139115677"/>
    <n v="13.736699139115677"/>
    <n v="13.736699139115677"/>
    <n v="13.736699139115677"/>
    <n v="13.736699139115677"/>
    <n v="13.736699139115677"/>
    <n v="13.736699139115677"/>
    <n v="13.736699139115677"/>
    <n v="164.84038966938809"/>
    <n v="13.736699139115677"/>
    <n v="13.736699139115677"/>
    <n v="13.736699139115677"/>
    <n v="13.736699139115677"/>
    <n v="13.736699139115677"/>
    <n v="13.736699139115677"/>
    <n v="13.736699139115677"/>
    <n v="13.736699139115677"/>
    <n v="13.736699139115677"/>
    <n v="13.736699139115677"/>
    <n v="13.736699139115677"/>
    <n v="13.736699139115677"/>
    <n v="164.84038966938809"/>
  </r>
  <r>
    <s v="DE Florida"/>
    <x v="31"/>
    <s v="Transmission"/>
    <s v="PEF Transmission Maintenance GG_SPP 355"/>
    <s v="AFUDC Not Eligible"/>
    <s v="Recoverable"/>
    <s v="Florida SPP"/>
    <s v="Transmission"/>
    <s v="GG - Transmission Lines"/>
    <s v="DEF - SPP"/>
    <s v="PEF Transmission Poles &amp; Fixtures 355.0 SPP"/>
    <n v="0"/>
    <n v="0"/>
    <n v="0"/>
    <n v="0"/>
    <n v="0"/>
    <n v="0"/>
    <n v="0"/>
    <n v="0"/>
    <n v="0"/>
    <n v="0"/>
    <n v="0"/>
    <n v="0"/>
    <n v="0"/>
    <n v="0"/>
    <n v="20.105130167180807"/>
    <n v="41.561930986053532"/>
    <n v="63.140006970929861"/>
    <n v="84.915233900736112"/>
    <n v="106.80385143791554"/>
    <n v="128.39847534912604"/>
    <n v="150.24054082983076"/>
    <n v="171.97604278764314"/>
    <n v="193.79332914635998"/>
    <n v="215.24978978599393"/>
    <n v="236.67109492283984"/>
    <n v="1412.8554262846094"/>
    <n v="258.3484234822007"/>
    <n v="279.90302595978505"/>
    <n v="302.34647363293828"/>
    <n v="325.20951901766375"/>
    <n v="348.40596139968522"/>
    <n v="371.6274815818719"/>
    <n v="394.78517978943194"/>
    <n v="417.90864206488652"/>
    <n v="440.67928374024683"/>
    <n v="463.93451763741029"/>
    <n v="487.11773207423948"/>
    <n v="510.43637482727456"/>
    <n v="4600.7026152076342"/>
    <n v="533.97956309658321"/>
    <n v="553.65330492550356"/>
    <n v="577.15501079716717"/>
    <n v="607.76391401141518"/>
    <n v="629.5647625154171"/>
    <n v="651.45789665709174"/>
    <n v="672.29112579021398"/>
    <n v="698.97106696504818"/>
    <n v="726.42745651884843"/>
    <n v="750.54367839169936"/>
    <n v="777.47311981509085"/>
    <n v="805.97281780996866"/>
    <n v="7985.2537172940483"/>
    <n v="837.77774993648336"/>
    <n v="857.4442698758736"/>
    <n v="880.9373486787747"/>
    <n v="911.53501589533778"/>
    <n v="933.32786168582811"/>
    <n v="955.2129592375336"/>
    <n v="976.03854085343926"/>
    <n v="1002.7086882844343"/>
    <n v="1030.1549990736569"/>
    <n v="1054.2623682995757"/>
    <n v="1081.1819243919124"/>
    <n v="1109.6711606417725"/>
    <n v="11630.252886854623"/>
    <n v="1141.4644176124332"/>
    <n v="1161.1309375518233"/>
    <n v="1184.6240163547245"/>
    <n v="1215.2216835712875"/>
    <n v="1237.0145293617779"/>
    <n v="1258.8996269134834"/>
    <n v="1279.7252085293892"/>
    <n v="1306.3953559603838"/>
    <n v="1333.8416667496065"/>
    <n v="1357.9490359755255"/>
    <n v="1384.8685920678622"/>
    <n v="1413.3578283177224"/>
    <n v="15274.492898966018"/>
    <n v="1445.1510852883825"/>
    <n v="1445.1510852883825"/>
    <n v="1445.1510852883825"/>
    <n v="1445.1510852883825"/>
    <n v="1445.1510852883825"/>
    <n v="1445.1510852883825"/>
    <n v="1445.1510852883825"/>
    <n v="1445.1510852883825"/>
    <n v="1445.1510852883825"/>
    <n v="1445.1510852883825"/>
    <n v="1445.1510852883825"/>
    <n v="1445.1510852883825"/>
    <n v="17341.813023460589"/>
  </r>
  <r>
    <s v="DE Florida"/>
    <x v="31"/>
    <s v="Transmission"/>
    <s v="PEF Transmission Maintenance GG_SPP 356"/>
    <s v="AFUDC Not Eligible"/>
    <s v="Recoverable"/>
    <s v="Florida SPP"/>
    <s v="Transmission"/>
    <s v="GG - Transmission Lines"/>
    <s v="DEF - SPP"/>
    <s v="PEF Transmission O/H Conduct.&amp; Devices 356.0 SPP"/>
    <n v="0"/>
    <n v="0"/>
    <n v="0"/>
    <n v="0"/>
    <n v="0"/>
    <n v="0"/>
    <n v="0"/>
    <n v="0"/>
    <n v="0"/>
    <n v="0"/>
    <n v="0"/>
    <n v="0"/>
    <n v="0"/>
    <n v="0"/>
    <n v="5.4170278016386488"/>
    <n v="11.198243123476818"/>
    <n v="17.0121342320633"/>
    <n v="22.879144725648743"/>
    <n v="28.776706629121982"/>
    <n v="34.595056329931758"/>
    <n v="40.480075475310436"/>
    <n v="46.33638266700622"/>
    <n v="52.214725447119292"/>
    <n v="57.995849112729488"/>
    <n v="63.767500651852572"/>
    <n v="380.6728461958993"/>
    <n v="69.608133887990377"/>
    <n v="75.41570040974031"/>
    <n v="81.462753027611583"/>
    <n v="87.622859997789462"/>
    <n v="93.872795822011952"/>
    <n v="100.12948848588525"/>
    <n v="106.36898526950148"/>
    <n v="112.59925769125144"/>
    <n v="118.73446785855151"/>
    <n v="125.00024418066565"/>
    <n v="131.24661593212315"/>
    <n v="137.52947682580037"/>
    <n v="1239.5907793889226"/>
    <n v="143.8728381636067"/>
    <n v="149.1736348042318"/>
    <n v="155.50581932798846"/>
    <n v="163.75293229420598"/>
    <n v="169.62684613925376"/>
    <n v="175.52562497452084"/>
    <n v="181.13882819547052"/>
    <n v="188.32734087300003"/>
    <n v="195.72505599888086"/>
    <n v="202.22281270423017"/>
    <n v="209.47854950673241"/>
    <n v="217.15736854907664"/>
    <n v="2151.5076515311985"/>
    <n v="225.7267336875228"/>
    <n v="231.0255844976042"/>
    <n v="237.35544458620703"/>
    <n v="245.59953018023978"/>
    <n v="251.47128781335456"/>
    <n v="257.36790130918189"/>
    <n v="262.9790440205486"/>
    <n v="270.16491791970572"/>
    <n v="277.55991747262243"/>
    <n v="284.05528896414074"/>
    <n v="291.30836231145975"/>
    <n v="298.98436259246586"/>
    <n v="3133.5983753550536"/>
    <n v="307.55058203410101"/>
    <n v="312.8494328441825"/>
    <n v="319.1792929327853"/>
    <n v="327.42337852681806"/>
    <n v="333.29513615993284"/>
    <n v="339.19174965576019"/>
    <n v="344.80289236712684"/>
    <n v="351.98876626628396"/>
    <n v="359.38376581920073"/>
    <n v="365.87913731071899"/>
    <n v="373.13221065803805"/>
    <n v="380.80821093904416"/>
    <n v="4115.4845555139927"/>
    <n v="389.37443038067931"/>
    <n v="389.37443038067931"/>
    <n v="389.37443038067931"/>
    <n v="389.37443038067931"/>
    <n v="389.37443038067931"/>
    <n v="389.37443038067931"/>
    <n v="389.37443038067931"/>
    <n v="389.37443038067931"/>
    <n v="389.37443038067931"/>
    <n v="389.37443038067931"/>
    <n v="389.37443038067931"/>
    <n v="389.37443038067931"/>
    <n v="4672.4931645681518"/>
  </r>
  <r>
    <s v="DE Florida"/>
    <x v="31"/>
    <s v="Transmission"/>
    <s v="PEF Transmission Maintenance GG_SPP Veg 355"/>
    <s v="AFUDC Not Eligible"/>
    <s v="Recoverable"/>
    <s v="Florida SPP"/>
    <s v="Transmission"/>
    <s v="GG - Transmission Lines"/>
    <s v="DEF - SPP"/>
    <s v="PEF Transmission Poles &amp; Fixtures 355.0 Veg SPP"/>
    <n v="0"/>
    <n v="0"/>
    <n v="0"/>
    <n v="0"/>
    <n v="0"/>
    <n v="0"/>
    <n v="0"/>
    <n v="0"/>
    <n v="0"/>
    <n v="0"/>
    <n v="0"/>
    <n v="0"/>
    <n v="0"/>
    <n v="0"/>
    <n v="1.2299575190966998"/>
    <n v="2.6464354529994494"/>
    <n v="4.069221006573799"/>
    <n v="5.4919448831812501"/>
    <n v="6.9611811572965498"/>
    <n v="8.4302006684535495"/>
    <n v="10.093822759847599"/>
    <n v="11.854277676324298"/>
    <n v="13.707203878757397"/>
    <n v="15.657057436427948"/>
    <n v="17.510085510014246"/>
    <n v="97.651387948972783"/>
    <n v="18.790287003369496"/>
    <n v="20.276215207455849"/>
    <n v="21.991366071781794"/>
    <n v="23.713625016912843"/>
    <n v="25.435932266849399"/>
    <n v="27.215164510007696"/>
    <n v="28.994370722962497"/>
    <n v="30.945876279080444"/>
    <n v="32.994274320693442"/>
    <n v="35.156412231923888"/>
    <n v="37.415458687083387"/>
    <n v="39.577636855401842"/>
    <n v="342.50661917352261"/>
    <n v="41.124586389018738"/>
    <n v="42.435390123021534"/>
    <n v="44.001239877475825"/>
    <n v="46.040621352330135"/>
    <n v="47.493147967346871"/>
    <n v="48.951823303817228"/>
    <n v="50.339880277244092"/>
    <n v="52.11748653125818"/>
    <n v="53.946825264190601"/>
    <n v="55.553618418022886"/>
    <n v="57.347848142055412"/>
    <n v="59.246699457402165"/>
    <n v="598.59916710318373"/>
    <n v="61.365768833218723"/>
    <n v="62.897488169724134"/>
    <n v="64.727237570601858"/>
    <n v="67.110325105763394"/>
    <n v="68.807652512831311"/>
    <n v="70.5121649128169"/>
    <n v="72.13415732191433"/>
    <n v="74.21135149014556"/>
    <n v="76.34899684281352"/>
    <n v="78.226590016868499"/>
    <n v="80.323209282699423"/>
    <n v="82.542082483482631"/>
    <n v="859.20702454288028"/>
    <n v="85.018288073218713"/>
    <n v="86.408825845737013"/>
    <n v="88.069923669290006"/>
    <n v="90.233357370153215"/>
    <n v="91.774238793797821"/>
    <n v="93.321642955524567"/>
    <n v="94.794133155154526"/>
    <n v="96.67986827838547"/>
    <n v="98.620482682271401"/>
    <n v="100.32501442494861"/>
    <n v="102.22838419657988"/>
    <n v="104.24273951911367"/>
    <n v="1131.7168989641748"/>
    <n v="106.49070839321872"/>
    <n v="106.49070839321872"/>
    <n v="106.49070839321872"/>
    <n v="106.49070839321872"/>
    <n v="106.49070839321872"/>
    <n v="106.49070839321872"/>
    <n v="106.49070839321872"/>
    <n v="106.49070839321872"/>
    <n v="106.49070839321872"/>
    <n v="106.49070839321872"/>
    <n v="106.49070839321872"/>
    <n v="106.49070839321872"/>
    <n v="1277.8885007186248"/>
  </r>
  <r>
    <s v="DE Florida"/>
    <x v="31"/>
    <s v="Transmission"/>
    <s v="PEF Transmission Maintenance GG_SPP Veg 356"/>
    <s v="AFUDC Not Eligible"/>
    <s v="Recoverable"/>
    <s v="Florida SPP"/>
    <s v="Transmission"/>
    <s v="GG - Transmission Lines"/>
    <s v="DEF - SPP"/>
    <s v="PEF Transmission O/H Conduct.&amp; Devices 356.0 Veg SPP"/>
    <n v="0"/>
    <n v="0"/>
    <n v="0"/>
    <n v="0"/>
    <n v="0"/>
    <n v="0"/>
    <n v="0"/>
    <n v="0"/>
    <n v="0"/>
    <n v="0"/>
    <n v="0"/>
    <n v="0"/>
    <n v="0"/>
    <n v="0"/>
    <n v="0.33139372987782967"/>
    <n v="0.71304260678409692"/>
    <n v="1.0963909778413143"/>
    <n v="1.4797227309586511"/>
    <n v="1.8755865566527763"/>
    <n v="2.2713919787970758"/>
    <n v="2.7196301670388316"/>
    <n v="3.1939585174044911"/>
    <n v="3.6932018781537588"/>
    <n v="4.2185608707688509"/>
    <n v="4.7178316791826926"/>
    <n v="26.31071169346037"/>
    <n v="5.0627628994005578"/>
    <n v="5.4631241169525975"/>
    <n v="5.9252459653962699"/>
    <n v="6.3892829803182156"/>
    <n v="6.8533330102503687"/>
    <n v="7.3327206315498081"/>
    <n v="7.8121012393987064"/>
    <n v="8.3379053383843313"/>
    <n v="8.8898156741031755"/>
    <n v="9.4723715232183068"/>
    <n v="10.081037935772461"/>
    <n v="10.663604631560212"/>
    <n v="92.283305946305006"/>
    <n v="11.080407137271605"/>
    <n v="11.433583675326346"/>
    <n v="11.85547856397095"/>
    <n v="12.404959520103535"/>
    <n v="12.796321177090464"/>
    <n v="13.189339515470738"/>
    <n v="13.563330787986136"/>
    <n v="14.042280310734306"/>
    <n v="14.535168379227667"/>
    <n v="14.968094856868703"/>
    <n v="15.45152332596046"/>
    <n v="15.963140524201849"/>
    <n v="161.28362777421276"/>
    <n v="16.534092198075495"/>
    <n v="16.946791154071398"/>
    <n v="17.439789870924578"/>
    <n v="18.08187730454793"/>
    <n v="18.53919688796346"/>
    <n v="18.998452360680176"/>
    <n v="19.435474051217167"/>
    <n v="19.995143074254788"/>
    <n v="20.57109976835013"/>
    <n v="21.076989277119672"/>
    <n v="21.641892103314603"/>
    <n v="22.239734430969573"/>
    <n v="231.50053248148899"/>
    <n v="22.906911137145276"/>
    <n v="23.28157082401745"/>
    <n v="23.729128885895431"/>
    <n v="24.312033866222713"/>
    <n v="24.727201410103476"/>
    <n v="25.144126408586107"/>
    <n v="25.540866956033874"/>
    <n v="26.048950191711871"/>
    <n v="26.571819831982623"/>
    <n v="27.03108051629944"/>
    <n v="27.543915145271697"/>
    <n v="28.086653177495762"/>
    <n v="304.92425835076568"/>
    <n v="28.692334900866218"/>
    <n v="28.692334900866218"/>
    <n v="28.692334900866218"/>
    <n v="28.692334900866218"/>
    <n v="28.692334900866218"/>
    <n v="28.692334900866218"/>
    <n v="28.692334900866218"/>
    <n v="28.692334900866218"/>
    <n v="28.692334900866218"/>
    <n v="28.692334900866218"/>
    <n v="28.692334900866218"/>
    <n v="28.692334900866218"/>
    <n v="344.30801881039469"/>
  </r>
  <r>
    <s v="DE Florida"/>
    <x v="31"/>
    <s v="Transmission"/>
    <s v="PEF Transmission Maintenance HB"/>
    <s v="AFUDC Not Eligible"/>
    <s v="Maintenance"/>
    <s v="Maintenance"/>
    <s v="Transmis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73.250918188769788"/>
    <n v="73.250918188769788"/>
    <n v="73.250918188769788"/>
    <n v="83.747486474339766"/>
    <n v="83.747486474339766"/>
    <n v="83.747486474339766"/>
    <n v="95.594172794159718"/>
    <n v="95.594172794159718"/>
    <n v="95.594172794159718"/>
    <n v="757.77773237180782"/>
    <n v="106.47514885787972"/>
    <n v="106.47514885787972"/>
    <n v="106.47514885787972"/>
    <n v="120.95463637331966"/>
    <n v="120.95463637331966"/>
    <n v="120.95463637331966"/>
    <n v="148.6088463173096"/>
    <n v="148.6088463173096"/>
    <n v="148.6088463173096"/>
    <n v="191.60308619024948"/>
    <n v="191.60308619024948"/>
    <n v="191.60308619024948"/>
    <n v="1702.9251532162757"/>
    <n v="213.1376877650394"/>
    <n v="213.1376877650394"/>
    <n v="213.1376877650394"/>
    <n v="224.26960015519361"/>
    <n v="224.26960015519361"/>
    <n v="224.26960015519361"/>
    <n v="245.53031411258766"/>
    <n v="245.53031411258766"/>
    <n v="245.53031411258766"/>
    <n v="278.58453036412868"/>
    <n v="278.58453036412868"/>
    <n v="278.58453036412868"/>
    <n v="2884.5663971908475"/>
    <n v="295.1404545616756"/>
    <n v="295.1404545616756"/>
    <n v="295.1404545616756"/>
    <n v="301.59755068557502"/>
    <n v="301.59755068557502"/>
    <n v="301.59755068557502"/>
    <n v="313.92988576638703"/>
    <n v="313.92988576638703"/>
    <n v="313.92988576638703"/>
    <n v="333.10307399818947"/>
    <n v="333.10307399818947"/>
    <n v="333.10307399818947"/>
    <n v="3731.3128950354808"/>
    <n v="342.70638297175378"/>
    <n v="342.70638297175378"/>
    <n v="342.70638297175378"/>
    <n v="350.57871728038953"/>
    <n v="350.57871728038953"/>
    <n v="350.57871728038953"/>
    <n v="365.61399981287866"/>
    <n v="365.61399981287866"/>
    <n v="365.61399981287866"/>
    <n v="388.9894838736609"/>
    <n v="388.9894838736609"/>
    <n v="388.9894838736609"/>
    <n v="4343.6657518160491"/>
    <n v="400.6976042537251"/>
    <n v="400.6976042537251"/>
    <n v="400.6976042537251"/>
    <n v="400.6976042537251"/>
    <n v="400.6976042537251"/>
    <n v="400.6976042537251"/>
    <n v="400.6976042537251"/>
    <n v="400.6976042537251"/>
    <n v="400.6976042537251"/>
    <n v="400.6976042537251"/>
    <n v="400.6976042537251"/>
    <n v="400.6976042537251"/>
    <n v="4808.3712510447021"/>
  </r>
  <r>
    <s v="DE Florida"/>
    <x v="31"/>
    <s v="Transmission"/>
    <s v="PEF Transmission Maintenance HB - PS"/>
    <s v="AFUDC Not Eligible"/>
    <s v="Maintenance"/>
    <s v="Maintenance"/>
    <s v="Physical Security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553617829188862"/>
    <n v="13.553617829188862"/>
    <n v="13.553617829188862"/>
    <n v="13.553617829188862"/>
    <n v="13.553617829188862"/>
    <n v="13.553617829188862"/>
    <n v="13.553617829188862"/>
    <n v="13.553617829188862"/>
    <n v="13.553617829188862"/>
    <n v="13.553617829188862"/>
    <n v="13.553617829188862"/>
    <n v="13.553617829188862"/>
    <n v="162.64341395026634"/>
    <n v="13.553617829188862"/>
    <n v="13.553617829188862"/>
    <n v="13.553617829188862"/>
    <n v="13.553617829188862"/>
    <n v="13.553617829188862"/>
    <n v="13.553617829188862"/>
    <n v="13.553617829188862"/>
    <n v="13.553617829188862"/>
    <n v="13.553617829188862"/>
    <n v="13.553617829188862"/>
    <n v="13.553617829188862"/>
    <n v="13.553617829188862"/>
    <n v="162.64341395026634"/>
  </r>
  <r>
    <s v="DE Florida"/>
    <x v="31"/>
    <s v="Transmission"/>
    <s v="PEF Transmission Maintenance HB - STIP"/>
    <s v="AFUDC Not Eligible"/>
    <s v="Maintenance"/>
    <s v="Maintenance"/>
    <s v="Transmis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10.232464068149971"/>
    <n v="10.232464068149971"/>
    <n v="10.232464068149971"/>
    <n v="14.431993468799959"/>
    <n v="14.431993468799959"/>
    <n v="14.431993468799959"/>
    <n v="14.923325526749959"/>
    <n v="14.923325526749959"/>
    <n v="14.923325526749959"/>
    <n v="118.76334919109968"/>
    <n v="15.115251875699959"/>
    <n v="15.115251875699959"/>
    <n v="15.115251875699959"/>
    <n v="22.094247763049943"/>
    <n v="22.094247763049943"/>
    <n v="22.094247763049943"/>
    <n v="29.16689459039992"/>
    <n v="29.16689459039992"/>
    <n v="29.16689459039992"/>
    <n v="36.1628288752499"/>
    <n v="36.1628288752499"/>
    <n v="36.1628288752499"/>
    <n v="307.61766931319914"/>
    <n v="43.270712570099882"/>
    <n v="43.270712570099882"/>
    <n v="43.270712570099882"/>
    <n v="50.192592893308515"/>
    <n v="50.192592893308515"/>
    <n v="50.192592893308515"/>
    <n v="56.246036996342347"/>
    <n v="56.246036996342347"/>
    <n v="56.246036996342347"/>
    <n v="63.587086454928226"/>
    <n v="63.587086454928226"/>
    <n v="63.587086454928226"/>
    <n v="639.88928674403701"/>
    <n v="71.770712570099803"/>
    <n v="71.770712570099803"/>
    <n v="71.770712570099803"/>
    <n v="71.770712570099803"/>
    <n v="71.770712570099803"/>
    <n v="71.770712570099803"/>
    <n v="71.770712570099803"/>
    <n v="71.770712570099803"/>
    <n v="71.770712570099803"/>
    <n v="71.770712570099803"/>
    <n v="71.770712570099803"/>
    <n v="71.770712570099803"/>
    <n v="861.2485508411977"/>
    <n v="71.770712570099803"/>
    <n v="71.770712570099803"/>
    <n v="71.770712570099803"/>
    <n v="71.770712570099803"/>
    <n v="71.770712570099803"/>
    <n v="71.770712570099803"/>
    <n v="71.770712570099803"/>
    <n v="71.770712570099803"/>
    <n v="71.770712570099803"/>
    <n v="71.770712570099803"/>
    <n v="71.770712570099803"/>
    <n v="71.770712570099803"/>
    <n v="861.2485508411977"/>
    <n v="71.770712570099803"/>
    <n v="71.770712570099803"/>
    <n v="71.770712570099803"/>
    <n v="71.770712570099803"/>
    <n v="71.770712570099803"/>
    <n v="71.770712570099803"/>
    <n v="71.770712570099803"/>
    <n v="71.770712570099803"/>
    <n v="71.770712570099803"/>
    <n v="71.770712570099803"/>
    <n v="71.770712570099803"/>
    <n v="71.770712570099803"/>
    <n v="861.2485508411977"/>
  </r>
  <r>
    <s v="DE Florida"/>
    <x v="31"/>
    <s v="Transmission"/>
    <s v="PEF Transmission Maintenance HB SPP"/>
    <s v="AFUDC Not Eligible"/>
    <s v="Recoverable"/>
    <s v="Florida SPP"/>
    <s v="Transmission"/>
    <s v="HB - Distribution Substation"/>
    <s v="DEF - SPP"/>
    <s v="PEF Distribution Station Equip 362.0 SPP"/>
    <n v="0"/>
    <n v="0"/>
    <n v="0"/>
    <n v="0"/>
    <n v="0"/>
    <n v="0"/>
    <n v="0"/>
    <n v="0"/>
    <n v="0"/>
    <n v="0"/>
    <n v="0"/>
    <n v="0"/>
    <n v="0"/>
    <n v="0"/>
    <n v="0.96967614374999744"/>
    <n v="1.9529025304499945"/>
    <n v="2.941837235639992"/>
    <n v="3.9399070021199893"/>
    <n v="4.9432750147799869"/>
    <n v="5.9331181642199846"/>
    <n v="6.9344356246199812"/>
    <n v="7.9307500774499786"/>
    <n v="8.9309702309399768"/>
    <n v="9.9143251883999746"/>
    <n v="10.896151304069971"/>
    <n v="65.287348516439835"/>
    <n v="11.958049602449966"/>
    <n v="13.088207943449964"/>
    <n v="14.201901504449962"/>
    <n v="15.330004785449958"/>
    <n v="16.472577258449956"/>
    <n v="17.612866233449953"/>
    <n v="18.747210024449949"/>
    <n v="19.876915818449945"/>
    <n v="20.99397930344994"/>
    <n v="22.127350986449937"/>
    <n v="23.26936125644993"/>
    <n v="24.412616451449932"/>
    <n v="218.09104116839939"/>
    <n v="25.561581201449926"/>
    <n v="27.66908120144992"/>
    <n v="29.776581201449911"/>
    <n v="31.884081201449909"/>
    <n v="33.991581201449904"/>
    <n v="36.099081201449899"/>
    <n v="38.206581201449893"/>
    <n v="40.314081201449888"/>
    <n v="42.421581201449875"/>
    <n v="44.52908120144987"/>
    <n v="46.636581201449872"/>
    <n v="48.744081201449859"/>
    <n v="445.83397441739874"/>
    <n v="50.851581201449847"/>
    <n v="52.959081201312209"/>
    <n v="55.066581201174571"/>
    <n v="57.174081201036927"/>
    <n v="59.281581200899282"/>
    <n v="61.389081200761638"/>
    <n v="63.496581200624"/>
    <n v="65.604081200486362"/>
    <n v="67.711581200348718"/>
    <n v="69.819081200211073"/>
    <n v="71.926581200073429"/>
    <n v="74.034081199935798"/>
    <n v="749.31397440831381"/>
    <n v="76.141581201449839"/>
    <n v="77.779342558712813"/>
    <n v="79.735766814000655"/>
    <n v="82.283837196768758"/>
    <n v="84.098671789287039"/>
    <n v="85.921188796900765"/>
    <n v="87.655472895875619"/>
    <n v="89.87647269602347"/>
    <n v="92.162108759167864"/>
    <n v="94.169689046130642"/>
    <n v="96.411458757222107"/>
    <n v="98.783946130267893"/>
    <n v="1045.0195366418075"/>
    <n v="101.43158120144976"/>
    <n v="101.43158120144976"/>
    <n v="101.43158120144976"/>
    <n v="101.43158120144976"/>
    <n v="101.43158120144976"/>
    <n v="101.43158120144976"/>
    <n v="101.43158120144976"/>
    <n v="101.43158120144976"/>
    <n v="101.43158120144976"/>
    <n v="101.43158120144976"/>
    <n v="101.43158120144976"/>
    <n v="101.43158120144976"/>
    <n v="1217.1789744173968"/>
  </r>
  <r>
    <s v="DE Florida"/>
    <x v="31"/>
    <s v="Transmission"/>
    <s v="PEF Transmission Maintenance SA 2024-2025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45.57732358988892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45.57732358988892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45.57732358988892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3.7981102991574107"/>
    <n v="45.57732358988892"/>
  </r>
  <r>
    <s v="DE Florida"/>
    <x v="31"/>
    <s v="Transmission"/>
    <s v="PEF Transmission Maintenance SA System Control Center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5.1250000000000046E-3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5.1250000000000046E-3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5.1250000000000046E-3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5.1250000000000046E-3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4.2708333333333373E-4"/>
    <n v="5.1250000000000046E-3"/>
  </r>
  <r>
    <s v="DE Florida"/>
    <x v="31"/>
    <s v="Transmission"/>
    <s v="PEF Transmission Maintenance SB"/>
    <s v="AFUDC Not Eligible"/>
    <s v="Maintenance"/>
    <s v="Maintenance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1.5414601176218937E-2"/>
    <n v="1.5779997554328389E-2"/>
    <n v="0.43701901154666756"/>
    <n v="1.2804201802586095"/>
    <n v="1.2810734549451768"/>
    <n v="1.2817544031690575"/>
    <n v="1.2821060374476645"/>
    <n v="1.2821060374476645"/>
    <n v="1.2821060374476645"/>
    <n v="1.2821060374476645"/>
    <n v="9.439885798440716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5.385272449371977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5.385272449371977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5.385272449371977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5.385272449371977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.2821060374476645"/>
    <n v="15.385272449371977"/>
  </r>
  <r>
    <s v="DE Florida"/>
    <x v="31"/>
    <s v="Transmission"/>
    <s v="PEF Transmission Maintenance TB"/>
    <s v="AFUDC Not Eligible"/>
    <s v="Maintenance"/>
    <s v="Maintenance"/>
    <s v="Transmission"/>
    <s v="TB - Equipment &amp; Tools"/>
    <s v="~"/>
    <s v="PEF Distribution General Plant Stores Equip 393.0"/>
    <n v="0"/>
    <n v="0"/>
    <n v="0"/>
    <n v="0"/>
    <n v="0"/>
    <n v="0"/>
    <n v="0"/>
    <n v="0"/>
    <n v="0"/>
    <n v="0"/>
    <n v="0"/>
    <n v="0"/>
    <n v="0"/>
    <n v="0"/>
    <n v="1.3525413091666667"/>
    <n v="2.7063289825000001"/>
    <n v="4.0616640349999997"/>
    <n v="5.4215992783333329"/>
    <n v="6.7783060583333326"/>
    <n v="8.1359349499999993"/>
    <n v="9.4896106066666661"/>
    <n v="10.839577439166666"/>
    <n v="12.193812702499999"/>
    <n v="13.546068845833332"/>
    <n v="14.896556913333331"/>
    <n v="89.422001120833315"/>
    <n v="16.244138386666666"/>
    <n v="19.614242624166664"/>
    <n v="22.97701000833333"/>
    <n v="26.350135359166664"/>
    <n v="29.736929007499995"/>
    <n v="33.115231554166662"/>
    <n v="36.501877793333328"/>
    <n v="39.873015205833333"/>
    <n v="43.232066615833332"/>
    <n v="46.608270875833334"/>
    <n v="49.986236776666658"/>
    <n v="53.36486369499999"/>
    <n v="417.6040179025"/>
    <n v="56.741100129999985"/>
    <n v="58.17586977516099"/>
    <n v="59.610639420322002"/>
    <n v="61.045409065483007"/>
    <n v="62.480178710644012"/>
    <n v="63.914948355805024"/>
    <n v="65.349718000966021"/>
    <n v="66.784487646127033"/>
    <n v="68.219257291288045"/>
    <n v="69.654026936449043"/>
    <n v="71.088796581610055"/>
    <n v="72.523566226771067"/>
    <n v="775.58799814062638"/>
    <n v="73.95833587999995"/>
    <n v="75.436148525392056"/>
    <n v="76.913961170784177"/>
    <n v="78.391773816176283"/>
    <n v="79.869586461568389"/>
    <n v="81.347399106960495"/>
    <n v="82.825211752352615"/>
    <n v="84.303024397744721"/>
    <n v="85.780837043136827"/>
    <n v="87.258649688528934"/>
    <n v="88.736462333921054"/>
    <n v="90.21427497931316"/>
    <n v="985.03566515587852"/>
    <n v="91.692087629999889"/>
    <n v="93.169900276755911"/>
    <n v="94.647712923511918"/>
    <n v="96.125525570267939"/>
    <n v="97.603338217023946"/>
    <n v="99.081150863779953"/>
    <n v="100.55896351053596"/>
    <n v="102.03677615729197"/>
    <n v="103.51458880404796"/>
    <n v="104.99240145080397"/>
    <n v="106.47021409755997"/>
    <n v="107.94802674431598"/>
    <n v="1197.8406862458953"/>
    <n v="109.42583937999984"/>
    <n v="109.42583937999984"/>
    <n v="109.42583937999984"/>
    <n v="109.42583937999984"/>
    <n v="109.42583937999984"/>
    <n v="109.42583937999984"/>
    <n v="109.42583937999984"/>
    <n v="109.42583937999984"/>
    <n v="109.42583937999984"/>
    <n v="109.42583937999984"/>
    <n v="109.42583937999984"/>
    <n v="109.42583937999984"/>
    <n v="1313.1100725599981"/>
  </r>
  <r>
    <s v="DE Florida"/>
    <x v="31"/>
    <s v="Transmission"/>
    <s v="PEF Transmission Maintenance TB Matting"/>
    <s v="AFUDC Not Eligible"/>
    <s v="Maintenance"/>
    <s v="Maintenance"/>
    <s v="Transmission"/>
    <s v="TB - Equipment &amp; Tools"/>
    <s v="~"/>
    <s v="PEF Distribution Gen. Plant Tool Shop/Gar. Eq. -New- 394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.0102577382"/>
    <n v="10.010590442233333"/>
    <n v="15.024934882099998"/>
    <n v="20.057768983633331"/>
    <n v="25.0791168485"/>
    <n v="30.111751465033336"/>
    <n v="35.123406789900002"/>
    <n v="40.118712805599998"/>
    <n v="45.137222239633331"/>
    <n v="50.158114530333329"/>
    <n v="55.179901166866664"/>
    <n v="331.01177789203331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722.3814491608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722.3814491608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722.3814491608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60.198454096733329"/>
    <n v="722.3814491608"/>
  </r>
  <r>
    <s v="DE Florida"/>
    <x v="32"/>
    <s v="Customer Connect"/>
    <s v="PEF Customer Connect 5 year VS"/>
    <s v="AFUDC Not Eligible"/>
    <s v="Major Projects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8.3758299999997"/>
    <n v="0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  <n v="1018.3758299999997"/>
  </r>
  <r>
    <s v="DE Florida"/>
    <x v="32"/>
    <s v="Customer Connect"/>
    <s v="PEF Customer Connect Dec 2024 5 year VS"/>
    <s v="AFUDC Not Eligible"/>
    <s v="Maintenance"/>
    <s v="Customer Connect"/>
    <s v="Customer Connect"/>
    <s v="VS - Other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13"/>
    <n v="0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  <n v="1513"/>
  </r>
  <r>
    <s v="DE Florida"/>
    <x v="32"/>
    <s v="Customer Connect"/>
    <s v="PEF Customer Connect Sept 2021 15 yr VS"/>
    <s v="AFUDC Eligible"/>
    <s v="Major Projects"/>
    <s v="Customer Connect"/>
    <s v="Customer Connect"/>
    <s v="VS - Other - Intangible Plant - Software"/>
    <s v="~"/>
    <s v="PEF Customer Connect 15yr"/>
    <n v="0"/>
    <n v="0"/>
    <n v="0"/>
    <n v="0"/>
    <n v="0"/>
    <n v="0"/>
    <n v="0"/>
    <n v="0"/>
    <n v="0"/>
    <n v="0"/>
    <n v="0"/>
    <n v="0"/>
    <n v="0"/>
    <n v="12.692972895581645"/>
    <n v="26.885899610066957"/>
    <n v="41.122350370339461"/>
    <n v="55.402473315998648"/>
    <n v="69.726417116145242"/>
    <n v="84.094330971314946"/>
    <n v="98.506364615417667"/>
    <n v="112.96266831768524"/>
    <n v="127.4633928846211"/>
    <n v="142.00868966196467"/>
    <n v="156.59871053665495"/>
    <n v="171.23360793881091"/>
    <n v="12.692972895581645"/>
    <n v="185.3831582195256"/>
    <n v="199.57608493401091"/>
    <n v="213.81253569428341"/>
    <n v="228.09265863994261"/>
    <n v="242.41660244008921"/>
    <n v="256.78451629525892"/>
    <n v="271.19654993936166"/>
    <n v="285.65285364162924"/>
    <n v="300.15357820856508"/>
    <n v="314.69887498590862"/>
    <n v="329.28889586059887"/>
    <n v="343.92379326275483"/>
    <n v="185.3831582195256"/>
    <n v="358.07334354346949"/>
    <n v="372.26627025795483"/>
    <n v="386.50272101822736"/>
    <n v="400.78284396388653"/>
    <n v="415.10678776403313"/>
    <n v="429.47470161920285"/>
    <n v="443.88673526330558"/>
    <n v="458.34303896557316"/>
    <n v="472.843763532509"/>
    <n v="487.38906030985254"/>
    <n v="501.97908118454279"/>
    <n v="516.61397858669875"/>
    <n v="358.07334354346949"/>
    <n v="530.76352886741347"/>
    <n v="544.95645558189881"/>
    <n v="559.19290634217134"/>
    <n v="573.47302928783051"/>
    <n v="587.79697308797711"/>
    <n v="602.16488694314683"/>
    <n v="616.57692058724956"/>
    <n v="631.03322428951719"/>
    <n v="645.53394885645309"/>
    <n v="660.07924563379663"/>
    <n v="674.66926650848688"/>
    <n v="689.30416391064284"/>
    <n v="530.76352886741347"/>
    <n v="703.45371419135756"/>
    <n v="717.6466409058429"/>
    <n v="731.88309166611543"/>
    <n v="746.16321461177461"/>
    <n v="760.4871584119212"/>
    <n v="774.85507226709092"/>
    <n v="789.26710591119365"/>
    <n v="803.72340961346129"/>
    <n v="818.22413418039719"/>
    <n v="832.76943095774072"/>
    <n v="847.35945183243098"/>
    <n v="861.99434923458693"/>
    <n v="703.45371419135756"/>
    <n v="861.99434923458693"/>
    <n v="861.99434923458693"/>
    <n v="861.99434923458693"/>
    <n v="861.99434923458693"/>
    <n v="861.99434923458693"/>
    <n v="861.99434923458693"/>
    <n v="861.99434923458693"/>
    <n v="861.99434923458693"/>
    <n v="861.99434923458693"/>
    <n v="861.99434923458693"/>
    <n v="861.99434923458693"/>
    <n v="861.99434923458693"/>
    <n v="861.99434923458693"/>
  </r>
  <r>
    <s v="DE Florida"/>
    <x v="32"/>
    <s v="Customer Delivery"/>
    <s v="PEF Dist Maint_Cust Adds_Mthly_IK-362"/>
    <s v="AFUDC Not Eligible"/>
    <s v="Maintenance"/>
    <s v="Customer Adds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447566666666666"/>
    <n v="8.895133333333332"/>
    <n v="13.342699999999997"/>
    <n v="17.790266666666664"/>
    <n v="22.237833333333331"/>
    <n v="26.685399999999998"/>
    <n v="31.132966666666665"/>
    <n v="35.580533333333328"/>
    <n v="40.028099999999995"/>
    <n v="44.475666666666662"/>
    <n v="48.923233333333329"/>
    <n v="53.370799999999996"/>
    <n v="4.447566666666666"/>
    <n v="57.929433333333328"/>
    <n v="62.488066666666661"/>
    <n v="67.046699999999987"/>
    <n v="71.60533333333332"/>
    <n v="76.163966666666653"/>
    <n v="80.722599999999986"/>
    <n v="85.281233333333319"/>
    <n v="89.839866666666651"/>
    <n v="94.398499999999984"/>
    <n v="98.957133333333317"/>
    <n v="103.51576666666665"/>
    <n v="108.0744"/>
    <n v="57.929433333333328"/>
    <n v="112.74655"/>
    <n v="117.4187"/>
    <n v="122.09085"/>
    <n v="126.76300000000001"/>
    <n v="131.43514999999999"/>
    <n v="136.10729999999998"/>
    <n v="140.77944999999997"/>
    <n v="145.45159999999996"/>
    <n v="150.12374999999994"/>
    <n v="154.79589999999993"/>
    <n v="159.46804999999992"/>
    <n v="164.14019999999994"/>
    <n v="112.74655"/>
    <n v="164.14019999999994"/>
    <n v="164.14019999999994"/>
    <n v="164.14019999999994"/>
    <n v="164.14019999999994"/>
    <n v="164.14019999999994"/>
    <n v="164.14019999999994"/>
    <n v="164.14019999999994"/>
    <n v="164.14019999999994"/>
    <n v="164.14019999999994"/>
    <n v="164.14019999999994"/>
    <n v="164.14019999999994"/>
    <n v="164.14019999999994"/>
    <n v="164.14019999999994"/>
  </r>
  <r>
    <s v="DE Florida"/>
    <x v="32"/>
    <s v="Customer Delivery"/>
    <s v="PEF Dist Maint_Cust Adds_Mthly_IK-364"/>
    <s v="AFUDC Not Eligible"/>
    <s v="Maintenance"/>
    <s v="Customer Adds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184000000000002"/>
    <n v="6.0368000000000004"/>
    <n v="9.055200000000001"/>
    <n v="12.073600000000001"/>
    <n v="15.092000000000001"/>
    <n v="18.110400000000002"/>
    <n v="21.128800000000002"/>
    <n v="24.147200000000002"/>
    <n v="27.165600000000001"/>
    <n v="30.184000000000001"/>
    <n v="33.202400000000004"/>
    <n v="36.220800000000011"/>
    <n v="3.0184000000000002"/>
    <n v="39.314333333333344"/>
    <n v="42.407866666666678"/>
    <n v="45.501400000000011"/>
    <n v="48.594933333333344"/>
    <n v="51.688466666666677"/>
    <n v="54.782000000000011"/>
    <n v="57.875533333333344"/>
    <n v="60.969066666666677"/>
    <n v="64.062600000000003"/>
    <n v="67.156133333333344"/>
    <n v="70.249666666666684"/>
    <n v="73.34320000000001"/>
    <n v="39.314333333333344"/>
    <n v="76.514316666666673"/>
    <n v="79.685433333333336"/>
    <n v="82.856549999999999"/>
    <n v="86.027666666666661"/>
    <n v="89.198783333333324"/>
    <n v="92.369899999999987"/>
    <n v="95.54101666666665"/>
    <n v="98.712133333333313"/>
    <n v="101.88324999999998"/>
    <n v="105.05436666666664"/>
    <n v="108.2254833333333"/>
    <n v="111.39659999999998"/>
    <n v="76.514316666666673"/>
    <n v="111.39659999999998"/>
    <n v="111.39659999999998"/>
    <n v="111.39659999999998"/>
    <n v="111.39659999999998"/>
    <n v="111.39659999999998"/>
    <n v="111.39659999999998"/>
    <n v="111.39659999999998"/>
    <n v="111.39659999999998"/>
    <n v="111.39659999999998"/>
    <n v="111.39659999999998"/>
    <n v="111.39659999999998"/>
    <n v="111.39659999999998"/>
    <n v="111.39659999999998"/>
  </r>
  <r>
    <s v="DE Florida"/>
    <x v="32"/>
    <s v="Customer Delivery"/>
    <s v="PEF Dist Maint_Cust Adds_Mthly_IK-365"/>
    <s v="AFUDC Not Eligible"/>
    <s v="Maintenance"/>
    <s v="Customer Adds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979499999999994"/>
    <n v="7.7958999999999987"/>
    <n v="11.693849999999998"/>
    <n v="15.591799999999997"/>
    <n v="19.489749999999997"/>
    <n v="23.387699999999995"/>
    <n v="27.285649999999993"/>
    <n v="31.183599999999991"/>
    <n v="35.081549999999993"/>
    <n v="38.979499999999994"/>
    <n v="42.877449999999996"/>
    <n v="46.775399999999998"/>
    <n v="3.8979499999999994"/>
    <n v="50.770533333333333"/>
    <n v="54.765666666666668"/>
    <n v="58.760800000000003"/>
    <n v="62.755933333333338"/>
    <n v="66.751066666666674"/>
    <n v="70.746200000000002"/>
    <n v="74.74133333333333"/>
    <n v="78.736466666666658"/>
    <n v="82.731599999999986"/>
    <n v="86.726733333333314"/>
    <n v="90.721866666666642"/>
    <n v="94.71699999999997"/>
    <n v="50.770533333333333"/>
    <n v="98.812583333333308"/>
    <n v="102.90816666666665"/>
    <n v="107.00374999999998"/>
    <n v="111.09933333333332"/>
    <n v="115.19491666666666"/>
    <n v="119.29049999999999"/>
    <n v="123.38608333333333"/>
    <n v="127.48166666666667"/>
    <n v="131.57724999999999"/>
    <n v="135.67283333333333"/>
    <n v="139.76841666666667"/>
    <n v="143.864"/>
    <n v="98.812583333333308"/>
    <n v="143.864"/>
    <n v="143.864"/>
    <n v="143.864"/>
    <n v="143.864"/>
    <n v="143.864"/>
    <n v="143.864"/>
    <n v="143.864"/>
    <n v="143.864"/>
    <n v="143.864"/>
    <n v="143.864"/>
    <n v="143.864"/>
    <n v="143.864"/>
    <n v="143.864"/>
  </r>
  <r>
    <s v="DE Florida"/>
    <x v="32"/>
    <s v="Customer Delivery"/>
    <s v="PEF Dist Maint_Cust Adds_Mthly_IK-366"/>
    <s v="AFUDC Not Eligible"/>
    <s v="Maintenance"/>
    <s v="Customer Adds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4275333333333333"/>
    <n v="2.8550666666666666"/>
    <n v="4.2826000000000004"/>
    <n v="5.7101333333333333"/>
    <n v="7.1376666666666662"/>
    <n v="8.565199999999999"/>
    <n v="9.9927333333333319"/>
    <n v="11.420266666666665"/>
    <n v="12.847799999999998"/>
    <n v="14.275333333333331"/>
    <n v="15.702866666666663"/>
    <n v="17.130399999999998"/>
    <n v="1.4275333333333333"/>
    <n v="18.593866666666663"/>
    <n v="20.057333333333329"/>
    <n v="21.520799999999994"/>
    <n v="22.98426666666666"/>
    <n v="24.447733333333325"/>
    <n v="25.91119999999999"/>
    <n v="27.374666666666656"/>
    <n v="28.838133333333321"/>
    <n v="30.301599999999986"/>
    <n v="31.765066666666652"/>
    <n v="33.228533333333317"/>
    <n v="34.691999999999986"/>
    <n v="18.593866666666663"/>
    <n v="36.192216666666653"/>
    <n v="37.692433333333319"/>
    <n v="39.192649999999986"/>
    <n v="40.692866666666653"/>
    <n v="42.19308333333332"/>
    <n v="43.693299999999986"/>
    <n v="45.193516666666653"/>
    <n v="46.69373333333332"/>
    <n v="48.193949999999987"/>
    <n v="49.694166666666653"/>
    <n v="51.19438333333332"/>
    <n v="52.694599999999987"/>
    <n v="36.192216666666653"/>
    <n v="52.694599999999987"/>
    <n v="52.694599999999987"/>
    <n v="52.694599999999987"/>
    <n v="52.694599999999987"/>
    <n v="52.694599999999987"/>
    <n v="52.694599999999987"/>
    <n v="52.694599999999987"/>
    <n v="52.694599999999987"/>
    <n v="52.694599999999987"/>
    <n v="52.694599999999987"/>
    <n v="52.694599999999987"/>
    <n v="52.694599999999987"/>
    <n v="52.694599999999987"/>
  </r>
  <r>
    <s v="DE Florida"/>
    <x v="32"/>
    <s v="Customer Delivery"/>
    <s v="PEF Dist Maint_Cust Adds_Mthly_IK-367"/>
    <s v="AFUDC Not Eligible"/>
    <s v="Maintenance"/>
    <s v="Customer Adds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.3103666666666669"/>
    <n v="8.6207333333333338"/>
    <n v="12.931100000000001"/>
    <n v="17.241466666666668"/>
    <n v="21.551833333333335"/>
    <n v="25.862200000000001"/>
    <n v="30.172566666666668"/>
    <n v="34.482933333333335"/>
    <n v="38.793300000000002"/>
    <n v="43.103666666666669"/>
    <n v="47.414033333333336"/>
    <n v="51.724400000000003"/>
    <n v="4.3103666666666669"/>
    <n v="56.142566666666667"/>
    <n v="60.560733333333332"/>
    <n v="64.978899999999996"/>
    <n v="69.39706666666666"/>
    <n v="73.815233333333325"/>
    <n v="78.233399999999989"/>
    <n v="82.651566666666653"/>
    <n v="87.069733333333318"/>
    <n v="91.487899999999982"/>
    <n v="95.906066666666646"/>
    <n v="100.32423333333331"/>
    <n v="104.74239999999998"/>
    <n v="56.142566666666667"/>
    <n v="109.27081666666665"/>
    <n v="113.79923333333332"/>
    <n v="118.32764999999999"/>
    <n v="122.85606666666666"/>
    <n v="127.38448333333334"/>
    <n v="131.91290000000001"/>
    <n v="136.44131666666667"/>
    <n v="140.96973333333332"/>
    <n v="145.49814999999998"/>
    <n v="150.02656666666664"/>
    <n v="154.5549833333333"/>
    <n v="159.08339999999995"/>
    <n v="109.27081666666665"/>
    <n v="159.08339999999995"/>
    <n v="159.08339999999995"/>
    <n v="159.08339999999995"/>
    <n v="159.08339999999995"/>
    <n v="159.08339999999995"/>
    <n v="159.08339999999995"/>
    <n v="159.08339999999995"/>
    <n v="159.08339999999995"/>
    <n v="159.08339999999995"/>
    <n v="159.08339999999995"/>
    <n v="159.08339999999995"/>
    <n v="159.08339999999995"/>
    <n v="159.08339999999995"/>
  </r>
  <r>
    <s v="DE Florida"/>
    <x v="32"/>
    <s v="Customer Delivery"/>
    <s v="PEF Dist Maint_Cust Adds_Mthly_IK-368"/>
    <s v="AFUDC Not Eligible"/>
    <s v="Maintenance"/>
    <s v="Customer Adds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2552333333333334"/>
    <n v="6.5104666666666668"/>
    <n v="9.7657000000000007"/>
    <n v="13.020933333333334"/>
    <n v="16.276166666666668"/>
    <n v="19.531400000000001"/>
    <n v="22.786633333333334"/>
    <n v="26.041866666666667"/>
    <n v="29.2971"/>
    <n v="32.552333333333337"/>
    <n v="35.807566666666673"/>
    <n v="39.06280000000001"/>
    <n v="3.2552333333333334"/>
    <n v="42.39970000000001"/>
    <n v="45.73660000000001"/>
    <n v="49.07350000000001"/>
    <n v="52.41040000000001"/>
    <n v="55.74730000000001"/>
    <n v="59.08420000000001"/>
    <n v="62.42110000000001"/>
    <n v="65.75800000000001"/>
    <n v="69.09490000000001"/>
    <n v="72.43180000000001"/>
    <n v="75.76870000000001"/>
    <n v="79.10560000000001"/>
    <n v="42.39970000000001"/>
    <n v="82.525800000000004"/>
    <n v="85.945999999999998"/>
    <n v="89.366199999999992"/>
    <n v="92.786399999999986"/>
    <n v="96.20659999999998"/>
    <n v="99.626799999999974"/>
    <n v="103.04699999999997"/>
    <n v="106.46719999999996"/>
    <n v="109.88739999999996"/>
    <n v="113.30759999999995"/>
    <n v="116.72779999999995"/>
    <n v="120.14799999999994"/>
    <n v="82.525800000000004"/>
    <n v="120.14799999999994"/>
    <n v="120.14799999999994"/>
    <n v="120.14799999999994"/>
    <n v="120.14799999999994"/>
    <n v="120.14799999999994"/>
    <n v="120.14799999999994"/>
    <n v="120.14799999999994"/>
    <n v="120.14799999999994"/>
    <n v="120.14799999999994"/>
    <n v="120.14799999999994"/>
    <n v="120.14799999999994"/>
    <n v="120.14799999999994"/>
    <n v="120.14799999999994"/>
  </r>
  <r>
    <s v="DE Florida"/>
    <x v="32"/>
    <s v="Customer Delivery"/>
    <s v="PEF Dist Maint_Cust Adds_Mthly_IK-369"/>
    <s v="AFUDC Not Eligible"/>
    <s v="Maintenance"/>
    <s v="Customer Adds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73666666666665"/>
    <n v="4.014733333333333"/>
    <n v="6.0221"/>
    <n v="8.0294666666666661"/>
    <n v="10.036833333333332"/>
    <n v="12.044199999999998"/>
    <n v="14.051566666666664"/>
    <n v="16.058933333333332"/>
    <n v="18.066299999999998"/>
    <n v="20.073666666666664"/>
    <n v="22.08103333333333"/>
    <n v="24.0884"/>
    <n v="2.0073666666666665"/>
    <n v="26.145583333333335"/>
    <n v="28.202766666666669"/>
    <n v="30.259950000000003"/>
    <n v="32.317133333333338"/>
    <n v="34.374316666666672"/>
    <n v="36.431500000000007"/>
    <n v="38.488683333333341"/>
    <n v="40.545866666666676"/>
    <n v="42.60305000000001"/>
    <n v="44.660233333333345"/>
    <n v="46.717416666666679"/>
    <n v="48.774600000000021"/>
    <n v="26.145583333333335"/>
    <n v="50.883233333333351"/>
    <n v="52.991866666666681"/>
    <n v="55.100500000000011"/>
    <n v="57.209133333333341"/>
    <n v="59.317766666666671"/>
    <n v="61.426400000000001"/>
    <n v="63.535033333333331"/>
    <n v="65.643666666666661"/>
    <n v="67.752299999999991"/>
    <n v="69.860933333333321"/>
    <n v="71.969566666666651"/>
    <n v="74.078199999999981"/>
    <n v="50.883233333333351"/>
    <n v="74.078199999999981"/>
    <n v="74.078199999999981"/>
    <n v="74.078199999999981"/>
    <n v="74.078199999999981"/>
    <n v="74.078199999999981"/>
    <n v="74.078199999999981"/>
    <n v="74.078199999999981"/>
    <n v="74.078199999999981"/>
    <n v="74.078199999999981"/>
    <n v="74.078199999999981"/>
    <n v="74.078199999999981"/>
    <n v="74.078199999999981"/>
    <n v="74.078199999999981"/>
  </r>
  <r>
    <s v="DE Florida"/>
    <x v="32"/>
    <s v="Customer Delivery"/>
    <s v="PEF Dist Maint_Cust Adds_Mthly_IK-370"/>
    <s v="AFUDC Not Eligible"/>
    <s v="Maintenance"/>
    <s v="Customer Adds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711"/>
    <n v="2.3422000000000001"/>
    <n v="3.5133000000000001"/>
    <n v="4.6844000000000001"/>
    <n v="5.8555000000000001"/>
    <n v="7.0266000000000002"/>
    <n v="8.1977000000000011"/>
    <n v="9.3688000000000002"/>
    <n v="10.539899999999999"/>
    <n v="11.710999999999999"/>
    <n v="12.882099999999998"/>
    <n v="14.053199999999997"/>
    <n v="1.1711"/>
    <n v="15.253699999999997"/>
    <n v="16.454199999999997"/>
    <n v="17.654699999999998"/>
    <n v="18.855199999999996"/>
    <n v="20.055699999999995"/>
    <n v="21.256199999999993"/>
    <n v="22.456699999999991"/>
    <n v="23.657199999999989"/>
    <n v="24.857699999999987"/>
    <n v="26.058199999999985"/>
    <n v="27.258699999999983"/>
    <n v="28.459199999999985"/>
    <n v="15.253699999999997"/>
    <n v="29.689916666666651"/>
    <n v="30.920633333333317"/>
    <n v="32.151349999999987"/>
    <n v="33.382066666666653"/>
    <n v="34.612783333333319"/>
    <n v="35.843499999999985"/>
    <n v="37.074216666666651"/>
    <n v="38.304933333333317"/>
    <n v="39.535649999999983"/>
    <n v="40.766366666666649"/>
    <n v="41.997083333333315"/>
    <n v="43.227799999999981"/>
    <n v="29.689916666666651"/>
    <n v="43.227799999999981"/>
    <n v="43.227799999999981"/>
    <n v="43.227799999999981"/>
    <n v="43.227799999999981"/>
    <n v="43.227799999999981"/>
    <n v="43.227799999999981"/>
    <n v="43.227799999999981"/>
    <n v="43.227799999999981"/>
    <n v="43.227799999999981"/>
    <n v="43.227799999999981"/>
    <n v="43.227799999999981"/>
    <n v="43.227799999999981"/>
    <n v="43.227799999999981"/>
  </r>
  <r>
    <s v="DE Florida"/>
    <x v="32"/>
    <s v="Customer Delivery"/>
    <s v="PEF Dist Maint_OthT&amp;D_IK-362"/>
    <s v="AFUDC Not Eligible"/>
    <s v="Maintenance"/>
    <s v="Maintenance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179.42310086406272"/>
    <n v="358.83354647225349"/>
    <n v="534.78299440918022"/>
    <n v="710.01271494521097"/>
    <n v="885.13128070604171"/>
    <n v="1153.2677691577101"/>
    <n v="1326.7436793731008"/>
    <n v="1502.4960338291635"/>
    <n v="1678.0788774845223"/>
    <n v="1854.432417704169"/>
    <n v="2033.3212256650318"/>
    <n v="2305.4904490081653"/>
    <n v="179.42310086406272"/>
    <n v="2511.3041627795674"/>
    <n v="2717.1721863759935"/>
    <n v="2920.8961848182116"/>
    <n v="3124.3849203130699"/>
    <n v="3328.9117138002066"/>
    <n v="3623.6503951118457"/>
    <n v="3825.9592826202397"/>
    <n v="4030.2859519760577"/>
    <n v="4233.4776500604839"/>
    <n v="4437.1113858253584"/>
    <n v="4643.8283052268634"/>
    <n v="4938.2442187929346"/>
    <n v="2511.3041627795674"/>
    <n v="5023.7365372757877"/>
    <n v="5109.2514153479542"/>
    <n v="5193.8756934792318"/>
    <n v="5278.402246466474"/>
    <n v="5363.3599951347678"/>
    <n v="5485.7905793275104"/>
    <n v="5569.8270389289819"/>
    <n v="5654.7016586567534"/>
    <n v="5739.1048261978622"/>
    <n v="5823.6916103963149"/>
    <n v="5909.5591086568866"/>
    <n v="6031.8556187929344"/>
    <n v="5023.7365372757877"/>
    <n v="6119.485379171133"/>
    <n v="6207.1382631637198"/>
    <n v="6293.878280821672"/>
    <n v="6380.5181300538898"/>
    <n v="6467.5999555347016"/>
    <n v="6593.0914961334602"/>
    <n v="6679.2289988774774"/>
    <n v="6766.225617064023"/>
    <n v="6852.7389960206574"/>
    <n v="6939.4405823387251"/>
    <n v="7027.4549025768465"/>
    <n v="7152.8090187929356"/>
    <n v="6119.485379171133"/>
    <n v="7242.6290826723525"/>
    <n v="7332.4728481402763"/>
    <n v="7421.38093020411"/>
    <n v="7510.1863401351047"/>
    <n v="7599.4447734991281"/>
    <n v="7728.072971776287"/>
    <n v="7816.3634790821352"/>
    <n v="7905.5345753978663"/>
    <n v="7994.2103539321452"/>
    <n v="8083.0790440657893"/>
    <n v="8173.2932798684733"/>
    <n v="8301.7806187929364"/>
    <n v="7242.6290826723525"/>
    <n v="8301.7806187929364"/>
    <n v="8301.7806187929364"/>
    <n v="8301.7806187929364"/>
    <n v="8301.7806187929364"/>
    <n v="8301.7806187929364"/>
    <n v="8301.7806187929364"/>
    <n v="8301.7806187929364"/>
    <n v="8301.7806187929364"/>
    <n v="8301.7806187929364"/>
    <n v="8301.7806187929364"/>
    <n v="8301.7806187929364"/>
    <n v="8301.7806187929364"/>
    <n v="8301.7806187929364"/>
  </r>
  <r>
    <s v="DE Florida"/>
    <x v="32"/>
    <s v="Customer Delivery"/>
    <s v="PEF Dist Maint_OthT&amp;D_IK-364"/>
    <s v="AFUDC Not Eligible"/>
    <s v="Maintenance"/>
    <s v="Maintenance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121.76766752120767"/>
    <n v="243.52674639924737"/>
    <n v="362.93697715407103"/>
    <n v="481.85875616307072"/>
    <n v="600.70509863327038"/>
    <n v="782.67918457231553"/>
    <n v="900.41071889715522"/>
    <n v="1019.6871897663628"/>
    <n v="1138.8486200709945"/>
    <n v="1258.5330929634981"/>
    <n v="1379.9381561139057"/>
    <n v="1564.6491065876751"/>
    <n v="121.76766752120767"/>
    <n v="1704.3270842233896"/>
    <n v="1844.0419198817601"/>
    <n v="1982.3016868177788"/>
    <n v="2120.4017896959572"/>
    <n v="2259.2063832437475"/>
    <n v="2459.2343706030015"/>
    <n v="2596.533755309164"/>
    <n v="2735.2025321835827"/>
    <n v="2873.1010470139531"/>
    <n v="3011.2995560872355"/>
    <n v="3151.5905051984178"/>
    <n v="3351.3994423052818"/>
    <n v="1704.3270842233896"/>
    <n v="3409.4198848005863"/>
    <n v="3467.4556376463138"/>
    <n v="3524.8869735856615"/>
    <n v="3582.2519871208387"/>
    <n v="3639.9096370549428"/>
    <n v="3722.9987004454306"/>
    <n v="3780.0311059099531"/>
    <n v="3837.6323393378862"/>
    <n v="3894.9136157805488"/>
    <n v="3952.3195059884906"/>
    <n v="4010.5945689819268"/>
    <n v="4093.592642305282"/>
    <n v="3409.4198848005863"/>
    <n v="4153.063327719663"/>
    <n v="4212.5497061724709"/>
    <n v="4271.4165600895712"/>
    <n v="4330.2154338489081"/>
    <n v="4389.3142585647165"/>
    <n v="4474.480164541239"/>
    <n v="4532.9381165653131"/>
    <n v="4591.9791146230264"/>
    <n v="4650.6921582495288"/>
    <n v="4709.5329304095367"/>
    <n v="4769.2646006577661"/>
    <n v="4854.3372423052815"/>
    <n v="4153.063327719663"/>
    <n v="4915.2949439392678"/>
    <n v="4976.2687310033698"/>
    <n v="5036.6075028235837"/>
    <n v="5096.8765946973645"/>
    <n v="5157.4531375578299"/>
    <n v="5244.7485478886738"/>
    <n v="5304.66819355591"/>
    <n v="5365.1854638496297"/>
    <n v="5425.3665794777689"/>
    <n v="5485.6786173877226"/>
    <n v="5546.9038295695"/>
    <n v="5634.103642305281"/>
    <n v="4915.2949439392678"/>
    <n v="5634.103642305281"/>
    <n v="5634.103642305281"/>
    <n v="5634.103642305281"/>
    <n v="5634.103642305281"/>
    <n v="5634.103642305281"/>
    <n v="5634.103642305281"/>
    <n v="5634.103642305281"/>
    <n v="5634.103642305281"/>
    <n v="5634.103642305281"/>
    <n v="5634.103642305281"/>
    <n v="5634.103642305281"/>
    <n v="5634.103642305281"/>
    <n v="5634.103642305281"/>
  </r>
  <r>
    <s v="DE Florida"/>
    <x v="32"/>
    <s v="Customer Delivery"/>
    <s v="PEF Dist Maint_OthT&amp;D_IK-365"/>
    <s v="AFUDC Not Eligible"/>
    <s v="Maintenance"/>
    <s v="Maintenance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157.26108152575185"/>
    <n v="314.51107095011969"/>
    <n v="468.72755892277951"/>
    <n v="622.31321893112738"/>
    <n v="775.80145380257522"/>
    <n v="1010.8182045295298"/>
    <n v="1162.8666817197977"/>
    <n v="1316.9104208445497"/>
    <n v="1470.8055868384135"/>
    <n v="1625.3762543404134"/>
    <n v="1782.1690378632652"/>
    <n v="2020.7204073070088"/>
    <n v="157.26108152575185"/>
    <n v="2201.1123806072819"/>
    <n v="2381.5519554804832"/>
    <n v="2560.1123313378084"/>
    <n v="2738.4665035047137"/>
    <n v="2917.7305146040981"/>
    <n v="3176.0636030822611"/>
    <n v="3353.3836599680585"/>
    <n v="3532.4722659095837"/>
    <n v="3710.5660901937849"/>
    <n v="3889.0473524576423"/>
    <n v="4070.2309690499224"/>
    <n v="4328.2811574750531"/>
    <n v="2201.1123806072819"/>
    <n v="4403.2134396571628"/>
    <n v="4478.1654948614851"/>
    <n v="4552.336957291318"/>
    <n v="4626.4227656156227"/>
    <n v="4700.8865082037501"/>
    <n v="4808.1944306610312"/>
    <n v="4881.8506820785897"/>
    <n v="4956.2415638373559"/>
    <n v="5030.2192273220908"/>
    <n v="5104.3578270806993"/>
    <n v="5179.6189467241384"/>
    <n v="5286.8093574750528"/>
    <n v="4403.2134396571628"/>
    <n v="5363.6147743471847"/>
    <n v="5440.4404585216007"/>
    <n v="5516.4660368977411"/>
    <n v="5592.4038200127425"/>
    <n v="5668.7289848788105"/>
    <n v="5778.7193585602581"/>
    <n v="5854.2168468339405"/>
    <n v="5930.4673295175126"/>
    <n v="6006.2942644207169"/>
    <n v="6082.2861586344443"/>
    <n v="6159.4286331480234"/>
    <n v="6269.2985574750528"/>
    <n v="5363.6147743471847"/>
    <n v="6348.0246078673053"/>
    <n v="6426.7714323758364"/>
    <n v="6504.6981432522898"/>
    <n v="6582.5348634167058"/>
    <n v="6660.768652388213"/>
    <n v="6773.5094987210205"/>
    <n v="6850.8949138176868"/>
    <n v="6929.052153067807"/>
    <n v="7006.7752530962589"/>
    <n v="7084.6674374877912"/>
    <n v="7163.7389741484121"/>
    <n v="7276.3563574750533"/>
    <n v="6348.0246078673053"/>
    <n v="7276.3563574750533"/>
    <n v="7276.3563574750533"/>
    <n v="7276.3563574750533"/>
    <n v="7276.3563574750533"/>
    <n v="7276.3563574750533"/>
    <n v="7276.3563574750533"/>
    <n v="7276.3563574750533"/>
    <n v="7276.3563574750533"/>
    <n v="7276.3563574750533"/>
    <n v="7276.3563574750533"/>
    <n v="7276.3563574750533"/>
    <n v="7276.3563574750533"/>
    <n v="7276.3563574750533"/>
  </r>
  <r>
    <s v="DE Florida"/>
    <x v="32"/>
    <s v="Customer Delivery"/>
    <s v="PEF Dist Maint_OthT&amp;D_IK-366"/>
    <s v="AFUDC Not Eligible"/>
    <s v="Maintenance"/>
    <s v="Maintenance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57.607956866123445"/>
    <n v="115.21185046820288"/>
    <n v="171.70451032390432"/>
    <n v="227.96608496891375"/>
    <n v="284.19197078977317"/>
    <n v="370.28342270744213"/>
    <n v="425.98189578517156"/>
    <n v="482.41127419779502"/>
    <n v="538.78622722791044"/>
    <n v="595.40863030330183"/>
    <n v="652.84504001427524"/>
    <n v="740.23129520176428"/>
    <n v="57.607956866123445"/>
    <n v="806.3125717391847"/>
    <n v="872.41128570825322"/>
    <n v="937.82161056795576"/>
    <n v="1003.1563987901882"/>
    <n v="1068.8244796584386"/>
    <n v="1163.4571839089526"/>
    <n v="1228.4131545119071"/>
    <n v="1294.0169808763096"/>
    <n v="1359.256398333878"/>
    <n v="1424.6377422630426"/>
    <n v="1491.0090139612289"/>
    <n v="1585.5380861249332"/>
    <n v="806.3125717391847"/>
    <n v="1612.9869787790117"/>
    <n v="1640.4431146071713"/>
    <n v="1667.6133068253203"/>
    <n v="1694.7521225755495"/>
    <n v="1722.029381687383"/>
    <n v="1761.3379888548998"/>
    <n v="1788.3194510443038"/>
    <n v="1815.5700200697606"/>
    <n v="1842.669220636707"/>
    <n v="1869.8273747331209"/>
    <n v="1897.3967258053044"/>
    <n v="1936.6622861249332"/>
    <n v="1612.9869787790117"/>
    <n v="1964.7976117839496"/>
    <n v="1992.9403617519954"/>
    <n v="2020.790017324972"/>
    <n v="2048.6075117774958"/>
    <n v="2076.566911738309"/>
    <n v="2116.8585358048304"/>
    <n v="2144.5147416497143"/>
    <n v="2172.4467840671273"/>
    <n v="2200.223672652713"/>
    <n v="2228.0609890585106"/>
    <n v="2256.3197855206836"/>
    <n v="2296.5672861249332"/>
    <n v="1964.7976117839496"/>
    <n v="2325.4058991488746"/>
    <n v="2354.252122064298"/>
    <n v="2382.7979242225092"/>
    <n v="2411.3107613417374"/>
    <n v="2439.9690511238964"/>
    <n v="2481.267828633805"/>
    <n v="2509.6153454792516"/>
    <n v="2538.2455938725539"/>
    <n v="2566.7168101163984"/>
    <n v="2595.2499646702558"/>
    <n v="2624.2151348471211"/>
    <n v="2665.4686861249329"/>
    <n v="2325.4058991488746"/>
    <n v="2665.4686861249329"/>
    <n v="2665.4686861249329"/>
    <n v="2665.4686861249329"/>
    <n v="2665.4686861249329"/>
    <n v="2665.4686861249329"/>
    <n v="2665.4686861249329"/>
    <n v="2665.4686861249329"/>
    <n v="2665.4686861249329"/>
    <n v="2665.4686861249329"/>
    <n v="2665.4686861249329"/>
    <n v="2665.4686861249329"/>
    <n v="2665.4686861249329"/>
    <n v="2665.4686861249329"/>
  </r>
  <r>
    <s v="DE Florida"/>
    <x v="32"/>
    <s v="Customer Delivery"/>
    <s v="PEF Dist Maint_OthT&amp;D_IK-367"/>
    <s v="AFUDC Not Eligible"/>
    <s v="Maintenance"/>
    <s v="Maintenance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173.89683897250447"/>
    <n v="347.78141247316091"/>
    <n v="518.31158761694144"/>
    <n v="688.14420308565786"/>
    <n v="857.86908736507439"/>
    <n v="1117.7469265640507"/>
    <n v="1285.8797493670072"/>
    <n v="1456.2189015425117"/>
    <n v="1626.3937638786801"/>
    <n v="1797.3155851944407"/>
    <n v="1970.6945875756451"/>
    <n v="2234.480952748494"/>
    <n v="173.89683897250447"/>
    <n v="2433.9555692815943"/>
    <n v="2633.4828228879105"/>
    <n v="2830.9320876778547"/>
    <n v="3028.1533356590589"/>
    <n v="3226.3806692705866"/>
    <n v="3512.0413492844182"/>
    <n v="3708.1190887969465"/>
    <n v="3906.1524621342905"/>
    <n v="4103.0858215076069"/>
    <n v="4300.4476037259547"/>
    <n v="4500.7976070027944"/>
    <n v="4786.145460572282"/>
    <n v="2433.9555692815943"/>
    <n v="4869.0046649997867"/>
    <n v="4951.8857341942767"/>
    <n v="5033.9036334119228"/>
    <n v="5115.8268173635533"/>
    <n v="5198.1679164181851"/>
    <n v="5316.8277092958333"/>
    <n v="5398.2758944550487"/>
    <n v="5480.5364248925362"/>
    <n v="5562.3400235985455"/>
    <n v="5644.3215836748532"/>
    <n v="5727.5444125595104"/>
    <n v="5846.0742605722826"/>
    <n v="4869.0046649997867"/>
    <n v="5931.0050216588588"/>
    <n v="6015.9581941517945"/>
    <n v="6100.0266166210367"/>
    <n v="6183.9979558551122"/>
    <n v="6268.3976584558486"/>
    <n v="6390.0240557777242"/>
    <n v="6473.508520810753"/>
    <n v="6557.8256405044849"/>
    <n v="6641.6744047513212"/>
    <n v="6725.7055795671204"/>
    <n v="6811.0090560582075"/>
    <n v="6932.5022605722825"/>
    <n v="5931.0050216588588"/>
    <n v="7019.5559077246808"/>
    <n v="7106.6325264675424"/>
    <n v="7192.8022804255452"/>
    <n v="7278.8725245052592"/>
    <n v="7365.3818391042678"/>
    <n v="7490.0483479335335"/>
    <n v="7575.6195481525401"/>
    <n v="7662.0442156442432"/>
    <n v="7747.9888209147402"/>
    <n v="7834.1203961959163"/>
    <n v="7921.5560749573269"/>
    <n v="8046.0860605722828"/>
    <n v="7019.5559077246808"/>
    <n v="8046.0860605722828"/>
    <n v="8046.0860605722828"/>
    <n v="8046.0860605722828"/>
    <n v="8046.0860605722828"/>
    <n v="8046.0860605722828"/>
    <n v="8046.0860605722828"/>
    <n v="8046.0860605722828"/>
    <n v="8046.0860605722828"/>
    <n v="8046.0860605722828"/>
    <n v="8046.0860605722828"/>
    <n v="8046.0860605722828"/>
    <n v="8046.0860605722828"/>
    <n v="8046.0860605722828"/>
  </r>
  <r>
    <s v="DE Florida"/>
    <x v="32"/>
    <s v="Customer Delivery"/>
    <s v="PEF Dist Maint_OthT&amp;D_IK-368"/>
    <s v="AFUDC Not Eligible"/>
    <s v="Maintenance"/>
    <s v="Maintenance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131.33892523029823"/>
    <n v="262.66858672757246"/>
    <n v="391.4647744849587"/>
    <n v="519.73411690951298"/>
    <n v="647.92209328566719"/>
    <n v="844.19981916751931"/>
    <n v="971.18536055719358"/>
    <n v="1099.8372745514919"/>
    <n v="1228.3651054914221"/>
    <n v="1357.4570915370484"/>
    <n v="1488.4049107429466"/>
    <n v="1687.6346258827766"/>
    <n v="131.33892523029823"/>
    <n v="1838.2916585291587"/>
    <n v="1988.9884463353487"/>
    <n v="2138.1157932052029"/>
    <n v="2287.0709260039371"/>
    <n v="2436.7859242847412"/>
    <n v="2652.5366355412289"/>
    <n v="2800.6281116216751"/>
    <n v="2950.1966176827291"/>
    <n v="3098.9343170849193"/>
    <n v="3247.9955910635254"/>
    <n v="3399.3137763493855"/>
    <n v="3614.8282194297144"/>
    <n v="1838.2916585291587"/>
    <n v="3677.4093043384296"/>
    <n v="3740.0069030532895"/>
    <n v="3801.9525752382638"/>
    <n v="3863.8267118087501"/>
    <n v="3926.0164871875772"/>
    <n v="4015.6366884028052"/>
    <n v="4077.1520725574919"/>
    <n v="4139.2809968636438"/>
    <n v="4201.0648142660693"/>
    <n v="4262.9830405818084"/>
    <n v="4325.8387601938757"/>
    <n v="4415.360819429714"/>
    <n v="3677.4093043384296"/>
    <n v="4479.5062974366501"/>
    <n v="4543.6687020595191"/>
    <n v="4607.1628833854302"/>
    <n v="4670.5837408596926"/>
    <n v="4734.3281274365281"/>
    <n v="4826.1886417503038"/>
    <n v="4889.24177876668"/>
    <n v="4952.9237931243424"/>
    <n v="5016.2520736447714"/>
    <n v="5079.7181230134947"/>
    <n v="5144.145101003206"/>
    <n v="5235.9050194297133"/>
    <n v="4479.5062974366501"/>
    <n v="5301.6539620803751"/>
    <n v="5367.4202544668997"/>
    <n v="5432.501619769012"/>
    <n v="5497.5078283201456"/>
    <n v="5562.8456533323579"/>
    <n v="5657.0024337498899"/>
    <n v="5721.6317298194544"/>
    <n v="5786.9056234745576"/>
    <n v="5851.8169408966905"/>
    <n v="5916.8694710182526"/>
    <n v="5982.9069503950986"/>
    <n v="6076.960619429713"/>
    <n v="5301.6539620803751"/>
    <n v="6076.960619429713"/>
    <n v="6076.960619429713"/>
    <n v="6076.960619429713"/>
    <n v="6076.960619429713"/>
    <n v="6076.960619429713"/>
    <n v="6076.960619429713"/>
    <n v="6076.960619429713"/>
    <n v="6076.960619429713"/>
    <n v="6076.960619429713"/>
    <n v="6076.960619429713"/>
    <n v="6076.960619429713"/>
    <n v="6076.960619429713"/>
    <n v="6076.960619429713"/>
  </r>
  <r>
    <s v="DE Florida"/>
    <x v="32"/>
    <s v="Customer Delivery"/>
    <s v="PEF Dist Maint_OthT&amp;D_IK-369"/>
    <s v="AFUDC Not Eligible"/>
    <s v="Maintenance"/>
    <s v="Maintenance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80.975878713416961"/>
    <n v="161.9460459523379"/>
    <n v="241.35422186290685"/>
    <n v="320.43757583894779"/>
    <n v="399.47076428138871"/>
    <n v="520.48409903561333"/>
    <n v="598.77593658413434"/>
    <n v="678.09516175355134"/>
    <n v="757.33788458869628"/>
    <n v="836.92843237622526"/>
    <n v="917.66317805204221"/>
    <n v="1040.496536258554"/>
    <n v="80.975878713416961"/>
    <n v="1133.3828270630902"/>
    <n v="1226.2936285676585"/>
    <n v="1318.2368048332828"/>
    <n v="1410.0738040024271"/>
    <n v="1502.3792916642765"/>
    <n v="1635.3985271757952"/>
    <n v="1726.7030462629875"/>
    <n v="1818.9182154134119"/>
    <n v="1910.6211579019803"/>
    <n v="2002.5235974978125"/>
    <n v="2095.8175162454859"/>
    <n v="2228.6910826559142"/>
    <n v="1133.3828270630902"/>
    <n v="2267.2745926994867"/>
    <n v="2305.8682841038681"/>
    <n v="2344.0600391428088"/>
    <n v="2382.2076898792425"/>
    <n v="2420.549943396205"/>
    <n v="2475.8040499483463"/>
    <n v="2513.7305168005701"/>
    <n v="2552.0352534228164"/>
    <n v="2590.1272191142707"/>
    <n v="2628.3020527787608"/>
    <n v="2667.0548850840132"/>
    <n v="2722.2484826559144"/>
    <n v="2267.2745926994867"/>
    <n v="2761.7965229214519"/>
    <n v="2801.3549990666379"/>
    <n v="2840.5014910365462"/>
    <n v="2879.6027761621453"/>
    <n v="2918.903528847628"/>
    <n v="2975.5389056781091"/>
    <n v="3014.4134776521846"/>
    <n v="3053.675775576522"/>
    <n v="3092.7199836140453"/>
    <n v="3131.8491312003716"/>
    <n v="3171.5707265316669"/>
    <n v="3228.1440826559146"/>
    <n v="2761.7965229214519"/>
    <n v="3268.6811687150357"/>
    <n v="3309.2289516417782"/>
    <n v="3349.3544471971086"/>
    <n v="3389.4336053429006"/>
    <n v="3429.7172194765676"/>
    <n v="3487.7689744852369"/>
    <n v="3527.6157496741912"/>
    <n v="3567.8599473424288"/>
    <n v="3607.8806009753348"/>
    <n v="3647.9883183862826"/>
    <n v="3688.7032999008893"/>
    <n v="3746.6914826559141"/>
    <n v="3268.6811687150357"/>
    <n v="3746.6914826559141"/>
    <n v="3746.6914826559141"/>
    <n v="3746.6914826559141"/>
    <n v="3746.6914826559141"/>
    <n v="3746.6914826559141"/>
    <n v="3746.6914826559141"/>
    <n v="3746.6914826559141"/>
    <n v="3746.6914826559141"/>
    <n v="3746.6914826559141"/>
    <n v="3746.6914826559141"/>
    <n v="3746.6914826559141"/>
    <n v="3746.6914826559141"/>
    <n v="3746.6914826559141"/>
  </r>
  <r>
    <s v="DE Florida"/>
    <x v="32"/>
    <s v="Customer Delivery"/>
    <s v="PEF Dist Maint_OthT&amp;D_IK-370"/>
    <s v="AFUDC Not Eligible"/>
    <s v="Maintenance"/>
    <s v="Maintenance"/>
    <s v="~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47.258084938634639"/>
    <n v="94.512836621105279"/>
    <n v="140.85599932125791"/>
    <n v="187.00959368555854"/>
    <n v="233.13391109620918"/>
    <n v="303.75813331381892"/>
    <n v="349.44979319643954"/>
    <n v="395.7410436265742"/>
    <n v="441.98764676336083"/>
    <n v="488.43724295690345"/>
    <n v="535.55460098088804"/>
    <n v="607.24100151956168"/>
    <n v="47.258084938634639"/>
    <n v="661.45008563473255"/>
    <n v="715.67347436459147"/>
    <n v="769.33215028790437"/>
    <n v="822.92886052064728"/>
    <n v="876.79898388990432"/>
    <n v="954.42993313249679"/>
    <n v="1007.7158842930216"/>
    <n v="1061.5332971520345"/>
    <n v="1115.0517709753933"/>
    <n v="1168.6866726954281"/>
    <n v="1223.1336513079011"/>
    <n v="1300.6795870518858"/>
    <n v="661.45008563473255"/>
    <n v="1323.1970408693985"/>
    <n v="1345.7204365600469"/>
    <n v="1368.0092609652897"/>
    <n v="1390.272345965441"/>
    <n v="1412.6490017402152"/>
    <n v="1444.8954663856223"/>
    <n v="1467.0294677981931"/>
    <n v="1489.3842285990991"/>
    <n v="1511.614815637628"/>
    <n v="1533.8937646772729"/>
    <n v="1556.5100354817146"/>
    <n v="1588.7211870518856"/>
    <n v="1323.1970408693985"/>
    <n v="1611.8017304124182"/>
    <n v="1634.8883642333406"/>
    <n v="1657.7345608908156"/>
    <n v="1680.5543744829536"/>
    <n v="1703.4905988917592"/>
    <n v="1736.5434445422454"/>
    <n v="1759.2309465788926"/>
    <n v="1782.1447284905209"/>
    <n v="1804.9312314508961"/>
    <n v="1827.7673057914462"/>
    <n v="1850.949137235883"/>
    <n v="1883.9657870518854"/>
    <n v="1611.8017304124182"/>
    <n v="1907.6232099333008"/>
    <n v="1931.2868755012391"/>
    <n v="1954.7040943732211"/>
    <n v="1978.0942707564784"/>
    <n v="2001.6037675506489"/>
    <n v="2035.4827423552374"/>
    <n v="2058.737300162647"/>
    <n v="2082.2237935275675"/>
    <n v="2105.5798267067526"/>
    <n v="2128.9866702626819"/>
    <n v="2152.7479128417676"/>
    <n v="2186.5897870518852"/>
    <n v="1907.6232099333008"/>
    <n v="2186.5897870518852"/>
    <n v="2186.5897870518852"/>
    <n v="2186.5897870518852"/>
    <n v="2186.5897870518852"/>
    <n v="2186.5897870518852"/>
    <n v="2186.5897870518852"/>
    <n v="2186.5897870518852"/>
    <n v="2186.5897870518852"/>
    <n v="2186.5897870518852"/>
    <n v="2186.5897870518852"/>
    <n v="2186.5897870518852"/>
    <n v="2186.5897870518852"/>
    <n v="2186.5897870518852"/>
  </r>
  <r>
    <s v="DE Florida"/>
    <x v="32"/>
    <s v="Customer Delivery"/>
    <s v="PEF Distribution Expansion Field Ops HB Capacity-360"/>
    <s v="AFUDC Not Eligible"/>
    <s v="Expansion"/>
    <s v="Other Transmission &amp; Distribution Expansion"/>
    <s v="Distribution Expansion"/>
    <s v="HB - Distribution Substation"/>
    <s v="~"/>
    <s v="PEF Distribution Easements 360.1"/>
    <n v="0"/>
    <n v="0"/>
    <n v="0"/>
    <n v="0"/>
    <n v="0"/>
    <n v="0"/>
    <n v="0"/>
    <n v="0"/>
    <n v="0"/>
    <n v="0"/>
    <n v="0"/>
    <n v="0"/>
    <n v="0"/>
    <n v="32.485057216000008"/>
    <n v="60.673843814548135"/>
    <n v="85.123666702116964"/>
    <n v="106.32099114623071"/>
    <n v="124.69022438526164"/>
    <n v="140.60145178981421"/>
    <n v="154.3773117905335"/>
    <n v="166.04235227905468"/>
    <n v="176.13724565570755"/>
    <n v="184.87333811816148"/>
    <n v="192.43352807411023"/>
    <n v="198.97609529345638"/>
    <n v="32.485057216000008"/>
    <n v="204.63801464589034"/>
    <n v="209.84291975996089"/>
    <n v="214.59980375934171"/>
    <n v="218.91810915005289"/>
    <n v="222.80778794506458"/>
    <n v="226.27936703345398"/>
    <n v="229.3440493573863"/>
    <n v="230.85117903083793"/>
    <n v="232.16410133098529"/>
    <n v="233.30784164516572"/>
    <n v="234.30420061182716"/>
    <n v="235.17216965876767"/>
    <n v="204.63801464589034"/>
    <n v="235.92829299549157"/>
    <n v="236.55689698563981"/>
    <n v="237.08411796971401"/>
    <n v="237.52986636129845"/>
    <n v="237.90949924877839"/>
    <n v="238.23499807318785"/>
    <n v="238.51580793808179"/>
    <n v="238.84994028970203"/>
    <n v="239.13984287367362"/>
    <n v="239.39137047279971"/>
    <n v="239.60960286057428"/>
    <n v="239.79894739071435"/>
    <n v="235.92829299549157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  <n v="239.79894739071435"/>
  </r>
  <r>
    <s v="DE Florida"/>
    <x v="32"/>
    <s v="Customer Delivery"/>
    <s v="PEF Distribution Expansion Field Ops HB Capacity-362"/>
    <s v="AFUDC Not Eligible"/>
    <s v="Expansion"/>
    <s v="Other Transmission &amp; Distribution Expansion"/>
    <s v="Distribution Expan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779.26132065600007"/>
    <n v="1455.4624098649656"/>
    <n v="2041.9721132798645"/>
    <n v="2550.4599060167043"/>
    <n v="2991.1065965275334"/>
    <n v="3372.7899039659651"/>
    <n v="3703.2493760227148"/>
    <n v="3983.0738749038046"/>
    <n v="4225.2332127269028"/>
    <n v="4434.7972256328658"/>
    <n v="4616.15333562245"/>
    <n v="4773.0984054103283"/>
    <n v="779.26132065600007"/>
    <n v="4908.9182293585627"/>
    <n v="5033.7750583341349"/>
    <n v="5147.8846220919331"/>
    <n v="5251.4734303057012"/>
    <n v="5344.7802148551082"/>
    <n v="5428.0574979207404"/>
    <n v="5501.5740190479473"/>
    <n v="5537.7274988440458"/>
    <n v="5569.2222737717511"/>
    <n v="5596.6586603475698"/>
    <n v="5620.5596188419759"/>
    <n v="5641.3807213356558"/>
    <n v="4908.9182293585627"/>
    <n v="5659.5188353009926"/>
    <n v="5674.5979768359894"/>
    <n v="5687.2451123357187"/>
    <n v="5697.9378587882411"/>
    <n v="5707.0446066475733"/>
    <n v="5714.8527703240215"/>
    <n v="5721.5889218017755"/>
    <n v="5729.6041891250306"/>
    <n v="5736.5584594821721"/>
    <n v="5742.5921791635983"/>
    <n v="5747.8272033033545"/>
    <n v="5752.3692568276829"/>
    <n v="5659.5188353009926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  <n v="5752.3692568276829"/>
  </r>
  <r>
    <s v="DE Florida"/>
    <x v="32"/>
    <s v="Customer Delivery"/>
    <s v="PEF Distribution Expansion Field Ops IK New Cust-362"/>
    <s v="AFUDC Not Eligible"/>
    <s v="Expansion"/>
    <s v="Other Transmission &amp; Distribution Expansion"/>
    <s v="Distribution - Customer Additions"/>
    <s v="IK - Other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1550.6530036673396"/>
    <n v="3109.8159572957734"/>
    <n v="4659.3213285285756"/>
    <n v="6198.8956447491437"/>
    <n v="7737.3815247074563"/>
    <n v="10028.119320251917"/>
    <n v="11558.248435510512"/>
    <n v="13101.197191637266"/>
    <n v="14646.526698034673"/>
    <n v="16191.669203675177"/>
    <n v="17748.019813549632"/>
    <n v="20057.257976587607"/>
    <n v="1550.6530036673396"/>
    <n v="21658.510149316018"/>
    <n v="23228.092137938074"/>
    <n v="24795.280878955804"/>
    <n v="26355.183171131841"/>
    <n v="27956.153141802217"/>
    <n v="30231.546393806664"/>
    <n v="31785.103523887847"/>
    <n v="33349.250497640038"/>
    <n v="34911.350428256235"/>
    <n v="36471.444998212355"/>
    <n v="38079.503545947184"/>
    <n v="40355.139920583242"/>
    <n v="21658.510149316018"/>
    <n v="43148.727578042482"/>
    <n v="45887.062579526733"/>
    <n v="48621.222256797497"/>
    <n v="51342.669799216834"/>
    <n v="54135.76511936677"/>
    <n v="58105.477456327826"/>
    <n v="60815.8550581003"/>
    <n v="63544.707986293935"/>
    <n v="66269.989587911798"/>
    <n v="68991.77258332372"/>
    <n v="71797.234825894411"/>
    <n v="75767.371320583246"/>
    <n v="43148.727578042482"/>
    <n v="78630.798417802158"/>
    <n v="81437.59154762447"/>
    <n v="84240.104970504108"/>
    <n v="87029.588456306286"/>
    <n v="89892.510907827513"/>
    <n v="93961.465695577659"/>
    <n v="96739.602493214101"/>
    <n v="99536.676498767774"/>
    <n v="102330.08989490302"/>
    <n v="105119.91721999239"/>
    <n v="107995.51576588074"/>
    <n v="112064.90532058323"/>
    <n v="78630.798417802158"/>
    <n v="114999.91828886404"/>
    <n v="117876.8814367336"/>
    <n v="120749.45788469753"/>
    <n v="123608.67864627595"/>
    <n v="126543.1743526825"/>
    <n v="130713.85328527834"/>
    <n v="133561.44369071958"/>
    <n v="136428.44473555658"/>
    <n v="139291.69365549213"/>
    <n v="142151.26685236316"/>
    <n v="145098.75555635319"/>
    <n v="149269.8801205832"/>
    <n v="114999.91828886404"/>
    <n v="149269.8801205832"/>
    <n v="149269.8801205832"/>
    <n v="149269.8801205832"/>
    <n v="149269.8801205832"/>
    <n v="149269.8801205832"/>
    <n v="149269.8801205832"/>
    <n v="149269.8801205832"/>
    <n v="149269.8801205832"/>
    <n v="149269.8801205832"/>
    <n v="149269.8801205832"/>
    <n v="149269.8801205832"/>
    <n v="149269.8801205832"/>
    <n v="149269.8801205832"/>
  </r>
  <r>
    <s v="DE Florida"/>
    <x v="32"/>
    <s v="Customer Delivery"/>
    <s v="PEF Distribution Expansion Field Ops IK New Cust-364 "/>
    <s v="AFUDC Not Eligible"/>
    <s v="Expansion"/>
    <s v="Other Transmission &amp; Distribution Expansion"/>
    <s v="Distribution - Customer Additions"/>
    <s v="IK - Other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1052.369502488878"/>
    <n v="2110.5143859208697"/>
    <n v="3162.1050337134984"/>
    <n v="4206.9558503526096"/>
    <n v="5251.0679864970562"/>
    <n v="6805.7050255562244"/>
    <n v="7844.1457417965012"/>
    <n v="8891.286663079818"/>
    <n v="9940.043309462133"/>
    <n v="10988.673045508582"/>
    <n v="12044.909297679944"/>
    <n v="13612.101835931369"/>
    <n v="1052.369502488878"/>
    <n v="14698.811079319879"/>
    <n v="15764.026967449081"/>
    <n v="16827.618649011914"/>
    <n v="17886.265293532735"/>
    <n v="18972.783017065598"/>
    <n v="20517.00629520409"/>
    <n v="21571.346718370947"/>
    <n v="22632.874067619359"/>
    <n v="23693.012166170498"/>
    <n v="24751.789302343095"/>
    <n v="25843.117774832055"/>
    <n v="27387.506051098604"/>
    <n v="14698.811079319879"/>
    <n v="29283.40831218275"/>
    <n v="31141.812685876754"/>
    <n v="32997.383424980479"/>
    <n v="34844.326919063387"/>
    <n v="36739.895049440929"/>
    <n v="39433.988637448492"/>
    <n v="41273.419381592648"/>
    <n v="43125.388630853202"/>
    <n v="44974.934155870862"/>
    <n v="46822.105309209597"/>
    <n v="48726.066401990705"/>
    <n v="51420.447851098608"/>
    <n v="29283.40831218275"/>
    <n v="53363.747262932622"/>
    <n v="55268.611348217361"/>
    <n v="57170.570958653545"/>
    <n v="59063.687644789869"/>
    <n v="61006.644572721132"/>
    <n v="63768.089923815918"/>
    <n v="65653.506042872963"/>
    <n v="67551.774126990713"/>
    <n v="69447.557894278245"/>
    <n v="71340.907931103065"/>
    <n v="73292.467643701646"/>
    <n v="76054.208051098598"/>
    <n v="53363.747262932622"/>
    <n v="78046.090547086758"/>
    <n v="79998.576821517461"/>
    <n v="81948.086008333339"/>
    <n v="83888.531195016767"/>
    <n v="85880.062644899066"/>
    <n v="88710.544980754057"/>
    <n v="90643.097083808185"/>
    <n v="92588.822455010071"/>
    <n v="94532.001400695401"/>
    <n v="96472.685771906457"/>
    <n v="98473.035078723842"/>
    <n v="101303.81985109861"/>
    <n v="78046.090547086758"/>
    <n v="101303.81985109861"/>
    <n v="101303.81985109861"/>
    <n v="101303.81985109861"/>
    <n v="101303.81985109861"/>
    <n v="101303.81985109861"/>
    <n v="101303.81985109861"/>
    <n v="101303.81985109861"/>
    <n v="101303.81985109861"/>
    <n v="101303.81985109861"/>
    <n v="101303.81985109861"/>
    <n v="101303.81985109861"/>
    <n v="101303.81985109861"/>
    <n v="101303.81985109861"/>
  </r>
  <r>
    <s v="DE Florida"/>
    <x v="32"/>
    <s v="Customer Delivery"/>
    <s v="PEF Distribution Expansion Field Ops IK New Cust-365 "/>
    <s v="AFUDC Not Eligible"/>
    <s v="Expansion"/>
    <s v="Other Transmission &amp; Distribution Expansion"/>
    <s v="Distribution - Customer Additions"/>
    <s v="IK - Other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1359.1191282143509"/>
    <n v="2725.6970726467189"/>
    <n v="4083.8103219247478"/>
    <n v="5433.2191822785271"/>
    <n v="6781.6740480633243"/>
    <n v="8789.464023180135"/>
    <n v="10130.594336839788"/>
    <n v="11482.960832339961"/>
    <n v="12837.41401211101"/>
    <n v="14191.703289122966"/>
    <n v="15555.816265453441"/>
    <n v="17579.821475880781"/>
    <n v="1359.1191282143509"/>
    <n v="18983.289854623799"/>
    <n v="20358.999893550485"/>
    <n v="21732.612294520834"/>
    <n v="23099.838255730589"/>
    <n v="24503.059289507193"/>
    <n v="26497.400051557241"/>
    <n v="27859.064593703963"/>
    <n v="29230.010941041161"/>
    <n v="30599.163092335912"/>
    <n v="31966.557581519512"/>
    <n v="33375.991624046197"/>
    <n v="35370.545478656815"/>
    <n v="18983.289854623799"/>
    <n v="37819.074333927478"/>
    <n v="40219.175239524222"/>
    <n v="42615.616549264167"/>
    <n v="45000.915903636182"/>
    <n v="47449.013234195183"/>
    <n v="50928.394014755089"/>
    <n v="53303.99076716019"/>
    <n v="55695.780807694973"/>
    <n v="58084.440645334922"/>
    <n v="60470.034018163729"/>
    <n v="62928.970731663612"/>
    <n v="66408.72327865682"/>
    <n v="37819.074333927478"/>
    <n v="68918.465336362424"/>
    <n v="71378.568746026998"/>
    <n v="73834.921069966673"/>
    <n v="76279.852889740432"/>
    <n v="78789.152634619924"/>
    <n v="82355.51790777022"/>
    <n v="84790.504560602974"/>
    <n v="87242.089333643351"/>
    <n v="89690.465648740748"/>
    <n v="92135.698837430449"/>
    <n v="94656.108949740476"/>
    <n v="98222.855278656818"/>
    <n v="68918.465336362424"/>
    <n v="100795.34050037761"/>
    <n v="103316.94611551905"/>
    <n v="105834.70686837152"/>
    <n v="108340.7616062169"/>
    <n v="110912.79345735921"/>
    <n v="114568.31731180049"/>
    <n v="117064.17825506657"/>
    <n v="119577.05226898321"/>
    <n v="122086.6376140036"/>
    <n v="124593.00125494129"/>
    <n v="127176.42123098479"/>
    <n v="130832.33567865682"/>
    <n v="100795.34050037761"/>
    <n v="130832.33567865682"/>
    <n v="130832.33567865682"/>
    <n v="130832.33567865682"/>
    <n v="130832.33567865682"/>
    <n v="130832.33567865682"/>
    <n v="130832.33567865682"/>
    <n v="130832.33567865682"/>
    <n v="130832.33567865682"/>
    <n v="130832.33567865682"/>
    <n v="130832.33567865682"/>
    <n v="130832.33567865682"/>
    <n v="130832.33567865682"/>
    <n v="130832.33567865682"/>
  </r>
  <r>
    <s v="DE Florida"/>
    <x v="32"/>
    <s v="Customer Delivery"/>
    <s v="PEF Distribution Expansion Field Ops IK New Cust-366 "/>
    <s v="AFUDC Not Eligible"/>
    <s v="Expansion"/>
    <s v="Other Transmission &amp; Distribution Expansion"/>
    <s v="Distribution - Customer Additions"/>
    <s v="IK - Other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497.87318867748331"/>
    <n v="998.47869458686546"/>
    <n v="1495.9834091968053"/>
    <n v="1990.2995277674129"/>
    <n v="2484.2661785774835"/>
    <n v="3219.7607914885875"/>
    <n v="3711.0443087554113"/>
    <n v="4206.4438696900552"/>
    <n v="4702.6078258349025"/>
    <n v="5198.7117410402852"/>
    <n v="5698.4142786201073"/>
    <n v="6439.8488645193129"/>
    <n v="497.87318867748331"/>
    <n v="6953.9680925010707"/>
    <n v="7457.9188717649386"/>
    <n v="7961.1012432591469"/>
    <n v="8461.9441309936938"/>
    <n v="8975.9727514454917"/>
    <n v="9706.5406419996289"/>
    <n v="10205.346267962928"/>
    <n v="10707.552009376694"/>
    <n v="11209.100500012199"/>
    <n v="11710.005122997158"/>
    <n v="12226.309695875396"/>
    <n v="12956.955646601313"/>
    <n v="6953.9680925010707"/>
    <n v="13853.901960205763"/>
    <n v="14733.108123089938"/>
    <n v="15610.97370099143"/>
    <n v="16484.757752235761"/>
    <n v="17381.545989492239"/>
    <n v="18656.114495406131"/>
    <n v="19526.344284650302"/>
    <n v="20402.506007292679"/>
    <n v="21277.5210724467"/>
    <n v="22151.412828679026"/>
    <n v="23052.171754110008"/>
    <n v="24326.876446601309"/>
    <n v="13853.901960205763"/>
    <n v="25246.246495510786"/>
    <n v="26147.43288839985"/>
    <n v="27047.245181565882"/>
    <n v="27942.873909555827"/>
    <n v="28862.081930194978"/>
    <n v="30168.514758835034"/>
    <n v="31060.500367967848"/>
    <n v="31958.566209346136"/>
    <n v="32855.456726699827"/>
    <n v="33751.195852311765"/>
    <n v="34674.473828672715"/>
    <n v="35981.04624660132"/>
    <n v="25246.246495510786"/>
    <n v="36923.400527197002"/>
    <n v="37847.116560758164"/>
    <n v="38769.424142132419"/>
    <n v="39687.443569290081"/>
    <n v="40629.631770912121"/>
    <n v="41968.725392506596"/>
    <n v="42883.01062291312"/>
    <n v="43803.528091242049"/>
    <n v="44722.840852470741"/>
    <n v="45640.973437188601"/>
    <n v="46587.333343339"/>
    <n v="47926.570046601322"/>
    <n v="36923.400527197002"/>
    <n v="47926.570046601322"/>
    <n v="47926.570046601322"/>
    <n v="47926.570046601322"/>
    <n v="47926.570046601322"/>
    <n v="47926.570046601322"/>
    <n v="47926.570046601322"/>
    <n v="47926.570046601322"/>
    <n v="47926.570046601322"/>
    <n v="47926.570046601322"/>
    <n v="47926.570046601322"/>
    <n v="47926.570046601322"/>
    <n v="47926.570046601322"/>
    <n v="47926.570046601322"/>
  </r>
  <r>
    <s v="DE Florida"/>
    <x v="32"/>
    <s v="Customer Delivery"/>
    <s v="PEF Distribution Expansion Field Ops IK New Cust-367 "/>
    <s v="AFUDC Not Eligible"/>
    <s v="Expansion"/>
    <s v="Other Transmission &amp; Distribution Expansion"/>
    <s v="Distribution - Customer Additions"/>
    <s v="IK - Other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1502.8926285543771"/>
    <n v="3014.0330991699038"/>
    <n v="4515.8134425630878"/>
    <n v="6007.9686091202202"/>
    <n v="7499.0688634362978"/>
    <n v="9719.2515469460941"/>
    <n v="11202.252426330406"/>
    <n v="12697.678099473158"/>
    <n v="14195.41119537504"/>
    <n v="15692.963050175"/>
    <n v="17201.377797700447"/>
    <n v="19439.491034251962"/>
    <n v="1502.8926285543771"/>
    <n v="20991.424368891476"/>
    <n v="22512.662966458396"/>
    <n v="24031.582028852481"/>
    <n v="25543.439066263141"/>
    <n v="27095.098890715795"/>
    <n v="29300.409645225183"/>
    <n v="30806.116952608048"/>
    <n v="32322.087934683484"/>
    <n v="33836.074922898202"/>
    <n v="35348.118315900771"/>
    <n v="36906.648388043846"/>
    <n v="39112.194776966615"/>
    <n v="20991.424368891476"/>
    <n v="41819.739613577083"/>
    <n v="44473.733582365428"/>
    <n v="47123.680827405813"/>
    <n v="49761.30747280889"/>
    <n v="52468.375136155744"/>
    <n v="56315.819876995964"/>
    <n v="58942.717537196091"/>
    <n v="61587.521481640688"/>
    <n v="64228.864096778438"/>
    <n v="66866.815863183409"/>
    <n v="69585.869546319416"/>
    <n v="73433.725376966613"/>
    <n v="41819.739613577083"/>
    <n v="76208.958892495852"/>
    <n v="78929.302767360205"/>
    <n v="81645.498750296203"/>
    <n v="84349.066118340008"/>
    <n v="87123.810531263822"/>
    <n v="91067.44147304853"/>
    <n v="93760.011631029469"/>
    <n v="96470.935730744604"/>
    <n v="99178.311967846064"/>
    <n v="101882.21258492378"/>
    <n v="104669.24266838825"/>
    <n v="108613.29497696663"/>
    <n v="76208.958892495852"/>
    <n v="111457.90871201626"/>
    <n v="114246.2605776147"/>
    <n v="117030.36085491079"/>
    <n v="119801.51680475626"/>
    <n v="122645.62920974431"/>
    <n v="126687.85004636757"/>
    <n v="129447.73385834896"/>
    <n v="132226.43045651834"/>
    <n v="135001.49049629923"/>
    <n v="137772.98802633019"/>
    <n v="140629.69324088495"/>
    <n v="144672.34597696664"/>
    <n v="111457.90871201626"/>
    <n v="144672.34597696664"/>
    <n v="144672.34597696664"/>
    <n v="144672.34597696664"/>
    <n v="144672.34597696664"/>
    <n v="144672.34597696664"/>
    <n v="144672.34597696664"/>
    <n v="144672.34597696664"/>
    <n v="144672.34597696664"/>
    <n v="144672.34597696664"/>
    <n v="144672.34597696664"/>
    <n v="144672.34597696664"/>
    <n v="144672.34597696664"/>
    <n v="144672.34597696664"/>
  </r>
  <r>
    <s v="DE Florida"/>
    <x v="32"/>
    <s v="Customer Delivery"/>
    <s v="PEF Distribution Expansion Field Ops IK New Cust-368 "/>
    <s v="AFUDC Not Eligible"/>
    <s v="Expansion"/>
    <s v="Other Transmission &amp; Distribution Expansion"/>
    <s v="Distribution - Customer Additions"/>
    <s v="IK - Other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1135.0885026845126"/>
    <n v="2276.4063463862699"/>
    <n v="3410.6547743547326"/>
    <n v="4537.6336027820644"/>
    <n v="5663.8156884924438"/>
    <n v="7340.6512721064837"/>
    <n v="8460.7161494486099"/>
    <n v="9590.1650907454568"/>
    <n v="10721.356757367432"/>
    <n v="11852.411538168626"/>
    <n v="12991.670727191879"/>
    <n v="14682.048705131196"/>
    <n v="1135.0885026845126"/>
    <n v="15854.176142323167"/>
    <n v="17003.120790217981"/>
    <n v="18150.313564654756"/>
    <n v="19292.172609181587"/>
    <n v="20464.093472555454"/>
    <n v="22129.696746355494"/>
    <n v="23266.91108924726"/>
    <n v="24411.877269440964"/>
    <n v="25555.345000192625"/>
    <n v="26697.344793356951"/>
    <n v="27874.45454315946"/>
    <n v="29540.235784372726"/>
    <n v="15854.176142323167"/>
    <n v="31585.160600067647"/>
    <n v="33589.640102713369"/>
    <n v="35591.063240159689"/>
    <n v="37583.181010026528"/>
    <n v="39627.745431524105"/>
    <n v="42533.601364609443"/>
    <n v="44517.615864018087"/>
    <n v="46515.154425711233"/>
    <n v="48510.078752508183"/>
    <n v="50502.442076205145"/>
    <n v="52556.059167478263"/>
    <n v="55462.225584372718"/>
    <n v="31585.160600067647"/>
    <n v="57558.273886925657"/>
    <n v="59612.865736355066"/>
    <n v="61664.324810907361"/>
    <n v="63706.245882023104"/>
    <n v="65801.924780459172"/>
    <n v="68780.427632622508"/>
    <n v="70814.042850066427"/>
    <n v="72861.520233775576"/>
    <n v="74906.318026247638"/>
    <n v="76948.490790083262"/>
    <n v="79053.448676661574"/>
    <n v="82032.269784372707"/>
    <n v="57558.273886925657"/>
    <n v="84180.718734388371"/>
    <n v="86286.674831030308"/>
    <n v="88389.419834260349"/>
    <n v="90482.388386516643"/>
    <n v="92630.458697411232"/>
    <n v="95683.423324970136"/>
    <n v="97767.878379432281"/>
    <n v="99866.542150612077"/>
    <n v="101962.45934148988"/>
    <n v="104055.6858787168"/>
    <n v="106213.26714997768"/>
    <n v="109266.55798437272"/>
    <n v="84180.718734388371"/>
    <n v="109266.55798437272"/>
    <n v="109266.55798437272"/>
    <n v="109266.55798437272"/>
    <n v="109266.55798437272"/>
    <n v="109266.55798437272"/>
    <n v="109266.55798437272"/>
    <n v="109266.55798437272"/>
    <n v="109266.55798437272"/>
    <n v="109266.55798437272"/>
    <n v="109266.55798437272"/>
    <n v="109266.55798437272"/>
    <n v="109266.55798437272"/>
    <n v="109266.55798437272"/>
  </r>
  <r>
    <s v="DE Florida"/>
    <x v="32"/>
    <s v="Customer Delivery"/>
    <s v="PEF Distribution Expansion Field Ops IK New Cust-369 "/>
    <s v="AFUDC Not Eligible"/>
    <s v="Expansion"/>
    <s v="Other Transmission &amp; Distribution Expansion"/>
    <s v="Distribution - Customer Additions"/>
    <s v="IK - Other - Distrib Lines OH/UG (Line Ext)"/>
    <s v="~"/>
    <s v="PEF Distribution U/G Services 369.2"/>
    <n v="0"/>
    <n v="0"/>
    <n v="0"/>
    <n v="0"/>
    <n v="0"/>
    <n v="0"/>
    <n v="0"/>
    <n v="0"/>
    <n v="0"/>
    <n v="0"/>
    <n v="0"/>
    <n v="0"/>
    <n v="0"/>
    <n v="699.82900165511421"/>
    <n v="1403.4986496516876"/>
    <n v="2102.8097105044267"/>
    <n v="2797.638762617521"/>
    <n v="3491.976589897607"/>
    <n v="4525.8150700205515"/>
    <n v="5216.3813853743468"/>
    <n v="5912.7333642190215"/>
    <n v="6610.1598052942254"/>
    <n v="7307.5018506002261"/>
    <n v="8009.9022528551668"/>
    <n v="9052.0901791034612"/>
    <n v="699.82900165511421"/>
    <n v="9774.7552155676822"/>
    <n v="10483.127103743431"/>
    <n v="11190.418889486402"/>
    <n v="11894.422210172113"/>
    <n v="12616.959885334951"/>
    <n v="13643.873181963541"/>
    <n v="14345.012852017113"/>
    <n v="15050.931850332028"/>
    <n v="15755.926992599969"/>
    <n v="16460.017090641129"/>
    <n v="17185.75392886523"/>
    <n v="18212.776949763636"/>
    <n v="9774.7552155676822"/>
    <n v="19473.55754685053"/>
    <n v="20709.401938193248"/>
    <n v="21943.361954173386"/>
    <n v="23171.584826761788"/>
    <n v="24432.143225943011"/>
    <n v="26223.72341033175"/>
    <n v="27446.950282046077"/>
    <n v="28678.51529665506"/>
    <n v="29908.468527491819"/>
    <n v="31136.842794157004"/>
    <n v="32402.982538098298"/>
    <n v="34194.754149763641"/>
    <n v="19473.55754685053"/>
    <n v="35487.054764517707"/>
    <n v="36753.79575844061"/>
    <n v="38018.605266865467"/>
    <n v="39277.534201026087"/>
    <n v="40569.607062838237"/>
    <n v="42405.977466234603"/>
    <n v="43659.785497507124"/>
    <n v="44922.140128571533"/>
    <n v="46182.842680626709"/>
    <n v="47441.926793776402"/>
    <n v="48739.720536193199"/>
    <n v="50576.287149763644"/>
    <n v="35487.054764517707"/>
    <n v="51900.894796206849"/>
    <n v="53199.303840864515"/>
    <n v="54495.733113609604"/>
    <n v="55786.134799934822"/>
    <n v="57110.508999697813"/>
    <n v="58992.787975866013"/>
    <n v="60277.940738647572"/>
    <n v="61571.853763017003"/>
    <n v="62864.073407020303"/>
    <n v="64154.634151751234"/>
    <n v="65484.872251992791"/>
    <n v="67367.352349763649"/>
    <n v="51900.894796206849"/>
    <n v="67367.352349763649"/>
    <n v="67367.352349763649"/>
    <n v="67367.352349763649"/>
    <n v="67367.352349763649"/>
    <n v="67367.352349763649"/>
    <n v="67367.352349763649"/>
    <n v="67367.352349763649"/>
    <n v="67367.352349763649"/>
    <n v="67367.352349763649"/>
    <n v="67367.352349763649"/>
    <n v="67367.352349763649"/>
    <n v="67367.352349763649"/>
    <n v="67367.352349763649"/>
  </r>
  <r>
    <s v="DE Florida"/>
    <x v="32"/>
    <s v="Customer Delivery"/>
    <s v="PEF Distribution Expansion Field Ops IK New Cust-370 "/>
    <s v="AFUDC Not Eligible"/>
    <s v="Expansion"/>
    <s v="Other Transmission &amp; Distribution Expansion"/>
    <s v="Distribution - Customer Additions"/>
    <s v="IK - Other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408.42506346593615"/>
    <n v="819.09155479789501"/>
    <n v="1227.2143444161034"/>
    <n v="1632.7214026204736"/>
    <n v="2037.9417786022968"/>
    <n v="2641.2970923419648"/>
    <n v="3044.3163877823772"/>
    <n v="3450.7122365992095"/>
    <n v="3857.7351490325218"/>
    <n v="4264.708807509066"/>
    <n v="4674.634558215309"/>
    <n v="5282.8626666742421"/>
    <n v="408.42506346593615"/>
    <n v="5704.6149985788425"/>
    <n v="6118.0257499215604"/>
    <n v="6530.806145986613"/>
    <n v="6941.6673710162559"/>
    <n v="7363.3453739812467"/>
    <n v="7962.6591025601056"/>
    <n v="8371.8490812018299"/>
    <n v="8783.8283089941997"/>
    <n v="9195.2683679842958"/>
    <n v="9606.1802368809731"/>
    <n v="10029.72529361659"/>
    <n v="10629.103058040999"/>
    <n v="5704.6149985788425"/>
    <n v="11364.903852495074"/>
    <n v="12086.151694564231"/>
    <n v="12806.299801364587"/>
    <n v="13523.099669244315"/>
    <n v="14258.77078737255"/>
    <n v="15304.350110251804"/>
    <n v="16018.234275414716"/>
    <n v="16736.984641866205"/>
    <n v="17454.794359498359"/>
    <n v="18171.682582070593"/>
    <n v="18910.611013896447"/>
    <n v="19956.302058040998"/>
    <n v="11364.903852495074"/>
    <n v="20710.497196234715"/>
    <n v="21449.775571606489"/>
    <n v="22187.92671933828"/>
    <n v="22922.645925253102"/>
    <n v="23676.708145331995"/>
    <n v="24748.425990508407"/>
    <n v="25480.156603817708"/>
    <n v="26216.875068976286"/>
    <n v="26952.629369959399"/>
    <n v="27687.439139352849"/>
    <n v="28444.84010297868"/>
    <n v="29516.67245804099"/>
    <n v="20710.497196234715"/>
    <n v="30289.722706505723"/>
    <n v="31047.483268493012"/>
    <n v="31804.088421802844"/>
    <n v="32557.175833695408"/>
    <n v="33330.089841051587"/>
    <n v="34428.6009617702"/>
    <n v="35178.625065323504"/>
    <n v="35933.761718555426"/>
    <n v="36687.910103211143"/>
    <n v="37441.090342697134"/>
    <n v="38217.426563215151"/>
    <n v="39316.055058040976"/>
    <n v="30289.722706505723"/>
    <n v="39316.055058040976"/>
    <n v="39316.055058040976"/>
    <n v="39316.055058040976"/>
    <n v="39316.055058040976"/>
    <n v="39316.055058040976"/>
    <n v="39316.055058040976"/>
    <n v="39316.055058040976"/>
    <n v="39316.055058040976"/>
    <n v="39316.055058040976"/>
    <n v="39316.055058040976"/>
    <n v="39316.055058040976"/>
    <n v="39316.055058040976"/>
    <n v="39316.055058040976"/>
  </r>
  <r>
    <s v="DE Florida"/>
    <x v="32"/>
    <s v="Customer Delivery"/>
    <s v="PEF Distribution Maintenance HW-362"/>
    <s v="AFUDC Not Eligible"/>
    <s v="Maintenance"/>
    <s v="Maintenance"/>
    <s v="Distribution Operations"/>
    <s v="HW - Distribution Highway Jobs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32984.861389057718"/>
    <n v="32984.861389057718"/>
    <n v="32984.861389057718"/>
    <n v="34368.507909091451"/>
    <n v="34368.507909091451"/>
    <n v="34368.507909091451"/>
    <n v="35105.539336818467"/>
    <n v="35105.539336818467"/>
    <n v="35105.539336818467"/>
    <n v="35799.699620556807"/>
    <n v="0"/>
    <n v="35799.699620556807"/>
    <n v="35799.699620556807"/>
    <n v="36762.884650454274"/>
    <n v="36762.884650454274"/>
    <n v="36762.884650454274"/>
    <n v="37780.955296521446"/>
    <n v="37780.955296521446"/>
    <n v="37780.955296521446"/>
    <n v="38778.214869946547"/>
    <n v="38778.214869946547"/>
    <n v="38778.214869946547"/>
    <n v="39726.686804936639"/>
    <n v="35799.699620556807"/>
    <n v="39726.686804936639"/>
    <n v="39726.686804936639"/>
    <n v="40759.602098871517"/>
    <n v="40759.602098871517"/>
    <n v="40759.602098871517"/>
    <n v="41802.298920918489"/>
    <n v="41802.298920918489"/>
    <n v="41802.298920918489"/>
    <n v="42809.407105502534"/>
    <n v="42809.407105502534"/>
    <n v="42809.407105502534"/>
    <n v="43828.185988620564"/>
    <n v="39726.686804936639"/>
    <n v="43828.185988620564"/>
    <n v="43828.185988620564"/>
    <n v="45186.086386898933"/>
    <n v="45186.086386898933"/>
    <n v="45186.086386898933"/>
    <n v="46598.894993128873"/>
    <n v="46598.894993128873"/>
    <n v="46598.894993128873"/>
    <n v="47800.010205789207"/>
    <n v="47800.010205789207"/>
    <n v="47800.010205789207"/>
    <n v="49070.524420866306"/>
    <n v="43828.185988620564"/>
    <n v="49070.524420866306"/>
    <n v="49070.524420866306"/>
    <n v="50496.471227005975"/>
    <n v="50496.471227005975"/>
    <n v="50496.471227005975"/>
    <n v="51936.704862911283"/>
    <n v="51936.704862911283"/>
    <n v="51936.704862911283"/>
    <n v="53327.796374922378"/>
    <n v="53327.796374922378"/>
    <n v="53327.796374922378"/>
    <n v="54735.008624108166"/>
    <n v="49070.524420866306"/>
    <n v="54735.008624108166"/>
    <n v="54735.008624108166"/>
    <n v="54735.008624108166"/>
    <n v="54735.008624108166"/>
    <n v="54735.008624108166"/>
    <n v="54735.008624108166"/>
    <n v="54735.008624108166"/>
    <n v="54735.008624108166"/>
    <n v="54735.008624108166"/>
    <n v="54735.008624108166"/>
    <n v="54735.008624108166"/>
    <n v="54735.008624108166"/>
    <n v="54735.008624108166"/>
  </r>
  <r>
    <s v="DE Florida"/>
    <x v="32"/>
    <s v="Customer Delivery"/>
    <s v="PEF Distribution Maintenance HW-364 "/>
    <s v="AFUDC Not Eligible"/>
    <s v="Maintenance"/>
    <s v="Maintenance"/>
    <s v="Distribution Operations"/>
    <s v="HW - Distribution Highway Jobs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558.56737885669054"/>
    <n v="558.56737885669054"/>
    <n v="558.56737885669054"/>
    <n v="1061.0557101259849"/>
    <n v="1061.0557101259849"/>
    <n v="1061.0557101259849"/>
    <n v="1552.5202401781798"/>
    <n v="1552.5202401781798"/>
    <n v="1552.5202401781798"/>
    <n v="2023.4459352075173"/>
    <n v="0"/>
    <n v="2023.4459352075173"/>
    <n v="2023.4459352075173"/>
    <n v="2677.1196668172424"/>
    <n v="2677.1196668172424"/>
    <n v="2677.1196668172424"/>
    <n v="3368.0456112153825"/>
    <n v="3368.0456112153825"/>
    <n v="3368.0456112153825"/>
    <n v="4044.8479367449727"/>
    <n v="4044.8479367449727"/>
    <n v="4044.8479367449727"/>
    <n v="4688.5399400147144"/>
    <n v="2023.4459352075173"/>
    <n v="4688.5399400147144"/>
    <n v="4688.5399400147144"/>
    <n v="5389.540454907301"/>
    <n v="5389.540454907301"/>
    <n v="5389.540454907301"/>
    <n v="6097.1793227063135"/>
    <n v="6097.1793227063135"/>
    <n v="6097.1793227063135"/>
    <n v="6780.6655292635623"/>
    <n v="6780.6655292635623"/>
    <n v="6780.6655292635623"/>
    <n v="7472.0721971882858"/>
    <n v="4688.5399400147144"/>
    <n v="7472.0721971882858"/>
    <n v="7472.0721971882858"/>
    <n v="8393.6278019470592"/>
    <n v="8393.6278019470592"/>
    <n v="8393.6278019470592"/>
    <n v="9352.4475292064126"/>
    <n v="9352.4475292064126"/>
    <n v="9352.4475292064126"/>
    <n v="10167.598962692658"/>
    <n v="10167.598962692658"/>
    <n v="10167.598962692658"/>
    <n v="11029.848872416867"/>
    <n v="7472.0721971882858"/>
    <n v="11029.848872416867"/>
    <n v="11029.848872416867"/>
    <n v="11997.584998683544"/>
    <n v="11997.584998683544"/>
    <n v="11997.584998683544"/>
    <n v="12975.017055565937"/>
    <n v="12975.017055565937"/>
    <n v="12975.017055565937"/>
    <n v="13919.098212955349"/>
    <n v="13919.098212955349"/>
    <n v="13919.098212955349"/>
    <n v="14874.119904506924"/>
    <n v="11029.848872416867"/>
    <n v="14874.119904506924"/>
    <n v="14874.119904506924"/>
    <n v="14874.119904506924"/>
    <n v="14874.119904506924"/>
    <n v="14874.119904506924"/>
    <n v="14874.119904506924"/>
    <n v="14874.119904506924"/>
    <n v="14874.119904506924"/>
    <n v="14874.119904506924"/>
    <n v="14874.119904506924"/>
    <n v="14874.119904506924"/>
    <n v="14874.119904506924"/>
    <n v="14874.119904506924"/>
  </r>
  <r>
    <s v="DE Florida"/>
    <x v="32"/>
    <s v="Customer Delivery"/>
    <s v="PEF Distribution Maintenance HW-365 "/>
    <s v="AFUDC Not Eligible"/>
    <s v="Maintenance"/>
    <s v="Maintenance"/>
    <s v="Distribution Operations"/>
    <s v="HW - Distribution Highway Jobs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589.47466636186118"/>
    <n v="589.47466636186118"/>
    <n v="589.47466636186118"/>
    <n v="1235.7925349159827"/>
    <n v="1235.7925349159827"/>
    <n v="1235.7925349159827"/>
    <n v="1870.4587013852256"/>
    <n v="1870.4587013852256"/>
    <n v="1870.4587013852256"/>
    <n v="2478.6509837087933"/>
    <n v="0"/>
    <n v="2478.6509837087933"/>
    <n v="2478.6509837087933"/>
    <n v="3322.8605963311502"/>
    <n v="3322.8605963311502"/>
    <n v="3322.8605963311502"/>
    <n v="4215.1808930957304"/>
    <n v="4215.1808930957304"/>
    <n v="4215.1808930957304"/>
    <n v="5089.2607523684082"/>
    <n v="5089.2607523684082"/>
    <n v="5089.2607523684082"/>
    <n v="5920.5791365037248"/>
    <n v="2478.6509837087933"/>
    <n v="5920.5791365037248"/>
    <n v="5920.5791365037248"/>
    <n v="6825.9105875058294"/>
    <n v="6825.9105875058294"/>
    <n v="6825.9105875058294"/>
    <n v="7739.8153698270435"/>
    <n v="7739.8153698270435"/>
    <n v="7739.8153698270435"/>
    <n v="8622.5273592999984"/>
    <n v="8622.5273592999984"/>
    <n v="8622.5273592999984"/>
    <n v="9515.4685035739567"/>
    <n v="5920.5791365037248"/>
    <n v="9515.4685035739567"/>
    <n v="9515.4685035739567"/>
    <n v="10705.643482208923"/>
    <n v="10705.643482208923"/>
    <n v="10705.643482208923"/>
    <n v="11943.944505514397"/>
    <n v="11943.944505514397"/>
    <n v="11943.944505514397"/>
    <n v="12996.70012321552"/>
    <n v="12996.70012321552"/>
    <n v="12996.70012321552"/>
    <n v="14110.282703132267"/>
    <n v="9515.4685035739567"/>
    <n v="14110.282703132267"/>
    <n v="14110.282703132267"/>
    <n v="15360.099119478858"/>
    <n v="15360.099119478858"/>
    <n v="15360.099119478858"/>
    <n v="16622.437682024571"/>
    <n v="16622.437682024571"/>
    <n v="16622.437682024571"/>
    <n v="17841.704067605002"/>
    <n v="17841.704067605002"/>
    <n v="17841.704067605002"/>
    <n v="19075.099985842458"/>
    <n v="14110.282703132267"/>
    <n v="19075.099985842458"/>
    <n v="19075.099985842458"/>
    <n v="19075.099985842458"/>
    <n v="19075.099985842458"/>
    <n v="19075.099985842458"/>
    <n v="19075.099985842458"/>
    <n v="19075.099985842458"/>
    <n v="19075.099985842458"/>
    <n v="19075.099985842458"/>
    <n v="19075.099985842458"/>
    <n v="19075.099985842458"/>
    <n v="19075.099985842458"/>
    <n v="19075.099985842458"/>
  </r>
  <r>
    <s v="DE Florida"/>
    <x v="32"/>
    <s v="Customer Delivery"/>
    <s v="PEF Distribution Maintenance HW-366 "/>
    <s v="AFUDC Not Eligible"/>
    <s v="Maintenance"/>
    <s v="Maintenance"/>
    <s v="Distribution Operations"/>
    <s v="HW - Distribution Highway Jobs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215.93665021237848"/>
    <n v="215.93665021237848"/>
    <n v="215.93665021237848"/>
    <n v="452.69613025813715"/>
    <n v="452.69613025813715"/>
    <n v="452.69613025813715"/>
    <n v="685.18735305543805"/>
    <n v="685.18735305543805"/>
    <n v="685.18735305543805"/>
    <n v="907.98064956896815"/>
    <n v="0"/>
    <n v="907.98064956896815"/>
    <n v="907.98064956896815"/>
    <n v="1217.2319308019012"/>
    <n v="1217.2319308019012"/>
    <n v="1217.2319308019012"/>
    <n v="1544.1071415536646"/>
    <n v="1544.1071415536646"/>
    <n v="1544.1071415536646"/>
    <n v="1864.300506256438"/>
    <n v="1864.300506256438"/>
    <n v="1864.300506256438"/>
    <n v="2168.8294663185661"/>
    <n v="907.98064956896815"/>
    <n v="2168.8294663185661"/>
    <n v="2168.8294663185661"/>
    <n v="2500.4709295011389"/>
    <n v="2500.4709295011389"/>
    <n v="2500.4709295011389"/>
    <n v="2835.2529796365579"/>
    <n v="2835.2529796365579"/>
    <n v="2835.2529796365579"/>
    <n v="3158.6084705272965"/>
    <n v="3158.6084705272965"/>
    <n v="3158.6084705272965"/>
    <n v="3485.7111104445839"/>
    <n v="2168.8294663185661"/>
    <n v="3485.7111104445839"/>
    <n v="3485.7111104445839"/>
    <n v="3921.6965950103572"/>
    <n v="3921.6965950103572"/>
    <n v="3921.6965950103572"/>
    <n v="4375.3116359712503"/>
    <n v="4375.3116359712503"/>
    <n v="4375.3116359712503"/>
    <n v="4760.9575925340278"/>
    <n v="4760.9575925340278"/>
    <n v="4760.9575925340278"/>
    <n v="5168.8857118647184"/>
    <n v="3485.7111104445839"/>
    <n v="5168.8857118647184"/>
    <n v="5168.8857118647184"/>
    <n v="5626.7190772780004"/>
    <n v="5626.7190772780004"/>
    <n v="5626.7190772780004"/>
    <n v="6089.1395614565317"/>
    <n v="6089.1395614565317"/>
    <n v="6089.1395614565317"/>
    <n v="6535.781824547732"/>
    <n v="6535.781824547732"/>
    <n v="6535.781824547732"/>
    <n v="6987.6000250033931"/>
    <n v="5168.8857118647184"/>
    <n v="6987.6000250033931"/>
    <n v="6987.6000250033931"/>
    <n v="6987.6000250033931"/>
    <n v="6987.6000250033931"/>
    <n v="6987.6000250033931"/>
    <n v="6987.6000250033931"/>
    <n v="6987.6000250033931"/>
    <n v="6987.6000250033931"/>
    <n v="6987.6000250033931"/>
    <n v="6987.6000250033931"/>
    <n v="6987.6000250033931"/>
    <n v="6987.6000250033931"/>
    <n v="6987.6000250033931"/>
  </r>
  <r>
    <s v="DE Florida"/>
    <x v="32"/>
    <s v="Customer Delivery"/>
    <s v="PEF Distribution Maintenance HW-367 "/>
    <s v="AFUDC Not Eligible"/>
    <s v="Maintenance"/>
    <s v="Maintenance"/>
    <s v="Distribution Operations"/>
    <s v="HW - Distribution Highway Jobs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651.83184638033617"/>
    <n v="651.83184638033617"/>
    <n v="651.83184638033617"/>
    <n v="1366.52001475977"/>
    <n v="1366.52001475977"/>
    <n v="1366.52001475977"/>
    <n v="2068.3239136075972"/>
    <n v="2068.3239136075972"/>
    <n v="2068.3239136075972"/>
    <n v="2740.853406330325"/>
    <n v="0"/>
    <n v="2740.853406330325"/>
    <n v="2740.853406330325"/>
    <n v="3674.3671634590437"/>
    <n v="3674.3671634590437"/>
    <n v="3674.3671634590437"/>
    <n v="4661.0809610044198"/>
    <n v="4661.0809610044198"/>
    <n v="4661.0809610044198"/>
    <n v="5627.6247686798106"/>
    <n v="5627.6247686798106"/>
    <n v="5627.6247686798106"/>
    <n v="6546.8836074102892"/>
    <n v="2740.853406330325"/>
    <n v="6546.8836074102892"/>
    <n v="6546.8836074102892"/>
    <n v="7547.9849353690215"/>
    <n v="7547.9849353690215"/>
    <n v="7547.9849353690215"/>
    <n v="8558.5665187182967"/>
    <n v="8558.5665187182967"/>
    <n v="8558.5665187182967"/>
    <n v="9534.6556006653846"/>
    <n v="9534.6556006653846"/>
    <n v="9534.6556006653846"/>
    <n v="10522.055921655201"/>
    <n v="6546.8836074102892"/>
    <n v="10522.055921655201"/>
    <n v="10522.055921655201"/>
    <n v="11838.132757708863"/>
    <n v="11838.132757708863"/>
    <n v="11838.132757708863"/>
    <n v="13207.426619610593"/>
    <n v="13207.426619610593"/>
    <n v="13207.426619610593"/>
    <n v="14371.547280314517"/>
    <n v="14371.547280314517"/>
    <n v="14371.547280314517"/>
    <n v="15602.929442408182"/>
    <n v="10522.055921655201"/>
    <n v="15602.929442408182"/>
    <n v="15602.929442408182"/>
    <n v="16984.956845437493"/>
    <n v="16984.956845437493"/>
    <n v="16984.956845437493"/>
    <n v="18380.831041456218"/>
    <n v="18380.831041456218"/>
    <n v="18380.831041456218"/>
    <n v="19729.076699318794"/>
    <n v="19729.076699318794"/>
    <n v="19729.076699318794"/>
    <n v="21092.946572921068"/>
    <n v="15602.929442408182"/>
    <n v="21092.946572921068"/>
    <n v="21092.946572921068"/>
    <n v="21092.946572921068"/>
    <n v="21092.946572921068"/>
    <n v="21092.946572921068"/>
    <n v="21092.946572921068"/>
    <n v="21092.946572921068"/>
    <n v="21092.946572921068"/>
    <n v="21092.946572921068"/>
    <n v="21092.946572921068"/>
    <n v="21092.946572921068"/>
    <n v="21092.946572921068"/>
    <n v="21092.946572921068"/>
  </r>
  <r>
    <s v="DE Florida"/>
    <x v="32"/>
    <s v="Customer Delivery"/>
    <s v="PEF Distribution Maintenance HW-368 "/>
    <s v="AFUDC Not Eligible"/>
    <s v="Maintenance"/>
    <s v="Maintenance"/>
    <s v="Distribution Operations"/>
    <s v="HW - Distribution Highway Jobs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492.30851256595008"/>
    <n v="492.30851256595008"/>
    <n v="492.30851256595008"/>
    <n v="1032.0904687210405"/>
    <n v="1032.0904687210405"/>
    <n v="1032.0904687210405"/>
    <n v="1562.1413330250234"/>
    <n v="1562.1413330250234"/>
    <n v="1562.1413330250234"/>
    <n v="2070.0821402403108"/>
    <n v="0"/>
    <n v="2070.0821402403108"/>
    <n v="2070.0821402403108"/>
    <n v="2775.1363222106306"/>
    <n v="2775.1363222106306"/>
    <n v="2775.1363222106306"/>
    <n v="3520.3708557722575"/>
    <n v="3520.3708557722575"/>
    <n v="3520.3708557722575"/>
    <n v="4250.3716173626253"/>
    <n v="4250.3716173626253"/>
    <n v="4250.3716173626253"/>
    <n v="4944.6594986184937"/>
    <n v="2070.0821402403108"/>
    <n v="4944.6594986184937"/>
    <n v="4944.6594986184937"/>
    <n v="5700.7604906642073"/>
    <n v="5700.7604906642073"/>
    <n v="5700.7604906642073"/>
    <n v="6464.0216275478579"/>
    <n v="6464.0216275478579"/>
    <n v="6464.0216275478579"/>
    <n v="7201.2316407340613"/>
    <n v="7201.2316407340613"/>
    <n v="7201.2316407340613"/>
    <n v="7946.984684303523"/>
    <n v="4944.6594986184937"/>
    <n v="7946.984684303523"/>
    <n v="7946.984684303523"/>
    <n v="8940.9769741525051"/>
    <n v="8940.9769741525051"/>
    <n v="8940.9769741525051"/>
    <n v="9975.1624441658678"/>
    <n v="9975.1624441658678"/>
    <n v="9975.1624441658678"/>
    <n v="10854.38691609208"/>
    <n v="10854.38691609208"/>
    <n v="10854.38691609208"/>
    <n v="11784.411927890682"/>
    <n v="7946.984684303523"/>
    <n v="11784.411927890682"/>
    <n v="11784.411927890682"/>
    <n v="12828.214649235088"/>
    <n v="12828.214649235088"/>
    <n v="12828.214649235088"/>
    <n v="13882.47542674579"/>
    <n v="13882.47542674579"/>
    <n v="13882.47542674579"/>
    <n v="14900.763836681093"/>
    <n v="14900.763836681093"/>
    <n v="14900.763836681093"/>
    <n v="15930.852735428862"/>
    <n v="11784.411927890682"/>
    <n v="15930.852735428862"/>
    <n v="15930.852735428862"/>
    <n v="15930.852735428862"/>
    <n v="15930.852735428862"/>
    <n v="15930.852735428862"/>
    <n v="15930.852735428862"/>
    <n v="15930.852735428862"/>
    <n v="15930.852735428862"/>
    <n v="15930.852735428862"/>
    <n v="15930.852735428862"/>
    <n v="15930.852735428862"/>
    <n v="15930.852735428862"/>
    <n v="15930.852735428862"/>
  </r>
  <r>
    <s v="DE Florida"/>
    <x v="32"/>
    <s v="Customer Delivery"/>
    <s v="PEF Distribution Maintenance HW-369 "/>
    <s v="AFUDC Not Eligible"/>
    <s v="Maintenance"/>
    <s v="Maintenance"/>
    <s v="Distribution Operations"/>
    <s v="HW - Distribution Highway Jobs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303.52855661960831"/>
    <n v="303.52855661960831"/>
    <n v="303.52855661960831"/>
    <n v="636.32645439943849"/>
    <n v="636.32645439943849"/>
    <n v="636.32645439943849"/>
    <n v="963.12473163948823"/>
    <n v="963.12473163948823"/>
    <n v="963.12473163948823"/>
    <n v="1276.2912443586879"/>
    <n v="0"/>
    <n v="1276.2912443586879"/>
    <n v="1276.2912443586879"/>
    <n v="1710.9863039193363"/>
    <n v="1710.9863039193363"/>
    <n v="1710.9863039193363"/>
    <n v="2170.4542118295121"/>
    <n v="2170.4542118295121"/>
    <n v="2170.4542118295121"/>
    <n v="2620.5298693513932"/>
    <n v="2620.5298693513932"/>
    <n v="2620.5298693513932"/>
    <n v="3048.5870592986207"/>
    <n v="1276.2912443586879"/>
    <n v="3048.5870592986207"/>
    <n v="3048.5870592986207"/>
    <n v="3514.7545882290606"/>
    <n v="3514.7545882290606"/>
    <n v="3514.7545882290606"/>
    <n v="3985.3366425483036"/>
    <n v="3985.3366425483036"/>
    <n v="3985.3366425483036"/>
    <n v="4439.8571018059629"/>
    <n v="4439.8571018059629"/>
    <n v="4439.8571018059629"/>
    <n v="4899.644692578112"/>
    <n v="3048.5870592986207"/>
    <n v="4899.644692578112"/>
    <n v="4899.644692578112"/>
    <n v="5512.4820442143273"/>
    <n v="5512.4820442143273"/>
    <n v="5512.4820442143273"/>
    <n v="6150.1001535458745"/>
    <n v="6150.1001535458745"/>
    <n v="6150.1001535458745"/>
    <n v="6692.1783993951185"/>
    <n v="6692.1783993951185"/>
    <n v="6692.1783993951185"/>
    <n v="7265.5772788498962"/>
    <n v="4899.644692578112"/>
    <n v="7265.5772788498962"/>
    <n v="7265.5772788498962"/>
    <n v="7909.1248213329136"/>
    <n v="7909.1248213329136"/>
    <n v="7909.1248213329136"/>
    <n v="8559.1201879184591"/>
    <n v="8559.1201879184591"/>
    <n v="8559.1201879184591"/>
    <n v="9186.9371023146614"/>
    <n v="9186.9371023146614"/>
    <n v="9186.9371023146614"/>
    <n v="9822.0295060538865"/>
    <n v="7265.5772788498962"/>
    <n v="9822.0295060538865"/>
    <n v="9822.0295060538865"/>
    <n v="9822.0295060538865"/>
    <n v="9822.0295060538865"/>
    <n v="9822.0295060538865"/>
    <n v="9822.0295060538865"/>
    <n v="9822.0295060538865"/>
    <n v="9822.0295060538865"/>
    <n v="9822.0295060538865"/>
    <n v="9822.0295060538865"/>
    <n v="9822.0295060538865"/>
    <n v="9822.0295060538865"/>
    <n v="9822.0295060538865"/>
  </r>
  <r>
    <s v="DE Florida"/>
    <x v="32"/>
    <s v="Customer Delivery"/>
    <s v="PEF Distribution Maintenance HW-370 "/>
    <s v="AFUDC Not Eligible"/>
    <s v="Maintenance"/>
    <s v="Maintenance"/>
    <s v="Distribution Operations"/>
    <s v="HW - Distribution Highway Jobs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"/>
    <n v="177.14137268946888"/>
    <n v="177.14137268946888"/>
    <n v="177.14137268946888"/>
    <n v="371.36453606308697"/>
    <n v="371.36453606308697"/>
    <n v="371.36453606308697"/>
    <n v="562.08627924129144"/>
    <n v="562.08627924129144"/>
    <n v="562.08627924129144"/>
    <n v="744.85243001561798"/>
    <n v="0"/>
    <n v="744.85243001561798"/>
    <n v="744.85243001561798"/>
    <n v="998.54348435817747"/>
    <n v="998.54348435817747"/>
    <n v="998.54348435817747"/>
    <n v="1266.6921449666374"/>
    <n v="1266.6921449666374"/>
    <n v="1266.6921449666374"/>
    <n v="1529.3594230490016"/>
    <n v="1529.3594230490016"/>
    <n v="1529.3594230490016"/>
    <n v="1779.1765706061487"/>
    <n v="744.85243001561798"/>
    <n v="1779.1765706061487"/>
    <n v="1779.1765706061487"/>
    <n v="2051.2351765497228"/>
    <n v="2051.2351765497228"/>
    <n v="2051.2351765497228"/>
    <n v="2325.8701301551255"/>
    <n v="2325.8701301551255"/>
    <n v="2325.8701301551255"/>
    <n v="2591.1314253855862"/>
    <n v="2591.1314253855862"/>
    <n v="2591.1314253855862"/>
    <n v="2859.4666551314804"/>
    <n v="1779.1765706061487"/>
    <n v="2859.4666551314804"/>
    <n v="2859.4666551314804"/>
    <n v="3217.1227877643887"/>
    <n v="3217.1227877643887"/>
    <n v="3217.1227877643887"/>
    <n v="3589.2411426123144"/>
    <n v="3589.2411426123144"/>
    <n v="3589.2411426123144"/>
    <n v="3905.601769909651"/>
    <n v="3905.601769909651"/>
    <n v="3905.601769909651"/>
    <n v="4240.2413364019612"/>
    <n v="2859.4666551314804"/>
    <n v="4240.2413364019612"/>
    <n v="4240.2413364019612"/>
    <n v="4615.820149598253"/>
    <n v="4615.820149598253"/>
    <n v="4615.820149598253"/>
    <n v="4995.1619577005349"/>
    <n v="4995.1619577005349"/>
    <n v="4995.1619577005349"/>
    <n v="5361.5602671458792"/>
    <n v="5361.5602671458792"/>
    <n v="5361.5602671458792"/>
    <n v="5732.2046026770849"/>
    <n v="4240.2413364019612"/>
    <n v="5732.2046026770849"/>
    <n v="5732.2046026770849"/>
    <n v="5732.2046026770849"/>
    <n v="5732.2046026770849"/>
    <n v="5732.2046026770849"/>
    <n v="5732.2046026770849"/>
    <n v="5732.2046026770849"/>
    <n v="5732.2046026770849"/>
    <n v="5732.2046026770849"/>
    <n v="5732.2046026770849"/>
    <n v="5732.2046026770849"/>
    <n v="5732.2046026770849"/>
    <n v="5732.2046026770849"/>
  </r>
  <r>
    <s v="DE Florida"/>
    <x v="32"/>
    <s v="Customer Delivery"/>
    <s v="PEF Distribution Maintenance IK-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1337.5214181316849"/>
    <n v="3000.1306281873476"/>
    <n v="5063.1125977656311"/>
    <n v="7301.0264450811765"/>
    <n v="9785.0106255169449"/>
    <n v="12930.012902599445"/>
    <n v="15042.768393549866"/>
    <n v="17021.228689648775"/>
    <n v="18377.317209878853"/>
    <n v="19837.632498256909"/>
    <n v="21000.581464695471"/>
    <n v="22151.811995040582"/>
    <n v="1337.5214181316849"/>
    <n v="23602.496398575979"/>
    <n v="25376.317048008321"/>
    <n v="27461.065190058842"/>
    <n v="29706.528689520317"/>
    <n v="32318.801687301253"/>
    <n v="35324.233399252262"/>
    <n v="37361.670256919781"/>
    <n v="39231.690160836872"/>
    <n v="40635.602557607766"/>
    <n v="42168.381375675468"/>
    <n v="43384.041758822576"/>
    <n v="44564.82733075069"/>
    <n v="23602.496398575979"/>
    <n v="46064.972474175855"/>
    <n v="47943.370982978253"/>
    <n v="49953.879060545783"/>
    <n v="52148.643268991247"/>
    <n v="54466.442592139567"/>
    <n v="56979.812457433523"/>
    <n v="59097.706216264094"/>
    <n v="61039.526718665154"/>
    <n v="62720.287192985728"/>
    <n v="64311.691250375319"/>
    <n v="65633.309235744062"/>
    <n v="66941.367078778727"/>
    <n v="46064.972474175855"/>
    <n v="68548.304102607624"/>
    <n v="70560.421478402175"/>
    <n v="72714.052999132095"/>
    <n v="75065.057420659577"/>
    <n v="77547.855543558951"/>
    <n v="80240.146425423343"/>
    <n v="82508.808166933552"/>
    <n v="84588.862402094936"/>
    <n v="86389.272346566882"/>
    <n v="88093.964796426779"/>
    <n v="89509.665724670413"/>
    <n v="90910.841192264794"/>
    <n v="68548.304102607624"/>
    <n v="92647.188066395975"/>
    <n v="94821.345276067601"/>
    <n v="97148.413047609531"/>
    <n v="99688.748554138045"/>
    <n v="102371.49137222503"/>
    <n v="105280.59781986816"/>
    <n v="107731.95942577989"/>
    <n v="109979.52458588808"/>
    <n v="111924.9251416546"/>
    <n v="113766.8998816581"/>
    <n v="115296.61003520434"/>
    <n v="116810.624956047"/>
    <n v="92647.188066395975"/>
    <n v="116810.624956047"/>
    <n v="116810.624956047"/>
    <n v="116810.624956047"/>
    <n v="116810.624956047"/>
    <n v="116810.624956047"/>
    <n v="116810.624956047"/>
    <n v="116810.624956047"/>
    <n v="116810.624956047"/>
    <n v="116810.624956047"/>
    <n v="116810.624956047"/>
    <n v="116810.624956047"/>
    <n v="116810.624956047"/>
    <n v="116810.624956047"/>
  </r>
  <r>
    <s v="DE Florida"/>
    <x v="32"/>
    <s v="Customer Delivery"/>
    <s v="PEF Distribution Maintenance IK-364 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907.72516226295113"/>
    <n v="2036.0751045657566"/>
    <n v="3436.1428849357708"/>
    <n v="4954.9303096803988"/>
    <n v="6640.7163559287283"/>
    <n v="8775.1103653119826"/>
    <n v="10208.95755074531"/>
    <n v="11551.66367040938"/>
    <n v="12471.989622115056"/>
    <n v="13463.050336454604"/>
    <n v="14252.299783195087"/>
    <n v="15033.596370893316"/>
    <n v="907.72516226295113"/>
    <n v="16018.120968212223"/>
    <n v="17221.94590514704"/>
    <n v="18636.78556294"/>
    <n v="20160.696650847171"/>
    <n v="21933.547461788254"/>
    <n v="23973.220211262204"/>
    <n v="25355.951491042491"/>
    <n v="26625.063220923563"/>
    <n v="27577.845427538188"/>
    <n v="28618.084396785664"/>
    <n v="29443.107086957047"/>
    <n v="30244.461562740609"/>
    <n v="16018.120968212223"/>
    <n v="31262.553292169283"/>
    <n v="32537.351264061854"/>
    <n v="33901.807000023226"/>
    <n v="35391.310398049507"/>
    <n v="36964.313071634075"/>
    <n v="38670.042069968629"/>
    <n v="40107.376403332477"/>
    <n v="41425.21648180364"/>
    <n v="42565.885000150753"/>
    <n v="43645.910700402877"/>
    <n v="44542.842804783097"/>
    <n v="45430.572153802808"/>
    <n v="31262.553292169283"/>
    <n v="46521.139490465685"/>
    <n v="47886.687396222951"/>
    <n v="49348.275595939318"/>
    <n v="50943.81331300475"/>
    <n v="52628.794426894543"/>
    <n v="54455.950347143742"/>
    <n v="55995.605203892621"/>
    <n v="57407.259284740925"/>
    <n v="58629.129369833441"/>
    <n v="59786.039614171044"/>
    <n v="60746.822250908786"/>
    <n v="61697.747007282123"/>
    <n v="46521.139490465685"/>
    <n v="62876.139911275459"/>
    <n v="64351.65811919402"/>
    <n v="65930.950937899237"/>
    <n v="67654.980496309567"/>
    <n v="69475.656507060397"/>
    <n v="71449.956945490499"/>
    <n v="73113.603285150326"/>
    <n v="74638.940690592077"/>
    <n v="75959.210415779948"/>
    <n v="77209.288954402145"/>
    <n v="78247.445337185636"/>
    <n v="79274.949959586476"/>
    <n v="62876.139911275459"/>
    <n v="79274.949959586476"/>
    <n v="79274.949959586476"/>
    <n v="79274.949959586476"/>
    <n v="79274.949959586476"/>
    <n v="79274.949959586476"/>
    <n v="79274.949959586476"/>
    <n v="79274.949959586476"/>
    <n v="79274.949959586476"/>
    <n v="79274.949959586476"/>
    <n v="79274.949959586476"/>
    <n v="79274.949959586476"/>
    <n v="79274.949959586476"/>
    <n v="79274.949959586476"/>
  </r>
  <r>
    <s v="DE Florida"/>
    <x v="32"/>
    <s v="Customer Delivery"/>
    <s v="PEF Distribution Maintenance IK-365 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1172.3131735339205"/>
    <n v="2629.5598784948579"/>
    <n v="4437.7260184268771"/>
    <n v="6399.216764576332"/>
    <n v="8576.3836780171296"/>
    <n v="11332.920919393102"/>
    <n v="13184.712644685276"/>
    <n v="14918.797076522173"/>
    <n v="16107.383977032885"/>
    <n v="17387.323742386256"/>
    <n v="18406.627340087121"/>
    <n v="19415.659941885162"/>
    <n v="1172.3131735339205"/>
    <n v="20687.158412003351"/>
    <n v="22241.879918983585"/>
    <n v="24069.123712836292"/>
    <n v="26037.231591650907"/>
    <n v="28326.841318008224"/>
    <n v="30961.047499916167"/>
    <n v="32746.823814304895"/>
    <n v="34385.862216542133"/>
    <n v="35616.365874211464"/>
    <n v="36959.818604145694"/>
    <n v="38025.322798984933"/>
    <n v="39060.259856683573"/>
    <n v="20687.158412003351"/>
    <n v="40375.109764886773"/>
    <n v="42021.49186177423"/>
    <n v="43783.665590641358"/>
    <n v="45707.336463856525"/>
    <n v="47738.845375265417"/>
    <n v="49941.768306520629"/>
    <n v="51798.063630068042"/>
    <n v="53500.033949752971"/>
    <n v="54973.189907399952"/>
    <n v="56368.02659233255"/>
    <n v="57526.40069657033"/>
    <n v="58672.889582913464"/>
    <n v="40375.109764886773"/>
    <n v="60081.340630153849"/>
    <n v="61844.924879619837"/>
    <n v="63732.543700869239"/>
    <n v="65793.15627651161"/>
    <n v="67969.283632113817"/>
    <n v="70329.027577151821"/>
    <n v="72317.468292800215"/>
    <n v="74140.597962716754"/>
    <n v="75718.624502743434"/>
    <n v="77212.756401271137"/>
    <n v="78453.592492167154"/>
    <n v="79681.697281238812"/>
    <n v="60081.340630153849"/>
    <n v="81203.573706374329"/>
    <n v="83109.182920312815"/>
    <n v="85148.815458007433"/>
    <n v="87375.373282897635"/>
    <n v="89726.748523856397"/>
    <n v="92276.527365191345"/>
    <n v="94425.101185952881"/>
    <n v="96395.051132063803"/>
    <n v="98100.159303348992"/>
    <n v="99714.616629975688"/>
    <n v="101055.37973132162"/>
    <n v="102382.38624693318"/>
    <n v="81203.573706374329"/>
    <n v="102382.38624693318"/>
    <n v="102382.38624693318"/>
    <n v="102382.38624693318"/>
    <n v="102382.38624693318"/>
    <n v="102382.38624693318"/>
    <n v="102382.38624693318"/>
    <n v="102382.38624693318"/>
    <n v="102382.38624693318"/>
    <n v="102382.38624693318"/>
    <n v="102382.38624693318"/>
    <n v="102382.38624693318"/>
    <n v="102382.38624693318"/>
    <n v="102382.38624693318"/>
  </r>
  <r>
    <s v="DE Florida"/>
    <x v="32"/>
    <s v="Customer Delivery"/>
    <s v="PEF Distribution Maintenance IK-366 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429.44233932075213"/>
    <n v="963.26167025892437"/>
    <n v="1625.6299815116458"/>
    <n v="2344.1642380560679"/>
    <n v="3141.7050944650346"/>
    <n v="4151.481174855574"/>
    <n v="4829.8304320314946"/>
    <n v="5465.0610954751892"/>
    <n v="5900.4648344800498"/>
    <n v="6369.3329999430925"/>
    <n v="6742.7247960577615"/>
    <n v="7112.3541158928483"/>
    <n v="429.44233932075213"/>
    <n v="7578.130061926362"/>
    <n v="8147.6564103655037"/>
    <n v="8817.0132572018974"/>
    <n v="9537.9715050444429"/>
    <n v="10376.702468080903"/>
    <n v="11341.666174495316"/>
    <n v="11995.832633823684"/>
    <n v="12596.245988875809"/>
    <n v="13047.004695015152"/>
    <n v="13539.138960955919"/>
    <n v="13929.454982577081"/>
    <n v="14308.573635460649"/>
    <n v="7578.130061926362"/>
    <n v="14790.23010165246"/>
    <n v="15393.333602547051"/>
    <n v="16038.853951118292"/>
    <n v="16743.534013175798"/>
    <n v="17487.717358515598"/>
    <n v="18294.693172060179"/>
    <n v="18974.692189567861"/>
    <n v="19598.158795625608"/>
    <n v="20137.806011846125"/>
    <n v="20648.763273498465"/>
    <n v="21073.099446086955"/>
    <n v="21493.081819800507"/>
    <n v="14790.23010165246"/>
    <n v="22009.026301361151"/>
    <n v="22655.063352533121"/>
    <n v="23346.536809151894"/>
    <n v="24101.381423112904"/>
    <n v="24898.541468182255"/>
    <n v="25762.964032760538"/>
    <n v="26491.370615409905"/>
    <n v="27159.220374338998"/>
    <n v="27737.283833965972"/>
    <n v="28284.61496718464"/>
    <n v="28739.158655354313"/>
    <n v="29189.038606767055"/>
    <n v="22009.026301361151"/>
    <n v="29746.533128642259"/>
    <n v="30444.59683477466"/>
    <n v="31191.756030897908"/>
    <n v="32007.389790323636"/>
    <n v="32868.746727100399"/>
    <n v="33802.782968519256"/>
    <n v="34589.84958913031"/>
    <n v="35311.482623972413"/>
    <n v="35936.098689374376"/>
    <n v="36527.5074926979"/>
    <n v="37018.65649256904"/>
    <n v="37504.766173176176"/>
    <n v="29746.533128642259"/>
    <n v="37504.766173176176"/>
    <n v="37504.766173176176"/>
    <n v="37504.766173176176"/>
    <n v="37504.766173176176"/>
    <n v="37504.766173176176"/>
    <n v="37504.766173176176"/>
    <n v="37504.766173176176"/>
    <n v="37504.766173176176"/>
    <n v="37504.766173176176"/>
    <n v="37504.766173176176"/>
    <n v="37504.766173176176"/>
    <n v="37504.766173176176"/>
    <n v="37504.766173176176"/>
  </r>
  <r>
    <s v="DE Florida"/>
    <x v="32"/>
    <s v="Customer Delivery"/>
    <s v="PEF Distribution Maintenance IK-367 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1296.325531946638"/>
    <n v="2907.7260967730244"/>
    <n v="4907.1678723263976"/>
    <n v="7076.1535941583625"/>
    <n v="9483.6306411789392"/>
    <n v="12531.76631552742"/>
    <n v="14579.448579565627"/>
    <n v="16496.971963496366"/>
    <n v="17811.292727652457"/>
    <n v="19226.630057846975"/>
    <n v="20353.759999176145"/>
    <n v="21469.532434228029"/>
    <n v="1296.325531946638"/>
    <n v="22875.535512464026"/>
    <n v="24594.722185500854"/>
    <n v="26615.259731728263"/>
    <n v="28791.562575141546"/>
    <n v="31323.377122207596"/>
    <n v="34236.241028466633"/>
    <n v="36210.924485882118"/>
    <n v="38023.347460074408"/>
    <n v="39384.019117274991"/>
    <n v="40869.588088173172"/>
    <n v="42047.805925649678"/>
    <n v="43192.223101998723"/>
    <n v="22875.535512464026"/>
    <n v="44646.163520959795"/>
    <n v="46466.707037588036"/>
    <n v="48415.291125890937"/>
    <n v="50542.456225037335"/>
    <n v="52788.866936517989"/>
    <n v="55224.8245843267"/>
    <n v="57277.486856724201"/>
    <n v="59159.498958807868"/>
    <n v="60788.491725885928"/>
    <n v="62330.88026880681"/>
    <n v="63611.792196412811"/>
    <n v="64879.561636365012"/>
    <n v="44646.163520959795"/>
    <n v="66437.004727728388"/>
    <n v="68387.148547600387"/>
    <n v="70474.447852778598"/>
    <n v="72753.04093998512"/>
    <n v="75159.368460242273"/>
    <n v="77768.736327011124"/>
    <n v="79967.522902689467"/>
    <n v="81983.511115154834"/>
    <n v="83728.468128441207"/>
    <n v="85380.655762159149"/>
    <n v="86752.752862066744"/>
    <n v="88110.771887972936"/>
    <n v="66437.004727728388"/>
    <n v="89793.638984333986"/>
    <n v="91900.831783758535"/>
    <n v="94156.225473852683"/>
    <n v="96618.31821657937"/>
    <n v="99218.432101552127"/>
    <n v="102037.93757795644"/>
    <n v="104413.79683127289"/>
    <n v="106592.13660382906"/>
    <n v="108477.61849302826"/>
    <n v="110262.8600991049"/>
    <n v="111745.45492086853"/>
    <n v="113212.83792575382"/>
    <n v="89793.638984333986"/>
    <n v="113212.83792575382"/>
    <n v="113212.83792575382"/>
    <n v="113212.83792575382"/>
    <n v="113212.83792575382"/>
    <n v="113212.83792575382"/>
    <n v="113212.83792575382"/>
    <n v="113212.83792575382"/>
    <n v="113212.83792575382"/>
    <n v="113212.83792575382"/>
    <n v="113212.83792575382"/>
    <n v="113212.83792575382"/>
    <n v="113212.83792575382"/>
    <n v="113212.83792575382"/>
  </r>
  <r>
    <s v="DE Florida"/>
    <x v="32"/>
    <s v="Customer Delivery"/>
    <s v="PEF Distribution Maintenance IK-368 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979.0747383360216"/>
    <n v="2196.1159424792222"/>
    <n v="3706.232718686183"/>
    <n v="5344.4008143714427"/>
    <n v="7162.6940607615597"/>
    <n v="9464.8570315810539"/>
    <n v="11011.408362594299"/>
    <n v="12459.654701271267"/>
    <n v="13452.320684115379"/>
    <n v="14521.281367267644"/>
    <n v="15372.56788842441"/>
    <n v="16215.276434981013"/>
    <n v="979.0747383360216"/>
    <n v="17277.187245189612"/>
    <n v="18575.635976293986"/>
    <n v="20101.685738192951"/>
    <n v="21745.380230389776"/>
    <n v="23657.581760094788"/>
    <n v="25857.578131798124"/>
    <n v="27348.995713045853"/>
    <n v="28717.86295007915"/>
    <n v="29745.536334506283"/>
    <n v="30867.540812253552"/>
    <n v="31757.41244750391"/>
    <n v="32621.755484702771"/>
    <n v="17277.187245189612"/>
    <n v="33719.87189155379"/>
    <n v="35094.87232411914"/>
    <n v="36566.577855920259"/>
    <n v="38173.160123660404"/>
    <n v="39869.804928793106"/>
    <n v="41709.608695555697"/>
    <n v="43259.921273463427"/>
    <n v="44681.347034958526"/>
    <n v="45911.675087498865"/>
    <n v="47076.593637552469"/>
    <n v="48044.026955377427"/>
    <n v="49001.534157158523"/>
    <n v="33719.87189155379"/>
    <n v="50177.822943864776"/>
    <n v="51650.706492869336"/>
    <n v="53227.17935457213"/>
    <n v="54948.130516647077"/>
    <n v="56765.555560886285"/>
    <n v="58736.330723775158"/>
    <n v="60397.006486294697"/>
    <n v="61919.620276554655"/>
    <n v="63237.53255174178"/>
    <n v="64485.378972490202"/>
    <n v="65521.681641809948"/>
    <n v="66547.351575540146"/>
    <n v="50177.822943864776"/>
    <n v="67818.369249279684"/>
    <n v="69409.867054327216"/>
    <n v="71113.296426467772"/>
    <n v="72972.839225277174"/>
    <n v="74936.625140803168"/>
    <n v="77066.110766533457"/>
    <n v="78860.524067389255"/>
    <n v="80505.756989415953"/>
    <n v="81929.803374225565"/>
    <n v="83278.141361298418"/>
    <n v="84397.899555829092"/>
    <n v="85506.168733702492"/>
    <n v="67818.369249279684"/>
    <n v="85506.168733702492"/>
    <n v="85506.168733702492"/>
    <n v="85506.168733702492"/>
    <n v="85506.168733702492"/>
    <n v="85506.168733702492"/>
    <n v="85506.168733702492"/>
    <n v="85506.168733702492"/>
    <n v="85506.168733702492"/>
    <n v="85506.168733702492"/>
    <n v="85506.168733702492"/>
    <n v="85506.168733702492"/>
    <n v="85506.168733702492"/>
    <n v="85506.168733702492"/>
  </r>
  <r>
    <s v="DE Florida"/>
    <x v="32"/>
    <s v="Customer Delivery"/>
    <s v="PEF Distribution Maintenance IK-369 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603.64006423724641"/>
    <n v="1353.9962953631295"/>
    <n v="2285.045736332836"/>
    <n v="3295.0441111162227"/>
    <n v="4416.0970900935845"/>
    <n v="5835.4757638319188"/>
    <n v="6788.9886145318123"/>
    <n v="7681.8923722123509"/>
    <n v="8293.912000732782"/>
    <n v="8952.9704670371866"/>
    <n v="9477.8238109082758"/>
    <n v="9997.3884787100924"/>
    <n v="603.64006423724641"/>
    <n v="10652.100406808626"/>
    <n v="11452.647744782747"/>
    <n v="12393.520530314438"/>
    <n v="13406.926157082396"/>
    <n v="14585.877476148644"/>
    <n v="15942.266216597323"/>
    <n v="16861.786830599685"/>
    <n v="17705.750089522469"/>
    <n v="18339.35322879333"/>
    <n v="19031.115388005936"/>
    <n v="19579.758050340744"/>
    <n v="20112.661276282899"/>
    <n v="10652.100406808626"/>
    <n v="20789.695451935408"/>
    <n v="21637.440079532091"/>
    <n v="22544.807399890677"/>
    <n v="23535.331805565045"/>
    <n v="24581.383489932574"/>
    <n v="25715.698594252372"/>
    <n v="26671.530409203006"/>
    <n v="27547.898171929308"/>
    <n v="28306.446294548161"/>
    <n v="29024.666753979702"/>
    <n v="29621.129401059748"/>
    <n v="30211.472187120275"/>
    <n v="20789.695451935408"/>
    <n v="30936.702867645934"/>
    <n v="31844.796484325438"/>
    <n v="32816.757196051978"/>
    <n v="33877.794754624498"/>
    <n v="34998.312451072728"/>
    <n v="36213.376837214746"/>
    <n v="37237.252119369645"/>
    <n v="38176.006486296843"/>
    <n v="38988.553904081382"/>
    <n v="39757.902825144316"/>
    <n v="40396.826275401603"/>
    <n v="41029.194204468338"/>
    <n v="30936.702867645934"/>
    <n v="41812.829161210007"/>
    <n v="42794.053371840811"/>
    <n v="43844.288022333487"/>
    <n v="44990.773056185899"/>
    <n v="46201.528282299667"/>
    <n v="47514.444231998044"/>
    <n v="48620.774237036952"/>
    <n v="49635.128369414313"/>
    <n v="50513.111854785653"/>
    <n v="51344.417982153871"/>
    <n v="52034.795214872029"/>
    <n v="52718.088993711273"/>
    <n v="41812.829161210007"/>
    <n v="52718.088993711273"/>
    <n v="52718.088993711273"/>
    <n v="52718.088993711273"/>
    <n v="52718.088993711273"/>
    <n v="52718.088993711273"/>
    <n v="52718.088993711273"/>
    <n v="52718.088993711273"/>
    <n v="52718.088993711273"/>
    <n v="52718.088993711273"/>
    <n v="52718.088993711273"/>
    <n v="52718.088993711273"/>
    <n v="52718.088993711273"/>
    <n v="52718.088993711273"/>
  </r>
  <r>
    <s v="DE Florida"/>
    <x v="32"/>
    <s v="Customer Delivery"/>
    <s v="PEF Distribution Maintenance IK-370 "/>
    <s v="AFUDC Not Eligible"/>
    <s v="Maintenance"/>
    <s v="Maintenance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352.2885318607851"/>
    <n v="790.20163719773632"/>
    <n v="1333.5685541426506"/>
    <n v="1923.0106169119908"/>
    <n v="2577.2649176120776"/>
    <n v="3405.6241647035049"/>
    <n v="3962.1008835043222"/>
    <n v="4483.2057148804997"/>
    <n v="4840.3846186265346"/>
    <n v="5225.0157146393194"/>
    <n v="5531.3237695697144"/>
    <n v="5834.5453164329456"/>
    <n v="352.2885318607851"/>
    <n v="6216.6397425758169"/>
    <n v="6683.8447262879654"/>
    <n v="7232.9446153113258"/>
    <n v="7824.3751739914569"/>
    <n v="8512.4193478883517"/>
    <n v="9304.0172326459815"/>
    <n v="9840.655846141497"/>
    <n v="10333.198662705603"/>
    <n v="10702.973853154839"/>
    <n v="11106.691051372609"/>
    <n v="11426.88271770004"/>
    <n v="11737.888739688093"/>
    <n v="6216.6397425758169"/>
    <n v="12133.010584460904"/>
    <n v="12627.760234032748"/>
    <n v="13157.306100991553"/>
    <n v="13735.383020203717"/>
    <n v="14345.866044722621"/>
    <n v="15007.860213836084"/>
    <n v="15565.690296271508"/>
    <n v="16077.144606202184"/>
    <n v="16519.838556281222"/>
    <n v="16938.997002176013"/>
    <n v="17287.096743559385"/>
    <n v="17631.624891568674"/>
    <n v="12133.010584460904"/>
    <n v="18054.874551157816"/>
    <n v="18584.84428969134"/>
    <n v="19152.087308249382"/>
    <n v="19771.316192983839"/>
    <n v="20425.25809908408"/>
    <n v="21134.378109617475"/>
    <n v="21731.918831860083"/>
    <n v="22279.78239708014"/>
    <n v="22753.990710672268"/>
    <n v="23202.988081700671"/>
    <n v="23575.868242574325"/>
    <n v="23944.922555773799"/>
    <n v="18054.874551157816"/>
    <n v="24402.257356395668"/>
    <n v="24974.906617219956"/>
    <n v="25587.830849806971"/>
    <n v="26256.92747427736"/>
    <n v="26963.532629104782"/>
    <n v="27729.759491399436"/>
    <n v="28375.421362304533"/>
    <n v="28967.40547544268"/>
    <n v="29479.802732325086"/>
    <n v="29964.958759050183"/>
    <n v="30367.867704551856"/>
    <n v="30766.642697197596"/>
    <n v="24402.257356395668"/>
    <n v="30766.642697197596"/>
    <n v="30766.642697197596"/>
    <n v="30766.642697197596"/>
    <n v="30766.642697197596"/>
    <n v="30766.642697197596"/>
    <n v="30766.642697197596"/>
    <n v="30766.642697197596"/>
    <n v="30766.642697197596"/>
    <n v="30766.642697197596"/>
    <n v="30766.642697197596"/>
    <n v="30766.642697197596"/>
    <n v="30766.642697197596"/>
    <n v="30766.642697197596"/>
  </r>
  <r>
    <s v="DE Florida"/>
    <x v="32"/>
    <s v="Customer Delivery"/>
    <s v="PEF Distribution Maintenance IK_Annual-362"/>
    <s v="AFUDC Not Eligible"/>
    <s v="Maintenance"/>
    <s v="Maintenance"/>
    <s v="Distribution Operations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9.022405271872"/>
    <n v="0"/>
    <n v="399.022405271872"/>
    <n v="399.022405271872"/>
    <n v="399.022405271872"/>
    <n v="399.022405271872"/>
    <n v="399.022405271872"/>
    <n v="399.022405271872"/>
    <n v="399.022405271872"/>
    <n v="399.022405271872"/>
    <n v="399.022405271872"/>
    <n v="399.022405271872"/>
    <n v="399.022405271872"/>
    <n v="817.53648275686407"/>
    <n v="399.022405271872"/>
    <n v="817.53648275686407"/>
    <n v="817.53648275686407"/>
    <n v="817.53648275686407"/>
    <n v="817.53648275686407"/>
    <n v="817.53648275686407"/>
    <n v="817.53648275686407"/>
    <n v="817.53648275686407"/>
    <n v="817.53648275686407"/>
    <n v="817.53648275686407"/>
    <n v="817.53648275686407"/>
    <n v="817.53648275686407"/>
    <n v="1238.631953156864"/>
    <n v="817.53648275686407"/>
    <n v="1238.631953156864"/>
    <n v="1238.631953156864"/>
    <n v="1238.631953156864"/>
    <n v="1238.631953156864"/>
    <n v="1238.631953156864"/>
    <n v="1238.631953156864"/>
    <n v="1238.631953156864"/>
    <n v="1238.631953156864"/>
    <n v="1238.631953156864"/>
    <n v="1238.631953156864"/>
    <n v="1238.631953156864"/>
    <n v="1670.254810316864"/>
    <n v="1238.631953156864"/>
    <n v="1670.254810316864"/>
    <n v="1670.254810316864"/>
    <n v="1670.254810316864"/>
    <n v="1670.254810316864"/>
    <n v="1670.254810316864"/>
    <n v="1670.254810316864"/>
    <n v="1670.254810316864"/>
    <n v="1670.254810316864"/>
    <n v="1670.254810316864"/>
    <n v="1670.254810316864"/>
    <n v="1670.254810316864"/>
    <n v="2114.8263536640638"/>
    <n v="1670.254810316864"/>
    <n v="2114.8263536640638"/>
    <n v="2114.8263536640638"/>
    <n v="2114.8263536640638"/>
    <n v="2114.8263536640638"/>
    <n v="2114.8263536640638"/>
    <n v="2114.8263536640638"/>
    <n v="2114.8263536640638"/>
    <n v="2114.8263536640638"/>
    <n v="2114.8263536640638"/>
    <n v="2114.8263536640638"/>
    <n v="2114.8263536640638"/>
    <n v="2114.8263536640638"/>
    <n v="2114.8263536640638"/>
  </r>
  <r>
    <s v="DE Florida"/>
    <x v="32"/>
    <s v="Customer Delivery"/>
    <s v="PEF Distribution Maintenance IK_Annual-364"/>
    <s v="AFUDC Not Eligible"/>
    <s v="Maintenance"/>
    <s v="Maintenance"/>
    <s v="Distribution Opera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.80140374716797"/>
    <n v="0"/>
    <n v="270.80140374716797"/>
    <n v="270.80140374716797"/>
    <n v="270.80140374716797"/>
    <n v="270.80140374716797"/>
    <n v="270.80140374716797"/>
    <n v="270.80140374716797"/>
    <n v="270.80140374716797"/>
    <n v="270.80140374716797"/>
    <n v="270.80140374716797"/>
    <n v="270.80140374716797"/>
    <n v="270.80140374716797"/>
    <n v="554.8310676796159"/>
    <n v="270.80140374716797"/>
    <n v="554.8310676796159"/>
    <n v="554.8310676796159"/>
    <n v="554.8310676796159"/>
    <n v="554.8310676796159"/>
    <n v="554.8310676796159"/>
    <n v="554.8310676796159"/>
    <n v="554.8310676796159"/>
    <n v="554.8310676796159"/>
    <n v="554.8310676796159"/>
    <n v="554.8310676796159"/>
    <n v="554.8310676796159"/>
    <n v="840.61262527961594"/>
    <n v="554.8310676796159"/>
    <n v="840.61262527961594"/>
    <n v="840.61262527961594"/>
    <n v="840.61262527961594"/>
    <n v="840.61262527961594"/>
    <n v="840.61262527961594"/>
    <n v="840.61262527961594"/>
    <n v="840.61262527961594"/>
    <n v="840.61262527961594"/>
    <n v="840.61262527961594"/>
    <n v="840.61262527961594"/>
    <n v="840.61262527961594"/>
    <n v="1133.5387218196161"/>
    <n v="840.61262527961594"/>
    <n v="1133.5387218196161"/>
    <n v="1133.5387218196161"/>
    <n v="1133.5387218196161"/>
    <n v="1133.5387218196161"/>
    <n v="1133.5387218196161"/>
    <n v="1133.5387218196161"/>
    <n v="1133.5387218196161"/>
    <n v="1133.5387218196161"/>
    <n v="1133.5387218196161"/>
    <n v="1133.5387218196161"/>
    <n v="1133.5387218196161"/>
    <n v="1435.2526015764161"/>
    <n v="1133.5387218196161"/>
    <n v="1435.2526015764161"/>
    <n v="1435.2526015764161"/>
    <n v="1435.2526015764161"/>
    <n v="1435.2526015764161"/>
    <n v="1435.2526015764161"/>
    <n v="1435.2526015764161"/>
    <n v="1435.2526015764161"/>
    <n v="1435.2526015764161"/>
    <n v="1435.2526015764161"/>
    <n v="1435.2526015764161"/>
    <n v="1435.2526015764161"/>
    <n v="1435.2526015764161"/>
    <n v="1435.2526015764161"/>
  </r>
  <r>
    <s v="DE Florida"/>
    <x v="32"/>
    <s v="Customer Delivery"/>
    <s v="PEF Distribution Maintenance IK_Annual-365"/>
    <s v="AFUDC Not Eligible"/>
    <s v="Maintenance"/>
    <s v="Maintenance"/>
    <s v="Distribution Operations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9.73587405338407"/>
    <n v="0"/>
    <n v="349.73587405338407"/>
    <n v="349.73587405338407"/>
    <n v="349.73587405338407"/>
    <n v="349.73587405338407"/>
    <n v="349.73587405338407"/>
    <n v="349.73587405338407"/>
    <n v="349.73587405338407"/>
    <n v="349.73587405338407"/>
    <n v="349.73587405338407"/>
    <n v="349.73587405338407"/>
    <n v="349.73587405338407"/>
    <n v="716.55584395740811"/>
    <n v="349.73587405338407"/>
    <n v="716.55584395740811"/>
    <n v="716.55584395740811"/>
    <n v="716.55584395740811"/>
    <n v="716.55584395740811"/>
    <n v="716.55584395740811"/>
    <n v="716.55584395740811"/>
    <n v="716.55584395740811"/>
    <n v="716.55584395740811"/>
    <n v="716.55584395740811"/>
    <n v="716.55584395740811"/>
    <n v="716.55584395740811"/>
    <n v="1085.6383577574081"/>
    <n v="716.55584395740811"/>
    <n v="1085.6383577574081"/>
    <n v="1085.6383577574081"/>
    <n v="1085.6383577574081"/>
    <n v="1085.6383577574081"/>
    <n v="1085.6383577574081"/>
    <n v="1085.6383577574081"/>
    <n v="1085.6383577574081"/>
    <n v="1085.6383577574081"/>
    <n v="1085.6383577574081"/>
    <n v="1085.6383577574081"/>
    <n v="1085.6383577574081"/>
    <n v="1463.947934402408"/>
    <n v="1085.6383577574081"/>
    <n v="1463.947934402408"/>
    <n v="1463.947934402408"/>
    <n v="1463.947934402408"/>
    <n v="1463.947934402408"/>
    <n v="1463.947934402408"/>
    <n v="1463.947934402408"/>
    <n v="1463.947934402408"/>
    <n v="1463.947934402408"/>
    <n v="1463.947934402408"/>
    <n v="1463.947934402408"/>
    <n v="1463.947934402408"/>
    <n v="1853.606798760808"/>
    <n v="1463.947934402408"/>
    <n v="1853.606798760808"/>
    <n v="1853.606798760808"/>
    <n v="1853.606798760808"/>
    <n v="1853.606798760808"/>
    <n v="1853.606798760808"/>
    <n v="1853.606798760808"/>
    <n v="1853.606798760808"/>
    <n v="1853.606798760808"/>
    <n v="1853.606798760808"/>
    <n v="1853.606798760808"/>
    <n v="1853.606798760808"/>
    <n v="1853.606798760808"/>
    <n v="1853.606798760808"/>
  </r>
  <r>
    <s v="DE Florida"/>
    <x v="32"/>
    <s v="Customer Delivery"/>
    <s v="PEF Distribution Maintenance IK_Annual-366"/>
    <s v="AFUDC Not Eligible"/>
    <s v="Maintenance"/>
    <s v="Maintenance"/>
    <s v="Distribution Operations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.11541769604401"/>
    <n v="0"/>
    <n v="128.11541769604401"/>
    <n v="128.11541769604401"/>
    <n v="128.11541769604401"/>
    <n v="128.11541769604401"/>
    <n v="128.11541769604401"/>
    <n v="128.11541769604401"/>
    <n v="128.11541769604401"/>
    <n v="128.11541769604401"/>
    <n v="128.11541769604401"/>
    <n v="128.11541769604401"/>
    <n v="128.11541769604401"/>
    <n v="262.48908980132802"/>
    <n v="128.11541769604401"/>
    <n v="262.48908980132802"/>
    <n v="262.48908980132802"/>
    <n v="262.48908980132802"/>
    <n v="262.48908980132802"/>
    <n v="262.48908980132802"/>
    <n v="262.48908980132802"/>
    <n v="262.48908980132802"/>
    <n v="262.48908980132802"/>
    <n v="262.48908980132802"/>
    <n v="262.48908980132802"/>
    <n v="262.48908980132802"/>
    <n v="397.69157810132799"/>
    <n v="262.48908980132802"/>
    <n v="397.69157810132799"/>
    <n v="397.69157810132799"/>
    <n v="397.69157810132799"/>
    <n v="397.69157810132799"/>
    <n v="397.69157810132799"/>
    <n v="397.69157810132799"/>
    <n v="397.69157810132799"/>
    <n v="397.69157810132799"/>
    <n v="397.69157810132799"/>
    <n v="397.69157810132799"/>
    <n v="397.69157810132799"/>
    <n v="536.27412860882805"/>
    <n v="397.69157810132799"/>
    <n v="536.27412860882805"/>
    <n v="536.27412860882805"/>
    <n v="536.27412860882805"/>
    <n v="536.27412860882805"/>
    <n v="536.27412860882805"/>
    <n v="536.27412860882805"/>
    <n v="536.27412860882805"/>
    <n v="536.27412860882805"/>
    <n v="536.27412860882805"/>
    <n v="536.27412860882805"/>
    <n v="536.27412860882805"/>
    <n v="679.01415578322803"/>
    <n v="536.27412860882805"/>
    <n v="679.01415578322803"/>
    <n v="679.01415578322803"/>
    <n v="679.01415578322803"/>
    <n v="679.01415578322803"/>
    <n v="679.01415578322803"/>
    <n v="679.01415578322803"/>
    <n v="679.01415578322803"/>
    <n v="679.01415578322803"/>
    <n v="679.01415578322803"/>
    <n v="679.01415578322803"/>
    <n v="679.01415578322803"/>
    <n v="679.01415578322803"/>
    <n v="679.01415578322803"/>
  </r>
  <r>
    <s v="DE Florida"/>
    <x v="32"/>
    <s v="Customer Delivery"/>
    <s v="PEF Distribution Maintenance IK_Annual-367"/>
    <s v="AFUDC Not Eligible"/>
    <s v="Maintenance"/>
    <s v="Maintenance"/>
    <s v="Distribution Operations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6.732447615848"/>
    <n v="0"/>
    <n v="386.732447615848"/>
    <n v="386.732447615848"/>
    <n v="386.732447615848"/>
    <n v="386.732447615848"/>
    <n v="386.732447615848"/>
    <n v="386.732447615848"/>
    <n v="386.732447615848"/>
    <n v="386.732447615848"/>
    <n v="386.732447615848"/>
    <n v="386.732447615848"/>
    <n v="386.732447615848"/>
    <n v="792.35622063977598"/>
    <n v="386.732447615848"/>
    <n v="792.35622063977598"/>
    <n v="792.35622063977598"/>
    <n v="792.35622063977598"/>
    <n v="792.35622063977598"/>
    <n v="792.35622063977598"/>
    <n v="792.35622063977598"/>
    <n v="792.35622063977598"/>
    <n v="792.35622063977598"/>
    <n v="792.35622063977598"/>
    <n v="792.35622063977598"/>
    <n v="792.35622063977598"/>
    <n v="1200.4818792397759"/>
    <n v="792.35622063977598"/>
    <n v="1200.4818792397759"/>
    <n v="1200.4818792397759"/>
    <n v="1200.4818792397759"/>
    <n v="1200.4818792397759"/>
    <n v="1200.4818792397759"/>
    <n v="1200.4818792397759"/>
    <n v="1200.4818792397759"/>
    <n v="1200.4818792397759"/>
    <n v="1200.4818792397759"/>
    <n v="1200.4818792397759"/>
    <n v="1200.4818792397759"/>
    <n v="1618.8106793047759"/>
    <n v="1200.4818792397759"/>
    <n v="1618.8106793047759"/>
    <n v="1618.8106793047759"/>
    <n v="1618.8106793047759"/>
    <n v="1618.8106793047759"/>
    <n v="1618.8106793047759"/>
    <n v="1618.8106793047759"/>
    <n v="1618.8106793047759"/>
    <n v="1618.8106793047759"/>
    <n v="1618.8106793047759"/>
    <n v="1618.8106793047759"/>
    <n v="1618.8106793047759"/>
    <n v="2049.689343829576"/>
    <n v="1618.8106793047759"/>
    <n v="2049.689343829576"/>
    <n v="2049.689343829576"/>
    <n v="2049.689343829576"/>
    <n v="2049.689343829576"/>
    <n v="2049.689343829576"/>
    <n v="2049.689343829576"/>
    <n v="2049.689343829576"/>
    <n v="2049.689343829576"/>
    <n v="2049.689343829576"/>
    <n v="2049.689343829576"/>
    <n v="2049.689343829576"/>
    <n v="2049.689343829576"/>
    <n v="2049.689343829576"/>
  </r>
  <r>
    <s v="DE Florida"/>
    <x v="32"/>
    <s v="Customer Delivery"/>
    <s v="PEF Distribution Maintenance IK_Annual-368"/>
    <s v="AFUDC Not Eligible"/>
    <s v="Maintenance"/>
    <s v="Maintenance"/>
    <s v="Distribution Operations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.08710360502397"/>
    <n v="0"/>
    <n v="292.08710360502397"/>
    <n v="292.08710360502397"/>
    <n v="292.08710360502397"/>
    <n v="292.08710360502397"/>
    <n v="292.08710360502397"/>
    <n v="292.08710360502397"/>
    <n v="292.08710360502397"/>
    <n v="292.08710360502397"/>
    <n v="292.08710360502397"/>
    <n v="292.08710360502397"/>
    <n v="292.08710360502397"/>
    <n v="598.44224330508791"/>
    <n v="292.08710360502397"/>
    <n v="598.44224330508791"/>
    <n v="598.44224330508791"/>
    <n v="598.44224330508791"/>
    <n v="598.44224330508791"/>
    <n v="598.44224330508791"/>
    <n v="598.44224330508791"/>
    <n v="598.44224330508791"/>
    <n v="598.44224330508791"/>
    <n v="598.44224330508791"/>
    <n v="598.44224330508791"/>
    <n v="598.44224330508791"/>
    <n v="906.68698010508797"/>
    <n v="598.44224330508791"/>
    <n v="906.68698010508797"/>
    <n v="906.68698010508797"/>
    <n v="906.68698010508797"/>
    <n v="906.68698010508797"/>
    <n v="906.68698010508797"/>
    <n v="906.68698010508797"/>
    <n v="906.68698010508797"/>
    <n v="906.68698010508797"/>
    <n v="906.68698010508797"/>
    <n v="906.68698010508797"/>
    <n v="906.68698010508797"/>
    <n v="1222.637835325088"/>
    <n v="906.68698010508797"/>
    <n v="1222.637835325088"/>
    <n v="1222.637835325088"/>
    <n v="1222.637835325088"/>
    <n v="1222.637835325088"/>
    <n v="1222.637835325088"/>
    <n v="1222.637835325088"/>
    <n v="1222.637835325088"/>
    <n v="1222.637835325088"/>
    <n v="1222.637835325088"/>
    <n v="1222.637835325088"/>
    <n v="1222.637835325088"/>
    <n v="1548.067216547488"/>
    <n v="1222.637835325088"/>
    <n v="1548.067216547488"/>
    <n v="1548.067216547488"/>
    <n v="1548.067216547488"/>
    <n v="1548.067216547488"/>
    <n v="1548.067216547488"/>
    <n v="1548.067216547488"/>
    <n v="1548.067216547488"/>
    <n v="1548.067216547488"/>
    <n v="1548.067216547488"/>
    <n v="1548.067216547488"/>
    <n v="1548.067216547488"/>
    <n v="1548.067216547488"/>
    <n v="1548.067216547488"/>
  </r>
  <r>
    <s v="DE Florida"/>
    <x v="32"/>
    <s v="Customer Delivery"/>
    <s v="PEF Distribution Maintenance IK_Annual-369"/>
    <s v="AFUDC Not Eligible"/>
    <s v="Maintenance"/>
    <s v="Maintenance"/>
    <s v="Distribution Operations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0.083778162496"/>
    <n v="0"/>
    <n v="180.083778162496"/>
    <n v="180.083778162496"/>
    <n v="180.083778162496"/>
    <n v="180.083778162496"/>
    <n v="180.083778162496"/>
    <n v="180.083778162496"/>
    <n v="180.083778162496"/>
    <n v="180.083778162496"/>
    <n v="180.083778162496"/>
    <n v="180.083778162496"/>
    <n v="180.083778162496"/>
    <n v="368.96439060915202"/>
    <n v="180.083778162496"/>
    <n v="368.96439060915202"/>
    <n v="368.96439060915202"/>
    <n v="368.96439060915202"/>
    <n v="368.96439060915202"/>
    <n v="368.96439060915202"/>
    <n v="368.96439060915202"/>
    <n v="368.96439060915202"/>
    <n v="368.96439060915202"/>
    <n v="368.96439060915202"/>
    <n v="368.96439060915202"/>
    <n v="368.96439060915202"/>
    <n v="559.01001780915203"/>
    <n v="368.96439060915202"/>
    <n v="559.01001780915203"/>
    <n v="559.01001780915203"/>
    <n v="559.01001780915203"/>
    <n v="559.01001780915203"/>
    <n v="559.01001780915203"/>
    <n v="559.01001780915203"/>
    <n v="559.01001780915203"/>
    <n v="559.01001780915203"/>
    <n v="559.01001780915203"/>
    <n v="559.01001780915203"/>
    <n v="559.01001780915203"/>
    <n v="753.80678568915209"/>
    <n v="559.01001780915203"/>
    <n v="753.80678568915209"/>
    <n v="753.80678568915209"/>
    <n v="753.80678568915209"/>
    <n v="753.80678568915209"/>
    <n v="753.80678568915209"/>
    <n v="753.80678568915209"/>
    <n v="753.80678568915209"/>
    <n v="753.80678568915209"/>
    <n v="753.80678568915209"/>
    <n v="753.80678568915209"/>
    <n v="753.80678568915209"/>
    <n v="954.44745681875213"/>
    <n v="753.80678568915209"/>
    <n v="954.44745681875213"/>
    <n v="954.44745681875213"/>
    <n v="954.44745681875213"/>
    <n v="954.44745681875213"/>
    <n v="954.44745681875213"/>
    <n v="954.44745681875213"/>
    <n v="954.44745681875213"/>
    <n v="954.44745681875213"/>
    <n v="954.44745681875213"/>
    <n v="954.44745681875213"/>
    <n v="954.44745681875213"/>
    <n v="954.44745681875213"/>
    <n v="954.44745681875213"/>
  </r>
  <r>
    <s v="DE Florida"/>
    <x v="32"/>
    <s v="Customer Delivery"/>
    <s v="PEF Distribution Maintenance IK_Annual-370"/>
    <s v="AFUDC Not Eligible"/>
    <s v="Maintenance"/>
    <s v="Maintenance"/>
    <s v="Distribution Operations"/>
    <s v="IK - Distrib Lines OH/UG (Line Ext)"/>
    <s v="~"/>
    <s v="PEF Smart Grid - AMI Meter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5.09814304816399"/>
    <n v="0"/>
    <n v="105.09814304816399"/>
    <n v="105.09814304816399"/>
    <n v="105.09814304816399"/>
    <n v="105.09814304816399"/>
    <n v="105.09814304816399"/>
    <n v="105.09814304816399"/>
    <n v="105.09814304816399"/>
    <n v="105.09814304816399"/>
    <n v="105.09814304816399"/>
    <n v="105.09814304816399"/>
    <n v="105.09814304816399"/>
    <n v="215.330179650768"/>
    <n v="105.09814304816399"/>
    <n v="215.330179650768"/>
    <n v="215.330179650768"/>
    <n v="215.330179650768"/>
    <n v="215.330179650768"/>
    <n v="215.330179650768"/>
    <n v="215.330179650768"/>
    <n v="215.330179650768"/>
    <n v="215.330179650768"/>
    <n v="215.330179650768"/>
    <n v="215.330179650768"/>
    <n v="215.330179650768"/>
    <n v="326.24212695076801"/>
    <n v="215.330179650768"/>
    <n v="326.24212695076801"/>
    <n v="326.24212695076801"/>
    <n v="326.24212695076801"/>
    <n v="326.24212695076801"/>
    <n v="326.24212695076801"/>
    <n v="326.24212695076801"/>
    <n v="326.24212695076801"/>
    <n v="326.24212695076801"/>
    <n v="326.24212695076801"/>
    <n v="326.24212695076801"/>
    <n v="326.24212695076801"/>
    <n v="439.92687293326799"/>
    <n v="326.24212695076801"/>
    <n v="439.92687293326799"/>
    <n v="439.92687293326799"/>
    <n v="439.92687293326799"/>
    <n v="439.92687293326799"/>
    <n v="439.92687293326799"/>
    <n v="439.92687293326799"/>
    <n v="439.92687293326799"/>
    <n v="439.92687293326799"/>
    <n v="439.92687293326799"/>
    <n v="439.92687293326799"/>
    <n v="439.92687293326799"/>
    <n v="557.02216141966801"/>
    <n v="439.92687293326799"/>
    <n v="557.02216141966801"/>
    <n v="557.02216141966801"/>
    <n v="557.02216141966801"/>
    <n v="557.02216141966801"/>
    <n v="557.02216141966801"/>
    <n v="557.02216141966801"/>
    <n v="557.02216141966801"/>
    <n v="557.02216141966801"/>
    <n v="557.02216141966801"/>
    <n v="557.02216141966801"/>
    <n v="557.02216141966801"/>
    <n v="557.02216141966801"/>
    <n v="557.02216141966801"/>
  </r>
  <r>
    <s v="DE Florida"/>
    <x v="32"/>
    <s v="Customer Delivery"/>
    <s v="PEF Distribution Maintenance TB"/>
    <s v="AFUDC Not Eligible"/>
    <s v="Maintenance"/>
    <s v="Maintenance"/>
    <s v="Operations Support"/>
    <s v="TB - Equipment &amp; Tools"/>
    <s v="~"/>
    <s v="PEF Distribution Gen. Plant Tool Shop/Gar. Eq. -New- 394.1"/>
    <n v="0"/>
    <n v="0"/>
    <n v="0"/>
    <n v="0"/>
    <n v="0"/>
    <n v="0"/>
    <n v="0"/>
    <n v="0"/>
    <n v="0"/>
    <n v="0"/>
    <n v="0"/>
    <n v="0"/>
    <n v="0"/>
    <n v="377.52457679999998"/>
    <n v="755.04915359999995"/>
    <n v="1132.5737303999999"/>
    <n v="1510.0983071999999"/>
    <n v="1887.6228839999999"/>
    <n v="2265.1474607999999"/>
    <n v="2642.6720375999998"/>
    <n v="3020.1966143999998"/>
    <n v="3397.7211911999998"/>
    <n v="3775.2457679999998"/>
    <n v="4152.7703447999993"/>
    <n v="4530.2949215999997"/>
    <n v="377.52457679999998"/>
    <n v="4923.3826392800001"/>
    <n v="5316.4703569600006"/>
    <n v="5709.558074640001"/>
    <n v="6102.6457923200014"/>
    <n v="6495.7335100000018"/>
    <n v="6888.8212276800023"/>
    <n v="7281.9089453600027"/>
    <n v="7674.9966630400031"/>
    <n v="8068.0843807200035"/>
    <n v="8461.172098400004"/>
    <n v="8854.2598160800044"/>
    <n v="9247.3475337600048"/>
    <n v="4923.3826392800001"/>
    <n v="9650.1092336177335"/>
    <n v="10052.870933475462"/>
    <n v="10455.632633333191"/>
    <n v="10858.394333190919"/>
    <n v="11261.156033048648"/>
    <n v="11663.917732906377"/>
    <n v="12066.679432764106"/>
    <n v="12469.441132621834"/>
    <n v="12872.202832479563"/>
    <n v="13274.964532337292"/>
    <n v="13677.72623219502"/>
    <n v="14080.488993760004"/>
    <n v="9650.1092336177335"/>
    <n v="14493.166611729981"/>
    <n v="14905.844229699958"/>
    <n v="15318.521847669936"/>
    <n v="15731.199465639913"/>
    <n v="16143.87708360989"/>
    <n v="16556.554701579866"/>
    <n v="16969.232319549843"/>
    <n v="17381.90993751982"/>
    <n v="17794.587555489798"/>
    <n v="18207.265173459775"/>
    <n v="18619.942791429752"/>
    <n v="19032.621495160005"/>
    <n v="14493.166611729981"/>
    <n v="19455.463021336793"/>
    <n v="19878.30454751358"/>
    <n v="20301.146073690368"/>
    <n v="20723.987599867156"/>
    <n v="21146.829126043944"/>
    <n v="21569.670652220731"/>
    <n v="21992.512178397519"/>
    <n v="22415.353704574307"/>
    <n v="22838.195230751095"/>
    <n v="23261.036756927882"/>
    <n v="23683.87828310467"/>
    <n v="24106.719808359998"/>
    <n v="19455.463021336793"/>
    <n v="24106.719808359998"/>
    <n v="24106.719808359998"/>
    <n v="24106.719808359998"/>
    <n v="24106.719808359998"/>
    <n v="24106.719808359998"/>
    <n v="24106.719808359998"/>
    <n v="24106.719808359998"/>
    <n v="24106.719808359998"/>
    <n v="24106.719808359998"/>
    <n v="24106.719808359998"/>
    <n v="24106.719808359998"/>
    <n v="24106.719808359998"/>
    <n v="24106.719808359998"/>
  </r>
  <r>
    <s v="DE Florida"/>
    <x v="32"/>
    <s v="Customer Delivery"/>
    <s v="PEF Distribution Poles Towers &amp; Fixtures SPP - 364"/>
    <s v="AFUDC Not Eligible"/>
    <s v="Recoverable"/>
    <s v="Florida SPP"/>
    <s v="Distribution Operations"/>
    <s v="TB - Equipment &amp; Tools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31316.095006586878"/>
    <n v="39494.740844086045"/>
    <n v="40850.961197420409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31316.09500658687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  <n v="40961.919999999998"/>
  </r>
  <r>
    <s v="DE Florida"/>
    <x v="32"/>
    <s v="Customer Delivery"/>
    <s v="PEF Distribution_IK_SPP_Mthly-364"/>
    <s v="AFUDC Not Eligible"/>
    <s v="Recoverable"/>
    <s v="Florida SPP"/>
    <s v="Distribution Operations"/>
    <s v="IK - Distrib Lines OH/UG (Line Ext)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-625.74512194050624"/>
    <n v="-930.91954192111587"/>
    <n v="-75.609401974020102"/>
    <n v="1704.3996693572749"/>
    <n v="3948.4641966905556"/>
    <n v="6284.1721341271586"/>
    <n v="8795.2023393213021"/>
    <n v="11434.202071767148"/>
    <n v="14002.103429130622"/>
    <n v="16483.644298880969"/>
    <n v="17780.111861011817"/>
    <n v="19278.161083486215"/>
    <n v="-625.74512194050624"/>
    <n v="19208.87544463158"/>
    <n v="19141.693186460736"/>
    <n v="20599.993114239463"/>
    <n v="22133.936938096824"/>
    <n v="23702.932898715746"/>
    <n v="25283.895116523465"/>
    <n v="26942.363442095895"/>
    <n v="28597.376433345657"/>
    <n v="30180.267228802717"/>
    <n v="31707.177742224994"/>
    <n v="32136.029221240718"/>
    <n v="32515.627829838355"/>
    <n v="19208.87544463158"/>
    <n v="32668.953198842475"/>
    <n v="32812.945730946944"/>
    <n v="34481.655694914727"/>
    <n v="36154.445182467323"/>
    <n v="37837.494188960176"/>
    <n v="39530.893160896041"/>
    <n v="41224.617626800187"/>
    <n v="42920.699705076462"/>
    <n v="44599.011458514615"/>
    <n v="46248.041306842606"/>
    <n v="46789.99891009117"/>
    <n v="47371.57494229461"/>
    <n v="32668.953198842475"/>
    <n v="47519.355079785892"/>
    <n v="47658.139915787455"/>
    <n v="49266.498594523844"/>
    <n v="50878.789255033225"/>
    <n v="52500.968384290041"/>
    <n v="54133.123157669761"/>
    <n v="55765.591653062336"/>
    <n v="57400.332494399794"/>
    <n v="59017.94570014179"/>
    <n v="60607.336022799966"/>
    <n v="61129.692953311365"/>
    <n v="61690.235454532572"/>
    <n v="47519.355079785892"/>
    <n v="61831.398467083156"/>
    <n v="61963.968959159436"/>
    <n v="63500.310447308955"/>
    <n v="65040.407855582744"/>
    <n v="66589.95095839705"/>
    <n v="68149.023027691073"/>
    <n v="69708.394771523162"/>
    <n v="71269.937112869797"/>
    <n v="72815.118739714686"/>
    <n v="74333.341214493485"/>
    <n v="74832.30866160398"/>
    <n v="75367.751849248423"/>
    <n v="61831.398467083156"/>
    <n v="75367.751849248423"/>
    <n v="75367.751849248423"/>
    <n v="75367.751849248423"/>
    <n v="75367.751849248423"/>
    <n v="75367.751849248423"/>
    <n v="75367.751849248423"/>
    <n v="75367.751849248423"/>
    <n v="75367.751849248423"/>
    <n v="75367.751849248423"/>
    <n v="75367.751849248423"/>
    <n v="75367.751849248423"/>
    <n v="75367.751849248423"/>
    <n v="75367.751849248423"/>
  </r>
  <r>
    <s v="DE Florida"/>
    <x v="32"/>
    <s v="Customer Delivery"/>
    <s v="PEF Distribution_IK_SPP_Mthly-365"/>
    <s v="AFUDC Not Eligible"/>
    <s v="Recoverable"/>
    <s v="Florida SPP"/>
    <s v="Distribution Operations"/>
    <s v="IK - Distrib Lines OH/UG (Line Ext)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-746.34459739713407"/>
    <n v="-1110.3350970913325"/>
    <n v="-90.18155587172248"/>
    <n v="2032.887577429984"/>
    <n v="4709.4492915538858"/>
    <n v="7495.3167942799519"/>
    <n v="10490.296318428518"/>
    <n v="13637.908858715653"/>
    <n v="16700.720277482436"/>
    <n v="19660.527004564592"/>
    <n v="21206.861968705132"/>
    <n v="22993.629303561065"/>
    <n v="-746.34459739713407"/>
    <n v="22910.990285815304"/>
    <n v="22830.860032028817"/>
    <n v="24570.217214881566"/>
    <n v="26399.79709573837"/>
    <n v="28271.184690282327"/>
    <n v="30156.844791460018"/>
    <n v="32134.948705249601"/>
    <n v="34108.93134024131"/>
    <n v="35996.89171266168"/>
    <n v="37818.082757455719"/>
    <n v="38329.586520292221"/>
    <n v="38782.3449370542"/>
    <n v="22910.990285815304"/>
    <n v="38965.220610851342"/>
    <n v="39136.964735789035"/>
    <n v="41127.284152691391"/>
    <n v="43122.469337269307"/>
    <n v="45129.891351611412"/>
    <n v="47149.658073919738"/>
    <n v="49169.81302245018"/>
    <n v="51192.779964546382"/>
    <n v="53194.551717943723"/>
    <n v="55161.398082529886"/>
    <n v="55807.806843893464"/>
    <n v="56501.469669845079"/>
    <n v="38965.220610851342"/>
    <n v="56677.7313830442"/>
    <n v="56843.264135787358"/>
    <n v="58761.600801088323"/>
    <n v="60684.627256609681"/>
    <n v="62619.447979425197"/>
    <n v="64566.16694616725"/>
    <n v="66513.260098374216"/>
    <n v="68463.063544373203"/>
    <n v="70392.438356021492"/>
    <n v="72288.150905553761"/>
    <n v="72911.181368485908"/>
    <n v="73579.756883865935"/>
    <n v="56677.7313830442"/>
    <n v="73748.126157672988"/>
    <n v="73906.246879778773"/>
    <n v="75738.686525303463"/>
    <n v="77575.605967145719"/>
    <n v="79423.791566472559"/>
    <n v="81283.342644173172"/>
    <n v="83143.251152502664"/>
    <n v="85005.748596280959"/>
    <n v="86848.732135036596"/>
    <n v="88659.56070080174"/>
    <n v="89254.693839471831"/>
    <n v="89893.332665887676"/>
    <n v="73748.126157672988"/>
    <n v="89893.332665887676"/>
    <n v="89893.332665887676"/>
    <n v="89893.332665887676"/>
    <n v="89893.332665887676"/>
    <n v="89893.332665887676"/>
    <n v="89893.332665887676"/>
    <n v="89893.332665887676"/>
    <n v="89893.332665887676"/>
    <n v="89893.332665887676"/>
    <n v="89893.332665887676"/>
    <n v="89893.332665887676"/>
    <n v="89893.332665887676"/>
    <n v="89893.332665887676"/>
  </r>
  <r>
    <s v="DE Florida"/>
    <x v="32"/>
    <s v="Customer Delivery"/>
    <s v="PEF Distribution_IK_SPP_Mthly-368"/>
    <s v="AFUDC Not Eligible"/>
    <s v="Recoverable"/>
    <s v="Florida SPP"/>
    <s v="Distribution Operations"/>
    <s v="IK - Distrib Lines OH/UG (Line Ext)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-651.73097971635957"/>
    <n v="-969.57864123955153"/>
    <n v="-78.749298870253483"/>
    <n v="1775.1797455387446"/>
    <n v="4112.4354774095627"/>
    <n v="6545.1403743748942"/>
    <n v="9160.4482982361733"/>
    <n v="11909.040050361193"/>
    <n v="14583.580863814925"/>
    <n v="17168.174823146415"/>
    <n v="18518.481912745036"/>
    <n v="20078.741918286705"/>
    <n v="-651.73097971635957"/>
    <n v="20006.578994905103"/>
    <n v="19936.60680111243"/>
    <n v="21455.466808688954"/>
    <n v="23053.112041706787"/>
    <n v="24687.265051823906"/>
    <n v="26333.881252220493"/>
    <n v="28061.222223416484"/>
    <n v="29784.964367639001"/>
    <n v="31433.589235393571"/>
    <n v="33023.909079623256"/>
    <n v="33470.569844161029"/>
    <n v="33865.932371819414"/>
    <n v="20006.578994905103"/>
    <n v="34025.625015761318"/>
    <n v="34175.597250030216"/>
    <n v="35913.605172979034"/>
    <n v="37655.862033409714"/>
    <n v="39408.804468678951"/>
    <n v="41172.52668133947"/>
    <n v="42936.587905037231"/>
    <n v="44703.104647711014"/>
    <n v="46451.113101929099"/>
    <n v="48168.623636089527"/>
    <n v="48733.087580506013"/>
    <n v="49338.815222572288"/>
    <n v="34025.625015761318"/>
    <n v="49492.732353386084"/>
    <n v="49637.280627061118"/>
    <n v="51312.431004865961"/>
    <n v="52991.676651244677"/>
    <n v="54681.221413347506"/>
    <n v="56381.156086756971"/>
    <n v="58081.41751038409"/>
    <n v="59784.04564562747"/>
    <n v="61468.834871168707"/>
    <n v="63124.229177600391"/>
    <n v="63668.278475225103"/>
    <n v="64252.099108713453"/>
    <n v="49492.732353386084"/>
    <n v="64399.12431952772"/>
    <n v="64537.200180853521"/>
    <n v="66137.342648038073"/>
    <n v="67741.397010683722"/>
    <n v="69355.289327379913"/>
    <n v="70979.106328171518"/>
    <n v="72603.235448344378"/>
    <n v="74229.62530630827"/>
    <n v="75838.975024257932"/>
    <n v="77420.24603416452"/>
    <n v="77939.934533123058"/>
    <n v="78497.613532175863"/>
    <n v="64399.12431952772"/>
    <n v="78497.613532175863"/>
    <n v="78497.613532175863"/>
    <n v="78497.613532175863"/>
    <n v="78497.613532175863"/>
    <n v="78497.613532175863"/>
    <n v="78497.613532175863"/>
    <n v="78497.613532175863"/>
    <n v="78497.613532175863"/>
    <n v="78497.613532175863"/>
    <n v="78497.613532175863"/>
    <n v="78497.613532175863"/>
    <n v="78497.613532175863"/>
    <n v="78497.613532175863"/>
  </r>
  <r>
    <s v="DE Florida"/>
    <x v="32"/>
    <s v="Customer Delivery"/>
    <s v="PEF Distribution_IK_SubOpt_2023-364"/>
    <s v="AFUDC Not Eligible"/>
    <s v="Maintenance"/>
    <s v="Maintenance"/>
    <s v="Distribution Operations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91.00598859393"/>
    <n v="0"/>
    <n v="127923.56149434664"/>
    <n v="127956.28636368338"/>
    <n v="127989.3612834371"/>
    <n v="128023.62550441189"/>
    <n v="128058.02661925918"/>
    <n v="128058.02661925918"/>
    <n v="128058.02661925918"/>
    <n v="128058.02661925918"/>
    <n v="128058.02661925918"/>
    <n v="128058.02661925918"/>
    <n v="128058.02661925918"/>
    <n v="128058.02661925918"/>
    <n v="127923.56149434664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  <n v="128058.02661925918"/>
  </r>
  <r>
    <s v="DE Florida"/>
    <x v="32"/>
    <s v="Customer Delivery"/>
    <s v="PEF Distribution_IK_SubOpt_2023-365"/>
    <s v="AFUDC Not Eligible"/>
    <s v="Maintenance"/>
    <s v="Maintenance"/>
    <s v="Distribution Operations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33.33445478071"/>
    <n v="0"/>
    <n v="18172.164363288379"/>
    <n v="18211.19627672026"/>
    <n v="18250.645705572359"/>
    <n v="18291.513648944016"/>
    <n v="18332.544869660673"/>
    <n v="18332.544869660673"/>
    <n v="18332.544869660673"/>
    <n v="18332.544869660673"/>
    <n v="18332.544869660673"/>
    <n v="18332.544869660673"/>
    <n v="18332.544869660673"/>
    <n v="18332.544869660673"/>
    <n v="18172.164363288379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  <n v="18332.544869660673"/>
  </r>
  <r>
    <s v="DE Florida"/>
    <x v="32"/>
    <s v="Customer Delivery"/>
    <s v="PEF Distribution_IK_SubOpt_2023-368"/>
    <s v="AFUDC Not Eligible"/>
    <s v="Maintenance"/>
    <s v="Maintenance"/>
    <s v="Distribution Operations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34.583476525388"/>
    <n v="0"/>
    <n v="15868.490942865006"/>
    <n v="15902.574806096387"/>
    <n v="15937.023256590561"/>
    <n v="15972.710397444116"/>
    <n v="16008.540117080172"/>
    <n v="16008.540117080172"/>
    <n v="16008.540117080172"/>
    <n v="16008.540117080172"/>
    <n v="16008.540117080172"/>
    <n v="16008.540117080172"/>
    <n v="16008.540117080172"/>
    <n v="16008.540117080172"/>
    <n v="15868.490942865006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  <n v="16008.540117080172"/>
  </r>
  <r>
    <s v="DE Florida"/>
    <x v="32"/>
    <s v="Customer Delivery"/>
    <s v="PEF Distribution_IK_SubOpt_2025-364"/>
    <s v="AFUDC Not Eligible"/>
    <s v="Maintenance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95.564140348186"/>
    <n v="0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  <n v="26095.564140348186"/>
  </r>
  <r>
    <s v="DE Florida"/>
    <x v="32"/>
    <s v="Customer Delivery"/>
    <s v="PEF Distribution_IK_SubOpt_2025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124.94629088138"/>
    <n v="0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  <n v="31124.94629088138"/>
  </r>
  <r>
    <s v="DE Florida"/>
    <x v="32"/>
    <s v="Customer Delivery"/>
    <s v="PEF Distribution_IK_SubOpt_2025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79.257156170417"/>
    <n v="0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  <n v="27179.257156170417"/>
  </r>
  <r>
    <s v="DE Florida"/>
    <x v="32"/>
    <s v="Customer Delivery"/>
    <s v="PEF Distribution_IK_SubOpt_Annual-364"/>
    <s v="AFUDC Not Eligible"/>
    <s v="Maintenance"/>
    <s v="Maintenance"/>
    <s v="~"/>
    <s v="IKSO-Distrib Line OH/UG SubOp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77.084768063021"/>
    <n v="0"/>
    <n v="27277.084768063021"/>
    <n v="27277.084768063021"/>
    <n v="27277.084768063021"/>
    <n v="27277.084768063021"/>
    <n v="27277.084768063021"/>
    <n v="27277.084768063021"/>
    <n v="27277.084768063021"/>
    <n v="27277.084768063021"/>
    <n v="27277.084768063021"/>
    <n v="27277.084768063021"/>
    <n v="27277.084768063021"/>
    <n v="27277.084768063021"/>
    <n v="27277.084768063021"/>
    <n v="27277.084768063021"/>
    <n v="27277.084768063021"/>
    <n v="27277.084768063021"/>
    <n v="27277.084768063021"/>
    <n v="27277.084768063021"/>
    <n v="27277.084768063021"/>
    <n v="27277.084768063021"/>
    <n v="27277.084768063021"/>
    <n v="27277.084768063021"/>
    <n v="27277.084768063021"/>
    <n v="27277.084768063021"/>
    <n v="28526.729426529677"/>
    <n v="27277.084768063021"/>
    <n v="28526.729426529677"/>
    <n v="28526.729426529677"/>
    <n v="28526.729426529677"/>
    <n v="28526.729426529677"/>
    <n v="28526.729426529677"/>
    <n v="28526.729426529677"/>
    <n v="28526.729426529677"/>
    <n v="28526.729426529677"/>
    <n v="28526.729426529677"/>
    <n v="28526.729426529677"/>
    <n v="28526.729426529677"/>
    <n v="28526.729426529677"/>
    <n v="28526.729426529677"/>
    <n v="28526.729426529677"/>
    <n v="28526.729426529677"/>
    <n v="28526.729426529677"/>
    <n v="28526.729426529677"/>
    <n v="28526.729426529677"/>
    <n v="28526.729426529677"/>
    <n v="28526.729426529677"/>
    <n v="28526.729426529677"/>
    <n v="28526.729426529677"/>
    <n v="28526.729426529677"/>
    <n v="28526.729426529677"/>
    <n v="28526.729426529677"/>
    <n v="28526.729426529677"/>
  </r>
  <r>
    <s v="DE Florida"/>
    <x v="32"/>
    <s v="Customer Delivery"/>
    <s v="PEF Distribution_IK_SubOpt_Annual-365"/>
    <s v="AFUDC Not Eligible"/>
    <s v="Maintenance"/>
    <s v="Maintenance"/>
    <s v="~"/>
    <s v="IKSO-Distrib Line OH/UG SubOp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53.24995815615"/>
    <n v="0"/>
    <n v="31653.24995815615"/>
    <n v="31653.24995815615"/>
    <n v="31653.24995815615"/>
    <n v="31653.24995815615"/>
    <n v="31653.24995815615"/>
    <n v="31653.24995815615"/>
    <n v="31653.24995815615"/>
    <n v="31653.24995815615"/>
    <n v="31653.24995815615"/>
    <n v="31653.24995815615"/>
    <n v="31653.24995815615"/>
    <n v="31653.24995815615"/>
    <n v="31653.24995815615"/>
    <n v="31653.24995815615"/>
    <n v="31653.24995815615"/>
    <n v="31653.24995815615"/>
    <n v="31653.24995815615"/>
    <n v="31653.24995815615"/>
    <n v="31653.24995815615"/>
    <n v="31653.24995815615"/>
    <n v="31653.24995815615"/>
    <n v="31653.24995815615"/>
    <n v="31653.24995815615"/>
    <n v="31653.24995815615"/>
    <n v="33135.867934311857"/>
    <n v="31653.24995815615"/>
    <n v="33135.867934311857"/>
    <n v="33135.867934311857"/>
    <n v="33135.867934311857"/>
    <n v="33135.867934311857"/>
    <n v="33135.867934311857"/>
    <n v="33135.867934311857"/>
    <n v="33135.867934311857"/>
    <n v="33135.867934311857"/>
    <n v="33135.867934311857"/>
    <n v="33135.867934311857"/>
    <n v="33135.867934311857"/>
    <n v="33135.867934311857"/>
    <n v="33135.867934311857"/>
    <n v="33135.867934311857"/>
    <n v="33135.867934311857"/>
    <n v="33135.867934311857"/>
    <n v="33135.867934311857"/>
    <n v="33135.867934311857"/>
    <n v="33135.867934311857"/>
    <n v="33135.867934311857"/>
    <n v="33135.867934311857"/>
    <n v="33135.867934311857"/>
    <n v="33135.867934311857"/>
    <n v="33135.867934311857"/>
    <n v="33135.867934311857"/>
    <n v="33135.867934311857"/>
  </r>
  <r>
    <s v="DE Florida"/>
    <x v="32"/>
    <s v="Customer Delivery"/>
    <s v="PEF Distribution_IK_SubOpt_Annual-368"/>
    <s v="AFUDC Not Eligible"/>
    <s v="Maintenance"/>
    <s v="Maintenance"/>
    <s v="~"/>
    <s v="IKSO-Distrib Line OH/UG SubOp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65.609981980793"/>
    <n v="0"/>
    <n v="27765.609981980793"/>
    <n v="27765.609981980793"/>
    <n v="27765.609981980793"/>
    <n v="27765.609981980793"/>
    <n v="27765.609981980793"/>
    <n v="27765.609981980793"/>
    <n v="27765.609981980793"/>
    <n v="27765.609981980793"/>
    <n v="27765.609981980793"/>
    <n v="27765.609981980793"/>
    <n v="27765.609981980793"/>
    <n v="27765.609981980793"/>
    <n v="27765.609981980793"/>
    <n v="27765.609981980793"/>
    <n v="27765.609981980793"/>
    <n v="27765.609981980793"/>
    <n v="27765.609981980793"/>
    <n v="27765.609981980793"/>
    <n v="27765.609981980793"/>
    <n v="27765.609981980793"/>
    <n v="27765.609981980793"/>
    <n v="27765.609981980793"/>
    <n v="27765.609981980793"/>
    <n v="27765.609981980793"/>
    <n v="29061.394347358451"/>
    <n v="27765.609981980793"/>
    <n v="29061.394347358451"/>
    <n v="29061.394347358451"/>
    <n v="29061.394347358451"/>
    <n v="29061.394347358451"/>
    <n v="29061.394347358451"/>
    <n v="29061.394347358451"/>
    <n v="29061.394347358451"/>
    <n v="29061.394347358451"/>
    <n v="29061.394347358451"/>
    <n v="29061.394347358451"/>
    <n v="29061.394347358451"/>
    <n v="29061.394347358451"/>
    <n v="29061.394347358451"/>
    <n v="29061.394347358451"/>
    <n v="29061.394347358451"/>
    <n v="29061.394347358451"/>
    <n v="29061.394347358451"/>
    <n v="29061.394347358451"/>
    <n v="29061.394347358451"/>
    <n v="29061.394347358451"/>
    <n v="29061.394347358451"/>
    <n v="29061.394347358451"/>
    <n v="29061.394347358451"/>
    <n v="29061.394347358451"/>
    <n v="29061.394347358451"/>
    <n v="29061.394347358451"/>
  </r>
  <r>
    <s v="DE Florida"/>
    <x v="32"/>
    <s v="Customer Delivery"/>
    <s v="PEF Distribution_IK_SubOpt_GridMod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488.737292953272"/>
    <n v="0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  <n v="43488.737292953272"/>
  </r>
  <r>
    <s v="DE Florida"/>
    <x v="32"/>
    <s v="Customer Delivery"/>
    <s v="PEF Distribution_IK_SubOpt_GridMod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870.295090058935"/>
    <n v="0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  <n v="51870.295090058935"/>
  </r>
  <r>
    <s v="DE Florida"/>
    <x v="32"/>
    <s v="Customer Delivery"/>
    <s v="PEF Distribution_IK_SubOpt_GridMod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294.731622787767"/>
    <n v="0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  <n v="45294.731622787767"/>
  </r>
  <r>
    <s v="DE Florida"/>
    <x v="32"/>
    <s v="Customer Delivery"/>
    <s v="PEF Distribution_IK_SubOpt_SOG_SPP_2023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4830.185739705514"/>
    <n v="0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  <n v="64830.185739705514"/>
  </r>
  <r>
    <s v="DE Florida"/>
    <x v="32"/>
    <s v="Customer Delivery"/>
    <s v="PEF Distribution_IK_SubOpt_SOG_SPP_2023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169.999866388302"/>
    <n v="0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  <n v="59169.999866388302"/>
  </r>
  <r>
    <s v="DE Florida"/>
    <x v="32"/>
    <s v="Customer Delivery"/>
    <s v="PEF Distribution_IK_SubOpt_SOG_SPP_2023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69.057587106203"/>
    <n v="0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  <n v="51669.057587106203"/>
  </r>
  <r>
    <s v="DE Florida"/>
    <x v="32"/>
    <s v="Customer Delivery"/>
    <s v="PEF Distribution_IK_SubOpt_SPP_2024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436.70115391142"/>
    <n v="0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  <n v="114436.70115391142"/>
  </r>
  <r>
    <s v="DE Florida"/>
    <x v="32"/>
    <s v="Customer Delivery"/>
    <s v="PEF Distribution_IK_SubOpt_SPP_2024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548.77054283602"/>
    <n v="0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  <n v="135548.77054283602"/>
  </r>
  <r>
    <s v="DE Florida"/>
    <x v="32"/>
    <s v="Customer Delivery"/>
    <s v="PEF Distribution_IK_SubOpt_SPP_2024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365.34133605257"/>
    <n v="0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  <n v="118365.34133605257"/>
  </r>
  <r>
    <s v="DE Florida"/>
    <x v="32"/>
    <s v="Customer Delivery"/>
    <s v="PEF Distribution_IK_SubOpt_SPP_2025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98.816661499492"/>
    <n v="29598.816661499492"/>
    <n v="29598.816661499492"/>
    <n v="172601.26219800179"/>
    <n v="0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  <n v="172601.26219800179"/>
  </r>
  <r>
    <s v="DE Florida"/>
    <x v="32"/>
    <s v="Customer Delivery"/>
    <s v="PEF Distribution_IK_SubOpt_SPP_2025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03.378532383911"/>
    <n v="35303.378532383911"/>
    <n v="35303.378532383911"/>
    <n v="205866.59812212264"/>
    <n v="0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  <n v="205866.59812212264"/>
  </r>
  <r>
    <s v="DE Florida"/>
    <x v="32"/>
    <s v="Customer Delivery"/>
    <s v="PEF Distribution_IK_SubOpt_SPP_2025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27.992268516711"/>
    <n v="30827.992268516711"/>
    <n v="30827.992268516711"/>
    <n v="179769.02378997547"/>
    <n v="0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  <n v="179769.02378997547"/>
  </r>
  <r>
    <s v="DE Florida"/>
    <x v="32"/>
    <s v="Customer Delivery"/>
    <s v="PEF Distribution_IK_SubOpt_SPP_Annual-364"/>
    <s v="AFUDC Not Eligible"/>
    <s v="Recoverable"/>
    <s v="Florida SPP"/>
    <s v="Distribution Operations"/>
    <s v="IKSO-Distrib Line OH/UG SubOp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738.456385935169"/>
    <n v="0"/>
    <n v="56738.456385935169"/>
    <n v="56738.456385935169"/>
    <n v="56738.456385935169"/>
    <n v="56738.456385935169"/>
    <n v="56738.456385935169"/>
    <n v="56738.456385935169"/>
    <n v="56738.456385935169"/>
    <n v="56738.456385935169"/>
    <n v="56738.456385935169"/>
    <n v="56738.456385935169"/>
    <n v="56738.456385935169"/>
    <n v="56738.456385935169"/>
    <n v="56738.456385935169"/>
    <n v="56738.456385935169"/>
    <n v="56738.456385935169"/>
    <n v="56738.456385935169"/>
    <n v="56738.456385935169"/>
    <n v="56738.456385935169"/>
    <n v="56738.456385935169"/>
    <n v="56738.456385935169"/>
    <n v="56738.456385935169"/>
    <n v="56738.456385935169"/>
    <n v="56738.456385935169"/>
    <n v="56738.456385935169"/>
    <n v="56738.456385935169"/>
    <n v="56738.456385935169"/>
  </r>
  <r>
    <s v="DE Florida"/>
    <x v="32"/>
    <s v="Customer Delivery"/>
    <s v="PEF Distribution_IK_SubOpt_SPP_Annual-365"/>
    <s v="AFUDC Not Eligible"/>
    <s v="Recoverable"/>
    <s v="Florida SPP"/>
    <s v="Distribution Operations"/>
    <s v="IKSO-Distrib Line OH/UG SubOp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276.451897519437"/>
    <n v="0"/>
    <n v="61276.451897519437"/>
    <n v="61276.451897519437"/>
    <n v="61276.451897519437"/>
    <n v="61276.451897519437"/>
    <n v="61276.451897519437"/>
    <n v="61276.451897519437"/>
    <n v="61276.451897519437"/>
    <n v="61276.451897519437"/>
    <n v="61276.451897519437"/>
    <n v="61276.451897519437"/>
    <n v="61276.451897519437"/>
    <n v="61276.451897519437"/>
    <n v="61276.451897519437"/>
    <n v="61276.451897519437"/>
    <n v="61276.451897519437"/>
    <n v="61276.451897519437"/>
    <n v="61276.451897519437"/>
    <n v="61276.451897519437"/>
    <n v="61276.451897519437"/>
    <n v="61276.451897519437"/>
    <n v="61276.451897519437"/>
    <n v="61276.451897519437"/>
    <n v="61276.451897519437"/>
    <n v="61276.451897519437"/>
    <n v="61276.451897519437"/>
    <n v="61276.451897519437"/>
  </r>
  <r>
    <s v="DE Florida"/>
    <x v="32"/>
    <s v="Customer Delivery"/>
    <s v="PEF Distribution_IK_SubOpt_SPP_Annual-368"/>
    <s v="AFUDC Not Eligible"/>
    <s v="Recoverable"/>
    <s v="Florida SPP"/>
    <s v="Distribution Operations"/>
    <s v="IKSO-Distrib Line OH/UG SubOp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3508.47606854546"/>
    <n v="0"/>
    <n v="53508.47606854546"/>
    <n v="53508.47606854546"/>
    <n v="53508.47606854546"/>
    <n v="53508.47606854546"/>
    <n v="53508.47606854546"/>
    <n v="53508.47606854546"/>
    <n v="53508.47606854546"/>
    <n v="53508.47606854546"/>
    <n v="53508.47606854546"/>
    <n v="53508.47606854546"/>
    <n v="53508.47606854546"/>
    <n v="53508.47606854546"/>
    <n v="53508.47606854546"/>
    <n v="53508.47606854546"/>
    <n v="53508.47606854546"/>
    <n v="53508.47606854546"/>
    <n v="53508.47606854546"/>
    <n v="53508.47606854546"/>
    <n v="53508.47606854546"/>
    <n v="53508.47606854546"/>
    <n v="53508.47606854546"/>
    <n v="53508.47606854546"/>
    <n v="53508.47606854546"/>
    <n v="53508.47606854546"/>
    <n v="53508.47606854546"/>
    <n v="53508.47606854546"/>
  </r>
  <r>
    <s v="DE Florida"/>
    <x v="32"/>
    <s v="Customer Delivery"/>
    <s v="PEF Distribution_LA_Veg Mgmt_SPP-364"/>
    <s v="AFUDC Not Eligible"/>
    <s v="Recoverable"/>
    <s v="Maintenance"/>
    <s v="Distribution Operations"/>
    <s v="LA - Distribution R/W Clearing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36.422432335343736"/>
    <n v="72.846946323281472"/>
    <n v="136.03169120889612"/>
    <n v="191.90382687662478"/>
    <n v="255.09614085711544"/>
    <n v="298.95474658126921"/>
    <n v="342.81525518435899"/>
    <n v="404.09859407741249"/>
    <n v="454.10159215893401"/>
    <n v="504.10442661710755"/>
    <n v="565.38879573124109"/>
    <n v="599.50411401327642"/>
    <n v="36.422432335343736"/>
    <n v="645.20759777203739"/>
    <n v="682.79257844911228"/>
    <n v="740.47854765122713"/>
    <n v="798.1664288224639"/>
    <n v="863.38528799266737"/>
    <n v="908.63466144999245"/>
    <n v="963.89761675759951"/>
    <n v="1015.4730480305633"/>
    <n v="1067.0483247703651"/>
    <n v="1130.2232095615261"/>
    <n v="1181.7993377487498"/>
    <n v="1217.0252512930717"/>
    <n v="645.20759777203739"/>
    <n v="1259.6249461682769"/>
    <n v="1302.2246528224725"/>
    <n v="1354.4220946420437"/>
    <n v="1404.6735251381192"/>
    <n v="1456.8718213271277"/>
    <n v="1500.4413210098178"/>
    <n v="1544.0108556368461"/>
    <n v="1590.9925229426262"/>
    <n v="1635.3582398819099"/>
    <n v="1679.7234872321094"/>
    <n v="1726.7049660740431"/>
    <n v="1767.8574194657215"/>
    <n v="1259.6249461682769"/>
    <n v="1811.7351053550999"/>
    <n v="1855.6128033768387"/>
    <n v="1909.3761686567461"/>
    <n v="1961.1351422657822"/>
    <n v="2014.8993875462136"/>
    <n v="2059.7759723911245"/>
    <n v="2104.6525932287036"/>
    <n v="2153.043710738847"/>
    <n v="2198.7403993611879"/>
    <n v="2244.4366043067703"/>
    <n v="2292.8275276991512"/>
    <n v="2335.2145549560978"/>
    <n v="1811.7351053550999"/>
    <n v="2380.4085712955994"/>
    <n v="2425.6026001314317"/>
    <n v="2480.9788662146643"/>
    <n v="2534.2906088826808"/>
    <n v="2589.6677813664505"/>
    <n v="2635.8906636272691"/>
    <n v="2682.1135829605364"/>
    <n v="2731.9564338564078"/>
    <n v="2779.0240230056138"/>
    <n v="2826.0911139677601"/>
    <n v="2875.9337649223362"/>
    <n v="2919.5924031779577"/>
    <n v="2380.4085712955994"/>
    <n v="2919.5924031779577"/>
    <n v="2919.5924031779577"/>
    <n v="2919.5924031779577"/>
    <n v="2919.5924031779577"/>
    <n v="2919.5924031779577"/>
    <n v="2919.5924031779577"/>
    <n v="2919.5924031779577"/>
    <n v="2919.5924031779577"/>
    <n v="2919.5924031779577"/>
    <n v="2919.5924031779577"/>
    <n v="2919.5924031779577"/>
    <n v="2919.5924031779577"/>
    <n v="2919.5924031779577"/>
  </r>
  <r>
    <s v="DE Florida"/>
    <x v="32"/>
    <s v="Customer Delivery"/>
    <s v="PEF Distribution_LA_Veg Mgmt_SPP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43.442105490565879"/>
    <n v="86.886693829359757"/>
    <n v="162.24899603485466"/>
    <n v="228.88933431081756"/>
    <n v="304.26066439822449"/>
    <n v="356.57211243649687"/>
    <n v="408.88583009440123"/>
    <n v="481.98026949082498"/>
    <n v="541.62031487555123"/>
    <n v="601.26016510190152"/>
    <n v="674.35583327328527"/>
    <n v="715.04617602709038"/>
    <n v="43.442105490565879"/>
    <n v="769.55806431764267"/>
    <n v="814.38677538233321"/>
    <n v="883.190526222774"/>
    <n v="951.99655752497881"/>
    <n v="1029.7850076197026"/>
    <n v="1083.7552652075688"/>
    <n v="1149.6690161643892"/>
    <n v="1211.1845488298816"/>
    <n v="1272.6998971791299"/>
    <n v="1348.0504389601849"/>
    <n v="1409.5668028557973"/>
    <n v="1451.5817852189882"/>
    <n v="769.55806431764267"/>
    <n v="1502.3916932887128"/>
    <n v="1553.2016154075855"/>
    <n v="1615.4590383327172"/>
    <n v="1675.395396359635"/>
    <n v="1737.6538383163042"/>
    <n v="1789.6204610821844"/>
    <n v="1841.5871255272039"/>
    <n v="1897.6235408997115"/>
    <n v="1950.5398353881137"/>
    <n v="2003.4555697838141"/>
    <n v="2059.4917603699532"/>
    <n v="2108.5755009882882"/>
    <n v="1502.3916932887128"/>
    <n v="2160.9097065003843"/>
    <n v="2213.2439264831032"/>
    <n v="2277.369072341392"/>
    <n v="2339.1035213453711"/>
    <n v="2403.2297168061473"/>
    <n v="2456.7553384598432"/>
    <n v="2510.2810030430528"/>
    <n v="2567.9985110976172"/>
    <n v="2622.5022946292538"/>
    <n v="2677.0055012654057"/>
    <n v="2734.7227777900093"/>
    <n v="2785.2790309411998"/>
    <n v="2160.9097065003843"/>
    <n v="2839.183262467709"/>
    <n v="2893.0875088989596"/>
    <n v="2959.136408948038"/>
    <n v="3022.7228912440733"/>
    <n v="3088.7728723837108"/>
    <n v="3143.9042625326315"/>
    <n v="3199.0356968989508"/>
    <n v="3258.4847300286747"/>
    <n v="3314.6236269090527"/>
    <n v="3370.7619295870832"/>
    <n v="3430.2107242409484"/>
    <n v="3482.2836652025194"/>
    <n v="2839.183262467709"/>
    <n v="3482.2836652025194"/>
    <n v="3482.2836652025194"/>
    <n v="3482.2836652025194"/>
    <n v="3482.2836652025194"/>
    <n v="3482.2836652025194"/>
    <n v="3482.2836652025194"/>
    <n v="3482.2836652025194"/>
    <n v="3482.2836652025194"/>
    <n v="3482.2836652025194"/>
    <n v="3482.2836652025194"/>
    <n v="3482.2836652025194"/>
    <n v="3482.2836652025194"/>
    <n v="3482.2836652025194"/>
  </r>
  <r>
    <s v="DE Florida"/>
    <x v="32"/>
    <s v="Customer Delivery"/>
    <s v="PEF Distribution_LA_Veg Mgmt_SPP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37.934978120090378"/>
    <n v="75.872124339358749"/>
    <n v="141.68079666224918"/>
    <n v="199.87318273255761"/>
    <n v="265.68973847866005"/>
    <n v="311.36969837823392"/>
    <n v="357.05164017923977"/>
    <n v="420.87994518176254"/>
    <n v="472.95946092351477"/>
    <n v="525.03880624699104"/>
    <n v="588.86818425347383"/>
    <n v="624.40023880363344"/>
    <n v="37.934978120090378"/>
    <n v="672.0016905803202"/>
    <n v="711.14749519055476"/>
    <n v="771.22903942599908"/>
    <n v="831.31257503055747"/>
    <n v="899.23983405763022"/>
    <n v="946.36831730243887"/>
    <n v="1003.9262250540113"/>
    <n v="1057.6434737775551"/>
    <n v="1111.3605615505048"/>
    <n v="1177.1589643102889"/>
    <n v="1230.8769388894527"/>
    <n v="1267.5657093499399"/>
    <n v="672.0016905803202"/>
    <n v="1311.9344785231419"/>
    <n v="1356.3032599644905"/>
    <n v="1410.6683500034844"/>
    <n v="1463.0066150270982"/>
    <n v="1517.3725949156665"/>
    <n v="1562.751442817658"/>
    <n v="1608.1303271151514"/>
    <n v="1657.0630426702483"/>
    <n v="1703.2711730300837"/>
    <n v="1749.4788142998038"/>
    <n v="1798.4113335645534"/>
    <n v="1841.2727604079898"/>
    <n v="1311.9344785231419"/>
    <n v="1886.9725928312785"/>
    <n v="1932.6724378907581"/>
    <n v="1988.6684808452153"/>
    <n v="2042.5768940258417"/>
    <n v="2098.573853525364"/>
    <n v="2145.3140670432872"/>
    <n v="2192.0543180485774"/>
    <n v="2242.4550152632078"/>
    <n v="2290.049389715979"/>
    <n v="2337.6432604059296"/>
    <n v="2388.0437554415012"/>
    <n v="2432.191025364702"/>
    <n v="1886.9725928312785"/>
    <n v="2479.2618526288752"/>
    <n v="2526.332692908325"/>
    <n v="2584.0086169899041"/>
    <n v="2639.5342824104591"/>
    <n v="2697.2111505334524"/>
    <n v="2745.3535703220982"/>
    <n v="2793.4960287227323"/>
    <n v="2845.4087467084282"/>
    <n v="2894.430952257504"/>
    <n v="2943.4526389308762"/>
    <n v="2995.3651486721428"/>
    <n v="3040.8368368815213"/>
    <n v="2479.2618526288752"/>
    <n v="3040.8368368815213"/>
    <n v="3040.8368368815213"/>
    <n v="3040.8368368815213"/>
    <n v="3040.8368368815213"/>
    <n v="3040.8368368815213"/>
    <n v="3040.8368368815213"/>
    <n v="3040.8368368815213"/>
    <n v="3040.8368368815213"/>
    <n v="3040.8368368815213"/>
    <n v="3040.8368368815213"/>
    <n v="3040.8368368815213"/>
    <n v="3040.8368368815213"/>
    <n v="3040.8368368815213"/>
  </r>
  <r>
    <s v="DE Florida"/>
    <x v="32"/>
    <s v="Customer Delivery"/>
    <s v="PEF Distribution_LA_Veg Mgmt_SPP_Annual-364"/>
    <s v="AFUDC Not Eligible"/>
    <s v="Recoverable"/>
    <s v="Maintenance"/>
    <s v="Distribution Operations"/>
    <s v="LA - Distribution R/W Clearing"/>
    <s v="DEF - SPP"/>
    <s v="PEF Distribution Poles Towers &amp; Fixtures 364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.36234114779995"/>
    <n v="0"/>
  </r>
  <r>
    <s v="DE Florida"/>
    <x v="32"/>
    <s v="Customer Delivery"/>
    <s v="PEF Distribution_LA_Veg Mgmt_SPP_Annual-365"/>
    <s v="AFUDC Not Eligible"/>
    <s v="Recoverable"/>
    <s v="Maintenance"/>
    <s v="Distribution Operations"/>
    <s v="LA - Distribution R/W Clearing"/>
    <s v="DEF - SPP"/>
    <s v="PEF Distribution O/H Conduct &amp; Devices 365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3.66183954359997"/>
    <n v="0"/>
  </r>
  <r>
    <s v="DE Florida"/>
    <x v="32"/>
    <s v="Customer Delivery"/>
    <s v="PEF Distribution_LA_Veg Mgmt_SPP_Annual-368"/>
    <s v="AFUDC Not Eligible"/>
    <s v="Recoverable"/>
    <s v="Maintenance"/>
    <s v="Distribution Operations"/>
    <s v="LA - Distribution R/W Clearing"/>
    <s v="DEF - SPP"/>
    <s v="PEF Distribution Line Transformations 368.0 SPP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.63143930859997"/>
    <n v="0"/>
  </r>
  <r>
    <s v="DE Florida"/>
    <x v="32"/>
    <s v="Customer Delivery"/>
    <s v="PEF Dist_MajProj_CustomerFleetElec 2025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"/>
    <n v="437.5"/>
    <n v="500"/>
    <n v="562.5"/>
    <n v="625"/>
    <n v="687.5"/>
    <n v="750"/>
    <n v="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  <n v="750"/>
  </r>
  <r>
    <s v="DE Florida"/>
    <x v="32"/>
    <s v="Customer Delivery"/>
    <s v="PEF Dist_MajProj_CustomerFleetElec 2025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"/>
    <n v="11.666666666666666"/>
    <n v="13.333333333333332"/>
    <n v="14.999999999999998"/>
    <n v="16.666666666666664"/>
    <n v="18.333333333333332"/>
    <n v="20"/>
    <n v="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  <n v="20"/>
  </r>
  <r>
    <s v="DE Florida"/>
    <x v="32"/>
    <s v="Customer Delivery"/>
    <s v="PEF Dist_MajProj_CustomerFleetElec 2025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"/>
    <n v="40.833333333333336"/>
    <n v="46.666666666666671"/>
    <n v="52.500000000000007"/>
    <n v="58.333333333333343"/>
    <n v="64.166666666666671"/>
    <n v="70"/>
    <n v="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s v="DE Florida"/>
    <x v="32"/>
    <s v="Customer Delivery"/>
    <s v="PEF Dist_MajProj_CustomerFleetElec 2025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"/>
    <n v="17.5"/>
    <n v="20"/>
    <n v="22.5"/>
    <n v="25"/>
    <n v="27.5"/>
    <n v="30"/>
    <n v="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s v="DE Florida"/>
    <x v="32"/>
    <s v="Customer Delivery"/>
    <s v="PEF Dist_MajProj_CustomerFleetElec 2025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5.833333333333333"/>
    <n v="6.6666666666666661"/>
    <n v="7.4999999999999991"/>
    <n v="8.3333333333333321"/>
    <n v="9.1666666666666661"/>
    <n v="10"/>
    <n v="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s v="DE Florida"/>
    <x v="32"/>
    <s v="Customer Delivery"/>
    <s v="PEF Dist_MajProj_CustomerFleetElec 2025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70"/>
    <n v="80"/>
    <n v="90"/>
    <n v="100"/>
    <n v="110"/>
    <n v="120"/>
    <n v="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  <n v="120"/>
  </r>
  <r>
    <s v="DE Florida"/>
    <x v="32"/>
    <s v="Customer Delivery"/>
    <s v="PEF Dist_MajProj_CustomerFleetElec 20252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75"/>
    <n v="0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  <n v="6675"/>
  </r>
  <r>
    <s v="DE Florida"/>
    <x v="32"/>
    <s v="Customer Delivery"/>
    <s v="PEF Dist_MajProj_CustomerFleetElec 20252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"/>
    <n v="0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  <n v="178"/>
  </r>
  <r>
    <s v="DE Florida"/>
    <x v="32"/>
    <s v="Customer Delivery"/>
    <s v="PEF Dist_MajProj_CustomerFleetElec 20252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3"/>
    <n v="0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  <n v="623"/>
  </r>
  <r>
    <s v="DE Florida"/>
    <x v="32"/>
    <s v="Customer Delivery"/>
    <s v="PEF Dist_MajProj_CustomerFleetElec 20252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"/>
    <n v="0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  <n v="267"/>
  </r>
  <r>
    <s v="DE Florida"/>
    <x v="32"/>
    <s v="Customer Delivery"/>
    <s v="PEF Dist_MajProj_CustomerFleetElec 20252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"/>
    <n v="0"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n v="89"/>
    <n v="89"/>
  </r>
  <r>
    <s v="DE Florida"/>
    <x v="32"/>
    <s v="Customer Delivery"/>
    <s v="PEF Dist_MajProj_CustomerFleetElec 20252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8"/>
    <n v="0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  <n v="1068"/>
  </r>
  <r>
    <s v="DE Florida"/>
    <x v="32"/>
    <s v="Customer Delivery"/>
    <s v="PEF Dist_MajProj_CustomerFleetElec 2026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58.88"/>
    <n v="0"/>
    <n v="12358.88"/>
    <n v="12358.88"/>
    <n v="12358.88"/>
    <n v="12358.88"/>
    <n v="12358.88"/>
    <n v="12358.88"/>
    <n v="12358.88"/>
    <n v="12358.88"/>
    <n v="12358.88"/>
    <n v="12358.88"/>
    <n v="12358.88"/>
    <n v="12358.88"/>
    <n v="12358.88"/>
    <n v="12358.88"/>
    <n v="12358.88"/>
    <n v="12358.88"/>
    <n v="12358.88"/>
    <n v="12358.88"/>
    <n v="12358.88"/>
    <n v="12358.88"/>
    <n v="12358.88"/>
    <n v="12358.88"/>
    <n v="12358.88"/>
    <n v="12358.88"/>
    <n v="12358.88"/>
    <n v="12358.88"/>
  </r>
  <r>
    <s v="DE Florida"/>
    <x v="32"/>
    <s v="Customer Delivery"/>
    <s v="PEF Dist_MajProj_CustomerFleetElec 2026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9.57"/>
    <n v="0"/>
    <n v="329.57"/>
    <n v="329.57"/>
    <n v="329.57"/>
    <n v="329.57"/>
    <n v="329.57"/>
    <n v="329.57"/>
    <n v="329.57"/>
    <n v="329.57"/>
    <n v="329.57"/>
    <n v="329.57"/>
    <n v="329.57"/>
    <n v="329.57"/>
    <n v="329.57"/>
    <n v="329.57"/>
    <n v="329.57"/>
    <n v="329.57"/>
    <n v="329.57"/>
    <n v="329.57"/>
    <n v="329.57"/>
    <n v="329.57"/>
    <n v="329.57"/>
    <n v="329.57"/>
    <n v="329.57"/>
    <n v="329.57"/>
    <n v="329.57"/>
    <n v="329.57"/>
  </r>
  <r>
    <s v="DE Florida"/>
    <x v="32"/>
    <s v="Customer Delivery"/>
    <s v="PEF Dist_MajProj_CustomerFleetElec 2026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53.5"/>
    <n v="0"/>
    <n v="1153.5"/>
    <n v="1153.5"/>
    <n v="1153.5"/>
    <n v="1153.5"/>
    <n v="1153.5"/>
    <n v="1153.5"/>
    <n v="1153.5"/>
    <n v="1153.5"/>
    <n v="1153.5"/>
    <n v="1153.5"/>
    <n v="1153.5"/>
    <n v="1153.5"/>
    <n v="1153.5"/>
    <n v="1153.5"/>
    <n v="1153.5"/>
    <n v="1153.5"/>
    <n v="1153.5"/>
    <n v="1153.5"/>
    <n v="1153.5"/>
    <n v="1153.5"/>
    <n v="1153.5"/>
    <n v="1153.5"/>
    <n v="1153.5"/>
    <n v="1153.5"/>
    <n v="1153.5"/>
    <n v="1153.5"/>
  </r>
  <r>
    <s v="DE Florida"/>
    <x v="32"/>
    <s v="Customer Delivery"/>
    <s v="PEF Dist_MajProj_CustomerFleetElec 2026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4.36"/>
    <n v="0"/>
    <n v="494.36"/>
    <n v="494.36"/>
    <n v="494.36"/>
    <n v="494.36"/>
    <n v="494.36"/>
    <n v="494.36"/>
    <n v="494.36"/>
    <n v="494.36"/>
    <n v="494.36"/>
    <n v="494.36"/>
    <n v="494.36"/>
    <n v="494.36"/>
    <n v="494.36"/>
    <n v="494.36"/>
    <n v="494.36"/>
    <n v="494.36"/>
    <n v="494.36"/>
    <n v="494.36"/>
    <n v="494.36"/>
    <n v="494.36"/>
    <n v="494.36"/>
    <n v="494.36"/>
    <n v="494.36"/>
    <n v="494.36"/>
    <n v="494.36"/>
    <n v="494.36"/>
  </r>
  <r>
    <s v="DE Florida"/>
    <x v="32"/>
    <s v="Customer Delivery"/>
    <s v="PEF Dist_MajProj_CustomerFleetElec 2026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4.79"/>
    <n v="0"/>
    <n v="164.79"/>
    <n v="164.79"/>
    <n v="164.79"/>
    <n v="164.79"/>
    <n v="164.79"/>
    <n v="164.79"/>
    <n v="164.79"/>
    <n v="164.79"/>
    <n v="164.79"/>
    <n v="164.79"/>
    <n v="164.79"/>
    <n v="164.79"/>
    <n v="164.79"/>
    <n v="164.79"/>
    <n v="164.79"/>
    <n v="164.79"/>
    <n v="164.79"/>
    <n v="164.79"/>
    <n v="164.79"/>
    <n v="164.79"/>
    <n v="164.79"/>
    <n v="164.79"/>
    <n v="164.79"/>
    <n v="164.79"/>
    <n v="164.79"/>
    <n v="164.79"/>
  </r>
  <r>
    <s v="DE Florida"/>
    <x v="32"/>
    <s v="Customer Delivery"/>
    <s v="PEF Dist_MajProj_CustomerFleetElec 2026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7.42"/>
    <n v="0"/>
    <n v="1977.42"/>
    <n v="1977.42"/>
    <n v="1977.42"/>
    <n v="1977.42"/>
    <n v="1977.42"/>
    <n v="1977.42"/>
    <n v="1977.42"/>
    <n v="1977.42"/>
    <n v="1977.42"/>
    <n v="1977.42"/>
    <n v="1977.42"/>
    <n v="1977.42"/>
    <n v="1977.42"/>
    <n v="1977.42"/>
    <n v="1977.42"/>
    <n v="1977.42"/>
    <n v="1977.42"/>
    <n v="1977.42"/>
    <n v="1977.42"/>
    <n v="1977.42"/>
    <n v="1977.42"/>
    <n v="1977.42"/>
    <n v="1977.42"/>
    <n v="1977.42"/>
    <n v="1977.42"/>
    <n v="1977.42"/>
  </r>
  <r>
    <s v="DE Florida"/>
    <x v="32"/>
    <s v="Customer Delivery"/>
    <s v="PEF Dist_MajProj_CustomerFleetElec 2027-353"/>
    <s v="AFUDC Not Eligible"/>
    <s v="Expansion"/>
    <s v="Other Transmission &amp; Distribution Expansion"/>
    <s v="Electrification"/>
    <s v="HB - Distribution Substation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125"/>
    <n v="0"/>
    <n v="58125"/>
    <n v="58125"/>
    <n v="58125"/>
    <n v="58125"/>
    <n v="58125"/>
    <n v="58125"/>
    <n v="58125"/>
    <n v="58125"/>
    <n v="58125"/>
    <n v="58125"/>
    <n v="58125"/>
    <n v="58125"/>
    <n v="58125"/>
  </r>
  <r>
    <s v="DE Florida"/>
    <x v="32"/>
    <s v="Customer Delivery"/>
    <s v="PEF Dist_MajProj_CustomerFleetElec 2027-362"/>
    <s v="AFUDC Not Eligible"/>
    <s v="Expansion"/>
    <s v="Other Transmission &amp; Distribution Expansion"/>
    <s v="Electrificat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.0000000000005"/>
    <n v="0"/>
    <n v="1550.0000000000005"/>
    <n v="1550.0000000000005"/>
    <n v="1550.0000000000005"/>
    <n v="1550.0000000000005"/>
    <n v="1550.0000000000005"/>
    <n v="1550.0000000000005"/>
    <n v="1550.0000000000005"/>
    <n v="1550.0000000000005"/>
    <n v="1550.0000000000005"/>
    <n v="1550.0000000000005"/>
    <n v="1550.0000000000005"/>
    <n v="1550.0000000000005"/>
    <n v="1550.0000000000005"/>
  </r>
  <r>
    <s v="DE Florida"/>
    <x v="32"/>
    <s v="Customer Delivery"/>
    <s v="PEF Dist_MajProj_CustomerFleetElec 2027-364"/>
    <s v="AFUDC Not Eligible"/>
    <s v="Expansion"/>
    <s v="Other Transmission &amp; Distribution Expansion"/>
    <s v="Electrification"/>
    <s v="HB - Distribution Substation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5"/>
    <n v="0"/>
    <n v="5425"/>
    <n v="5425"/>
    <n v="5425"/>
    <n v="5425"/>
    <n v="5425"/>
    <n v="5425"/>
    <n v="5425"/>
    <n v="5425"/>
    <n v="5425"/>
    <n v="5425"/>
    <n v="5425"/>
    <n v="5425"/>
    <n v="5425"/>
  </r>
  <r>
    <s v="DE Florida"/>
    <x v="32"/>
    <s v="Customer Delivery"/>
    <s v="PEF Dist_MajProj_CustomerFleetElec 2027-365"/>
    <s v="AFUDC Not Eligible"/>
    <s v="Expansion"/>
    <s v="Other Transmission &amp; Distribution Expansion"/>
    <s v="Electrification"/>
    <s v="HB - Distribution Substation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5"/>
    <n v="0"/>
    <n v="2325"/>
    <n v="2325"/>
    <n v="2325"/>
    <n v="2325"/>
    <n v="2325"/>
    <n v="2325"/>
    <n v="2325"/>
    <n v="2325"/>
    <n v="2325"/>
    <n v="2325"/>
    <n v="2325"/>
    <n v="2325"/>
    <n v="2325"/>
  </r>
  <r>
    <s v="DE Florida"/>
    <x v="32"/>
    <s v="Customer Delivery"/>
    <s v="PEF Dist_MajProj_CustomerFleetElec 2027-367"/>
    <s v="AFUDC Not Eligible"/>
    <s v="Expansion"/>
    <s v="Other Transmission &amp; Distribution Expansion"/>
    <s v="Electrification"/>
    <s v="HB - Distribution Substation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5.00000000000023"/>
    <n v="0"/>
    <n v="775.00000000000023"/>
    <n v="775.00000000000023"/>
    <n v="775.00000000000023"/>
    <n v="775.00000000000023"/>
    <n v="775.00000000000023"/>
    <n v="775.00000000000023"/>
    <n v="775.00000000000023"/>
    <n v="775.00000000000023"/>
    <n v="775.00000000000023"/>
    <n v="775.00000000000023"/>
    <n v="775.00000000000023"/>
    <n v="775.00000000000023"/>
    <n v="775.00000000000023"/>
  </r>
  <r>
    <s v="DE Florida"/>
    <x v="32"/>
    <s v="Customer Delivery"/>
    <s v="PEF Dist_MajProj_CustomerFleetElec 2027-368"/>
    <s v="AFUDC Not Eligible"/>
    <s v="Expansion"/>
    <s v="Other Transmission &amp; Distribution Expansion"/>
    <s v="Electrification"/>
    <s v="HB - Distribution Substation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00"/>
    <n v="0"/>
    <n v="9300"/>
    <n v="9300"/>
    <n v="9300"/>
    <n v="9300"/>
    <n v="9300"/>
    <n v="9300"/>
    <n v="9300"/>
    <n v="9300"/>
    <n v="9300"/>
    <n v="9300"/>
    <n v="9300"/>
    <n v="9300"/>
    <n v="9300"/>
  </r>
  <r>
    <s v="DE Florida"/>
    <x v="32"/>
    <s v="Customer Delivery"/>
    <s v="PEF Other Yates Maintenance SA"/>
    <s v="AFUDC Not Eligible"/>
    <s v="Maintenance"/>
    <s v="Maintenance"/>
    <s v="Distribution Operations"/>
    <s v="SA - Gen. Bldg. &amp; Oper. Centers"/>
    <s v="~"/>
    <s v="PEF Distribution General Plant Struct &amp; Improv 390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61.795864599997"/>
    <n v="0"/>
    <n v="24961.795864599997"/>
    <n v="24961.795864599997"/>
    <n v="24961.795864599997"/>
    <n v="24961.795864599997"/>
    <n v="24961.795864599997"/>
    <n v="24961.795864599997"/>
    <n v="24961.795864599997"/>
    <n v="24961.795864599997"/>
    <n v="24961.795864599997"/>
    <n v="24961.795864599997"/>
    <n v="24961.795864599997"/>
    <n v="63979.621435491994"/>
    <n v="24961.795864599997"/>
    <n v="63979.621435491994"/>
    <n v="63979.621435491994"/>
    <n v="63979.621435491994"/>
    <n v="63979.621435491994"/>
    <n v="63979.621435491994"/>
    <n v="63979.621435491994"/>
    <n v="63979.621435491994"/>
    <n v="63979.621435491994"/>
    <n v="63979.621435491994"/>
    <n v="63979.621435491994"/>
    <n v="63979.621435491994"/>
    <n v="87538.153226909839"/>
    <n v="63979.621435491994"/>
    <n v="87538.153226909839"/>
    <n v="87538.153226909839"/>
    <n v="87538.153226909839"/>
    <n v="87538.153226909839"/>
    <n v="87538.153226909839"/>
    <n v="87538.153226909839"/>
    <n v="87538.153226909839"/>
    <n v="87538.153226909839"/>
    <n v="87538.153226909839"/>
    <n v="87538.153226909839"/>
    <n v="87538.153226909839"/>
    <n v="90556.729982738194"/>
    <n v="87538.153226909839"/>
    <n v="90556.729982738194"/>
    <n v="90556.729982738194"/>
    <n v="90556.729982738194"/>
    <n v="90556.729982738194"/>
    <n v="90556.729982738194"/>
    <n v="90556.729982738194"/>
    <n v="90556.729982738194"/>
    <n v="90556.729982738194"/>
    <n v="90556.729982738194"/>
    <n v="90556.729982738194"/>
    <n v="90556.729982738194"/>
    <n v="90617.101517854768"/>
    <n v="90556.729982738194"/>
    <n v="90617.101517854768"/>
    <n v="90617.101517854768"/>
    <n v="90617.101517854768"/>
    <n v="90617.101517854768"/>
    <n v="90617.101517854768"/>
    <n v="90617.101517854768"/>
    <n v="90617.101517854768"/>
    <n v="90617.101517854768"/>
    <n v="90617.101517854768"/>
    <n v="90617.101517854768"/>
    <n v="90617.101517854768"/>
    <n v="90617.101517854768"/>
    <n v="90617.101517854768"/>
  </r>
  <r>
    <s v="DE Florida"/>
    <x v="32"/>
    <s v="Customer Delivery"/>
    <s v="PEF Other Yates Maintenance TC-392.1"/>
    <s v="AFUDC Not Eligible"/>
    <s v="Maintenance"/>
    <s v="Maintenance"/>
    <s v="Operations Support"/>
    <s v="TC - Automotive Equipment"/>
    <s v="~"/>
    <s v="PEF Distribution General Plant Cars 392.1"/>
    <n v="0"/>
    <n v="0"/>
    <n v="0"/>
    <n v="0"/>
    <n v="0"/>
    <n v="0"/>
    <n v="0"/>
    <n v="0"/>
    <n v="0"/>
    <n v="0"/>
    <n v="0"/>
    <n v="0"/>
    <n v="0"/>
    <n v="20.329897747980237"/>
    <n v="38.465010938148481"/>
    <n v="56.618661376315082"/>
    <n v="76.967101680169691"/>
    <n v="95.120790210152293"/>
    <n v="113.30690051438857"/>
    <n v="133.65535830301118"/>
    <n v="151.8089962520578"/>
    <n v="169.9626226486684"/>
    <n v="190.31104983894699"/>
    <n v="208.46469309586959"/>
    <n v="226.65079028652985"/>
    <n v="20.329897747980237"/>
    <n v="247.00102277910446"/>
    <n v="265.15645728806305"/>
    <n v="283.3311731124445"/>
    <n v="303.70070221961396"/>
    <n v="321.90914928686971"/>
    <n v="340.08387853705517"/>
    <n v="360.45337923147667"/>
    <n v="378.62807319989815"/>
    <n v="396.80276623163564"/>
    <n v="417.17225724698915"/>
    <n v="435.38066778356892"/>
    <n v="453.55535300960639"/>
    <n v="247.00102277910446"/>
    <n v="466.25228572638611"/>
    <n v="478.94921844316582"/>
    <n v="491.64615115994553"/>
    <n v="504.34308387672525"/>
    <n v="517.04001659350502"/>
    <n v="529.73694931028479"/>
    <n v="542.43388202706456"/>
    <n v="555.13081474384433"/>
    <n v="567.8277474606241"/>
    <n v="580.52468017740387"/>
    <n v="593.22161289418364"/>
    <n v="605.91854555648661"/>
    <n v="466.25228572638611"/>
    <n v="617.84729755159651"/>
    <n v="629.77604954670642"/>
    <n v="641.70480154181632"/>
    <n v="653.63355353692623"/>
    <n v="665.56230553203613"/>
    <n v="677.49105752714604"/>
    <n v="689.41980952225595"/>
    <n v="701.34856151736585"/>
    <n v="713.27731351247576"/>
    <n v="725.20606550758566"/>
    <n v="737.13481750269557"/>
    <n v="749.06356952453109"/>
    <n v="617.84729755159651"/>
    <n v="760.77723093555915"/>
    <n v="772.4908923465872"/>
    <n v="784.20455375761526"/>
    <n v="795.91821516864331"/>
    <n v="807.63187657967137"/>
    <n v="819.34553799069943"/>
    <n v="831.05919940172748"/>
    <n v="842.77286081275554"/>
    <n v="854.4865222237836"/>
    <n v="866.20018363481165"/>
    <n v="877.91384504583971"/>
    <n v="889.62750640290369"/>
    <n v="760.77723093555915"/>
    <n v="889.62750640290369"/>
    <n v="889.62750640290369"/>
    <n v="889.62750640290369"/>
    <n v="889.62750640290369"/>
    <n v="889.62750640290369"/>
    <n v="889.62750640290369"/>
    <n v="889.62750640290369"/>
    <n v="889.62750640290369"/>
    <n v="889.62750640290369"/>
    <n v="889.62750640290369"/>
    <n v="889.62750640290369"/>
    <n v="889.62750640290369"/>
    <n v="889.62750640290369"/>
  </r>
  <r>
    <s v="DE Florida"/>
    <x v="32"/>
    <s v="Customer Delivery"/>
    <s v="PEF Other Yates Maintenance TC-392.2"/>
    <s v="AFUDC Not Eligible"/>
    <s v="Maintenance"/>
    <s v="Maintenance"/>
    <s v="Operations Support"/>
    <s v="TC - Automotive Equipment"/>
    <s v="~"/>
    <s v="PEF Distribution General Plant Light Trucks 392.2"/>
    <n v="0"/>
    <n v="0"/>
    <n v="0"/>
    <n v="0"/>
    <n v="0"/>
    <n v="0"/>
    <n v="0"/>
    <n v="0"/>
    <n v="0"/>
    <n v="0"/>
    <n v="0"/>
    <n v="0"/>
    <n v="0"/>
    <n v="137.40866858286455"/>
    <n v="259.9829082053011"/>
    <n v="382.6824400745665"/>
    <n v="520.21643677990392"/>
    <n v="642.91622610967329"/>
    <n v="765.83515244094258"/>
    <n v="903.369267324872"/>
    <n v="1026.0687147808574"/>
    <n v="1148.7680841545587"/>
    <n v="1286.3019922259521"/>
    <n v="1409.0014755575814"/>
    <n v="1531.9203132549067"/>
    <n v="137.40866858286455"/>
    <n v="1669.466423265924"/>
    <n v="1792.1780135722374"/>
    <n v="1915.0199252364655"/>
    <n v="2052.6964600116657"/>
    <n v="2175.7663593042853"/>
    <n v="2298.6083617127892"/>
    <n v="2436.2847044477776"/>
    <n v="2559.1264683887657"/>
    <n v="2681.968225998758"/>
    <n v="2819.6445033134542"/>
    <n v="2942.7141556972297"/>
    <n v="3065.5558605489218"/>
    <n v="1669.466423265924"/>
    <n v="3151.3737353521656"/>
    <n v="3237.1916101554093"/>
    <n v="3323.009484958653"/>
    <n v="3408.8273597618968"/>
    <n v="3494.6452345651405"/>
    <n v="3580.4631093683843"/>
    <n v="3666.280984171628"/>
    <n v="3752.0988589748717"/>
    <n v="3837.9167337781155"/>
    <n v="3923.7346085813592"/>
    <n v="4009.552483384603"/>
    <n v="4095.3703578196414"/>
    <n v="3151.3737353521656"/>
    <n v="4175.9961410784917"/>
    <n v="4256.6219243373416"/>
    <n v="4337.2477075961915"/>
    <n v="4417.8734908550414"/>
    <n v="4498.4992741138913"/>
    <n v="4579.1250573727411"/>
    <n v="4659.750840631591"/>
    <n v="4740.3766238904409"/>
    <n v="4821.0024071492908"/>
    <n v="4901.6281904081407"/>
    <n v="4982.2539736669905"/>
    <n v="5062.8797571064779"/>
    <n v="4175.9961410784917"/>
    <n v="5142.0517548544622"/>
    <n v="5221.2237526024464"/>
    <n v="5300.3957503504307"/>
    <n v="5379.567748098415"/>
    <n v="5458.7397458463993"/>
    <n v="5537.9117435943836"/>
    <n v="5617.0837413423678"/>
    <n v="5696.2557390903521"/>
    <n v="5775.4277368383364"/>
    <n v="5854.5997345863207"/>
    <n v="5933.7717323343049"/>
    <n v="6012.9437297175491"/>
    <n v="5142.0517548544622"/>
    <n v="6012.9437297175491"/>
    <n v="6012.9437297175491"/>
    <n v="6012.9437297175491"/>
    <n v="6012.9437297175491"/>
    <n v="6012.9437297175491"/>
    <n v="6012.9437297175491"/>
    <n v="6012.9437297175491"/>
    <n v="6012.9437297175491"/>
    <n v="6012.9437297175491"/>
    <n v="6012.9437297175491"/>
    <n v="6012.9437297175491"/>
    <n v="6012.9437297175491"/>
    <n v="6012.9437297175491"/>
  </r>
  <r>
    <s v="DE Florida"/>
    <x v="32"/>
    <s v="Customer Delivery"/>
    <s v="PEF Other Yates Maintenance TC-392.3"/>
    <s v="AFUDC Not Eligible"/>
    <s v="Maintenance"/>
    <s v="Maintenance"/>
    <s v="Operations Support"/>
    <s v="TC - Automotive Equipment"/>
    <s v="~"/>
    <s v="PEF Distribution General Plant Heavy Trucks 392.3"/>
    <n v="0"/>
    <n v="0"/>
    <n v="0"/>
    <n v="0"/>
    <n v="0"/>
    <n v="0"/>
    <n v="0"/>
    <n v="0"/>
    <n v="0"/>
    <n v="0"/>
    <n v="0"/>
    <n v="0"/>
    <n v="0"/>
    <n v="67.785468856495328"/>
    <n v="128.25292253482465"/>
    <n v="188.78218449485095"/>
    <n v="256.62947933096126"/>
    <n v="317.15886829957554"/>
    <n v="377.79636037801311"/>
    <n v="445.64371351314742"/>
    <n v="506.17293383101372"/>
    <n v="566.70211562988197"/>
    <n v="634.54936674172427"/>
    <n v="695.07860475750851"/>
    <n v="755.71605311167809"/>
    <n v="67.785468856495328"/>
    <n v="823.56932359774839"/>
    <n v="884.10453414033066"/>
    <n v="944.70403388998682"/>
    <n v="1012.621644594777"/>
    <n v="1073.3336135826796"/>
    <n v="1133.9331580976577"/>
    <n v="1201.8506740665339"/>
    <n v="1262.45010094241"/>
    <n v="1323.0495246951241"/>
    <n v="1390.9670083913263"/>
    <n v="1451.678855575911"/>
    <n v="1512.2782533022751"/>
    <n v="823.56932359774839"/>
    <n v="1554.6133180387317"/>
    <n v="1596.9483827751883"/>
    <n v="1639.2834475116449"/>
    <n v="1681.6185122481015"/>
    <n v="1723.9535769845581"/>
    <n v="1766.2886417210148"/>
    <n v="1808.6237064574714"/>
    <n v="1850.958771193928"/>
    <n v="1893.2938359303846"/>
    <n v="1935.6289006668412"/>
    <n v="1977.9639654032978"/>
    <n v="2020.299029958114"/>
    <n v="1554.6133180387317"/>
    <n v="2060.0727689549917"/>
    <n v="2099.8465079518692"/>
    <n v="2139.6202469487466"/>
    <n v="2179.3939859456241"/>
    <n v="2219.1677249425015"/>
    <n v="2258.941463939379"/>
    <n v="2298.7152029362564"/>
    <n v="2338.4889419331339"/>
    <n v="2378.2626809300114"/>
    <n v="2418.0364199268888"/>
    <n v="2457.8101589237663"/>
    <n v="2497.5838980097546"/>
    <n v="2060.0727689549917"/>
    <n v="2536.6404658595193"/>
    <n v="2575.6970337092839"/>
    <n v="2614.7536015590485"/>
    <n v="2653.8101694088132"/>
    <n v="2692.8667372585778"/>
    <n v="2731.9233051083424"/>
    <n v="2770.9798729581071"/>
    <n v="2810.0364408078717"/>
    <n v="2849.0930086576363"/>
    <n v="2888.149576507401"/>
    <n v="2927.2061443571656"/>
    <n v="2966.2627120269995"/>
    <n v="2536.6404658595193"/>
    <n v="2966.2627120269995"/>
    <n v="2966.2627120269995"/>
    <n v="2966.2627120269995"/>
    <n v="2966.2627120269995"/>
    <n v="2966.2627120269995"/>
    <n v="2966.2627120269995"/>
    <n v="2966.2627120269995"/>
    <n v="2966.2627120269995"/>
    <n v="2966.2627120269995"/>
    <n v="2966.2627120269995"/>
    <n v="2966.2627120269995"/>
    <n v="2966.2627120269995"/>
    <n v="2966.2627120269995"/>
  </r>
  <r>
    <s v="DE Florida"/>
    <x v="32"/>
    <s v="Customer Delivery"/>
    <s v="PEF Other Yates Maintenance TC-392.4"/>
    <s v="AFUDC Not Eligible"/>
    <s v="Maintenance"/>
    <s v="Maintenance"/>
    <s v="Operations Support"/>
    <s v="TC - Automotive Equipment"/>
    <s v="~"/>
    <s v="PEF Distribution General Plant Special Equip 392.4"/>
    <n v="0"/>
    <n v="0"/>
    <n v="0"/>
    <n v="0"/>
    <n v="0"/>
    <n v="0"/>
    <n v="0"/>
    <n v="0"/>
    <n v="0"/>
    <n v="0"/>
    <n v="0"/>
    <n v="0"/>
    <n v="0"/>
    <n v="141.42232385074894"/>
    <n v="267.57691067865187"/>
    <n v="393.86044949255216"/>
    <n v="535.41176225285653"/>
    <n v="661.69556604758486"/>
    <n v="788.20490775279154"/>
    <n v="929.75634214363981"/>
    <n v="1056.0397940785801"/>
    <n v="1182.3231656504825"/>
    <n v="1323.8743871878787"/>
    <n v="1450.1578760463769"/>
    <n v="1576.6671265286757"/>
    <n v="141.42232385074894"/>
    <n v="1718.23090641974"/>
    <n v="1844.5268558930763"/>
    <n v="1970.9569333619297"/>
    <n v="2112.6549476752371"/>
    <n v="2239.3196722049261"/>
    <n v="2365.7498430686614"/>
    <n v="2507.4476597323346"/>
    <n v="2633.877585163008"/>
    <n v="2760.3075040777594"/>
    <n v="2902.0052534102388"/>
    <n v="3028.6697238189699"/>
    <n v="3155.0995884343711"/>
    <n v="1718.23090641974"/>
    <n v="3243.4241709208709"/>
    <n v="3331.7487534073707"/>
    <n v="3420.0733358938705"/>
    <n v="3508.3979183803704"/>
    <n v="3596.7225008668702"/>
    <n v="3685.04708335337"/>
    <n v="3773.3716658398698"/>
    <n v="3861.6962483263696"/>
    <n v="3950.0208308128695"/>
    <n v="4038.3454132993693"/>
    <n v="4126.6699957858691"/>
    <n v="4214.9945778934089"/>
    <n v="3243.4241709208709"/>
    <n v="4297.9754098041494"/>
    <n v="4380.95624171489"/>
    <n v="4463.9370736256305"/>
    <n v="4546.9179055363711"/>
    <n v="4629.8987374471117"/>
    <n v="4712.8795693578522"/>
    <n v="4795.8604012685928"/>
    <n v="4878.8412331793334"/>
    <n v="4961.8220650900739"/>
    <n v="5044.8028970008145"/>
    <n v="5127.783728911555"/>
    <n v="5210.7645610082091"/>
    <n v="4297.9754098041494"/>
    <n v="5292.2491428828525"/>
    <n v="5373.733724757496"/>
    <n v="5455.2183066321395"/>
    <n v="5536.702888506783"/>
    <n v="5618.1874703814265"/>
    <n v="5699.6720522560699"/>
    <n v="5781.1566341307134"/>
    <n v="5862.6412160053569"/>
    <n v="5944.1257978800004"/>
    <n v="6025.6103797546439"/>
    <n v="6107.0949616292874"/>
    <n v="6188.5795431285369"/>
    <n v="5292.2491428828525"/>
    <n v="6188.5795431285369"/>
    <n v="6188.5795431285369"/>
    <n v="6188.5795431285369"/>
    <n v="6188.5795431285369"/>
    <n v="6188.5795431285369"/>
    <n v="6188.5795431285369"/>
    <n v="6188.5795431285369"/>
    <n v="6188.5795431285369"/>
    <n v="6188.5795431285369"/>
    <n v="6188.5795431285369"/>
    <n v="6188.5795431285369"/>
    <n v="6188.5795431285369"/>
    <n v="6188.5795431285369"/>
  </r>
  <r>
    <s v="DE Florida"/>
    <x v="32"/>
    <s v="Customer Delivery"/>
    <s v="PEF Other Yates Maintenance TC-392.5"/>
    <s v="AFUDC Not Eligible"/>
    <s v="Maintenance"/>
    <s v="Maintenance"/>
    <s v="Operations Support"/>
    <s v="TC - Automotive Equipment"/>
    <s v="~"/>
    <s v="PEF Distribution General Plant Trailers 392.5"/>
    <n v="0"/>
    <n v="0"/>
    <n v="0"/>
    <n v="0"/>
    <n v="0"/>
    <n v="0"/>
    <n v="0"/>
    <n v="0"/>
    <n v="0"/>
    <n v="0"/>
    <n v="0"/>
    <n v="0"/>
    <n v="0"/>
    <n v="146.55903687244512"/>
    <n v="277.29578506823424"/>
    <n v="408.16616901795504"/>
    <n v="554.85887990901983"/>
    <n v="685.72953846414862"/>
    <n v="816.83392687208925"/>
    <n v="963.5267638115381"/>
    <n v="1094.3970577266989"/>
    <n v="1225.2672683598917"/>
    <n v="1371.9598847146685"/>
    <n v="1502.8302168945174"/>
    <n v="1633.93451076617"/>
    <n v="146.55903687244512"/>
    <n v="1780.6401416165947"/>
    <n v="1911.5233870032116"/>
    <n v="2042.5456321552499"/>
    <n v="2189.390373063432"/>
    <n v="2320.6557880793548"/>
    <n v="2451.6781300185448"/>
    <n v="2598.5226660981029"/>
    <n v="2729.5447536896613"/>
    <n v="2860.5668345286276"/>
    <n v="3007.4113008314021"/>
    <n v="3138.6764524962368"/>
    <n v="3269.6984770636031"/>
    <n v="1780.6401416165947"/>
    <n v="3361.2311671574503"/>
    <n v="3452.7638572512974"/>
    <n v="3544.2965473451445"/>
    <n v="3635.8292374389916"/>
    <n v="3727.3619275328388"/>
    <n v="3818.8946176266859"/>
    <n v="3910.427307720533"/>
    <n v="4001.9599978143801"/>
    <n v="4093.4926879082273"/>
    <n v="4185.0253780020739"/>
    <n v="4276.558068095921"/>
    <n v="4368.0907577970429"/>
    <n v="3361.2311671574503"/>
    <n v="4454.085602688343"/>
    <n v="4540.0804475796431"/>
    <n v="4626.0752924709432"/>
    <n v="4712.0701373622433"/>
    <n v="4798.0649822535433"/>
    <n v="4884.0598271448434"/>
    <n v="4970.0546720361435"/>
    <n v="5056.0495169274436"/>
    <n v="5142.0443618187437"/>
    <n v="5228.0392067100438"/>
    <n v="5314.0340516013439"/>
    <n v="5400.0288966853104"/>
    <n v="4454.085602688343"/>
    <n v="5484.4731450495574"/>
    <n v="5568.9173934138043"/>
    <n v="5653.3616417780513"/>
    <n v="5737.8058901422983"/>
    <n v="5822.2501385065452"/>
    <n v="5906.6943868707922"/>
    <n v="5991.1386352350391"/>
    <n v="6075.5828835992861"/>
    <n v="6160.0271319635331"/>
    <n v="6244.47138032778"/>
    <n v="6328.915628692027"/>
    <n v="6413.3598766672449"/>
    <n v="5484.4731450495574"/>
    <n v="6413.3598766672449"/>
    <n v="6413.3598766672449"/>
    <n v="6413.3598766672449"/>
    <n v="6413.3598766672449"/>
    <n v="6413.3598766672449"/>
    <n v="6413.3598766672449"/>
    <n v="6413.3598766672449"/>
    <n v="6413.3598766672449"/>
    <n v="6413.3598766672449"/>
    <n v="6413.3598766672449"/>
    <n v="6413.3598766672449"/>
    <n v="6413.3598766672449"/>
    <n v="6413.3598766672449"/>
  </r>
  <r>
    <s v="DE Florida"/>
    <x v="32"/>
    <s v="Customer Delivery"/>
    <s v="PEF Other Yates Maintenance TC-396"/>
    <s v="AFUDC Not Eligible"/>
    <s v="Maintenance"/>
    <s v="Maintenance"/>
    <s v="Operations Support"/>
    <s v="TC - Automotive Equipment"/>
    <s v="~"/>
    <s v="PEF Distribution Gen. Plant Power Oper Equip 396.0"/>
    <n v="0"/>
    <n v="0"/>
    <n v="0"/>
    <n v="0"/>
    <n v="0"/>
    <n v="0"/>
    <n v="0"/>
    <n v="0"/>
    <n v="0"/>
    <n v="0"/>
    <n v="0"/>
    <n v="0"/>
    <n v="0"/>
    <n v="124.59560057346583"/>
    <n v="235.74005134283965"/>
    <n v="346.99811112176025"/>
    <n v="471.70735323508882"/>
    <n v="582.96564646686545"/>
    <n v="694.42264263777497"/>
    <n v="819.13199190979162"/>
    <n v="930.38997514679227"/>
    <n v="1041.6478875825169"/>
    <n v="1166.3570493268294"/>
    <n v="1277.6150650941461"/>
    <n v="1389.0719808960396"/>
    <n v="124.59560057346583"/>
    <n v="1513.7922067748882"/>
    <n v="1625.0612005670807"/>
    <n v="1736.4483635259235"/>
    <n v="1861.286852335274"/>
    <n v="1972.8807435578842"/>
    <n v="2084.2679887992908"/>
    <n v="2209.1063034757735"/>
    <n v="2320.4933324862563"/>
    <n v="2431.880355756095"/>
    <n v="2556.7186111125898"/>
    <n v="2668.3122784500838"/>
    <n v="2779.6992538812224"/>
    <n v="1513.7922067748882"/>
    <n v="2857.5147931868851"/>
    <n v="2935.3303324925478"/>
    <n v="3013.1458717982105"/>
    <n v="3090.9614111038732"/>
    <n v="3168.7769504095359"/>
    <n v="3246.5924897151986"/>
    <n v="3324.4080290208612"/>
    <n v="3402.2235683265239"/>
    <n v="3480.0391076321866"/>
    <n v="3557.8546469378493"/>
    <n v="3635.670186243512"/>
    <n v="3713.4857252153038"/>
    <n v="2857.5147931868851"/>
    <n v="3786.5933245425213"/>
    <n v="3859.7009238697387"/>
    <n v="3932.8085231969562"/>
    <n v="4005.9161225241737"/>
    <n v="4079.0237218513912"/>
    <n v="4152.1313211786091"/>
    <n v="4225.2389205058271"/>
    <n v="4298.346519833045"/>
    <n v="4371.454119160263"/>
    <n v="4444.5617184874809"/>
    <n v="4517.6693178146988"/>
    <n v="4590.7769173057095"/>
    <n v="3786.5933245425213"/>
    <n v="4662.566293549191"/>
    <n v="4734.3556697926724"/>
    <n v="4806.1450460361539"/>
    <n v="4877.9344222796353"/>
    <n v="4949.7237985231168"/>
    <n v="5021.5131747665982"/>
    <n v="5093.3025510100797"/>
    <n v="5165.0919272535612"/>
    <n v="5236.8813034970426"/>
    <n v="5308.6706797405241"/>
    <n v="5380.4600559840055"/>
    <n v="5452.2494318967583"/>
    <n v="4662.566293549191"/>
    <n v="5452.2494318967583"/>
    <n v="5452.2494318967583"/>
    <n v="5452.2494318967583"/>
    <n v="5452.2494318967583"/>
    <n v="5452.2494318967583"/>
    <n v="5452.2494318967583"/>
    <n v="5452.2494318967583"/>
    <n v="5452.2494318967583"/>
    <n v="5452.2494318967583"/>
    <n v="5452.2494318967583"/>
    <n v="5452.2494318967583"/>
    <n v="5452.2494318967583"/>
    <n v="5452.2494318967583"/>
  </r>
  <r>
    <s v="DE Florida"/>
    <x v="32"/>
    <s v="Customer Delivery"/>
    <s v="PEF Other Yates Maintenance VS - 303"/>
    <s v="AFUDC Not Eligible"/>
    <s v="Maintenance"/>
    <s v="Maintenance"/>
    <s v="Operations Support"/>
    <s v="VS - Other - Intangible Plant - Software"/>
    <s v="~"/>
    <s v="PEF Other Yates Maintenance VS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51.8514216"/>
    <n v="0"/>
    <n v="12951.8514216"/>
    <n v="12951.8514216"/>
    <n v="12951.8514216"/>
    <n v="12951.8514216"/>
    <n v="12951.8514216"/>
    <n v="12951.8514216"/>
    <n v="12951.8514216"/>
    <n v="12951.8514216"/>
    <n v="12951.8514216"/>
    <n v="12951.8514216"/>
    <n v="12951.8514216"/>
    <n v="21811.024558231999"/>
    <n v="12951.8514216"/>
    <n v="21811.024558231999"/>
    <n v="21811.024558231999"/>
    <n v="21811.024558231999"/>
    <n v="21811.024558231999"/>
    <n v="21811.024558231999"/>
    <n v="21811.024558231999"/>
    <n v="21811.024558231999"/>
    <n v="21811.024558231999"/>
    <n v="21811.024558231999"/>
    <n v="21811.024558231999"/>
    <n v="21811.024558231999"/>
    <n v="33168.048020964634"/>
    <n v="21811.024558231999"/>
    <n v="33168.048020964634"/>
    <n v="33168.048020964634"/>
    <n v="33168.048020964634"/>
    <n v="33168.048020964634"/>
    <n v="33168.048020964634"/>
    <n v="33168.048020964634"/>
    <n v="33168.048020964634"/>
    <n v="33168.048020964634"/>
    <n v="33168.048020964634"/>
    <n v="33168.048020964634"/>
    <n v="33168.048020964634"/>
    <n v="45228.688490219291"/>
    <n v="33168.048020964634"/>
    <n v="45228.688490219291"/>
    <n v="45228.688490219291"/>
    <n v="45228.688490219291"/>
    <n v="45228.688490219291"/>
    <n v="45228.688490219291"/>
    <n v="45228.688490219291"/>
    <n v="45228.688490219291"/>
    <n v="45228.688490219291"/>
    <n v="45228.688490219291"/>
    <n v="45228.688490219291"/>
    <n v="45228.688490219291"/>
    <n v="57303.401299604382"/>
    <n v="45228.688490219291"/>
    <n v="57303.401299604382"/>
    <n v="57303.401299604382"/>
    <n v="57303.401299604382"/>
    <n v="57303.401299604382"/>
    <n v="57303.401299604382"/>
    <n v="57303.401299604382"/>
    <n v="57303.401299604382"/>
    <n v="57303.401299604382"/>
    <n v="57303.401299604382"/>
    <n v="57303.401299604382"/>
    <n v="57303.401299604382"/>
    <n v="57303.401299604382"/>
    <n v="57303.401299604382"/>
  </r>
  <r>
    <s v="DE Florida"/>
    <x v="32"/>
    <s v="Customer Services"/>
    <s v="PEF Customer Maintenance - Intangible VS"/>
    <s v="AFUDC Not Eligible"/>
    <s v="Maintenance"/>
    <s v="Maintenance"/>
    <s v="Customer Operations"/>
    <s v="VS - Cust - Intangible Plant - Software"/>
    <s v="~"/>
    <s v="PEF Corporate 2008 Misc Intangible 303"/>
    <n v="0"/>
    <n v="0"/>
    <n v="0"/>
    <n v="0"/>
    <n v="0"/>
    <n v="0"/>
    <n v="0"/>
    <n v="0"/>
    <n v="0"/>
    <n v="0"/>
    <n v="0"/>
    <n v="0"/>
    <n v="0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  <n v="5258.7199999999993"/>
  </r>
  <r>
    <s v="DE Florida"/>
    <x v="32"/>
    <s v="Customer Services"/>
    <s v="PEF Customer Maintenance Facilities SA"/>
    <s v="AFUDC Not Eligible"/>
    <s v="Maintenance"/>
    <s v="Maintenance"/>
    <s v="Customer Operations"/>
    <s v="SA - Cust - Gen. Bldg. &amp; Oper. Centers"/>
    <s v="~"/>
    <s v="D GEN 390 5Z-STRUCT &amp; IMPROVE-50220"/>
    <n v="0"/>
    <n v="0"/>
    <n v="0"/>
    <n v="0"/>
    <n v="0"/>
    <n v="0"/>
    <n v="0"/>
    <n v="0"/>
    <n v="0"/>
    <n v="0"/>
    <n v="0"/>
    <n v="0"/>
    <n v="0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  <n v="3894.3800000000006"/>
  </r>
  <r>
    <s v="DE Florida"/>
    <x v="32"/>
    <s v="Customer Services"/>
    <s v="PEF Customer Maintenance Facilities VS"/>
    <s v="AFUDC Not Eligible"/>
    <s v="Maintenance"/>
    <s v="Maintenance"/>
    <s v="Customer Operations"/>
    <s v="VS - Intangible Plant - Software"/>
    <s v="~"/>
    <s v="PEF Customer Connect 5 yr"/>
    <n v="0"/>
    <n v="0"/>
    <n v="0"/>
    <n v="0"/>
    <n v="0"/>
    <n v="0"/>
    <n v="0"/>
    <n v="0"/>
    <n v="0"/>
    <n v="0"/>
    <n v="0"/>
    <n v="0"/>
    <n v="0"/>
    <n v="0"/>
    <n v="889"/>
    <n v="1812"/>
    <n v="2961"/>
    <n v="3895"/>
    <n v="4829"/>
    <n v="5985"/>
    <n v="7100"/>
    <n v="8027"/>
    <n v="9176"/>
    <n v="10103"/>
    <n v="11051"/>
    <n v="0"/>
    <n v="11051"/>
    <n v="11546"/>
    <n v="12074"/>
    <n v="12607"/>
    <n v="13147"/>
    <n v="13687"/>
    <n v="14227"/>
    <n v="14948"/>
    <n v="15481"/>
    <n v="16014"/>
    <n v="16547"/>
    <n v="17557"/>
    <n v="11051"/>
    <n v="17557"/>
    <n v="18048"/>
    <n v="18573"/>
    <n v="19100"/>
    <n v="19634"/>
    <n v="20168"/>
    <n v="20702"/>
    <n v="21417"/>
    <n v="21944"/>
    <n v="22471"/>
    <n v="22998"/>
    <n v="23996"/>
    <n v="17557"/>
    <n v="23996"/>
    <n v="24487"/>
    <n v="25012"/>
    <n v="25539"/>
    <n v="26073"/>
    <n v="26607"/>
    <n v="27141"/>
    <n v="27856"/>
    <n v="28383"/>
    <n v="28910"/>
    <n v="29437"/>
    <n v="30435"/>
    <n v="23996"/>
    <n v="30435"/>
    <n v="30926"/>
    <n v="31451"/>
    <n v="31978"/>
    <n v="32512"/>
    <n v="33046"/>
    <n v="33580"/>
    <n v="34295"/>
    <n v="34822"/>
    <n v="35349"/>
    <n v="35876"/>
    <n v="36874"/>
    <n v="30435"/>
    <n v="36874"/>
    <n v="36874"/>
    <n v="36874"/>
    <n v="36874"/>
    <n v="36874"/>
    <n v="36874"/>
    <n v="36874"/>
    <n v="36874"/>
    <n v="36874"/>
    <n v="36874"/>
    <n v="36874"/>
    <n v="36874"/>
    <n v="36874"/>
  </r>
  <r>
    <s v="DE Florida"/>
    <x v="32"/>
    <s v="Customer Services"/>
    <s v="PEF Customer Meters IK"/>
    <s v="AFUDC Not Eligible"/>
    <s v="Expansion"/>
    <s v="Customer Adds"/>
    <s v="Customer Operations"/>
    <s v="IK - Cust - Meters"/>
    <s v="~"/>
    <s v="PEF Distribution Meters 370.0"/>
    <n v="0"/>
    <n v="0"/>
    <n v="0"/>
    <n v="0"/>
    <n v="0"/>
    <n v="0"/>
    <n v="0"/>
    <n v="0"/>
    <n v="0"/>
    <n v="0"/>
    <n v="0"/>
    <n v="0"/>
    <n v="0"/>
    <n v="0"/>
    <n v="0"/>
    <n v="5977.6399999999994"/>
    <n v="5977.6399999999994"/>
    <n v="5977.6399999999994"/>
    <n v="11041.64"/>
    <n v="11041.64"/>
    <n v="11041.64"/>
    <n v="16063.64"/>
    <n v="16063.64"/>
    <n v="16063.64"/>
    <n v="21131.64"/>
    <n v="0"/>
    <n v="21131.64"/>
    <n v="21131.64"/>
    <n v="23472.639999999999"/>
    <n v="23472.639999999999"/>
    <n v="23472.639999999999"/>
    <n v="25859.64"/>
    <n v="25859.64"/>
    <n v="25859.64"/>
    <n v="28199.64"/>
    <n v="28199.64"/>
    <n v="28199.64"/>
    <n v="30568.639999999999"/>
    <n v="21131.64"/>
    <n v="30568.639999999999"/>
    <n v="30568.639999999999"/>
    <n v="35333.64"/>
    <n v="35333.64"/>
    <n v="35333.64"/>
    <n v="40132.639999999999"/>
    <n v="40132.639999999999"/>
    <n v="40132.639999999999"/>
    <n v="44899.64"/>
    <n v="44899.64"/>
    <n v="44899.64"/>
    <n v="49700.639999999999"/>
    <n v="30568.639999999999"/>
    <n v="49700.639999999999"/>
    <n v="49700.639999999999"/>
    <n v="54465.64"/>
    <n v="54465.64"/>
    <n v="54465.64"/>
    <n v="59264.639999999999"/>
    <n v="59264.639999999999"/>
    <n v="59264.639999999999"/>
    <n v="64031.64"/>
    <n v="64031.64"/>
    <n v="64031.64"/>
    <n v="68832.639999999999"/>
    <n v="49700.639999999999"/>
    <n v="68832.639999999999"/>
    <n v="68832.639999999999"/>
    <n v="73597.64"/>
    <n v="73597.64"/>
    <n v="73597.64"/>
    <n v="78396.639999999999"/>
    <n v="78396.639999999999"/>
    <n v="78396.639999999999"/>
    <n v="83163.64"/>
    <n v="83163.64"/>
    <n v="83163.64"/>
    <n v="87964.64"/>
    <n v="68832.639999999999"/>
    <n v="87964.64"/>
    <n v="87964.64"/>
    <n v="87964.64"/>
    <n v="87964.64"/>
    <n v="87964.64"/>
    <n v="87964.64"/>
    <n v="87964.64"/>
    <n v="87964.64"/>
    <n v="87964.64"/>
    <n v="87964.64"/>
    <n v="87964.64"/>
    <n v="87964.64"/>
    <n v="87964.64"/>
  </r>
  <r>
    <s v="DE Florida"/>
    <x v="32"/>
    <s v="Distributed Energy Solutions"/>
    <s v="PEF DES Exp Cust Sol TA"/>
    <s v="AFUDC Not Eligible"/>
    <s v="Expansion"/>
    <s v="Other Transmission &amp; Distribution Expansion"/>
    <s v="Customer Solutions"/>
    <s v="TA - Gen Bldg/Land/Furniture"/>
    <s v="~"/>
    <s v="PEF Distribution General Plant Struct &amp; Improv 390.0"/>
    <n v="0"/>
    <n v="0"/>
    <n v="0"/>
    <n v="0"/>
    <n v="0"/>
    <n v="0"/>
    <n v="0"/>
    <n v="0"/>
    <n v="0"/>
    <n v="0"/>
    <n v="0"/>
    <n v="0"/>
    <n v="0"/>
    <n v="401.27502750000002"/>
    <n v="802.55005500000004"/>
    <n v="1205.8811529"/>
    <n v="1609.2122508"/>
    <n v="2012.5433487"/>
    <n v="2415.8744465999998"/>
    <n v="3235.6156113999996"/>
    <n v="4055.3567761999993"/>
    <n v="4875.0979409999991"/>
    <n v="5694.8391057999988"/>
    <n v="6514.5802705999986"/>
    <n v="7334.3214353999983"/>
    <n v="401.27502750000002"/>
    <n v="7736.8289180999982"/>
    <n v="8139.336400799998"/>
    <n v="8543.9427292999972"/>
    <n v="8948.5490577999972"/>
    <n v="9353.1553862999972"/>
    <n v="9757.7617147999972"/>
    <n v="10578.778110199997"/>
    <n v="11399.794505599997"/>
    <n v="12220.810900999997"/>
    <n v="13041.827296399997"/>
    <n v="13862.843691799997"/>
    <n v="14683.860087199997"/>
    <n v="7736.8289180999982"/>
    <n v="15154.244432989997"/>
    <n v="15624.628778779997"/>
    <n v="16095.013124569998"/>
    <n v="16565.397470359996"/>
    <n v="17035.781816149996"/>
    <n v="17506.166161939997"/>
    <n v="18463.615149469995"/>
    <n v="19421.064136999994"/>
    <n v="20378.513124529993"/>
    <n v="21335.962112059991"/>
    <n v="22293.41109958999"/>
    <n v="23250.860087199992"/>
    <n v="15154.244432989997"/>
    <n v="23803.274806971993"/>
    <n v="24355.689526743994"/>
    <n v="24908.104246515995"/>
    <n v="25460.518966287997"/>
    <n v="26012.933686059998"/>
    <n v="26565.348405831999"/>
    <n v="27689.767019835999"/>
    <n v="28814.185633839999"/>
    <n v="29938.604247843999"/>
    <n v="31063.022861848"/>
    <n v="32187.441475852"/>
    <n v="33311.860087200002"/>
    <n v="23803.274806971993"/>
    <n v="33936.257283368999"/>
    <n v="34560.654479537996"/>
    <n v="35185.051675706993"/>
    <n v="35809.448871875989"/>
    <n v="36433.846068044986"/>
    <n v="37058.243264213983"/>
    <n v="38329.179401096982"/>
    <n v="39600.115537979982"/>
    <n v="40871.051674862982"/>
    <n v="42141.987811745981"/>
    <n v="43412.923948628981"/>
    <n v="44683.860087199981"/>
    <n v="33936.257283368999"/>
    <n v="44683.860087199981"/>
    <n v="44683.860087199981"/>
    <n v="44683.860087199981"/>
    <n v="44683.860087199981"/>
    <n v="44683.860087199981"/>
    <n v="44683.860087199981"/>
    <n v="44683.860087199981"/>
    <n v="44683.860087199981"/>
    <n v="44683.860087199981"/>
    <n v="44683.860087199981"/>
    <n v="44683.860087199981"/>
    <n v="44683.860087199981"/>
    <n v="44683.860087199981"/>
  </r>
  <r>
    <s v="DE Florida"/>
    <x v="32"/>
    <s v="EHS and Coal Combustion Products"/>
    <s v="PEF Ash Strategy ABSAT"/>
    <s v="AFUDC Not Eligible"/>
    <s v="Maintenance"/>
    <s v="Environmental"/>
    <s v="Coal Combustion Products"/>
    <s v="B4 - Fossil Ash Basin Initiative"/>
    <s v="~"/>
    <s v="PEF Ash Strategy ECRC Crystal River ABSAT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999999999999996"/>
    <n v="0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  <n v="0.57999999999999996"/>
  </r>
  <r>
    <s v="DE Florida"/>
    <x v="32"/>
    <s v="EHS and Coal Combustion Products"/>
    <s v="PEF Ash Strategy ECRC Crystal River ABSAT B2"/>
    <s v="AFUDC Not Eligible"/>
    <s v="Recoverable"/>
    <s v="Environmental"/>
    <s v="Coal Combustion Products"/>
    <s v="B2 - Fossil Env Compliance Water"/>
    <s v="~"/>
    <s v="PEF Ash Strategy ECRC Crystal River ABSAT"/>
    <n v="0"/>
    <n v="0"/>
    <n v="0"/>
    <n v="0"/>
    <n v="0"/>
    <n v="0"/>
    <n v="0"/>
    <n v="0"/>
    <n v="0"/>
    <n v="0"/>
    <n v="0"/>
    <n v="0"/>
    <n v="0"/>
    <n v="0"/>
    <n v="0"/>
    <n v="-1.9919551999999998"/>
    <n v="-1.9919551999999998"/>
    <n v="-1.9919551999999998"/>
    <n v="307.92741480000001"/>
    <n v="307.92741480000001"/>
    <n v="307.92741480000001"/>
    <n v="359.57915159999999"/>
    <n v="359.57915159999999"/>
    <n v="359.57915159999999"/>
    <n v="359.57914160000001"/>
    <n v="0"/>
    <n v="359.57914160000001"/>
    <n v="359.57914160000001"/>
    <n v="359.57914700000003"/>
    <n v="359.57914700000003"/>
    <n v="359.57914700000003"/>
    <n v="359.57915270000001"/>
    <n v="359.57915270000001"/>
    <n v="359.57915270000001"/>
    <n v="359.57915630000002"/>
    <n v="359.57915630000002"/>
    <n v="359.57915630000002"/>
    <n v="359.579162"/>
    <n v="359.57914160000001"/>
    <n v="359.579162"/>
    <n v="359.579162"/>
    <n v="367.05304949999999"/>
    <n v="367.05304949999999"/>
    <n v="367.05304949999999"/>
    <n v="374.52693699999998"/>
    <n v="374.52693699999998"/>
    <n v="374.52693699999998"/>
    <n v="382.00082449999996"/>
    <n v="382.00082449999996"/>
    <n v="382.00082449999996"/>
    <n v="389.47471200000001"/>
    <n v="359.579162"/>
    <n v="389.47471200000001"/>
    <n v="389.47471200000001"/>
    <n v="396.9485995"/>
    <n v="396.9485995"/>
    <n v="396.9485995"/>
    <n v="404.42248699999999"/>
    <n v="404.42248699999999"/>
    <n v="404.42248699999999"/>
    <n v="411.89637449999998"/>
    <n v="411.89637449999998"/>
    <n v="411.89637449999998"/>
    <n v="419.37026200000003"/>
    <n v="389.47471200000001"/>
    <n v="419.37026200000003"/>
    <n v="419.37026200000003"/>
    <n v="426.84414950000001"/>
    <n v="426.84414950000001"/>
    <n v="426.84414950000001"/>
    <n v="434.318037"/>
    <n v="434.318037"/>
    <n v="434.318037"/>
    <n v="441.79192449999999"/>
    <n v="441.79192449999999"/>
    <n v="441.79192449999999"/>
    <n v="449.26581200000004"/>
    <n v="419.37026200000003"/>
    <n v="449.26581200000004"/>
    <n v="449.26581200000004"/>
    <n v="449.26581200000004"/>
    <n v="449.26581200000004"/>
    <n v="449.26581200000004"/>
    <n v="449.26581200000004"/>
    <n v="449.26581200000004"/>
    <n v="449.26581200000004"/>
    <n v="449.26581200000004"/>
    <n v="449.26581200000004"/>
    <n v="449.26581200000004"/>
    <n v="449.26581200000004"/>
    <n v="449.26581200000004"/>
  </r>
  <r>
    <s v="DE Florida"/>
    <x v="32"/>
    <s v="FERC Interconnection"/>
    <s v="PEF FERC Interconnection"/>
    <s v="AFUDC Not Eligible"/>
    <s v="Expansion"/>
    <s v="Other Transmission &amp; Distribution Expansion"/>
    <s v="Transmission Expansion"/>
    <s v="EE - Transmission Right Of Way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4.7913900000003"/>
    <n v="7026.3418900000006"/>
    <n v="7685.2355100000004"/>
    <n v="8320.1200600000011"/>
    <n v="8974.184150000001"/>
    <n v="9602.6837500000001"/>
    <n v="10248.89617"/>
    <n v="0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  <n v="10248.89617"/>
  </r>
  <r>
    <s v="DE Florida"/>
    <x v="32"/>
    <s v="Grid Solutions"/>
    <s v="PEF Dist_MajProj_OthT&amp;D_Mthly-360"/>
    <s v="AFUDC Not Eligible"/>
    <s v="Major Projects"/>
    <s v="Other Transmission &amp; Distribution Expansion"/>
    <s v="~"/>
    <s v="IK - Distrib Lines OH/UG (Line Ext)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.133200000000002"/>
    <n v="59.133200000000002"/>
    <n v="59.133200000000002"/>
    <n v="59.133200000000002"/>
    <n v="59.133200000000002"/>
    <n v="59.133200000000002"/>
    <n v="60.315864000000005"/>
    <n v="0"/>
    <n v="60.315864000000005"/>
    <n v="60.315864000000005"/>
    <n v="60.315864000000005"/>
    <n v="60.315864000000005"/>
    <n v="60.315864000000005"/>
    <n v="60.339517280000003"/>
    <n v="60.339517280000003"/>
    <n v="60.339517280000003"/>
    <n v="60.339517280000003"/>
    <n v="60.339517280000003"/>
    <n v="60.339517280000003"/>
    <n v="60.3399903456"/>
    <n v="60.315864000000005"/>
    <n v="60.3399903456"/>
    <n v="60.3399903456"/>
    <n v="60.3399903456"/>
    <n v="60.3399903456"/>
    <n v="60.3399903456"/>
    <n v="60.339999806911997"/>
    <n v="60.339999806911997"/>
    <n v="60.339999806911997"/>
    <n v="60.339999806911997"/>
    <n v="60.339999806911997"/>
    <n v="60.339999806911997"/>
    <n v="60.339999996138239"/>
    <n v="60.3399903456"/>
    <n v="60.339999996138239"/>
    <n v="60.339999996138239"/>
    <n v="60.339999996138239"/>
    <n v="60.339999996138239"/>
    <n v="60.339999996138239"/>
    <n v="60.339999999922767"/>
    <n v="60.339999999922767"/>
    <n v="60.339999999922767"/>
    <n v="60.339999999922767"/>
    <n v="60.339999999922767"/>
    <n v="60.339999999922767"/>
    <n v="60.339999999998454"/>
    <n v="60.339999996138239"/>
    <n v="60.339999999998454"/>
    <n v="60.339999999998454"/>
    <n v="60.339999999998454"/>
    <n v="60.339999999998454"/>
    <n v="60.339999999998454"/>
    <n v="60.339999999999968"/>
    <n v="60.339999999999968"/>
    <n v="60.339999999999968"/>
    <n v="60.339999999999968"/>
    <n v="60.339999999999968"/>
    <n v="60.339999999999968"/>
    <n v="60.339999999999996"/>
    <n v="60.339999999998454"/>
    <n v="60.339999999999996"/>
    <n v="60.339999999999996"/>
    <n v="60.339999999999996"/>
    <n v="60.339999999999996"/>
    <n v="60.339999999999996"/>
    <n v="60.339999999999996"/>
    <n v="60.339999999999996"/>
    <n v="60.339999999999996"/>
    <n v="60.339999999999996"/>
    <n v="60.339999999999996"/>
    <n v="60.339999999999996"/>
    <n v="60.339999999999996"/>
    <n v="60.339999999999996"/>
  </r>
  <r>
    <s v="DE Florida"/>
    <x v="32"/>
    <s v="Grid Solutions"/>
    <s v="PEF Dist_MajProj_OthT&amp;D_Mthly-362"/>
    <s v="AFUDC Not Eligible"/>
    <s v="Major Projects"/>
    <s v="Other Transmission &amp; Distribution Expansion"/>
    <s v="~"/>
    <s v="IK - Distrib Lines OH/UG (Line Ext)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13.134592172114"/>
    <n v="3013.134592172114"/>
    <n v="3013.134592172114"/>
    <n v="3013.134592172114"/>
    <n v="3013.134592172114"/>
    <n v="3013.134592172114"/>
    <n v="5961.6076035570904"/>
    <n v="0"/>
    <n v="5961.6076035570904"/>
    <n v="5961.6076035570904"/>
    <n v="5961.6076035570904"/>
    <n v="5961.6076035570904"/>
    <n v="5961.6076035570904"/>
    <n v="14604.767201478331"/>
    <n v="14604.767201478331"/>
    <n v="14604.767201478331"/>
    <n v="14604.767201478331"/>
    <n v="14604.767201478331"/>
    <n v="14604.767201478331"/>
    <n v="23334.881030017226"/>
    <n v="5961.6076035570904"/>
    <n v="23334.881030017226"/>
    <n v="23334.881030017226"/>
    <n v="23334.881030017226"/>
    <n v="23334.881030017226"/>
    <n v="23334.881030017226"/>
    <n v="30996.683306588002"/>
    <n v="30996.683306588002"/>
    <n v="30996.683306588002"/>
    <n v="30996.683306588002"/>
    <n v="30996.683306588002"/>
    <n v="30996.683306588002"/>
    <n v="38637.119352119415"/>
    <n v="23334.881030017226"/>
    <n v="38637.119352119415"/>
    <n v="38637.119352119415"/>
    <n v="38637.119352119415"/>
    <n v="38637.119352119415"/>
    <n v="38637.119352119415"/>
    <n v="46979.788073030039"/>
    <n v="46979.788073030039"/>
    <n v="46979.788073030039"/>
    <n v="46979.788073030039"/>
    <n v="46979.788073030039"/>
    <n v="46979.788073030039"/>
    <n v="55336.501447448245"/>
    <n v="38637.119352119415"/>
    <n v="55336.501447448245"/>
    <n v="55336.501447448245"/>
    <n v="55336.501447448245"/>
    <n v="55336.501447448245"/>
    <n v="55336.501447448245"/>
    <n v="65314.415714936607"/>
    <n v="65314.415714936607"/>
    <n v="65314.415714936607"/>
    <n v="65314.415714936607"/>
    <n v="65314.415714936607"/>
    <n v="65314.415714936607"/>
    <n v="75324.754000286368"/>
    <n v="55336.501447448245"/>
    <n v="75324.754000286368"/>
    <n v="75324.754000286368"/>
    <n v="75324.754000286368"/>
    <n v="75324.754000286368"/>
    <n v="75324.754000286368"/>
    <n v="75324.754000286368"/>
    <n v="75324.754000286368"/>
    <n v="75324.754000286368"/>
    <n v="75324.754000286368"/>
    <n v="75324.754000286368"/>
    <n v="75324.754000286368"/>
    <n v="75324.754000286368"/>
    <n v="75324.754000286368"/>
  </r>
  <r>
    <s v="DE Florida"/>
    <x v="32"/>
    <s v="Grid Solutions"/>
    <s v="PEF Dist_MajProj_OthT&amp;D_Mthly-364"/>
    <s v="AFUDC Not Eligible"/>
    <s v="Major Projects"/>
    <s v="Other Transmission &amp; Distribution Expansion"/>
    <s v="~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44.9004027315405"/>
    <n v="2044.9004027315405"/>
    <n v="2044.9004027315405"/>
    <n v="2044.9004027315405"/>
    <n v="2044.9004027315405"/>
    <n v="2044.9004027315405"/>
    <n v="4045.9174379771448"/>
    <n v="0"/>
    <n v="4045.9174379771448"/>
    <n v="4045.9174379771448"/>
    <n v="4045.9174379771448"/>
    <n v="4045.9174379771448"/>
    <n v="4045.9174379771448"/>
    <n v="9911.7027197162424"/>
    <n v="9911.7027197162424"/>
    <n v="9911.7027197162424"/>
    <n v="9911.7027197162424"/>
    <n v="9911.7027197162424"/>
    <n v="9911.7027197162424"/>
    <n v="15836.500546620502"/>
    <n v="4045.9174379771448"/>
    <n v="15836.500546620502"/>
    <n v="15836.500546620502"/>
    <n v="15836.500546620502"/>
    <n v="15836.500546620502"/>
    <n v="15836.500546620502"/>
    <n v="21036.296503158585"/>
    <n v="21036.296503158585"/>
    <n v="21036.296503158585"/>
    <n v="21036.296503158585"/>
    <n v="21036.296503158585"/>
    <n v="21036.296503158585"/>
    <n v="26221.592422289345"/>
    <n v="15836.500546620502"/>
    <n v="26221.592422289345"/>
    <n v="26221.592422289345"/>
    <n v="26221.592422289345"/>
    <n v="26221.592422289345"/>
    <n v="26221.592422289345"/>
    <n v="31883.368340671957"/>
    <n v="31883.368340671957"/>
    <n v="31883.368340671957"/>
    <n v="31883.368340671957"/>
    <n v="31883.368340671957"/>
    <n v="31883.368340671957"/>
    <n v="37554.673859039613"/>
    <n v="26221.592422289345"/>
    <n v="37554.673859039613"/>
    <n v="37554.673859039613"/>
    <n v="37554.673859039613"/>
    <n v="37554.673859039613"/>
    <n v="37554.673859039613"/>
    <n v="44326.219969406964"/>
    <n v="44326.219969406964"/>
    <n v="44326.219969406964"/>
    <n v="44326.219969406964"/>
    <n v="44326.219969406964"/>
    <n v="44326.219969406964"/>
    <n v="51119.770891614309"/>
    <n v="37554.673859039613"/>
    <n v="51119.770891614309"/>
    <n v="51119.770891614309"/>
    <n v="51119.770891614309"/>
    <n v="51119.770891614309"/>
    <n v="51119.770891614309"/>
    <n v="51119.770891614309"/>
    <n v="51119.770891614309"/>
    <n v="51119.770891614309"/>
    <n v="51119.770891614309"/>
    <n v="51119.770891614309"/>
    <n v="51119.770891614309"/>
    <n v="51119.770891614309"/>
    <n v="51119.770891614309"/>
  </r>
  <r>
    <s v="DE Florida"/>
    <x v="32"/>
    <s v="Grid Solutions"/>
    <s v="PEF Dist_MajProj_OthT&amp;D_Mthly-365"/>
    <s v="AFUDC Not Eligible"/>
    <s v="Major Projects"/>
    <s v="Other Transmission &amp; Distribution Expansion"/>
    <s v="~"/>
    <s v="IK - Distrib Lines OH/UG (Line Ext)"/>
    <s v="~"/>
    <s v="PEF Distribution O/H Conduct &amp; Devices 36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0.9576161914974"/>
    <n v="2640.9576161914974"/>
    <n v="2640.9576161914974"/>
    <n v="2640.9576161914974"/>
    <n v="2640.9576161914974"/>
    <n v="2640.9576161914974"/>
    <n v="5225.2405339813995"/>
    <n v="0"/>
    <n v="5225.2405339813995"/>
    <n v="5225.2405339813995"/>
    <n v="5225.2405339813995"/>
    <n v="5225.2405339813995"/>
    <n v="5225.2405339813995"/>
    <n v="12800.812573607313"/>
    <n v="12800.812573607313"/>
    <n v="12800.812573607313"/>
    <n v="12800.812573607313"/>
    <n v="12800.812573607313"/>
    <n v="12800.812573607313"/>
    <n v="20452.59841337557"/>
    <n v="5225.2405339813995"/>
    <n v="20452.59841337557"/>
    <n v="20452.59841337557"/>
    <n v="20452.59841337557"/>
    <n v="20452.59841337557"/>
    <n v="20452.59841337557"/>
    <n v="27168.204130170936"/>
    <n v="27168.204130170936"/>
    <n v="27168.204130170936"/>
    <n v="27168.204130170936"/>
    <n v="27168.204130170936"/>
    <n v="27168.204130170936"/>
    <n v="33865.086244506841"/>
    <n v="20452.59841337557"/>
    <n v="33865.086244506841"/>
    <n v="33865.086244506841"/>
    <n v="33865.086244506841"/>
    <n v="33865.086244506841"/>
    <n v="33865.086244506841"/>
    <n v="41177.523886793555"/>
    <n v="41177.523886793555"/>
    <n v="41177.523886793555"/>
    <n v="41177.523886793555"/>
    <n v="41177.523886793555"/>
    <n v="41177.523886793555"/>
    <n v="48502.27263963929"/>
    <n v="33865.086244506841"/>
    <n v="48502.27263963929"/>
    <n v="48502.27263963929"/>
    <n v="48502.27263963929"/>
    <n v="48502.27263963929"/>
    <n v="48502.27263963929"/>
    <n v="57247.777614696206"/>
    <n v="57247.777614696206"/>
    <n v="57247.777614696206"/>
    <n v="57247.777614696206"/>
    <n v="57247.777614696206"/>
    <n v="57247.777614696206"/>
    <n v="66021.697714197348"/>
    <n v="48502.27263963929"/>
    <n v="66021.697714197348"/>
    <n v="66021.697714197348"/>
    <n v="66021.697714197348"/>
    <n v="66021.697714197348"/>
    <n v="66021.697714197348"/>
    <n v="66021.697714197348"/>
    <n v="66021.697714197348"/>
    <n v="66021.697714197348"/>
    <n v="66021.697714197348"/>
    <n v="66021.697714197348"/>
    <n v="66021.697714197348"/>
    <n v="66021.697714197348"/>
    <n v="66021.697714197348"/>
  </r>
  <r>
    <s v="DE Florida"/>
    <x v="32"/>
    <s v="Grid Solutions"/>
    <s v="PEF Dist_MajProj_OthT&amp;D_Mthly-366"/>
    <s v="AFUDC Not Eligible"/>
    <s v="Major Projects"/>
    <s v="Other Transmission &amp; Distribution Expansion"/>
    <s v="~"/>
    <s v="IK - Distrib Lines OH/UG (Line Ext)"/>
    <s v="~"/>
    <s v="PEF Distribution U/G Conduit 36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7.4368951475559"/>
    <n v="967.4368951475559"/>
    <n v="967.4368951475559"/>
    <n v="967.4368951475559"/>
    <n v="967.4368951475559"/>
    <n v="967.4368951475559"/>
    <n v="1914.1126868533484"/>
    <n v="0"/>
    <n v="1914.1126868533484"/>
    <n v="1914.1126868533484"/>
    <n v="1914.1126868533484"/>
    <n v="1914.1126868533484"/>
    <n v="1914.1126868533484"/>
    <n v="4689.1999688489095"/>
    <n v="4689.1999688489095"/>
    <n v="4689.1999688489095"/>
    <n v="4689.1999688489095"/>
    <n v="4689.1999688489095"/>
    <n v="4689.1999688489095"/>
    <n v="7492.205927662706"/>
    <n v="1914.1126868533484"/>
    <n v="7492.205927662706"/>
    <n v="7492.205927662706"/>
    <n v="7492.205927662706"/>
    <n v="7492.205927662706"/>
    <n v="7492.205927662706"/>
    <n v="9952.2060468389827"/>
    <n v="9952.2060468389827"/>
    <n v="9952.2060468389827"/>
    <n v="9952.2060468389827"/>
    <n v="9952.2060468389827"/>
    <n v="9952.2060468389827"/>
    <n v="12405.346049222508"/>
    <n v="7492.205927662706"/>
    <n v="12405.346049222508"/>
    <n v="12405.346049222508"/>
    <n v="12405.346049222508"/>
    <n v="12405.346049222508"/>
    <n v="12405.346049222508"/>
    <n v="15084.238849270178"/>
    <n v="15084.238849270178"/>
    <n v="15084.238849270178"/>
    <n v="15084.238849270178"/>
    <n v="15084.238849270178"/>
    <n v="15084.238849270178"/>
    <n v="17767.64670527113"/>
    <n v="12405.346049222508"/>
    <n v="17767.64670527113"/>
    <n v="17767.64670527113"/>
    <n v="17767.64670527113"/>
    <n v="17767.64670527113"/>
    <n v="17767.64670527113"/>
    <n v="20971.52486239115"/>
    <n v="20971.52486239115"/>
    <n v="20971.52486239115"/>
    <n v="20971.52486239115"/>
    <n v="20971.52486239115"/>
    <n v="20971.52486239115"/>
    <n v="24185.81242553355"/>
    <n v="17767.64670527113"/>
    <n v="24185.81242553355"/>
    <n v="24185.81242553355"/>
    <n v="24185.81242553355"/>
    <n v="24185.81242553355"/>
    <n v="24185.81242553355"/>
    <n v="24185.81242553355"/>
    <n v="24185.81242553355"/>
    <n v="24185.81242553355"/>
    <n v="24185.81242553355"/>
    <n v="24185.81242553355"/>
    <n v="24185.81242553355"/>
    <n v="24185.81242553355"/>
    <n v="24185.81242553355"/>
  </r>
  <r>
    <s v="DE Florida"/>
    <x v="32"/>
    <s v="Grid Solutions"/>
    <s v="PEF Dist_MajProj_OthT&amp;D_Mthly-367"/>
    <s v="AFUDC Not Eligible"/>
    <s v="Major Projects"/>
    <s v="Other Transmission &amp; Distribution Expansion"/>
    <s v="~"/>
    <s v="IK - Distrib Lines OH/UG (Line Ext)"/>
    <s v="~"/>
    <s v="PEF Distribution U/G Conduct &amp; Devices 367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20.3295364648657"/>
    <n v="2920.3295364648657"/>
    <n v="2920.3295364648657"/>
    <n v="2920.3295364648657"/>
    <n v="2920.3295364648657"/>
    <n v="2920.3295364648657"/>
    <n v="5777.9890797811468"/>
    <n v="0"/>
    <n v="5777.9890797811468"/>
    <n v="5777.9890797811468"/>
    <n v="5777.9890797811468"/>
    <n v="5777.9890797811468"/>
    <n v="5777.9890797811468"/>
    <n v="14154.937898384524"/>
    <n v="14154.937898384524"/>
    <n v="14154.937898384524"/>
    <n v="14154.937898384524"/>
    <n v="14154.937898384524"/>
    <n v="14154.937898384524"/>
    <n v="22616.16274257702"/>
    <n v="5777.9890797811468"/>
    <n v="22616.16274257702"/>
    <n v="22616.16274257702"/>
    <n v="22616.16274257702"/>
    <n v="22616.16274257702"/>
    <n v="22616.16274257702"/>
    <n v="30041.79723946087"/>
    <n v="30041.79723946087"/>
    <n v="30041.79723946087"/>
    <n v="30041.79723946087"/>
    <n v="30041.79723946087"/>
    <n v="30041.79723946087"/>
    <n v="37446.719929398547"/>
    <n v="22616.16274257702"/>
    <n v="37446.719929398547"/>
    <n v="37446.719929398547"/>
    <n v="37446.719929398547"/>
    <n v="37446.719929398547"/>
    <n v="37446.719929398547"/>
    <n v="45532.328383197302"/>
    <n v="45532.328383197302"/>
    <n v="45532.328383197302"/>
    <n v="45532.328383197302"/>
    <n v="45532.328383197302"/>
    <n v="45532.328383197302"/>
    <n v="53631.550552273278"/>
    <n v="37446.719929398547"/>
    <n v="53631.550552273278"/>
    <n v="53631.550552273278"/>
    <n v="53631.550552273278"/>
    <n v="53631.550552273278"/>
    <n v="53631.550552273278"/>
    <n v="63302.474995654797"/>
    <n v="63302.474995654797"/>
    <n v="63302.474995654797"/>
    <n v="63302.474995654797"/>
    <n v="63302.474995654797"/>
    <n v="63302.474995654797"/>
    <n v="73004.833484522431"/>
    <n v="53631.550552273278"/>
    <n v="73004.833484522431"/>
    <n v="73004.833484522431"/>
    <n v="73004.833484522431"/>
    <n v="73004.833484522431"/>
    <n v="73004.833484522431"/>
    <n v="73004.833484522431"/>
    <n v="73004.833484522431"/>
    <n v="73004.833484522431"/>
    <n v="73004.833484522431"/>
    <n v="73004.833484522431"/>
    <n v="73004.833484522431"/>
    <n v="73004.833484522431"/>
    <n v="73004.833484522431"/>
  </r>
  <r>
    <s v="DE Florida"/>
    <x v="32"/>
    <s v="Grid Solutions"/>
    <s v="PEF Dist_MajProj_OthT&amp;D_Mthly-368"/>
    <s v="AFUDC Not Eligible"/>
    <s v="Major Projects"/>
    <s v="Other Transmission &amp; Distribution Expansion"/>
    <s v="~"/>
    <s v="IK - Distrib Lines OH/UG (Line Ext)"/>
    <s v="~"/>
    <s v="PEF Distribution Line Transformers 368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5.6349322038886"/>
    <n v="2205.6349322038886"/>
    <n v="2205.6349322038886"/>
    <n v="2205.6349322038886"/>
    <n v="2205.6349322038886"/>
    <n v="2205.6349322038886"/>
    <n v="4363.9371492591908"/>
    <n v="0"/>
    <n v="4363.9371492591908"/>
    <n v="4363.9371492591908"/>
    <n v="4363.9371492591908"/>
    <n v="4363.9371492591908"/>
    <n v="4363.9371492591908"/>
    <n v="10690.788523012699"/>
    <n v="10690.788523012699"/>
    <n v="10690.788523012699"/>
    <n v="10690.788523012699"/>
    <n v="10690.788523012699"/>
    <n v="10690.788523012699"/>
    <n v="17081.290982599374"/>
    <n v="4363.9371492591908"/>
    <n v="17081.290982599374"/>
    <n v="17081.290982599374"/>
    <n v="17081.290982599374"/>
    <n v="17081.290982599374"/>
    <n v="17081.290982599374"/>
    <n v="22689.751031791107"/>
    <n v="22689.751031791107"/>
    <n v="22689.751031791107"/>
    <n v="22689.751031791107"/>
    <n v="22689.751031791107"/>
    <n v="22689.751031791107"/>
    <n v="28282.570232774942"/>
    <n v="17081.290982599374"/>
    <n v="28282.570232774942"/>
    <n v="28282.570232774942"/>
    <n v="28282.570232774942"/>
    <n v="28282.570232774942"/>
    <n v="28282.570232774942"/>
    <n v="34389.57661679462"/>
    <n v="34389.57661679462"/>
    <n v="34389.57661679462"/>
    <n v="34389.57661679462"/>
    <n v="34389.57661679462"/>
    <n v="34389.57661679462"/>
    <n v="40506.866744475017"/>
    <n v="28282.570232774942"/>
    <n v="40506.866744475017"/>
    <n v="40506.866744475017"/>
    <n v="40506.866744475017"/>
    <n v="40506.866744475017"/>
    <n v="40506.866744475017"/>
    <n v="47811.142547028627"/>
    <n v="47811.142547028627"/>
    <n v="47811.142547028627"/>
    <n v="47811.142547028627"/>
    <n v="47811.142547028627"/>
    <n v="47811.142547028627"/>
    <n v="55139.158063079703"/>
    <n v="40506.866744475017"/>
    <n v="55139.158063079703"/>
    <n v="55139.158063079703"/>
    <n v="55139.158063079703"/>
    <n v="55139.158063079703"/>
    <n v="55139.158063079703"/>
    <n v="55139.158063079703"/>
    <n v="55139.158063079703"/>
    <n v="55139.158063079703"/>
    <n v="55139.158063079703"/>
    <n v="55139.158063079703"/>
    <n v="55139.158063079703"/>
    <n v="55139.158063079703"/>
    <n v="55139.158063079703"/>
  </r>
  <r>
    <s v="DE Florida"/>
    <x v="32"/>
    <s v="Grid Solutions"/>
    <s v="PEF Dist_MajProj_OthT&amp;D_Mthly-369"/>
    <s v="AFUDC Not Eligible"/>
    <s v="Major Projects"/>
    <s v="Other Transmission &amp; Distribution Expansion"/>
    <s v="~"/>
    <s v="IK - Distrib Lines OH/UG (Line Ext)"/>
    <s v="~"/>
    <s v="PEF Distribution O/H Services 369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9.8651461708184"/>
    <n v="1359.8651461708184"/>
    <n v="1359.8651461708184"/>
    <n v="1359.8651461708184"/>
    <n v="1359.8651461708184"/>
    <n v="1359.8651461708184"/>
    <n v="2690.547716084614"/>
    <n v="0"/>
    <n v="2690.547716084614"/>
    <n v="2690.547716084614"/>
    <n v="2690.547716084614"/>
    <n v="2690.547716084614"/>
    <n v="2690.547716084614"/>
    <n v="6591.3132247146041"/>
    <n v="6591.3132247146041"/>
    <n v="6591.3132247146041"/>
    <n v="6591.3132247146041"/>
    <n v="6591.3132247146041"/>
    <n v="6591.3132247146041"/>
    <n v="10531.322259948502"/>
    <n v="2690.547716084614"/>
    <n v="10531.322259948502"/>
    <n v="10531.322259948502"/>
    <n v="10531.322259948502"/>
    <n v="10531.322259948502"/>
    <n v="10531.322259948502"/>
    <n v="13989.162440653179"/>
    <n v="13989.162440653179"/>
    <n v="13989.162440653179"/>
    <n v="13989.162440653179"/>
    <n v="13989.162440653179"/>
    <n v="13989.162440653179"/>
    <n v="17437.359244267271"/>
    <n v="10531.322259948502"/>
    <n v="17437.359244267271"/>
    <n v="17437.359244267271"/>
    <n v="17437.359244267271"/>
    <n v="17437.359244267271"/>
    <n v="17437.359244267271"/>
    <n v="21202.393180339554"/>
    <n v="21202.393180339554"/>
    <n v="21202.393180339554"/>
    <n v="21202.393180339554"/>
    <n v="21202.393180339554"/>
    <n v="21202.393180339554"/>
    <n v="24973.763859061"/>
    <n v="17437.359244267271"/>
    <n v="24973.763859061"/>
    <n v="24973.763859061"/>
    <n v="24973.763859061"/>
    <n v="24973.763859061"/>
    <n v="24973.763859061"/>
    <n v="29476.831272635427"/>
    <n v="29476.831272635427"/>
    <n v="29476.831272635427"/>
    <n v="29476.831272635427"/>
    <n v="29476.831272635427"/>
    <n v="29476.831272635427"/>
    <n v="33994.532620906917"/>
    <n v="24973.763859061"/>
    <n v="33994.532620906917"/>
    <n v="33994.532620906917"/>
    <n v="33994.532620906917"/>
    <n v="33994.532620906917"/>
    <n v="33994.532620906917"/>
    <n v="33994.532620906917"/>
    <n v="33994.532620906917"/>
    <n v="33994.532620906917"/>
    <n v="33994.532620906917"/>
    <n v="33994.532620906917"/>
    <n v="33994.532620906917"/>
    <n v="33994.532620906917"/>
    <n v="33994.532620906917"/>
  </r>
  <r>
    <s v="DE Florida"/>
    <x v="32"/>
    <s v="Grid Solutions"/>
    <s v="PEF Dist_MajProj_OthT&amp;D_Mthly-370"/>
    <s v="AFUDC Not Eligible"/>
    <s v="Major Projects"/>
    <s v="Other Transmission &amp; Distribution Expansion"/>
    <s v="~"/>
    <s v="IK - Distrib Lines OH/UG (Line Ext)"/>
    <s v="~"/>
    <s v="PEF Distribution Meters 370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3.62673926971911"/>
    <n v="793.62673926971911"/>
    <n v="793.62673926971911"/>
    <n v="793.62673926971911"/>
    <n v="793.62673926971911"/>
    <n v="793.62673926971911"/>
    <n v="1570.2223244551037"/>
    <n v="0"/>
    <n v="1570.2223244551037"/>
    <n v="1570.2223244551037"/>
    <n v="1570.2223244551037"/>
    <n v="1570.2223244551037"/>
    <n v="1570.2223244551037"/>
    <n v="3846.7361537763354"/>
    <n v="3846.7361537763354"/>
    <n v="3846.7361537763354"/>
    <n v="3846.7361537763354"/>
    <n v="3846.7361537763354"/>
    <n v="3846.7361537763354"/>
    <n v="6146.152777645837"/>
    <n v="1570.2223244551037"/>
    <n v="6146.152777645837"/>
    <n v="6146.152777645837"/>
    <n v="6146.152777645837"/>
    <n v="6146.152777645837"/>
    <n v="6146.152777645837"/>
    <n v="8164.3911101232279"/>
    <n v="8164.3911101232279"/>
    <n v="8164.3911101232279"/>
    <n v="8164.3911101232279"/>
    <n v="8164.3911101232279"/>
    <n v="8164.3911101232279"/>
    <n v="10177.005876772775"/>
    <n v="6146.152777645837"/>
    <n v="10177.005876772775"/>
    <n v="10177.005876772775"/>
    <n v="10177.005876772775"/>
    <n v="10177.005876772775"/>
    <n v="10177.005876772775"/>
    <n v="12374.238172105766"/>
    <n v="12374.238172105766"/>
    <n v="12374.238172105766"/>
    <n v="12374.238172105766"/>
    <n v="12374.238172105766"/>
    <n v="12374.238172105766"/>
    <n v="14575.162818012424"/>
    <n v="10177.005876772775"/>
    <n v="14575.162818012424"/>
    <n v="14575.162818012424"/>
    <n v="14575.162818012424"/>
    <n v="14575.162818012424"/>
    <n v="14575.162818012424"/>
    <n v="17203.441310930557"/>
    <n v="17203.441310930557"/>
    <n v="17203.441310930557"/>
    <n v="17203.441310930557"/>
    <n v="17203.441310930557"/>
    <n v="17203.441310930557"/>
    <n v="19840.26688078892"/>
    <n v="14575.162818012424"/>
    <n v="19840.26688078892"/>
    <n v="19840.26688078892"/>
    <n v="19840.26688078892"/>
    <n v="19840.26688078892"/>
    <n v="19840.26688078892"/>
    <n v="19840.26688078892"/>
    <n v="19840.26688078892"/>
    <n v="19840.26688078892"/>
    <n v="19840.26688078892"/>
    <n v="19840.26688078892"/>
    <n v="19840.26688078892"/>
    <n v="19840.26688078892"/>
    <n v="19840.26688078892"/>
  </r>
  <r>
    <s v="DE Florida"/>
    <x v="32"/>
    <s v="Grid Solutions"/>
    <s v="PEF Grid Solutions - H&amp;R_Mthly-364"/>
    <s v="AFUDC Not Eligible"/>
    <s v="Major Projects"/>
    <s v="Other Transmission &amp; Distribution Expansion"/>
    <s v="Grid Solutions - H&amp;R"/>
    <s v="IK - Distrib Lines OH/UG (Line Ext)"/>
    <s v="~"/>
    <s v="PEF Distribution Poles Towers &amp; Fixtures 364.0 SPP"/>
    <n v="0"/>
    <n v="0"/>
    <n v="0"/>
    <n v="0"/>
    <n v="0"/>
    <n v="0"/>
    <n v="0"/>
    <n v="0"/>
    <n v="0"/>
    <n v="0"/>
    <n v="0"/>
    <n v="0"/>
    <n v="0"/>
    <n v="2.467985499E-2"/>
    <n v="4.9359709979999999E-2"/>
    <n v="7.4039564969999999E-2"/>
    <n v="9.8719419959999999E-2"/>
    <n v="5.381735539068"/>
    <n v="5.3647065906279998"/>
    <n v="7.9596850181100001"/>
    <n v="11.113806846576001"/>
    <n v="20.428784056170002"/>
    <n v="59.952003765570005"/>
    <n v="62.533955956514006"/>
    <n v="65.602030084304005"/>
    <n v="2.467985499E-2"/>
    <n v="142.01683338554602"/>
    <n v="297.48635423497205"/>
    <n v="300.37207317147806"/>
    <n v="303.30187951008406"/>
    <n v="306.21592043610406"/>
    <n v="309.13070675737606"/>
    <n v="312.00942322060007"/>
    <n v="314.87575582043007"/>
    <n v="317.73349516442806"/>
    <n v="320.58940435097804"/>
    <n v="323.43780807395405"/>
    <n v="326.24640587243607"/>
    <n v="142.01683338554602"/>
    <n v="362.30572523398655"/>
    <n v="393.92187615660976"/>
    <n v="432.37027137509199"/>
    <n v="472.07143329426532"/>
    <n v="514.28819311596089"/>
    <n v="551.81227641681642"/>
    <n v="600.92225260562657"/>
    <n v="658.31177575015124"/>
    <n v="718.82611242374719"/>
    <n v="777.97805575189841"/>
    <n v="851.56289024746388"/>
    <n v="906.96548452991601"/>
    <n v="362.30572523398655"/>
    <n v="944.91569982272972"/>
    <n v="978.18975367309201"/>
    <n v="1018.6543243316395"/>
    <n v="1060.4373548736421"/>
    <n v="1104.8678974508459"/>
    <n v="1144.3596866788862"/>
    <n v="1196.0449154183275"/>
    <n v="1256.4438579787613"/>
    <n v="1320.1314745429702"/>
    <n v="1382.3852559242484"/>
    <n v="1459.8287673614177"/>
    <n v="1518.1365893254119"/>
    <n v="944.91569982272972"/>
    <n v="1518.1365893254119"/>
    <n v="1518.1365893254119"/>
    <n v="1518.1365893254119"/>
    <n v="1518.1365893254119"/>
    <n v="1518.1365893254119"/>
    <n v="1518.1365893254119"/>
    <n v="1518.1365893254119"/>
    <n v="1518.1365893254119"/>
    <n v="1518.1365893254119"/>
    <n v="1518.1365893254119"/>
    <n v="1518.1365893254119"/>
    <n v="1518.1365893254119"/>
    <n v="1518.1365893254119"/>
    <n v="1518.1365893254119"/>
    <n v="1518.1365893254119"/>
    <n v="1518.1365893254119"/>
    <n v="1518.1365893254119"/>
    <n v="1518.1365893254119"/>
    <n v="1518.1365893254119"/>
    <n v="1518.1365893254119"/>
    <n v="1518.1365893254119"/>
    <n v="1518.1365893254119"/>
    <n v="1518.1365893254119"/>
    <n v="1518.1365893254119"/>
    <n v="1518.1365893254119"/>
    <n v="1518.1365893254119"/>
  </r>
  <r>
    <s v="DE Florida"/>
    <x v="32"/>
    <s v="Grid Solutions"/>
    <s v="PEF Grid Solutions - H&amp;R_Mthly-365"/>
    <s v="AFUDC Not Eligible"/>
    <s v="Major Projects"/>
    <s v="Other Transmission &amp; Distribution Expansion"/>
    <s v="Grid Solutions - H&amp;R"/>
    <s v="IK - Distrib Lines OH/UG (Line Ext)"/>
    <s v="~"/>
    <s v="PEF Distribution O/H Conduct &amp; Devices 365.0 SPP"/>
    <n v="0"/>
    <n v="0"/>
    <n v="0"/>
    <n v="0"/>
    <n v="0"/>
    <n v="0"/>
    <n v="0"/>
    <n v="0"/>
    <n v="0"/>
    <n v="0"/>
    <n v="0"/>
    <n v="0"/>
    <n v="0"/>
    <n v="2.9436388380000001E-2"/>
    <n v="5.8872776760000002E-2"/>
    <n v="8.8309165140000007E-2"/>
    <n v="0.11774555352"/>
    <n v="6.4189541450159995"/>
    <n v="6.3986432177359998"/>
    <n v="9.49375025382"/>
    <n v="13.255764057312"/>
    <n v="24.366011139539999"/>
    <n v="71.506516862339993"/>
    <n v="74.586087123267987"/>
    <n v="78.24546930524798"/>
    <n v="2.9436388380000001E-2"/>
    <n v="169.38765101045198"/>
    <n v="354.82071772946398"/>
    <n v="358.26259951543597"/>
    <n v="361.75706564160794"/>
    <n v="365.23272789684796"/>
    <n v="368.70927920691196"/>
    <n v="372.14280893719996"/>
    <n v="375.56156806965998"/>
    <n v="378.97007777333596"/>
    <n v="382.37640459443594"/>
    <n v="385.77377942854793"/>
    <n v="389.1236765666319"/>
    <n v="169.38765101045198"/>
    <n v="432.13268654157474"/>
    <n v="469.84219893604092"/>
    <n v="515.70072989975847"/>
    <n v="563.05347252582249"/>
    <n v="613.40664270288153"/>
    <n v="658.1627196771999"/>
    <n v="716.73763160484759"/>
    <n v="785.18780251994121"/>
    <n v="857.36503036847682"/>
    <n v="927.91729163357468"/>
    <n v="1015.6840863723264"/>
    <n v="1081.7643888383921"/>
    <n v="432.13268654157474"/>
    <n v="1127.0287259634085"/>
    <n v="1166.7156679050515"/>
    <n v="1214.9789505709175"/>
    <n v="1264.8147990889152"/>
    <n v="1317.8084130208701"/>
    <n v="1364.9114306848201"/>
    <n v="1426.5579220154941"/>
    <n v="1498.5975159138634"/>
    <n v="1574.5596079496631"/>
    <n v="1648.8115226228019"/>
    <n v="1741.1806747551454"/>
    <n v="1810.7261276607439"/>
    <n v="1127.0287259634085"/>
    <n v="1810.7261276607439"/>
    <n v="1810.7261276607439"/>
    <n v="1810.7261276607439"/>
    <n v="1810.7261276607439"/>
    <n v="1810.7261276607439"/>
    <n v="1810.7261276607439"/>
    <n v="1810.7261276607439"/>
    <n v="1810.7261276607439"/>
    <n v="1810.7261276607439"/>
    <n v="1810.7261276607439"/>
    <n v="1810.7261276607439"/>
    <n v="1810.7261276607439"/>
    <n v="1810.7261276607439"/>
    <n v="1810.7261276607439"/>
    <n v="1810.7261276607439"/>
    <n v="1810.7261276607439"/>
    <n v="1810.7261276607439"/>
    <n v="1810.7261276607439"/>
    <n v="1810.7261276607439"/>
    <n v="1810.7261276607439"/>
    <n v="1810.7261276607439"/>
    <n v="1810.7261276607439"/>
    <n v="1810.7261276607439"/>
    <n v="1810.7261276607439"/>
    <n v="1810.7261276607439"/>
    <n v="1810.7261276607439"/>
  </r>
  <r>
    <s v="DE Florida"/>
    <x v="32"/>
    <s v="Grid Solutions"/>
    <s v="PEF Grid Solutions - H&amp;R_Mthly-368"/>
    <s v="AFUDC Not Eligible"/>
    <s v="Major Projects"/>
    <s v="Other Transmission &amp; Distribution Expansion"/>
    <s v="Grid Solutions - H&amp;R"/>
    <s v="IK - Distrib Lines OH/UG (Line Ext)"/>
    <s v="~"/>
    <s v="PEF Distribution Line Transformations 368.0 SPP"/>
    <n v="0"/>
    <n v="0"/>
    <n v="0"/>
    <n v="0"/>
    <n v="0"/>
    <n v="0"/>
    <n v="0"/>
    <n v="0"/>
    <n v="0"/>
    <n v="0"/>
    <n v="0"/>
    <n v="0"/>
    <n v="0"/>
    <n v="2.5704756629999999E-2"/>
    <n v="5.1409513259999998E-2"/>
    <n v="7.7114269890000003E-2"/>
    <n v="0.10281902652"/>
    <n v="5.605227515915999"/>
    <n v="5.5874913916359992"/>
    <n v="8.2902337280699996"/>
    <n v="11.575339496111999"/>
    <n v="21.277147804289999"/>
    <n v="62.44168237209"/>
    <n v="65.130857520218001"/>
    <n v="68.326342210448004"/>
    <n v="2.5704756629999999E-2"/>
    <n v="147.91448900400201"/>
    <n v="309.84032683556404"/>
    <n v="312.84588351308605"/>
    <n v="315.89735844830807"/>
    <n v="318.93241326704805"/>
    <n v="321.96824443571205"/>
    <n v="324.96650784220003"/>
    <n v="327.95187310991003"/>
    <n v="330.92828826223604"/>
    <n v="333.90279725458606"/>
    <n v="336.86948909749805"/>
    <n v="339.79472196093207"/>
    <n v="147.91448900400201"/>
    <n v="377.35150780135427"/>
    <n v="410.28060991207042"/>
    <n v="450.32568482460897"/>
    <n v="491.6755511619142"/>
    <n v="535.64548280711824"/>
    <n v="574.72786110322909"/>
    <n v="625.87726966134062"/>
    <n v="685.65005706789088"/>
    <n v="748.67742483204268"/>
    <n v="810.28582196637615"/>
    <n v="886.92647739704"/>
    <n v="944.62982303169201"/>
    <n v="377.35150780135427"/>
    <n v="984.1560296707969"/>
    <n v="1018.8118838751119"/>
    <n v="1060.9568616854292"/>
    <n v="1104.4750522007791"/>
    <n v="1150.7507002687532"/>
    <n v="1191.8824991144656"/>
    <n v="1245.7141049586464"/>
    <n v="1308.6212865386992"/>
    <n v="1374.9537137264226"/>
    <n v="1439.7927616199931"/>
    <n v="1520.4523366001401"/>
    <n v="1581.1815578138442"/>
    <n v="984.1560296707969"/>
    <n v="1581.1815578138442"/>
    <n v="1581.1815578138442"/>
    <n v="1581.1815578138442"/>
    <n v="1581.1815578138442"/>
    <n v="1581.1815578138442"/>
    <n v="1581.1815578138442"/>
    <n v="1581.1815578138442"/>
    <n v="1581.1815578138442"/>
    <n v="1581.1815578138442"/>
    <n v="1581.1815578138442"/>
    <n v="1581.1815578138442"/>
    <n v="1581.1815578138442"/>
    <n v="1581.1815578138442"/>
    <n v="1581.1815578138442"/>
    <n v="1581.1815578138442"/>
    <n v="1581.1815578138442"/>
    <n v="1581.1815578138442"/>
    <n v="1581.1815578138442"/>
    <n v="1581.1815578138442"/>
    <n v="1581.1815578138442"/>
    <n v="1581.1815578138442"/>
    <n v="1581.1815578138442"/>
    <n v="1581.1815578138442"/>
    <n v="1581.1815578138442"/>
    <n v="1581.1815578138442"/>
    <n v="1581.1815578138442"/>
  </r>
  <r>
    <s v="DE Florida"/>
    <x v="32"/>
    <s v="Grid Solutions"/>
    <s v="PEF Grid Solutions Advanced DMS Dec 21 VS "/>
    <s v="AFUDC Not Eligible"/>
    <s v="Major Projects"/>
    <s v="Other Transmission &amp; Distribution Expansion"/>
    <s v="Grid Solutions - Advanced DMS"/>
    <s v="VS - Intangible Plant - Software"/>
    <s v="~"/>
    <s v="PEF Grid Solutions Advanced DMS-30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26.161"/>
    <n v="0"/>
    <n v="28826.161"/>
    <n v="28826.161"/>
    <n v="28826.161"/>
    <n v="28826.161"/>
    <n v="28826.161"/>
    <n v="28826.161"/>
    <n v="28826.161"/>
    <n v="28826.161"/>
    <n v="28826.161"/>
    <n v="28826.161"/>
    <n v="28826.161"/>
    <n v="29402.684219999999"/>
    <n v="28826.161"/>
    <n v="29402.684219999999"/>
    <n v="29402.684219999999"/>
    <n v="29402.684219999999"/>
    <n v="29402.684219999999"/>
    <n v="29402.684219999999"/>
    <n v="29402.684219999999"/>
    <n v="29402.684219999999"/>
    <n v="29402.684219999999"/>
    <n v="29402.684219999999"/>
    <n v="29402.684219999999"/>
    <n v="29402.684219999999"/>
    <n v="29414.214684399998"/>
    <n v="29402.684219999999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  <n v="29414.214684399998"/>
  </r>
  <r>
    <s v="DE Florida"/>
    <x v="32"/>
    <s v="Grid Solutions"/>
    <s v="PEF Grid Solutions Advanced DMS VS"/>
    <s v="AFUDC Not Eligible"/>
    <s v="Major Projects"/>
    <s v="Other Transmission &amp; Distribution Expansion"/>
    <s v="Grid Solutions - Advanced D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81.9462555760019"/>
    <n v="0"/>
    <n v="8981.9462555760019"/>
    <n v="8981.9462555760019"/>
    <n v="8981.9462555760019"/>
    <n v="8981.9462555760019"/>
    <n v="8981.9462555760019"/>
    <n v="8981.9462555760019"/>
    <n v="8981.9462555760019"/>
    <n v="8981.9462555760019"/>
    <n v="8981.9462555760019"/>
    <n v="8981.9462555760019"/>
    <n v="8981.9462555760019"/>
    <n v="16672.310070887521"/>
    <n v="8981.9462555760019"/>
    <n v="16672.310070887521"/>
    <n v="16672.310070887521"/>
    <n v="16672.310070887521"/>
    <n v="16672.310070887521"/>
    <n v="16672.310070887521"/>
    <n v="16672.310070887521"/>
    <n v="16672.310070887521"/>
    <n v="16672.310070887521"/>
    <n v="16672.310070887521"/>
    <n v="16672.310070887521"/>
    <n v="16672.310070887521"/>
    <n v="19989.571155393751"/>
    <n v="16672.310070887521"/>
    <n v="19989.571155393751"/>
    <n v="19989.571155393751"/>
    <n v="19989.571155393751"/>
    <n v="19989.571155393751"/>
    <n v="19989.571155393751"/>
    <n v="19989.571155393751"/>
    <n v="19989.571155393751"/>
    <n v="19989.571155393751"/>
    <n v="19989.571155393751"/>
    <n v="19989.571155393751"/>
    <n v="19989.571155393751"/>
    <n v="22069.023400283877"/>
    <n v="19989.571155393751"/>
    <n v="22069.023400283877"/>
    <n v="22069.023400283877"/>
    <n v="22069.023400283877"/>
    <n v="22069.023400283877"/>
    <n v="22069.023400283877"/>
    <n v="22069.023400283877"/>
    <n v="22069.023400283877"/>
    <n v="22069.023400283877"/>
    <n v="22069.023400283877"/>
    <n v="22069.023400283877"/>
    <n v="22069.023400283877"/>
    <n v="22110.61244518168"/>
    <n v="22069.023400283877"/>
    <n v="22110.61244518168"/>
    <n v="22110.61244518168"/>
    <n v="22110.61244518168"/>
    <n v="22110.61244518168"/>
    <n v="22110.61244518168"/>
    <n v="22110.61244518168"/>
    <n v="22110.61244518168"/>
    <n v="22110.61244518168"/>
    <n v="22110.61244518168"/>
    <n v="22110.61244518168"/>
    <n v="22110.61244518168"/>
    <n v="22110.61244518168"/>
    <n v="22110.61244518168"/>
  </r>
  <r>
    <s v="DE Florida"/>
    <x v="32"/>
    <s v="Grid Solutions"/>
    <s v="PEF Grid Solutions Communication Monthly RR"/>
    <s v="AFUDC Not Eligible"/>
    <s v="Major Projects"/>
    <s v="Other Transmission &amp; Distribution Expansion"/>
    <s v="Grid Solutions - Communication"/>
    <s v="RR - Communication"/>
    <s v="~"/>
    <s v="PEF RUSD Communication"/>
    <n v="0"/>
    <n v="0"/>
    <n v="0"/>
    <n v="0"/>
    <n v="0"/>
    <n v="0"/>
    <n v="0"/>
    <n v="0"/>
    <n v="0"/>
    <n v="0"/>
    <n v="0"/>
    <n v="0"/>
    <n v="0"/>
    <n v="0"/>
    <n v="0"/>
    <n v="96.108599999999996"/>
    <n v="96.108599999999996"/>
    <n v="96.108599999999996"/>
    <n v="98.030771999999999"/>
    <n v="98.030771999999999"/>
    <n v="98.030771999999999"/>
    <n v="98.069215439999994"/>
    <n v="98.069215439999994"/>
    <n v="98.069215439999994"/>
    <n v="98.069984308799988"/>
    <n v="0"/>
    <n v="98.069984308799988"/>
    <n v="98.069984308799988"/>
    <n v="98.06999968617599"/>
    <n v="98.06999968617599"/>
    <n v="98.06999968617599"/>
    <n v="98.069999993723513"/>
    <n v="98.069999993723513"/>
    <n v="98.069999993723513"/>
    <n v="98.069999999874469"/>
    <n v="98.069999999874469"/>
    <n v="98.069999999874469"/>
    <n v="98.069999999997492"/>
    <n v="98.069984308799988"/>
    <n v="98.069999999997492"/>
    <n v="98.069999999997492"/>
    <n v="98.069999999999951"/>
    <n v="98.069999999999951"/>
    <n v="98.069999999999951"/>
    <n v="98.07"/>
    <n v="98.07"/>
    <n v="98.07"/>
    <n v="98.07"/>
    <n v="98.07"/>
    <n v="98.07"/>
    <n v="98.07"/>
    <n v="98.069999999997492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  <n v="98.07"/>
  </r>
  <r>
    <s v="DE Florida"/>
    <x v="32"/>
    <s v="Grid Solutions"/>
    <s v="PEF Grid Solutions Communication Monthly RR - 360"/>
    <s v="AFUDC Not Eligible"/>
    <s v="Major Projects"/>
    <s v="Other Transmission &amp; Distribution Expansion"/>
    <s v="Grid Solutions - Communication"/>
    <s v="RR - Communication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3334.989"/>
    <n v="3334.989"/>
    <n v="3334.989"/>
    <n v="3401.6887800000004"/>
    <n v="3401.6887800000004"/>
    <n v="3401.6887800000004"/>
    <n v="3403.0227756000004"/>
    <n v="3403.0227756000004"/>
    <n v="3403.0227756000004"/>
    <n v="3403.0494555120003"/>
    <n v="0"/>
    <n v="3403.0494555120003"/>
    <n v="3403.0494555120003"/>
    <n v="3403.0499891102404"/>
    <n v="3403.0499891102404"/>
    <n v="3403.0499891102404"/>
    <n v="3403.0499997822053"/>
    <n v="3403.0499997822053"/>
    <n v="3403.0499997822053"/>
    <n v="3403.0499999956446"/>
    <n v="3403.0499999956446"/>
    <n v="3403.0499999956446"/>
    <n v="3403.0499999999133"/>
    <n v="3403.0494555120003"/>
    <n v="3403.0499999999133"/>
    <n v="3403.0499999999133"/>
    <n v="3403.0499999999988"/>
    <n v="3403.0499999999988"/>
    <n v="3403.0499999999988"/>
    <n v="3403.0500000000006"/>
    <n v="3403.0500000000006"/>
    <n v="3403.0500000000006"/>
    <n v="3403.0500000000006"/>
    <n v="3403.0500000000006"/>
    <n v="3403.0500000000006"/>
    <n v="3403.0500000000006"/>
    <n v="3403.0499999999133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  <n v="3403.0500000000006"/>
  </r>
  <r>
    <s v="DE Florida"/>
    <x v="32"/>
    <s v="Grid Solutions"/>
    <s v="PEF Grid Solutions Communications Quarterly RR "/>
    <s v="AFUDC Not Eligible"/>
    <s v="Major Projects"/>
    <s v="Other Transmission &amp; Distribution Expansion"/>
    <s v="Grid Solutions - Communication"/>
    <s v="RR - Communication"/>
    <s v="~"/>
    <s v="PEF RUSD Communication"/>
    <n v="0"/>
    <n v="0"/>
    <n v="0"/>
    <n v="0"/>
    <n v="0"/>
    <n v="0"/>
    <n v="0"/>
    <n v="0"/>
    <n v="0"/>
    <n v="0"/>
    <n v="0"/>
    <n v="0"/>
    <n v="0"/>
    <n v="0"/>
    <n v="0"/>
    <n v="78478.142775577988"/>
    <n v="78478.142775577988"/>
    <n v="78478.142775577988"/>
    <n v="87562.41560044355"/>
    <n v="87562.41560044355"/>
    <n v="87562.41560044355"/>
    <n v="96707.711399326858"/>
    <n v="96707.711399326858"/>
    <n v="96707.711399326858"/>
    <n v="104674.90948059052"/>
    <n v="0"/>
    <n v="104674.90948059052"/>
    <n v="104674.90948059052"/>
    <n v="107563.14203919579"/>
    <n v="107563.14203919579"/>
    <n v="107563.14203919579"/>
    <n v="110264.6215207819"/>
    <n v="110264.6215207819"/>
    <n v="110264.6215207819"/>
    <n v="117466.37869704963"/>
    <n v="117466.37869704963"/>
    <n v="117466.37869704963"/>
    <n v="135727.35525894098"/>
    <n v="104674.90948059052"/>
    <n v="135727.35525894098"/>
    <n v="135727.35525894098"/>
    <n v="142962.81388148069"/>
    <n v="142962.81388148069"/>
    <n v="142962.81388148069"/>
    <n v="150797.47671765432"/>
    <n v="150797.47671765432"/>
    <n v="150797.47671765432"/>
    <n v="161567.27902397342"/>
    <n v="161567.27902397342"/>
    <n v="161567.27902397342"/>
    <n v="173694.04960607944"/>
    <n v="135727.35525894098"/>
    <n v="173694.04960607944"/>
    <n v="173694.04960607944"/>
    <n v="181409.9443569204"/>
    <n v="181409.9443569204"/>
    <n v="181409.9443569204"/>
    <n v="189929.29675321822"/>
    <n v="189929.29675321822"/>
    <n v="189929.29675321822"/>
    <n v="201644.4898231281"/>
    <n v="201644.4898231281"/>
    <n v="201644.4898231281"/>
    <n v="214835.8365130625"/>
    <n v="173694.04960607944"/>
    <n v="214835.8365130625"/>
    <n v="214835.8365130625"/>
    <n v="220450.53546116423"/>
    <n v="220450.53546116423"/>
    <n v="220450.53546116423"/>
    <n v="226552.13451432629"/>
    <n v="226552.13451432629"/>
    <n v="226552.13451432629"/>
    <n v="234940.16531195564"/>
    <n v="234940.16531195564"/>
    <n v="234940.16531195564"/>
    <n v="244385.07623583905"/>
    <n v="214835.8365130625"/>
    <n v="244385.07623583905"/>
    <n v="244385.07623583905"/>
    <n v="244385.07623583905"/>
    <n v="244385.07623583905"/>
    <n v="244385.07623583905"/>
    <n v="244385.07623583905"/>
    <n v="244385.07623583905"/>
    <n v="244385.07623583905"/>
    <n v="244385.07623583905"/>
    <n v="244385.07623583905"/>
    <n v="244385.07623583905"/>
    <n v="244385.07623583905"/>
    <n v="244385.07623583905"/>
  </r>
  <r>
    <s v="DE Florida"/>
    <x v="32"/>
    <s v="Grid Solutions"/>
    <s v="PEF Grid Solutions Dist Energy Enablement &amp; Storage VS"/>
    <s v="AFUDC Not Eligible"/>
    <s v="Major Projects"/>
    <s v="Other Transmission &amp; Distribution Expansion"/>
    <s v="GS Distributed Energy Enablement &amp; Storage"/>
    <s v="VS - Intangible Plant - Software"/>
    <s v="~"/>
    <s v="PEF Grid Solutions Ent Sys Intang-5 Year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763.314762975999"/>
    <n v="0"/>
    <n v="11763.314762975999"/>
    <n v="11763.314762975999"/>
    <n v="11763.314762975999"/>
    <n v="11763.314762975999"/>
    <n v="11763.314762975999"/>
    <n v="11763.314762975999"/>
    <n v="11763.314762975999"/>
    <n v="11763.314762975999"/>
    <n v="11763.314762975999"/>
    <n v="11763.314762975999"/>
    <n v="11763.314762975999"/>
    <n v="15301.070298635521"/>
    <n v="11763.314762975999"/>
    <n v="15301.070298635521"/>
    <n v="15301.070298635521"/>
    <n v="15301.070298635521"/>
    <n v="15301.070298635521"/>
    <n v="15301.070298635521"/>
    <n v="15301.070298635521"/>
    <n v="15301.070298635521"/>
    <n v="15301.070298635521"/>
    <n v="15301.070298635521"/>
    <n v="15301.070298635521"/>
    <n v="15301.070298635521"/>
    <n v="16250.879225548711"/>
    <n v="15301.070298635521"/>
    <n v="16250.879225548711"/>
    <n v="16250.879225548711"/>
    <n v="16250.879225548711"/>
    <n v="16250.879225548711"/>
    <n v="16250.879225548711"/>
    <n v="16250.879225548711"/>
    <n v="16250.879225548711"/>
    <n v="16250.879225548711"/>
    <n v="16250.879225548711"/>
    <n v="16250.879225548711"/>
    <n v="16250.879225548711"/>
    <n v="16286.560021686975"/>
    <n v="16250.879225548711"/>
    <n v="16286.560021686975"/>
    <n v="16286.560021686975"/>
    <n v="16286.560021686975"/>
    <n v="16286.560021686975"/>
    <n v="16286.560021686975"/>
    <n v="16286.560021686975"/>
    <n v="16286.560021686975"/>
    <n v="16286.560021686975"/>
    <n v="16286.560021686975"/>
    <n v="16286.560021686975"/>
    <n v="16286.560021686975"/>
    <n v="16303.95825520974"/>
    <n v="16286.560021686975"/>
    <n v="16303.95825520974"/>
    <n v="16303.95825520974"/>
    <n v="16303.95825520974"/>
    <n v="16303.95825520974"/>
    <n v="16303.95825520974"/>
    <n v="16303.95825520974"/>
    <n v="16303.95825520974"/>
    <n v="16303.95825520974"/>
    <n v="16303.95825520974"/>
    <n v="16303.95825520974"/>
    <n v="16303.95825520974"/>
    <n v="16303.95825520974"/>
    <n v="16303.95825520974"/>
  </r>
  <r>
    <s v="DE Florida"/>
    <x v="32"/>
    <s v="Grid Solutions"/>
    <s v="PEF Grid Solutions Ent App VS - 303"/>
    <s v="AFUDC Not Eligible"/>
    <s v="Major Projects"/>
    <s v="Other Transmission &amp; Distribution Expansion"/>
    <s v="Grid Solutions - Enterprise Systems"/>
    <s v="VS - Intangible Plant - Software"/>
    <s v="~"/>
    <s v="PEF Grid Solutions Advanced DMS - 3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33.6563370480005"/>
    <n v="0"/>
    <n v="2033.6563370480005"/>
    <n v="2033.6563370480005"/>
    <n v="2033.6563370480005"/>
    <n v="2033.6563370480005"/>
    <n v="2033.6563370480005"/>
    <n v="2033.6563370480005"/>
    <n v="2033.6563370480005"/>
    <n v="2033.6563370480005"/>
    <n v="2033.6563370480005"/>
    <n v="2033.6563370480005"/>
    <n v="2033.6563370480005"/>
    <n v="12960.861118388961"/>
    <n v="2033.6563370480005"/>
    <n v="12960.861118388961"/>
    <n v="12960.861118388961"/>
    <n v="12960.861118388961"/>
    <n v="12960.861118388961"/>
    <n v="12960.861118388961"/>
    <n v="12960.861118388961"/>
    <n v="12960.861118388961"/>
    <n v="12960.861118388961"/>
    <n v="12960.861118388961"/>
    <n v="12960.861118388961"/>
    <n v="12960.861118388961"/>
    <n v="17755.19181401578"/>
    <n v="12960.861118388961"/>
    <n v="17755.19181401578"/>
    <n v="17755.19181401578"/>
    <n v="17755.19181401578"/>
    <n v="17755.19181401578"/>
    <n v="17755.19181401578"/>
    <n v="17755.19181401578"/>
    <n v="17755.19181401578"/>
    <n v="17755.19181401578"/>
    <n v="17755.19181401578"/>
    <n v="17755.19181401578"/>
    <n v="17755.19181401578"/>
    <n v="21898.674476928318"/>
    <n v="17755.19181401578"/>
    <n v="21898.674476928318"/>
    <n v="21898.674476928318"/>
    <n v="21898.674476928318"/>
    <n v="21898.674476928318"/>
    <n v="21898.674476928318"/>
    <n v="21898.674476928318"/>
    <n v="21898.674476928318"/>
    <n v="21898.674476928318"/>
    <n v="21898.674476928318"/>
    <n v="21898.674476928318"/>
    <n v="21898.674476928318"/>
    <n v="22426.464061586568"/>
    <n v="21898.674476928318"/>
    <n v="22426.464061586568"/>
    <n v="22426.464061586568"/>
    <n v="22426.464061586568"/>
    <n v="22426.464061586568"/>
    <n v="22426.464061586568"/>
    <n v="22426.464061586568"/>
    <n v="22426.464061586568"/>
    <n v="22426.464061586568"/>
    <n v="22426.464061586568"/>
    <n v="22426.464061586568"/>
    <n v="22426.464061586568"/>
    <n v="22426.464061586568"/>
    <n v="22426.464061586568"/>
  </r>
  <r>
    <s v="DE Florida"/>
    <x v="32"/>
    <s v="Grid Solutions"/>
    <s v="PEF Grid Solutions Transmission GG"/>
    <s v="AFUDC Not Eligible"/>
    <s v="Major Projects"/>
    <s v="Other Transmission &amp; Distribution Expansion"/>
    <s v="Grid Solutions - 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-558.11"/>
    <n v="-558.11"/>
    <n v="-558.11"/>
    <n v="-558.11"/>
    <n v="-558.11"/>
    <n v="-558.11"/>
    <n v="-558.11"/>
    <n v="-558.11"/>
    <n v="-558.11"/>
    <n v="-558.11"/>
    <n v="0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  <n v="-558.11"/>
  </r>
  <r>
    <s v="DE Florida"/>
    <x v="32"/>
    <s v="Integrated Grid Strategy"/>
    <s v="PEF IGS Exp Electrification OU_DCFC"/>
    <s v="AFUDC Not Eligible"/>
    <s v="Expansion"/>
    <s v="Other Transmission &amp; Distribution Expansion"/>
    <s v="Electrification"/>
    <s v="OU - Other Utility "/>
    <s v="~"/>
    <s v="PEF Distribution Install - EV Charging Station 370.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"/>
    <n v="1142"/>
    <n v="1713"/>
    <n v="2284"/>
    <n v="2855"/>
    <n v="3426"/>
    <n v="3997"/>
    <n v="4568"/>
    <n v="5139"/>
    <n v="5710"/>
    <n v="6281"/>
    <n v="6852"/>
    <n v="571"/>
    <n v="7611.333333333333"/>
    <n v="8370.6666666666661"/>
    <n v="9130"/>
    <n v="9889.3333333333339"/>
    <n v="10648.666666666668"/>
    <n v="11408.000000000002"/>
    <n v="12167.333333333336"/>
    <n v="12926.66666666667"/>
    <n v="13686.000000000004"/>
    <n v="14445.333333333338"/>
    <n v="15204.666666666672"/>
    <n v="15964.000000000005"/>
    <n v="7611.333333333333"/>
    <n v="16921.000000000007"/>
    <n v="17878.000000000007"/>
    <n v="18835.000000000007"/>
    <n v="19792.000000000007"/>
    <n v="20749.000000000007"/>
    <n v="21706.000000000007"/>
    <n v="22663.000000000007"/>
    <n v="23620.000000000007"/>
    <n v="24577.000000000007"/>
    <n v="25534.000000000007"/>
    <n v="26491.000000000007"/>
    <n v="27448.000000000007"/>
    <n v="16921.000000000007"/>
    <n v="27448.000000000007"/>
    <n v="27448.000000000007"/>
    <n v="27448.000000000007"/>
    <n v="27448.000000000007"/>
    <n v="27448.000000000007"/>
    <n v="27448.000000000007"/>
    <n v="27448.000000000007"/>
    <n v="27448.000000000007"/>
    <n v="27448.000000000007"/>
    <n v="27448.000000000007"/>
    <n v="27448.000000000007"/>
    <n v="27448.000000000007"/>
    <n v="27448.000000000007"/>
  </r>
  <r>
    <s v="DE Florida"/>
    <x v="32"/>
    <s v="Integrated Grid Strategy"/>
    <s v="PEF IGS Exp Electrification OU_L2"/>
    <s v="AFUDC Not Eligible"/>
    <s v="Expansion"/>
    <s v="Other Transmission &amp; Distribution Expansion"/>
    <s v="Electrification"/>
    <s v="OU - Other Utility "/>
    <s v="~"/>
    <s v="PEF Dist Install - L2 Charger 370.X"/>
    <n v="0"/>
    <n v="0"/>
    <n v="0"/>
    <n v="0"/>
    <n v="0"/>
    <n v="0"/>
    <n v="0"/>
    <n v="0"/>
    <n v="0"/>
    <n v="0"/>
    <n v="0"/>
    <n v="0"/>
    <n v="0"/>
    <n v="988.91"/>
    <n v="1977.82"/>
    <n v="2966.73"/>
    <n v="3955.64"/>
    <n v="4944.55"/>
    <n v="5933.46"/>
    <n v="6922.37"/>
    <n v="7911.28"/>
    <n v="8900.19"/>
    <n v="9889.1"/>
    <n v="10878.01"/>
    <n v="11866.92"/>
    <n v="988.91"/>
    <n v="12631.4"/>
    <n v="13395.88"/>
    <n v="14160.359999999999"/>
    <n v="14924.839999999998"/>
    <n v="15689.319999999998"/>
    <n v="16453.8"/>
    <n v="17218.28"/>
    <n v="17982.759999999998"/>
    <n v="18747.239999999998"/>
    <n v="19511.719999999998"/>
    <n v="20276.199999999997"/>
    <n v="21040.679999999997"/>
    <n v="12631.4"/>
    <n v="21445.263333114235"/>
    <n v="21849.846666228474"/>
    <n v="22254.429999342712"/>
    <n v="22659.013332456951"/>
    <n v="23063.596665571189"/>
    <n v="23468.179998685428"/>
    <n v="23872.763331799666"/>
    <n v="24277.346664913905"/>
    <n v="24681.929998028143"/>
    <n v="25086.513331142382"/>
    <n v="25491.09666425662"/>
    <n v="25895.679999999978"/>
    <n v="21445.263333114235"/>
    <n v="26112.430000055338"/>
    <n v="26329.180000110697"/>
    <n v="26545.930000166056"/>
    <n v="26762.680000221415"/>
    <n v="26979.430000276774"/>
    <n v="27196.180000332133"/>
    <n v="27412.930000387492"/>
    <n v="27629.680000442851"/>
    <n v="27846.430000498211"/>
    <n v="28063.18000055357"/>
    <n v="28279.930000608929"/>
    <n v="28496.679999999968"/>
    <n v="26112.430000055338"/>
    <n v="28753.013333410527"/>
    <n v="29009.346666821086"/>
    <n v="29265.680000231645"/>
    <n v="29522.013333642204"/>
    <n v="29778.346667052763"/>
    <n v="30034.680000463322"/>
    <n v="30291.013333873881"/>
    <n v="30547.346667284441"/>
    <n v="30803.680000695"/>
    <n v="31060.013334105559"/>
    <n v="31316.346667516118"/>
    <n v="31572.679999999957"/>
    <n v="28753.013333410527"/>
    <n v="31572.679999999957"/>
    <n v="31572.679999999957"/>
    <n v="31572.679999999957"/>
    <n v="31572.679999999957"/>
    <n v="31572.679999999957"/>
    <n v="31572.679999999957"/>
    <n v="31572.679999999957"/>
    <n v="31572.679999999957"/>
    <n v="31572.679999999957"/>
    <n v="31572.679999999957"/>
    <n v="31572.679999999957"/>
    <n v="31572.679999999957"/>
    <n v="31572.679999999957"/>
  </r>
  <r>
    <s v="DE Florida"/>
    <x v="32"/>
    <s v="Integrated Grid Strategy"/>
    <s v="PEF IGS Exp Outdoor Lighting IK"/>
    <s v="AFUDC Not Eligible"/>
    <s v="Expansion"/>
    <s v="Other Transmission &amp; Distribution Expansion"/>
    <s v="Customer Solutions"/>
    <s v="IK - Distrib Lines OH/UG (Line Ext)"/>
    <s v="~"/>
    <s v="D DIS 373-ZZ-STREET LIGHT&amp;SIG-50226"/>
    <n v="0"/>
    <n v="0"/>
    <n v="0"/>
    <n v="0"/>
    <n v="0"/>
    <n v="0"/>
    <n v="0"/>
    <n v="0"/>
    <n v="0"/>
    <n v="0"/>
    <n v="0"/>
    <n v="0"/>
    <n v="0"/>
    <n v="5935.2768886000003"/>
    <n v="11040.556797200001"/>
    <n v="16791.087164299999"/>
    <n v="21983.750661400001"/>
    <n v="26550.514738500002"/>
    <n v="31706.894225600001"/>
    <n v="36119.451072700002"/>
    <n v="40785.9960498"/>
    <n v="46010.407806900002"/>
    <n v="51910.609764000001"/>
    <n v="56785.787821099999"/>
    <n v="61511.294148200002"/>
    <n v="5935.2768886000003"/>
    <n v="67383.221805299996"/>
    <n v="72423.973152399994"/>
    <n v="78110.932441299999"/>
    <n v="83239.231960200006"/>
    <n v="87740.743089100011"/>
    <n v="92832.707108000017"/>
    <n v="97179.791946900019"/>
    <n v="101781.22570580003"/>
    <n v="106941.31876470003"/>
    <n v="112778.16192360003"/>
    <n v="117588.52521250003"/>
    <n v="122249.00426140003"/>
    <n v="67383.221805299996"/>
    <n v="127329.00426140003"/>
    <n v="132409.00426140003"/>
    <n v="137489.00426140003"/>
    <n v="142569.00426140003"/>
    <n v="147649.00426140003"/>
    <n v="152729.00426140003"/>
    <n v="157809.00426140003"/>
    <n v="162889.00426140003"/>
    <n v="167969.00426140003"/>
    <n v="173049.00426140003"/>
    <n v="178129.00426140003"/>
    <n v="183209.00426140003"/>
    <n v="127329.00426140003"/>
    <n v="189168.13335670455"/>
    <n v="194294.0079002087"/>
    <n v="200067.72496851167"/>
    <n v="205281.38561546741"/>
    <n v="209866.69049419442"/>
    <n v="215043.92487437726"/>
    <n v="219474.41731532977"/>
    <n v="224159.89478388024"/>
    <n v="229405.42852112165"/>
    <n v="235329.40455557645"/>
    <n v="240224.3338620608"/>
    <n v="244969.00426140014"/>
    <n v="189168.13335670455"/>
    <n v="251047.77908647642"/>
    <n v="256276.56950756398"/>
    <n v="262166.20965474052"/>
    <n v="267484.54872414877"/>
    <n v="272161.91607369448"/>
    <n v="277443.09751991829"/>
    <n v="281962.54415079829"/>
    <n v="286742.09532745078"/>
    <n v="292092.94742615026"/>
    <n v="298135.86339703825"/>
    <n v="303129.07172713312"/>
    <n v="307969.00426140008"/>
    <n v="251047.77908647642"/>
    <n v="307969.00426140008"/>
    <n v="307969.00426140008"/>
    <n v="307969.00426140008"/>
    <n v="307969.00426140008"/>
    <n v="307969.00426140008"/>
    <n v="307969.00426140008"/>
    <n v="307969.00426140008"/>
    <n v="307969.00426140008"/>
    <n v="307969.00426140008"/>
    <n v="307969.00426140008"/>
    <n v="307969.00426140008"/>
    <n v="307969.00426140008"/>
    <n v="307969.00426140008"/>
  </r>
  <r>
    <s v="DE Florida"/>
    <x v="32"/>
    <s v="Integrated Grid Strategy"/>
    <s v="PEF IGS Maint Outdoor Lighting IK"/>
    <s v="AFUDC Not Eligible"/>
    <s v="Maintenance"/>
    <s v="Maintenance"/>
    <s v="Customer Solutions"/>
    <s v="IK - Distrib Lines OH/UG (Line Ext)"/>
    <s v="~"/>
    <s v="PEF Distribution Poles Towers &amp; Fixtures 364.0"/>
    <n v="0"/>
    <n v="0"/>
    <n v="0"/>
    <n v="0"/>
    <n v="0"/>
    <n v="0"/>
    <n v="0"/>
    <n v="0"/>
    <n v="0"/>
    <n v="0"/>
    <n v="0"/>
    <n v="0"/>
    <n v="0"/>
    <n v="1780.82698"/>
    <n v="3297.1082699999997"/>
    <n v="5018.6653900000001"/>
    <n v="6562.4131799999996"/>
    <n v="7906.667449999999"/>
    <n v="9438.8503299999993"/>
    <n v="10733.953979999998"/>
    <n v="12110.011469999998"/>
    <n v="13663.878439999997"/>
    <n v="15433.140589999997"/>
    <n v="16875.695899999999"/>
    <n v="18270.546289999998"/>
    <n v="1780.82698"/>
    <n v="20054.071209999998"/>
    <n v="21569.215499999998"/>
    <n v="23292.611559999998"/>
    <n v="24835.620499999997"/>
    <n v="26176.244159999998"/>
    <n v="27707.520619999999"/>
    <n v="28998.281129999999"/>
    <n v="30371.16893"/>
    <n v="31924.443810000001"/>
    <n v="33696.236219999999"/>
    <n v="35136.585859999999"/>
    <n v="36528.53901"/>
    <n v="20054.071209999998"/>
    <n v="38252.966881684275"/>
    <n v="39716.027898543376"/>
    <n v="41381.898254727894"/>
    <n v="42872.09573588497"/>
    <n v="44165.196827739994"/>
    <n v="45643.968379862585"/>
    <n v="46888.509464157229"/>
    <n v="48213.031674852187"/>
    <n v="49713.226741249397"/>
    <n v="51426.228761199927"/>
    <n v="52816.44975222458"/>
    <n v="54159.539010000008"/>
    <n v="38252.966881684275"/>
    <n v="56024.80836313255"/>
    <n v="57607.363900143653"/>
    <n v="59409.293092257685"/>
    <n v="61021.201445955718"/>
    <n v="62419.915695907839"/>
    <n v="64019.464915536504"/>
    <n v="65365.653052116431"/>
    <n v="66798.354719562572"/>
    <n v="68421.077204521163"/>
    <n v="70273.987507198573"/>
    <n v="71777.753858473719"/>
    <n v="73230.539010000008"/>
    <n v="56024.80836313255"/>
    <n v="75189.702682908304"/>
    <n v="76851.921232344641"/>
    <n v="78744.556313928988"/>
    <n v="80437.605248292835"/>
    <n v="81906.728269417523"/>
    <n v="83586.795933029964"/>
    <n v="85000.748770274746"/>
    <n v="86505.57007464116"/>
    <n v="88209.977504272276"/>
    <n v="90156.15999425239"/>
    <n v="91735.623251402023"/>
    <n v="93261.539009999993"/>
    <n v="75189.702682908304"/>
    <n v="93261.539009999993"/>
    <n v="93261.539009999993"/>
    <n v="93261.539009999993"/>
    <n v="93261.539009999993"/>
    <n v="93261.539009999993"/>
    <n v="93261.539009999993"/>
    <n v="93261.539009999993"/>
    <n v="93261.539009999993"/>
    <n v="93261.539009999993"/>
    <n v="93261.539009999993"/>
    <n v="93261.539009999993"/>
    <n v="93261.539009999993"/>
    <n v="93261.539009999993"/>
  </r>
  <r>
    <s v="DE Florida"/>
    <x v="32"/>
    <s v="Integrated Grid Strategy"/>
    <s v="PEF Solar Exp Battery BY - Bartow 2025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059.373532953905"/>
    <n v="50059.373532953905"/>
    <n v="50059.373532953905"/>
    <n v="50059.373532953905"/>
    <n v="50059.373532953905"/>
    <n v="50059.373532953905"/>
    <n v="50059.373532953905"/>
    <n v="50059.373532953905"/>
    <n v="50059.373532953905"/>
    <n v="50059.373532953905"/>
    <n v="50059.373532953905"/>
    <n v="0"/>
  </r>
  <r>
    <s v="DE Florida"/>
    <x v="32"/>
    <s v="Integrated Grid Strategy"/>
    <s v="PEF Solar Growth Battery BY - 2024 Dixie County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0"/>
    <n v="3900"/>
    <n v="3900"/>
    <n v="3900"/>
    <n v="3900"/>
    <n v="3900"/>
    <n v="3900"/>
    <n v="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  <n v="3900"/>
  </r>
  <r>
    <s v="DE Florida"/>
    <x v="32"/>
    <s v="Integrated Grid Strategy"/>
    <s v="PEF Solar Growth Battery BY - 2024 J Hopkins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99.9600000000009"/>
    <n v="0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  <n v="8499.9600000000009"/>
  </r>
  <r>
    <s v="DE Florida"/>
    <x v="32"/>
    <s v="Integrated Grid Strategy"/>
    <s v="PEF Solar Growth Battery BY - CR Powerline"/>
    <s v="AFUDC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3018.96348485553"/>
    <n v="127626.46348485553"/>
    <n v="132233.96348485554"/>
    <n v="136841.46348485554"/>
    <n v="141448.96348485554"/>
    <n v="146056.46348485554"/>
    <n v="150663.96348485554"/>
    <n v="155271.46348485554"/>
    <n v="159878.96348485554"/>
    <n v="164486.46348485554"/>
    <n v="0"/>
    <n v="164486.46348485554"/>
    <n v="164486.46348485554"/>
    <n v="164486.46348485554"/>
    <n v="164486.46348485554"/>
    <n v="164486.46348485554"/>
    <n v="164486.46348485554"/>
    <n v="164486.46348485554"/>
    <n v="164486.46348485554"/>
    <n v="164486.46348485554"/>
    <n v="164486.46348485554"/>
    <n v="164486.46348485554"/>
    <n v="164486.46348485554"/>
    <n v="164486.46348485554"/>
  </r>
  <r>
    <s v="DE Florida"/>
    <x v="32"/>
    <s v="Other Departments (Jamil)"/>
    <s v="PEF OthJamil_Network Upgrades_Solar"/>
    <s v="AFUDC Not Eligible"/>
    <s v="Expansion"/>
    <s v="Other Transmission &amp; Distribution Expansion"/>
    <s v="Renewable Generation - Solar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77.200631299998"/>
    <n v="0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  <n v="10277.200631299998"/>
  </r>
  <r>
    <s v="DE Florida"/>
    <x v="32"/>
    <s v="Other Departments (Jamil)"/>
    <s v="PEF Transmission Expansion GG Lines - Osprey to Kathleen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224.000410443645"/>
    <n v="0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  <n v="56224.000410443645"/>
  </r>
  <r>
    <s v="DE Florida"/>
    <x v="32"/>
    <s v="Other Departments (Jamil)"/>
    <s v="PEF Transmission Expansion GG Lines - Osprey to Kathleen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127.578809377505"/>
    <n v="0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  <n v="76127.578809377505"/>
  </r>
  <r>
    <s v="DE Florida"/>
    <x v="32"/>
    <s v="Other Departments (Jamil)"/>
    <s v="PEF Transmission Expansion GG Lines - Osprey to Kathleen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660.348957696624"/>
    <n v="0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  <n v="35660.348957696624"/>
  </r>
  <r>
    <s v="DE Florida"/>
    <x v="32"/>
    <s v="Other Departments (Savoy)"/>
    <s v="PEF Other Savoy Exp ISOP OU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0"/>
    <n v="60.865944931181332"/>
    <n v="60.865944931181332"/>
    <n v="60.865944931181332"/>
    <n v="123.13687209967595"/>
    <n v="123.13687209967595"/>
    <n v="123.13687209967595"/>
    <n v="185.40829666548046"/>
    <n v="185.40829666548046"/>
    <n v="185.40829666548046"/>
    <n v="247.68022372910178"/>
    <n v="0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  <n v="247.68022372910178"/>
  </r>
  <r>
    <s v="DE Florida"/>
    <x v="32"/>
    <s v="Other Departments (Savoy)"/>
    <s v="PEF Other Savoy Exp Other OU"/>
    <s v="AFUDC Not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0"/>
    <n v="0"/>
    <n v="138.8198888"/>
    <n v="138.8198888"/>
    <n v="138.8198888"/>
    <n v="279.12901579999999"/>
    <n v="279.12901579999999"/>
    <n v="279.12901579999999"/>
    <n v="419.43814279999998"/>
    <n v="419.43814279999998"/>
    <n v="419.43814279999998"/>
    <n v="559.74726979999991"/>
    <n v="0"/>
    <n v="559.74726979999991"/>
    <n v="559.74726979999991"/>
    <n v="698.56715859999986"/>
    <n v="698.56715859999986"/>
    <n v="698.56715859999986"/>
    <n v="838.87628559999985"/>
    <n v="838.87628559999985"/>
    <n v="838.87628559999985"/>
    <n v="979.18541259999984"/>
    <n v="979.18541259999984"/>
    <n v="979.18541259999984"/>
    <n v="1119.4945395999998"/>
    <n v="559.74726979999991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  <n v="1119.4945395999998"/>
  </r>
  <r>
    <s v="DE Florida"/>
    <x v="32"/>
    <s v="Other Departments (Savoy)"/>
    <s v="PEF Other Savoy Exp SEEM"/>
    <s v="AFUDC Eligible"/>
    <s v="Expansion"/>
    <s v="Growth"/>
    <s v="Other"/>
    <s v="OU - Other Utility "/>
    <s v="~"/>
    <s v="PEF Other Esamann ISOP"/>
    <n v="0"/>
    <n v="0"/>
    <n v="0"/>
    <n v="0"/>
    <n v="0"/>
    <n v="0"/>
    <n v="0"/>
    <n v="0"/>
    <n v="0"/>
    <n v="0"/>
    <n v="0"/>
    <n v="0"/>
    <n v="0"/>
    <n v="34.4247114"/>
    <n v="68.849422799999999"/>
    <n v="134.98281880000002"/>
    <n v="169.93474180000001"/>
    <n v="204.88666480000001"/>
    <n v="239.8385878"/>
    <n v="259.1997743"/>
    <n v="259.1997743"/>
    <n v="259.1997743"/>
    <n v="259.1997743"/>
    <n v="259.1997743"/>
    <n v="259.1997743"/>
    <n v="34.4247114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  <n v="259.1997743"/>
  </r>
  <r>
    <s v="DE Florida"/>
    <x v="32"/>
    <s v="Regulated &amp; Renewable Energy"/>
    <s v="PEF Fossil Hydro Maint Rotables Bartow CC BG"/>
    <s v="AFUDC Not Eligible"/>
    <s v="Maintenance"/>
    <s v="Maintenance"/>
    <s v="Fossil Hydro"/>
    <s v="BG - Cust - Other Production Plant"/>
    <s v="~"/>
    <s v="PEF Bartow 343.1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3.40331000000003"/>
    <n v="683.40331000000003"/>
    <n v="683.40331000000003"/>
    <n v="683.40331000000003"/>
    <n v="17505.967513372154"/>
    <n v="18225.489980000002"/>
    <n v="0"/>
    <n v="18225.489980000002"/>
    <n v="18225.489980000002"/>
    <n v="18225.489980000002"/>
    <n v="18225.489980000002"/>
    <n v="18225.489980000002"/>
    <n v="18225.489980000002"/>
    <n v="18225.489980000002"/>
    <n v="51749.489620000008"/>
    <n v="51749.489620000008"/>
    <n v="51749.489620000008"/>
    <n v="68423.034679999997"/>
    <n v="68874.969549999994"/>
    <n v="18225.489980000002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  <n v="68874.969549999994"/>
  </r>
  <r>
    <s v="DE Florida"/>
    <x v="32"/>
    <s v="Regulated &amp; Renewable Energy"/>
    <s v="PEF Fossil Hydro Maint Rotables Citrus 1&amp;2 BG"/>
    <s v="AFUDC Not Eligible"/>
    <s v="Maintenance"/>
    <s v="Maintenance"/>
    <s v="Fossil Hydro"/>
    <s v="BG - Cust - Other Production Plant"/>
    <s v="~"/>
    <s v="PEF CITRUS CC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.90932711945962"/>
    <n v="147.90932711945962"/>
    <n v="147.90932711945962"/>
    <n v="147.90932711945962"/>
    <n v="147.90932711945962"/>
    <n v="147.90932711945962"/>
    <n v="305.94893173289086"/>
    <n v="0"/>
    <n v="305.94893173289086"/>
    <n v="305.94893173289086"/>
    <n v="305.94893173289086"/>
    <n v="305.94893173289086"/>
    <n v="305.94893173289086"/>
    <n v="305.94893173289086"/>
    <n v="305.94893173289086"/>
    <n v="305.94893173289086"/>
    <n v="45476.61002220746"/>
    <n v="45476.61002220746"/>
    <n v="45476.61002220746"/>
    <n v="45476.61002220746"/>
    <n v="305.94893173289086"/>
    <n v="45476.61002220746"/>
    <n v="45476.61002220746"/>
    <n v="45476.61002220746"/>
    <n v="45476.61002220746"/>
    <n v="45476.61002220746"/>
    <n v="45476.61002220746"/>
    <n v="45476.61002220746"/>
    <n v="45476.61002220746"/>
    <n v="45476.61002220746"/>
    <n v="45476.61002220746"/>
    <n v="45476.61002220746"/>
    <n v="100949.34203622793"/>
    <n v="45476.61002220746"/>
    <n v="100949.34203622793"/>
    <n v="100949.34203622793"/>
    <n v="100949.34203622793"/>
    <n v="100949.34203622793"/>
    <n v="100949.34203622793"/>
    <n v="100949.34203622793"/>
    <n v="100949.34203622793"/>
    <n v="100949.34203622793"/>
    <n v="100949.34203622793"/>
    <n v="100949.34203622793"/>
    <n v="100949.34203622793"/>
    <n v="100949.34203622793"/>
    <n v="100949.34203622793"/>
    <n v="100949.34203622793"/>
    <n v="100949.34203622793"/>
    <n v="100949.34203622793"/>
    <n v="100949.34203622793"/>
    <n v="100949.34203622793"/>
    <n v="100949.34203622793"/>
    <n v="100949.34203622793"/>
    <n v="100949.34203622793"/>
    <n v="100949.34203622793"/>
    <n v="100949.34203622793"/>
    <n v="100949.34203622793"/>
    <n v="100949.34203622793"/>
    <n v="100949.34203622793"/>
  </r>
  <r>
    <s v="DE Florida"/>
    <x v="32"/>
    <s v="Regulated &amp; Renewable Energy"/>
    <s v="PEF Fossil Hydro Maint Rotables Debary 7-10 BG"/>
    <s v="AFUDC Not Eligible"/>
    <s v="Maintenance"/>
    <s v="Maintenance"/>
    <s v="Fossil Hydro"/>
    <s v="BG - Other Production Plant"/>
    <s v="~"/>
    <s v="D OTH 343.1 DEBARY (NEW)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7.0877700000001"/>
    <n v="1727.0877700000001"/>
    <n v="1727.0877700000001"/>
    <n v="0"/>
    <n v="1727.0877700000001"/>
    <n v="1727.0877700000001"/>
    <n v="1727.0877700000001"/>
    <n v="1727.0877700000001"/>
    <n v="1727.0877700000001"/>
    <n v="3349.4945200000002"/>
    <n v="3349.4945200000002"/>
    <n v="3349.4945200000002"/>
    <n v="3349.4945200000002"/>
    <n v="3349.4945200000002"/>
    <n v="3349.4945200000002"/>
    <n v="3349.4945200000002"/>
    <n v="1727.0877700000001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  <n v="3349.4945200000002"/>
  </r>
  <r>
    <s v="DE Florida"/>
    <x v="32"/>
    <s v="Regulated &amp; Renewable Energy"/>
    <s v="PEF Fossil Hydro Maint Rotables Hines 1 BG"/>
    <s v="AFUDC Not Eligible"/>
    <s v="Maintenance"/>
    <s v="Maintenance"/>
    <s v="Fossil Hydro"/>
    <s v="BG - Other Production Plant"/>
    <s v="~"/>
    <s v="PEF Hines 1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11.2109667306727"/>
    <n v="2911.2109667306727"/>
    <n v="2911.2109667306727"/>
    <n v="2911.2109667306727"/>
    <n v="2911.2109667306727"/>
    <n v="5067.2269800000013"/>
    <n v="0"/>
    <n v="5067.2269800000013"/>
    <n v="5067.2269800000013"/>
    <n v="5067.2269800000013"/>
    <n v="5067.2269800000013"/>
    <n v="5067.2269800000013"/>
    <n v="5067.2269800000013"/>
    <n v="5067.2269800000013"/>
    <n v="5067.2269800000013"/>
    <n v="5067.2269800000013"/>
    <n v="5067.2269800000013"/>
    <n v="5067.2269800000013"/>
    <n v="5067.2269800000013"/>
    <n v="5067.2269800000013"/>
    <n v="5067.2269800000013"/>
    <n v="5067.2269800000013"/>
    <n v="5067.2269800000013"/>
    <n v="5067.2269800000013"/>
    <n v="5067.2269800000013"/>
    <n v="5067.2269800000013"/>
    <n v="5067.2269800000013"/>
    <n v="5067.2269800000013"/>
    <n v="5067.2269800000013"/>
    <n v="5067.2269800000013"/>
    <n v="5067.2269800000013"/>
    <n v="5067.2269800000013"/>
    <n v="5067.2269800000013"/>
  </r>
  <r>
    <s v="DE Florida"/>
    <x v="32"/>
    <s v="Regulated &amp; Renewable Energy"/>
    <s v="PEF Fossil Hydro Maint Rotables Hines 2 BG"/>
    <s v="AFUDC Not Eligible"/>
    <s v="Maintenance"/>
    <s v="Maintenance"/>
    <s v="Fossil Hydro"/>
    <s v="BG - Other Production Plant"/>
    <s v="~"/>
    <s v="PEF Hines 2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2.186511502478"/>
    <n v="2482.186511502478"/>
    <n v="2482.186511502478"/>
    <n v="2482.186511502478"/>
    <n v="2482.186511502478"/>
    <n v="4953.2755745225495"/>
    <n v="0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  <n v="4953.2755745225495"/>
  </r>
  <r>
    <s v="DE Florida"/>
    <x v="32"/>
    <s v="Regulated &amp; Renewable Energy"/>
    <s v="PEF Fossil Hydro Maint Rotables Hines 4 BG"/>
    <s v="AFUDC Not Eligible"/>
    <s v="Maintenance"/>
    <s v="Maintenance"/>
    <s v="Fossil Hydro"/>
    <s v="BG - Other Production Plant"/>
    <s v="~"/>
    <s v="PEF Hines 4 34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224.057140000001"/>
    <n v="0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  <n v="15224.057140000001"/>
  </r>
  <r>
    <s v="DE Florida"/>
    <x v="32"/>
    <s v="Regulated &amp; Renewable Energy"/>
    <s v="PEF Fossil Hydro Maint Rotables IC 12-14 BG"/>
    <s v="AFUDC Not Eligible"/>
    <s v="Maintenance"/>
    <s v="Maintenance"/>
    <s v="Fossil Hydro"/>
    <s v="BG - Other Production Plant"/>
    <s v="~"/>
    <s v="D OTH 343.1 INTER CITY 12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0.0351099999998"/>
    <n v="0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1410.0351099999998"/>
    <n v="3391.2851099999998"/>
    <n v="1410.0351099999998"/>
    <n v="3391.2851099999998"/>
    <n v="3391.2851099999998"/>
    <n v="3391.2851099999998"/>
    <n v="3391.2851099999998"/>
    <n v="3391.2851099999998"/>
    <n v="3391.2851099999998"/>
    <n v="3391.2851099999998"/>
    <n v="3391.2851099999998"/>
    <n v="3391.2851099999998"/>
    <n v="3391.2851099999998"/>
    <n v="3391.2851099999998"/>
    <n v="3391.2851099999998"/>
    <n v="3391.2851099999998"/>
    <n v="3391.2851099999998"/>
    <n v="3391.2851099999998"/>
    <n v="3391.2851099999998"/>
    <n v="3391.2851099999998"/>
    <n v="3391.2851099999998"/>
    <n v="3391.2851099999998"/>
    <n v="3391.2851099999998"/>
    <n v="3391.2851099999998"/>
    <n v="3391.2851099999998"/>
    <n v="3391.2851099999998"/>
    <n v="3391.2851099999998"/>
    <n v="3391.2851099999998"/>
    <n v="3391.2851099999998"/>
  </r>
  <r>
    <s v="DE Florida"/>
    <x v="32"/>
    <s v="Regulated &amp; Renewable Energy"/>
    <s v="PEF Fossil Hydro Maint Rotables IC 7-10 BG"/>
    <s v="AFUDC Not Eligible"/>
    <s v="Maintenance"/>
    <s v="Maintenance"/>
    <s v="Fossil Hydro"/>
    <s v="BG - Other Production Plant"/>
    <s v="~"/>
    <s v="D OTH 343.1 INTER CITY 7-10-50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9.5187100000003"/>
    <n v="0"/>
    <n v="2459.5187100000003"/>
    <n v="2459.5187100000003"/>
    <n v="2459.5187100000003"/>
    <n v="2459.5187100000003"/>
    <n v="2459.5187100000003"/>
    <n v="2459.5187100000003"/>
    <n v="2459.5187100000003"/>
    <n v="2459.5187100000003"/>
    <n v="2459.5187100000003"/>
    <n v="2459.5187100000003"/>
    <n v="2459.5187100000003"/>
    <n v="2459.5187100000003"/>
    <n v="2459.5187100000003"/>
    <n v="2459.5187100000003"/>
    <n v="2459.5187100000003"/>
    <n v="2459.5187100000003"/>
    <n v="2459.5187100000003"/>
    <n v="2459.5187100000003"/>
    <n v="2459.5187100000003"/>
    <n v="2459.5187100000003"/>
    <n v="2459.5187100000003"/>
    <n v="2459.5187100000003"/>
    <n v="2459.5187100000003"/>
    <n v="2459.5187100000003"/>
    <n v="4440.2487099999998"/>
    <n v="2459.5187100000003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  <n v="4440.2487099999998"/>
  </r>
  <r>
    <s v="DE Florida"/>
    <x v="32"/>
    <s v="Regulated &amp; Renewable Energy"/>
    <s v="PEF Fossil Hydro Maintenance Anclote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56.808367425600018"/>
    <n v="142.20415482500002"/>
    <n v="500.95215311344748"/>
    <n v="500.95215311344748"/>
    <n v="500.95215311344748"/>
    <n v="525.96329317626828"/>
    <n v="525.96329317626828"/>
    <n v="966.4332692749108"/>
    <n v="0"/>
    <n v="966.4332692749108"/>
    <n v="966.4332692749108"/>
    <n v="966.4332692749108"/>
    <n v="966.4332692749108"/>
    <n v="1038.5324050760107"/>
    <n v="1245.4127987483353"/>
    <n v="1245.4127987483353"/>
    <n v="1245.4127987483353"/>
    <n v="1245.4127987483353"/>
    <n v="1245.4127987483353"/>
    <n v="1245.4127987483353"/>
    <n v="1386.6458627885763"/>
    <n v="966.4332692749108"/>
    <n v="1386.6458627885763"/>
    <n v="1418.3174894868669"/>
    <n v="1418.3174894868669"/>
    <n v="2066.0738073375287"/>
    <n v="2251.6145826170382"/>
    <n v="3390.9418367793705"/>
    <n v="3400.8447198100862"/>
    <n v="3410.8795144906953"/>
    <n v="3410.8795144906953"/>
    <n v="3500.1055813233324"/>
    <n v="3500.1055813233324"/>
    <n v="3851.485909850122"/>
    <n v="1386.6458627885763"/>
    <n v="3851.485909850122"/>
    <n v="3851.485909850122"/>
    <n v="4203.3050465336919"/>
    <n v="4398.8926161369509"/>
    <n v="4430.6006005457766"/>
    <n v="4439.6953761703444"/>
    <n v="4439.6953761703444"/>
    <n v="4439.6953761703444"/>
    <n v="4439.6953761703444"/>
    <n v="4439.6953761703444"/>
    <n v="4439.6953761703444"/>
    <n v="4525.3355832162433"/>
    <n v="3851.485909850122"/>
    <n v="4525.3355832162433"/>
    <n v="4525.3355832162433"/>
    <n v="4557.0109438716063"/>
    <n v="4651.3688295773864"/>
    <n v="4781.3667345074637"/>
    <n v="4805.7124857149229"/>
    <n v="4805.7124857149229"/>
    <n v="4805.7124857149229"/>
    <n v="4805.7124857149229"/>
    <n v="5420.5069748397482"/>
    <n v="5420.5069748397482"/>
    <n v="5506.0864291260486"/>
    <n v="4525.3355832162433"/>
    <n v="5506.0864291260486"/>
    <n v="5506.0864291260486"/>
    <n v="5506.0864291260486"/>
    <n v="5506.0864291260486"/>
    <n v="5506.0864291260486"/>
    <n v="5506.0864291260486"/>
    <n v="5506.0864291260486"/>
    <n v="5506.0864291260486"/>
    <n v="5506.0864291260486"/>
    <n v="5506.0864291260486"/>
    <n v="5506.0864291260486"/>
    <n v="5506.0864291260486"/>
    <n v="5506.0864291260486"/>
  </r>
  <r>
    <s v="DE Florida"/>
    <x v="32"/>
    <s v="Regulated &amp; Renewable Energy"/>
    <s v="PEF Fossil Hydro Maintenance Anclote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284.41036955520013"/>
    <n v="711.94329390000019"/>
    <n v="1140.0256932614939"/>
    <n v="1140.0256932614939"/>
    <n v="1140.0256932614939"/>
    <n v="1181.2259670972549"/>
    <n v="1181.2259670972549"/>
    <n v="1528.4415030916066"/>
    <n v="0"/>
    <n v="1528.4415030916066"/>
    <n v="1528.4415030916066"/>
    <n v="1528.4415030916066"/>
    <n v="1528.4415030916066"/>
    <n v="1889.4049101928065"/>
    <n v="2228.5255939542653"/>
    <n v="2228.5255939542653"/>
    <n v="2228.5255939542653"/>
    <n v="2228.5255939542653"/>
    <n v="2228.5255939542653"/>
    <n v="2228.5255939542653"/>
    <n v="2535.6539351619226"/>
    <n v="1528.4415030916066"/>
    <n v="2535.6539351619226"/>
    <n v="2694.2175532787055"/>
    <n v="2694.2175532787055"/>
    <n v="4849.4845750807417"/>
    <n v="5724.2411647038289"/>
    <n v="9241.3440706944002"/>
    <n v="9290.9227354752129"/>
    <n v="9341.1618143445739"/>
    <n v="9341.1618143445739"/>
    <n v="9787.8710447257345"/>
    <n v="9787.8710447257345"/>
    <n v="11529.598139915906"/>
    <n v="2535.6539351619226"/>
    <n v="11529.598139915906"/>
    <n v="11529.598139915906"/>
    <n v="13267.99579412763"/>
    <n v="14236.220708261326"/>
    <n v="14394.965534918332"/>
    <n v="14440.498185666216"/>
    <n v="14440.498185666216"/>
    <n v="14440.498185666216"/>
    <n v="14440.498185666216"/>
    <n v="14440.498185666216"/>
    <n v="14440.498185666216"/>
    <n v="14868.290298409362"/>
    <n v="11529.598139915906"/>
    <n v="14868.290298409362"/>
    <n v="14868.290298409362"/>
    <n v="15026.871986782518"/>
    <n v="15499.271748520052"/>
    <n v="16150.102135996458"/>
    <n v="16271.959577001562"/>
    <n v="16271.959577001562"/>
    <n v="16271.959577001562"/>
    <n v="16271.959577001562"/>
    <n v="19342.27788204707"/>
    <n v="19342.27788204707"/>
    <n v="19770.18346573535"/>
    <n v="14868.290298409362"/>
    <n v="19770.18346573535"/>
    <n v="19770.18346573535"/>
    <n v="19770.18346573535"/>
    <n v="19770.18346573535"/>
    <n v="19770.18346573535"/>
    <n v="19770.18346573535"/>
    <n v="19770.18346573535"/>
    <n v="19770.18346573535"/>
    <n v="19770.18346573535"/>
    <n v="19770.18346573535"/>
    <n v="19770.18346573535"/>
    <n v="19770.18346573535"/>
    <n v="19770.18346573535"/>
  </r>
  <r>
    <s v="DE Florida"/>
    <x v="32"/>
    <s v="Regulated &amp; Renewable Energy"/>
    <s v="PEF Fossil Hydro Maintenance Anclote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201.32141100960007"/>
    <n v="503.95289282500011"/>
    <n v="806.9733234886728"/>
    <n v="806.9733234886728"/>
    <n v="806.9733234886728"/>
    <n v="836.13715909554389"/>
    <n v="836.13715909554389"/>
    <n v="1081.9155452358232"/>
    <n v="0"/>
    <n v="1081.9155452358232"/>
    <n v="1081.9155452358232"/>
    <n v="1081.9155452358232"/>
    <n v="1081.9155452358232"/>
    <n v="1337.4254359409231"/>
    <n v="1577.4738373552975"/>
    <n v="1577.4738373552975"/>
    <n v="1577.4738373552975"/>
    <n v="1577.4738373552975"/>
    <n v="1577.4738373552975"/>
    <n v="1577.4738373552975"/>
    <n v="1794.8762868850529"/>
    <n v="1081.9155452358232"/>
    <n v="1794.8762868850529"/>
    <n v="1907.1163737849749"/>
    <n v="1907.1163737849749"/>
    <n v="3432.7335073882527"/>
    <n v="4051.9345418736953"/>
    <n v="6541.5344270148817"/>
    <n v="6576.6289443415617"/>
    <n v="6612.1909392369871"/>
    <n v="6612.1909392369871"/>
    <n v="6928.3964057397225"/>
    <n v="6928.3964057397225"/>
    <n v="8161.2870465973847"/>
    <n v="1794.8762868850529"/>
    <n v="8161.2870465973847"/>
    <n v="8161.2870465973847"/>
    <n v="9391.8216580328863"/>
    <n v="10077.185279408399"/>
    <n v="10189.553864234054"/>
    <n v="10221.784454897366"/>
    <n v="10221.784454897366"/>
    <n v="10221.784454897366"/>
    <n v="10221.784454897366"/>
    <n v="10221.784454897366"/>
    <n v="10221.784454897366"/>
    <n v="10524.599882412527"/>
    <n v="8161.2870465973847"/>
    <n v="10524.599882412527"/>
    <n v="10524.599882412527"/>
    <n v="10636.852802407228"/>
    <n v="10971.243570999997"/>
    <n v="11431.937439030949"/>
    <n v="11518.194902177767"/>
    <n v="11518.194902177767"/>
    <n v="11518.194902177767"/>
    <n v="11518.194902177767"/>
    <n v="13691.537538797013"/>
    <n v="13691.537538797013"/>
    <n v="13994.432926152671"/>
    <n v="10524.599882412527"/>
    <n v="13994.432926152671"/>
    <n v="13994.432926152671"/>
    <n v="13994.432926152671"/>
    <n v="13994.432926152671"/>
    <n v="13994.432926152671"/>
    <n v="13994.432926152671"/>
    <n v="13994.432926152671"/>
    <n v="13994.432926152671"/>
    <n v="13994.432926152671"/>
    <n v="13994.432926152671"/>
    <n v="13994.432926152671"/>
    <n v="13994.432926152671"/>
    <n v="13994.432926152671"/>
  </r>
  <r>
    <s v="DE Florida"/>
    <x v="32"/>
    <s v="Regulated &amp; Renewable Energy"/>
    <s v="PEF Fossil Hydro Maintenance Anclote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49.063144939200015"/>
    <n v="122.81611627500003"/>
    <n v="196.66387660329238"/>
    <n v="196.66387660329238"/>
    <n v="196.66387660329238"/>
    <n v="203.77126516264778"/>
    <n v="203.77126516264778"/>
    <n v="263.66882162050592"/>
    <n v="0"/>
    <n v="263.66882162050592"/>
    <n v="263.66882162050592"/>
    <n v="263.66882162050592"/>
    <n v="263.66882162050592"/>
    <n v="325.93799973820592"/>
    <n v="384.43912712427965"/>
    <n v="384.43912712427965"/>
    <n v="384.43912712427965"/>
    <n v="384.43912712427965"/>
    <n v="384.43912712427965"/>
    <n v="384.43912712427965"/>
    <n v="437.42131038002327"/>
    <n v="263.66882162050592"/>
    <n v="437.42131038002327"/>
    <n v="464.77481510302243"/>
    <n v="464.77481510302243"/>
    <n v="836.57591238785039"/>
    <n v="987.47849529262783"/>
    <n v="1594.2074120523773"/>
    <n v="1602.760132136269"/>
    <n v="1611.4267789840983"/>
    <n v="1611.4267789840983"/>
    <n v="1688.4877289558567"/>
    <n v="1688.4877289558567"/>
    <n v="1988.9497215615777"/>
    <n v="437.42131038002327"/>
    <n v="1988.9497215615777"/>
    <n v="1988.9497215615777"/>
    <n v="2288.8377894171977"/>
    <n v="2455.864729792921"/>
    <n v="2483.2496286437258"/>
    <n v="2491.1044171202911"/>
    <n v="2491.1044171202911"/>
    <n v="2491.1044171202911"/>
    <n v="2491.1044171202911"/>
    <n v="2491.1044171202911"/>
    <n v="2491.1044171202911"/>
    <n v="2564.9023297124741"/>
    <n v="1988.9497215615777"/>
    <n v="2564.9023297124741"/>
    <n v="2564.9023297124741"/>
    <n v="2592.258919815933"/>
    <n v="2673.7515989480653"/>
    <n v="2786.0249661931657"/>
    <n v="2807.0463382614826"/>
    <n v="2807.0463382614826"/>
    <n v="2807.0463382614826"/>
    <n v="2807.0463382614826"/>
    <n v="3336.7014445240948"/>
    <n v="3336.7014445240948"/>
    <n v="3410.5186001657798"/>
    <n v="2564.9023297124741"/>
    <n v="3410.5186001657798"/>
    <n v="3410.5186001657798"/>
    <n v="3410.5186001657798"/>
    <n v="3410.5186001657798"/>
    <n v="3410.5186001657798"/>
    <n v="3410.5186001657798"/>
    <n v="3410.5186001657798"/>
    <n v="3410.5186001657798"/>
    <n v="3410.5186001657798"/>
    <n v="3410.5186001657798"/>
    <n v="3410.5186001657798"/>
    <n v="3410.5186001657798"/>
    <n v="3410.5186001657798"/>
  </r>
  <r>
    <s v="DE Florida"/>
    <x v="32"/>
    <s v="Regulated &amp; Renewable Energy"/>
    <s v="PEF Fossil Hydro Maintenance Anclote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12.548227070400005"/>
    <n v="31.411042175000006"/>
    <n v="50.298100197640473"/>
    <n v="50.298100197640473"/>
    <n v="50.298100197640473"/>
    <n v="52.115862300556515"/>
    <n v="52.115862300556515"/>
    <n v="67.435062493016972"/>
    <n v="0"/>
    <n v="67.435062493016972"/>
    <n v="67.435062493016972"/>
    <n v="67.435062493016972"/>
    <n v="67.435062493016972"/>
    <n v="83.360820767916962"/>
    <n v="98.322874896826605"/>
    <n v="98.322874896826605"/>
    <n v="98.322874896826605"/>
    <n v="98.322874896826605"/>
    <n v="98.322874896826605"/>
    <n v="98.322874896826605"/>
    <n v="111.87342219668862"/>
    <n v="67.435062493016972"/>
    <n v="111.87342219668862"/>
    <n v="118.8692247952123"/>
    <n v="118.8692247952123"/>
    <n v="213.95946244358612"/>
    <n v="252.55359875271336"/>
    <n v="407.72801548084487"/>
    <n v="409.91541859401991"/>
    <n v="412.13195907585265"/>
    <n v="412.13195907585265"/>
    <n v="431.84070205107537"/>
    <n v="431.84070205107537"/>
    <n v="508.68543829324472"/>
    <n v="111.87342219668862"/>
    <n v="508.68543829324472"/>
    <n v="508.68543829324472"/>
    <n v="585.38367657853462"/>
    <n v="628.10190962879722"/>
    <n v="635.10583053866605"/>
    <n v="637.11475953100353"/>
    <n v="637.11475953100353"/>
    <n v="637.11475953100353"/>
    <n v="637.11475953100353"/>
    <n v="637.11475953100353"/>
    <n v="637.11475953100353"/>
    <n v="655.98917487389247"/>
    <n v="508.68543829324472"/>
    <n v="655.98917487389247"/>
    <n v="655.98917487389247"/>
    <n v="662.98580301912079"/>
    <n v="683.82809258407065"/>
    <n v="712.54274591827016"/>
    <n v="717.91910108327761"/>
    <n v="717.91910108327761"/>
    <n v="717.91910108327761"/>
    <n v="717.91910108327761"/>
    <n v="853.38208770149413"/>
    <n v="853.38208770149413"/>
    <n v="872.26132620805333"/>
    <n v="655.98917487389247"/>
    <n v="872.26132620805333"/>
    <n v="872.26132620805333"/>
    <n v="872.26132620805333"/>
    <n v="872.26132620805333"/>
    <n v="872.26132620805333"/>
    <n v="872.26132620805333"/>
    <n v="872.26132620805333"/>
    <n v="872.26132620805333"/>
    <n v="872.26132620805333"/>
    <n v="872.26132620805333"/>
    <n v="872.26132620805333"/>
    <n v="872.26132620805333"/>
    <n v="872.26132620805333"/>
  </r>
  <r>
    <s v="DE Florida"/>
    <x v="32"/>
    <s v="Regulated &amp; Renewable Energy"/>
    <s v="PEF Fossil Hydro Maintenance Anclote Other BA-311"/>
    <s v="AFUDC Not Eligible"/>
    <s v="Maintenance"/>
    <s v="Maintenance"/>
    <s v="Fossil Hydro"/>
    <s v="BA - Fossil Steam Plants "/>
    <s v="~"/>
    <s v="PEF Anclote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108"/>
    <n v="108"/>
    <n v="108"/>
    <n v="108"/>
    <n v="108"/>
    <n v="108"/>
    <n v="108"/>
    <n v="108"/>
    <n v="108"/>
    <n v="108"/>
    <n v="108"/>
    <n v="636"/>
    <n v="108"/>
    <n v="636"/>
    <n v="636"/>
    <n v="636"/>
    <n v="636"/>
    <n v="636"/>
    <n v="636"/>
    <n v="636"/>
    <n v="636"/>
    <n v="636"/>
    <n v="636"/>
    <n v="636"/>
    <n v="1221"/>
    <n v="636"/>
    <n v="1221"/>
    <n v="1221"/>
    <n v="1221"/>
    <n v="1221"/>
    <n v="1221"/>
    <n v="1221"/>
    <n v="1221"/>
    <n v="1221"/>
    <n v="1221"/>
    <n v="1221"/>
    <n v="1221"/>
    <n v="1877"/>
    <n v="1221"/>
    <n v="1877"/>
    <n v="1877"/>
    <n v="1877"/>
    <n v="1877"/>
    <n v="1877"/>
    <n v="1877"/>
    <n v="1877"/>
    <n v="1877"/>
    <n v="1877"/>
    <n v="1877"/>
    <n v="1877"/>
    <n v="3603"/>
    <n v="1877"/>
    <n v="3603"/>
    <n v="3603"/>
    <n v="3603"/>
    <n v="3603"/>
    <n v="3603"/>
    <n v="3603"/>
    <n v="3603"/>
    <n v="3603"/>
    <n v="3603"/>
    <n v="3603"/>
    <n v="3603"/>
    <n v="3603"/>
    <n v="3603"/>
  </r>
  <r>
    <s v="DE Florida"/>
    <x v="32"/>
    <s v="Regulated &amp; Renewable Energy"/>
    <s v="PEF Fossil Hydro Maintenance Anclote Other BA-312"/>
    <s v="AFUDC Not Eligible"/>
    <s v="Maintenance"/>
    <s v="Maintenance"/>
    <s v="Fossil Hydro"/>
    <s v="BA - Fossil Steam Plants "/>
    <s v="~"/>
    <s v="PEF Anclote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8"/>
    <n v="0"/>
    <n v="528"/>
    <n v="528"/>
    <n v="528"/>
    <n v="528"/>
    <n v="528"/>
    <n v="528"/>
    <n v="528"/>
    <n v="528"/>
    <n v="528"/>
    <n v="528"/>
    <n v="528"/>
    <n v="3180"/>
    <n v="528"/>
    <n v="3180"/>
    <n v="3180"/>
    <n v="3180"/>
    <n v="3180"/>
    <n v="3180"/>
    <n v="3180"/>
    <n v="3180"/>
    <n v="3180"/>
    <n v="3180"/>
    <n v="3180"/>
    <n v="3180"/>
    <n v="6111"/>
    <n v="3180"/>
    <n v="6111"/>
    <n v="6111"/>
    <n v="6111"/>
    <n v="6111"/>
    <n v="6111"/>
    <n v="6111"/>
    <n v="6111"/>
    <n v="6111"/>
    <n v="6111"/>
    <n v="6111"/>
    <n v="6111"/>
    <n v="9398"/>
    <n v="6111"/>
    <n v="9398"/>
    <n v="9398"/>
    <n v="9398"/>
    <n v="9398"/>
    <n v="9398"/>
    <n v="9398"/>
    <n v="9398"/>
    <n v="9398"/>
    <n v="9398"/>
    <n v="9398"/>
    <n v="9398"/>
    <n v="18039"/>
    <n v="9398"/>
    <n v="18039"/>
    <n v="18039"/>
    <n v="18039"/>
    <n v="18039"/>
    <n v="18039"/>
    <n v="18039"/>
    <n v="18039"/>
    <n v="18039"/>
    <n v="18039"/>
    <n v="18039"/>
    <n v="18039"/>
    <n v="18039"/>
    <n v="18039"/>
  </r>
  <r>
    <s v="DE Florida"/>
    <x v="32"/>
    <s v="Regulated &amp; Renewable Energy"/>
    <s v="PEF Fossil Hydro Maintenance Anclote Other BA-314"/>
    <s v="AFUDC Not Eligible"/>
    <s v="Maintenance"/>
    <s v="Maintenance"/>
    <s v="Fossil Hydro"/>
    <s v="BA - Fossil Steam Plants "/>
    <s v="~"/>
    <s v="PEF Anclote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2"/>
    <n v="0"/>
    <n v="372"/>
    <n v="372"/>
    <n v="372"/>
    <n v="372"/>
    <n v="372"/>
    <n v="372"/>
    <n v="372"/>
    <n v="372"/>
    <n v="372"/>
    <n v="372"/>
    <n v="372"/>
    <n v="2244"/>
    <n v="372"/>
    <n v="2244"/>
    <n v="2244"/>
    <n v="2244"/>
    <n v="2244"/>
    <n v="2244"/>
    <n v="2244"/>
    <n v="2244"/>
    <n v="2244"/>
    <n v="2244"/>
    <n v="2244"/>
    <n v="2244"/>
    <n v="4318"/>
    <n v="2244"/>
    <n v="4318"/>
    <n v="4318"/>
    <n v="4318"/>
    <n v="4318"/>
    <n v="4318"/>
    <n v="4318"/>
    <n v="4318"/>
    <n v="4318"/>
    <n v="4318"/>
    <n v="4318"/>
    <n v="4318"/>
    <n v="6644"/>
    <n v="4318"/>
    <n v="6644"/>
    <n v="6644"/>
    <n v="6644"/>
    <n v="6644"/>
    <n v="6644"/>
    <n v="6644"/>
    <n v="6644"/>
    <n v="6644"/>
    <n v="6644"/>
    <n v="6644"/>
    <n v="6644"/>
    <n v="12760"/>
    <n v="6644"/>
    <n v="12760"/>
    <n v="12760"/>
    <n v="12760"/>
    <n v="12760"/>
    <n v="12760"/>
    <n v="12760"/>
    <n v="12760"/>
    <n v="12760"/>
    <n v="12760"/>
    <n v="12760"/>
    <n v="12760"/>
    <n v="12760"/>
    <n v="12760"/>
  </r>
  <r>
    <s v="DE Florida"/>
    <x v="32"/>
    <s v="Regulated &amp; Renewable Energy"/>
    <s v="PEF Fossil Hydro Maintenance Anclote Other BA-315"/>
    <s v="AFUDC Not Eligible"/>
    <s v="Maintenance"/>
    <s v="Maintenance"/>
    <s v="Fossil Hydro"/>
    <s v="BA - Fossil Steam Plants "/>
    <s v="~"/>
    <s v="PEF Anclote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"/>
    <n v="0"/>
    <n v="96"/>
    <n v="96"/>
    <n v="96"/>
    <n v="96"/>
    <n v="96"/>
    <n v="96"/>
    <n v="96"/>
    <n v="96"/>
    <n v="96"/>
    <n v="96"/>
    <n v="96"/>
    <n v="552"/>
    <n v="96"/>
    <n v="552"/>
    <n v="552"/>
    <n v="552"/>
    <n v="552"/>
    <n v="552"/>
    <n v="552"/>
    <n v="552"/>
    <n v="552"/>
    <n v="552"/>
    <n v="552"/>
    <n v="552"/>
    <n v="1058"/>
    <n v="552"/>
    <n v="1058"/>
    <n v="1058"/>
    <n v="1058"/>
    <n v="1058"/>
    <n v="1058"/>
    <n v="1058"/>
    <n v="1058"/>
    <n v="1058"/>
    <n v="1058"/>
    <n v="1058"/>
    <n v="1058"/>
    <n v="1625"/>
    <n v="1058"/>
    <n v="1625"/>
    <n v="1625"/>
    <n v="1625"/>
    <n v="1625"/>
    <n v="1625"/>
    <n v="1625"/>
    <n v="1625"/>
    <n v="1625"/>
    <n v="1625"/>
    <n v="1625"/>
    <n v="1625"/>
    <n v="3116"/>
    <n v="1625"/>
    <n v="3116"/>
    <n v="3116"/>
    <n v="3116"/>
    <n v="3116"/>
    <n v="3116"/>
    <n v="3116"/>
    <n v="3116"/>
    <n v="3116"/>
    <n v="3116"/>
    <n v="3116"/>
    <n v="3116"/>
    <n v="3116"/>
    <n v="3116"/>
  </r>
  <r>
    <s v="DE Florida"/>
    <x v="32"/>
    <s v="Regulated &amp; Renewable Energy"/>
    <s v="PEF Fossil Hydro Maintenance Anclote Other BA-316.1"/>
    <s v="AFUDC Not Eligible"/>
    <s v="Maintenance"/>
    <s v="Maintenance"/>
    <s v="Fossil Hydro"/>
    <s v="BA - Fossil Steam Plants "/>
    <s v="~"/>
    <s v="PEF Anclote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24"/>
    <n v="24"/>
    <n v="24"/>
    <n v="24"/>
    <n v="24"/>
    <n v="24"/>
    <n v="24"/>
    <n v="24"/>
    <n v="24"/>
    <n v="24"/>
    <n v="24"/>
    <n v="144"/>
    <n v="24"/>
    <n v="144"/>
    <n v="144"/>
    <n v="144"/>
    <n v="144"/>
    <n v="144"/>
    <n v="144"/>
    <n v="144"/>
    <n v="144"/>
    <n v="144"/>
    <n v="144"/>
    <n v="144"/>
    <n v="273"/>
    <n v="144"/>
    <n v="273"/>
    <n v="273"/>
    <n v="273"/>
    <n v="273"/>
    <n v="273"/>
    <n v="273"/>
    <n v="273"/>
    <n v="273"/>
    <n v="273"/>
    <n v="273"/>
    <n v="273"/>
    <n v="418"/>
    <n v="273"/>
    <n v="418"/>
    <n v="418"/>
    <n v="418"/>
    <n v="418"/>
    <n v="418"/>
    <n v="418"/>
    <n v="418"/>
    <n v="418"/>
    <n v="418"/>
    <n v="418"/>
    <n v="418"/>
    <n v="799"/>
    <n v="418"/>
    <n v="799"/>
    <n v="799"/>
    <n v="799"/>
    <n v="799"/>
    <n v="799"/>
    <n v="799"/>
    <n v="799"/>
    <n v="799"/>
    <n v="799"/>
    <n v="799"/>
    <n v="799"/>
    <n v="799"/>
    <n v="799"/>
  </r>
  <r>
    <s v="DE Florida"/>
    <x v="32"/>
    <s v="Regulated &amp; Renewable Energy"/>
    <s v="PEF Fossil Hydro Maintenance Bartow CC BG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.57798449987087"/>
    <n v="664.50037786784674"/>
    <n v="0"/>
    <n v="664.50037786784674"/>
    <n v="664.50037786784674"/>
    <n v="664.50037786784674"/>
    <n v="664.50037786784674"/>
    <n v="1170.5215549392435"/>
    <n v="1170.5215549392435"/>
    <n v="1170.5215549392435"/>
    <n v="1170.5215549392435"/>
    <n v="1170.5215549392435"/>
    <n v="1370.5023025022861"/>
    <n v="1528.9710757034127"/>
    <n v="1528.9710757034127"/>
    <n v="664.50037786784674"/>
    <n v="1528.9710757034127"/>
    <n v="1528.9710757034127"/>
    <n v="1528.9710757034127"/>
    <n v="1528.9710757034127"/>
    <n v="1528.9710757034127"/>
    <n v="1528.9710757034127"/>
    <n v="1528.9710757034127"/>
    <n v="1528.9710757034127"/>
    <n v="1528.9710757034127"/>
    <n v="1528.9710757034127"/>
    <n v="1533.4678530599469"/>
    <n v="1801.732332733761"/>
    <n v="1528.9710757034127"/>
    <n v="1801.732332733761"/>
    <n v="1801.732332733761"/>
    <n v="1801.732332733761"/>
    <n v="1801.732332733761"/>
    <n v="1801.732332733761"/>
    <n v="1801.732332733761"/>
    <n v="1801.732332733761"/>
    <n v="1801.732332733761"/>
    <n v="1801.732332733761"/>
    <n v="1801.732332733761"/>
    <n v="1808.9854094064235"/>
    <n v="1995.6796029607533"/>
    <n v="1801.732332733761"/>
    <n v="1995.6796029607533"/>
    <n v="1995.6796029607533"/>
    <n v="1995.6796029607533"/>
    <n v="1995.6796029607533"/>
    <n v="1995.6796029607533"/>
    <n v="1995.6796029607533"/>
    <n v="1995.6796029607533"/>
    <n v="1995.6796029607533"/>
    <n v="1995.6796029607533"/>
    <n v="1995.6796029607533"/>
    <n v="1995.6796029607533"/>
    <n v="2181.6557419244896"/>
    <n v="1995.6796029607533"/>
    <n v="2181.6557419244896"/>
    <n v="2181.6557419244896"/>
    <n v="2181.6557419244896"/>
    <n v="2181.6557419244896"/>
    <n v="2181.6557419244896"/>
    <n v="2181.6557419244896"/>
    <n v="2181.6557419244896"/>
    <n v="2181.6557419244896"/>
    <n v="2181.6557419244896"/>
    <n v="2181.6557419244896"/>
    <n v="2181.6557419244896"/>
    <n v="2181.6557419244896"/>
    <n v="2181.6557419244896"/>
  </r>
  <r>
    <s v="DE Florida"/>
    <x v="32"/>
    <s v="Regulated &amp; Renewable Energy"/>
    <s v="PEF Fossil Hydro Maintenance Bartow CC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66.723144475799955"/>
    <n v="100.77910092379992"/>
    <n v="100.77910092379992"/>
    <n v="100.77910092379992"/>
    <n v="106.47902878879991"/>
    <n v="142.00856610419987"/>
    <n v="142.00856610419987"/>
    <n v="142.00856610419987"/>
    <n v="282.05954674400004"/>
    <n v="712.93382522537399"/>
    <n v="935.33495511561273"/>
    <n v="0"/>
    <n v="935.33495511561273"/>
    <n v="935.33495511561273"/>
    <n v="935.33495511561273"/>
    <n v="935.33495511561273"/>
    <n v="1840.4652527546632"/>
    <n v="1840.4652527546632"/>
    <n v="1840.4652527546632"/>
    <n v="1840.4652527546632"/>
    <n v="1855.0176853802632"/>
    <n v="2383.8042366761165"/>
    <n v="2820.1019155835743"/>
    <n v="2820.1019155835743"/>
    <n v="935.33495511561273"/>
    <n v="2820.1019155835743"/>
    <n v="2820.1019155835743"/>
    <n v="2820.1019155835743"/>
    <n v="2820.1019155835743"/>
    <n v="2846.8978387868942"/>
    <n v="2846.8978387868942"/>
    <n v="2846.8978387868942"/>
    <n v="2846.8978387868942"/>
    <n v="2846.8978387868942"/>
    <n v="2846.8978387868942"/>
    <n v="2927.836858941605"/>
    <n v="3563.1891528964311"/>
    <n v="2820.1019155835743"/>
    <n v="3563.1891528964311"/>
    <n v="3563.1891528964311"/>
    <n v="3563.1891528964311"/>
    <n v="3563.1891528964311"/>
    <n v="3681.1002915546883"/>
    <n v="3681.1002915546883"/>
    <n v="3681.1002915546883"/>
    <n v="3681.1002915546883"/>
    <n v="3681.1002915546883"/>
    <n v="3681.1002915546883"/>
    <n v="3826.0808244075761"/>
    <n v="4552.4172128670471"/>
    <n v="3563.1891528964311"/>
    <n v="4552.4172128670471"/>
    <n v="4552.4172128670471"/>
    <n v="4552.4172128670471"/>
    <n v="4552.4172128670471"/>
    <n v="4552.4172128670471"/>
    <n v="4552.4172128670471"/>
    <n v="4552.4172128670471"/>
    <n v="4552.4172128670471"/>
    <n v="4575.3366058795236"/>
    <n v="4575.3366058795236"/>
    <n v="4630.2102067890819"/>
    <n v="6159.9736051684049"/>
    <n v="4552.4172128670471"/>
    <n v="6159.9736051684049"/>
    <n v="6159.9736051684049"/>
    <n v="6159.9736051684049"/>
    <n v="6159.9736051684049"/>
    <n v="6159.9736051684049"/>
    <n v="6159.9736051684049"/>
    <n v="6159.9736051684049"/>
    <n v="6159.9736051684049"/>
    <n v="6159.9736051684049"/>
    <n v="6159.9736051684049"/>
    <n v="6159.9736051684049"/>
    <n v="6159.9736051684049"/>
    <n v="6159.9736051684049"/>
  </r>
  <r>
    <s v="DE Florida"/>
    <x v="32"/>
    <s v="Regulated &amp; Renewable Energy"/>
    <s v="PEF Fossil Hydro Maintenance Bartow CC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30.729601476899976"/>
    <n v="46.414203540899955"/>
    <n v="46.414203540899955"/>
    <n v="46.414203540899955"/>
    <n v="49.039327298399954"/>
    <n v="65.402592713099949"/>
    <n v="65.402592713099949"/>
    <n v="65.402592713099949"/>
    <n v="129.90361189200001"/>
    <n v="328.34442232445377"/>
    <n v="430.77212028791018"/>
    <n v="0"/>
    <n v="430.77212028791018"/>
    <n v="430.77212028791018"/>
    <n v="430.77212028791018"/>
    <n v="430.77212028791018"/>
    <n v="847.63336910396288"/>
    <n v="847.63336910396288"/>
    <n v="847.63336910396288"/>
    <n v="847.63336910396288"/>
    <n v="854.33554806476286"/>
    <n v="1097.8702332977025"/>
    <n v="1298.8088117093566"/>
    <n v="1298.8088117093566"/>
    <n v="430.77212028791018"/>
    <n v="1298.8088117093566"/>
    <n v="1298.8088117093566"/>
    <n v="1298.8088117093566"/>
    <n v="1298.8088117093566"/>
    <n v="1311.1498464375538"/>
    <n v="1311.1498464375538"/>
    <n v="1311.1498464375538"/>
    <n v="1311.1498464375538"/>
    <n v="1311.1498464375538"/>
    <n v="1311.1498464375538"/>
    <n v="1348.4268326050528"/>
    <n v="1641.0416456337971"/>
    <n v="1298.8088117093566"/>
    <n v="1641.0416456337971"/>
    <n v="1641.0416456337971"/>
    <n v="1641.0416456337971"/>
    <n v="1641.0416456337971"/>
    <n v="1695.3463556009524"/>
    <n v="1695.3463556009524"/>
    <n v="1695.3463556009524"/>
    <n v="1695.3463556009524"/>
    <n v="1695.3463556009524"/>
    <n v="1695.3463556009524"/>
    <n v="1762.1180438150614"/>
    <n v="2096.636387691608"/>
    <n v="1641.0416456337971"/>
    <n v="2096.636387691608"/>
    <n v="2096.636387691608"/>
    <n v="2096.636387691608"/>
    <n v="2096.636387691608"/>
    <n v="2096.636387691608"/>
    <n v="2096.636387691608"/>
    <n v="2096.636387691608"/>
    <n v="2096.636387691608"/>
    <n v="2107.1920310990768"/>
    <n v="2107.1920310990768"/>
    <n v="2132.4643480129562"/>
    <n v="2837.0050309997409"/>
    <n v="2096.636387691608"/>
    <n v="2837.0050309997409"/>
    <n v="2837.0050309997409"/>
    <n v="2837.0050309997409"/>
    <n v="2837.0050309997409"/>
    <n v="2837.0050309997409"/>
    <n v="2837.0050309997409"/>
    <n v="2837.0050309997409"/>
    <n v="2837.0050309997409"/>
    <n v="2837.0050309997409"/>
    <n v="2837.0050309997409"/>
    <n v="2837.0050309997409"/>
    <n v="2837.0050309997409"/>
    <n v="2837.0050309997409"/>
  </r>
  <r>
    <s v="DE Florida"/>
    <x v="32"/>
    <s v="Regulated &amp; Renewable Energy"/>
    <s v="PEF Fossil Hydro Maintenance Bartow CC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359.36069351669971"/>
    <n v="542.78088786869944"/>
    <n v="542.78088786869944"/>
    <n v="542.78088786869944"/>
    <n v="573.47983119119942"/>
    <n v="764.83650765329935"/>
    <n v="764.83650765329935"/>
    <n v="764.83650765329935"/>
    <n v="1519.1297581560002"/>
    <n v="3839.7529954156494"/>
    <n v="5037.5716069956397"/>
    <n v="0"/>
    <n v="5037.5716069956397"/>
    <n v="5037.5716069956397"/>
    <n v="5037.5716069956397"/>
    <n v="5037.5716069956397"/>
    <n v="9912.4655293064898"/>
    <n v="9912.4655293064898"/>
    <n v="9912.4655293064898"/>
    <n v="9912.4655293064898"/>
    <n v="9990.842714940889"/>
    <n v="12838.806540520221"/>
    <n v="15188.639386434377"/>
    <n v="15188.639386434377"/>
    <n v="5037.5716069956397"/>
    <n v="15188.639386434377"/>
    <n v="15188.639386434377"/>
    <n v="15188.639386434377"/>
    <n v="15188.639386434377"/>
    <n v="15332.958243148953"/>
    <n v="15332.958243148953"/>
    <n v="15332.958243148953"/>
    <n v="15332.958243148953"/>
    <n v="15332.958243148953"/>
    <n v="15332.958243148953"/>
    <n v="15768.883766733023"/>
    <n v="19190.795649419553"/>
    <n v="15188.639386434377"/>
    <n v="19190.795649419553"/>
    <n v="19190.795649419553"/>
    <n v="19190.795649419553"/>
    <n v="19190.795649419553"/>
    <n v="19825.847164183739"/>
    <n v="19825.847164183739"/>
    <n v="19825.847164183739"/>
    <n v="19825.847164183739"/>
    <n v="19825.847164183739"/>
    <n v="19825.847164183739"/>
    <n v="20606.69033173547"/>
    <n v="24518.628262613696"/>
    <n v="19190.795649419553"/>
    <n v="24518.628262613696"/>
    <n v="24518.628262613696"/>
    <n v="24518.628262613696"/>
    <n v="24518.628262613696"/>
    <n v="24518.628262613696"/>
    <n v="24518.628262613696"/>
    <n v="24518.628262613696"/>
    <n v="24518.628262613696"/>
    <n v="24642.068568864917"/>
    <n v="24642.068568864917"/>
    <n v="24937.609297089959"/>
    <n v="33176.6813454273"/>
    <n v="24518.628262613696"/>
    <n v="33176.6813454273"/>
    <n v="33176.6813454273"/>
    <n v="33176.6813454273"/>
    <n v="33176.6813454273"/>
    <n v="33176.6813454273"/>
    <n v="33176.6813454273"/>
    <n v="33176.6813454273"/>
    <n v="33176.6813454273"/>
    <n v="33176.6813454273"/>
    <n v="33176.6813454273"/>
    <n v="33176.6813454273"/>
    <n v="33176.6813454273"/>
    <n v="33176.6813454273"/>
  </r>
  <r>
    <s v="DE Florida"/>
    <x v="32"/>
    <s v="Regulated &amp; Renewable Energy"/>
    <s v="PEF Fossil Hydro Maintenance Bartow CC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35.005211121299979"/>
    <n v="52.872114049299952"/>
    <n v="52.872114049299952"/>
    <n v="52.872114049299952"/>
    <n v="55.862488376799952"/>
    <n v="74.502481508699944"/>
    <n v="74.502481508699944"/>
    <n v="74.502481508699944"/>
    <n v="147.97794768400001"/>
    <n v="437.45089099193535"/>
    <n v="648.80003978079617"/>
    <n v="0"/>
    <n v="648.80003978079617"/>
    <n v="648.80003978079617"/>
    <n v="648.80003978079617"/>
    <n v="648.80003978079617"/>
    <n v="1244.0497912483638"/>
    <n v="1244.0497912483638"/>
    <n v="1244.0497912483638"/>
    <n v="1244.0497912483638"/>
    <n v="1251.6844880299639"/>
    <n v="1576.6813116373528"/>
    <n v="1843.2792093296423"/>
    <n v="1843.2792093296423"/>
    <n v="648.80003978079617"/>
    <n v="1843.2792093296423"/>
    <n v="1843.2792093296423"/>
    <n v="1843.2792093296423"/>
    <n v="1843.2792093296423"/>
    <n v="1857.3372026626919"/>
    <n v="1857.3372026626919"/>
    <n v="1857.3372026626919"/>
    <n v="1857.3372026626919"/>
    <n v="1857.3372026626919"/>
    <n v="1857.3372026626919"/>
    <n v="1899.8003862255371"/>
    <n v="2282.0332236187869"/>
    <n v="1843.2792093296423"/>
    <n v="2282.0332236187869"/>
    <n v="2282.0332236187869"/>
    <n v="2282.0332236187869"/>
    <n v="2282.0332236187869"/>
    <n v="2343.8936596379544"/>
    <n v="2343.8936596379544"/>
    <n v="2343.8936596379544"/>
    <n v="2343.8936596379544"/>
    <n v="2343.8936596379544"/>
    <n v="2343.8936596379544"/>
    <n v="2419.9556761584163"/>
    <n v="2830.8642267252835"/>
    <n v="2282.0332236187869"/>
    <n v="2830.8642267252835"/>
    <n v="2830.8642267252835"/>
    <n v="2830.8642267252835"/>
    <n v="2830.8642267252835"/>
    <n v="2830.8642267252835"/>
    <n v="2830.8642267252835"/>
    <n v="2830.8642267252835"/>
    <n v="2830.8642267252835"/>
    <n v="2842.8884989007875"/>
    <n v="2842.8884989007875"/>
    <n v="2871.67700618051"/>
    <n v="3718.9188359487703"/>
    <n v="2830.8642267252835"/>
    <n v="3718.9188359487703"/>
    <n v="3718.9188359487703"/>
    <n v="3718.9188359487703"/>
    <n v="3718.9188359487703"/>
    <n v="3718.9188359487703"/>
    <n v="3718.9188359487703"/>
    <n v="3718.9188359487703"/>
    <n v="3718.9188359487703"/>
    <n v="3718.9188359487703"/>
    <n v="3718.9188359487703"/>
    <n v="3718.9188359487703"/>
    <n v="3718.9188359487703"/>
    <n v="3718.9188359487703"/>
  </r>
  <r>
    <s v="DE Florida"/>
    <x v="32"/>
    <s v="Regulated &amp; Renewable Energy"/>
    <s v="PEF Fossil Hydro Maintenance Bartow CC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28.854993730799983"/>
    <n v="43.582782978799962"/>
    <n v="43.582782978799962"/>
    <n v="43.582782978799962"/>
    <n v="46.047765468799959"/>
    <n v="61.412817349199948"/>
    <n v="61.412817349199948"/>
    <n v="61.412817349199948"/>
    <n v="121.97906014400002"/>
    <n v="308.31432209875294"/>
    <n v="404.49359031404538"/>
    <n v="0"/>
    <n v="404.49359031404538"/>
    <n v="404.49359031404538"/>
    <n v="404.49359031404538"/>
    <n v="404.49359031404538"/>
    <n v="795.92491851538"/>
    <n v="795.92491851538"/>
    <n v="795.92491851538"/>
    <n v="795.92491851538"/>
    <n v="802.21824230098002"/>
    <n v="1030.8965029322248"/>
    <n v="1219.5771607241154"/>
    <n v="1219.5771607241154"/>
    <n v="404.49359031404538"/>
    <n v="1219.5771607241154"/>
    <n v="1219.5771607241154"/>
    <n v="1219.5771607241154"/>
    <n v="1219.5771607241154"/>
    <n v="1231.1653579009978"/>
    <n v="1231.1653579009978"/>
    <n v="1231.1653579009978"/>
    <n v="1231.1653579009978"/>
    <n v="1231.1653579009978"/>
    <n v="1231.1653579009978"/>
    <n v="1266.1683439052354"/>
    <n v="1540.9327636344369"/>
    <n v="1219.5771607241154"/>
    <n v="1540.9327636344369"/>
    <n v="1540.9327636344369"/>
    <n v="1540.9327636344369"/>
    <n v="1540.9327636344369"/>
    <n v="1591.9244253949091"/>
    <n v="1591.9244253949091"/>
    <n v="1591.9244253949091"/>
    <n v="1591.9244253949091"/>
    <n v="1591.9244253949091"/>
    <n v="1591.9244253949091"/>
    <n v="1654.6224739186714"/>
    <n v="1968.7331568572476"/>
    <n v="1540.9327636344369"/>
    <n v="1968.7331568572476"/>
    <n v="1968.7331568572476"/>
    <n v="1968.7331568572476"/>
    <n v="1968.7331568572476"/>
    <n v="1968.7331568572476"/>
    <n v="1968.7331568572476"/>
    <n v="1968.7331568572476"/>
    <n v="1968.7331568572476"/>
    <n v="1978.6447996964982"/>
    <n v="1978.6447996964982"/>
    <n v="2002.3752507264642"/>
    <n v="2663.9336636672688"/>
    <n v="1968.7331568572476"/>
    <n v="2663.9336636672688"/>
    <n v="2663.9336636672688"/>
    <n v="2663.9336636672688"/>
    <n v="2663.9336636672688"/>
    <n v="2663.9336636672688"/>
    <n v="2663.9336636672688"/>
    <n v="2663.9336636672688"/>
    <n v="2663.9336636672688"/>
    <n v="2663.9336636672688"/>
    <n v="2663.9336636672688"/>
    <n v="2663.9336636672688"/>
    <n v="2663.9336636672688"/>
    <n v="2663.9336636672688"/>
  </r>
  <r>
    <s v="DE Florida"/>
    <x v="32"/>
    <s v="Regulated &amp; Renewable Energy"/>
    <s v="PEF Fossil Hydro Maintenance Bartow CC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0"/>
    <n v="16.463245678499991"/>
    <n v="24.866200638499979"/>
    <n v="24.866200638499979"/>
    <n v="24.866200638499979"/>
    <n v="26.272598875999979"/>
    <n v="35.039144671499969"/>
    <n v="35.039144671499969"/>
    <n v="35.039144671499969"/>
    <n v="69.595275380000004"/>
    <n v="1673.0366794439524"/>
    <n v="3962.6823396381506"/>
    <n v="0"/>
    <n v="3962.6823396381506"/>
    <n v="3962.6823396381506"/>
    <n v="3962.6823396381506"/>
    <n v="3962.6823396381506"/>
    <n v="7027.8775388983577"/>
    <n v="7027.8775388983577"/>
    <n v="7027.8775388983577"/>
    <n v="7027.8775388983577"/>
    <n v="7031.4682011103578"/>
    <n v="8285.0519495223489"/>
    <n v="9282.6797797092659"/>
    <n v="9282.6797797092659"/>
    <n v="3962.6823396381506"/>
    <n v="9282.6797797092659"/>
    <n v="9282.6797797092659"/>
    <n v="9282.6797797092659"/>
    <n v="9282.6797797092659"/>
    <n v="9289.2913029948322"/>
    <n v="9289.2913029948322"/>
    <n v="9289.2913029948322"/>
    <n v="9289.2913029948322"/>
    <n v="9289.2913029948322"/>
    <n v="9289.2913029948322"/>
    <n v="9309.2618862960044"/>
    <n v="10620.503047412793"/>
    <n v="9282.6797797092659"/>
    <n v="10620.503047412793"/>
    <n v="10620.503047412793"/>
    <n v="10620.503047412793"/>
    <n v="10620.503047412793"/>
    <n v="10649.59629797699"/>
    <n v="10649.59629797699"/>
    <n v="10649.59629797699"/>
    <n v="10649.59629797699"/>
    <n v="10649.59629797699"/>
    <n v="10649.59629797699"/>
    <n v="10685.36861785463"/>
    <n v="11569.156089077569"/>
    <n v="10620.503047412793"/>
    <n v="11569.156089077569"/>
    <n v="11569.156089077569"/>
    <n v="11569.156089077569"/>
    <n v="11569.156089077569"/>
    <n v="11569.156089077569"/>
    <n v="11569.156089077569"/>
    <n v="11569.156089077569"/>
    <n v="11569.156089077569"/>
    <n v="11574.811179095324"/>
    <n v="11574.811179095324"/>
    <n v="11588.350593187704"/>
    <n v="13020.426875113943"/>
    <n v="11569.156089077569"/>
    <n v="13020.426875113943"/>
    <n v="13020.426875113943"/>
    <n v="13020.426875113943"/>
    <n v="13020.426875113943"/>
    <n v="13020.426875113943"/>
    <n v="13020.426875113943"/>
    <n v="13020.426875113943"/>
    <n v="13020.426875113943"/>
    <n v="13020.426875113943"/>
    <n v="13020.426875113943"/>
    <n v="13020.426875113943"/>
    <n v="13020.426875113943"/>
    <n v="13020.426875113943"/>
  </r>
  <r>
    <s v="DE Florida"/>
    <x v="32"/>
    <s v="Regulated &amp; Renewable Energy"/>
    <s v="PEF Fossil Hydro Maintenance Bartow Other BG-341"/>
    <s v="AFUDC Not Eligible"/>
    <s v="Maintenance"/>
    <s v="Maintenance"/>
    <s v="Fossil Hydro"/>
    <s v="BG - Other Production Plant"/>
    <s v="~"/>
    <s v="PEF Bartow 341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"/>
    <n v="0"/>
    <n v="144"/>
    <n v="144"/>
    <n v="144"/>
    <n v="144"/>
    <n v="144"/>
    <n v="144"/>
    <n v="144"/>
    <n v="144"/>
    <n v="144"/>
    <n v="144"/>
    <n v="144"/>
    <n v="840"/>
    <n v="144"/>
    <n v="840"/>
    <n v="840"/>
    <n v="840"/>
    <n v="840"/>
    <n v="840"/>
    <n v="840"/>
    <n v="840"/>
    <n v="840"/>
    <n v="840"/>
    <n v="840"/>
    <n v="840"/>
    <n v="1613"/>
    <n v="840"/>
    <n v="1613"/>
    <n v="1613"/>
    <n v="1613"/>
    <n v="1613"/>
    <n v="1613"/>
    <n v="1613"/>
    <n v="1613"/>
    <n v="1613"/>
    <n v="1613"/>
    <n v="1613"/>
    <n v="1613"/>
    <n v="2480"/>
    <n v="1613"/>
    <n v="2480"/>
    <n v="2480"/>
    <n v="2480"/>
    <n v="2480"/>
    <n v="2480"/>
    <n v="2480"/>
    <n v="2480"/>
    <n v="2480"/>
    <n v="2480"/>
    <n v="2480"/>
    <n v="2480"/>
    <n v="2480"/>
    <n v="2480"/>
    <n v="2480"/>
    <n v="2480"/>
    <n v="2480"/>
    <n v="2480"/>
    <n v="2480"/>
    <n v="2480"/>
    <n v="2480"/>
    <n v="2480"/>
    <n v="2480"/>
    <n v="2480"/>
    <n v="2480"/>
    <n v="2480"/>
    <n v="2480"/>
  </r>
  <r>
    <s v="DE Florida"/>
    <x v="32"/>
    <s v="Regulated &amp; Renewable Energy"/>
    <s v="PEF Fossil Hydro Maintenance Bartow Other BG-342"/>
    <s v="AFUDC Not Eligible"/>
    <s v="Maintenance"/>
    <s v="Maintenance"/>
    <s v="Fossil Hydro"/>
    <s v="BG - Other Production Plant"/>
    <s v="~"/>
    <s v="PEF Bartow 342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60"/>
    <n v="60"/>
    <n v="60"/>
    <n v="60"/>
    <n v="60"/>
    <n v="60"/>
    <n v="60"/>
    <n v="60"/>
    <n v="60"/>
    <n v="60"/>
    <n v="60"/>
    <n v="384"/>
    <n v="60"/>
    <n v="384"/>
    <n v="384"/>
    <n v="384"/>
    <n v="384"/>
    <n v="384"/>
    <n v="384"/>
    <n v="384"/>
    <n v="384"/>
    <n v="384"/>
    <n v="384"/>
    <n v="384"/>
    <n v="740"/>
    <n v="384"/>
    <n v="740"/>
    <n v="740"/>
    <n v="740"/>
    <n v="740"/>
    <n v="740"/>
    <n v="740"/>
    <n v="740"/>
    <n v="740"/>
    <n v="740"/>
    <n v="740"/>
    <n v="740"/>
    <n v="1139"/>
    <n v="740"/>
    <n v="1139"/>
    <n v="1139"/>
    <n v="1139"/>
    <n v="1139"/>
    <n v="1139"/>
    <n v="1139"/>
    <n v="1139"/>
    <n v="1139"/>
    <n v="1139"/>
    <n v="1139"/>
    <n v="1139"/>
    <n v="1139"/>
    <n v="1139"/>
    <n v="1139"/>
    <n v="1139"/>
    <n v="1139"/>
    <n v="1139"/>
    <n v="1139"/>
    <n v="1139"/>
    <n v="1139"/>
    <n v="1139"/>
    <n v="1139"/>
    <n v="1139"/>
    <n v="1139"/>
    <n v="1139"/>
    <n v="1139"/>
  </r>
  <r>
    <s v="DE Florida"/>
    <x v="32"/>
    <s v="Regulated &amp; Renewable Energy"/>
    <s v="PEF Fossil Hydro Maintenance Bartow Other BG-343"/>
    <s v="AFUDC Not Eligible"/>
    <s v="Maintenance"/>
    <s v="Maintenance"/>
    <s v="Fossil Hydro"/>
    <s v="BG - Other Production Plant"/>
    <s v="~"/>
    <s v="PEF Bartow 343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6"/>
    <n v="0"/>
    <n v="756"/>
    <n v="756"/>
    <n v="756"/>
    <n v="756"/>
    <n v="756"/>
    <n v="756"/>
    <n v="756"/>
    <n v="756"/>
    <n v="756"/>
    <n v="756"/>
    <n v="756"/>
    <n v="4524"/>
    <n v="756"/>
    <n v="4524"/>
    <n v="4524"/>
    <n v="4524"/>
    <n v="4524"/>
    <n v="4524"/>
    <n v="4524"/>
    <n v="4524"/>
    <n v="4524"/>
    <n v="4524"/>
    <n v="4524"/>
    <n v="4524"/>
    <n v="8689"/>
    <n v="4524"/>
    <n v="8689"/>
    <n v="8689"/>
    <n v="8689"/>
    <n v="8689"/>
    <n v="8689"/>
    <n v="8689"/>
    <n v="8689"/>
    <n v="8689"/>
    <n v="8689"/>
    <n v="8689"/>
    <n v="8689"/>
    <n v="13360"/>
    <n v="8689"/>
    <n v="13360"/>
    <n v="13360"/>
    <n v="13360"/>
    <n v="13360"/>
    <n v="13360"/>
    <n v="13360"/>
    <n v="13360"/>
    <n v="13360"/>
    <n v="13360"/>
    <n v="13360"/>
    <n v="13360"/>
    <n v="13360"/>
    <n v="13360"/>
    <n v="13360"/>
    <n v="13360"/>
    <n v="13360"/>
    <n v="13360"/>
    <n v="13360"/>
    <n v="13360"/>
    <n v="13360"/>
    <n v="13360"/>
    <n v="13360"/>
    <n v="13360"/>
    <n v="13360"/>
    <n v="13360"/>
    <n v="13360"/>
  </r>
  <r>
    <s v="DE Florida"/>
    <x v="32"/>
    <s v="Regulated &amp; Renewable Energy"/>
    <s v="PEF Fossil Hydro Maintenance Bartow Other BG-344"/>
    <s v="AFUDC Not Eligible"/>
    <s v="Maintenance"/>
    <s v="Maintenance"/>
    <s v="Fossil Hydro"/>
    <s v="BG - Other Production Plant"/>
    <s v="~"/>
    <s v="PEF Bartow 344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2"/>
    <n v="0"/>
    <n v="72"/>
    <n v="72"/>
    <n v="72"/>
    <n v="72"/>
    <n v="72"/>
    <n v="72"/>
    <n v="72"/>
    <n v="72"/>
    <n v="72"/>
    <n v="72"/>
    <n v="72"/>
    <n v="444"/>
    <n v="72"/>
    <n v="444"/>
    <n v="444"/>
    <n v="444"/>
    <n v="444"/>
    <n v="444"/>
    <n v="444"/>
    <n v="444"/>
    <n v="444"/>
    <n v="444"/>
    <n v="444"/>
    <n v="444"/>
    <n v="850"/>
    <n v="444"/>
    <n v="850"/>
    <n v="850"/>
    <n v="850"/>
    <n v="850"/>
    <n v="850"/>
    <n v="850"/>
    <n v="850"/>
    <n v="850"/>
    <n v="850"/>
    <n v="850"/>
    <n v="850"/>
    <n v="1305"/>
    <n v="850"/>
    <n v="1305"/>
    <n v="1305"/>
    <n v="1305"/>
    <n v="1305"/>
    <n v="1305"/>
    <n v="1305"/>
    <n v="1305"/>
    <n v="1305"/>
    <n v="1305"/>
    <n v="1305"/>
    <n v="1305"/>
    <n v="1305"/>
    <n v="1305"/>
    <n v="1305"/>
    <n v="1305"/>
    <n v="1305"/>
    <n v="1305"/>
    <n v="1305"/>
    <n v="1305"/>
    <n v="1305"/>
    <n v="1305"/>
    <n v="1305"/>
    <n v="1305"/>
    <n v="1305"/>
    <n v="1305"/>
    <n v="1305"/>
  </r>
  <r>
    <s v="DE Florida"/>
    <x v="32"/>
    <s v="Regulated &amp; Renewable Energy"/>
    <s v="PEF Fossil Hydro Maintenance Bartow Other BG-345"/>
    <s v="AFUDC Not Eligible"/>
    <s v="Maintenance"/>
    <s v="Maintenance"/>
    <s v="Fossil Hydro"/>
    <s v="BG - Other Production Plant"/>
    <s v="~"/>
    <s v="PEF Bartow 345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"/>
    <n v="0"/>
    <n v="60"/>
    <n v="60"/>
    <n v="60"/>
    <n v="60"/>
    <n v="60"/>
    <n v="60"/>
    <n v="60"/>
    <n v="60"/>
    <n v="60"/>
    <n v="60"/>
    <n v="60"/>
    <n v="360"/>
    <n v="60"/>
    <n v="360"/>
    <n v="360"/>
    <n v="360"/>
    <n v="360"/>
    <n v="360"/>
    <n v="360"/>
    <n v="360"/>
    <n v="360"/>
    <n v="360"/>
    <n v="360"/>
    <n v="360"/>
    <n v="694"/>
    <n v="360"/>
    <n v="694"/>
    <n v="694"/>
    <n v="694"/>
    <n v="694"/>
    <n v="694"/>
    <n v="694"/>
    <n v="694"/>
    <n v="694"/>
    <n v="694"/>
    <n v="694"/>
    <n v="694"/>
    <n v="1069"/>
    <n v="694"/>
    <n v="1069"/>
    <n v="1069"/>
    <n v="1069"/>
    <n v="1069"/>
    <n v="1069"/>
    <n v="1069"/>
    <n v="1069"/>
    <n v="1069"/>
    <n v="1069"/>
    <n v="1069"/>
    <n v="1069"/>
    <n v="1069"/>
    <n v="1069"/>
    <n v="1069"/>
    <n v="1069"/>
    <n v="1069"/>
    <n v="1069"/>
    <n v="1069"/>
    <n v="1069"/>
    <n v="1069"/>
    <n v="1069"/>
    <n v="1069"/>
    <n v="1069"/>
    <n v="1069"/>
    <n v="1069"/>
    <n v="1069"/>
  </r>
  <r>
    <s v="DE Florida"/>
    <x v="32"/>
    <s v="Regulated &amp; Renewable Energy"/>
    <s v="PEF Fossil Hydro Maintenance Bartow Other BG-346"/>
    <s v="AFUDC Not Eligible"/>
    <s v="Maintenance"/>
    <s v="Maintenance"/>
    <s v="Fossil Hydro"/>
    <s v="BG - Other Production Plant"/>
    <s v="~"/>
    <s v="PEF Bartow 346 CC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"/>
    <n v="0"/>
    <n v="36"/>
    <n v="36"/>
    <n v="36"/>
    <n v="36"/>
    <n v="36"/>
    <n v="36"/>
    <n v="36"/>
    <n v="36"/>
    <n v="36"/>
    <n v="36"/>
    <n v="36"/>
    <n v="204"/>
    <n v="36"/>
    <n v="204"/>
    <n v="204"/>
    <n v="204"/>
    <n v="204"/>
    <n v="204"/>
    <n v="204"/>
    <n v="204"/>
    <n v="204"/>
    <n v="204"/>
    <n v="204"/>
    <n v="204"/>
    <n v="395"/>
    <n v="204"/>
    <n v="395"/>
    <n v="395"/>
    <n v="395"/>
    <n v="395"/>
    <n v="395"/>
    <n v="395"/>
    <n v="395"/>
    <n v="395"/>
    <n v="395"/>
    <n v="395"/>
    <n v="395"/>
    <n v="609"/>
    <n v="395"/>
    <n v="609"/>
    <n v="609"/>
    <n v="609"/>
    <n v="609"/>
    <n v="609"/>
    <n v="609"/>
    <n v="609"/>
    <n v="609"/>
    <n v="609"/>
    <n v="609"/>
    <n v="609"/>
    <n v="609"/>
    <n v="609"/>
    <n v="609"/>
    <n v="609"/>
    <n v="609"/>
    <n v="609"/>
    <n v="609"/>
    <n v="609"/>
    <n v="609"/>
    <n v="609"/>
    <n v="609"/>
    <n v="609"/>
    <n v="609"/>
    <n v="609"/>
    <n v="609"/>
  </r>
  <r>
    <s v="DE Florida"/>
    <x v="32"/>
    <s v="Regulated &amp; Renewable Energy"/>
    <s v="PEF Fossil Hydro Maintenance Citrus CC BA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0"/>
    <n v="82.174466311645972"/>
    <n v="82.174466311645972"/>
    <n v="82.174466311645972"/>
    <n v="82.174466311645972"/>
    <n v="82.174466311645972"/>
    <n v="456.71611350299878"/>
    <n v="1227.6355876617008"/>
    <n v="1227.6355876617008"/>
    <n v="3948.6931734380369"/>
    <n v="0"/>
    <n v="3948.6931734380369"/>
    <n v="3948.6931734380369"/>
    <n v="3948.6931734380369"/>
    <n v="3948.6931734380369"/>
    <n v="3948.6931734380369"/>
    <n v="3948.6931734380369"/>
    <n v="3948.6931734380369"/>
    <n v="3948.6931734380369"/>
    <n v="3948.6931734380369"/>
    <n v="3948.6931734380369"/>
    <n v="6653.2033119398093"/>
    <n v="6653.2033119398093"/>
    <n v="3948.6931734380369"/>
    <n v="6653.2033119398093"/>
    <n v="6653.2033119398093"/>
    <n v="6653.2033119398093"/>
    <n v="6653.2033119398093"/>
    <n v="6653.2033119398093"/>
    <n v="8915.3381869467503"/>
    <n v="8915.3381869467503"/>
    <n v="8915.3381869467503"/>
    <n v="8915.3381869467503"/>
    <n v="8915.3381869467503"/>
    <n v="8915.3381869467503"/>
    <n v="13639.599061277391"/>
    <n v="6653.2033119398093"/>
    <n v="13639.599061277391"/>
    <n v="13639.599061277391"/>
    <n v="13639.599061277391"/>
    <n v="13639.599061277391"/>
    <n v="13639.599061277391"/>
    <n v="15181.325369085092"/>
    <n v="15181.325369085092"/>
    <n v="15181.325369085092"/>
    <n v="15181.325369085092"/>
    <n v="15181.325369085092"/>
    <n v="15258.610450400436"/>
    <n v="17664.233749792915"/>
    <n v="13639.599061277391"/>
    <n v="17664.233749792915"/>
    <n v="17664.233749792915"/>
    <n v="17664.233749792915"/>
    <n v="17664.233749792915"/>
    <n v="17664.233749792915"/>
    <n v="17822.42423964147"/>
    <n v="17980.614729490026"/>
    <n v="17980.614729490026"/>
    <n v="17980.614729490026"/>
    <n v="17980.614729490026"/>
    <n v="18068.684376470585"/>
    <n v="19396.915088739457"/>
    <n v="17664.233749792915"/>
    <n v="19396.915088739457"/>
    <n v="19396.915088739457"/>
    <n v="19396.915088739457"/>
    <n v="19396.915088739457"/>
    <n v="19396.915088739457"/>
    <n v="19396.915088739457"/>
    <n v="19396.915088739457"/>
    <n v="19396.915088739457"/>
    <n v="19396.915088739457"/>
    <n v="19396.915088739457"/>
    <n v="19396.915088739457"/>
    <n v="19396.915088739457"/>
    <n v="19396.915088739457"/>
  </r>
  <r>
    <s v="DE Florida"/>
    <x v="32"/>
    <s v="Regulated &amp; Renewable Energy"/>
    <s v="PEF Fossil Hydro Maintenance Citrus CC BA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0"/>
    <n v="0"/>
    <n v="0"/>
    <n v="43.504682684414618"/>
    <n v="43.504682684414618"/>
    <n v="43.504682684414618"/>
    <n v="43.504682684414618"/>
    <n v="127.33763596681457"/>
    <n v="162.52407675477696"/>
    <n v="230.6192184113898"/>
    <n v="230.6192184113898"/>
    <n v="342.3563562571739"/>
    <n v="0"/>
    <n v="342.3563562571739"/>
    <n v="342.3563562571739"/>
    <n v="342.3563562571739"/>
    <n v="342.3563562571739"/>
    <n v="342.3563562571739"/>
    <n v="342.3563562571739"/>
    <n v="393.62274443797389"/>
    <n v="466.73267630837393"/>
    <n v="466.73267630837393"/>
    <n v="466.73267630837393"/>
    <n v="749.86150664479248"/>
    <n v="749.86150664479248"/>
    <n v="342.3563562571739"/>
    <n v="749.86150664479248"/>
    <n v="749.86150664479248"/>
    <n v="749.86150664479248"/>
    <n v="749.86150664479248"/>
    <n v="749.86150664479248"/>
    <n v="1245.5699477800079"/>
    <n v="1245.5699477800079"/>
    <n v="1348.081574141243"/>
    <n v="1425.3654791926031"/>
    <n v="1425.3654791926031"/>
    <n v="1425.3654791926031"/>
    <n v="2517.9903350733885"/>
    <n v="749.86150664479248"/>
    <n v="2517.9903350733885"/>
    <n v="2517.9903350733885"/>
    <n v="2553.725711969787"/>
    <n v="2553.725711969787"/>
    <n v="2553.725711969787"/>
    <n v="3250.3153815410897"/>
    <n v="3266.2397417420057"/>
    <n v="3266.2397417420057"/>
    <n v="3314.7326709303579"/>
    <n v="3314.7326709303579"/>
    <n v="3567.0820093628781"/>
    <n v="4792.8275903136519"/>
    <n v="2517.9903350733885"/>
    <n v="4792.8275903136519"/>
    <n v="4792.8275903136519"/>
    <n v="4792.8275903136519"/>
    <n v="4792.8275903136519"/>
    <n v="4792.8275903136519"/>
    <n v="5082.6301930389627"/>
    <n v="5372.4327957642736"/>
    <n v="5372.4327957642736"/>
    <n v="5415.900894306561"/>
    <n v="5415.900894306561"/>
    <n v="5672.9251870936369"/>
    <n v="6829.5773961611358"/>
    <n v="4792.8275903136519"/>
    <n v="6829.5773961611358"/>
    <n v="6829.5773961611358"/>
    <n v="6829.5773961611358"/>
    <n v="6829.5773961611358"/>
    <n v="6829.5773961611358"/>
    <n v="6829.5773961611358"/>
    <n v="6829.5773961611358"/>
    <n v="6829.5773961611358"/>
    <n v="6829.5773961611358"/>
    <n v="6829.5773961611358"/>
    <n v="6829.5773961611358"/>
    <n v="6829.5773961611358"/>
    <n v="6829.5773961611358"/>
  </r>
  <r>
    <s v="DE Florida"/>
    <x v="32"/>
    <s v="Regulated &amp; Renewable Energy"/>
    <s v="PEF Fossil Hydro Maintenance Citrus CC BA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0"/>
    <n v="90.802616396436605"/>
    <n v="90.802616396436605"/>
    <n v="90.802616396436605"/>
    <n v="90.802616396436605"/>
    <n v="260.07599101083656"/>
    <n v="344.61062820400258"/>
    <n v="509.86705838651005"/>
    <n v="509.86705838651005"/>
    <n v="833.46785302461558"/>
    <n v="0"/>
    <n v="833.46785302461558"/>
    <n v="833.46785302461558"/>
    <n v="833.46785302461558"/>
    <n v="833.46785302461558"/>
    <n v="833.46785302461558"/>
    <n v="833.46785302461558"/>
    <n v="936.98364474941559"/>
    <n v="1084.6053662918157"/>
    <n v="1084.6053662918157"/>
    <n v="1084.6053662918157"/>
    <n v="1753.6800569178349"/>
    <n v="1753.6800569178349"/>
    <n v="833.46785302461558"/>
    <n v="1753.6800569178349"/>
    <n v="1753.6800569178349"/>
    <n v="1753.6800569178349"/>
    <n v="1753.6800569178349"/>
    <n v="1753.6800569178349"/>
    <n v="2836.0602228982261"/>
    <n v="2836.0602228982261"/>
    <n v="3043.0490490895845"/>
    <n v="3199.0987125072224"/>
    <n v="3199.0987125072224"/>
    <n v="3199.0987125072224"/>
    <n v="5575.4171622955146"/>
    <n v="1753.6800569178349"/>
    <n v="5575.4171622955146"/>
    <n v="5575.4171622955146"/>
    <n v="5647.5729929036115"/>
    <n v="5647.5729929036115"/>
    <n v="5647.5729929036115"/>
    <n v="7109.6244081892783"/>
    <n v="7141.7784117843939"/>
    <n v="7141.7784117843939"/>
    <n v="7239.6939198354048"/>
    <n v="7239.6939198354048"/>
    <n v="7752.0133941467238"/>
    <n v="10313.63009431874"/>
    <n v="5575.4171622955146"/>
    <n v="10313.63009431874"/>
    <n v="10313.63009431874"/>
    <n v="10313.63009431874"/>
    <n v="10313.63009431874"/>
    <n v="10313.63009431874"/>
    <n v="10904.488369618555"/>
    <n v="11495.346644918371"/>
    <n v="11495.346644918371"/>
    <n v="11583.116325186005"/>
    <n v="11583.116325186005"/>
    <n v="12105.264514525687"/>
    <n v="14488.575034401527"/>
    <n v="10313.63009431874"/>
    <n v="14488.575034401527"/>
    <n v="14488.575034401527"/>
    <n v="14488.575034401527"/>
    <n v="14488.575034401527"/>
    <n v="14488.575034401527"/>
    <n v="14488.575034401527"/>
    <n v="14488.575034401527"/>
    <n v="14488.575034401527"/>
    <n v="14488.575034401527"/>
    <n v="14488.575034401527"/>
    <n v="14488.575034401527"/>
    <n v="14488.575034401527"/>
    <n v="14488.575034401527"/>
  </r>
  <r>
    <s v="DE Florida"/>
    <x v="32"/>
    <s v="Regulated &amp; Renewable Energy"/>
    <s v="PEF Fossil Hydro Maintenance Citrus CC BA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0"/>
    <n v="0"/>
    <n v="263.57893847237193"/>
    <n v="263.57893847237193"/>
    <n v="263.57893847237193"/>
    <n v="263.57893847237193"/>
    <n v="778.28321896277157"/>
    <n v="978.25237859134097"/>
    <n v="1363.2697027141144"/>
    <n v="1363.2697027141144"/>
    <n v="1932.5976369363907"/>
    <n v="0"/>
    <n v="1932.5976369363907"/>
    <n v="1932.5976369363907"/>
    <n v="1932.5976369363907"/>
    <n v="1932.5976369363907"/>
    <n v="1932.5976369363907"/>
    <n v="1932.5976369363907"/>
    <n v="2247.3548822531907"/>
    <n v="2696.2236552915911"/>
    <n v="2696.2236552915911"/>
    <n v="2696.2236552915911"/>
    <n v="4318.5448110618054"/>
    <n v="4318.5448110618054"/>
    <n v="1932.5976369363907"/>
    <n v="4318.5448110618054"/>
    <n v="4318.5448110618054"/>
    <n v="4318.5448110618054"/>
    <n v="4318.5448110618054"/>
    <n v="4318.5448110618054"/>
    <n v="7264.9990747125858"/>
    <n v="7264.9990747125858"/>
    <n v="7894.3831882088525"/>
    <n v="8368.878265448926"/>
    <n v="8368.878265448926"/>
    <n v="8368.878265448926"/>
    <n v="14874.590008051771"/>
    <n v="4318.5448110618054"/>
    <n v="14874.590008051771"/>
    <n v="14874.590008051771"/>
    <n v="15093.992015993439"/>
    <n v="15093.992015993439"/>
    <n v="15093.992015993439"/>
    <n v="19304.677479032514"/>
    <n v="19402.447165732516"/>
    <n v="19402.447165732516"/>
    <n v="19700.175830124183"/>
    <n v="19700.175830124183"/>
    <n v="21246.193102879064"/>
    <n v="28668.651668330924"/>
    <n v="14874.590008051771"/>
    <n v="28668.651668330924"/>
    <n v="28668.651668330924"/>
    <n v="28668.651668330924"/>
    <n v="28668.651668330924"/>
    <n v="28668.651668330924"/>
    <n v="30441.151901143963"/>
    <n v="32213.652133957003"/>
    <n v="32213.652133957003"/>
    <n v="32480.530860948744"/>
    <n v="32480.530860948744"/>
    <n v="34054.79149741376"/>
    <n v="41099.256007696255"/>
    <n v="28668.651668330924"/>
    <n v="41099.256007696255"/>
    <n v="41099.256007696255"/>
    <n v="41099.256007696255"/>
    <n v="41099.256007696255"/>
    <n v="41099.256007696255"/>
    <n v="41099.256007696255"/>
    <n v="41099.256007696255"/>
    <n v="41099.256007696255"/>
    <n v="41099.256007696255"/>
    <n v="41099.256007696255"/>
    <n v="41099.256007696255"/>
    <n v="41099.256007696255"/>
    <n v="41099.256007696255"/>
  </r>
  <r>
    <s v="DE Florida"/>
    <x v="32"/>
    <s v="Regulated &amp; Renewable Energy"/>
    <s v="PEF Fossil Hydro Maintenance Citrus CC BA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"/>
    <n v="0"/>
    <n v="6.3438613407872788"/>
    <n v="6.3438613407872788"/>
    <n v="6.3438613407872788"/>
    <n v="6.3438613407872788"/>
    <n v="18.731848809987273"/>
    <n v="23.54473950781658"/>
    <n v="32.811399932931877"/>
    <n v="32.811399932931877"/>
    <n v="46.514078504579437"/>
    <n v="0"/>
    <n v="46.514078504579437"/>
    <n v="46.514078504579437"/>
    <n v="46.514078504579437"/>
    <n v="46.514078504579437"/>
    <n v="46.514078504579437"/>
    <n v="46.514078504579437"/>
    <n v="54.089707770979437"/>
    <n v="64.893155394179445"/>
    <n v="64.893155394179445"/>
    <n v="64.893155394179445"/>
    <n v="103.93944840256704"/>
    <n v="103.93944840256704"/>
    <n v="46.514078504579437"/>
    <n v="103.93944840256704"/>
    <n v="103.93944840256704"/>
    <n v="103.93944840256704"/>
    <n v="103.93944840256704"/>
    <n v="103.93944840256704"/>
    <n v="174.85495263335326"/>
    <n v="174.85495263335326"/>
    <n v="190.00299622718669"/>
    <n v="201.42316391328231"/>
    <n v="201.42316391328231"/>
    <n v="201.42316391328231"/>
    <n v="358.00315661913544"/>
    <n v="103.93944840256704"/>
    <n v="358.00315661913544"/>
    <n v="358.00315661913544"/>
    <n v="363.28374278653621"/>
    <n v="363.28374278653621"/>
    <n v="363.28374278653621"/>
    <n v="464.62688448939764"/>
    <n v="466.98001361534619"/>
    <n v="466.98001361534619"/>
    <n v="474.14577240477053"/>
    <n v="474.14577240477053"/>
    <n v="511.35544778698244"/>
    <n v="689.99982088619947"/>
    <n v="358.00315661913544"/>
    <n v="689.99982088619947"/>
    <n v="689.99982088619947"/>
    <n v="689.99982088619947"/>
    <n v="689.99982088619947"/>
    <n v="689.99982088619947"/>
    <n v="732.66069896449937"/>
    <n v="775.32157704279928"/>
    <n v="775.32157704279928"/>
    <n v="781.74487408452808"/>
    <n v="781.74487408452808"/>
    <n v="819.63450147055266"/>
    <n v="989.18179136157562"/>
    <n v="689.99982088619947"/>
    <n v="989.18179136157562"/>
    <n v="989.18179136157562"/>
    <n v="989.18179136157562"/>
    <n v="989.18179136157562"/>
    <n v="989.18179136157562"/>
    <n v="989.18179136157562"/>
    <n v="989.18179136157562"/>
    <n v="989.18179136157562"/>
    <n v="989.18179136157562"/>
    <n v="989.18179136157562"/>
    <n v="989.18179136157562"/>
    <n v="989.18179136157562"/>
    <n v="989.18179136157562"/>
  </r>
  <r>
    <s v="DE Florida"/>
    <x v="32"/>
    <s v="Regulated &amp; Renewable Energy"/>
    <s v="PEF Fossil Hydro Maintenance Citrus CC BA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0"/>
    <n v="0"/>
    <n v="45.619431658679751"/>
    <n v="45.619431658679751"/>
    <n v="45.619431658679751"/>
    <n v="45.619431658679751"/>
    <n v="134.7028648204797"/>
    <n v="169.31291167927057"/>
    <n v="235.95052546975057"/>
    <n v="235.95052546975057"/>
    <n v="334.48805254668298"/>
    <n v="0"/>
    <n v="334.48805254668298"/>
    <n v="334.48805254668298"/>
    <n v="334.48805254668298"/>
    <n v="334.48805254668298"/>
    <n v="334.48805254668298"/>
    <n v="334.48805254668298"/>
    <n v="388.96526808228299"/>
    <n v="466.65409418508301"/>
    <n v="466.65409418508301"/>
    <n v="466.65409418508301"/>
    <n v="747.44044806838929"/>
    <n v="747.44044806838929"/>
    <n v="334.48805254668298"/>
    <n v="747.44044806838929"/>
    <n v="747.44044806838929"/>
    <n v="747.44044806838929"/>
    <n v="747.44044806838929"/>
    <n v="747.44044806838929"/>
    <n v="1257.4030297478132"/>
    <n v="1257.4030297478132"/>
    <n v="1366.3346873313915"/>
    <n v="1448.4586783420352"/>
    <n v="1448.4586783420352"/>
    <n v="1448.4586783420352"/>
    <n v="2574.4457620854964"/>
    <n v="747.44044806838929"/>
    <n v="2574.4457620854964"/>
    <n v="2574.4457620854964"/>
    <n v="2612.4192099606817"/>
    <n v="2612.4192099606817"/>
    <n v="2612.4192099606817"/>
    <n v="3341.1915975452225"/>
    <n v="3358.1132845275165"/>
    <n v="3358.1132845275165"/>
    <n v="3409.6432774582622"/>
    <n v="3409.6432774582622"/>
    <n v="3677.2233277384248"/>
    <n v="4961.8795584883846"/>
    <n v="2574.4457620854964"/>
    <n v="4961.8795584883846"/>
    <n v="4961.8795584883846"/>
    <n v="4961.8795584883846"/>
    <n v="4961.8795584883846"/>
    <n v="4961.8795584883846"/>
    <n v="5268.6587470473478"/>
    <n v="5575.4379356063109"/>
    <n v="5575.4379356063109"/>
    <n v="5621.628545823959"/>
    <n v="5621.628545823959"/>
    <n v="5894.0970360660858"/>
    <n v="7113.3320140595042"/>
    <n v="4961.8795584883846"/>
    <n v="7113.3320140595042"/>
    <n v="7113.3320140595042"/>
    <n v="7113.3320140595042"/>
    <n v="7113.3320140595042"/>
    <n v="7113.3320140595042"/>
    <n v="7113.3320140595042"/>
    <n v="7113.3320140595042"/>
    <n v="7113.3320140595042"/>
    <n v="7113.3320140595042"/>
    <n v="7113.3320140595042"/>
    <n v="7113.3320140595042"/>
    <n v="7113.3320140595042"/>
    <n v="7113.3320140595042"/>
  </r>
  <r>
    <s v="DE Florida"/>
    <x v="32"/>
    <s v="Regulated &amp; Renewable Energy"/>
    <s v="PEF Fossil Hydro Maintenance Citrus CC BA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2.2234831356638067"/>
    <n v="2.2234831356638067"/>
    <n v="2.2234831356638067"/>
    <n v="2.2234831356638067"/>
    <n v="6.5653941174638053"/>
    <n v="8.252281759791849"/>
    <n v="11.500187423601652"/>
    <n v="11.500187423601652"/>
    <n v="16.302889292507743"/>
    <n v="0"/>
    <n v="16.302889292507743"/>
    <n v="16.302889292507743"/>
    <n v="16.302889292507743"/>
    <n v="16.302889292507743"/>
    <n v="16.302889292507743"/>
    <n v="16.302889292507743"/>
    <n v="18.958099268107741"/>
    <n v="22.744639090907743"/>
    <n v="22.744639090907743"/>
    <n v="22.744639090907743"/>
    <n v="36.430116964792532"/>
    <n v="36.430116964792532"/>
    <n v="16.302889292507743"/>
    <n v="36.430116964792532"/>
    <n v="36.430116964792532"/>
    <n v="36.430116964792532"/>
    <n v="36.430116964792532"/>
    <n v="36.430116964792532"/>
    <n v="61.285727582962679"/>
    <n v="61.285727582962679"/>
    <n v="66.595076712030092"/>
    <n v="70.597815216338248"/>
    <n v="70.597815216338248"/>
    <n v="70.597815216338248"/>
    <n v="125.47850876529702"/>
    <n v="36.430116964792532"/>
    <n v="125.47850876529702"/>
    <n v="125.47850876529702"/>
    <n v="127.32938006637276"/>
    <n v="127.32938006637276"/>
    <n v="127.32938006637276"/>
    <n v="162.85027228037063"/>
    <n v="163.67505555799821"/>
    <n v="163.67505555799821"/>
    <n v="166.18668909134607"/>
    <n v="166.18668909134607"/>
    <n v="179.22884366011908"/>
    <n v="241.84398572728446"/>
    <n v="125.47850876529702"/>
    <n v="241.84398572728446"/>
    <n v="241.84398572728446"/>
    <n v="241.84398572728446"/>
    <n v="241.84398572728446"/>
    <n v="241.84398572728446"/>
    <n v="256.7967053959315"/>
    <n v="271.74942506457853"/>
    <n v="271.74942506457853"/>
    <n v="274.0008049316923"/>
    <n v="274.0008049316923"/>
    <n v="287.28119630393178"/>
    <n v="346.70779045859609"/>
    <n v="241.84398572728446"/>
    <n v="346.70779045859609"/>
    <n v="346.70779045859609"/>
    <n v="346.70779045859609"/>
    <n v="346.70779045859609"/>
    <n v="346.70779045859609"/>
    <n v="346.70779045859609"/>
    <n v="346.70779045859609"/>
    <n v="346.70779045859609"/>
    <n v="346.70779045859609"/>
    <n v="346.70779045859609"/>
    <n v="346.70779045859609"/>
    <n v="346.70779045859609"/>
    <n v="346.70779045859609"/>
  </r>
  <r>
    <s v="DE Florida"/>
    <x v="32"/>
    <s v="Regulated &amp; Renewable Energy"/>
    <s v="PEF Fossil Hydro Maintenance Citrus Other BG-341"/>
    <s v="AFUDC Not Eligible"/>
    <s v="Maintenance"/>
    <s v="Maintenance"/>
    <s v="Fossil Hydro"/>
    <s v="BA - Fossil Steam Plants "/>
    <s v="~"/>
    <s v="PEF Citrus CC Struct &amp; Improv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"/>
    <n v="0"/>
    <n v="108"/>
    <n v="108"/>
    <n v="108"/>
    <n v="108"/>
    <n v="108"/>
    <n v="108"/>
    <n v="108"/>
    <n v="108"/>
    <n v="108"/>
    <n v="108"/>
    <n v="108"/>
    <n v="648"/>
    <n v="108"/>
    <n v="648"/>
    <n v="648"/>
    <n v="648"/>
    <n v="648"/>
    <n v="648"/>
    <n v="648"/>
    <n v="648"/>
    <n v="648"/>
    <n v="648"/>
    <n v="648"/>
    <n v="648"/>
    <n v="1245"/>
    <n v="648"/>
    <n v="1245"/>
    <n v="1245"/>
    <n v="1245"/>
    <n v="1245"/>
    <n v="1245"/>
    <n v="1245"/>
    <n v="1245"/>
    <n v="1245"/>
    <n v="1245"/>
    <n v="1245"/>
    <n v="1245"/>
    <n v="1915"/>
    <n v="1245"/>
    <n v="1915"/>
    <n v="1915"/>
    <n v="1915"/>
    <n v="1915"/>
    <n v="1915"/>
    <n v="1915"/>
    <n v="1915"/>
    <n v="1915"/>
    <n v="1915"/>
    <n v="1915"/>
    <n v="1915"/>
    <n v="3676"/>
    <n v="1915"/>
    <n v="3676"/>
    <n v="3676"/>
    <n v="3676"/>
    <n v="3676"/>
    <n v="3676"/>
    <n v="3676"/>
    <n v="3676"/>
    <n v="3676"/>
    <n v="3676"/>
    <n v="3676"/>
    <n v="3676"/>
    <n v="3676"/>
    <n v="3676"/>
  </r>
  <r>
    <s v="DE Florida"/>
    <x v="32"/>
    <s v="Regulated &amp; Renewable Energy"/>
    <s v="PEF Fossil Hydro Maintenance Citrus Other BG-342"/>
    <s v="AFUDC Not Eligible"/>
    <s v="Maintenance"/>
    <s v="Maintenance"/>
    <s v="Fossil Hydro"/>
    <s v="BA - Fossil Steam Plants "/>
    <s v="~"/>
    <s v="PEF Citrus CC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6"/>
    <n v="0"/>
    <n v="216"/>
    <n v="216"/>
    <n v="216"/>
    <n v="216"/>
    <n v="216"/>
    <n v="216"/>
    <n v="216"/>
    <n v="216"/>
    <n v="216"/>
    <n v="216"/>
    <n v="216"/>
    <n v="1308"/>
    <n v="216"/>
    <n v="1308"/>
    <n v="1308"/>
    <n v="1308"/>
    <n v="1308"/>
    <n v="1308"/>
    <n v="1308"/>
    <n v="1308"/>
    <n v="1308"/>
    <n v="1308"/>
    <n v="1308"/>
    <n v="1308"/>
    <n v="2514"/>
    <n v="1308"/>
    <n v="2514"/>
    <n v="2514"/>
    <n v="2514"/>
    <n v="2514"/>
    <n v="2514"/>
    <n v="2514"/>
    <n v="2514"/>
    <n v="2514"/>
    <n v="2514"/>
    <n v="2514"/>
    <n v="2514"/>
    <n v="3867"/>
    <n v="2514"/>
    <n v="3867"/>
    <n v="3867"/>
    <n v="3867"/>
    <n v="3867"/>
    <n v="3867"/>
    <n v="3867"/>
    <n v="3867"/>
    <n v="3867"/>
    <n v="3867"/>
    <n v="3867"/>
    <n v="3867"/>
    <n v="7423"/>
    <n v="3867"/>
    <n v="7423"/>
    <n v="7423"/>
    <n v="7423"/>
    <n v="7423"/>
    <n v="7423"/>
    <n v="7423"/>
    <n v="7423"/>
    <n v="7423"/>
    <n v="7423"/>
    <n v="7423"/>
    <n v="7423"/>
    <n v="7423"/>
    <n v="7423"/>
  </r>
  <r>
    <s v="DE Florida"/>
    <x v="32"/>
    <s v="Regulated &amp; Renewable Energy"/>
    <s v="PEF Fossil Hydro Maintenance Citrus Other BG-343"/>
    <s v="AFUDC Not Eligible"/>
    <s v="Maintenance"/>
    <s v="Maintenance"/>
    <s v="Fossil Hydro"/>
    <s v="BA - Fossil Steam Plants "/>
    <s v="~"/>
    <s v="PEF Citrus CC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"/>
    <n v="0"/>
    <n v="672"/>
    <n v="672"/>
    <n v="672"/>
    <n v="672"/>
    <n v="672"/>
    <n v="672"/>
    <n v="672"/>
    <n v="672"/>
    <n v="672"/>
    <n v="672"/>
    <n v="672"/>
    <n v="3984"/>
    <n v="672"/>
    <n v="3984"/>
    <n v="3984"/>
    <n v="3984"/>
    <n v="3984"/>
    <n v="3984"/>
    <n v="3984"/>
    <n v="3984"/>
    <n v="3984"/>
    <n v="3984"/>
    <n v="3984"/>
    <n v="3984"/>
    <n v="7652"/>
    <n v="3984"/>
    <n v="7652"/>
    <n v="7652"/>
    <n v="7652"/>
    <n v="7652"/>
    <n v="7652"/>
    <n v="7652"/>
    <n v="7652"/>
    <n v="7652"/>
    <n v="7652"/>
    <n v="7652"/>
    <n v="7652"/>
    <n v="11765"/>
    <n v="7652"/>
    <n v="11765"/>
    <n v="11765"/>
    <n v="11765"/>
    <n v="11765"/>
    <n v="11765"/>
    <n v="11765"/>
    <n v="11765"/>
    <n v="11765"/>
    <n v="11765"/>
    <n v="11765"/>
    <n v="11765"/>
    <n v="22579"/>
    <n v="11765"/>
    <n v="22579"/>
    <n v="22579"/>
    <n v="22579"/>
    <n v="22579"/>
    <n v="22579"/>
    <n v="22579"/>
    <n v="22579"/>
    <n v="22579"/>
    <n v="22579"/>
    <n v="22579"/>
    <n v="22579"/>
    <n v="22579"/>
    <n v="22579"/>
  </r>
  <r>
    <s v="DE Florida"/>
    <x v="32"/>
    <s v="Regulated &amp; Renewable Energy"/>
    <s v="PEF Fossil Hydro Maintenance Citrus Other BG-344"/>
    <s v="AFUDC Not Eligible"/>
    <s v="Maintenance"/>
    <s v="Maintenance"/>
    <s v="Fossil Hydro"/>
    <s v="BA - Fossil Steam Plants "/>
    <s v="~"/>
    <s v="PEF Citrus CC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"/>
    <n v="0"/>
    <n v="12"/>
    <n v="12"/>
    <n v="12"/>
    <n v="12"/>
    <n v="12"/>
    <n v="12"/>
    <n v="12"/>
    <n v="12"/>
    <n v="12"/>
    <n v="12"/>
    <n v="12"/>
    <n v="96"/>
    <n v="12"/>
    <n v="96"/>
    <n v="96"/>
    <n v="96"/>
    <n v="96"/>
    <n v="96"/>
    <n v="96"/>
    <n v="96"/>
    <n v="96"/>
    <n v="96"/>
    <n v="96"/>
    <n v="96"/>
    <n v="184"/>
    <n v="96"/>
    <n v="184"/>
    <n v="184"/>
    <n v="184"/>
    <n v="184"/>
    <n v="184"/>
    <n v="184"/>
    <n v="184"/>
    <n v="184"/>
    <n v="184"/>
    <n v="184"/>
    <n v="184"/>
    <n v="283"/>
    <n v="184"/>
    <n v="283"/>
    <n v="283"/>
    <n v="283"/>
    <n v="283"/>
    <n v="283"/>
    <n v="283"/>
    <n v="283"/>
    <n v="283"/>
    <n v="283"/>
    <n v="283"/>
    <n v="283"/>
    <n v="543"/>
    <n v="283"/>
    <n v="543"/>
    <n v="543"/>
    <n v="543"/>
    <n v="543"/>
    <n v="543"/>
    <n v="543"/>
    <n v="543"/>
    <n v="543"/>
    <n v="543"/>
    <n v="543"/>
    <n v="543"/>
    <n v="543"/>
    <n v="543"/>
  </r>
  <r>
    <s v="DE Florida"/>
    <x v="32"/>
    <s v="Regulated &amp; Renewable Energy"/>
    <s v="PEF Fossil Hydro Maintenance Citrus Other BG-345"/>
    <s v="AFUDC Not Eligible"/>
    <s v="Maintenance"/>
    <s v="Maintenance"/>
    <s v="Fossil Hydro"/>
    <s v="BA - Fossil Steam Plants "/>
    <s v="~"/>
    <s v="PEF Citrus CC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"/>
    <n v="0"/>
    <n v="120"/>
    <n v="120"/>
    <n v="120"/>
    <n v="120"/>
    <n v="120"/>
    <n v="120"/>
    <n v="120"/>
    <n v="120"/>
    <n v="120"/>
    <n v="120"/>
    <n v="120"/>
    <n v="696"/>
    <n v="120"/>
    <n v="696"/>
    <n v="696"/>
    <n v="696"/>
    <n v="696"/>
    <n v="696"/>
    <n v="696"/>
    <n v="696"/>
    <n v="696"/>
    <n v="696"/>
    <n v="696"/>
    <n v="696"/>
    <n v="1331"/>
    <n v="696"/>
    <n v="1331"/>
    <n v="1331"/>
    <n v="1331"/>
    <n v="1331"/>
    <n v="1331"/>
    <n v="1331"/>
    <n v="1331"/>
    <n v="1331"/>
    <n v="1331"/>
    <n v="1331"/>
    <n v="1331"/>
    <n v="2043"/>
    <n v="1331"/>
    <n v="2043"/>
    <n v="2043"/>
    <n v="2043"/>
    <n v="2043"/>
    <n v="2043"/>
    <n v="2043"/>
    <n v="2043"/>
    <n v="2043"/>
    <n v="2043"/>
    <n v="2043"/>
    <n v="2043"/>
    <n v="3915"/>
    <n v="2043"/>
    <n v="3915"/>
    <n v="3915"/>
    <n v="3915"/>
    <n v="3915"/>
    <n v="3915"/>
    <n v="3915"/>
    <n v="3915"/>
    <n v="3915"/>
    <n v="3915"/>
    <n v="3915"/>
    <n v="3915"/>
    <n v="3915"/>
    <n v="3915"/>
  </r>
  <r>
    <s v="DE Florida"/>
    <x v="32"/>
    <s v="Regulated &amp; Renewable Energy"/>
    <s v="PEF Fossil Hydro Maintenance Citrus Other BG-346"/>
    <s v="AFUDC Not Eligible"/>
    <s v="Maintenance"/>
    <s v="Maintenance"/>
    <s v="Fossil Hydro"/>
    <s v="BA - Fossil Steam Plants "/>
    <s v="~"/>
    <s v="PEF Citrus CC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"/>
    <n v="0"/>
    <n v="24"/>
    <n v="24"/>
    <n v="24"/>
    <n v="24"/>
    <n v="24"/>
    <n v="24"/>
    <n v="24"/>
    <n v="24"/>
    <n v="24"/>
    <n v="24"/>
    <n v="24"/>
    <n v="55"/>
    <n v="24"/>
    <n v="55"/>
    <n v="55"/>
    <n v="55"/>
    <n v="55"/>
    <n v="55"/>
    <n v="55"/>
    <n v="55"/>
    <n v="55"/>
    <n v="55"/>
    <n v="55"/>
    <n v="55"/>
    <n v="90"/>
    <n v="55"/>
    <n v="90"/>
    <n v="90"/>
    <n v="90"/>
    <n v="90"/>
    <n v="90"/>
    <n v="90"/>
    <n v="90"/>
    <n v="90"/>
    <n v="90"/>
    <n v="90"/>
    <n v="90"/>
    <n v="181"/>
    <n v="90"/>
    <n v="181"/>
    <n v="181"/>
    <n v="181"/>
    <n v="181"/>
    <n v="181"/>
    <n v="181"/>
    <n v="181"/>
    <n v="181"/>
    <n v="181"/>
    <n v="181"/>
    <n v="181"/>
    <n v="181"/>
    <n v="181"/>
  </r>
  <r>
    <s v="DE Florida"/>
    <x v="32"/>
    <s v="Regulated &amp; Renewable Energy"/>
    <s v="PEF Fossil Hydro Maintenance CR 4&amp;5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40.753414534399987"/>
    <n v="144.20471785599989"/>
    <n v="144.20471785599989"/>
    <n v="144.20471785599989"/>
    <n v="144.20471785599989"/>
    <n v="144.20471785599989"/>
    <n v="1090.3900805439998"/>
    <n v="6092.9143869959653"/>
    <n v="0"/>
    <n v="6092.9143869959653"/>
    <n v="6092.9143869959653"/>
    <n v="6562.1263119260575"/>
    <n v="7190.0881315907518"/>
    <n v="7861.9938088024328"/>
    <n v="7861.9938088024328"/>
    <n v="7861.9938088024328"/>
    <n v="7861.9938088024328"/>
    <n v="7861.9938088024328"/>
    <n v="8051.2193251166154"/>
    <n v="8956.1650402683572"/>
    <n v="8956.1650402683572"/>
    <n v="6092.9143869959653"/>
    <n v="8956.1650402683572"/>
    <n v="8956.1650402683572"/>
    <n v="10348.70961790884"/>
    <n v="11060.26161200175"/>
    <n v="11060.26161200175"/>
    <n v="11060.26161200175"/>
    <n v="11060.26161200175"/>
    <n v="11189.981130023336"/>
    <n v="11189.981130023336"/>
    <n v="11217.965228331332"/>
    <n v="11217.965228331332"/>
    <n v="12199.772667427646"/>
    <n v="8956.1650402683572"/>
    <n v="12199.772667427646"/>
    <n v="12199.772667427646"/>
    <n v="12352.778268383283"/>
    <n v="12459.342386121705"/>
    <n v="12459.342386121705"/>
    <n v="12459.342386121705"/>
    <n v="12459.342386121705"/>
    <n v="12459.342386121705"/>
    <n v="12459.342386121705"/>
    <n v="12459.342386121705"/>
    <n v="12539.272623137373"/>
    <n v="14146.112199366966"/>
    <n v="12199.772667427646"/>
    <n v="14146.112199366966"/>
    <n v="14146.112199366966"/>
    <n v="14146.112199366966"/>
    <n v="14146.112199366966"/>
    <n v="14146.112199366966"/>
    <n v="14146.112199366966"/>
    <n v="14146.112199366966"/>
    <n v="14146.112199366966"/>
    <n v="14146.112199366966"/>
    <n v="14146.112199366966"/>
    <n v="14146.112199366966"/>
    <n v="15118.363244088445"/>
    <n v="14146.112199366966"/>
    <n v="15118.363244088445"/>
    <n v="15118.363244088445"/>
    <n v="15118.363244088445"/>
    <n v="15118.363244088445"/>
    <n v="15118.363244088445"/>
    <n v="15118.363244088445"/>
    <n v="15118.363244088445"/>
    <n v="15118.363244088445"/>
    <n v="15118.363244088445"/>
    <n v="15118.363244088445"/>
    <n v="15118.363244088445"/>
    <n v="15118.363244088445"/>
    <n v="15118.363244088445"/>
  </r>
  <r>
    <s v="DE Florida"/>
    <x v="32"/>
    <s v="Regulated &amp; Renewable Energy"/>
    <s v="PEF Fossil Hydro Maintenance CR 4&amp;5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151.09657720019993"/>
    <n v="534.65064297299955"/>
    <n v="534.65064297299955"/>
    <n v="534.65064297299955"/>
    <n v="534.65064297299955"/>
    <n v="534.65064297299955"/>
    <n v="4042.7093254769998"/>
    <n v="10423.813118664821"/>
    <n v="0"/>
    <n v="10423.813118664821"/>
    <n v="10423.813118664821"/>
    <n v="11594.746436817106"/>
    <n v="12687.613772248045"/>
    <n v="13928.659127015017"/>
    <n v="13928.659127015017"/>
    <n v="13928.659127015017"/>
    <n v="13928.659127015017"/>
    <n v="13928.659127015017"/>
    <n v="14418.681461832726"/>
    <n v="16273.740449050281"/>
    <n v="16273.740449050281"/>
    <n v="10423.813118664821"/>
    <n v="16273.740449050281"/>
    <n v="16273.740449050281"/>
    <n v="19304.179227412082"/>
    <n v="20998.236667452922"/>
    <n v="20998.236667452922"/>
    <n v="20998.236667452922"/>
    <n v="20998.236667452922"/>
    <n v="21479.181605833903"/>
    <n v="21479.181605833903"/>
    <n v="21582.93476990399"/>
    <n v="21582.93476990399"/>
    <n v="24248.804978095781"/>
    <n v="16273.740449050281"/>
    <n v="24248.804978095781"/>
    <n v="24248.804978095781"/>
    <n v="24808.384234594781"/>
    <n v="25203.480121985162"/>
    <n v="25203.480121985162"/>
    <n v="25203.480121985162"/>
    <n v="25203.480121985162"/>
    <n v="25203.480121985162"/>
    <n v="25203.480121985162"/>
    <n v="25203.480121985162"/>
    <n v="25499.828542009123"/>
    <n v="30293.214713332938"/>
    <n v="24248.804978095781"/>
    <n v="30293.214713332938"/>
    <n v="30293.214713332938"/>
    <n v="30293.214713332938"/>
    <n v="30293.214713332938"/>
    <n v="30293.214713332938"/>
    <n v="30293.214713332938"/>
    <n v="30293.214713332938"/>
    <n v="30293.214713332938"/>
    <n v="30293.214713332938"/>
    <n v="30293.214713332938"/>
    <n v="30293.214713332938"/>
    <n v="33356.540512751584"/>
    <n v="30293.214713332938"/>
    <n v="33356.540512751584"/>
    <n v="33356.540512751584"/>
    <n v="33356.540512751584"/>
    <n v="33356.540512751584"/>
    <n v="33356.540512751584"/>
    <n v="33356.540512751584"/>
    <n v="33356.540512751584"/>
    <n v="33356.540512751584"/>
    <n v="33356.540512751584"/>
    <n v="33356.540512751584"/>
    <n v="33356.540512751584"/>
    <n v="33356.540512751584"/>
    <n v="33356.540512751584"/>
  </r>
  <r>
    <s v="DE Florida"/>
    <x v="32"/>
    <s v="Regulated &amp; Renewable Energy"/>
    <s v="PEF Fossil Hydro Maintenance CR 4&amp;5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30.364102404699988"/>
    <n v="107.44245286549992"/>
    <n v="107.44245286549992"/>
    <n v="107.44245286549992"/>
    <n v="107.44245286549992"/>
    <n v="107.44245286549992"/>
    <n v="812.41575570949999"/>
    <n v="1833.2552398520365"/>
    <n v="0"/>
    <n v="1833.2552398520365"/>
    <n v="1833.2552398520365"/>
    <n v="2056.3402988311286"/>
    <n v="2249.4087008157931"/>
    <n v="2471.9377209596018"/>
    <n v="2471.9377209596018"/>
    <n v="2471.9377209596018"/>
    <n v="2471.9377209596018"/>
    <n v="2471.9377209596018"/>
    <n v="2565.8648269770829"/>
    <n v="2906.4114945749352"/>
    <n v="2906.4114945749352"/>
    <n v="1833.2552398520365"/>
    <n v="2906.4114945749352"/>
    <n v="2906.4114945749352"/>
    <n v="3469.5673027050825"/>
    <n v="3789.7105048332487"/>
    <n v="3789.7105048332487"/>
    <n v="3789.7105048332487"/>
    <n v="3789.7105048332487"/>
    <n v="3886.3604363870495"/>
    <n v="3886.3604363870495"/>
    <n v="3907.2105075815216"/>
    <n v="3907.2105075815216"/>
    <n v="4421.998979573129"/>
    <n v="2906.4114945749352"/>
    <n v="4421.998979573129"/>
    <n v="4421.998979573129"/>
    <n v="4534.2854944636474"/>
    <n v="4613.6832726971343"/>
    <n v="4613.6832726971343"/>
    <n v="4613.6832726971343"/>
    <n v="4613.6832726971343"/>
    <n v="4613.6832726971343"/>
    <n v="4613.6832726971343"/>
    <n v="4613.6832726971343"/>
    <n v="4673.236932666412"/>
    <n v="5611.486712808085"/>
    <n v="4421.998979573129"/>
    <n v="5611.486712808085"/>
    <n v="5611.486712808085"/>
    <n v="5611.486712808085"/>
    <n v="5611.486712808085"/>
    <n v="5611.486712808085"/>
    <n v="5611.486712808085"/>
    <n v="5611.486712808085"/>
    <n v="5611.486712808085"/>
    <n v="5611.486712808085"/>
    <n v="5611.486712808085"/>
    <n v="5611.486712808085"/>
    <n v="6215.4519231796139"/>
    <n v="5611.486712808085"/>
    <n v="6215.4519231796139"/>
    <n v="6215.4519231796139"/>
    <n v="6215.4519231796139"/>
    <n v="6215.4519231796139"/>
    <n v="6215.4519231796139"/>
    <n v="6215.4519231796139"/>
    <n v="6215.4519231796139"/>
    <n v="6215.4519231796139"/>
    <n v="6215.4519231796139"/>
    <n v="6215.4519231796139"/>
    <n v="6215.4519231796139"/>
    <n v="6215.4519231796139"/>
    <n v="6215.4519231796139"/>
  </r>
  <r>
    <s v="DE Florida"/>
    <x v="32"/>
    <s v="Regulated &amp; Renewable Energy"/>
    <s v="PEF Fossil Hydro Maintenance CR 4&amp;5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16.357537345199994"/>
    <n v="57.880648397999948"/>
    <n v="57.880648397999948"/>
    <n v="57.880648397999948"/>
    <n v="57.880648397999948"/>
    <n v="57.880648397999948"/>
    <n v="437.658946302"/>
    <n v="987.59846905672271"/>
    <n v="0"/>
    <n v="987.59846905672271"/>
    <n v="987.59846905672271"/>
    <n v="1107.777295184045"/>
    <n v="1211.7857573328683"/>
    <n v="1331.6650380992805"/>
    <n v="1331.6650380992805"/>
    <n v="1331.6650380992805"/>
    <n v="1331.6650380992805"/>
    <n v="1331.6650380992805"/>
    <n v="1382.2647931629997"/>
    <n v="1565.7217173549375"/>
    <n v="1565.7217173549375"/>
    <n v="987.59846905672271"/>
    <n v="1565.7217173549375"/>
    <n v="1565.7217173549375"/>
    <n v="1869.100402750546"/>
    <n v="2041.565175875897"/>
    <n v="2041.565175875897"/>
    <n v="2041.565175875897"/>
    <n v="2041.565175875897"/>
    <n v="2093.6314293258479"/>
    <n v="2093.6314293258479"/>
    <n v="2104.8635644531923"/>
    <n v="2104.8635644531923"/>
    <n v="2382.1856451239337"/>
    <n v="1565.7217173549375"/>
    <n v="2382.1856451239337"/>
    <n v="2382.1856451239337"/>
    <n v="2442.6756978311168"/>
    <n v="2485.4482064610706"/>
    <n v="2485.4482064610706"/>
    <n v="2485.4482064610706"/>
    <n v="2485.4482064610706"/>
    <n v="2485.4482064610706"/>
    <n v="2485.4482064610706"/>
    <n v="2485.4482064610706"/>
    <n v="2517.5304572702871"/>
    <n v="3022.9762896966681"/>
    <n v="2382.1856451239337"/>
    <n v="3022.9762896966681"/>
    <n v="3022.9762896966681"/>
    <n v="3022.9762896966681"/>
    <n v="3022.9762896966681"/>
    <n v="3022.9762896966681"/>
    <n v="3022.9762896966681"/>
    <n v="3022.9762896966681"/>
    <n v="3022.9762896966681"/>
    <n v="3022.9762896966681"/>
    <n v="3022.9762896966681"/>
    <n v="3022.9762896966681"/>
    <n v="3348.3393270950419"/>
    <n v="3022.9762896966681"/>
    <n v="3348.3393270950419"/>
    <n v="3348.3393270950419"/>
    <n v="3348.3393270950419"/>
    <n v="3348.3393270950419"/>
    <n v="3348.3393270950419"/>
    <n v="3348.3393270950419"/>
    <n v="3348.3393270950419"/>
    <n v="3348.3393270950419"/>
    <n v="3348.3393270950419"/>
    <n v="3348.3393270950419"/>
    <n v="3348.3393270950419"/>
    <n v="3348.3393270950419"/>
    <n v="3348.3393270950419"/>
  </r>
  <r>
    <s v="DE Florida"/>
    <x v="32"/>
    <s v="Regulated &amp; Renewable Energy"/>
    <s v="PEF Fossil Hydro Maintenance CR 4&amp;5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3.5470385154999988"/>
    <n v="12.551087907499989"/>
    <n v="12.551087907499989"/>
    <n v="12.551087907499989"/>
    <n v="12.551087907499989"/>
    <n v="12.551087907499989"/>
    <n v="94.9038419675"/>
    <n v="214.15508543044683"/>
    <n v="0"/>
    <n v="214.15508543044683"/>
    <n v="214.15508543044683"/>
    <n v="240.21517724165568"/>
    <n v="262.76881801252989"/>
    <n v="288.7639551236598"/>
    <n v="288.7639551236598"/>
    <n v="288.7639551236598"/>
    <n v="288.7639551236598"/>
    <n v="288.7639551236598"/>
    <n v="299.73622291056751"/>
    <n v="339.51780875147767"/>
    <n v="339.51780875147767"/>
    <n v="214.15508543044683"/>
    <n v="339.51780875147767"/>
    <n v="339.51780875147767"/>
    <n v="405.30401864807271"/>
    <n v="442.70223689875473"/>
    <n v="442.70223689875473"/>
    <n v="442.70223689875473"/>
    <n v="442.70223689875473"/>
    <n v="453.99263704623746"/>
    <n v="453.99263704623746"/>
    <n v="456.42828954080807"/>
    <n v="456.42828954080807"/>
    <n v="516.56447191251539"/>
    <n v="339.51780875147767"/>
    <n v="516.56447191251539"/>
    <n v="516.56447191251539"/>
    <n v="529.68149927579861"/>
    <n v="538.95654801683168"/>
    <n v="538.95654801683168"/>
    <n v="538.95654801683168"/>
    <n v="538.95654801683168"/>
    <n v="538.95654801683168"/>
    <n v="538.95654801683168"/>
    <n v="538.95654801683168"/>
    <n v="545.9134567768931"/>
    <n v="655.51730493127729"/>
    <n v="516.56447191251539"/>
    <n v="655.51730493127729"/>
    <n v="655.51730493127729"/>
    <n v="655.51730493127729"/>
    <n v="655.51730493127729"/>
    <n v="655.51730493127729"/>
    <n v="655.51730493127729"/>
    <n v="655.51730493127729"/>
    <n v="655.51730493127729"/>
    <n v="655.51730493127729"/>
    <n v="655.51730493127729"/>
    <n v="655.51730493127729"/>
    <n v="726.06976174633724"/>
    <n v="655.51730493127729"/>
    <n v="726.06976174633724"/>
    <n v="726.06976174633724"/>
    <n v="726.06976174633724"/>
    <n v="726.06976174633724"/>
    <n v="726.06976174633724"/>
    <n v="726.06976174633724"/>
    <n v="726.06976174633724"/>
    <n v="726.06976174633724"/>
    <n v="726.06976174633724"/>
    <n v="726.06976174633724"/>
    <n v="726.06976174633724"/>
    <n v="726.06976174633724"/>
    <n v="726.06976174633724"/>
  </r>
  <r>
    <s v="DE Florida"/>
    <x v="32"/>
    <s v="Regulated &amp; Renewable Energy"/>
    <s v="PEF Fossil Hydro Maintenance Crystal River Other BA-311"/>
    <s v="AFUDC Not Eligible"/>
    <s v="Maintenance"/>
    <s v="Maintenance"/>
    <s v="Fossil Hydro"/>
    <s v="BA - Fossil Steam Plants "/>
    <s v="~"/>
    <s v="PEF CR4&amp;5 Struct &amp; Improv 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.90977611999998"/>
    <n v="0"/>
    <n v="190.90977611999998"/>
    <n v="190.90977611999998"/>
    <n v="190.90977611999998"/>
    <n v="190.90977611999998"/>
    <n v="190.90977611999998"/>
    <n v="190.90977611999998"/>
    <n v="190.90977611999998"/>
    <n v="190.90977611999998"/>
    <n v="190.90977611999998"/>
    <n v="190.90977611999998"/>
    <n v="190.90977611999998"/>
    <n v="1137.5667122399998"/>
    <n v="190.90977611999998"/>
    <n v="1137.5667122399998"/>
    <n v="1137.5667122399998"/>
    <n v="1137.5667122399998"/>
    <n v="1137.5667122399998"/>
    <n v="1137.5667122399998"/>
    <n v="1137.5667122399998"/>
    <n v="1137.5667122399998"/>
    <n v="1137.5667122399998"/>
    <n v="1137.5667122399998"/>
    <n v="1137.5667122399998"/>
    <n v="1137.5667122399998"/>
    <n v="2185.4092912399997"/>
    <n v="1137.5667122399998"/>
    <n v="2185.4092912399997"/>
    <n v="2185.4092912399997"/>
    <n v="2185.4092912399997"/>
    <n v="2185.4092912399997"/>
    <n v="2185.4092912399997"/>
    <n v="2185.4092912399997"/>
    <n v="2185.4092912399997"/>
    <n v="2185.4092912399997"/>
    <n v="2185.4092912399997"/>
    <n v="2185.4092912399997"/>
    <n v="2185.4092912399997"/>
    <n v="3360.5206462399997"/>
    <n v="2185.4092912399997"/>
    <n v="3360.5206462399997"/>
    <n v="3360.5206462399997"/>
    <n v="3360.5206462399997"/>
    <n v="3360.5206462399997"/>
    <n v="3360.5206462399997"/>
    <n v="3360.5206462399997"/>
    <n v="3360.5206462399997"/>
    <n v="3360.5206462399997"/>
    <n v="3360.5206462399997"/>
    <n v="3360.5206462399997"/>
    <n v="3360.5206462399997"/>
    <n v="3360.5206462399997"/>
    <n v="3360.5206462399997"/>
    <n v="3360.5206462399997"/>
    <n v="3360.5206462399997"/>
    <n v="3360.5206462399997"/>
    <n v="3360.5206462399997"/>
    <n v="3360.5206462399997"/>
    <n v="3360.5206462399997"/>
    <n v="3360.5206462399997"/>
    <n v="3360.5206462399997"/>
    <n v="3360.5206462399997"/>
    <n v="3360.5206462399997"/>
    <n v="3360.5206462399997"/>
    <n v="3360.5206462399997"/>
    <n v="3360.5206462399997"/>
  </r>
  <r>
    <s v="DE Florida"/>
    <x v="32"/>
    <s v="Regulated &amp; Renewable Energy"/>
    <s v="PEF Fossil Hydro Maintenance Crystal River Other BA-312"/>
    <s v="AFUDC Not Eligible"/>
    <s v="Maintenance"/>
    <s v="Maintenance"/>
    <s v="Fossil Hydro"/>
    <s v="BA - Fossil Steam Plants "/>
    <s v="~"/>
    <s v="PEF CR4&amp;5 Boiler 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7.81342015999996"/>
    <n v="0"/>
    <n v="707.81342015999996"/>
    <n v="707.81342015999996"/>
    <n v="707.81342015999996"/>
    <n v="707.81342015999996"/>
    <n v="707.81342015999996"/>
    <n v="707.81342015999996"/>
    <n v="707.81342015999996"/>
    <n v="707.81342015999996"/>
    <n v="707.81342015999996"/>
    <n v="707.81342015999996"/>
    <n v="707.81342015999996"/>
    <n v="4217.6204985599998"/>
    <n v="707.81342015999996"/>
    <n v="4217.6204985599998"/>
    <n v="4217.6204985599998"/>
    <n v="4217.6204985599998"/>
    <n v="4217.6204985599998"/>
    <n v="4217.6204985599998"/>
    <n v="4217.6204985599998"/>
    <n v="4217.6204985599998"/>
    <n v="4217.6204985599998"/>
    <n v="4217.6204985599998"/>
    <n v="4217.6204985599998"/>
    <n v="4217.6204985599998"/>
    <n v="8102.5815235600003"/>
    <n v="4217.6204985599998"/>
    <n v="8102.5815235600003"/>
    <n v="8102.5815235600003"/>
    <n v="8102.5815235600003"/>
    <n v="8102.5815235600003"/>
    <n v="8102.5815235600003"/>
    <n v="8102.5815235600003"/>
    <n v="8102.5815235600003"/>
    <n v="8102.5815235600003"/>
    <n v="8102.5815235600003"/>
    <n v="8102.5815235600003"/>
    <n v="8102.5815235600003"/>
    <n v="12459.40181856"/>
    <n v="8102.5815235600003"/>
    <n v="12459.40181856"/>
    <n v="12459.40181856"/>
    <n v="12459.40181856"/>
    <n v="12459.40181856"/>
    <n v="12459.40181856"/>
    <n v="12459.40181856"/>
    <n v="12459.40181856"/>
    <n v="12459.40181856"/>
    <n v="12459.40181856"/>
    <n v="12459.40181856"/>
    <n v="12459.40181856"/>
    <n v="12459.40181856"/>
    <n v="12459.40181856"/>
    <n v="12459.40181856"/>
    <n v="12459.40181856"/>
    <n v="12459.40181856"/>
    <n v="12459.40181856"/>
    <n v="12459.40181856"/>
    <n v="12459.40181856"/>
    <n v="12459.40181856"/>
    <n v="12459.40181856"/>
    <n v="12459.40181856"/>
    <n v="12459.40181856"/>
    <n v="12459.40181856"/>
    <n v="12459.40181856"/>
    <n v="12459.40181856"/>
  </r>
  <r>
    <s v="DE Florida"/>
    <x v="32"/>
    <s v="Regulated &amp; Renewable Energy"/>
    <s v="PEF Fossil Hydro Maintenance Crystal River Other BA-314"/>
    <s v="AFUDC Not Eligible"/>
    <s v="Maintenance"/>
    <s v="Maintenance"/>
    <s v="Fossil Hydro"/>
    <s v="BA - Fossil Steam Plants "/>
    <s v="~"/>
    <s v="PEF CR4&amp;5 Turbogenerator 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.24094004"/>
    <n v="0"/>
    <n v="142.24094004"/>
    <n v="142.24094004"/>
    <n v="142.24094004"/>
    <n v="142.24094004"/>
    <n v="142.24094004"/>
    <n v="142.24094004"/>
    <n v="142.24094004"/>
    <n v="142.24094004"/>
    <n v="142.24094004"/>
    <n v="142.24094004"/>
    <n v="142.24094004"/>
    <n v="847.56559751999998"/>
    <n v="142.24094004"/>
    <n v="847.56559751999998"/>
    <n v="847.56559751999998"/>
    <n v="847.56559751999998"/>
    <n v="847.56559751999998"/>
    <n v="847.56559751999998"/>
    <n v="847.56559751999998"/>
    <n v="847.56559751999998"/>
    <n v="847.56559751999998"/>
    <n v="847.56559751999998"/>
    <n v="847.56559751999998"/>
    <n v="847.56559751999998"/>
    <n v="1628.2805322199999"/>
    <n v="847.56559751999998"/>
    <n v="1628.2805322199999"/>
    <n v="1628.2805322199999"/>
    <n v="1628.2805322199999"/>
    <n v="1628.2805322199999"/>
    <n v="1628.2805322199999"/>
    <n v="1628.2805322199999"/>
    <n v="1628.2805322199999"/>
    <n v="1628.2805322199999"/>
    <n v="1628.2805322199999"/>
    <n v="1628.2805322199999"/>
    <n v="1628.2805322199999"/>
    <n v="2503.8194758199998"/>
    <n v="1628.2805322199999"/>
    <n v="2503.8194758199998"/>
    <n v="2503.8194758199998"/>
    <n v="2503.8194758199998"/>
    <n v="2503.8194758199998"/>
    <n v="2503.8194758199998"/>
    <n v="2503.8194758199998"/>
    <n v="2503.8194758199998"/>
    <n v="2503.8194758199998"/>
    <n v="2503.8194758199998"/>
    <n v="2503.8194758199998"/>
    <n v="2503.8194758199998"/>
    <n v="2503.8194758199998"/>
    <n v="2503.8194758199998"/>
    <n v="2503.8194758199998"/>
    <n v="2503.8194758199998"/>
    <n v="2503.8194758199998"/>
    <n v="2503.8194758199998"/>
    <n v="2503.8194758199998"/>
    <n v="2503.8194758199998"/>
    <n v="2503.8194758199998"/>
    <n v="2503.8194758199998"/>
    <n v="2503.8194758199998"/>
    <n v="2503.8194758199998"/>
    <n v="2503.8194758199998"/>
    <n v="2503.8194758199998"/>
    <n v="2503.8194758199998"/>
  </r>
  <r>
    <s v="DE Florida"/>
    <x v="32"/>
    <s v="Regulated &amp; Renewable Energy"/>
    <s v="PEF Fossil Hydro Maintenance Crystal River Other BA-315"/>
    <s v="AFUDC Not Eligible"/>
    <s v="Maintenance"/>
    <s v="Maintenance"/>
    <s v="Fossil Hydro"/>
    <s v="BA - Fossil Steam Plants "/>
    <s v="~"/>
    <s v="PEF CR4&amp;5 Access. Elec Equip 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.627046543999995"/>
    <n v="0"/>
    <n v="76.627046543999995"/>
    <n v="76.627046543999995"/>
    <n v="76.627046543999995"/>
    <n v="76.627046543999995"/>
    <n v="76.627046543999995"/>
    <n v="76.627046543999995"/>
    <n v="76.627046543999995"/>
    <n v="76.627046543999995"/>
    <n v="76.627046543999995"/>
    <n v="76.627046543999995"/>
    <n v="76.627046543999995"/>
    <n v="456.59462378400002"/>
    <n v="76.627046543999995"/>
    <n v="456.59462378400002"/>
    <n v="456.59462378400002"/>
    <n v="456.59462378400002"/>
    <n v="456.59462378400002"/>
    <n v="456.59462378400002"/>
    <n v="456.59462378400002"/>
    <n v="456.59462378400002"/>
    <n v="456.59462378400002"/>
    <n v="456.59462378400002"/>
    <n v="456.59462378400002"/>
    <n v="456.59462378400002"/>
    <n v="877.17592498399995"/>
    <n v="456.59462378400002"/>
    <n v="877.17592498399995"/>
    <n v="877.17592498399995"/>
    <n v="877.17592498399995"/>
    <n v="877.17592498399995"/>
    <n v="877.17592498399995"/>
    <n v="877.17592498399995"/>
    <n v="877.17592498399995"/>
    <n v="877.17592498399995"/>
    <n v="877.17592498399995"/>
    <n v="877.17592498399995"/>
    <n v="877.17592498399995"/>
    <n v="1348.8401545839999"/>
    <n v="877.17592498399995"/>
    <n v="1348.8401545839999"/>
    <n v="1348.8401545839999"/>
    <n v="1348.8401545839999"/>
    <n v="1348.8401545839999"/>
    <n v="1348.8401545839999"/>
    <n v="1348.8401545839999"/>
    <n v="1348.8401545839999"/>
    <n v="1348.8401545839999"/>
    <n v="1348.8401545839999"/>
    <n v="1348.8401545839999"/>
    <n v="1348.8401545839999"/>
    <n v="1348.8401545839999"/>
    <n v="1348.8401545839999"/>
    <n v="1348.8401545839999"/>
    <n v="1348.8401545839999"/>
    <n v="1348.8401545839999"/>
    <n v="1348.8401545839999"/>
    <n v="1348.8401545839999"/>
    <n v="1348.8401545839999"/>
    <n v="1348.8401545839999"/>
    <n v="1348.8401545839999"/>
    <n v="1348.8401545839999"/>
    <n v="1348.8401545839999"/>
    <n v="1348.8401545839999"/>
    <n v="1348.8401545839999"/>
    <n v="1348.8401545839999"/>
  </r>
  <r>
    <s v="DE Florida"/>
    <x v="32"/>
    <s v="Regulated &amp; Renewable Energy"/>
    <s v="PEF Fossil Hydro Maintenance Crystal River Other BA-316.1"/>
    <s v="AFUDC Not Eligible"/>
    <s v="Maintenance"/>
    <s v="Maintenance"/>
    <s v="Fossil Hydro"/>
    <s v="BA - Fossil Steam Plants "/>
    <s v="~"/>
    <s v="PEF CR4&amp;5 Misc 316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616137236000004"/>
    <n v="0"/>
    <n v="16.616137236000004"/>
    <n v="16.616137236000004"/>
    <n v="16.616137236000004"/>
    <n v="16.616137236000004"/>
    <n v="16.616137236000004"/>
    <n v="16.616137236000004"/>
    <n v="16.616137236000004"/>
    <n v="16.616137236000004"/>
    <n v="16.616137236000004"/>
    <n v="16.616137236000004"/>
    <n v="16.616137236000004"/>
    <n v="99.009935436000006"/>
    <n v="16.616137236000004"/>
    <n v="99.009935436000006"/>
    <n v="99.009935436000006"/>
    <n v="99.009935436000006"/>
    <n v="99.009935436000006"/>
    <n v="99.009935436000006"/>
    <n v="99.009935436000006"/>
    <n v="99.009935436000006"/>
    <n v="99.009935436000006"/>
    <n v="99.009935436000006"/>
    <n v="99.009935436000006"/>
    <n v="99.009935436000006"/>
    <n v="190.21058764600002"/>
    <n v="99.009935436000006"/>
    <n v="190.21058764600002"/>
    <n v="190.21058764600002"/>
    <n v="190.21058764600002"/>
    <n v="190.21058764600002"/>
    <n v="190.21058764600002"/>
    <n v="190.21058764600002"/>
    <n v="190.21058764600002"/>
    <n v="190.21058764600002"/>
    <n v="190.21058764600002"/>
    <n v="190.21058764600002"/>
    <n v="190.21058764600002"/>
    <n v="292.488281046"/>
    <n v="190.21058764600002"/>
    <n v="292.488281046"/>
    <n v="292.488281046"/>
    <n v="292.488281046"/>
    <n v="292.488281046"/>
    <n v="292.488281046"/>
    <n v="292.488281046"/>
    <n v="292.488281046"/>
    <n v="292.488281046"/>
    <n v="292.488281046"/>
    <n v="292.488281046"/>
    <n v="292.488281046"/>
    <n v="292.488281046"/>
    <n v="292.488281046"/>
    <n v="292.488281046"/>
    <n v="292.488281046"/>
    <n v="292.488281046"/>
    <n v="292.488281046"/>
    <n v="292.488281046"/>
    <n v="292.488281046"/>
    <n v="292.488281046"/>
    <n v="292.488281046"/>
    <n v="292.488281046"/>
    <n v="292.488281046"/>
    <n v="292.488281046"/>
    <n v="292.488281046"/>
    <n v="292.488281046"/>
  </r>
  <r>
    <s v="DE Florida"/>
    <x v="32"/>
    <s v="Regulated &amp; Renewable Energy"/>
    <s v="PEF Fossil Hydro Maintenance Debary 7-10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785910033599997"/>
    <n v="55.785910033599997"/>
    <n v="55.785910033599997"/>
    <n v="66.923349615199996"/>
    <n v="132.37368475040006"/>
    <n v="191.72178878559998"/>
    <n v="209.25046886079997"/>
    <n v="0"/>
    <n v="209.25046886079997"/>
    <n v="209.25046886079997"/>
    <n v="209.25046886079997"/>
    <n v="209.25046886079997"/>
    <n v="209.25046886079997"/>
    <n v="209.25046886079997"/>
    <n v="336.60213590879994"/>
    <n v="336.60213590879994"/>
    <n v="336.60213590879994"/>
    <n v="336.60213590879994"/>
    <n v="336.60213590879994"/>
    <n v="336.60213590879994"/>
    <n v="209.25046886079997"/>
    <n v="336.60213590879994"/>
    <n v="336.60213590879994"/>
    <n v="336.60213590879994"/>
    <n v="336.60213590879994"/>
    <n v="336.60213590879994"/>
    <n v="336.60213590879994"/>
    <n v="336.60213590879994"/>
    <n v="336.60213590879994"/>
    <n v="336.60213590879994"/>
    <n v="336.60213590879994"/>
    <n v="336.60213590879994"/>
    <n v="336.60213590879994"/>
    <n v="336.60213590879994"/>
    <n v="336.60213590879994"/>
    <n v="336.60213590879994"/>
    <n v="336.60213590879994"/>
    <n v="336.60213590879994"/>
    <n v="336.60213590879994"/>
    <n v="336.60213590879994"/>
    <n v="336.60213590879994"/>
    <n v="336.60213590879994"/>
    <n v="336.60213590879994"/>
    <n v="398.04613807676878"/>
    <n v="503.04407495502392"/>
    <n v="503.04407495502392"/>
    <n v="336.60213590879994"/>
    <n v="503.04407495502392"/>
    <n v="503.04407495502392"/>
    <n v="503.04407495502392"/>
    <n v="503.04407495502392"/>
    <n v="503.04407495502392"/>
    <n v="503.04407495502392"/>
    <n v="503.04407495502392"/>
    <n v="503.04407495502392"/>
    <n v="503.04407495502392"/>
    <n v="503.04407495502392"/>
    <n v="503.04407495502392"/>
    <n v="503.04407495502392"/>
    <n v="503.04407495502392"/>
    <n v="503.04407495502392"/>
    <n v="503.04407495502392"/>
    <n v="503.04407495502392"/>
    <n v="503.04407495502392"/>
    <n v="503.04407495502392"/>
    <n v="503.04407495502392"/>
    <n v="503.04407495502392"/>
    <n v="503.04407495502392"/>
    <n v="503.04407495502392"/>
    <n v="503.04407495502392"/>
    <n v="503.04407495502392"/>
    <n v="503.04407495502392"/>
    <n v="503.04407495502392"/>
  </r>
  <r>
    <s v="DE Florida"/>
    <x v="32"/>
    <s v="Regulated &amp; Renewable Energy"/>
    <s v="PEF Fossil Hydro Maintenance Debary 7-10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.990869532600001"/>
    <n v="66.990869532600001"/>
    <n v="66.990869532600001"/>
    <n v="80.365335620699994"/>
    <n v="158.96179231140007"/>
    <n v="230.23034546460002"/>
    <n v="251.27977388279999"/>
    <n v="0"/>
    <n v="251.27977388279999"/>
    <n v="251.27977388279999"/>
    <n v="251.27977388279999"/>
    <n v="251.27977388279999"/>
    <n v="251.27977388279999"/>
    <n v="251.27977388279999"/>
    <n v="404.21084387579998"/>
    <n v="404.21084387579998"/>
    <n v="404.21084387579998"/>
    <n v="404.21084387579998"/>
    <n v="404.21084387579998"/>
    <n v="404.21084387579998"/>
    <n v="251.27977388279999"/>
    <n v="404.21084387579998"/>
    <n v="404.21084387579998"/>
    <n v="404.21084387579998"/>
    <n v="404.21084387579998"/>
    <n v="404.21084387579998"/>
    <n v="404.21084387579998"/>
    <n v="404.21084387579998"/>
    <n v="404.21084387579998"/>
    <n v="404.21084387579998"/>
    <n v="404.21084387579998"/>
    <n v="404.21084387579998"/>
    <n v="404.21084387579998"/>
    <n v="404.21084387579998"/>
    <n v="404.21084387579998"/>
    <n v="404.21084387579998"/>
    <n v="404.21084387579998"/>
    <n v="404.21084387579998"/>
    <n v="404.21084387579998"/>
    <n v="404.21084387579998"/>
    <n v="404.21084387579998"/>
    <n v="404.21084387579998"/>
    <n v="404.21084387579998"/>
    <n v="477.99541747697197"/>
    <n v="604.08141005906828"/>
    <n v="604.08141005906828"/>
    <n v="404.21084387579998"/>
    <n v="604.08141005906828"/>
    <n v="604.08141005906828"/>
    <n v="604.08141005906828"/>
    <n v="604.08141005906828"/>
    <n v="604.08141005906828"/>
    <n v="604.08141005906828"/>
    <n v="604.08141005906828"/>
    <n v="604.08141005906828"/>
    <n v="604.08141005906828"/>
    <n v="604.08141005906828"/>
    <n v="604.08141005906828"/>
    <n v="604.08141005906828"/>
    <n v="604.08141005906828"/>
    <n v="604.08141005906828"/>
    <n v="604.08141005906828"/>
    <n v="604.08141005906828"/>
    <n v="604.08141005906828"/>
    <n v="604.08141005906828"/>
    <n v="604.08141005906828"/>
    <n v="604.08141005906828"/>
    <n v="604.08141005906828"/>
    <n v="604.08141005906828"/>
    <n v="604.08141005906828"/>
    <n v="604.08141005906828"/>
    <n v="604.08141005906828"/>
    <n v="604.08141005906828"/>
  </r>
  <r>
    <s v="DE Florida"/>
    <x v="32"/>
    <s v="Regulated &amp; Renewable Energy"/>
    <s v="PEF Fossil Hydro Maintenance Debary 7-10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45.43125990859994"/>
    <n v="745.43125990859994"/>
    <n v="745.43125990859994"/>
    <n v="894.2537065526999"/>
    <n v="1768.8244673754009"/>
    <n v="2561.8550361606003"/>
    <n v="2796.0795216107999"/>
    <n v="0"/>
    <n v="2796.0795216107999"/>
    <n v="2796.0795216107999"/>
    <n v="2796.0795216107999"/>
    <n v="2796.0795216107999"/>
    <n v="2796.0795216107999"/>
    <n v="2796.0795216107999"/>
    <n v="4497.7979942838001"/>
    <n v="4497.7979942838001"/>
    <n v="4497.7979942838001"/>
    <n v="4497.7979942838001"/>
    <n v="4497.7979942838001"/>
    <n v="4497.7979942838001"/>
    <n v="2796.0795216107999"/>
    <n v="4497.7979942838001"/>
    <n v="4497.7979942838001"/>
    <n v="4497.7979942838001"/>
    <n v="4497.7979942838001"/>
    <n v="4497.7979942838001"/>
    <n v="4497.7979942838001"/>
    <n v="4497.7979942838001"/>
    <n v="4497.7979942838001"/>
    <n v="4497.7979942838001"/>
    <n v="4497.7979942838001"/>
    <n v="4497.7979942838001"/>
    <n v="4497.7979942838001"/>
    <n v="4497.7979942838001"/>
    <n v="4497.7979942838001"/>
    <n v="4497.7979942838001"/>
    <n v="4497.7979942838001"/>
    <n v="4497.7979942838001"/>
    <n v="4497.7979942838001"/>
    <n v="4497.7979942838001"/>
    <n v="4497.7979942838001"/>
    <n v="4497.7979942838001"/>
    <n v="4497.7979942838001"/>
    <n v="5318.8233779310667"/>
    <n v="6721.8239697867302"/>
    <n v="6721.8239697867302"/>
    <n v="4497.7979942838001"/>
    <n v="6721.8239697867302"/>
    <n v="6721.8239697867302"/>
    <n v="6721.8239697867302"/>
    <n v="6721.8239697867302"/>
    <n v="6721.8239697867302"/>
    <n v="6721.8239697867302"/>
    <n v="6721.8239697867302"/>
    <n v="6721.8239697867302"/>
    <n v="6721.8239697867302"/>
    <n v="6721.8239697867302"/>
    <n v="6721.8239697867302"/>
    <n v="6721.8239697867302"/>
    <n v="6721.8239697867302"/>
    <n v="6721.8239697867302"/>
    <n v="6721.8239697867302"/>
    <n v="6721.8239697867302"/>
    <n v="6721.8239697867302"/>
    <n v="6721.8239697867302"/>
    <n v="6721.8239697867302"/>
    <n v="6721.8239697867302"/>
    <n v="6721.8239697867302"/>
    <n v="6721.8239697867302"/>
    <n v="6721.8239697867302"/>
    <n v="6721.8239697867302"/>
    <n v="6721.8239697867302"/>
    <n v="6721.8239697867302"/>
  </r>
  <r>
    <s v="DE Florida"/>
    <x v="32"/>
    <s v="Regulated &amp; Renewable Energy"/>
    <s v="PEF Fossil Hydro Maintenance Debary 7-10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2.3840355808"/>
    <n v="192.3840355808"/>
    <n v="192.3840355808"/>
    <n v="230.79275870559997"/>
    <n v="456.5056599712002"/>
    <n v="661.17432543680002"/>
    <n v="721.62396602239994"/>
    <n v="0"/>
    <n v="721.62396602239994"/>
    <n v="721.62396602239994"/>
    <n v="721.62396602239994"/>
    <n v="721.62396602239994"/>
    <n v="721.62396602239994"/>
    <n v="721.62396602239994"/>
    <n v="1160.8106285663998"/>
    <n v="1160.8106285663998"/>
    <n v="1160.8106285663998"/>
    <n v="1160.8106285663998"/>
    <n v="1160.8106285663998"/>
    <n v="1160.8106285663998"/>
    <n v="721.62396602239994"/>
    <n v="1160.8106285663998"/>
    <n v="1160.8106285663998"/>
    <n v="1160.8106285663998"/>
    <n v="1160.8106285663998"/>
    <n v="1160.8106285663998"/>
    <n v="1160.8106285663998"/>
    <n v="1160.8106285663998"/>
    <n v="1160.8106285663998"/>
    <n v="1160.8106285663998"/>
    <n v="1160.8106285663998"/>
    <n v="1160.8106285663998"/>
    <n v="1160.8106285663998"/>
    <n v="1160.8106285663998"/>
    <n v="1160.8106285663998"/>
    <n v="1160.8106285663998"/>
    <n v="1160.8106285663998"/>
    <n v="1160.8106285663998"/>
    <n v="1160.8106285663998"/>
    <n v="1160.8106285663998"/>
    <n v="1160.8106285663998"/>
    <n v="1160.8106285663998"/>
    <n v="1160.8106285663998"/>
    <n v="1372.7038803886658"/>
    <n v="1734.7954352151628"/>
    <n v="1734.7954352151628"/>
    <n v="1160.8106285663998"/>
    <n v="1734.7954352151628"/>
    <n v="1734.7954352151628"/>
    <n v="1734.7954352151628"/>
    <n v="1734.7954352151628"/>
    <n v="1734.7954352151628"/>
    <n v="1734.7954352151628"/>
    <n v="1734.7954352151628"/>
    <n v="1734.7954352151628"/>
    <n v="1734.7954352151628"/>
    <n v="1734.7954352151628"/>
    <n v="1734.7954352151628"/>
    <n v="1734.7954352151628"/>
    <n v="1734.7954352151628"/>
    <n v="1734.7954352151628"/>
    <n v="1734.7954352151628"/>
    <n v="1734.7954352151628"/>
    <n v="1734.7954352151628"/>
    <n v="1734.7954352151628"/>
    <n v="1734.7954352151628"/>
    <n v="1734.7954352151628"/>
    <n v="1734.7954352151628"/>
    <n v="1734.7954352151628"/>
    <n v="1734.7954352151628"/>
    <n v="1734.7954352151628"/>
    <n v="1734.7954352151628"/>
    <n v="1734.7954352151628"/>
  </r>
  <r>
    <s v="DE Florida"/>
    <x v="32"/>
    <s v="Regulated &amp; Renewable Energy"/>
    <s v="PEF Fossil Hydro Maintenance Debary 7-10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.069446467200009"/>
    <n v="66.069446467200009"/>
    <n v="66.069446467200009"/>
    <n v="79.259954030399996"/>
    <n v="156.77535910080007"/>
    <n v="227.06365197120002"/>
    <n v="247.82355692159999"/>
    <n v="0"/>
    <n v="247.82355692159999"/>
    <n v="247.82355692159999"/>
    <n v="247.82355692159999"/>
    <n v="247.82355692159999"/>
    <n v="247.82355692159999"/>
    <n v="247.82355692159999"/>
    <n v="398.65114301760002"/>
    <n v="398.65114301760002"/>
    <n v="398.65114301760002"/>
    <n v="398.65114301760002"/>
    <n v="398.65114301760002"/>
    <n v="398.65114301760002"/>
    <n v="247.82355692159999"/>
    <n v="398.65114301760002"/>
    <n v="398.65114301760002"/>
    <n v="398.65114301760002"/>
    <n v="398.65114301760002"/>
    <n v="398.65114301760002"/>
    <n v="398.65114301760002"/>
    <n v="398.65114301760002"/>
    <n v="398.65114301760002"/>
    <n v="398.65114301760002"/>
    <n v="398.65114301760002"/>
    <n v="398.65114301760002"/>
    <n v="398.65114301760002"/>
    <n v="398.65114301760002"/>
    <n v="398.65114301760002"/>
    <n v="398.65114301760002"/>
    <n v="398.65114301760002"/>
    <n v="398.65114301760002"/>
    <n v="398.65114301760002"/>
    <n v="398.65114301760002"/>
    <n v="398.65114301760002"/>
    <n v="398.65114301760002"/>
    <n v="398.65114301760002"/>
    <n v="471.41937015275636"/>
    <n v="595.76858976564688"/>
    <n v="595.76858976564688"/>
    <n v="398.65114301760002"/>
    <n v="595.76858976564688"/>
    <n v="595.76858976564688"/>
    <n v="595.76858976564688"/>
    <n v="595.76858976564688"/>
    <n v="595.76858976564688"/>
    <n v="595.76858976564688"/>
    <n v="595.76858976564688"/>
    <n v="595.76858976564688"/>
    <n v="595.76858976564688"/>
    <n v="595.76858976564688"/>
    <n v="595.76858976564688"/>
    <n v="595.76858976564688"/>
    <n v="595.76858976564688"/>
    <n v="595.76858976564688"/>
    <n v="595.76858976564688"/>
    <n v="595.76858976564688"/>
    <n v="595.76858976564688"/>
    <n v="595.76858976564688"/>
    <n v="595.76858976564688"/>
    <n v="595.76858976564688"/>
    <n v="595.76858976564688"/>
    <n v="595.76858976564688"/>
    <n v="595.76858976564688"/>
    <n v="595.76858976564688"/>
    <n v="595.76858976564688"/>
    <n v="595.76858976564688"/>
  </r>
  <r>
    <s v="DE Florida"/>
    <x v="32"/>
    <s v="Regulated &amp; Renewable Energy"/>
    <s v="PEF Fossil Hydro Maintenance Debary 7-10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8978184772"/>
    <n v="10.8978184772"/>
    <n v="10.8978184772"/>
    <n v="13.073525475399999"/>
    <n v="25.859296490800013"/>
    <n v="37.452992181200003"/>
    <n v="40.877232701600001"/>
    <n v="0"/>
    <n v="40.877232701600001"/>
    <n v="40.877232701600001"/>
    <n v="40.877232701600001"/>
    <n v="40.877232701600001"/>
    <n v="40.877232701600001"/>
    <n v="40.877232701600001"/>
    <n v="65.7554743476"/>
    <n v="65.7554743476"/>
    <n v="65.7554743476"/>
    <n v="65.7554743476"/>
    <n v="65.7554743476"/>
    <n v="65.7554743476"/>
    <n v="40.877232701600001"/>
    <n v="65.7554743476"/>
    <n v="65.7554743476"/>
    <n v="65.7554743476"/>
    <n v="65.7554743476"/>
    <n v="65.7554743476"/>
    <n v="65.7554743476"/>
    <n v="65.7554743476"/>
    <n v="65.7554743476"/>
    <n v="65.7554743476"/>
    <n v="65.7554743476"/>
    <n v="65.7554743476"/>
    <n v="65.7554743476"/>
    <n v="65.7554743476"/>
    <n v="65.7554743476"/>
    <n v="65.7554743476"/>
    <n v="65.7554743476"/>
    <n v="65.7554743476"/>
    <n v="65.7554743476"/>
    <n v="65.7554743476"/>
    <n v="65.7554743476"/>
    <n v="65.7554743476"/>
    <n v="65.7554743476"/>
    <n v="77.758171888615635"/>
    <n v="98.268855345321356"/>
    <n v="98.268855345321356"/>
    <n v="65.7554743476"/>
    <n v="98.268855345321356"/>
    <n v="98.268855345321356"/>
    <n v="98.268855345321356"/>
    <n v="98.268855345321356"/>
    <n v="98.268855345321356"/>
    <n v="98.268855345321356"/>
    <n v="98.268855345321356"/>
    <n v="98.268855345321356"/>
    <n v="98.268855345321356"/>
    <n v="98.268855345321356"/>
    <n v="98.268855345321356"/>
    <n v="98.268855345321356"/>
    <n v="98.268855345321356"/>
    <n v="98.268855345321356"/>
    <n v="98.268855345321356"/>
    <n v="98.268855345321356"/>
    <n v="98.268855345321356"/>
    <n v="98.268855345321356"/>
    <n v="98.268855345321356"/>
    <n v="98.268855345321356"/>
    <n v="98.268855345321356"/>
    <n v="98.268855345321356"/>
    <n v="98.268855345321356"/>
    <n v="98.268855345321356"/>
    <n v="98.268855345321356"/>
    <n v="98.268855345321356"/>
  </r>
  <r>
    <s v="DE Florida"/>
    <x v="32"/>
    <s v="Regulated &amp; Renewable Energy"/>
    <s v="PEF Fossil Hydro Maintenance Debary BG-341"/>
    <s v="AFUDC Not Eligible"/>
    <s v="Maintenance"/>
    <s v="Maintenance"/>
    <s v="Fossil Hydro"/>
    <s v="BG - Other Production Plant"/>
    <s v="~"/>
    <s v="PEF Debary new 341"/>
    <n v="0"/>
    <n v="0"/>
    <n v="0"/>
    <n v="0"/>
    <n v="0"/>
    <n v="0"/>
    <n v="0"/>
    <n v="0"/>
    <n v="0"/>
    <n v="0"/>
    <n v="0"/>
    <n v="0"/>
    <n v="0"/>
    <n v="0"/>
    <n v="0"/>
    <n v="0"/>
    <n v="142.41861326384586"/>
    <n v="172.55835808744584"/>
    <n v="172.55835808744584"/>
    <n v="172.55835808744584"/>
    <n v="172.55835808744584"/>
    <n v="172.55835808744584"/>
    <n v="172.55835808744584"/>
    <n v="172.55835808744584"/>
    <n v="1464.1924488123327"/>
    <n v="0"/>
    <n v="1464.1924488123327"/>
    <n v="1464.1924488123327"/>
    <n v="1464.1924488123327"/>
    <n v="1464.1924488123327"/>
    <n v="1464.1924488123327"/>
    <n v="1464.1924488123327"/>
    <n v="1464.1924488123327"/>
    <n v="1464.1924488123327"/>
    <n v="1464.1924488123327"/>
    <n v="1464.1924488123327"/>
    <n v="1586.3333200384886"/>
    <n v="1783.5531195979668"/>
    <n v="1464.1924488123327"/>
    <n v="1783.5531195979668"/>
    <n v="1783.5531195979668"/>
    <n v="1783.5531195979668"/>
    <n v="1783.5531195979668"/>
    <n v="1783.5531195979668"/>
    <n v="1783.5531195979668"/>
    <n v="1783.5531195979668"/>
    <n v="1783.5531195979668"/>
    <n v="1783.5531195979668"/>
    <n v="1783.5531195979668"/>
    <n v="1783.5531195979668"/>
    <n v="1976.3250777350038"/>
    <n v="1783.5531195979668"/>
    <n v="1976.3250777350038"/>
    <n v="1976.3250777350038"/>
    <n v="1976.3250777350038"/>
    <n v="1976.3250777350038"/>
    <n v="1976.3250777350038"/>
    <n v="1976.3250777350038"/>
    <n v="1976.3250777350038"/>
    <n v="1976.3250777350038"/>
    <n v="1976.3250777350038"/>
    <n v="1976.3250777350038"/>
    <n v="1976.3250777350038"/>
    <n v="2164.7321006761499"/>
    <n v="1976.3250777350038"/>
    <n v="2164.7321006761499"/>
    <n v="2164.7321006761499"/>
    <n v="2164.7321006761499"/>
    <n v="2164.7321006761499"/>
    <n v="2164.7321006761499"/>
    <n v="2164.7321006761499"/>
    <n v="2164.7321006761499"/>
    <n v="2164.7321006761499"/>
    <n v="2164.7321006761499"/>
    <n v="2164.7321006761499"/>
    <n v="2164.7321006761499"/>
    <n v="2348.887824564863"/>
    <n v="2164.7321006761499"/>
    <n v="2348.887824564863"/>
    <n v="2348.887824564863"/>
    <n v="2348.887824564863"/>
    <n v="2348.887824564863"/>
    <n v="2348.887824564863"/>
    <n v="2348.887824564863"/>
    <n v="2348.887824564863"/>
    <n v="2348.887824564863"/>
    <n v="2348.887824564863"/>
    <n v="2348.887824564863"/>
    <n v="2348.887824564863"/>
    <n v="2348.887824564863"/>
    <n v="2348.887824564863"/>
  </r>
  <r>
    <s v="DE Florida"/>
    <x v="32"/>
    <s v="Regulated &amp; Renewable Energy"/>
    <s v="PEF Fossil Hydro Maintenance Debary BG-342"/>
    <s v="AFUDC Not Eligible"/>
    <s v="Maintenance"/>
    <s v="Maintenance"/>
    <s v="Fossil Hydro"/>
    <s v="BG - Other Production Plant"/>
    <s v="~"/>
    <s v="PEF Debary new 342"/>
    <n v="0"/>
    <n v="0"/>
    <n v="0"/>
    <n v="0"/>
    <n v="0"/>
    <n v="0"/>
    <n v="0"/>
    <n v="0"/>
    <n v="0"/>
    <n v="0"/>
    <n v="0"/>
    <n v="0"/>
    <n v="0"/>
    <n v="0"/>
    <n v="0"/>
    <n v="0"/>
    <n v="26.057476171819232"/>
    <n v="75.72120778221921"/>
    <n v="75.72120778221921"/>
    <n v="75.72120778221921"/>
    <n v="75.72120778221921"/>
    <n v="75.72120778221921"/>
    <n v="75.72120778221921"/>
    <n v="75.72120778221921"/>
    <n v="116.76030890817704"/>
    <n v="0"/>
    <n v="116.76030890817704"/>
    <n v="116.76030890817704"/>
    <n v="116.76030890817704"/>
    <n v="116.76030890817704"/>
    <n v="116.76030890817704"/>
    <n v="116.76030890817704"/>
    <n v="116.76030890817704"/>
    <n v="116.76030890817704"/>
    <n v="116.76030890817704"/>
    <n v="116.76030890817704"/>
    <n v="155.5500925260767"/>
    <n v="163.39253498836192"/>
    <n v="116.76030890817704"/>
    <n v="163.39253498836192"/>
    <n v="163.39253498836192"/>
    <n v="163.39253498836192"/>
    <n v="163.39253498836192"/>
    <n v="163.39253498836192"/>
    <n v="163.39253498836192"/>
    <n v="163.39253498836192"/>
    <n v="163.39253498836192"/>
    <n v="163.39253498836192"/>
    <n v="163.39253498836192"/>
    <n v="163.39253498836192"/>
    <n v="172.10149755376759"/>
    <n v="163.39253498836192"/>
    <n v="172.10149755376759"/>
    <n v="172.10149755376759"/>
    <n v="172.10149755376759"/>
    <n v="172.10149755376759"/>
    <n v="172.10149755376759"/>
    <n v="172.10149755376759"/>
    <n v="172.10149755376759"/>
    <n v="172.10149755376759"/>
    <n v="172.10149755376759"/>
    <n v="172.10149755376759"/>
    <n v="172.10149755376759"/>
    <n v="181.66082858711709"/>
    <n v="172.10149755376759"/>
    <n v="181.66082858711709"/>
    <n v="181.66082858711709"/>
    <n v="181.66082858711709"/>
    <n v="181.66082858711709"/>
    <n v="181.66082858711709"/>
    <n v="181.66082858711709"/>
    <n v="181.66082858711709"/>
    <n v="181.66082858711709"/>
    <n v="181.66082858711709"/>
    <n v="181.66082858711709"/>
    <n v="181.66082858711709"/>
    <n v="192.04838970859998"/>
    <n v="181.66082858711709"/>
    <n v="192.04838970859998"/>
    <n v="192.04838970859998"/>
    <n v="192.04838970859998"/>
    <n v="192.04838970859998"/>
    <n v="192.04838970859998"/>
    <n v="192.04838970859998"/>
    <n v="192.04838970859998"/>
    <n v="192.04838970859998"/>
    <n v="192.04838970859998"/>
    <n v="192.04838970859998"/>
    <n v="192.04838970859998"/>
    <n v="192.04838970859998"/>
    <n v="192.04838970859998"/>
  </r>
  <r>
    <s v="DE Florida"/>
    <x v="32"/>
    <s v="Regulated &amp; Renewable Energy"/>
    <s v="PEF Fossil Hydro Maintenance Debary BG-343"/>
    <s v="AFUDC Not Eligible"/>
    <s v="Maintenance"/>
    <s v="Maintenance"/>
    <s v="Fossil Hydro"/>
    <s v="BG - Other Production Plant"/>
    <s v="~"/>
    <s v="PEF Debary new 343"/>
    <n v="0"/>
    <n v="0"/>
    <n v="0"/>
    <n v="0"/>
    <n v="0"/>
    <n v="0"/>
    <n v="0"/>
    <n v="0"/>
    <n v="0"/>
    <n v="0"/>
    <n v="0"/>
    <n v="0"/>
    <n v="0"/>
    <n v="0"/>
    <n v="0"/>
    <n v="0"/>
    <n v="66.612433490087994"/>
    <n v="193.57108431848792"/>
    <n v="193.57108431848792"/>
    <n v="193.57108431848792"/>
    <n v="193.57108431848792"/>
    <n v="193.57108431848792"/>
    <n v="193.57108431848792"/>
    <n v="193.57108431848792"/>
    <n v="298.48202719799565"/>
    <n v="0"/>
    <n v="298.48202719799565"/>
    <n v="298.48202719799565"/>
    <n v="298.48202719799565"/>
    <n v="298.48202719799565"/>
    <n v="298.48202719799565"/>
    <n v="298.48202719799565"/>
    <n v="298.48202719799565"/>
    <n v="298.48202719799565"/>
    <n v="298.48202719799565"/>
    <n v="298.48202719799565"/>
    <n v="397.64289236791853"/>
    <n v="417.69104183082732"/>
    <n v="298.48202719799565"/>
    <n v="417.69104183082732"/>
    <n v="417.69104183082732"/>
    <n v="417.69104183082732"/>
    <n v="417.69104183082732"/>
    <n v="417.69104183082732"/>
    <n v="417.69104183082732"/>
    <n v="417.69104183082732"/>
    <n v="417.69104183082732"/>
    <n v="417.69104183082732"/>
    <n v="417.69104183082732"/>
    <n v="417.69104183082732"/>
    <n v="439.95433340329157"/>
    <n v="417.69104183082732"/>
    <n v="439.95433340329157"/>
    <n v="439.95433340329157"/>
    <n v="439.95433340329157"/>
    <n v="439.95433340329157"/>
    <n v="439.95433340329157"/>
    <n v="439.95433340329157"/>
    <n v="439.95433340329157"/>
    <n v="439.95433340329157"/>
    <n v="439.95433340329157"/>
    <n v="439.95433340329157"/>
    <n v="439.95433340329157"/>
    <n v="464.39147760213712"/>
    <n v="439.95433340329157"/>
    <n v="464.39147760213712"/>
    <n v="464.39147760213712"/>
    <n v="464.39147760213712"/>
    <n v="464.39147760213712"/>
    <n v="464.39147760213712"/>
    <n v="464.39147760213712"/>
    <n v="464.39147760213712"/>
    <n v="464.39147760213712"/>
    <n v="464.39147760213712"/>
    <n v="464.39147760213712"/>
    <n v="464.39147760213712"/>
    <n v="490.94588063666146"/>
    <n v="464.39147760213712"/>
    <n v="490.94588063666146"/>
    <n v="490.94588063666146"/>
    <n v="490.94588063666146"/>
    <n v="490.94588063666146"/>
    <n v="490.94588063666146"/>
    <n v="490.94588063666146"/>
    <n v="490.94588063666146"/>
    <n v="490.94588063666146"/>
    <n v="490.94588063666146"/>
    <n v="490.94588063666146"/>
    <n v="490.94588063666146"/>
    <n v="490.94588063666146"/>
    <n v="490.94588063666146"/>
  </r>
  <r>
    <s v="DE Florida"/>
    <x v="32"/>
    <s v="Regulated &amp; Renewable Energy"/>
    <s v="PEF Fossil Hydro Maintenance Debary BG-344"/>
    <s v="AFUDC Not Eligible"/>
    <s v="Maintenance"/>
    <s v="Maintenance"/>
    <s v="Fossil Hydro"/>
    <s v="BG - Other Production Plant"/>
    <s v="~"/>
    <s v="PEF Debary new 344"/>
    <n v="0"/>
    <n v="0"/>
    <n v="0"/>
    <n v="0"/>
    <n v="0"/>
    <n v="0"/>
    <n v="0"/>
    <n v="0"/>
    <n v="0"/>
    <n v="0"/>
    <n v="0"/>
    <n v="0"/>
    <n v="0"/>
    <n v="0"/>
    <n v="0"/>
    <n v="0"/>
    <n v="19.88187525840851"/>
    <n v="57.775342386008489"/>
    <n v="57.775342386008489"/>
    <n v="57.775342386008489"/>
    <n v="57.775342386008489"/>
    <n v="57.775342386008489"/>
    <n v="57.775342386008489"/>
    <n v="57.775342386008489"/>
    <n v="89.088209523384066"/>
    <n v="0"/>
    <n v="89.088209523384066"/>
    <n v="89.088209523384066"/>
    <n v="89.088209523384066"/>
    <n v="89.088209523384066"/>
    <n v="89.088209523384066"/>
    <n v="89.088209523384066"/>
    <n v="89.088209523384066"/>
    <n v="89.088209523384066"/>
    <n v="89.088209523384066"/>
    <n v="89.088209523384066"/>
    <n v="118.68484559460093"/>
    <n v="124.66863549536762"/>
    <n v="89.088209523384066"/>
    <n v="124.66863549536762"/>
    <n v="124.66863549536762"/>
    <n v="124.66863549536762"/>
    <n v="124.66863549536762"/>
    <n v="124.66863549536762"/>
    <n v="124.66863549536762"/>
    <n v="124.66863549536762"/>
    <n v="124.66863549536762"/>
    <n v="124.66863549536762"/>
    <n v="124.66863549536762"/>
    <n v="124.66863549536762"/>
    <n v="131.31358093113491"/>
    <n v="124.66863549536762"/>
    <n v="131.31358093113491"/>
    <n v="131.31358093113491"/>
    <n v="131.31358093113491"/>
    <n v="131.31358093113491"/>
    <n v="131.31358093113491"/>
    <n v="131.31358093113491"/>
    <n v="131.31358093113491"/>
    <n v="131.31358093113491"/>
    <n v="131.31358093113491"/>
    <n v="131.31358093113491"/>
    <n v="131.31358093113491"/>
    <n v="138.60735819128385"/>
    <n v="131.31358093113491"/>
    <n v="138.60735819128385"/>
    <n v="138.60735819128385"/>
    <n v="138.60735819128385"/>
    <n v="138.60735819128385"/>
    <n v="138.60735819128385"/>
    <n v="138.60735819128385"/>
    <n v="138.60735819128385"/>
    <n v="138.60735819128385"/>
    <n v="138.60735819128385"/>
    <n v="138.60735819128385"/>
    <n v="138.60735819128385"/>
    <n v="146.53307567422908"/>
    <n v="138.60735819128385"/>
    <n v="146.53307567422908"/>
    <n v="146.53307567422908"/>
    <n v="146.53307567422908"/>
    <n v="146.53307567422908"/>
    <n v="146.53307567422908"/>
    <n v="146.53307567422908"/>
    <n v="146.53307567422908"/>
    <n v="146.53307567422908"/>
    <n v="146.53307567422908"/>
    <n v="146.53307567422908"/>
    <n v="146.53307567422908"/>
    <n v="146.53307567422908"/>
    <n v="146.53307567422908"/>
  </r>
  <r>
    <s v="DE Florida"/>
    <x v="32"/>
    <s v="Regulated &amp; Renewable Energy"/>
    <s v="PEF Fossil Hydro Maintenance Debary BG-345"/>
    <s v="AFUDC Not Eligible"/>
    <s v="Maintenance"/>
    <s v="Maintenance"/>
    <s v="Fossil Hydro"/>
    <s v="BG - Other Production Plant"/>
    <s v="~"/>
    <s v="PEF Debary new 345"/>
    <n v="0"/>
    <n v="0"/>
    <n v="0"/>
    <n v="0"/>
    <n v="0"/>
    <n v="0"/>
    <n v="0"/>
    <n v="0"/>
    <n v="0"/>
    <n v="0"/>
    <n v="0"/>
    <n v="0"/>
    <n v="0"/>
    <n v="0"/>
    <n v="0"/>
    <n v="0"/>
    <n v="17.668291012380934"/>
    <n v="51.342821003980916"/>
    <n v="51.342821003980916"/>
    <n v="51.342821003980916"/>
    <n v="51.342821003980916"/>
    <n v="51.342821003980916"/>
    <n v="51.342821003980916"/>
    <n v="51.342821003980916"/>
    <n v="79.169413909556624"/>
    <n v="0"/>
    <n v="79.169413909556624"/>
    <n v="79.169413909556624"/>
    <n v="79.169413909556624"/>
    <n v="79.169413909556624"/>
    <n v="79.169413909556624"/>
    <n v="79.169413909556624"/>
    <n v="79.169413909556624"/>
    <n v="79.169413909556624"/>
    <n v="79.169413909556624"/>
    <n v="79.169413909556624"/>
    <n v="105.47085541330181"/>
    <n v="110.78842933173684"/>
    <n v="79.169413909556624"/>
    <n v="110.78842933173684"/>
    <n v="110.78842933173684"/>
    <n v="110.78842933173684"/>
    <n v="110.78842933173684"/>
    <n v="110.78842933173684"/>
    <n v="110.78842933173684"/>
    <n v="110.78842933173684"/>
    <n v="110.78842933173684"/>
    <n v="110.78842933173684"/>
    <n v="110.78842933173684"/>
    <n v="110.78842933173684"/>
    <n v="116.69354784770155"/>
    <n v="110.78842933173684"/>
    <n v="116.69354784770155"/>
    <n v="116.69354784770155"/>
    <n v="116.69354784770155"/>
    <n v="116.69354784770155"/>
    <n v="116.69354784770155"/>
    <n v="116.69354784770155"/>
    <n v="116.69354784770155"/>
    <n v="116.69354784770155"/>
    <n v="116.69354784770155"/>
    <n v="116.69354784770155"/>
    <n v="116.69354784770155"/>
    <n v="123.17525933300507"/>
    <n v="116.69354784770155"/>
    <n v="123.17525933300507"/>
    <n v="123.17525933300507"/>
    <n v="123.17525933300507"/>
    <n v="123.17525933300507"/>
    <n v="123.17525933300507"/>
    <n v="123.17525933300507"/>
    <n v="123.17525933300507"/>
    <n v="123.17525933300507"/>
    <n v="123.17525933300507"/>
    <n v="123.17525933300507"/>
    <n v="123.17525933300507"/>
    <n v="130.21855284282469"/>
    <n v="123.17525933300507"/>
    <n v="130.21855284282469"/>
    <n v="130.21855284282469"/>
    <n v="130.21855284282469"/>
    <n v="130.21855284282469"/>
    <n v="130.21855284282469"/>
    <n v="130.21855284282469"/>
    <n v="130.21855284282469"/>
    <n v="130.21855284282469"/>
    <n v="130.21855284282469"/>
    <n v="130.21855284282469"/>
    <n v="130.21855284282469"/>
    <n v="130.21855284282469"/>
    <n v="130.21855284282469"/>
  </r>
  <r>
    <s v="DE Florida"/>
    <x v="32"/>
    <s v="Regulated &amp; Renewable Energy"/>
    <s v="PEF Fossil Hydro Maintenance Debary BG-346"/>
    <s v="AFUDC Not Eligible"/>
    <s v="Maintenance"/>
    <s v="Maintenance"/>
    <s v="Fossil Hydro"/>
    <s v="BG - Other Production Plant"/>
    <s v="~"/>
    <s v="PEF Debary new 346"/>
    <n v="0"/>
    <n v="0"/>
    <n v="0"/>
    <n v="0"/>
    <n v="0"/>
    <n v="0"/>
    <n v="0"/>
    <n v="0"/>
    <n v="0"/>
    <n v="0"/>
    <n v="0"/>
    <n v="0"/>
    <n v="0"/>
    <n v="0"/>
    <n v="0"/>
    <n v="0"/>
    <n v="3.5327608034575264"/>
    <n v="10.265956421857522"/>
    <n v="10.265956421857522"/>
    <n v="10.265956421857522"/>
    <n v="10.265956421857522"/>
    <n v="10.265956421857522"/>
    <n v="10.265956421857522"/>
    <n v="10.265956421857522"/>
    <n v="15.829861648554365"/>
    <n v="0"/>
    <n v="15.829861648554365"/>
    <n v="15.829861648554365"/>
    <n v="15.829861648554365"/>
    <n v="15.829861648554365"/>
    <n v="15.829861648554365"/>
    <n v="15.829861648554365"/>
    <n v="15.829861648554365"/>
    <n v="15.829861648554365"/>
    <n v="15.829861648554365"/>
    <n v="15.829861648554365"/>
    <n v="21.088814059613888"/>
    <n v="22.152058755740491"/>
    <n v="15.829861648554365"/>
    <n v="22.152058755740491"/>
    <n v="22.152058755740491"/>
    <n v="22.152058755740491"/>
    <n v="22.152058755740491"/>
    <n v="22.152058755740491"/>
    <n v="22.152058755740491"/>
    <n v="22.152058755740491"/>
    <n v="22.152058755740491"/>
    <n v="22.152058755740491"/>
    <n v="22.152058755740491"/>
    <n v="22.152058755740491"/>
    <n v="23.332782529101081"/>
    <n v="22.152058755740491"/>
    <n v="23.332782529101081"/>
    <n v="23.332782529101081"/>
    <n v="23.332782529101081"/>
    <n v="23.332782529101081"/>
    <n v="23.332782529101081"/>
    <n v="23.332782529101081"/>
    <n v="23.332782529101081"/>
    <n v="23.332782529101081"/>
    <n v="23.332782529101081"/>
    <n v="23.332782529101081"/>
    <n v="23.332782529101081"/>
    <n v="24.628795610307115"/>
    <n v="23.332782529101081"/>
    <n v="24.628795610307115"/>
    <n v="24.628795610307115"/>
    <n v="24.628795610307115"/>
    <n v="24.628795610307115"/>
    <n v="24.628795610307115"/>
    <n v="24.628795610307115"/>
    <n v="24.628795610307115"/>
    <n v="24.628795610307115"/>
    <n v="24.628795610307115"/>
    <n v="24.628795610307115"/>
    <n v="24.628795610307115"/>
    <n v="26.03709657282247"/>
    <n v="24.628795610307115"/>
    <n v="26.03709657282247"/>
    <n v="26.03709657282247"/>
    <n v="26.03709657282247"/>
    <n v="26.03709657282247"/>
    <n v="26.03709657282247"/>
    <n v="26.03709657282247"/>
    <n v="26.03709657282247"/>
    <n v="26.03709657282247"/>
    <n v="26.03709657282247"/>
    <n v="26.03709657282247"/>
    <n v="26.03709657282247"/>
    <n v="26.03709657282247"/>
    <n v="26.03709657282247"/>
  </r>
  <r>
    <s v="DE Florida"/>
    <x v="32"/>
    <s v="Regulated &amp; Renewable Energy"/>
    <s v="PEF Fossil Hydro Maintenance Hines 1 BG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0"/>
    <n v="3494.9862510428329"/>
    <n v="3494.9862510428329"/>
    <n v="3494.9862510428329"/>
    <n v="3494.9862510428329"/>
    <n v="3494.9862510428329"/>
    <n v="3494.9862510428329"/>
    <n v="3494.9862510428329"/>
    <n v="3494.9862510428329"/>
    <n v="3494.9862510428329"/>
    <n v="3494.9862510428329"/>
    <n v="0"/>
    <n v="3494.9862510428329"/>
    <n v="3494.9862510428329"/>
    <n v="3494.9862510428329"/>
    <n v="3494.9862510428329"/>
    <n v="3494.9862510428329"/>
    <n v="3686.6086692646827"/>
    <n v="3686.6086692646827"/>
    <n v="3686.6086692646827"/>
    <n v="3686.6086692646827"/>
    <n v="3686.6086692646827"/>
    <n v="9709.2105733871595"/>
    <n v="9709.2105733871595"/>
    <n v="3494.9862510428329"/>
    <n v="9709.2105733871595"/>
    <n v="9709.2105733871595"/>
    <n v="9709.2105733871595"/>
    <n v="9709.2105733871595"/>
    <n v="9810.5369976944585"/>
    <n v="9890.2235567942025"/>
    <n v="9890.2235567942025"/>
    <n v="9890.2235567942025"/>
    <n v="9890.2235567942025"/>
    <n v="9890.2235567942025"/>
    <n v="9890.2235567942025"/>
    <n v="10137.140963647653"/>
    <n v="9709.2105733871595"/>
    <n v="10137.140963647653"/>
    <n v="10137.140963647653"/>
    <n v="10137.140963647653"/>
    <n v="10137.140963647653"/>
    <n v="10302.964886555841"/>
    <n v="10875.057420589088"/>
    <n v="10875.057420589088"/>
    <n v="10875.057420589088"/>
    <n v="10875.057420589088"/>
    <n v="10875.057420589088"/>
    <n v="10875.057420589088"/>
    <n v="11061.940981706615"/>
    <n v="10137.140963647653"/>
    <n v="11061.940981706615"/>
    <n v="11061.940981706615"/>
    <n v="11061.940981706615"/>
    <n v="11061.940981706615"/>
    <n v="11061.940981706615"/>
    <n v="11222.66084426769"/>
    <n v="11222.66084426769"/>
    <n v="11222.66084426769"/>
    <n v="11222.66084426769"/>
    <n v="11222.66084426769"/>
    <n v="11222.66084426769"/>
    <n v="11568.208548773999"/>
    <n v="11061.940981706615"/>
    <n v="11568.208548773999"/>
    <n v="11568.208548773999"/>
    <n v="11568.208548773999"/>
    <n v="11568.208548773999"/>
    <n v="11568.208548773999"/>
    <n v="11568.208548773999"/>
    <n v="11568.208548773999"/>
    <n v="11568.208548773999"/>
    <n v="11568.208548773999"/>
    <n v="11568.208548773999"/>
    <n v="11568.208548773999"/>
    <n v="11568.208548773999"/>
    <n v="11568.208548773999"/>
  </r>
  <r>
    <s v="DE Florida"/>
    <x v="32"/>
    <s v="Regulated &amp; Renewable Energy"/>
    <s v="PEF Fossil Hydro Maintenance Hines 1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0"/>
    <n v="0"/>
    <n v="554.66212296378455"/>
    <n v="554.66212296378455"/>
    <n v="554.66212296378455"/>
    <n v="554.66212296378455"/>
    <n v="554.66212296378455"/>
    <n v="630.4300806417848"/>
    <n v="630.4300806417848"/>
    <n v="630.4300806417848"/>
    <n v="630.4300806417848"/>
    <n v="693.38015714578478"/>
    <n v="0"/>
    <n v="693.38015714578478"/>
    <n v="693.38015714578478"/>
    <n v="693.38015714578478"/>
    <n v="693.38015714578478"/>
    <n v="1148.4337035197848"/>
    <n v="1370.406985807499"/>
    <n v="1370.406985807499"/>
    <n v="1370.406985807499"/>
    <n v="1370.406985807499"/>
    <n v="1370.406985807499"/>
    <n v="5053.6668456894513"/>
    <n v="5053.6668456894513"/>
    <n v="693.38015714578478"/>
    <n v="5053.6668456894513"/>
    <n v="5053.6668456894513"/>
    <n v="5053.6668456894513"/>
    <n v="5053.6668456894513"/>
    <n v="5220.0301812633916"/>
    <n v="5302.2440481069525"/>
    <n v="5302.2440481069525"/>
    <n v="5302.2440481069525"/>
    <n v="5302.2440481069525"/>
    <n v="5302.2440481069525"/>
    <n v="5302.2440481069525"/>
    <n v="5515.5065594104926"/>
    <n v="5053.6668456894513"/>
    <n v="5515.5065594104926"/>
    <n v="5515.5065594104926"/>
    <n v="5589.2215472107837"/>
    <n v="5589.2215472107837"/>
    <n v="5875.1745104077772"/>
    <n v="6456.2193751415361"/>
    <n v="6456.2193751415361"/>
    <n v="6456.2193751415361"/>
    <n v="6456.2193751415361"/>
    <n v="6456.2193751415361"/>
    <n v="6456.2193751415361"/>
    <n v="6685.9784924513306"/>
    <n v="5515.5065594104926"/>
    <n v="6685.9784924513306"/>
    <n v="6685.9784924513306"/>
    <n v="6685.9784924513306"/>
    <n v="6685.9784924513306"/>
    <n v="6685.9784924513306"/>
    <n v="7015.5864723025024"/>
    <n v="7015.5864723025024"/>
    <n v="7015.5864723025024"/>
    <n v="7015.5864723025024"/>
    <n v="7015.5864723025024"/>
    <n v="7015.5864723025024"/>
    <n v="7783.1364411192826"/>
    <n v="6685.9784924513306"/>
    <n v="7783.1364411192826"/>
    <n v="7783.1364411192826"/>
    <n v="7783.1364411192826"/>
    <n v="7783.1364411192826"/>
    <n v="7783.1364411192826"/>
    <n v="7783.1364411192826"/>
    <n v="7783.1364411192826"/>
    <n v="7783.1364411192826"/>
    <n v="7783.1364411192826"/>
    <n v="7783.1364411192826"/>
    <n v="7783.1364411192826"/>
    <n v="7783.1364411192826"/>
    <n v="7783.1364411192826"/>
  </r>
  <r>
    <s v="DE Florida"/>
    <x v="32"/>
    <s v="Regulated &amp; Renewable Energy"/>
    <s v="PEF Fossil Hydro Maintenance Hines 1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0"/>
    <n v="0"/>
    <n v="158.6600264953149"/>
    <n v="158.6600264953149"/>
    <n v="158.6600264953149"/>
    <n v="158.6600264953149"/>
    <n v="158.6600264953149"/>
    <n v="180.33330410881499"/>
    <n v="180.33330410881499"/>
    <n v="180.33330410881499"/>
    <n v="180.33330410881499"/>
    <n v="198.34005162681498"/>
    <n v="0"/>
    <n v="198.34005162681498"/>
    <n v="198.34005162681498"/>
    <n v="198.34005162681498"/>
    <n v="198.34005162681498"/>
    <n v="328.50723762231496"/>
    <n v="392.00226529940812"/>
    <n v="392.00226529940812"/>
    <n v="392.00226529940812"/>
    <n v="392.00226529940812"/>
    <n v="392.00226529940812"/>
    <n v="1445.5916177422764"/>
    <n v="1445.5916177422764"/>
    <n v="198.34005162681498"/>
    <n v="1445.5916177422764"/>
    <n v="1445.5916177422764"/>
    <n v="1445.5916177422764"/>
    <n v="1445.5916177422764"/>
    <n v="1493.1796020971813"/>
    <n v="1516.6967824346236"/>
    <n v="1516.6967824346236"/>
    <n v="1516.6967824346236"/>
    <n v="1516.6967824346236"/>
    <n v="1516.6967824346236"/>
    <n v="1516.6967824346236"/>
    <n v="1577.7002193354035"/>
    <n v="1445.5916177422764"/>
    <n v="1577.7002193354035"/>
    <n v="1577.7002193354035"/>
    <n v="1598.7860384048317"/>
    <n v="1598.7860384048317"/>
    <n v="1680.5820798824468"/>
    <n v="1846.7885471960026"/>
    <n v="1846.7885471960026"/>
    <n v="1846.7885471960026"/>
    <n v="1846.7885471960026"/>
    <n v="1846.7885471960026"/>
    <n v="1846.7885471960026"/>
    <n v="1912.510340955595"/>
    <n v="1577.7002193354035"/>
    <n v="1912.510340955595"/>
    <n v="1912.510340955595"/>
    <n v="1912.510340955595"/>
    <n v="1912.510340955595"/>
    <n v="1912.510340955595"/>
    <n v="2006.7937809540852"/>
    <n v="2006.7937809540852"/>
    <n v="2006.7937809540852"/>
    <n v="2006.7937809540852"/>
    <n v="2006.7937809540852"/>
    <n v="2006.7937809540852"/>
    <n v="2226.3493035043693"/>
    <n v="1912.510340955595"/>
    <n v="2226.3493035043693"/>
    <n v="2226.3493035043693"/>
    <n v="2226.3493035043693"/>
    <n v="2226.3493035043693"/>
    <n v="2226.3493035043693"/>
    <n v="2226.3493035043693"/>
    <n v="2226.3493035043693"/>
    <n v="2226.3493035043693"/>
    <n v="2226.3493035043693"/>
    <n v="2226.3493035043693"/>
    <n v="2226.3493035043693"/>
    <n v="2226.3493035043693"/>
    <n v="2226.3493035043693"/>
  </r>
  <r>
    <s v="DE Florida"/>
    <x v="32"/>
    <s v="Regulated &amp; Renewable Energy"/>
    <s v="PEF Fossil Hydro Maintenance Hines 1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0"/>
    <n v="0"/>
    <n v="2095.1269403059268"/>
    <n v="2095.1269403059268"/>
    <n v="2095.1269403059268"/>
    <n v="2095.1269403059268"/>
    <n v="2095.1269403059268"/>
    <n v="2381.325479508328"/>
    <n v="2381.325479508328"/>
    <n v="2381.325479508328"/>
    <n v="2381.325479508328"/>
    <n v="2619.1069967915282"/>
    <n v="0"/>
    <n v="2619.1069967915282"/>
    <n v="2619.1069967915282"/>
    <n v="2619.1069967915282"/>
    <n v="2619.1069967915282"/>
    <n v="4337.9821548707287"/>
    <n v="5176.442515683013"/>
    <n v="5176.442515683013"/>
    <n v="5176.442515683013"/>
    <n v="5176.442515683013"/>
    <n v="5176.442515683013"/>
    <n v="19089.231294825891"/>
    <n v="19089.231294825891"/>
    <n v="2619.1069967915282"/>
    <n v="19089.231294825891"/>
    <n v="19089.231294825891"/>
    <n v="19089.231294825891"/>
    <n v="19089.231294825891"/>
    <n v="19717.637778968285"/>
    <n v="20028.185948690236"/>
    <n v="20028.185948690236"/>
    <n v="20028.185948690236"/>
    <n v="20028.185948690236"/>
    <n v="20028.185948690236"/>
    <n v="20028.185948690236"/>
    <n v="20833.745635298532"/>
    <n v="19089.231294825891"/>
    <n v="20833.745635298532"/>
    <n v="20833.745635298532"/>
    <n v="21112.188208595286"/>
    <n v="21112.188208595286"/>
    <n v="22192.318611647785"/>
    <n v="24387.10160224939"/>
    <n v="24387.10160224939"/>
    <n v="24387.10160224939"/>
    <n v="24387.10160224939"/>
    <n v="24387.10160224939"/>
    <n v="24387.10160224939"/>
    <n v="25254.969739265569"/>
    <n v="20833.745635298532"/>
    <n v="25254.969739265569"/>
    <n v="25254.969739265569"/>
    <n v="25254.969739265569"/>
    <n v="25254.969739265569"/>
    <n v="25254.969739265569"/>
    <n v="26499.999490626011"/>
    <n v="26499.999490626011"/>
    <n v="26499.999490626011"/>
    <n v="26499.999490626011"/>
    <n v="26499.999490626011"/>
    <n v="26499.999490626011"/>
    <n v="29399.269869295571"/>
    <n v="25254.969739265569"/>
    <n v="29399.269869295571"/>
    <n v="29399.269869295571"/>
    <n v="29399.269869295571"/>
    <n v="29399.269869295571"/>
    <n v="29399.269869295571"/>
    <n v="29399.269869295571"/>
    <n v="29399.269869295571"/>
    <n v="29399.269869295571"/>
    <n v="29399.269869295571"/>
    <n v="29399.269869295571"/>
    <n v="29399.269869295571"/>
    <n v="29399.269869295571"/>
    <n v="29399.269869295571"/>
  </r>
  <r>
    <s v="DE Florida"/>
    <x v="32"/>
    <s v="Regulated &amp; Renewable Energy"/>
    <s v="PEF Fossil Hydro Maintenance Hines 1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0"/>
    <n v="0"/>
    <n v="395.2245327446887"/>
    <n v="395.2245327446887"/>
    <n v="395.2245327446887"/>
    <n v="395.2245327446887"/>
    <n v="395.2245327446887"/>
    <n v="449.2129960460889"/>
    <n v="449.2129960460889"/>
    <n v="449.2129960460889"/>
    <n v="449.2129960460889"/>
    <n v="494.06807726128892"/>
    <n v="0"/>
    <n v="494.06807726128892"/>
    <n v="494.06807726128892"/>
    <n v="494.06807726128892"/>
    <n v="494.06807726128892"/>
    <n v="818.31651210748896"/>
    <n v="976.48358921957583"/>
    <n v="976.48358921957583"/>
    <n v="976.48358921957583"/>
    <n v="976.48358921957583"/>
    <n v="976.48358921957583"/>
    <n v="3600.9906482569559"/>
    <n v="3600.9906482569559"/>
    <n v="494.06807726128892"/>
    <n v="3600.9906482569559"/>
    <n v="3600.9906482569559"/>
    <n v="3600.9906482569559"/>
    <n v="3600.9906482569559"/>
    <n v="3719.5333448807328"/>
    <n v="3778.115256668746"/>
    <n v="3778.115256668746"/>
    <n v="3778.115256668746"/>
    <n v="3778.115256668746"/>
    <n v="3778.115256668746"/>
    <n v="3778.115256668746"/>
    <n v="3930.0761895248042"/>
    <n v="3600.9906482569559"/>
    <n v="3930.0761895248042"/>
    <n v="3930.0761895248042"/>
    <n v="3982.6013150789709"/>
    <n v="3982.6013150789709"/>
    <n v="4186.3567544800326"/>
    <n v="4600.3801667598173"/>
    <n v="4600.3801667598173"/>
    <n v="4600.3801667598173"/>
    <n v="4600.3801667598173"/>
    <n v="4600.3801667598173"/>
    <n v="4600.3801667598173"/>
    <n v="4764.0943213607206"/>
    <n v="3930.0761895248042"/>
    <n v="4764.0943213607206"/>
    <n v="4764.0943213607206"/>
    <n v="4764.0943213607206"/>
    <n v="4764.0943213607206"/>
    <n v="4764.0943213607206"/>
    <n v="4998.9565669562162"/>
    <n v="4998.9565669562162"/>
    <n v="4998.9565669562162"/>
    <n v="4998.9565669562162"/>
    <n v="4998.9565669562162"/>
    <n v="4998.9565669562162"/>
    <n v="5545.8746082175758"/>
    <n v="4764.0943213607206"/>
    <n v="5545.8746082175758"/>
    <n v="5545.8746082175758"/>
    <n v="5545.8746082175758"/>
    <n v="5545.8746082175758"/>
    <n v="5545.8746082175758"/>
    <n v="5545.8746082175758"/>
    <n v="5545.8746082175758"/>
    <n v="5545.8746082175758"/>
    <n v="5545.8746082175758"/>
    <n v="5545.8746082175758"/>
    <n v="5545.8746082175758"/>
    <n v="5545.8746082175758"/>
    <n v="5545.8746082175758"/>
  </r>
  <r>
    <s v="DE Florida"/>
    <x v="32"/>
    <s v="Regulated &amp; Renewable Energy"/>
    <s v="PEF Fossil Hydro Maintenance Hines 1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0"/>
    <n v="407.5174449492265"/>
    <n v="407.5174449492265"/>
    <n v="407.5174449492265"/>
    <n v="407.5174449492265"/>
    <n v="407.5174449492265"/>
    <n v="463.18514469582669"/>
    <n v="463.18514469582669"/>
    <n v="463.18514469582669"/>
    <n v="463.18514469582669"/>
    <n v="509.43538114462672"/>
    <n v="0"/>
    <n v="509.43538114462672"/>
    <n v="509.43538114462672"/>
    <n v="509.43538114462672"/>
    <n v="509.43538114462672"/>
    <n v="843.76911488242672"/>
    <n v="1006.8557600665778"/>
    <n v="1006.8557600665778"/>
    <n v="1006.8557600665778"/>
    <n v="1006.8557600665778"/>
    <n v="1006.8557600665778"/>
    <n v="3712.9944795499405"/>
    <n v="3712.9944795499405"/>
    <n v="509.43538114462672"/>
    <n v="3712.9944795499405"/>
    <n v="3712.9944795499405"/>
    <n v="3712.9944795499405"/>
    <n v="3712.9944795499405"/>
    <n v="3835.2241568057634"/>
    <n v="3895.6280712968382"/>
    <n v="3895.6280712968382"/>
    <n v="3895.6280712968382"/>
    <n v="3895.6280712968382"/>
    <n v="3895.6280712968382"/>
    <n v="3895.6280712968382"/>
    <n v="4052.3153549402186"/>
    <n v="3712.9944795499405"/>
    <n v="4052.3153549402186"/>
    <n v="4052.3153549402186"/>
    <n v="4106.4741966353249"/>
    <n v="4106.4741966353249"/>
    <n v="4316.5670707457903"/>
    <n v="4743.4678835979175"/>
    <n v="4743.4678835979175"/>
    <n v="4743.4678835979175"/>
    <n v="4743.4678835979175"/>
    <n v="4743.4678835979175"/>
    <n v="4743.4678835979175"/>
    <n v="4912.274084031289"/>
    <n v="4052.3153549402186"/>
    <n v="4912.274084031289"/>
    <n v="4912.274084031289"/>
    <n v="4912.274084031289"/>
    <n v="4912.274084031289"/>
    <n v="4912.274084031289"/>
    <n v="5154.4405224280436"/>
    <n v="5154.4405224280436"/>
    <n v="5154.4405224280436"/>
    <n v="5154.4405224280436"/>
    <n v="5154.4405224280436"/>
    <n v="5154.4405224280436"/>
    <n v="5718.3674668950553"/>
    <n v="4912.274084031289"/>
    <n v="5718.3674668950553"/>
    <n v="5718.3674668950553"/>
    <n v="5718.3674668950553"/>
    <n v="5718.3674668950553"/>
    <n v="5718.3674668950553"/>
    <n v="5718.3674668950553"/>
    <n v="5718.3674668950553"/>
    <n v="5718.3674668950553"/>
    <n v="5718.3674668950553"/>
    <n v="5718.3674668950553"/>
    <n v="5718.3674668950553"/>
    <n v="5718.3674668950553"/>
    <n v="5718.3674668950553"/>
  </r>
  <r>
    <s v="DE Florida"/>
    <x v="32"/>
    <s v="Regulated &amp; Renewable Energy"/>
    <s v="PEF Fossil Hydro Maintenance Hines 1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0"/>
    <n v="0"/>
    <n v="91.493331498231754"/>
    <n v="91.493331498231754"/>
    <n v="91.493331498231754"/>
    <n v="91.493331498231754"/>
    <n v="91.493331498231754"/>
    <n v="103.9915039563318"/>
    <n v="103.9915039563318"/>
    <n v="103.9915039563318"/>
    <n v="103.9915039563318"/>
    <n v="114.37532498713179"/>
    <n v="0"/>
    <n v="114.37532498713179"/>
    <n v="114.37532498713179"/>
    <n v="114.37532498713179"/>
    <n v="114.37532498713179"/>
    <n v="189.43789595443178"/>
    <n v="226.05311494862016"/>
    <n v="226.05311494862016"/>
    <n v="226.05311494862016"/>
    <n v="226.05311494862016"/>
    <n v="226.05311494862016"/>
    <n v="833.61887688241893"/>
    <n v="833.61887688241893"/>
    <n v="114.37532498713179"/>
    <n v="833.61887688241893"/>
    <n v="833.61887688241893"/>
    <n v="833.61887688241893"/>
    <n v="833.61887688241893"/>
    <n v="861.06070850661843"/>
    <n v="874.6218628891836"/>
    <n v="874.6218628891836"/>
    <n v="874.6218628891836"/>
    <n v="874.6218628891836"/>
    <n v="874.6218628891836"/>
    <n v="874.6218628891836"/>
    <n v="909.79970858897661"/>
    <n v="833.61887688241893"/>
    <n v="909.79970858897661"/>
    <n v="909.79970858897661"/>
    <n v="921.95925847608896"/>
    <n v="921.95925847608896"/>
    <n v="969.12792289543404"/>
    <n v="1064.972629576368"/>
    <n v="1064.972629576368"/>
    <n v="1064.972629576368"/>
    <n v="1064.972629576368"/>
    <n v="1064.972629576368"/>
    <n v="1064.972629576368"/>
    <n v="1102.8720584674941"/>
    <n v="909.79970858897661"/>
    <n v="1102.8720584674941"/>
    <n v="1102.8720584674941"/>
    <n v="1102.8720584674941"/>
    <n v="1102.8720584674941"/>
    <n v="1102.8720584674941"/>
    <n v="1157.2422321577401"/>
    <n v="1157.2422321577401"/>
    <n v="1157.2422321577401"/>
    <n v="1157.2422321577401"/>
    <n v="1157.2422321577401"/>
    <n v="1157.2422321577401"/>
    <n v="1283.8528415112844"/>
    <n v="1102.8720584674941"/>
    <n v="1283.8528415112844"/>
    <n v="1283.8528415112844"/>
    <n v="1283.8528415112844"/>
    <n v="1283.8528415112844"/>
    <n v="1283.8528415112844"/>
    <n v="1283.8528415112844"/>
    <n v="1283.8528415112844"/>
    <n v="1283.8528415112844"/>
    <n v="1283.8528415112844"/>
    <n v="1283.8528415112844"/>
    <n v="1283.8528415112844"/>
    <n v="1283.8528415112844"/>
    <n v="1283.8528415112844"/>
  </r>
  <r>
    <s v="DE Florida"/>
    <x v="32"/>
    <s v="Regulated &amp; Renewable Energy"/>
    <s v="PEF Fossil Hydro Maintenance Hines 1 Other BG-341"/>
    <s v="AFUDC Not Eligible"/>
    <s v="Maintenance"/>
    <s v="Maintenance"/>
    <s v="Fossil Hydro"/>
    <s v="BG - Other Production Plant"/>
    <s v="~"/>
    <s v="PEF Hines 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.476064131999998"/>
    <n v="0"/>
    <n v="42.476064131999998"/>
    <n v="42.476064131999998"/>
    <n v="42.476064131999998"/>
    <n v="42.476064131999998"/>
    <n v="42.476064131999998"/>
    <n v="42.476064131999998"/>
    <n v="42.476064131999998"/>
    <n v="42.476064131999998"/>
    <n v="42.476064131999998"/>
    <n v="42.476064131999998"/>
    <n v="42.476064131999998"/>
    <n v="253.10048341199999"/>
    <n v="42.476064131999998"/>
    <n v="253.10048341199999"/>
    <n v="253.10048341199999"/>
    <n v="253.10048341199999"/>
    <n v="253.10048341199999"/>
    <n v="253.10048341199999"/>
    <n v="253.10048341199999"/>
    <n v="253.10048341199999"/>
    <n v="253.10048341199999"/>
    <n v="253.10048341199999"/>
    <n v="253.10048341199999"/>
    <n v="253.10048341199999"/>
    <n v="486.2379868374"/>
    <n v="253.10048341199999"/>
    <n v="486.2379868374"/>
    <n v="486.2379868374"/>
    <n v="486.2379868374"/>
    <n v="486.2379868374"/>
    <n v="486.2379868374"/>
    <n v="486.2379868374"/>
    <n v="486.2379868374"/>
    <n v="486.2379868374"/>
    <n v="486.2379868374"/>
    <n v="486.2379868374"/>
    <n v="486.2379868374"/>
    <n v="747.69188556159997"/>
    <n v="486.2379868374"/>
    <n v="747.69188556159997"/>
    <n v="747.69188556159997"/>
    <n v="747.69188556159997"/>
    <n v="747.69188556159997"/>
    <n v="747.69188556159997"/>
    <n v="747.69188556159997"/>
    <n v="747.69188556159997"/>
    <n v="747.69188556159997"/>
    <n v="747.69188556159997"/>
    <n v="747.69188556159997"/>
    <n v="747.69188556159997"/>
    <n v="1435.086636560266"/>
    <n v="747.69188556159997"/>
    <n v="1435.086636560266"/>
    <n v="1435.086636560266"/>
    <n v="1435.086636560266"/>
    <n v="1435.086636560266"/>
    <n v="1435.086636560266"/>
    <n v="1435.086636560266"/>
    <n v="1435.086636560266"/>
    <n v="1435.086636560266"/>
    <n v="1435.086636560266"/>
    <n v="1435.086636560266"/>
    <n v="1435.086636560266"/>
    <n v="1435.086636560266"/>
    <n v="1435.086636560266"/>
  </r>
  <r>
    <s v="DE Florida"/>
    <x v="32"/>
    <s v="Regulated &amp; Renewable Energy"/>
    <s v="PEF Fossil Hydro Maintenance Hines 1 Other BG-342"/>
    <s v="AFUDC Not Eligible"/>
    <s v="Maintenance"/>
    <s v="Maintenance"/>
    <s v="Fossil Hydro"/>
    <s v="BG - Other Production Plant"/>
    <s v="~"/>
    <s v="PEF Hines 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.150195912000001"/>
    <n v="0"/>
    <n v="12.150195912000001"/>
    <n v="12.150195912000001"/>
    <n v="12.150195912000001"/>
    <n v="12.150195912000001"/>
    <n v="12.150195912000001"/>
    <n v="12.150195912000001"/>
    <n v="12.150195912000001"/>
    <n v="12.150195912000001"/>
    <n v="12.150195912000001"/>
    <n v="12.150195912000001"/>
    <n v="12.150195912000001"/>
    <n v="72.398903304000001"/>
    <n v="12.150195912000001"/>
    <n v="72.398903304000001"/>
    <n v="72.398903304000001"/>
    <n v="72.398903304000001"/>
    <n v="72.398903304000001"/>
    <n v="72.398903304000001"/>
    <n v="72.398903304000001"/>
    <n v="72.398903304000001"/>
    <n v="72.398903304000001"/>
    <n v="72.398903304000001"/>
    <n v="72.398903304000001"/>
    <n v="72.398903304000001"/>
    <n v="139.08743482455"/>
    <n v="72.398903304000001"/>
    <n v="139.08743482455"/>
    <n v="139.08743482455"/>
    <n v="139.08743482455"/>
    <n v="139.08743482455"/>
    <n v="139.08743482455"/>
    <n v="139.08743482455"/>
    <n v="139.08743482455"/>
    <n v="139.08743482455"/>
    <n v="139.08743482455"/>
    <n v="139.08743482455"/>
    <n v="139.08743482455"/>
    <n v="213.8758164022"/>
    <n v="139.08743482455"/>
    <n v="213.8758164022"/>
    <n v="213.8758164022"/>
    <n v="213.8758164022"/>
    <n v="213.8758164022"/>
    <n v="213.8758164022"/>
    <n v="213.8758164022"/>
    <n v="213.8758164022"/>
    <n v="213.8758164022"/>
    <n v="213.8758164022"/>
    <n v="213.8758164022"/>
    <n v="213.8758164022"/>
    <n v="410.503754187867"/>
    <n v="213.8758164022"/>
    <n v="410.503754187867"/>
    <n v="410.503754187867"/>
    <n v="410.503754187867"/>
    <n v="410.503754187867"/>
    <n v="410.503754187867"/>
    <n v="410.503754187867"/>
    <n v="410.503754187867"/>
    <n v="410.503754187867"/>
    <n v="410.503754187867"/>
    <n v="410.503754187867"/>
    <n v="410.503754187867"/>
    <n v="410.503754187867"/>
    <n v="410.503754187867"/>
  </r>
  <r>
    <s v="DE Florida"/>
    <x v="32"/>
    <s v="Regulated &amp; Renewable Energy"/>
    <s v="PEF Fossil Hydro Maintenance Hines 1 Other BG-343"/>
    <s v="AFUDC Not Eligible"/>
    <s v="Maintenance"/>
    <s v="Maintenance"/>
    <s v="Fossil Hydro"/>
    <s v="BG - Other Production Plant"/>
    <s v="~"/>
    <s v="PEF Hines 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.44496752000006"/>
    <n v="0"/>
    <n v="160.44496752000006"/>
    <n v="160.44496752000006"/>
    <n v="160.44496752000006"/>
    <n v="160.44496752000006"/>
    <n v="160.44496752000006"/>
    <n v="160.44496752000006"/>
    <n v="160.44496752000006"/>
    <n v="160.44496752000006"/>
    <n v="160.44496752000006"/>
    <n v="160.44496752000006"/>
    <n v="160.44496752000006"/>
    <n v="956.03723328000035"/>
    <n v="160.44496752000006"/>
    <n v="956.03723328000035"/>
    <n v="956.03723328000035"/>
    <n v="956.03723328000035"/>
    <n v="956.03723328000035"/>
    <n v="956.03723328000035"/>
    <n v="956.03723328000035"/>
    <n v="956.03723328000035"/>
    <n v="956.03723328000035"/>
    <n v="956.03723328000035"/>
    <n v="956.03723328000035"/>
    <n v="956.03723328000035"/>
    <n v="1836.6682408783204"/>
    <n v="956.03723328000035"/>
    <n v="1836.6682408783204"/>
    <n v="1836.6682408783204"/>
    <n v="1836.6682408783204"/>
    <n v="1836.6682408783204"/>
    <n v="1836.6682408783204"/>
    <n v="1836.6682408783204"/>
    <n v="1836.6682408783204"/>
    <n v="1836.6682408783204"/>
    <n v="1836.6682408783204"/>
    <n v="1836.6682408783204"/>
    <n v="1836.6682408783204"/>
    <n v="2824.2588553916803"/>
    <n v="1836.6682408783204"/>
    <n v="2824.2588553916803"/>
    <n v="2824.2588553916803"/>
    <n v="2824.2588553916803"/>
    <n v="2824.2588553916803"/>
    <n v="2824.2588553916803"/>
    <n v="2824.2588553916803"/>
    <n v="2824.2588553916803"/>
    <n v="2824.2588553916803"/>
    <n v="2824.2588553916803"/>
    <n v="2824.2588553916803"/>
    <n v="2824.2588553916803"/>
    <n v="5420.7571591639498"/>
    <n v="2824.2588553916803"/>
    <n v="5420.7571591639498"/>
    <n v="5420.7571591639498"/>
    <n v="5420.7571591639498"/>
    <n v="5420.7571591639498"/>
    <n v="5420.7571591639498"/>
    <n v="5420.7571591639498"/>
    <n v="5420.7571591639498"/>
    <n v="5420.7571591639498"/>
    <n v="5420.7571591639498"/>
    <n v="5420.7571591639498"/>
    <n v="5420.7571591639498"/>
    <n v="5420.7571591639498"/>
    <n v="5420.7571591639498"/>
  </r>
  <r>
    <s v="DE Florida"/>
    <x v="32"/>
    <s v="Regulated &amp; Renewable Energy"/>
    <s v="PEF Fossil Hydro Maintenance Hines 1 Other BG-344"/>
    <s v="AFUDC Not Eligible"/>
    <s v="Maintenance"/>
    <s v="Maintenance"/>
    <s v="Fossil Hydro"/>
    <s v="BG - Other Production Plant"/>
    <s v="~"/>
    <s v="PEF Hines 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266322335999991"/>
    <n v="0"/>
    <n v="30.266322335999991"/>
    <n v="30.266322335999991"/>
    <n v="30.266322335999991"/>
    <n v="30.266322335999991"/>
    <n v="30.266322335999991"/>
    <n v="30.266322335999991"/>
    <n v="30.266322335999991"/>
    <n v="30.266322335999991"/>
    <n v="30.266322335999991"/>
    <n v="30.266322335999991"/>
    <n v="30.266322335999991"/>
    <n v="180.34676637600003"/>
    <n v="30.266322335999991"/>
    <n v="180.34676637600003"/>
    <n v="180.34676637600003"/>
    <n v="180.34676637600003"/>
    <n v="180.34676637600003"/>
    <n v="180.34676637600003"/>
    <n v="180.34676637600003"/>
    <n v="180.34676637600003"/>
    <n v="180.34676637600003"/>
    <n v="180.34676637600003"/>
    <n v="180.34676637600003"/>
    <n v="180.34676637600003"/>
    <n v="346.46891000502001"/>
    <n v="180.34676637600003"/>
    <n v="346.46891000502001"/>
    <n v="346.46891000502001"/>
    <n v="346.46891000502001"/>
    <n v="346.46891000502001"/>
    <n v="346.46891000502001"/>
    <n v="346.46891000502001"/>
    <n v="346.46891000502001"/>
    <n v="346.46891000502001"/>
    <n v="346.46891000502001"/>
    <n v="346.46891000502001"/>
    <n v="346.46891000502001"/>
    <n v="532.76790299447998"/>
    <n v="346.46891000502001"/>
    <n v="532.76790299447998"/>
    <n v="532.76790299447998"/>
    <n v="532.76790299447998"/>
    <n v="532.76790299447998"/>
    <n v="532.76790299447998"/>
    <n v="532.76790299447998"/>
    <n v="532.76790299447998"/>
    <n v="532.76790299447998"/>
    <n v="532.76790299447998"/>
    <n v="532.76790299447998"/>
    <n v="532.76790299447998"/>
    <n v="1022.57107870608"/>
    <n v="532.76790299447998"/>
    <n v="1022.57107870608"/>
    <n v="1022.57107870608"/>
    <n v="1022.57107870608"/>
    <n v="1022.57107870608"/>
    <n v="1022.57107870608"/>
    <n v="1022.57107870608"/>
    <n v="1022.57107870608"/>
    <n v="1022.57107870608"/>
    <n v="1022.57107870608"/>
    <n v="1022.57107870608"/>
    <n v="1022.57107870608"/>
    <n v="1022.57107870608"/>
    <n v="1022.57107870608"/>
  </r>
  <r>
    <s v="DE Florida"/>
    <x v="32"/>
    <s v="Regulated &amp; Renewable Energy"/>
    <s v="PEF Fossil Hydro Maintenance Hines 1 Other BG-345"/>
    <s v="AFUDC Not Eligible"/>
    <s v="Maintenance"/>
    <s v="Maintenance"/>
    <s v="Fossil Hydro"/>
    <s v="BG - Other Production Plant"/>
    <s v="~"/>
    <s v="PEF Hines 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.207714404000004"/>
    <n v="0"/>
    <n v="31.207714404000004"/>
    <n v="31.207714404000004"/>
    <n v="31.207714404000004"/>
    <n v="31.207714404000004"/>
    <n v="31.207714404000004"/>
    <n v="31.207714404000004"/>
    <n v="31.207714404000004"/>
    <n v="31.207714404000004"/>
    <n v="31.207714404000004"/>
    <n v="31.207714404000004"/>
    <n v="31.207714404000004"/>
    <n v="185.95620296400003"/>
    <n v="31.207714404000004"/>
    <n v="185.95620296400003"/>
    <n v="185.95620296400003"/>
    <n v="185.95620296400003"/>
    <n v="185.95620296400003"/>
    <n v="185.95620296400003"/>
    <n v="185.95620296400003"/>
    <n v="185.95620296400003"/>
    <n v="185.95620296400003"/>
    <n v="185.95620296400003"/>
    <n v="185.95620296400003"/>
    <n v="185.95620296400003"/>
    <n v="357.24534600138003"/>
    <n v="185.95620296400003"/>
    <n v="357.24534600138003"/>
    <n v="357.24534600138003"/>
    <n v="357.24534600138003"/>
    <n v="357.24534600138003"/>
    <n v="357.24534600138003"/>
    <n v="357.24534600138003"/>
    <n v="357.24534600138003"/>
    <n v="357.24534600138003"/>
    <n v="357.24534600138003"/>
    <n v="357.24534600138003"/>
    <n v="357.24534600138003"/>
    <n v="549.33891137911996"/>
    <n v="357.24534600138003"/>
    <n v="549.33891137911996"/>
    <n v="549.33891137911996"/>
    <n v="549.33891137911996"/>
    <n v="549.33891137911996"/>
    <n v="549.33891137911996"/>
    <n v="549.33891137911996"/>
    <n v="549.33891137911996"/>
    <n v="549.33891137911996"/>
    <n v="549.33891137911996"/>
    <n v="549.33891137911996"/>
    <n v="549.33891137911996"/>
    <n v="1054.3767371128529"/>
    <n v="549.33891137911996"/>
    <n v="1054.3767371128529"/>
    <n v="1054.3767371128529"/>
    <n v="1054.3767371128529"/>
    <n v="1054.3767371128529"/>
    <n v="1054.3767371128529"/>
    <n v="1054.3767371128529"/>
    <n v="1054.3767371128529"/>
    <n v="1054.3767371128529"/>
    <n v="1054.3767371128529"/>
    <n v="1054.3767371128529"/>
    <n v="1054.3767371128529"/>
    <n v="1054.3767371128529"/>
    <n v="1054.3767371128529"/>
  </r>
  <r>
    <s v="DE Florida"/>
    <x v="32"/>
    <s v="Regulated &amp; Renewable Energy"/>
    <s v="PEF Fossil Hydro Maintenance Hines 1 Other BG-346"/>
    <s v="AFUDC Not Eligible"/>
    <s v="Maintenance"/>
    <s v="Maintenance"/>
    <s v="Fossil Hydro"/>
    <s v="BG - Other Production Plant"/>
    <s v="~"/>
    <s v="PEF Hines 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0065657240000006"/>
    <n v="0"/>
    <n v="7.0065657240000006"/>
    <n v="7.0065657240000006"/>
    <n v="7.0065657240000006"/>
    <n v="7.0065657240000006"/>
    <n v="7.0065657240000006"/>
    <n v="7.0065657240000006"/>
    <n v="7.0065657240000006"/>
    <n v="7.0065657240000006"/>
    <n v="7.0065657240000006"/>
    <n v="7.0065657240000006"/>
    <n v="7.0065657240000006"/>
    <n v="41.749752647999998"/>
    <n v="7.0065657240000006"/>
    <n v="41.749752647999998"/>
    <n v="41.749752647999998"/>
    <n v="41.749752647999998"/>
    <n v="41.749752647999998"/>
    <n v="41.749752647999998"/>
    <n v="41.749752647999998"/>
    <n v="41.749752647999998"/>
    <n v="41.749752647999998"/>
    <n v="41.749752647999998"/>
    <n v="41.749752647999998"/>
    <n v="41.749752647999998"/>
    <n v="80.20654643732999"/>
    <n v="41.749752647999998"/>
    <n v="80.20654643732999"/>
    <n v="80.20654643732999"/>
    <n v="80.20654643732999"/>
    <n v="80.20654643732999"/>
    <n v="80.20654643732999"/>
    <n v="80.20654643732999"/>
    <n v="80.20654643732999"/>
    <n v="80.20654643732999"/>
    <n v="80.20654643732999"/>
    <n v="80.20654643732999"/>
    <n v="80.20654643732999"/>
    <n v="123.33422225491999"/>
    <n v="80.20654643732999"/>
    <n v="123.33422225491999"/>
    <n v="123.33422225491999"/>
    <n v="123.33422225491999"/>
    <n v="123.33422225491999"/>
    <n v="123.33422225491999"/>
    <n v="123.33422225491999"/>
    <n v="123.33422225491999"/>
    <n v="123.33422225491999"/>
    <n v="123.33422225491999"/>
    <n v="123.33422225491999"/>
    <n v="123.33422225491999"/>
    <n v="236.72223491965298"/>
    <n v="123.33422225491999"/>
    <n v="236.72223491965298"/>
    <n v="236.72223491965298"/>
    <n v="236.72223491965298"/>
    <n v="236.72223491965298"/>
    <n v="236.72223491965298"/>
    <n v="236.72223491965298"/>
    <n v="236.72223491965298"/>
    <n v="236.72223491965298"/>
    <n v="236.72223491965298"/>
    <n v="236.72223491965298"/>
    <n v="236.72223491965298"/>
    <n v="236.72223491965298"/>
    <n v="236.72223491965298"/>
  </r>
  <r>
    <s v="DE Florida"/>
    <x v="32"/>
    <s v="Regulated &amp; Renewable Energy"/>
    <s v="PEF Fossil Hydro Maintenance Hines 2 BG-341"/>
    <s v="AFUDC Not Eligible"/>
    <s v="Maintenance"/>
    <s v="Maintenance"/>
    <s v="Fossil Hydro"/>
    <s v="BG - Other Production Plant"/>
    <s v="~"/>
    <s v="PEF Hines 2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97.0780185597735"/>
    <n v="1733.632162840895"/>
    <n v="1733.632162840895"/>
    <n v="0"/>
    <n v="1733.632162840895"/>
    <n v="1733.632162840895"/>
    <n v="1733.632162840895"/>
    <n v="1750.1568618363951"/>
    <n v="1932.481149384985"/>
    <n v="1932.481149384985"/>
    <n v="1932.481149384985"/>
    <n v="1932.481149384985"/>
    <n v="1932.481149384985"/>
    <n v="1932.481149384985"/>
    <n v="2169.9564607118077"/>
    <n v="2169.9564607118077"/>
    <n v="1733.632162840895"/>
    <n v="2169.9564607118077"/>
    <n v="2169.9564607118077"/>
    <n v="2169.9564607118077"/>
    <n v="2195.2132382183727"/>
    <n v="2195.2132382183727"/>
    <n v="2195.2132382183727"/>
    <n v="2195.2132382183727"/>
    <n v="5499.1076981037595"/>
    <n v="5820.8725224459249"/>
    <n v="5820.8725224459249"/>
    <n v="5820.8725224459249"/>
    <n v="5820.8725224459249"/>
    <n v="2169.9564607118077"/>
    <n v="5820.8725224459249"/>
    <n v="5820.8725224459249"/>
    <n v="5820.8725224459249"/>
    <n v="5820.8725224459249"/>
    <n v="5820.8725224459249"/>
    <n v="5907.1499331259247"/>
    <n v="5907.1499331259247"/>
    <n v="5907.1499331259247"/>
    <n v="5907.1499331259247"/>
    <n v="5907.1499331259247"/>
    <n v="5907.1499331259247"/>
    <n v="5907.1499331259247"/>
    <n v="5820.8725224459249"/>
    <n v="5907.1499331259247"/>
    <n v="5907.1499331259247"/>
    <n v="5907.1499331259247"/>
    <n v="5907.1499331259247"/>
    <n v="6085.9364475352331"/>
    <n v="6359.9398250701406"/>
    <n v="6359.9398250701406"/>
    <n v="6359.9398250701406"/>
    <n v="6359.9398250701406"/>
    <n v="6359.9398250701406"/>
    <n v="6359.9398250701406"/>
    <n v="6666.3893136094566"/>
    <n v="5907.1499331259247"/>
    <n v="6666.3893136094566"/>
    <n v="6666.3893136094566"/>
    <n v="6666.3893136094566"/>
    <n v="6666.3893136094566"/>
    <n v="6666.3893136094566"/>
    <n v="6666.3893136094566"/>
    <n v="6666.3893136094566"/>
    <n v="6666.3893136094566"/>
    <n v="6666.3893136094566"/>
    <n v="6666.3893136094566"/>
    <n v="6666.3893136094566"/>
    <n v="6666.3893136094566"/>
    <n v="6666.3893136094566"/>
  </r>
  <r>
    <s v="DE Florida"/>
    <x v="32"/>
    <s v="Regulated &amp; Renewable Energy"/>
    <s v="PEF Fossil Hydro Maintenance Hines 2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.74507958765128"/>
    <n v="283.70027095819938"/>
    <n v="283.70027095819938"/>
    <n v="0"/>
    <n v="283.70027095819938"/>
    <n v="283.70027095819938"/>
    <n v="283.70027095819938"/>
    <n v="294.58948868809938"/>
    <n v="322.76371849634148"/>
    <n v="322.76371849634148"/>
    <n v="322.76371849634148"/>
    <n v="322.76371849634148"/>
    <n v="322.76371849634148"/>
    <n v="322.76371849634148"/>
    <n v="346.11216176471464"/>
    <n v="346.11216176471464"/>
    <n v="283.70027095819938"/>
    <n v="346.11216176471464"/>
    <n v="346.11216176471464"/>
    <n v="346.11216176471464"/>
    <n v="362.75550301173809"/>
    <n v="362.75550301173809"/>
    <n v="362.75550301173809"/>
    <n v="362.75550301173809"/>
    <n v="1208.4097015780526"/>
    <n v="1338.39989930964"/>
    <n v="1338.39989930964"/>
    <n v="1338.39989930964"/>
    <n v="1338.39989930964"/>
    <n v="346.11216176471464"/>
    <n v="1338.39989930964"/>
    <n v="1338.39989930964"/>
    <n v="1338.39989930964"/>
    <n v="1338.39989930964"/>
    <n v="1338.39989930964"/>
    <n v="1393.922427491751"/>
    <n v="1393.922427491751"/>
    <n v="1393.922427491751"/>
    <n v="1393.922427491751"/>
    <n v="1393.922427491751"/>
    <n v="1393.922427491751"/>
    <n v="1393.922427491751"/>
    <n v="1338.39989930964"/>
    <n v="1393.922427491751"/>
    <n v="1393.922427491751"/>
    <n v="1393.922427491751"/>
    <n v="1393.922427491751"/>
    <n v="1510.8132135901421"/>
    <n v="1689.6741564860781"/>
    <n v="1689.6741564860781"/>
    <n v="1689.6741564860781"/>
    <n v="1689.6741564860781"/>
    <n v="1689.6741564860781"/>
    <n v="1689.6741564860781"/>
    <n v="1890.6517161032459"/>
    <n v="1393.922427491751"/>
    <n v="1890.6517161032459"/>
    <n v="1890.6517161032459"/>
    <n v="1890.6517161032459"/>
    <n v="1890.6517161032459"/>
    <n v="1890.6517161032459"/>
    <n v="1890.6517161032459"/>
    <n v="1890.6517161032459"/>
    <n v="1890.6517161032459"/>
    <n v="1890.6517161032459"/>
    <n v="1890.6517161032459"/>
    <n v="1890.6517161032459"/>
    <n v="1890.6517161032459"/>
    <n v="1890.6517161032459"/>
  </r>
  <r>
    <s v="DE Florida"/>
    <x v="32"/>
    <s v="Regulated &amp; Renewable Energy"/>
    <s v="PEF Fossil Hydro Maintenance Hines 2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07.4686812488867"/>
    <n v="3452.9779250461447"/>
    <n v="3452.9779250461447"/>
    <n v="0"/>
    <n v="3452.9779250461447"/>
    <n v="3452.9779250461447"/>
    <n v="3452.9779250461447"/>
    <n v="3585.5129709781449"/>
    <n v="3928.4276719562454"/>
    <n v="3928.4276719562454"/>
    <n v="3928.4276719562454"/>
    <n v="3928.4276719562454"/>
    <n v="3928.4276719562454"/>
    <n v="3928.4276719562454"/>
    <n v="4212.6066715658853"/>
    <n v="4212.6066715658853"/>
    <n v="3452.9779250461447"/>
    <n v="4212.6066715658853"/>
    <n v="4212.6066715658853"/>
    <n v="4212.6066715658853"/>
    <n v="4415.1772466100047"/>
    <n v="4415.1772466100047"/>
    <n v="4415.1772466100047"/>
    <n v="4415.1772466100047"/>
    <n v="14707.849829558352"/>
    <n v="16289.994705960979"/>
    <n v="16289.994705960979"/>
    <n v="16289.994705960979"/>
    <n v="16289.994705960979"/>
    <n v="4212.6066715658853"/>
    <n v="16289.994705960979"/>
    <n v="16289.994705960979"/>
    <n v="16289.994705960979"/>
    <n v="16289.994705960979"/>
    <n v="16289.994705960979"/>
    <n v="16965.774126797383"/>
    <n v="16965.774126797383"/>
    <n v="16965.774126797383"/>
    <n v="16965.774126797383"/>
    <n v="16965.774126797383"/>
    <n v="16965.774126797383"/>
    <n v="16965.774126797383"/>
    <n v="16289.994705960979"/>
    <n v="16965.774126797383"/>
    <n v="16965.774126797383"/>
    <n v="16965.774126797383"/>
    <n v="16965.774126797383"/>
    <n v="18388.478705255777"/>
    <n v="20565.436947654631"/>
    <n v="20565.436947654631"/>
    <n v="20565.436947654631"/>
    <n v="20565.436947654631"/>
    <n v="20565.436947654631"/>
    <n v="20565.436947654631"/>
    <n v="23011.579477732714"/>
    <n v="16965.774126797383"/>
    <n v="23011.579477732714"/>
    <n v="23011.579477732714"/>
    <n v="23011.579477732714"/>
    <n v="23011.579477732714"/>
    <n v="23011.579477732714"/>
    <n v="23011.579477732714"/>
    <n v="23011.579477732714"/>
    <n v="23011.579477732714"/>
    <n v="23011.579477732714"/>
    <n v="23011.579477732714"/>
    <n v="23011.579477732714"/>
    <n v="23011.579477732714"/>
    <n v="23011.579477732714"/>
  </r>
  <r>
    <s v="DE Florida"/>
    <x v="32"/>
    <s v="Regulated &amp; Renewable Energy"/>
    <s v="PEF Fossil Hydro Maintenance Hines 2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00.18215087566568"/>
    <n v="835.38547731503104"/>
    <n v="835.38547731503104"/>
    <n v="0"/>
    <n v="835.38547731503104"/>
    <n v="835.38547731503104"/>
    <n v="835.38547731503104"/>
    <n v="867.4499315369311"/>
    <n v="950.411933430153"/>
    <n v="950.411933430153"/>
    <n v="950.411933430153"/>
    <n v="950.411933430153"/>
    <n v="950.411933430153"/>
    <n v="950.411933430153"/>
    <n v="1019.1638960505436"/>
    <n v="1019.1638960505436"/>
    <n v="835.38547731503104"/>
    <n v="1019.1638960505436"/>
    <n v="1019.1638960505436"/>
    <n v="1019.1638960505436"/>
    <n v="1068.1721676447978"/>
    <n v="1068.1721676447978"/>
    <n v="1068.1721676447978"/>
    <n v="1068.1721676447978"/>
    <n v="3558.2975146258718"/>
    <n v="3941.0687420935633"/>
    <n v="3941.0687420935633"/>
    <n v="3941.0687420935633"/>
    <n v="3941.0687420935633"/>
    <n v="1019.1638960505436"/>
    <n v="3941.0687420935633"/>
    <n v="3941.0687420935633"/>
    <n v="3941.0687420935633"/>
    <n v="3941.0687420935633"/>
    <n v="3941.0687420935633"/>
    <n v="4104.5613873501088"/>
    <n v="4104.5613873501088"/>
    <n v="4104.5613873501088"/>
    <n v="4104.5613873501088"/>
    <n v="4104.5613873501088"/>
    <n v="4104.5613873501088"/>
    <n v="4104.5613873501088"/>
    <n v="3941.0687420935633"/>
    <n v="4104.5613873501088"/>
    <n v="4104.5613873501088"/>
    <n v="4104.5613873501088"/>
    <n v="4104.5613873501088"/>
    <n v="4448.7585584949957"/>
    <n v="4975.4336604809987"/>
    <n v="4975.4336604809987"/>
    <n v="4975.4336604809987"/>
    <n v="4975.4336604809987"/>
    <n v="4975.4336604809987"/>
    <n v="4975.4336604809987"/>
    <n v="5567.2324712454865"/>
    <n v="4104.5613873501088"/>
    <n v="5567.2324712454865"/>
    <n v="5567.2324712454865"/>
    <n v="5567.2324712454865"/>
    <n v="5567.2324712454865"/>
    <n v="5567.2324712454865"/>
    <n v="5567.2324712454865"/>
    <n v="5567.2324712454865"/>
    <n v="5567.2324712454865"/>
    <n v="5567.2324712454865"/>
    <n v="5567.2324712454865"/>
    <n v="5567.2324712454865"/>
    <n v="5567.2324712454865"/>
    <n v="5567.2324712454865"/>
  </r>
  <r>
    <s v="DE Florida"/>
    <x v="32"/>
    <s v="Regulated &amp; Renewable Energy"/>
    <s v="PEF Fossil Hydro Maintenance Hines 2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7.59130279426131"/>
    <n v="425.52293207443267"/>
    <n v="425.52293207443267"/>
    <n v="0"/>
    <n v="425.52293207443267"/>
    <n v="425.52293207443267"/>
    <n v="425.52293207443267"/>
    <n v="441.85570412563266"/>
    <n v="484.11432036329035"/>
    <n v="484.11432036329035"/>
    <n v="484.11432036329035"/>
    <n v="484.11432036329035"/>
    <n v="484.11432036329035"/>
    <n v="484.11432036329035"/>
    <n v="519.1347241344082"/>
    <n v="519.1347241344082"/>
    <n v="425.52293207443267"/>
    <n v="519.1347241344082"/>
    <n v="519.1347241344082"/>
    <n v="519.1347241344082"/>
    <n v="544.09823205836585"/>
    <n v="544.09823205836585"/>
    <n v="544.09823205836585"/>
    <n v="544.09823205836585"/>
    <n v="1812.5016008213952"/>
    <n v="2007.4750578545891"/>
    <n v="2007.4750578545891"/>
    <n v="2007.4750578545891"/>
    <n v="2007.4750578545891"/>
    <n v="519.1347241344082"/>
    <n v="2007.4750578545891"/>
    <n v="2007.4750578545891"/>
    <n v="2007.4750578545891"/>
    <n v="2007.4750578545891"/>
    <n v="2007.4750578545891"/>
    <n v="2090.753751619548"/>
    <n v="2090.753751619548"/>
    <n v="2090.753751619548"/>
    <n v="2090.753751619548"/>
    <n v="2090.753751619548"/>
    <n v="2090.753751619548"/>
    <n v="2090.753751619548"/>
    <n v="2007.4750578545891"/>
    <n v="2090.753751619548"/>
    <n v="2090.753751619548"/>
    <n v="2090.753751619548"/>
    <n v="2090.753751619548"/>
    <n v="2266.0780190738878"/>
    <n v="2534.3513754240025"/>
    <n v="2534.3513754240025"/>
    <n v="2534.3513754240025"/>
    <n v="2534.3513754240025"/>
    <n v="2534.3513754240025"/>
    <n v="2534.3513754240025"/>
    <n v="2835.796863937946"/>
    <n v="2090.753751619548"/>
    <n v="2835.796863937946"/>
    <n v="2835.796863937946"/>
    <n v="2835.796863937946"/>
    <n v="2835.796863937946"/>
    <n v="2835.796863937946"/>
    <n v="2835.796863937946"/>
    <n v="2835.796863937946"/>
    <n v="2835.796863937946"/>
    <n v="2835.796863937946"/>
    <n v="2835.796863937946"/>
    <n v="2835.796863937946"/>
    <n v="2835.796863937946"/>
    <n v="2835.796863937946"/>
  </r>
  <r>
    <s v="DE Florida"/>
    <x v="32"/>
    <s v="Regulated &amp; Renewable Energy"/>
    <s v="PEF Fossil Hydro Maintenance Hines 2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.94930693375872"/>
    <n v="66.762701765293869"/>
    <n v="66.762701765293869"/>
    <n v="0"/>
    <n v="66.762701765293869"/>
    <n v="66.762701765293869"/>
    <n v="66.762701765293869"/>
    <n v="69.325242834793869"/>
    <n v="75.955436368982163"/>
    <n v="75.955436368982163"/>
    <n v="75.955436368982163"/>
    <n v="75.955436368982163"/>
    <n v="75.955436368982163"/>
    <n v="75.955436368982163"/>
    <n v="81.449985772637675"/>
    <n v="81.449985772637675"/>
    <n v="66.762701765293869"/>
    <n v="81.449985772637675"/>
    <n v="81.449985772637675"/>
    <n v="81.449985772637675"/>
    <n v="85.366596870729353"/>
    <n v="85.366596870729353"/>
    <n v="85.366596870729353"/>
    <n v="85.366596870729353"/>
    <n v="284.37155974037142"/>
    <n v="314.96166728810505"/>
    <n v="314.96166728810505"/>
    <n v="314.96166728810505"/>
    <n v="314.96166728810505"/>
    <n v="81.449985772637675"/>
    <n v="314.96166728810505"/>
    <n v="314.96166728810505"/>
    <n v="314.96166728810505"/>
    <n v="314.96166728810505"/>
    <n v="314.96166728810505"/>
    <n v="328.02734038769717"/>
    <n v="328.02734038769717"/>
    <n v="328.02734038769717"/>
    <n v="328.02734038769717"/>
    <n v="328.02734038769717"/>
    <n v="328.02734038769717"/>
    <n v="328.02734038769717"/>
    <n v="314.96166728810505"/>
    <n v="328.02734038769717"/>
    <n v="328.02734038769717"/>
    <n v="328.02734038769717"/>
    <n v="328.02734038769717"/>
    <n v="355.53503090959799"/>
    <n v="397.62578953182708"/>
    <n v="397.62578953182708"/>
    <n v="397.62578953182708"/>
    <n v="397.62578953182708"/>
    <n v="397.62578953182708"/>
    <n v="397.62578953182708"/>
    <n v="444.92201941280041"/>
    <n v="328.02734038769717"/>
    <n v="444.92201941280041"/>
    <n v="444.92201941280041"/>
    <n v="444.92201941280041"/>
    <n v="444.92201941280041"/>
    <n v="444.92201941280041"/>
    <n v="444.92201941280041"/>
    <n v="444.92201941280041"/>
    <n v="444.92201941280041"/>
    <n v="444.92201941280041"/>
    <n v="444.92201941280041"/>
    <n v="444.92201941280041"/>
    <n v="444.92201941280041"/>
    <n v="444.92201941280041"/>
  </r>
  <r>
    <s v="DE Florida"/>
    <x v="32"/>
    <s v="Regulated &amp; Renewable Energy"/>
    <s v="PEF Fossil Hydro Maintenance Hines 2 Other BG-341"/>
    <s v="AFUDC Not Eligible"/>
    <s v="Maintenance"/>
    <s v="Maintenance"/>
    <s v="Fossil Hydro"/>
    <s v="BG - Other Production Plant"/>
    <s v="~"/>
    <s v="PEF Hines 2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.216285880499967"/>
    <n v="0"/>
    <n v="22.216285880499967"/>
    <n v="22.216285880499967"/>
    <n v="22.216285880499967"/>
    <n v="22.216285880499967"/>
    <n v="22.216285880499967"/>
    <n v="22.216285880499967"/>
    <n v="22.216285880499967"/>
    <n v="22.216285880499967"/>
    <n v="22.216285880499967"/>
    <n v="22.216285880499967"/>
    <n v="22.216285880499967"/>
    <n v="132.37932494049994"/>
    <n v="22.216285880499967"/>
    <n v="132.37932494049994"/>
    <n v="132.37932494049994"/>
    <n v="132.37932494049994"/>
    <n v="132.37932494049994"/>
    <n v="132.37932494049994"/>
    <n v="132.37932494049994"/>
    <n v="132.37932494049994"/>
    <n v="132.37932494049994"/>
    <n v="132.37932494049994"/>
    <n v="132.37932494049994"/>
    <n v="132.37932494049994"/>
    <n v="254.31739834049995"/>
    <n v="132.37932494049994"/>
    <n v="254.31739834049995"/>
    <n v="254.31739834049995"/>
    <n v="254.31739834049995"/>
    <n v="254.31739834049995"/>
    <n v="254.31739834049995"/>
    <n v="254.31739834049995"/>
    <n v="254.31739834049995"/>
    <n v="254.31739834049995"/>
    <n v="254.31739834049995"/>
    <n v="254.31739834049995"/>
    <n v="254.31739834049995"/>
    <n v="391.06581604049995"/>
    <n v="254.31739834049995"/>
    <n v="391.06581604049995"/>
    <n v="391.06581604049995"/>
    <n v="391.06581604049995"/>
    <n v="391.06581604049995"/>
    <n v="391.06581604049995"/>
    <n v="391.06581604049995"/>
    <n v="391.06581604049995"/>
    <n v="391.06581604049995"/>
    <n v="391.06581604049995"/>
    <n v="391.06581604049995"/>
    <n v="391.06581604049995"/>
    <n v="750.59437904049992"/>
    <n v="391.06581604049995"/>
    <n v="750.59437904049992"/>
    <n v="750.59437904049992"/>
    <n v="750.59437904049992"/>
    <n v="750.59437904049992"/>
    <n v="750.59437904049992"/>
    <n v="750.59437904049992"/>
    <n v="750.59437904049992"/>
    <n v="750.59437904049992"/>
    <n v="750.59437904049992"/>
    <n v="750.59437904049992"/>
    <n v="750.59437904049992"/>
    <n v="750.59437904049992"/>
    <n v="750.59437904049992"/>
  </r>
  <r>
    <s v="DE Florida"/>
    <x v="32"/>
    <s v="Regulated &amp; Renewable Energy"/>
    <s v="PEF Fossil Hydro Maintenance Hines 2 Other BG-342"/>
    <s v="AFUDC Not Eligible"/>
    <s v="Maintenance"/>
    <s v="Maintenance"/>
    <s v="Fossil Hydro"/>
    <s v="BG - Other Production Plant"/>
    <s v="~"/>
    <s v="PEF Hines 2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6397809829"/>
    <n v="0"/>
    <n v="14.6397809829"/>
    <n v="14.6397809829"/>
    <n v="14.6397809829"/>
    <n v="14.6397809829"/>
    <n v="14.6397809829"/>
    <n v="14.6397809829"/>
    <n v="14.6397809829"/>
    <n v="14.6397809829"/>
    <n v="14.6397809829"/>
    <n v="14.6397809829"/>
    <n v="14.6397809829"/>
    <n v="87.233497722900012"/>
    <n v="14.6397809829"/>
    <n v="87.233497722900012"/>
    <n v="87.233497722900012"/>
    <n v="87.233497722900012"/>
    <n v="87.233497722900012"/>
    <n v="87.233497722900012"/>
    <n v="87.233497722900012"/>
    <n v="87.233497722900012"/>
    <n v="87.233497722900012"/>
    <n v="87.233497722900012"/>
    <n v="87.233497722900012"/>
    <n v="87.233497722900012"/>
    <n v="167.58656382290002"/>
    <n v="87.233497722900012"/>
    <n v="167.58656382290002"/>
    <n v="167.58656382290002"/>
    <n v="167.58656382290002"/>
    <n v="167.58656382290002"/>
    <n v="167.58656382290002"/>
    <n v="167.58656382290002"/>
    <n v="167.58656382290002"/>
    <n v="167.58656382290002"/>
    <n v="167.58656382290002"/>
    <n v="167.58656382290002"/>
    <n v="167.58656382290002"/>
    <n v="257.69914587290003"/>
    <n v="167.58656382290002"/>
    <n v="257.69914587290003"/>
    <n v="257.69914587290003"/>
    <n v="257.69914587290003"/>
    <n v="257.69914587290003"/>
    <n v="257.69914587290003"/>
    <n v="257.69914587290003"/>
    <n v="257.69914587290003"/>
    <n v="257.69914587290003"/>
    <n v="257.69914587290003"/>
    <n v="257.69914587290003"/>
    <n v="257.69914587290003"/>
    <n v="494.6163086729"/>
    <n v="257.69914587290003"/>
    <n v="494.6163086729"/>
    <n v="494.6163086729"/>
    <n v="494.6163086729"/>
    <n v="494.6163086729"/>
    <n v="494.6163086729"/>
    <n v="494.6163086729"/>
    <n v="494.6163086729"/>
    <n v="494.6163086729"/>
    <n v="494.6163086729"/>
    <n v="494.6163086729"/>
    <n v="494.6163086729"/>
    <n v="494.6163086729"/>
    <n v="494.6163086729"/>
  </r>
  <r>
    <s v="DE Florida"/>
    <x v="32"/>
    <s v="Regulated &amp; Renewable Energy"/>
    <s v="PEF Fossil Hydro Maintenance Hines 2 Other BG-343"/>
    <s v="AFUDC Not Eligible"/>
    <s v="Maintenance"/>
    <s v="Maintenance"/>
    <s v="Fossil Hydro"/>
    <s v="BG - Other Production Plant"/>
    <s v="~"/>
    <s v="PEF Hines 2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8.18396997199955"/>
    <n v="0"/>
    <n v="178.18396997199955"/>
    <n v="178.18396997199955"/>
    <n v="178.18396997199955"/>
    <n v="178.18396997199955"/>
    <n v="178.18396997199955"/>
    <n v="178.18396997199955"/>
    <n v="178.18396997199955"/>
    <n v="178.18396997199955"/>
    <n v="178.18396997199955"/>
    <n v="178.18396997199955"/>
    <n v="178.18396997199955"/>
    <n v="1061.7379424919995"/>
    <n v="178.18396997199955"/>
    <n v="1061.7379424919995"/>
    <n v="1061.7379424919995"/>
    <n v="1061.7379424919995"/>
    <n v="1061.7379424919995"/>
    <n v="1061.7379424919995"/>
    <n v="1061.7379424919995"/>
    <n v="1061.7379424919995"/>
    <n v="1061.7379424919995"/>
    <n v="1061.7379424919995"/>
    <n v="1061.7379424919995"/>
    <n v="1061.7379424919995"/>
    <n v="2039.7326497919994"/>
    <n v="1061.7379424919995"/>
    <n v="2039.7326497919994"/>
    <n v="2039.7326497919994"/>
    <n v="2039.7326497919994"/>
    <n v="2039.7326497919994"/>
    <n v="2039.7326497919994"/>
    <n v="2039.7326497919994"/>
    <n v="2039.7326497919994"/>
    <n v="2039.7326497919994"/>
    <n v="2039.7326497919994"/>
    <n v="2039.7326497919994"/>
    <n v="2039.7326497919994"/>
    <n v="3136.5125557919991"/>
    <n v="2039.7326497919994"/>
    <n v="3136.5125557919991"/>
    <n v="3136.5125557919991"/>
    <n v="3136.5125557919991"/>
    <n v="3136.5125557919991"/>
    <n v="3136.5125557919991"/>
    <n v="3136.5125557919991"/>
    <n v="3136.5125557919991"/>
    <n v="3136.5125557919991"/>
    <n v="3136.5125557919991"/>
    <n v="3136.5125557919991"/>
    <n v="3136.5125557919991"/>
    <n v="6020.0830597919994"/>
    <n v="3136.5125557919991"/>
    <n v="6020.0830597919994"/>
    <n v="6020.0830597919994"/>
    <n v="6020.0830597919994"/>
    <n v="6020.0830597919994"/>
    <n v="6020.0830597919994"/>
    <n v="6020.0830597919994"/>
    <n v="6020.0830597919994"/>
    <n v="6020.0830597919994"/>
    <n v="6020.0830597919994"/>
    <n v="6020.0830597919994"/>
    <n v="6020.0830597919994"/>
    <n v="6020.0830597919994"/>
    <n v="6020.0830597919994"/>
  </r>
  <r>
    <s v="DE Florida"/>
    <x v="32"/>
    <s v="Regulated &amp; Renewable Energy"/>
    <s v="PEF Fossil Hydro Maintenance Hines 2 Other BG-344"/>
    <s v="AFUDC Not Eligible"/>
    <s v="Maintenance"/>
    <s v="Maintenance"/>
    <s v="Fossil Hydro"/>
    <s v="BG - Other Production Plant"/>
    <s v="~"/>
    <s v="PEF Hines 2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.108384714899955"/>
    <n v="0"/>
    <n v="43.108384714899955"/>
    <n v="43.108384714899955"/>
    <n v="43.108384714899955"/>
    <n v="43.108384714899955"/>
    <n v="43.108384714899955"/>
    <n v="43.108384714899955"/>
    <n v="43.108384714899955"/>
    <n v="43.108384714899955"/>
    <n v="43.108384714899955"/>
    <n v="43.108384714899955"/>
    <n v="43.108384714899955"/>
    <n v="256.86826767489993"/>
    <n v="43.108384714899955"/>
    <n v="256.86826767489993"/>
    <n v="256.86826767489993"/>
    <n v="256.86826767489993"/>
    <n v="256.86826767489993"/>
    <n v="256.86826767489993"/>
    <n v="256.86826767489993"/>
    <n v="256.86826767489993"/>
    <n v="256.86826767489993"/>
    <n v="256.86826767489993"/>
    <n v="256.86826767489993"/>
    <n v="256.86826767489993"/>
    <n v="493.47637607489992"/>
    <n v="256.86826767489993"/>
    <n v="493.47637607489992"/>
    <n v="493.47637607489992"/>
    <n v="493.47637607489992"/>
    <n v="493.47637607489992"/>
    <n v="493.47637607489992"/>
    <n v="493.47637607489992"/>
    <n v="493.47637607489992"/>
    <n v="493.47637607489992"/>
    <n v="493.47637607489992"/>
    <n v="493.47637607489992"/>
    <n v="493.47637607489992"/>
    <n v="758.82241227489999"/>
    <n v="493.47637607489992"/>
    <n v="758.82241227489999"/>
    <n v="758.82241227489999"/>
    <n v="758.82241227489999"/>
    <n v="758.82241227489999"/>
    <n v="758.82241227489999"/>
    <n v="758.82241227489999"/>
    <n v="758.82241227489999"/>
    <n v="758.82241227489999"/>
    <n v="758.82241227489999"/>
    <n v="758.82241227489999"/>
    <n v="758.82241227489999"/>
    <n v="1456.4500757749001"/>
    <n v="758.82241227489999"/>
    <n v="1456.4500757749001"/>
    <n v="1456.4500757749001"/>
    <n v="1456.4500757749001"/>
    <n v="1456.4500757749001"/>
    <n v="1456.4500757749001"/>
    <n v="1456.4500757749001"/>
    <n v="1456.4500757749001"/>
    <n v="1456.4500757749001"/>
    <n v="1456.4500757749001"/>
    <n v="1456.4500757749001"/>
    <n v="1456.4500757749001"/>
    <n v="1456.4500757749001"/>
    <n v="1456.4500757749001"/>
  </r>
  <r>
    <s v="DE Florida"/>
    <x v="32"/>
    <s v="Regulated &amp; Renewable Energy"/>
    <s v="PEF Fossil Hydro Maintenance Hines 2 Other BG-345"/>
    <s v="AFUDC Not Eligible"/>
    <s v="Maintenance"/>
    <s v="Maintenance"/>
    <s v="Fossil Hydro"/>
    <s v="BG - Other Production Plant"/>
    <s v="~"/>
    <s v="PEF Hines 2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.958253715200044"/>
    <n v="0"/>
    <n v="21.958253715200044"/>
    <n v="21.958253715200044"/>
    <n v="21.958253715200044"/>
    <n v="21.958253715200044"/>
    <n v="21.958253715200044"/>
    <n v="21.958253715200044"/>
    <n v="21.958253715200044"/>
    <n v="21.958253715200044"/>
    <n v="21.958253715200044"/>
    <n v="21.958253715200044"/>
    <n v="21.958253715200044"/>
    <n v="130.84179864320009"/>
    <n v="21.958253715200044"/>
    <n v="130.84179864320009"/>
    <n v="130.84179864320009"/>
    <n v="130.84179864320009"/>
    <n v="130.84179864320009"/>
    <n v="130.84179864320009"/>
    <n v="130.84179864320009"/>
    <n v="130.84179864320009"/>
    <n v="130.84179864320009"/>
    <n v="130.84179864320009"/>
    <n v="130.84179864320009"/>
    <n v="130.84179864320009"/>
    <n v="251.36361614320009"/>
    <n v="130.84179864320009"/>
    <n v="251.36361614320009"/>
    <n v="251.36361614320009"/>
    <n v="251.36361614320009"/>
    <n v="251.36361614320009"/>
    <n v="251.36361614320009"/>
    <n v="251.36361614320009"/>
    <n v="251.36361614320009"/>
    <n v="251.36361614320009"/>
    <n v="251.36361614320009"/>
    <n v="251.36361614320009"/>
    <n v="251.36361614320009"/>
    <n v="386.5237624432001"/>
    <n v="251.36361614320009"/>
    <n v="386.5237624432001"/>
    <n v="386.5237624432001"/>
    <n v="386.5237624432001"/>
    <n v="386.5237624432001"/>
    <n v="386.5237624432001"/>
    <n v="386.5237624432001"/>
    <n v="386.5237624432001"/>
    <n v="386.5237624432001"/>
    <n v="386.5237624432001"/>
    <n v="386.5237624432001"/>
    <n v="386.5237624432001"/>
    <n v="741.87656294320004"/>
    <n v="386.5237624432001"/>
    <n v="741.87656294320004"/>
    <n v="741.87656294320004"/>
    <n v="741.87656294320004"/>
    <n v="741.87656294320004"/>
    <n v="741.87656294320004"/>
    <n v="741.87656294320004"/>
    <n v="741.87656294320004"/>
    <n v="741.87656294320004"/>
    <n v="741.87656294320004"/>
    <n v="741.87656294320004"/>
    <n v="741.87656294320004"/>
    <n v="741.87656294320004"/>
    <n v="741.87656294320004"/>
  </r>
  <r>
    <s v="DE Florida"/>
    <x v="32"/>
    <s v="Regulated &amp; Renewable Energy"/>
    <s v="PEF Fossil Hydro Maintenance Hines 2 Other BG-346"/>
    <s v="AFUDC Not Eligible"/>
    <s v="Maintenance"/>
    <s v="Maintenance"/>
    <s v="Fossil Hydro"/>
    <s v="BG - Other Production Plant"/>
    <s v="~"/>
    <s v="PEF Hines 2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4451547344999991"/>
    <n v="0"/>
    <n v="3.4451547344999991"/>
    <n v="3.4451547344999991"/>
    <n v="3.4451547344999991"/>
    <n v="3.4451547344999991"/>
    <n v="3.4451547344999991"/>
    <n v="3.4451547344999991"/>
    <n v="3.4451547344999991"/>
    <n v="3.4451547344999991"/>
    <n v="3.4451547344999991"/>
    <n v="3.4451547344999991"/>
    <n v="3.4451547344999991"/>
    <n v="20.528510506499998"/>
    <n v="3.4451547344999991"/>
    <n v="20.528510506499998"/>
    <n v="20.528510506499998"/>
    <n v="20.528510506499998"/>
    <n v="20.528510506499998"/>
    <n v="20.528510506499998"/>
    <n v="20.528510506499998"/>
    <n v="20.528510506499998"/>
    <n v="20.528510506499998"/>
    <n v="20.528510506499998"/>
    <n v="20.528510506499998"/>
    <n v="20.528510506499998"/>
    <n v="39.437860746499993"/>
    <n v="20.528510506499998"/>
    <n v="39.437860746499993"/>
    <n v="39.437860746499993"/>
    <n v="39.437860746499993"/>
    <n v="39.437860746499993"/>
    <n v="39.437860746499993"/>
    <n v="39.437860746499993"/>
    <n v="39.437860746499993"/>
    <n v="39.437860746499993"/>
    <n v="39.437860746499993"/>
    <n v="39.437860746499993"/>
    <n v="39.437860746499993"/>
    <n v="60.643901266499995"/>
    <n v="39.437860746499993"/>
    <n v="60.643901266499995"/>
    <n v="60.643901266499995"/>
    <n v="60.643901266499995"/>
    <n v="60.643901266499995"/>
    <n v="60.643901266499995"/>
    <n v="60.643901266499995"/>
    <n v="60.643901266499995"/>
    <n v="60.643901266499995"/>
    <n v="60.643901266499995"/>
    <n v="60.643901266499995"/>
    <n v="60.643901266499995"/>
    <n v="116.39721384649999"/>
    <n v="60.643901266499995"/>
    <n v="116.39721384649999"/>
    <n v="116.39721384649999"/>
    <n v="116.39721384649999"/>
    <n v="116.39721384649999"/>
    <n v="116.39721384649999"/>
    <n v="116.39721384649999"/>
    <n v="116.39721384649999"/>
    <n v="116.39721384649999"/>
    <n v="116.39721384649999"/>
    <n v="116.39721384649999"/>
    <n v="116.39721384649999"/>
    <n v="116.39721384649999"/>
    <n v="116.39721384649999"/>
  </r>
  <r>
    <s v="DE Florida"/>
    <x v="32"/>
    <s v="Regulated &amp; Renewable Energy"/>
    <s v="PEF Fossil Hydro Maintenance Hines 3 BG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"/>
    <n v="0"/>
    <n v="215.10296462657342"/>
    <n v="215.10296462657342"/>
    <n v="215.10296462657342"/>
    <n v="215.10296462657342"/>
    <n v="215.10296462657342"/>
    <n v="215.10296462657342"/>
    <n v="215.10296462657342"/>
    <n v="215.10296462657342"/>
    <n v="215.10296462657342"/>
    <n v="0"/>
    <n v="215.10296462657342"/>
    <n v="215.10296462657342"/>
    <n v="215.10296462657342"/>
    <n v="215.10296462657342"/>
    <n v="215.10296462657342"/>
    <n v="215.10296462657342"/>
    <n v="215.10296462657342"/>
    <n v="215.10296462657342"/>
    <n v="215.10296462657342"/>
    <n v="215.10296462657342"/>
    <n v="215.10296462657342"/>
    <n v="232.15154377405699"/>
    <n v="215.10296462657342"/>
    <n v="232.15154377405699"/>
    <n v="232.15154377405699"/>
    <n v="232.15154377405699"/>
    <n v="232.15154377405699"/>
    <n v="232.15154377405699"/>
    <n v="232.15154377405699"/>
    <n v="232.15154377405699"/>
    <n v="232.15154377405699"/>
    <n v="232.15154377405699"/>
    <n v="232.15154377405699"/>
    <n v="232.15154377405699"/>
    <n v="261.51289400769826"/>
    <n v="232.15154377405699"/>
    <n v="261.51289400769826"/>
    <n v="261.51289400769826"/>
    <n v="261.51289400769826"/>
    <n v="261.51289400769826"/>
    <n v="261.51289400769826"/>
    <n v="276.43536847938418"/>
    <n v="276.43536847938418"/>
    <n v="276.43536847938418"/>
    <n v="276.43536847938418"/>
    <n v="276.43536847938418"/>
    <n v="276.43536847938418"/>
    <n v="312.50354196168871"/>
    <n v="261.51289400769826"/>
    <n v="312.50354196168871"/>
    <n v="312.50354196168871"/>
    <n v="312.50354196168871"/>
    <n v="312.50354196168871"/>
    <n v="312.50354196168871"/>
    <n v="300.84394053915315"/>
    <n v="300.84394053915315"/>
    <n v="299.24513422075211"/>
    <n v="275.3345828123708"/>
    <n v="275.3345828123708"/>
    <n v="275.3345828123708"/>
    <n v="275.3345828123708"/>
    <n v="312.50354196168871"/>
    <n v="275.3345828123708"/>
    <n v="275.3345828123708"/>
    <n v="275.3345828123708"/>
    <n v="275.3345828123708"/>
    <n v="275.3345828123708"/>
    <n v="275.3345828123708"/>
    <n v="275.3345828123708"/>
    <n v="275.3345828123708"/>
    <n v="275.3345828123708"/>
    <n v="275.3345828123708"/>
    <n v="275.3345828123708"/>
    <n v="275.3345828123708"/>
    <n v="275.3345828123708"/>
  </r>
  <r>
    <s v="DE Florida"/>
    <x v="32"/>
    <s v="Regulated &amp; Renewable Energy"/>
    <s v="PEF Fossil Hydro Maintenance Hines 3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0"/>
    <n v="0"/>
    <n v="14.570713292800001"/>
    <n v="126.61980054581261"/>
    <n v="126.61980054581261"/>
    <n v="126.61980054581261"/>
    <n v="126.61980054581261"/>
    <n v="126.61980054581261"/>
    <n v="126.61980054581261"/>
    <n v="126.61980054581261"/>
    <n v="126.61980054581261"/>
    <n v="126.61980054581261"/>
    <n v="0"/>
    <n v="126.61980054581261"/>
    <n v="126.61980054581261"/>
    <n v="126.61980054581261"/>
    <n v="126.61980054581261"/>
    <n v="126.61980054581261"/>
    <n v="126.61980054581261"/>
    <n v="126.61980054581261"/>
    <n v="126.61980054581261"/>
    <n v="126.61980054581261"/>
    <n v="126.61980054581261"/>
    <n v="126.61980054581261"/>
    <n v="210.2710503602911"/>
    <n v="126.61980054581261"/>
    <n v="210.2710503602911"/>
    <n v="210.2710503602911"/>
    <n v="210.2710503602911"/>
    <n v="210.2710503602911"/>
    <n v="210.2710503602911"/>
    <n v="210.2710503602911"/>
    <n v="210.2710503602911"/>
    <n v="210.2710503602911"/>
    <n v="210.2710503602911"/>
    <n v="210.2710503602911"/>
    <n v="210.2710503602911"/>
    <n v="439.10562132603343"/>
    <n v="210.2710503602911"/>
    <n v="439.10562132603343"/>
    <n v="439.10562132603343"/>
    <n v="439.10562132603343"/>
    <n v="439.10562132603343"/>
    <n v="439.10562132603343"/>
    <n v="439.10562132603343"/>
    <n v="439.10562132603343"/>
    <n v="1307.8319047876898"/>
    <n v="1307.8319047876898"/>
    <n v="1307.8319047876898"/>
    <n v="1359.1202746054653"/>
    <n v="1636.28578469748"/>
    <n v="439.10562132603343"/>
    <n v="1636.28578469748"/>
    <n v="1636.28578469748"/>
    <n v="1636.28578469748"/>
    <n v="1636.28578469748"/>
    <n v="1636.28578469748"/>
    <n v="1750.1003759831246"/>
    <n v="1750.1003759831246"/>
    <n v="1764.5470391661938"/>
    <n v="1966.0766229167532"/>
    <n v="1966.0766229167532"/>
    <n v="1966.0766229167532"/>
    <n v="1966.0766229167532"/>
    <n v="1636.28578469748"/>
    <n v="1966.0766229167532"/>
    <n v="1966.0766229167532"/>
    <n v="1966.0766229167532"/>
    <n v="1966.0766229167532"/>
    <n v="1966.0766229167532"/>
    <n v="1966.0766229167532"/>
    <n v="1966.0766229167532"/>
    <n v="1966.0766229167532"/>
    <n v="1966.0766229167532"/>
    <n v="1966.0766229167532"/>
    <n v="1966.0766229167532"/>
    <n v="1966.0766229167532"/>
    <n v="1966.0766229167532"/>
  </r>
  <r>
    <s v="DE Florida"/>
    <x v="32"/>
    <s v="Regulated &amp; Renewable Energy"/>
    <s v="PEF Fossil Hydro Maintenance Hines 3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0"/>
    <n v="0"/>
    <n v="19.387268633600005"/>
    <n v="168.47576629810891"/>
    <n v="168.47576629810891"/>
    <n v="168.47576629810891"/>
    <n v="168.47576629810891"/>
    <n v="168.47576629810891"/>
    <n v="168.47576629810891"/>
    <n v="168.47576629810891"/>
    <n v="168.47576629810891"/>
    <n v="168.47576629810891"/>
    <n v="0"/>
    <n v="168.47576629810891"/>
    <n v="168.47576629810891"/>
    <n v="168.47576629810891"/>
    <n v="168.47576629810891"/>
    <n v="168.47576629810891"/>
    <n v="168.47576629810891"/>
    <n v="168.47576629810891"/>
    <n v="168.47576629810891"/>
    <n v="168.47576629810891"/>
    <n v="168.47576629810891"/>
    <n v="168.47576629810891"/>
    <n v="279.77911975102876"/>
    <n v="168.47576629810891"/>
    <n v="279.77911975102876"/>
    <n v="279.77911975102876"/>
    <n v="279.77911975102876"/>
    <n v="279.77911975102876"/>
    <n v="279.77911975102876"/>
    <n v="279.77911975102876"/>
    <n v="279.77911975102876"/>
    <n v="279.77911975102876"/>
    <n v="279.77911975102876"/>
    <n v="279.77911975102876"/>
    <n v="279.77911975102876"/>
    <n v="584.26372022899204"/>
    <n v="279.77911975102876"/>
    <n v="584.26372022899204"/>
    <n v="584.26372022899204"/>
    <n v="584.26372022899204"/>
    <n v="584.26372022899204"/>
    <n v="584.26372022899204"/>
    <n v="584.26372022899204"/>
    <n v="584.26372022899204"/>
    <n v="1740.1641901817386"/>
    <n v="1740.1641901817386"/>
    <n v="1740.1641901817386"/>
    <n v="1808.4067866790067"/>
    <n v="2177.1940317638964"/>
    <n v="584.26372022899204"/>
    <n v="2177.1940317638964"/>
    <n v="2177.1940317638964"/>
    <n v="2177.1940317638964"/>
    <n v="2177.1940317638964"/>
    <n v="2177.1940317638964"/>
    <n v="2328.6329417055499"/>
    <n v="2328.6329417055499"/>
    <n v="2347.8553155661716"/>
    <n v="2616.005578432012"/>
    <n v="2616.005578432012"/>
    <n v="2616.005578432012"/>
    <n v="2616.005578432012"/>
    <n v="2177.1940317638964"/>
    <n v="2616.005578432012"/>
    <n v="2616.005578432012"/>
    <n v="2616.005578432012"/>
    <n v="2616.005578432012"/>
    <n v="2616.005578432012"/>
    <n v="2616.005578432012"/>
    <n v="2616.005578432012"/>
    <n v="2616.005578432012"/>
    <n v="2616.005578432012"/>
    <n v="2616.005578432012"/>
    <n v="2616.005578432012"/>
    <n v="2616.005578432012"/>
    <n v="2616.005578432012"/>
  </r>
  <r>
    <s v="DE Florida"/>
    <x v="32"/>
    <s v="Regulated &amp; Renewable Energy"/>
    <s v="PEF Fossil Hydro Maintenance Hines 3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0"/>
    <n v="0"/>
    <n v="144.09973777920001"/>
    <n v="1252.2297082959049"/>
    <n v="1252.2297082959049"/>
    <n v="1252.2297082959049"/>
    <n v="1252.2297082959049"/>
    <n v="1252.2297082959049"/>
    <n v="1252.2297082959049"/>
    <n v="1252.2297082959049"/>
    <n v="1252.2297082959049"/>
    <n v="1252.2297082959049"/>
    <n v="0"/>
    <n v="1252.2297082959049"/>
    <n v="1252.2297082959049"/>
    <n v="1252.2297082959049"/>
    <n v="1252.2297082959049"/>
    <n v="1252.2297082959049"/>
    <n v="1252.2297082959049"/>
    <n v="1252.2297082959049"/>
    <n v="1252.2297082959049"/>
    <n v="1252.2297082959049"/>
    <n v="1252.2297082959049"/>
    <n v="1252.2297082959049"/>
    <n v="2079.5140643147106"/>
    <n v="1252.2297082959049"/>
    <n v="2079.5140643147106"/>
    <n v="2079.5140643147106"/>
    <n v="2079.5140643147106"/>
    <n v="2079.5140643147106"/>
    <n v="2079.5140643147106"/>
    <n v="2079.5140643147106"/>
    <n v="2079.5140643147106"/>
    <n v="2079.5140643147106"/>
    <n v="2079.5140643147106"/>
    <n v="2079.5140643147106"/>
    <n v="2079.5140643147106"/>
    <n v="4342.6321063888472"/>
    <n v="2079.5140643147106"/>
    <n v="4342.6321063888472"/>
    <n v="4342.6321063888472"/>
    <n v="4342.6321063888472"/>
    <n v="4342.6321063888472"/>
    <n v="4342.6321063888472"/>
    <n v="4342.6321063888472"/>
    <n v="4342.6321063888472"/>
    <n v="12934.069082499886"/>
    <n v="12934.069082499886"/>
    <n v="12934.069082499886"/>
    <n v="13441.294928595522"/>
    <n v="16182.374811004625"/>
    <n v="4342.6321063888472"/>
    <n v="16182.374811004625"/>
    <n v="16182.374811004625"/>
    <n v="16182.374811004625"/>
    <n v="16182.374811004625"/>
    <n v="16182.374811004625"/>
    <n v="17307.975679013565"/>
    <n v="17307.975679013565"/>
    <n v="17450.849921019806"/>
    <n v="19443.931726872794"/>
    <n v="19443.931726872794"/>
    <n v="19443.931726872794"/>
    <n v="19443.931726872794"/>
    <n v="16182.374811004625"/>
    <n v="19443.931726872794"/>
    <n v="19443.931726872794"/>
    <n v="19443.931726872794"/>
    <n v="19443.931726872794"/>
    <n v="19443.931726872794"/>
    <n v="19443.931726872794"/>
    <n v="19443.931726872794"/>
    <n v="19443.931726872794"/>
    <n v="19443.931726872794"/>
    <n v="19443.931726872794"/>
    <n v="19443.931726872794"/>
    <n v="19443.931726872794"/>
    <n v="19443.931726872794"/>
  </r>
  <r>
    <s v="DE Florida"/>
    <x v="32"/>
    <s v="Regulated &amp; Renewable Energy"/>
    <s v="PEF Fossil Hydro Maintenance Hines 3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0"/>
    <n v="0"/>
    <n v="70.359429683200005"/>
    <n v="611.42490240379459"/>
    <n v="611.42490240379459"/>
    <n v="611.42490240379459"/>
    <n v="611.42490240379459"/>
    <n v="611.42490240379459"/>
    <n v="611.42490240379459"/>
    <n v="611.42490240379459"/>
    <n v="611.42490240379459"/>
    <n v="611.42490240379459"/>
    <n v="0"/>
    <n v="611.42490240379459"/>
    <n v="611.42490240379459"/>
    <n v="611.42490240379459"/>
    <n v="611.42490240379459"/>
    <n v="611.42490240379459"/>
    <n v="611.42490240379459"/>
    <n v="611.42490240379459"/>
    <n v="611.42490240379459"/>
    <n v="611.42490240379459"/>
    <n v="611.42490240379459"/>
    <n v="611.42490240379459"/>
    <n v="1015.3621778796592"/>
    <n v="611.42490240379459"/>
    <n v="1015.3621778796592"/>
    <n v="1015.3621778796592"/>
    <n v="1015.3621778796592"/>
    <n v="1015.3621778796592"/>
    <n v="1015.3621778796592"/>
    <n v="1015.3621778796592"/>
    <n v="1015.3621778796592"/>
    <n v="1015.3621778796592"/>
    <n v="1015.3621778796592"/>
    <n v="1015.3621778796592"/>
    <n v="1015.3621778796592"/>
    <n v="2120.3740633624666"/>
    <n v="1015.3621778796592"/>
    <n v="2120.3740633624666"/>
    <n v="2120.3740633624666"/>
    <n v="2120.3740633624666"/>
    <n v="2120.3740633624666"/>
    <n v="2120.3740633624666"/>
    <n v="2120.3740633624666"/>
    <n v="2120.3740633624666"/>
    <n v="6315.3078863754336"/>
    <n v="6315.3078863754336"/>
    <n v="6315.3078863754336"/>
    <n v="6562.9705976423484"/>
    <n v="7901.3552383825163"/>
    <n v="2120.3740633624666"/>
    <n v="7901.3552383825163"/>
    <n v="7901.3552383825163"/>
    <n v="7901.3552383825163"/>
    <n v="7901.3552383825163"/>
    <n v="7901.3552383825163"/>
    <n v="8450.9520593432717"/>
    <n v="8450.9520593432717"/>
    <n v="8520.7132236765028"/>
    <n v="9493.874670869367"/>
    <n v="9493.874670869367"/>
    <n v="9493.874670869367"/>
    <n v="9493.874670869367"/>
    <n v="7901.3552383825163"/>
    <n v="9493.874670869367"/>
    <n v="9493.874670869367"/>
    <n v="9493.874670869367"/>
    <n v="9493.874670869367"/>
    <n v="9493.874670869367"/>
    <n v="9493.874670869367"/>
    <n v="9493.874670869367"/>
    <n v="9493.874670869367"/>
    <n v="9493.874670869367"/>
    <n v="9493.874670869367"/>
    <n v="9493.874670869367"/>
    <n v="9493.874670869367"/>
    <n v="9493.874670869367"/>
  </r>
  <r>
    <s v="DE Florida"/>
    <x v="32"/>
    <s v="Regulated &amp; Renewable Energy"/>
    <s v="PEF Fossil Hydro Maintenance Hines 3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0"/>
    <n v="0"/>
    <n v="30.076024115200003"/>
    <n v="261.36127299680493"/>
    <n v="261.36127299680493"/>
    <n v="261.36127299680493"/>
    <n v="261.36127299680493"/>
    <n v="261.36127299680493"/>
    <n v="261.36127299680493"/>
    <n v="261.36127299680493"/>
    <n v="261.36127299680493"/>
    <n v="261.36127299680493"/>
    <n v="0"/>
    <n v="261.36127299680493"/>
    <n v="261.36127299680493"/>
    <n v="261.36127299680493"/>
    <n v="261.36127299680493"/>
    <n v="261.36127299680493"/>
    <n v="261.36127299680493"/>
    <n v="261.36127299680493"/>
    <n v="261.36127299680493"/>
    <n v="261.36127299680493"/>
    <n v="261.36127299680493"/>
    <n v="261.36127299680493"/>
    <n v="434.02934738202288"/>
    <n v="261.36127299680493"/>
    <n v="434.02934738202288"/>
    <n v="434.02934738202288"/>
    <n v="434.02934738202288"/>
    <n v="434.02934738202288"/>
    <n v="434.02934738202288"/>
    <n v="434.02934738202288"/>
    <n v="434.02934738202288"/>
    <n v="434.02934738202288"/>
    <n v="434.02934738202288"/>
    <n v="434.02934738202288"/>
    <n v="434.02934738202288"/>
    <n v="906.37887931002501"/>
    <n v="434.02934738202288"/>
    <n v="906.37887931002501"/>
    <n v="906.37887931002501"/>
    <n v="906.37887931002501"/>
    <n v="906.37887931002501"/>
    <n v="906.37887931002501"/>
    <n v="906.37887931002501"/>
    <n v="906.37887931002501"/>
    <n v="2699.5579749123781"/>
    <n v="2699.5579749123781"/>
    <n v="2699.5579749123781"/>
    <n v="2805.4246946894759"/>
    <n v="3377.5349835879388"/>
    <n v="906.37887931002501"/>
    <n v="3377.5349835879388"/>
    <n v="3377.5349835879388"/>
    <n v="3377.5349835879388"/>
    <n v="3377.5349835879388"/>
    <n v="3377.5349835879388"/>
    <n v="3612.4671022675147"/>
    <n v="3612.4671022675147"/>
    <n v="3642.2873960037286"/>
    <n v="4058.2776001723373"/>
    <n v="4058.2776001723373"/>
    <n v="4058.2776001723373"/>
    <n v="4058.2776001723373"/>
    <n v="3377.5349835879388"/>
    <n v="4058.2776001723373"/>
    <n v="4058.2776001723373"/>
    <n v="4058.2776001723373"/>
    <n v="4058.2776001723373"/>
    <n v="4058.2776001723373"/>
    <n v="4058.2776001723373"/>
    <n v="4058.2776001723373"/>
    <n v="4058.2776001723373"/>
    <n v="4058.2776001723373"/>
    <n v="4058.2776001723373"/>
    <n v="4058.2776001723373"/>
    <n v="4058.2776001723373"/>
    <n v="4058.2776001723373"/>
  </r>
  <r>
    <s v="DE Florida"/>
    <x v="32"/>
    <s v="Regulated &amp; Renewable Energy"/>
    <s v="PEF Fossil Hydro Maintenance Hines 3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"/>
    <n v="3.0121064960000004"/>
    <n v="126.19154483300012"/>
    <n v="126.19154483300012"/>
    <n v="126.19154483300012"/>
    <n v="126.19154483300012"/>
    <n v="126.19154483300012"/>
    <n v="126.19154483300012"/>
    <n v="126.19154483300012"/>
    <n v="126.19154483300012"/>
    <n v="126.19154483300012"/>
    <n v="0"/>
    <n v="126.19154483300012"/>
    <n v="126.19154483300012"/>
    <n v="126.19154483300012"/>
    <n v="126.19154483300012"/>
    <n v="126.19154483300012"/>
    <n v="126.19154483300012"/>
    <n v="126.19154483300012"/>
    <n v="126.19154483300012"/>
    <n v="126.19154483300012"/>
    <n v="126.19154483300012"/>
    <n v="126.19154483300012"/>
    <n v="151.41127653823128"/>
    <n v="126.19154483300012"/>
    <n v="151.41127653823128"/>
    <n v="151.41127653823128"/>
    <n v="151.41127653823128"/>
    <n v="151.41127653823128"/>
    <n v="151.41127653823128"/>
    <n v="151.41127653823128"/>
    <n v="151.41127653823128"/>
    <n v="151.41127653823128"/>
    <n v="151.41127653823128"/>
    <n v="151.41127653823128"/>
    <n v="151.41127653823128"/>
    <n v="211.81745911763682"/>
    <n v="151.41127653823128"/>
    <n v="211.81745911763682"/>
    <n v="211.81745911763682"/>
    <n v="211.81745911763682"/>
    <n v="211.81745911763682"/>
    <n v="211.81745911763682"/>
    <n v="211.81745911763682"/>
    <n v="211.81745911763682"/>
    <n v="398.15900151375945"/>
    <n v="398.15900151375945"/>
    <n v="398.15900151375945"/>
    <n v="408.76170824579776"/>
    <n v="466.21053912829535"/>
    <n v="211.81745911763682"/>
    <n v="466.21053912829535"/>
    <n v="466.21053912829535"/>
    <n v="466.21053912829535"/>
    <n v="466.21053912829535"/>
    <n v="466.21053912829535"/>
    <n v="489.75856568342368"/>
    <n v="489.75856568342368"/>
    <n v="492.74775960937438"/>
    <n v="534.44929059299238"/>
    <n v="534.44929059299238"/>
    <n v="534.44929059299238"/>
    <n v="534.44929059299238"/>
    <n v="466.21053912829535"/>
    <n v="534.44929059299238"/>
    <n v="534.44929059299238"/>
    <n v="534.44929059299238"/>
    <n v="534.44929059299238"/>
    <n v="534.44929059299238"/>
    <n v="534.44929059299238"/>
    <n v="534.44929059299238"/>
    <n v="534.44929059299238"/>
    <n v="534.44929059299238"/>
    <n v="534.44929059299238"/>
    <n v="534.44929059299238"/>
    <n v="534.44929059299238"/>
    <n v="534.44929059299238"/>
  </r>
  <r>
    <s v="DE Florida"/>
    <x v="32"/>
    <s v="Regulated &amp; Renewable Energy"/>
    <s v="PEF Fossil Hydro Maintenance Hines 3 Other BG-341"/>
    <s v="AFUDC Not Eligible"/>
    <s v="Maintenance"/>
    <s v="Maintenance"/>
    <s v="Fossil Hydro"/>
    <s v="BG - Other Production Plant"/>
    <s v="~"/>
    <s v="PEF Hines 3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676642720000002"/>
    <n v="0"/>
    <n v="14.676642720000002"/>
    <n v="14.676642720000002"/>
    <n v="14.676642720000002"/>
    <n v="14.676642720000002"/>
    <n v="14.676642720000002"/>
    <n v="14.676642720000002"/>
    <n v="14.676642720000002"/>
    <n v="14.676642720000002"/>
    <n v="14.676642720000002"/>
    <n v="14.676642720000002"/>
    <n v="14.676642720000002"/>
    <n v="87.453144336000008"/>
    <n v="14.676642720000002"/>
    <n v="87.453144336000008"/>
    <n v="87.453144336000008"/>
    <n v="87.453144336000008"/>
    <n v="87.453144336000008"/>
    <n v="87.453144336000008"/>
    <n v="87.453144336000008"/>
    <n v="87.453144336000008"/>
    <n v="87.453144336000008"/>
    <n v="87.453144336000008"/>
    <n v="87.453144336000008"/>
    <n v="87.453144336000008"/>
    <n v="168.00853270600001"/>
    <n v="87.453144336000008"/>
    <n v="168.00853270600001"/>
    <n v="168.00853270600001"/>
    <n v="168.00853270600001"/>
    <n v="168.00853270600001"/>
    <n v="168.00853270600001"/>
    <n v="168.00853270600001"/>
    <n v="168.00853270600001"/>
    <n v="168.00853270600001"/>
    <n v="168.00853270600001"/>
    <n v="168.00853270600001"/>
    <n v="168.00853270600001"/>
    <n v="258.34801066599999"/>
    <n v="168.00853270600001"/>
    <n v="258.34801066599999"/>
    <n v="258.34801066599999"/>
    <n v="258.34801066599999"/>
    <n v="258.34801066599999"/>
    <n v="258.34801066599999"/>
    <n v="258.34801066599999"/>
    <n v="258.34801066599999"/>
    <n v="258.34801066599999"/>
    <n v="258.34801066599999"/>
    <n v="258.34801066599999"/>
    <n v="258.34801066599999"/>
    <n v="495.86171096600003"/>
    <n v="258.34801066599999"/>
    <n v="495.86171096600003"/>
    <n v="495.86171096600003"/>
    <n v="495.86171096600003"/>
    <n v="495.86171096600003"/>
    <n v="495.86171096600003"/>
    <n v="495.86171096600003"/>
    <n v="495.86171096600003"/>
    <n v="495.86171096600003"/>
    <n v="495.86171096600003"/>
    <n v="495.86171096600003"/>
    <n v="495.86171096600003"/>
    <n v="495.86171096600003"/>
    <n v="495.86171096600003"/>
  </r>
  <r>
    <s v="DE Florida"/>
    <x v="32"/>
    <s v="Regulated &amp; Renewable Energy"/>
    <s v="PEF Fossil Hydro Maintenance Hines 3 Other BG-342"/>
    <s v="AFUDC Not Eligible"/>
    <s v="Maintenance"/>
    <s v="Maintenance"/>
    <s v="Fossil Hydro"/>
    <s v="BG - Other Production Plant"/>
    <s v="~"/>
    <s v="PEF Hines 3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.528214532000003"/>
    <n v="0"/>
    <n v="19.528214532000003"/>
    <n v="19.528214532000003"/>
    <n v="19.528214532000003"/>
    <n v="19.528214532000003"/>
    <n v="19.528214532000003"/>
    <n v="19.528214532000003"/>
    <n v="19.528214532000003"/>
    <n v="19.528214532000003"/>
    <n v="19.528214532000003"/>
    <n v="19.528214532000003"/>
    <n v="19.528214532000003"/>
    <n v="116.36201798400003"/>
    <n v="19.528214532000003"/>
    <n v="116.36201798400003"/>
    <n v="116.36201798400003"/>
    <n v="116.36201798400003"/>
    <n v="116.36201798400003"/>
    <n v="116.36201798400003"/>
    <n v="116.36201798400003"/>
    <n v="116.36201798400003"/>
    <n v="116.36201798400003"/>
    <n v="116.36201798400003"/>
    <n v="116.36201798400003"/>
    <n v="116.36201798400003"/>
    <n v="223.54612918400005"/>
    <n v="116.36201798400003"/>
    <n v="223.54612918400005"/>
    <n v="223.54612918400005"/>
    <n v="223.54612918400005"/>
    <n v="223.54612918400005"/>
    <n v="223.54612918400005"/>
    <n v="223.54612918400005"/>
    <n v="223.54612918400005"/>
    <n v="223.54612918400005"/>
    <n v="223.54612918400005"/>
    <n v="223.54612918400005"/>
    <n v="223.54612918400005"/>
    <n v="343.74859918400006"/>
    <n v="223.54612918400005"/>
    <n v="343.74859918400006"/>
    <n v="343.74859918400006"/>
    <n v="343.74859918400006"/>
    <n v="343.74859918400006"/>
    <n v="343.74859918400006"/>
    <n v="343.74859918400006"/>
    <n v="343.74859918400006"/>
    <n v="343.74859918400006"/>
    <n v="343.74859918400006"/>
    <n v="343.74859918400006"/>
    <n v="343.74859918400006"/>
    <n v="659.77581218400007"/>
    <n v="343.74859918400006"/>
    <n v="659.77581218400007"/>
    <n v="659.77581218400007"/>
    <n v="659.77581218400007"/>
    <n v="659.77581218400007"/>
    <n v="659.77581218400007"/>
    <n v="659.77581218400007"/>
    <n v="659.77581218400007"/>
    <n v="659.77581218400007"/>
    <n v="659.77581218400007"/>
    <n v="659.77581218400007"/>
    <n v="659.77581218400007"/>
    <n v="659.77581218400007"/>
    <n v="659.77581218400007"/>
  </r>
  <r>
    <s v="DE Florida"/>
    <x v="32"/>
    <s v="Regulated &amp; Renewable Energy"/>
    <s v="PEF Fossil Hydro Maintenance Hines 3 Other BG-343"/>
    <s v="AFUDC Not Eligible"/>
    <s v="Maintenance"/>
    <s v="Maintenance"/>
    <s v="Fossil Hydro"/>
    <s v="BG - Other Production Plant"/>
    <s v="~"/>
    <s v="PEF Hines 3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5.14734627999999"/>
    <n v="0"/>
    <n v="145.14734627999999"/>
    <n v="145.14734627999999"/>
    <n v="145.14734627999999"/>
    <n v="145.14734627999999"/>
    <n v="145.14734627999999"/>
    <n v="145.14734627999999"/>
    <n v="145.14734627999999"/>
    <n v="145.14734627999999"/>
    <n v="145.14734627999999"/>
    <n v="145.14734627999999"/>
    <n v="145.14734627999999"/>
    <n v="864.88388831999976"/>
    <n v="145.14734627999999"/>
    <n v="864.88388831999976"/>
    <n v="864.88388831999976"/>
    <n v="864.88388831999976"/>
    <n v="864.88388831999976"/>
    <n v="864.88388831999976"/>
    <n v="864.88388831999976"/>
    <n v="864.88388831999976"/>
    <n v="864.88388831999976"/>
    <n v="864.88388831999976"/>
    <n v="864.88388831999976"/>
    <n v="864.88388831999976"/>
    <n v="1661.5511555199996"/>
    <n v="864.88388831999976"/>
    <n v="1661.5511555199996"/>
    <n v="1661.5511555199996"/>
    <n v="1661.5511555199996"/>
    <n v="1661.5511555199996"/>
    <n v="1661.5511555199996"/>
    <n v="1661.5511555199996"/>
    <n v="1661.5511555199996"/>
    <n v="1661.5511555199996"/>
    <n v="1661.5511555199996"/>
    <n v="1661.5511555199996"/>
    <n v="1661.5511555199996"/>
    <n v="2554.9799687199998"/>
    <n v="1661.5511555199996"/>
    <n v="2554.9799687199998"/>
    <n v="2554.9799687199998"/>
    <n v="2554.9799687199998"/>
    <n v="2554.9799687199998"/>
    <n v="2554.9799687199998"/>
    <n v="2554.9799687199998"/>
    <n v="2554.9799687199998"/>
    <n v="2554.9799687199998"/>
    <n v="2554.9799687199998"/>
    <n v="2554.9799687199998"/>
    <n v="2554.9799687199998"/>
    <n v="4903.9152097200003"/>
    <n v="2554.9799687199998"/>
    <n v="4903.9152097200003"/>
    <n v="4903.9152097200003"/>
    <n v="4903.9152097200003"/>
    <n v="4903.9152097200003"/>
    <n v="4903.9152097200003"/>
    <n v="4903.9152097200003"/>
    <n v="4903.9152097200003"/>
    <n v="4903.9152097200003"/>
    <n v="4903.9152097200003"/>
    <n v="4903.9152097200003"/>
    <n v="4903.9152097200003"/>
    <n v="4903.9152097200003"/>
    <n v="4903.9152097200003"/>
  </r>
  <r>
    <s v="DE Florida"/>
    <x v="32"/>
    <s v="Regulated &amp; Renewable Energy"/>
    <s v="PEF Fossil Hydro Maintenance Hines 3 Other BG-344"/>
    <s v="AFUDC Not Eligible"/>
    <s v="Maintenance"/>
    <s v="Maintenance"/>
    <s v="Fossil Hydro"/>
    <s v="BG - Other Production Plant"/>
    <s v="~"/>
    <s v="PEF Hines 3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.870944395999999"/>
    <n v="0"/>
    <n v="70.870944395999999"/>
    <n v="70.870944395999999"/>
    <n v="70.870944395999999"/>
    <n v="70.870944395999999"/>
    <n v="70.870944395999999"/>
    <n v="70.870944395999999"/>
    <n v="70.870944395999999"/>
    <n v="70.870944395999999"/>
    <n v="70.870944395999999"/>
    <n v="70.870944395999999"/>
    <n v="70.870944395999999"/>
    <n v="422.29596015599998"/>
    <n v="70.870944395999999"/>
    <n v="422.29596015599998"/>
    <n v="422.29596015599998"/>
    <n v="422.29596015599998"/>
    <n v="422.29596015599998"/>
    <n v="422.29596015599998"/>
    <n v="422.29596015599998"/>
    <n v="422.29596015599998"/>
    <n v="422.29596015599998"/>
    <n v="422.29596015599998"/>
    <n v="422.29596015599998"/>
    <n v="422.29596015599998"/>
    <n v="811.28386135599999"/>
    <n v="422.29596015599998"/>
    <n v="811.28386135599999"/>
    <n v="811.28386135599999"/>
    <n v="811.28386135599999"/>
    <n v="811.28386135599999"/>
    <n v="811.28386135599999"/>
    <n v="811.28386135599999"/>
    <n v="811.28386135599999"/>
    <n v="811.28386135599999"/>
    <n v="811.28386135599999"/>
    <n v="811.28386135599999"/>
    <n v="811.28386135599999"/>
    <n v="1247.5174224560001"/>
    <n v="811.28386135599999"/>
    <n v="1247.5174224560001"/>
    <n v="1247.5174224560001"/>
    <n v="1247.5174224560001"/>
    <n v="1247.5174224560001"/>
    <n v="1247.5174224560001"/>
    <n v="1247.5174224560001"/>
    <n v="1247.5174224560001"/>
    <n v="1247.5174224560001"/>
    <n v="1247.5174224560001"/>
    <n v="1247.5174224560001"/>
    <n v="1247.5174224560001"/>
    <n v="2394.4295994559998"/>
    <n v="1247.5174224560001"/>
    <n v="2394.4295994559998"/>
    <n v="2394.4295994559998"/>
    <n v="2394.4295994559998"/>
    <n v="2394.4295994559998"/>
    <n v="2394.4295994559998"/>
    <n v="2394.4295994559998"/>
    <n v="2394.4295994559998"/>
    <n v="2394.4295994559998"/>
    <n v="2394.4295994559998"/>
    <n v="2394.4295994559998"/>
    <n v="2394.4295994559998"/>
    <n v="2394.4295994559998"/>
    <n v="2394.4295994559998"/>
  </r>
  <r>
    <s v="DE Florida"/>
    <x v="32"/>
    <s v="Regulated &amp; Renewable Energy"/>
    <s v="PEF Fossil Hydro Maintenance Hines 3 Other BG-345"/>
    <s v="AFUDC Not Eligible"/>
    <s v="Maintenance"/>
    <s v="Maintenance"/>
    <s v="Fossil Hydro"/>
    <s v="BG - Other Production Plant"/>
    <s v="~"/>
    <s v="PEF Hines 3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294677519999997"/>
    <n v="0"/>
    <n v="30.294677519999997"/>
    <n v="30.294677519999997"/>
    <n v="30.294677519999997"/>
    <n v="30.294677519999997"/>
    <n v="30.294677519999997"/>
    <n v="30.294677519999997"/>
    <n v="30.294677519999997"/>
    <n v="30.294677519999997"/>
    <n v="30.294677519999997"/>
    <n v="30.294677519999997"/>
    <n v="30.294677519999997"/>
    <n v="180.51572531999997"/>
    <n v="30.294677519999997"/>
    <n v="180.51572531999997"/>
    <n v="180.51572531999997"/>
    <n v="180.51572531999997"/>
    <n v="180.51572531999997"/>
    <n v="180.51572531999997"/>
    <n v="180.51572531999997"/>
    <n v="180.51572531999997"/>
    <n v="180.51572531999997"/>
    <n v="180.51572531999997"/>
    <n v="180.51572531999997"/>
    <n v="180.51572531999997"/>
    <n v="346.79350141999998"/>
    <n v="180.51572531999997"/>
    <n v="346.79350141999998"/>
    <n v="346.79350141999998"/>
    <n v="346.79350141999998"/>
    <n v="346.79350141999998"/>
    <n v="346.79350141999998"/>
    <n v="346.79350141999998"/>
    <n v="346.79350141999998"/>
    <n v="346.79350141999998"/>
    <n v="346.79350141999998"/>
    <n v="346.79350141999998"/>
    <n v="346.79350141999998"/>
    <n v="533.26702971999998"/>
    <n v="346.79350141999998"/>
    <n v="533.26702971999998"/>
    <n v="533.26702971999998"/>
    <n v="533.26702971999998"/>
    <n v="533.26702971999998"/>
    <n v="533.26702971999998"/>
    <n v="533.26702971999998"/>
    <n v="533.26702971999998"/>
    <n v="533.26702971999998"/>
    <n v="533.26702971999998"/>
    <n v="533.26702971999998"/>
    <n v="533.26702971999998"/>
    <n v="1023.5290804199999"/>
    <n v="533.26702971999998"/>
    <n v="1023.5290804199999"/>
    <n v="1023.5290804199999"/>
    <n v="1023.5290804199999"/>
    <n v="1023.5290804199999"/>
    <n v="1023.5290804199999"/>
    <n v="1023.5290804199999"/>
    <n v="1023.5290804199999"/>
    <n v="1023.5290804199999"/>
    <n v="1023.5290804199999"/>
    <n v="1023.5290804199999"/>
    <n v="1023.5290804199999"/>
    <n v="1023.5290804199999"/>
    <n v="1023.5290804199999"/>
  </r>
  <r>
    <s v="DE Florida"/>
    <x v="32"/>
    <s v="Regulated &amp; Renewable Energy"/>
    <s v="PEF Fossil Hydro Maintenance Hines 3 Other BG-346"/>
    <s v="AFUDC Not Eligible"/>
    <s v="Maintenance"/>
    <s v="Maintenance"/>
    <s v="Fossil Hydro"/>
    <s v="BG - Other Production Plant"/>
    <s v="~"/>
    <s v="PEF Hines 3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03400458"/>
    <n v="0"/>
    <n v="3.03400458"/>
    <n v="3.03400458"/>
    <n v="3.03400458"/>
    <n v="3.03400458"/>
    <n v="3.03400458"/>
    <n v="3.03400458"/>
    <n v="3.03400458"/>
    <n v="3.03400458"/>
    <n v="3.03400458"/>
    <n v="3.03400458"/>
    <n v="3.03400458"/>
    <n v="18.078605963999998"/>
    <n v="3.03400458"/>
    <n v="18.078605963999998"/>
    <n v="18.078605963999998"/>
    <n v="18.078605963999998"/>
    <n v="18.078605963999998"/>
    <n v="18.078605963999998"/>
    <n v="18.078605963999998"/>
    <n v="18.078605963999998"/>
    <n v="18.078605963999998"/>
    <n v="18.078605963999998"/>
    <n v="18.078605963999998"/>
    <n v="18.078605963999998"/>
    <n v="34.731284783999996"/>
    <n v="18.078605963999998"/>
    <n v="34.731284783999996"/>
    <n v="34.731284783999996"/>
    <n v="34.731284783999996"/>
    <n v="34.731284783999996"/>
    <n v="34.731284783999996"/>
    <n v="34.731284783999996"/>
    <n v="34.731284783999996"/>
    <n v="34.731284783999996"/>
    <n v="34.731284783999996"/>
    <n v="34.731284783999996"/>
    <n v="34.731284783999996"/>
    <n v="53.406563263999999"/>
    <n v="34.731284783999996"/>
    <n v="53.406563263999999"/>
    <n v="53.406563263999999"/>
    <n v="53.406563263999999"/>
    <n v="53.406563263999999"/>
    <n v="53.406563263999999"/>
    <n v="53.406563263999999"/>
    <n v="53.406563263999999"/>
    <n v="53.406563263999999"/>
    <n v="53.406563263999999"/>
    <n v="53.406563263999999"/>
    <n v="53.406563263999999"/>
    <n v="102.506188334"/>
    <n v="53.406563263999999"/>
    <n v="102.506188334"/>
    <n v="102.506188334"/>
    <n v="102.506188334"/>
    <n v="102.506188334"/>
    <n v="102.506188334"/>
    <n v="102.506188334"/>
    <n v="102.506188334"/>
    <n v="102.506188334"/>
    <n v="102.506188334"/>
    <n v="102.506188334"/>
    <n v="102.506188334"/>
    <n v="102.506188334"/>
    <n v="102.506188334"/>
  </r>
  <r>
    <s v="DE Florida"/>
    <x v="32"/>
    <s v="Regulated &amp; Renewable Energy"/>
    <s v="PEF Fossil Hydro Maintenance Hines 4 BG-341"/>
    <s v="AFUDC Not Eligible"/>
    <s v="Maintenance"/>
    <s v="Maintenance"/>
    <s v="Fossil Hydro"/>
    <s v="BG - Other Production Plant"/>
    <s v="~"/>
    <s v="PEF Hines 4 341"/>
    <n v="0"/>
    <n v="0"/>
    <n v="0"/>
    <n v="0"/>
    <n v="0"/>
    <n v="0"/>
    <n v="0"/>
    <n v="0"/>
    <n v="0"/>
    <n v="0"/>
    <n v="0"/>
    <n v="0"/>
    <n v="0"/>
    <n v="0"/>
    <n v="0"/>
    <n v="0"/>
    <n v="0"/>
    <n v="62.648906648087319"/>
    <n v="62.648906648087319"/>
    <n v="62.648906648087319"/>
    <n v="62.648906648087319"/>
    <n v="62.648906648087319"/>
    <n v="62.648906648087319"/>
    <n v="1275.0217157085865"/>
    <n v="1499.2829503741182"/>
    <n v="0"/>
    <n v="1499.2829503741182"/>
    <n v="1499.2829503741182"/>
    <n v="1499.2829503741182"/>
    <n v="1499.2829503741182"/>
    <n v="1499.2829503741182"/>
    <n v="1499.2829503741182"/>
    <n v="1499.2829503741182"/>
    <n v="1499.2829503741182"/>
    <n v="1499.2829503741182"/>
    <n v="1499.2829503741182"/>
    <n v="1499.2829503741182"/>
    <n v="1590.6902154364159"/>
    <n v="1499.2829503741182"/>
    <n v="1649.1093821030825"/>
    <n v="1707.528548769749"/>
    <n v="1728.0238977301312"/>
    <n v="1728.0238977301312"/>
    <n v="1728.0238977301312"/>
    <n v="1728.0238977301312"/>
    <n v="1728.0238977301312"/>
    <n v="1728.0238977301312"/>
    <n v="1728.0238977301312"/>
    <n v="1728.0238977301312"/>
    <n v="2558.2963747747626"/>
    <n v="2558.2963747747626"/>
    <n v="1649.1093821030825"/>
    <n v="2558.2963747747626"/>
    <n v="2558.2963747747626"/>
    <n v="2558.2963747747626"/>
    <n v="2558.2963747747626"/>
    <n v="2558.2963747747626"/>
    <n v="2558.2963747747626"/>
    <n v="2558.2963747747626"/>
    <n v="2558.2963747747626"/>
    <n v="2558.2963747747626"/>
    <n v="2558.2963747747626"/>
    <n v="2558.2963747747626"/>
    <n v="3186.5455673941683"/>
    <n v="2558.2963747747626"/>
    <n v="3186.5455673941683"/>
    <n v="3186.5455673941683"/>
    <n v="3186.5455673941683"/>
    <n v="3186.5455673941683"/>
    <n v="3186.5455673941683"/>
    <n v="3186.5455673941683"/>
    <n v="3186.5455673941683"/>
    <n v="3186.5455673941683"/>
    <n v="3186.5455673941683"/>
    <n v="3186.5455673941683"/>
    <n v="3306.8527507654303"/>
    <n v="4525.6125237311862"/>
    <n v="3186.5455673941683"/>
    <n v="4525.6125237311862"/>
    <n v="4525.6125237311862"/>
    <n v="4525.6125237311862"/>
    <n v="4525.6125237311862"/>
    <n v="4525.6125237311862"/>
    <n v="4525.6125237311862"/>
    <n v="4525.6125237311862"/>
    <n v="4525.6125237311862"/>
    <n v="4525.6125237311862"/>
    <n v="4525.6125237311862"/>
    <n v="4525.6125237311862"/>
    <n v="4525.6125237311862"/>
    <n v="4525.6125237311862"/>
  </r>
  <r>
    <s v="DE Florida"/>
    <x v="32"/>
    <s v="Regulated &amp; Renewable Energy"/>
    <s v="PEF Fossil Hydro Maintenance Hines 4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"/>
    <n v="0"/>
    <n v="0"/>
    <n v="0"/>
    <n v="7.4605864305200598"/>
    <n v="7.4605864305200598"/>
    <n v="7.4605864305200598"/>
    <n v="7.4605864305200598"/>
    <n v="7.4605864305200598"/>
    <n v="7.4605864305200598"/>
    <n v="196.91278561436982"/>
    <n v="237.95350253156246"/>
    <n v="0"/>
    <n v="237.95350253156246"/>
    <n v="237.95350253156246"/>
    <n v="237.95350253156246"/>
    <n v="237.95350253156246"/>
    <n v="237.95350253156246"/>
    <n v="237.95350253156246"/>
    <n v="237.95350253156246"/>
    <n v="237.95350253156246"/>
    <n v="237.95350253156246"/>
    <n v="237.95350253156246"/>
    <n v="237.95350253156246"/>
    <n v="266.99190178291326"/>
    <n v="237.95350253156246"/>
    <n v="299.57273511624658"/>
    <n v="332.15356844957989"/>
    <n v="343.58398738035413"/>
    <n v="343.58398738035413"/>
    <n v="343.58398738035413"/>
    <n v="343.58398738035413"/>
    <n v="343.58398738035413"/>
    <n v="343.58398738035413"/>
    <n v="343.58398738035413"/>
    <n v="343.58398738035413"/>
    <n v="655.77176025444589"/>
    <n v="655.77176025444589"/>
    <n v="299.57273511624658"/>
    <n v="655.77176025444589"/>
    <n v="655.77176025444589"/>
    <n v="655.77176025444589"/>
    <n v="655.77176025444589"/>
    <n v="655.77176025444589"/>
    <n v="655.77176025444589"/>
    <n v="655.77176025444589"/>
    <n v="655.77176025444589"/>
    <n v="655.77176025444589"/>
    <n v="655.77176025444589"/>
    <n v="655.77176025444589"/>
    <n v="951.9124805694471"/>
    <n v="655.77176025444589"/>
    <n v="951.9124805694471"/>
    <n v="951.9124805694471"/>
    <n v="951.9124805694471"/>
    <n v="951.9124805694471"/>
    <n v="951.9124805694471"/>
    <n v="951.9124805694471"/>
    <n v="951.9124805694471"/>
    <n v="951.9124805694471"/>
    <n v="951.9124805694471"/>
    <n v="951.9124805694471"/>
    <n v="1018.704345128195"/>
    <n v="1677.1022733809498"/>
    <n v="951.9124805694471"/>
    <n v="1677.1022733809498"/>
    <n v="1677.1022733809498"/>
    <n v="1677.1022733809498"/>
    <n v="1677.1022733809498"/>
    <n v="1677.1022733809498"/>
    <n v="1677.1022733809498"/>
    <n v="1677.1022733809498"/>
    <n v="1677.1022733809498"/>
    <n v="1677.1022733809498"/>
    <n v="1677.1022733809498"/>
    <n v="1677.1022733809498"/>
    <n v="1677.1022733809498"/>
    <n v="1677.1022733809498"/>
  </r>
  <r>
    <s v="DE Florida"/>
    <x v="32"/>
    <s v="Regulated &amp; Renewable Energy"/>
    <s v="PEF Fossil Hydro Maintenance Hines 4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0"/>
    <n v="0"/>
    <n v="0"/>
    <n v="0"/>
    <n v="135.3418737740094"/>
    <n v="135.3418737740094"/>
    <n v="135.3418737740094"/>
    <n v="135.3418737740094"/>
    <n v="135.3418737740094"/>
    <n v="135.3418737740094"/>
    <n v="3572.1783566618192"/>
    <n v="4316.6945659880539"/>
    <n v="0"/>
    <n v="4316.6945659880539"/>
    <n v="4316.6945659880539"/>
    <n v="4316.6945659880539"/>
    <n v="4316.6945659880539"/>
    <n v="4316.6945659880539"/>
    <n v="4316.6945659880539"/>
    <n v="4316.6945659880539"/>
    <n v="4316.6945659880539"/>
    <n v="4316.6945659880539"/>
    <n v="4316.6945659880539"/>
    <n v="4316.6945659880539"/>
    <n v="4843.4777354716425"/>
    <n v="4316.6945659880539"/>
    <n v="5434.5219021383091"/>
    <n v="6025.5660688049757"/>
    <n v="6232.9236388975251"/>
    <n v="6232.9236388975251"/>
    <n v="6232.9236388975251"/>
    <n v="6232.9236388975251"/>
    <n v="6232.9236388975251"/>
    <n v="6232.9236388975251"/>
    <n v="6232.9236388975251"/>
    <n v="6232.9236388975251"/>
    <n v="11896.283850248943"/>
    <n v="11896.283850248943"/>
    <n v="5434.5219021383091"/>
    <n v="11896.283850248943"/>
    <n v="11896.283850248943"/>
    <n v="11896.283850248943"/>
    <n v="11896.283850248943"/>
    <n v="11896.283850248943"/>
    <n v="11896.283850248943"/>
    <n v="11896.283850248943"/>
    <n v="11896.283850248943"/>
    <n v="11896.283850248943"/>
    <n v="11896.283850248943"/>
    <n v="11896.283850248943"/>
    <n v="17268.506677642101"/>
    <n v="11896.283850248943"/>
    <n v="17268.506677642101"/>
    <n v="17268.506677642101"/>
    <n v="17268.506677642101"/>
    <n v="17268.506677642101"/>
    <n v="17268.506677642101"/>
    <n v="17268.506677642101"/>
    <n v="17268.506677642101"/>
    <n v="17268.506677642101"/>
    <n v="17268.506677642101"/>
    <n v="17268.506677642101"/>
    <n v="18480.169446799271"/>
    <n v="30424.074316827064"/>
    <n v="17268.506677642101"/>
    <n v="30424.074316827064"/>
    <n v="30424.074316827064"/>
    <n v="30424.074316827064"/>
    <n v="30424.074316827064"/>
    <n v="30424.074316827064"/>
    <n v="30424.074316827064"/>
    <n v="30424.074316827064"/>
    <n v="30424.074316827064"/>
    <n v="30424.074316827064"/>
    <n v="30424.074316827064"/>
    <n v="30424.074316827064"/>
    <n v="30424.074316827064"/>
    <n v="30424.074316827064"/>
  </r>
  <r>
    <s v="DE Florida"/>
    <x v="32"/>
    <s v="Regulated &amp; Renewable Energy"/>
    <s v="PEF Fossil Hydro Maintenance Hines 4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0"/>
    <n v="0"/>
    <n v="0"/>
    <n v="0"/>
    <n v="45.326893040274946"/>
    <n v="45.326893040274946"/>
    <n v="45.326893040274946"/>
    <n v="45.326893040274946"/>
    <n v="45.326893040274946"/>
    <n v="45.326893040274946"/>
    <n v="1196.3462731686307"/>
    <n v="1445.6896998987088"/>
    <n v="0"/>
    <n v="1445.6896998987088"/>
    <n v="1445.6896998987088"/>
    <n v="1445.6896998987088"/>
    <n v="1445.6896998987088"/>
    <n v="1445.6896998987088"/>
    <n v="1445.6896998987088"/>
    <n v="1445.6896998987088"/>
    <n v="1445.6896998987088"/>
    <n v="1445.6896998987088"/>
    <n v="1445.6896998987088"/>
    <n v="1445.6896998987088"/>
    <n v="1622.1128844814023"/>
    <n v="1445.6896998987088"/>
    <n v="1820.0570511480689"/>
    <n v="2018.0012178147356"/>
    <n v="2087.4464872697731"/>
    <n v="2087.4464872697731"/>
    <n v="2087.4464872697731"/>
    <n v="2087.4464872697731"/>
    <n v="2087.4464872697731"/>
    <n v="2087.4464872697731"/>
    <n v="2087.4464872697731"/>
    <n v="2087.4464872697731"/>
    <n v="3984.1407397241337"/>
    <n v="3984.1407397241337"/>
    <n v="1820.0570511480689"/>
    <n v="3984.1407397241337"/>
    <n v="3984.1407397241337"/>
    <n v="3984.1407397241337"/>
    <n v="3984.1407397241337"/>
    <n v="3984.1407397241337"/>
    <n v="3984.1407397241337"/>
    <n v="3984.1407397241337"/>
    <n v="3984.1407397241337"/>
    <n v="3984.1407397241337"/>
    <n v="3984.1407397241337"/>
    <n v="3984.1407397241337"/>
    <n v="5783.3329546338755"/>
    <n v="3984.1407397241337"/>
    <n v="5783.3329546338755"/>
    <n v="5783.3329546338755"/>
    <n v="5783.3329546338755"/>
    <n v="5783.3329546338755"/>
    <n v="5783.3329546338755"/>
    <n v="5783.3329546338755"/>
    <n v="5783.3329546338755"/>
    <n v="5783.3329546338755"/>
    <n v="5783.3329546338755"/>
    <n v="5783.3329546338755"/>
    <n v="6189.1271946406614"/>
    <n v="10189.222737895037"/>
    <n v="5783.3329546338755"/>
    <n v="10189.222737895037"/>
    <n v="10189.222737895037"/>
    <n v="10189.222737895037"/>
    <n v="10189.222737895037"/>
    <n v="10189.222737895037"/>
    <n v="10189.222737895037"/>
    <n v="10189.222737895037"/>
    <n v="10189.222737895037"/>
    <n v="10189.222737895037"/>
    <n v="10189.222737895037"/>
    <n v="10189.222737895037"/>
    <n v="10189.222737895037"/>
    <n v="10189.222737895037"/>
  </r>
  <r>
    <s v="DE Florida"/>
    <x v="32"/>
    <s v="Regulated &amp; Renewable Energy"/>
    <s v="PEF Fossil Hydro Maintenance Hines 4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0"/>
    <n v="0"/>
    <n v="0"/>
    <n v="0"/>
    <n v="25.68421792952498"/>
    <n v="25.68421792952498"/>
    <n v="25.68421792952498"/>
    <n v="25.68421792952498"/>
    <n v="25.68421792952498"/>
    <n v="25.68421792952498"/>
    <n v="677.90259464586836"/>
    <n v="819.19158407074383"/>
    <n v="0"/>
    <n v="819.19158407074383"/>
    <n v="819.19158407074383"/>
    <n v="819.19158407074383"/>
    <n v="819.19158407074383"/>
    <n v="819.19158407074383"/>
    <n v="819.19158407074383"/>
    <n v="819.19158407074383"/>
    <n v="819.19158407074383"/>
    <n v="819.19158407074383"/>
    <n v="819.19158407074383"/>
    <n v="819.19158407074383"/>
    <n v="919.16074623274017"/>
    <n v="819.19158407074383"/>
    <n v="1031.3249128994069"/>
    <n v="1143.4890795660735"/>
    <n v="1182.8399273760185"/>
    <n v="1182.8399273760185"/>
    <n v="1182.8399273760185"/>
    <n v="1182.8399273760185"/>
    <n v="1182.8399273760185"/>
    <n v="1182.8399273760185"/>
    <n v="1182.8399273760185"/>
    <n v="1182.8399273760185"/>
    <n v="2257.5921948349169"/>
    <n v="2257.5921948349169"/>
    <n v="1031.3249128994069"/>
    <n v="2257.5921948349169"/>
    <n v="2257.5921948349169"/>
    <n v="2257.5921948349169"/>
    <n v="2257.5921948349169"/>
    <n v="2257.5921948349169"/>
    <n v="2257.5921948349169"/>
    <n v="2257.5921948349169"/>
    <n v="2257.5921948349169"/>
    <n v="2257.5921948349169"/>
    <n v="2257.5921948349169"/>
    <n v="2257.5921948349169"/>
    <n v="3277.0934896437934"/>
    <n v="2257.5921948349169"/>
    <n v="3277.0934896437934"/>
    <n v="3277.0934896437934"/>
    <n v="3277.0934896437934"/>
    <n v="3277.0934896437934"/>
    <n v="3277.0934896437934"/>
    <n v="3277.0934896437934"/>
    <n v="3277.0934896437934"/>
    <n v="3277.0934896437934"/>
    <n v="3277.0934896437934"/>
    <n v="3277.0934896437934"/>
    <n v="3507.0345980514971"/>
    <n v="5773.6667120483535"/>
    <n v="3277.0934896437934"/>
    <n v="5773.6667120483535"/>
    <n v="5773.6667120483535"/>
    <n v="5773.6667120483535"/>
    <n v="5773.6667120483535"/>
    <n v="5773.6667120483535"/>
    <n v="5773.6667120483535"/>
    <n v="5773.6667120483535"/>
    <n v="5773.6667120483535"/>
    <n v="5773.6667120483535"/>
    <n v="5773.6667120483535"/>
    <n v="5773.6667120483535"/>
    <n v="5773.6667120483535"/>
    <n v="5773.6667120483535"/>
  </r>
  <r>
    <s v="DE Florida"/>
    <x v="32"/>
    <s v="Regulated &amp; Renewable Energy"/>
    <s v="PEF Fossil Hydro Maintenance Hines 4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"/>
    <n v="0"/>
    <n v="0"/>
    <n v="0"/>
    <n v="8.5307621775836004"/>
    <n v="8.5307621775836004"/>
    <n v="8.5307621775836004"/>
    <n v="8.5307621775836004"/>
    <n v="8.5307621775836004"/>
    <n v="8.5307621775836004"/>
    <n v="225.15872705794766"/>
    <n v="272.08648520117674"/>
    <n v="0"/>
    <n v="272.08648520117674"/>
    <n v="272.08648520117674"/>
    <n v="272.08648520117674"/>
    <n v="272.08648520117674"/>
    <n v="272.08648520117674"/>
    <n v="272.08648520117674"/>
    <n v="272.08648520117674"/>
    <n v="272.08648520117674"/>
    <n v="272.08648520117674"/>
    <n v="272.08648520117674"/>
    <n v="272.08648520117674"/>
    <n v="305.29026620927738"/>
    <n v="272.08648520117674"/>
    <n v="342.54443287594404"/>
    <n v="379.7985995426107"/>
    <n v="392.86857622369268"/>
    <n v="392.86857622369268"/>
    <n v="392.86857622369268"/>
    <n v="392.86857622369268"/>
    <n v="392.86857622369268"/>
    <n v="392.86857622369268"/>
    <n v="392.86857622369268"/>
    <n v="392.86857622369268"/>
    <n v="749.83665017191447"/>
    <n v="749.83665017191447"/>
    <n v="342.54443287594404"/>
    <n v="749.83665017191447"/>
    <n v="749.83665017191447"/>
    <n v="749.83665017191447"/>
    <n v="749.83665017191447"/>
    <n v="749.83665017191447"/>
    <n v="749.83665017191447"/>
    <n v="749.83665017191447"/>
    <n v="749.83665017191447"/>
    <n v="749.83665017191447"/>
    <n v="749.83665017191447"/>
    <n v="749.83665017191447"/>
    <n v="1088.4570461018652"/>
    <n v="749.83665017191447"/>
    <n v="1088.4570461018652"/>
    <n v="1088.4570461018652"/>
    <n v="1088.4570461018652"/>
    <n v="1088.4570461018652"/>
    <n v="1088.4570461018652"/>
    <n v="1088.4570461018652"/>
    <n v="1088.4570461018652"/>
    <n v="1088.4570461018652"/>
    <n v="1088.4570461018652"/>
    <n v="1088.4570461018652"/>
    <n v="1164.8294030281315"/>
    <n v="1917.6671934824835"/>
    <n v="1088.4570461018652"/>
    <n v="1917.6671934824835"/>
    <n v="1917.6671934824835"/>
    <n v="1917.6671934824835"/>
    <n v="1917.6671934824835"/>
    <n v="1917.6671934824835"/>
    <n v="1917.6671934824835"/>
    <n v="1917.6671934824835"/>
    <n v="1917.6671934824835"/>
    <n v="1917.6671934824835"/>
    <n v="1917.6671934824835"/>
    <n v="1917.6671934824835"/>
    <n v="1917.6671934824835"/>
    <n v="1917.6671934824835"/>
  </r>
  <r>
    <s v="DE Florida"/>
    <x v="32"/>
    <s v="Regulated &amp; Renewable Energy"/>
    <s v="PEF Fossil Hydro Maintenance Hines 4 Other BG-341"/>
    <s v="AFUDC Not Eligible"/>
    <s v="Maintenance"/>
    <s v="Maintenance"/>
    <s v="Fossil Hydro"/>
    <s v="BG - Other Production Plant"/>
    <s v="~"/>
    <s v="PEF Hines 4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080000000000002"/>
    <n v="0"/>
    <n v="16.080000000000002"/>
    <n v="16.080000000000002"/>
    <n v="16.080000000000002"/>
    <n v="16.080000000000002"/>
    <n v="16.080000000000002"/>
    <n v="16.080000000000002"/>
    <n v="16.080000000000002"/>
    <n v="16.080000000000002"/>
    <n v="16.080000000000002"/>
    <n v="16.080000000000002"/>
    <n v="16.080000000000002"/>
    <n v="95.88000000000001"/>
    <n v="16.080000000000002"/>
    <n v="95.88000000000001"/>
    <n v="95.88000000000001"/>
    <n v="95.88000000000001"/>
    <n v="95.88000000000001"/>
    <n v="95.88000000000001"/>
    <n v="95.88000000000001"/>
    <n v="95.88000000000001"/>
    <n v="95.88000000000001"/>
    <n v="95.88000000000001"/>
    <n v="95.88000000000001"/>
    <n v="95.88000000000001"/>
    <n v="184.2"/>
    <n v="95.88000000000001"/>
    <n v="184.2"/>
    <n v="184.2"/>
    <n v="184.2"/>
    <n v="184.2"/>
    <n v="184.2"/>
    <n v="184.2"/>
    <n v="184.2"/>
    <n v="184.2"/>
    <n v="184.2"/>
    <n v="184.2"/>
    <n v="184.2"/>
    <n v="283.25"/>
    <n v="184.2"/>
    <n v="283.25"/>
    <n v="283.25"/>
    <n v="283.25"/>
    <n v="283.25"/>
    <n v="283.25"/>
    <n v="283.25"/>
    <n v="283.25"/>
    <n v="283.25"/>
    <n v="283.25"/>
    <n v="283.25"/>
    <n v="283.25"/>
    <n v="543.66000000000008"/>
    <n v="283.25"/>
    <n v="543.66000000000008"/>
    <n v="543.66000000000008"/>
    <n v="543.66000000000008"/>
    <n v="543.66000000000008"/>
    <n v="543.66000000000008"/>
    <n v="543.66000000000008"/>
    <n v="543.66000000000008"/>
    <n v="543.66000000000008"/>
    <n v="543.66000000000008"/>
    <n v="543.66000000000008"/>
    <n v="543.66000000000008"/>
    <n v="543.66000000000008"/>
    <n v="543.66000000000008"/>
  </r>
  <r>
    <s v="DE Florida"/>
    <x v="32"/>
    <s v="Regulated &amp; Renewable Energy"/>
    <s v="PEF Fossil Hydro Maintenance Hines 4 Other BG-342"/>
    <s v="AFUDC Not Eligible"/>
    <s v="Maintenance"/>
    <s v="Maintenance"/>
    <s v="Fossil Hydro"/>
    <s v="BG - Other Production Plant"/>
    <s v="~"/>
    <s v="PEF Hines 4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"/>
    <n v="0"/>
    <n v="9"/>
    <n v="9"/>
    <n v="9"/>
    <n v="9"/>
    <n v="9"/>
    <n v="9"/>
    <n v="9"/>
    <n v="9"/>
    <n v="9"/>
    <n v="9"/>
    <n v="9"/>
    <n v="53.52"/>
    <n v="9"/>
    <n v="53.52"/>
    <n v="53.52"/>
    <n v="53.52"/>
    <n v="53.52"/>
    <n v="53.52"/>
    <n v="53.52"/>
    <n v="53.52"/>
    <n v="53.52"/>
    <n v="53.52"/>
    <n v="53.52"/>
    <n v="53.52"/>
    <n v="102.78"/>
    <n v="53.52"/>
    <n v="102.78"/>
    <n v="102.78"/>
    <n v="102.78"/>
    <n v="102.78"/>
    <n v="102.78"/>
    <n v="102.78"/>
    <n v="102.78"/>
    <n v="102.78"/>
    <n v="102.78"/>
    <n v="102.78"/>
    <n v="102.78"/>
    <n v="158.02000000000001"/>
    <n v="102.78"/>
    <n v="158.02000000000001"/>
    <n v="158.02000000000001"/>
    <n v="158.02000000000001"/>
    <n v="158.02000000000001"/>
    <n v="158.02000000000001"/>
    <n v="158.02000000000001"/>
    <n v="158.02000000000001"/>
    <n v="158.02000000000001"/>
    <n v="158.02000000000001"/>
    <n v="158.02000000000001"/>
    <n v="158.02000000000001"/>
    <n v="303.25"/>
    <n v="158.02000000000001"/>
    <n v="303.25"/>
    <n v="303.25"/>
    <n v="303.25"/>
    <n v="303.25"/>
    <n v="303.25"/>
    <n v="303.25"/>
    <n v="303.25"/>
    <n v="303.25"/>
    <n v="303.25"/>
    <n v="303.25"/>
    <n v="303.25"/>
    <n v="303.25"/>
    <n v="303.25"/>
  </r>
  <r>
    <s v="DE Florida"/>
    <x v="32"/>
    <s v="Regulated &amp; Renewable Energy"/>
    <s v="PEF Fossil Hydro Maintenance Hines 4 Other BG-343"/>
    <s v="AFUDC Not Eligible"/>
    <s v="Maintenance"/>
    <s v="Maintenance"/>
    <s v="Fossil Hydro"/>
    <s v="BG - Other Production Plant"/>
    <s v="~"/>
    <s v="PEF Hines 4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2.83999999999995"/>
    <n v="0"/>
    <n v="162.83999999999995"/>
    <n v="162.83999999999995"/>
    <n v="162.83999999999995"/>
    <n v="162.83999999999995"/>
    <n v="162.83999999999995"/>
    <n v="162.83999999999995"/>
    <n v="162.83999999999995"/>
    <n v="162.83999999999995"/>
    <n v="162.83999999999995"/>
    <n v="162.83999999999995"/>
    <n v="162.83999999999995"/>
    <n v="970.07999999999981"/>
    <n v="162.83999999999995"/>
    <n v="970.07999999999981"/>
    <n v="970.07999999999981"/>
    <n v="970.07999999999981"/>
    <n v="970.07999999999981"/>
    <n v="970.07999999999981"/>
    <n v="970.07999999999981"/>
    <n v="970.07999999999981"/>
    <n v="970.07999999999981"/>
    <n v="970.07999999999981"/>
    <n v="970.07999999999981"/>
    <n v="970.07999999999981"/>
    <n v="1863.6599999999999"/>
    <n v="970.07999999999981"/>
    <n v="1863.6599999999999"/>
    <n v="1863.6599999999999"/>
    <n v="1863.6599999999999"/>
    <n v="1863.6599999999999"/>
    <n v="1863.6599999999999"/>
    <n v="1863.6599999999999"/>
    <n v="1863.6599999999999"/>
    <n v="1863.6599999999999"/>
    <n v="1863.6599999999999"/>
    <n v="1863.6599999999999"/>
    <n v="1863.6599999999999"/>
    <n v="2865.77"/>
    <n v="1863.6599999999999"/>
    <n v="2865.77"/>
    <n v="2865.77"/>
    <n v="2865.77"/>
    <n v="2865.77"/>
    <n v="2865.77"/>
    <n v="2865.77"/>
    <n v="2865.77"/>
    <n v="2865.77"/>
    <n v="2865.77"/>
    <n v="2865.77"/>
    <n v="2865.77"/>
    <n v="5500.45"/>
    <n v="2865.77"/>
    <n v="5500.45"/>
    <n v="5500.45"/>
    <n v="5500.45"/>
    <n v="5500.45"/>
    <n v="5500.45"/>
    <n v="5500.45"/>
    <n v="5500.45"/>
    <n v="5500.45"/>
    <n v="5500.45"/>
    <n v="5500.45"/>
    <n v="5500.45"/>
    <n v="5500.45"/>
    <n v="5500.45"/>
  </r>
  <r>
    <s v="DE Florida"/>
    <x v="32"/>
    <s v="Regulated &amp; Renewable Energy"/>
    <s v="PEF Fossil Hydro Maintenance Hines 4 Other BG-344"/>
    <s v="AFUDC Not Eligible"/>
    <s v="Maintenance"/>
    <s v="Maintenance"/>
    <s v="Fossil Hydro"/>
    <s v="BG - Other Production Plant"/>
    <s v="~"/>
    <s v="PEF Hines 4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.48"/>
    <n v="0"/>
    <n v="54.48"/>
    <n v="54.48"/>
    <n v="54.48"/>
    <n v="54.48"/>
    <n v="54.48"/>
    <n v="54.48"/>
    <n v="54.48"/>
    <n v="54.48"/>
    <n v="54.48"/>
    <n v="54.48"/>
    <n v="54.48"/>
    <n v="324.84000000000003"/>
    <n v="54.48"/>
    <n v="324.84000000000003"/>
    <n v="324.84000000000003"/>
    <n v="324.84000000000003"/>
    <n v="324.84000000000003"/>
    <n v="324.84000000000003"/>
    <n v="324.84000000000003"/>
    <n v="324.84000000000003"/>
    <n v="324.84000000000003"/>
    <n v="324.84000000000003"/>
    <n v="324.84000000000003"/>
    <n v="324.84000000000003"/>
    <n v="624.11"/>
    <n v="324.84000000000003"/>
    <n v="624.11"/>
    <n v="624.11"/>
    <n v="624.11"/>
    <n v="624.11"/>
    <n v="624.11"/>
    <n v="624.11"/>
    <n v="624.11"/>
    <n v="624.11"/>
    <n v="624.11"/>
    <n v="624.11"/>
    <n v="624.11"/>
    <n v="959.72"/>
    <n v="624.11"/>
    <n v="959.72"/>
    <n v="959.72"/>
    <n v="959.72"/>
    <n v="959.72"/>
    <n v="959.72"/>
    <n v="959.72"/>
    <n v="959.72"/>
    <n v="959.72"/>
    <n v="959.72"/>
    <n v="959.72"/>
    <n v="959.72"/>
    <n v="1842.0900000000001"/>
    <n v="959.72"/>
    <n v="1842.0900000000001"/>
    <n v="1842.0900000000001"/>
    <n v="1842.0900000000001"/>
    <n v="1842.0900000000001"/>
    <n v="1842.0900000000001"/>
    <n v="1842.0900000000001"/>
    <n v="1842.0900000000001"/>
    <n v="1842.0900000000001"/>
    <n v="1842.0900000000001"/>
    <n v="1842.0900000000001"/>
    <n v="1842.0900000000001"/>
    <n v="1842.0900000000001"/>
    <n v="1842.0900000000001"/>
  </r>
  <r>
    <s v="DE Florida"/>
    <x v="32"/>
    <s v="Regulated &amp; Renewable Energy"/>
    <s v="PEF Fossil Hydro Maintenance Hines 4 Other BG-345"/>
    <s v="AFUDC Not Eligible"/>
    <s v="Maintenance"/>
    <s v="Maintenance"/>
    <s v="Fossil Hydro"/>
    <s v="BG - Other Production Plant"/>
    <s v="~"/>
    <s v="PEF Hines 4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.84"/>
    <n v="0"/>
    <n v="30.84"/>
    <n v="30.84"/>
    <n v="30.84"/>
    <n v="30.84"/>
    <n v="30.84"/>
    <n v="30.84"/>
    <n v="30.84"/>
    <n v="30.84"/>
    <n v="30.84"/>
    <n v="30.84"/>
    <n v="30.84"/>
    <n v="184.07999999999998"/>
    <n v="30.84"/>
    <n v="184.07999999999998"/>
    <n v="184.07999999999998"/>
    <n v="184.07999999999998"/>
    <n v="184.07999999999998"/>
    <n v="184.07999999999998"/>
    <n v="184.07999999999998"/>
    <n v="184.07999999999998"/>
    <n v="184.07999999999998"/>
    <n v="184.07999999999998"/>
    <n v="184.07999999999998"/>
    <n v="184.07999999999998"/>
    <n v="353.65999999999997"/>
    <n v="184.07999999999998"/>
    <n v="353.65999999999997"/>
    <n v="353.65999999999997"/>
    <n v="353.65999999999997"/>
    <n v="353.65999999999997"/>
    <n v="353.65999999999997"/>
    <n v="353.65999999999997"/>
    <n v="353.65999999999997"/>
    <n v="353.65999999999997"/>
    <n v="353.65999999999997"/>
    <n v="353.65999999999997"/>
    <n v="353.65999999999997"/>
    <n v="543.82999999999993"/>
    <n v="353.65999999999997"/>
    <n v="543.82999999999993"/>
    <n v="543.82999999999993"/>
    <n v="543.82999999999993"/>
    <n v="543.82999999999993"/>
    <n v="543.82999999999993"/>
    <n v="543.82999999999993"/>
    <n v="543.82999999999993"/>
    <n v="543.82999999999993"/>
    <n v="543.82999999999993"/>
    <n v="543.82999999999993"/>
    <n v="543.82999999999993"/>
    <n v="1043.82"/>
    <n v="543.82999999999993"/>
    <n v="1043.82"/>
    <n v="1043.82"/>
    <n v="1043.82"/>
    <n v="1043.82"/>
    <n v="1043.82"/>
    <n v="1043.82"/>
    <n v="1043.82"/>
    <n v="1043.82"/>
    <n v="1043.82"/>
    <n v="1043.82"/>
    <n v="1043.82"/>
    <n v="1043.82"/>
    <n v="1043.82"/>
  </r>
  <r>
    <s v="DE Florida"/>
    <x v="32"/>
    <s v="Regulated &amp; Renewable Energy"/>
    <s v="PEF Fossil Hydro Maintenance Hines 4 Other BG-346"/>
    <s v="AFUDC Not Eligible"/>
    <s v="Maintenance"/>
    <s v="Maintenance"/>
    <s v="Fossil Hydro"/>
    <s v="BG - Other Production Plant"/>
    <s v="~"/>
    <s v="PEF Hines 4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32"/>
    <n v="0"/>
    <n v="10.32"/>
    <n v="10.32"/>
    <n v="10.32"/>
    <n v="10.32"/>
    <n v="10.32"/>
    <n v="10.32"/>
    <n v="10.32"/>
    <n v="10.32"/>
    <n v="10.32"/>
    <n v="10.32"/>
    <n v="10.32"/>
    <n v="61.200000000000017"/>
    <n v="10.32"/>
    <n v="61.200000000000017"/>
    <n v="61.200000000000017"/>
    <n v="61.200000000000017"/>
    <n v="61.200000000000017"/>
    <n v="61.200000000000017"/>
    <n v="61.200000000000017"/>
    <n v="61.200000000000017"/>
    <n v="61.200000000000017"/>
    <n v="61.200000000000017"/>
    <n v="61.200000000000017"/>
    <n v="61.200000000000017"/>
    <n v="117.52000000000001"/>
    <n v="61.200000000000017"/>
    <n v="117.52000000000001"/>
    <n v="117.52000000000001"/>
    <n v="117.52000000000001"/>
    <n v="117.52000000000001"/>
    <n v="117.52000000000001"/>
    <n v="117.52000000000001"/>
    <n v="117.52000000000001"/>
    <n v="117.52000000000001"/>
    <n v="117.52000000000001"/>
    <n v="117.52000000000001"/>
    <n v="117.52000000000001"/>
    <n v="180.68"/>
    <n v="117.52000000000001"/>
    <n v="180.68"/>
    <n v="180.68"/>
    <n v="180.68"/>
    <n v="180.68"/>
    <n v="180.68"/>
    <n v="180.68"/>
    <n v="180.68"/>
    <n v="180.68"/>
    <n v="180.68"/>
    <n v="180.68"/>
    <n v="180.68"/>
    <n v="346.75"/>
    <n v="180.68"/>
    <n v="346.75"/>
    <n v="346.75"/>
    <n v="346.75"/>
    <n v="346.75"/>
    <n v="346.75"/>
    <n v="346.75"/>
    <n v="346.75"/>
    <n v="346.75"/>
    <n v="346.75"/>
    <n v="346.75"/>
    <n v="346.75"/>
    <n v="346.75"/>
    <n v="346.75"/>
  </r>
  <r>
    <s v="DE Florida"/>
    <x v="32"/>
    <s v="Regulated &amp; Renewable Energy"/>
    <s v="PEF Fossil Hydro Maintenance Inter City BG P1-6 341"/>
    <s v="AFUDC Not Eligible"/>
    <s v="Maintenance"/>
    <s v="Maintenance"/>
    <s v="Fossil Hydro"/>
    <s v="BG - Other Production Plant"/>
    <s v="~"/>
    <s v="PEF Inter City old P1-6 341"/>
    <n v="0"/>
    <n v="0"/>
    <n v="0"/>
    <n v="0"/>
    <n v="0"/>
    <n v="0"/>
    <n v="0"/>
    <n v="0"/>
    <n v="0"/>
    <n v="0"/>
    <n v="0"/>
    <n v="0"/>
    <n v="0"/>
    <n v="0"/>
    <n v="0"/>
    <n v="9.5383217159999969"/>
    <n v="9.5383217159999969"/>
    <n v="359.84704459727487"/>
    <n v="613.82154357129536"/>
    <n v="613.82154357129536"/>
    <n v="613.82154357129536"/>
    <n v="613.82154357129536"/>
    <n v="613.82154357129536"/>
    <n v="613.82154357129536"/>
    <n v="1405.0157828715128"/>
    <n v="0"/>
    <n v="1405.0157828715128"/>
    <n v="1405.0157828715128"/>
    <n v="1405.0157828715128"/>
    <n v="1488.3052425760943"/>
    <n v="1488.3052425760943"/>
    <n v="1488.3052425760943"/>
    <n v="1488.3052425760943"/>
    <n v="1497.5555209840943"/>
    <n v="1497.5555209840943"/>
    <n v="1497.5555209840943"/>
    <n v="1497.5555209840943"/>
    <n v="1931.3578151502884"/>
    <n v="1405.0157828715128"/>
    <n v="1931.3578151502884"/>
    <n v="1931.3578151502884"/>
    <n v="1951.3186136358884"/>
    <n v="2112.3352562682999"/>
    <n v="2112.3352562682999"/>
    <n v="2112.3352562682999"/>
    <n v="2112.3352562682999"/>
    <n v="2112.3352562682999"/>
    <n v="2112.3352562682999"/>
    <n v="2112.3352562682999"/>
    <n v="2112.3352562682999"/>
    <n v="2336.8268645969165"/>
    <n v="1931.3578151502884"/>
    <n v="2336.8268645969165"/>
    <n v="2336.8268645969165"/>
    <n v="2336.8268645969165"/>
    <n v="2336.8268645969165"/>
    <n v="2336.8268645969165"/>
    <n v="2336.8268645969165"/>
    <n v="2336.8268645969165"/>
    <n v="2336.8268645969165"/>
    <n v="2336.8268645969165"/>
    <n v="2336.8268645969165"/>
    <n v="2336.8268645969165"/>
    <n v="2415.6605415786903"/>
    <n v="2336.8268645969165"/>
    <n v="2415.6605415786903"/>
    <n v="2415.6605415786903"/>
    <n v="2415.6605415786903"/>
    <n v="2415.6605415786903"/>
    <n v="2415.6605415786903"/>
    <n v="2415.6605415786903"/>
    <n v="2415.6605415786903"/>
    <n v="2415.6605415786903"/>
    <n v="2415.6605415786903"/>
    <n v="2415.6605415786903"/>
    <n v="2415.6605415786903"/>
    <n v="2488.0405190690149"/>
    <n v="2415.6605415786903"/>
    <n v="2488.0405190690149"/>
    <n v="2488.0405190690149"/>
    <n v="2488.0405190690149"/>
    <n v="2488.0405190690149"/>
    <n v="2488.0405190690149"/>
    <n v="2488.0405190690149"/>
    <n v="2488.0405190690149"/>
    <n v="2488.0405190690149"/>
    <n v="2488.0405190690149"/>
    <n v="2488.0405190690149"/>
    <n v="2488.0405190690149"/>
    <n v="2488.0405190690149"/>
    <n v="2488.0405190690149"/>
  </r>
  <r>
    <s v="DE Florida"/>
    <x v="32"/>
    <s v="Regulated &amp; Renewable Energy"/>
    <s v="PEF Fossil Hydro Maintenance Inter City BG P1-6 342"/>
    <s v="AFUDC Not Eligible"/>
    <s v="Maintenance"/>
    <s v="Maintenance"/>
    <s v="Fossil Hydro"/>
    <s v="BG - Other Production Plant"/>
    <s v="~"/>
    <s v="PEF Inter City old P1-6 342"/>
    <n v="0"/>
    <n v="0"/>
    <n v="0"/>
    <n v="0"/>
    <n v="0"/>
    <n v="0"/>
    <n v="0"/>
    <n v="0"/>
    <n v="0"/>
    <n v="0"/>
    <n v="0"/>
    <n v="0"/>
    <n v="0"/>
    <n v="0"/>
    <n v="0"/>
    <n v="11.440865111499996"/>
    <n v="11.440865111499996"/>
    <n v="91.062014456030766"/>
    <n v="112.65651923317654"/>
    <n v="112.65651923317654"/>
    <n v="112.65651923317654"/>
    <n v="112.65651923317654"/>
    <n v="112.65651923317654"/>
    <n v="112.65651923317654"/>
    <n v="171.11384246477652"/>
    <n v="0"/>
    <n v="171.11384246477652"/>
    <n v="171.11384246477652"/>
    <n v="171.11384246477652"/>
    <n v="191.95974427700872"/>
    <n v="191.95974427700872"/>
    <n v="191.95974427700872"/>
    <n v="191.95974427700872"/>
    <n v="203.05511206400871"/>
    <n v="203.05511206400871"/>
    <n v="203.05511206400871"/>
    <n v="203.05511206400871"/>
    <n v="265.40717069243243"/>
    <n v="171.11384246477652"/>
    <n v="265.40717069243243"/>
    <n v="265.40717069243243"/>
    <n v="289.34941229333242"/>
    <n v="325.01243637315895"/>
    <n v="325.01243637315895"/>
    <n v="325.01243637315895"/>
    <n v="325.01243637315895"/>
    <n v="325.01243637315895"/>
    <n v="325.01243637315895"/>
    <n v="325.01243637315895"/>
    <n v="325.01243637315895"/>
    <n v="374.54289732935399"/>
    <n v="265.40717069243243"/>
    <n v="374.54289732935399"/>
    <n v="374.54289732935399"/>
    <n v="374.54289732935399"/>
    <n v="374.54289732935399"/>
    <n v="374.54289732935399"/>
    <n v="374.54289732935399"/>
    <n v="374.54289732935399"/>
    <n v="374.54289732935399"/>
    <n v="374.54289732935399"/>
    <n v="374.54289732935399"/>
    <n v="374.54289732935399"/>
    <n v="392.37425699181688"/>
    <n v="374.54289732935399"/>
    <n v="392.37425699181688"/>
    <n v="392.37425699181688"/>
    <n v="392.37425699181688"/>
    <n v="392.37425699181688"/>
    <n v="392.37425699181688"/>
    <n v="392.37425699181688"/>
    <n v="392.37425699181688"/>
    <n v="392.37425699181688"/>
    <n v="392.37425699181688"/>
    <n v="392.37425699181688"/>
    <n v="392.37425699181688"/>
    <n v="410.09082199457231"/>
    <n v="392.37425699181688"/>
    <n v="410.09082199457231"/>
    <n v="410.09082199457231"/>
    <n v="410.09082199457231"/>
    <n v="410.09082199457231"/>
    <n v="410.09082199457231"/>
    <n v="410.09082199457231"/>
    <n v="410.09082199457231"/>
    <n v="410.09082199457231"/>
    <n v="410.09082199457231"/>
    <n v="410.09082199457231"/>
    <n v="410.09082199457231"/>
    <n v="410.09082199457231"/>
    <n v="410.09082199457231"/>
  </r>
  <r>
    <s v="DE Florida"/>
    <x v="32"/>
    <s v="Regulated &amp; Renewable Energy"/>
    <s v="PEF Fossil Hydro Maintenance Inter City BG P1-6 343"/>
    <s v="AFUDC Not Eligible"/>
    <s v="Maintenance"/>
    <s v="Maintenance"/>
    <s v="Fossil Hydro"/>
    <s v="BG - Other Production Plant"/>
    <s v="~"/>
    <s v="PEF Inter City old P1-6 343"/>
    <n v="0"/>
    <n v="0"/>
    <n v="0"/>
    <n v="0"/>
    <n v="0"/>
    <n v="0"/>
    <n v="0"/>
    <n v="0"/>
    <n v="0"/>
    <n v="0"/>
    <n v="0"/>
    <n v="0"/>
    <n v="0"/>
    <n v="0"/>
    <n v="0"/>
    <n v="63.549847707499978"/>
    <n v="63.549847707499978"/>
    <n v="505.81639537048898"/>
    <n v="625.76602125385625"/>
    <n v="625.76602125385625"/>
    <n v="625.76602125385625"/>
    <n v="625.76602125385625"/>
    <n v="625.76602125385625"/>
    <n v="625.76602125385625"/>
    <n v="950.47520649039279"/>
    <n v="0"/>
    <n v="950.47520649039279"/>
    <n v="950.47520649039279"/>
    <n v="950.47520649039279"/>
    <n v="1066.2666149706181"/>
    <n v="1066.2666149706181"/>
    <n v="1066.2666149706181"/>
    <n v="1066.2666149706181"/>
    <n v="1127.8973506056182"/>
    <n v="1127.8973506056182"/>
    <n v="1127.8973506056182"/>
    <n v="1127.8973506056182"/>
    <n v="1474.2403754964976"/>
    <n v="950.47520649039279"/>
    <n v="1474.2403754964976"/>
    <n v="1474.2403754964976"/>
    <n v="1607.2308261909975"/>
    <n v="1805.325963837869"/>
    <n v="1805.325963837869"/>
    <n v="1805.325963837869"/>
    <n v="1805.325963837869"/>
    <n v="1805.325963837869"/>
    <n v="1805.325963837869"/>
    <n v="1805.325963837869"/>
    <n v="1805.325963837869"/>
    <n v="2080.4496734500508"/>
    <n v="1474.2403754964976"/>
    <n v="2080.4496734500508"/>
    <n v="2080.4496734500508"/>
    <n v="2080.4496734500508"/>
    <n v="2080.4496734500508"/>
    <n v="2080.4496734500508"/>
    <n v="2080.4496734500508"/>
    <n v="2080.4496734500508"/>
    <n v="2080.4496734500508"/>
    <n v="2080.4496734500508"/>
    <n v="2080.4496734500508"/>
    <n v="2080.4496734500508"/>
    <n v="2179.4963958721287"/>
    <n v="2080.4496734500508"/>
    <n v="2179.4963958721287"/>
    <n v="2179.4963958721287"/>
    <n v="2179.4963958721287"/>
    <n v="2179.4963958721287"/>
    <n v="2179.4963958721287"/>
    <n v="2179.4963958721287"/>
    <n v="2179.4963958721287"/>
    <n v="2179.4963958721287"/>
    <n v="2179.4963958721287"/>
    <n v="2179.4963958721287"/>
    <n v="2179.4963958721287"/>
    <n v="2277.9054756796886"/>
    <n v="2179.4963958721287"/>
    <n v="2277.9054756796886"/>
    <n v="2277.9054756796886"/>
    <n v="2277.9054756796886"/>
    <n v="2277.9054756796886"/>
    <n v="2277.9054756796886"/>
    <n v="2277.9054756796886"/>
    <n v="2277.9054756796886"/>
    <n v="2277.9054756796886"/>
    <n v="2277.9054756796886"/>
    <n v="2277.9054756796886"/>
    <n v="2277.9054756796886"/>
    <n v="2277.9054756796886"/>
    <n v="2277.9054756796886"/>
  </r>
  <r>
    <s v="DE Florida"/>
    <x v="32"/>
    <s v="Regulated &amp; Renewable Energy"/>
    <s v="PEF Fossil Hydro Maintenance Inter City BG P1-6 344"/>
    <s v="AFUDC Not Eligible"/>
    <s v="Maintenance"/>
    <s v="Maintenance"/>
    <s v="Fossil Hydro"/>
    <s v="BG - Other Production Plant"/>
    <s v="~"/>
    <s v="PEF Inter City old P1-6 344"/>
    <n v="0"/>
    <n v="0"/>
    <n v="0"/>
    <n v="0"/>
    <n v="0"/>
    <n v="0"/>
    <n v="0"/>
    <n v="0"/>
    <n v="0"/>
    <n v="0"/>
    <n v="0"/>
    <n v="0"/>
    <n v="0"/>
    <n v="0"/>
    <n v="0"/>
    <n v="10.099399463999996"/>
    <n v="10.099399463999996"/>
    <n v="80.384800539565148"/>
    <n v="99.447303929490843"/>
    <n v="99.447303929490843"/>
    <n v="99.447303929490843"/>
    <n v="99.447303929490843"/>
    <n v="99.447303929490843"/>
    <n v="99.447303929490843"/>
    <n v="151.05038229448792"/>
    <n v="0"/>
    <n v="151.05038229448792"/>
    <n v="151.05038229448792"/>
    <n v="151.05038229448792"/>
    <n v="169.45205800146181"/>
    <n v="169.45205800146181"/>
    <n v="169.45205800146181"/>
    <n v="169.45205800146181"/>
    <n v="179.24647043346181"/>
    <n v="179.24647043346181"/>
    <n v="179.24647043346181"/>
    <n v="179.24647043346181"/>
    <n v="234.28761822727907"/>
    <n v="151.05038229448792"/>
    <n v="234.28761822727907"/>
    <n v="234.28761822727907"/>
    <n v="255.42258132967908"/>
    <n v="286.90404035976434"/>
    <n v="286.90404035976434"/>
    <n v="286.90404035976434"/>
    <n v="286.90404035976434"/>
    <n v="286.90404035976434"/>
    <n v="286.90404035976434"/>
    <n v="286.90404035976434"/>
    <n v="286.90404035976434"/>
    <n v="330.62694994374817"/>
    <n v="234.28761822727907"/>
    <n v="330.62694994374817"/>
    <n v="330.62694994374817"/>
    <n v="330.62694994374817"/>
    <n v="330.62694994374817"/>
    <n v="330.62694994374817"/>
    <n v="330.62694994374817"/>
    <n v="330.62694994374817"/>
    <n v="330.62694994374817"/>
    <n v="330.62694994374817"/>
    <n v="330.62694994374817"/>
    <n v="330.62694994374817"/>
    <n v="346.36754494791899"/>
    <n v="330.62694994374817"/>
    <n v="346.36754494791899"/>
    <n v="346.36754494791899"/>
    <n v="346.36754494791899"/>
    <n v="346.36754494791899"/>
    <n v="346.36754494791899"/>
    <n v="346.36754494791899"/>
    <n v="346.36754494791899"/>
    <n v="346.36754494791899"/>
    <n v="346.36754494791899"/>
    <n v="346.36754494791899"/>
    <n v="346.36754494791899"/>
    <n v="362.00680520918172"/>
    <n v="346.36754494791899"/>
    <n v="362.00680520918172"/>
    <n v="362.00680520918172"/>
    <n v="362.00680520918172"/>
    <n v="362.00680520918172"/>
    <n v="362.00680520918172"/>
    <n v="362.00680520918172"/>
    <n v="362.00680520918172"/>
    <n v="362.00680520918172"/>
    <n v="362.00680520918172"/>
    <n v="362.00680520918172"/>
    <n v="362.00680520918172"/>
    <n v="362.00680520918172"/>
    <n v="362.00680520918172"/>
  </r>
  <r>
    <s v="DE Florida"/>
    <x v="32"/>
    <s v="Regulated &amp; Renewable Energy"/>
    <s v="PEF Fossil Hydro Maintenance Inter City BG P1-6 345"/>
    <s v="AFUDC Not Eligible"/>
    <s v="Maintenance"/>
    <s v="Maintenance"/>
    <s v="Fossil Hydro"/>
    <s v="BG - Other Production Plant"/>
    <s v="~"/>
    <s v="PEF Inter City old P1-6 345"/>
    <n v="0"/>
    <n v="0"/>
    <n v="0"/>
    <n v="0"/>
    <n v="0"/>
    <n v="0"/>
    <n v="0"/>
    <n v="0"/>
    <n v="0"/>
    <n v="0"/>
    <n v="0"/>
    <n v="0"/>
    <n v="0"/>
    <n v="0"/>
    <n v="0"/>
    <n v="12.723328535499995"/>
    <n v="12.723328535499995"/>
    <n v="101.26960817534061"/>
    <n v="125.28474830358805"/>
    <n v="125.28474830358805"/>
    <n v="125.28474830358805"/>
    <n v="125.28474830358805"/>
    <n v="125.28474830358805"/>
    <n v="125.28474830358805"/>
    <n v="190.29484339106068"/>
    <n v="0"/>
    <n v="190.29484339106068"/>
    <n v="190.29484339106068"/>
    <n v="190.29484339106068"/>
    <n v="213.47746592798799"/>
    <n v="213.47746592798799"/>
    <n v="213.47746592798799"/>
    <n v="213.47746592798799"/>
    <n v="225.81656862698799"/>
    <n v="225.81656862698799"/>
    <n v="225.81656862698799"/>
    <n v="225.81656862698799"/>
    <n v="295.1579793562139"/>
    <n v="190.29484339106068"/>
    <n v="295.1579793562139"/>
    <n v="295.1579793562139"/>
    <n v="321.78402579551391"/>
    <n v="361.44469546646241"/>
    <n v="361.44469546646241"/>
    <n v="361.44469546646241"/>
    <n v="361.44469546646241"/>
    <n v="361.44469546646241"/>
    <n v="361.44469546646241"/>
    <n v="361.44469546646241"/>
    <n v="361.44469546646241"/>
    <n v="416.52727192538555"/>
    <n v="295.1579793562139"/>
    <n v="416.52727192538555"/>
    <n v="416.52727192538555"/>
    <n v="416.52727192538555"/>
    <n v="416.52727192538555"/>
    <n v="416.52727192538555"/>
    <n v="416.52727192538555"/>
    <n v="416.52727192538555"/>
    <n v="416.52727192538555"/>
    <n v="416.52727192538555"/>
    <n v="416.52727192538555"/>
    <n v="416.52727192538555"/>
    <n v="436.35743730266381"/>
    <n v="416.52727192538555"/>
    <n v="436.35743730266381"/>
    <n v="436.35743730266381"/>
    <n v="436.35743730266381"/>
    <n v="436.35743730266381"/>
    <n v="436.35743730266381"/>
    <n v="436.35743730266381"/>
    <n v="436.35743730266381"/>
    <n v="436.35743730266381"/>
    <n v="436.35743730266381"/>
    <n v="436.35743730266381"/>
    <n v="436.35743730266381"/>
    <n v="456.05994011637324"/>
    <n v="436.35743730266381"/>
    <n v="456.05994011637324"/>
    <n v="456.05994011637324"/>
    <n v="456.05994011637324"/>
    <n v="456.05994011637324"/>
    <n v="456.05994011637324"/>
    <n v="456.05994011637324"/>
    <n v="456.05994011637324"/>
    <n v="456.05994011637324"/>
    <n v="456.05994011637324"/>
    <n v="456.05994011637324"/>
    <n v="456.05994011637324"/>
    <n v="456.05994011637324"/>
    <n v="456.05994011637324"/>
  </r>
  <r>
    <s v="DE Florida"/>
    <x v="32"/>
    <s v="Regulated &amp; Renewable Energy"/>
    <s v="PEF Fossil Hydro Maintenance Inter City BG P1-6 346"/>
    <s v="AFUDC Not Eligible"/>
    <s v="Maintenance"/>
    <s v="Maintenance"/>
    <s v="Fossil Hydro"/>
    <s v="BG - Other Production Plant"/>
    <s v="~"/>
    <s v="PEF Inter City old P1-6 346"/>
    <n v="0"/>
    <n v="0"/>
    <n v="0"/>
    <n v="0"/>
    <n v="0"/>
    <n v="0"/>
    <n v="0"/>
    <n v="0"/>
    <n v="0"/>
    <n v="0"/>
    <n v="0"/>
    <n v="0"/>
    <n v="0"/>
    <n v="0"/>
    <n v="0"/>
    <n v="3.9731874654999983"/>
    <n v="3.9731874654999983"/>
    <n v="31.624046861299384"/>
    <n v="39.12339370859268"/>
    <n v="39.12339370859268"/>
    <n v="39.12339370859268"/>
    <n v="39.12339370859268"/>
    <n v="39.12339370859268"/>
    <n v="39.12339370859268"/>
    <n v="59.424472487767574"/>
    <n v="0"/>
    <n v="59.424472487767574"/>
    <n v="59.424472487767574"/>
    <n v="59.424472487767574"/>
    <n v="66.663844246827296"/>
    <n v="66.663844246827296"/>
    <n v="66.663844246827296"/>
    <n v="66.663844246827296"/>
    <n v="70.517047285827289"/>
    <n v="70.517047285827289"/>
    <n v="70.517047285827289"/>
    <n v="70.517047285827289"/>
    <n v="92.170691077288254"/>
    <n v="59.424472487767574"/>
    <n v="92.170691077288254"/>
    <n v="92.170691077288254"/>
    <n v="100.48536075458826"/>
    <n v="112.87042769444434"/>
    <n v="112.87042769444434"/>
    <n v="112.87042769444434"/>
    <n v="112.87042769444434"/>
    <n v="112.87042769444434"/>
    <n v="112.87042769444434"/>
    <n v="112.87042769444434"/>
    <n v="112.87042769444434"/>
    <n v="130.07138275454554"/>
    <n v="92.170691077288254"/>
    <n v="130.07138275454554"/>
    <n v="130.07138275454554"/>
    <n v="130.07138275454554"/>
    <n v="130.07138275454554"/>
    <n v="130.07138275454554"/>
    <n v="130.07138275454554"/>
    <n v="130.07138275454554"/>
    <n v="130.07138275454554"/>
    <n v="130.07138275454554"/>
    <n v="130.07138275454554"/>
    <n v="130.07138275454554"/>
    <n v="136.26386330678162"/>
    <n v="130.07138275454554"/>
    <n v="136.26386330678162"/>
    <n v="136.26386330678162"/>
    <n v="136.26386330678162"/>
    <n v="136.26386330678162"/>
    <n v="136.26386330678162"/>
    <n v="136.26386330678162"/>
    <n v="136.26386330678162"/>
    <n v="136.26386330678162"/>
    <n v="136.26386330678162"/>
    <n v="136.26386330678162"/>
    <n v="136.26386330678162"/>
    <n v="142.41647793116948"/>
    <n v="136.26386330678162"/>
    <n v="142.41647793116948"/>
    <n v="142.41647793116948"/>
    <n v="142.41647793116948"/>
    <n v="142.41647793116948"/>
    <n v="142.41647793116948"/>
    <n v="142.41647793116948"/>
    <n v="142.41647793116948"/>
    <n v="142.41647793116948"/>
    <n v="142.41647793116948"/>
    <n v="142.41647793116948"/>
    <n v="142.41647793116948"/>
    <n v="142.41647793116948"/>
    <n v="142.41647793116948"/>
  </r>
  <r>
    <s v="DE Florida"/>
    <x v="32"/>
    <s v="Regulated &amp; Renewable Energy"/>
    <s v="PEF Fossil Hydro Maintenance Inter City BG P11 341"/>
    <s v="AFUDC Not Eligible"/>
    <s v="Maintenance"/>
    <s v="Maintenance"/>
    <s v="Fossil Hydro"/>
    <s v="BG - Other Production Plant"/>
    <s v="~"/>
    <s v="PEF Inter City Siemens P11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5104179135999987"/>
    <n v="0"/>
    <n v="7.5104179135999987"/>
    <n v="7.5104179135999987"/>
    <n v="7.5104179135999987"/>
    <n v="7.5104179135999987"/>
    <n v="7.5104179135999987"/>
    <n v="7.5104179135999987"/>
    <n v="7.5104179135999987"/>
    <n v="7.5104179135999987"/>
    <n v="7.5104179135999987"/>
    <n v="7.5104179135999987"/>
    <n v="7.5104179135999987"/>
    <n v="7.5104179135999987"/>
    <n v="7.5104179135999987"/>
    <n v="7.5104179135999987"/>
    <n v="7.5104179135999987"/>
    <n v="7.5104179135999987"/>
    <n v="7.5104179135999987"/>
    <n v="7.5104179135999987"/>
    <n v="7.5104179135999987"/>
    <n v="7.5104179135999987"/>
    <n v="43.505414595999994"/>
    <n v="43.505414595999994"/>
    <n v="43.505414595999994"/>
    <n v="43.505414595999994"/>
    <n v="70.211235054799999"/>
    <n v="7.5104179135999987"/>
    <n v="70.211235054799999"/>
    <n v="70.211235054799999"/>
    <n v="70.211235054799999"/>
    <n v="70.211235054799999"/>
    <n v="70.211235054799999"/>
    <n v="70.211235054799999"/>
    <n v="70.211235054799999"/>
    <n v="70.211235054799999"/>
    <n v="70.211235054799999"/>
    <n v="70.211235054799999"/>
    <n v="70.211235054799999"/>
    <n v="70.211235054799999"/>
    <n v="70.211235054799999"/>
    <n v="70.211235054799999"/>
    <n v="70.211235054799999"/>
    <n v="70.211235054799999"/>
    <n v="70.211235054799999"/>
    <n v="70.211235054799999"/>
    <n v="70.211235054799999"/>
    <n v="70.211235054799999"/>
    <n v="70.211235054799999"/>
    <n v="70.211235054799999"/>
    <n v="70.211235054799999"/>
    <n v="70.211235054799999"/>
    <n v="70.211235054799999"/>
    <n v="70.211235054799999"/>
  </r>
  <r>
    <s v="DE Florida"/>
    <x v="32"/>
    <s v="Regulated &amp; Renewable Energy"/>
    <s v="PEF Fossil Hydro Maintenance Inter City BG P11 342"/>
    <s v="AFUDC Not Eligible"/>
    <s v="Maintenance"/>
    <s v="Maintenance"/>
    <s v="Fossil Hydro"/>
    <s v="BG - Other Production Plant"/>
    <s v="~"/>
    <s v="PEF Inter City Siemens P11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.1468788303999986"/>
    <n v="0"/>
    <n v="7.1468788303999986"/>
    <n v="7.1468788303999986"/>
    <n v="7.1468788303999986"/>
    <n v="7.1468788303999986"/>
    <n v="7.1468788303999986"/>
    <n v="7.1468788303999986"/>
    <n v="7.1468788303999986"/>
    <n v="7.1468788303999986"/>
    <n v="7.1468788303999986"/>
    <n v="7.1468788303999986"/>
    <n v="7.1468788303999986"/>
    <n v="7.1468788303999986"/>
    <n v="7.1468788303999986"/>
    <n v="7.1468788303999986"/>
    <n v="7.1468788303999986"/>
    <n v="7.1468788303999986"/>
    <n v="7.1468788303999986"/>
    <n v="7.1468788303999986"/>
    <n v="7.1468788303999986"/>
    <n v="7.1468788303999986"/>
    <n v="41.399550618999996"/>
    <n v="41.399550618999996"/>
    <n v="41.399550618999996"/>
    <n v="41.399550618999996"/>
    <n v="66.812685424699993"/>
    <n v="7.1468788303999986"/>
    <n v="66.812685424699993"/>
    <n v="66.812685424699993"/>
    <n v="66.812685424699993"/>
    <n v="66.812685424699993"/>
    <n v="66.812685424699993"/>
    <n v="66.812685424699993"/>
    <n v="66.812685424699993"/>
    <n v="66.812685424699993"/>
    <n v="66.812685424699993"/>
    <n v="66.812685424699993"/>
    <n v="66.812685424699993"/>
    <n v="66.812685424699993"/>
    <n v="66.812685424699993"/>
    <n v="66.812685424699993"/>
    <n v="66.812685424699993"/>
    <n v="66.812685424699993"/>
    <n v="66.812685424699993"/>
    <n v="66.812685424699993"/>
    <n v="66.812685424699993"/>
    <n v="66.812685424699993"/>
    <n v="66.812685424699993"/>
    <n v="66.812685424699993"/>
    <n v="66.812685424699993"/>
    <n v="66.812685424699993"/>
    <n v="66.812685424699993"/>
    <n v="66.812685424699993"/>
  </r>
  <r>
    <s v="DE Florida"/>
    <x v="32"/>
    <s v="Regulated &amp; Renewable Energy"/>
    <s v="PEF Fossil Hydro Maintenance Inter City BG P11 343"/>
    <s v="AFUDC Not Eligible"/>
    <s v="Maintenance"/>
    <s v="Maintenance"/>
    <s v="Fossil Hydro"/>
    <s v="BG - Other Production Plant"/>
    <s v="~"/>
    <s v="PEF Inter City Siemens P11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.952703537600016"/>
    <n v="0"/>
    <n v="88.952703537600016"/>
    <n v="88.952703537600016"/>
    <n v="88.952703537600016"/>
    <n v="88.952703537600016"/>
    <n v="88.952703537600016"/>
    <n v="88.952703537600016"/>
    <n v="88.952703537600016"/>
    <n v="88.952703537600016"/>
    <n v="88.952703537600016"/>
    <n v="88.952703537600016"/>
    <n v="88.952703537600016"/>
    <n v="88.952703537600016"/>
    <n v="88.952703537600016"/>
    <n v="88.952703537600016"/>
    <n v="88.952703537600016"/>
    <n v="88.952703537600016"/>
    <n v="88.952703537600016"/>
    <n v="88.952703537600016"/>
    <n v="88.952703537600016"/>
    <n v="88.952703537600016"/>
    <n v="515.274155361"/>
    <n v="515.274155361"/>
    <n v="515.274155361"/>
    <n v="515.274155361"/>
    <n v="831.57545274929987"/>
    <n v="88.952703537600016"/>
    <n v="831.57545274929987"/>
    <n v="831.57545274929987"/>
    <n v="831.57545274929987"/>
    <n v="831.57545274929987"/>
    <n v="831.57545274929987"/>
    <n v="831.57545274929987"/>
    <n v="831.57545274929987"/>
    <n v="831.57545274929987"/>
    <n v="831.57545274929987"/>
    <n v="831.57545274929987"/>
    <n v="831.57545274929987"/>
    <n v="831.57545274929987"/>
    <n v="831.57545274929987"/>
    <n v="831.57545274929987"/>
    <n v="831.57545274929987"/>
    <n v="831.57545274929987"/>
    <n v="831.57545274929987"/>
    <n v="831.57545274929987"/>
    <n v="831.57545274929987"/>
    <n v="831.57545274929987"/>
    <n v="831.57545274929987"/>
    <n v="831.57545274929987"/>
    <n v="831.57545274929987"/>
    <n v="831.57545274929987"/>
    <n v="831.57545274929987"/>
    <n v="831.57545274929987"/>
  </r>
  <r>
    <s v="DE Florida"/>
    <x v="32"/>
    <s v="Regulated &amp; Renewable Energy"/>
    <s v="PEF Fossil Hydro Maintenance Inter City BG P11 344"/>
    <s v="AFUDC Not Eligible"/>
    <s v="Maintenance"/>
    <s v="Maintenance"/>
    <s v="Fossil Hydro"/>
    <s v="BG - Other Production Plant"/>
    <s v="~"/>
    <s v="PEF Inter City Siemens P11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.767583881600002"/>
    <n v="0"/>
    <n v="14.767583881600002"/>
    <n v="14.767583881600002"/>
    <n v="14.767583881600002"/>
    <n v="14.767583881600002"/>
    <n v="14.767583881600002"/>
    <n v="14.767583881600002"/>
    <n v="14.767583881600002"/>
    <n v="14.767583881600002"/>
    <n v="14.767583881600002"/>
    <n v="14.767583881600002"/>
    <n v="14.767583881600002"/>
    <n v="14.767583881600002"/>
    <n v="14.767583881600002"/>
    <n v="14.767583881600002"/>
    <n v="14.767583881600002"/>
    <n v="14.767583881600002"/>
    <n v="14.767583881600002"/>
    <n v="14.767583881600002"/>
    <n v="14.767583881600002"/>
    <n v="14.767583881600002"/>
    <n v="85.543822825999996"/>
    <n v="85.543822825999996"/>
    <n v="85.543822825999996"/>
    <n v="85.543822825999996"/>
    <n v="138.05494115380003"/>
    <n v="14.767583881600002"/>
    <n v="138.05494115380003"/>
    <n v="138.05494115380003"/>
    <n v="138.05494115380003"/>
    <n v="138.05494115380003"/>
    <n v="138.05494115380003"/>
    <n v="138.05494115380003"/>
    <n v="138.05494115380003"/>
    <n v="138.05494115380003"/>
    <n v="138.05494115380003"/>
    <n v="138.05494115380003"/>
    <n v="138.05494115380003"/>
    <n v="138.05494115380003"/>
    <n v="138.05494115380003"/>
    <n v="138.05494115380003"/>
    <n v="138.05494115380003"/>
    <n v="138.05494115380003"/>
    <n v="138.05494115380003"/>
    <n v="138.05494115380003"/>
    <n v="138.05494115380003"/>
    <n v="138.05494115380003"/>
    <n v="138.05494115380003"/>
    <n v="138.05494115380003"/>
    <n v="138.05494115380003"/>
    <n v="138.05494115380003"/>
    <n v="138.05494115380003"/>
    <n v="138.05494115380003"/>
  </r>
  <r>
    <s v="DE Florida"/>
    <x v="32"/>
    <s v="Regulated &amp; Renewable Energy"/>
    <s v="PEF Fossil Hydro Maintenance Inter City BG P11 345"/>
    <s v="AFUDC Not Eligible"/>
    <s v="Maintenance"/>
    <s v="Maintenance"/>
    <s v="Fossil Hydro"/>
    <s v="BG - Other Production Plant"/>
    <s v="~"/>
    <s v="PEF Inter City Siemens P11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.869847344"/>
    <n v="0"/>
    <n v="16.869847344"/>
    <n v="16.869847344"/>
    <n v="16.869847344"/>
    <n v="16.869847344"/>
    <n v="16.869847344"/>
    <n v="16.869847344"/>
    <n v="16.869847344"/>
    <n v="16.869847344"/>
    <n v="16.869847344"/>
    <n v="16.869847344"/>
    <n v="16.869847344"/>
    <n v="16.869847344"/>
    <n v="16.869847344"/>
    <n v="16.869847344"/>
    <n v="16.869847344"/>
    <n v="16.869847344"/>
    <n v="16.869847344"/>
    <n v="16.869847344"/>
    <n v="16.869847344"/>
    <n v="16.869847344"/>
    <n v="97.721553089999986"/>
    <n v="97.721553089999986"/>
    <n v="97.721553089999986"/>
    <n v="97.721553089999986"/>
    <n v="157.70797721700004"/>
    <n v="16.869847344"/>
    <n v="157.70797721700004"/>
    <n v="157.70797721700004"/>
    <n v="157.70797721700004"/>
    <n v="157.70797721700004"/>
    <n v="157.70797721700004"/>
    <n v="157.70797721700004"/>
    <n v="157.70797721700004"/>
    <n v="157.70797721700004"/>
    <n v="157.70797721700004"/>
    <n v="157.70797721700004"/>
    <n v="157.70797721700004"/>
    <n v="157.70797721700004"/>
    <n v="157.70797721700004"/>
    <n v="157.70797721700004"/>
    <n v="157.70797721700004"/>
    <n v="157.70797721700004"/>
    <n v="157.70797721700004"/>
    <n v="157.70797721700004"/>
    <n v="157.70797721700004"/>
    <n v="157.70797721700004"/>
    <n v="157.70797721700004"/>
    <n v="157.70797721700004"/>
    <n v="157.70797721700004"/>
    <n v="157.70797721700004"/>
    <n v="157.70797721700004"/>
    <n v="157.70797721700004"/>
  </r>
  <r>
    <s v="DE Florida"/>
    <x v="32"/>
    <s v="Regulated &amp; Renewable Energy"/>
    <s v="PEF Fossil Hydro Maintenance Inter City BG P11 346"/>
    <s v="AFUDC Not Eligible"/>
    <s v="Maintenance"/>
    <s v="Maintenance"/>
    <s v="Fossil Hydro"/>
    <s v="BG - Other Production Plant"/>
    <s v="~"/>
    <s v="PEF Inter City Siemens P11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0952849279999992"/>
    <n v="0"/>
    <n v="0.90952849279999992"/>
    <n v="0.90952849279999992"/>
    <n v="0.90952849279999992"/>
    <n v="0.90952849279999992"/>
    <n v="0.90952849279999992"/>
    <n v="0.90952849279999992"/>
    <n v="0.90952849279999992"/>
    <n v="0.90952849279999992"/>
    <n v="0.90952849279999992"/>
    <n v="0.90952849279999992"/>
    <n v="0.90952849279999992"/>
    <n v="0.90952849279999992"/>
    <n v="0.90952849279999992"/>
    <n v="0.90952849279999992"/>
    <n v="0.90952849279999992"/>
    <n v="0.90952849279999992"/>
    <n v="0.90952849279999992"/>
    <n v="0.90952849279999992"/>
    <n v="0.90952849279999992"/>
    <n v="0.90952849279999992"/>
    <n v="5.2686035079999991"/>
    <n v="5.2686035079999991"/>
    <n v="5.2686035079999991"/>
    <n v="5.2686035079999991"/>
    <n v="8.5027384004000002"/>
    <n v="0.90952849279999992"/>
    <n v="8.5027384004000002"/>
    <n v="8.5027384004000002"/>
    <n v="8.5027384004000002"/>
    <n v="8.5027384004000002"/>
    <n v="8.5027384004000002"/>
    <n v="8.5027384004000002"/>
    <n v="8.5027384004000002"/>
    <n v="8.5027384004000002"/>
    <n v="8.5027384004000002"/>
    <n v="8.5027384004000002"/>
    <n v="8.5027384004000002"/>
    <n v="8.5027384004000002"/>
    <n v="8.5027384004000002"/>
    <n v="8.5027384004000002"/>
    <n v="8.5027384004000002"/>
    <n v="8.5027384004000002"/>
    <n v="8.5027384004000002"/>
    <n v="8.5027384004000002"/>
    <n v="8.5027384004000002"/>
    <n v="8.5027384004000002"/>
    <n v="8.5027384004000002"/>
    <n v="8.5027384004000002"/>
    <n v="8.5027384004000002"/>
    <n v="8.5027384004000002"/>
    <n v="8.5027384004000002"/>
    <n v="8.5027384004000002"/>
  </r>
  <r>
    <s v="DE Florida"/>
    <x v="32"/>
    <s v="Regulated &amp; Renewable Energy"/>
    <s v="PEF Fossil Hydro Maintenance Inter City BG P12-14 341"/>
    <s v="AFUDC Not Eligible"/>
    <s v="Maintenance"/>
    <s v="Maintenance"/>
    <s v="Fossil Hydro"/>
    <s v="BG - Other Production Plant"/>
    <s v="~"/>
    <s v="PEF Inter City P12-14 341"/>
    <n v="0"/>
    <n v="0"/>
    <n v="0"/>
    <n v="0"/>
    <n v="0"/>
    <n v="0"/>
    <n v="0"/>
    <n v="0"/>
    <n v="0"/>
    <n v="0"/>
    <n v="0"/>
    <n v="0"/>
    <n v="0"/>
    <n v="0"/>
    <n v="0"/>
    <n v="0"/>
    <n v="106.75070206176125"/>
    <n v="106.75070206176125"/>
    <n v="106.75070206176125"/>
    <n v="106.75070206176125"/>
    <n v="106.75070206176125"/>
    <n v="106.75070206176125"/>
    <n v="107.89338343676124"/>
    <n v="110.17882401176124"/>
    <n v="110.17882401176124"/>
    <n v="0"/>
    <n v="110.17882401176124"/>
    <n v="110.17882401176124"/>
    <n v="110.17882401176124"/>
    <n v="110.17882401176124"/>
    <n v="110.17882401176124"/>
    <n v="110.17882401176124"/>
    <n v="110.17882401176124"/>
    <n v="110.17882401176124"/>
    <n v="110.17882401176124"/>
    <n v="110.17882401176124"/>
    <n v="110.17882401176124"/>
    <n v="184.92105679625871"/>
    <n v="110.17882401176124"/>
    <n v="184.92105679625871"/>
    <n v="184.92105679625871"/>
    <n v="186.75745430268049"/>
    <n v="190.58848504221754"/>
    <n v="236.10964895706655"/>
    <n v="236.10964895706655"/>
    <n v="236.10964895706655"/>
    <n v="236.10964895706655"/>
    <n v="236.10964895706655"/>
    <n v="236.10964895706655"/>
    <n v="236.10964895706655"/>
    <n v="582.55848699669434"/>
    <n v="184.92105679625871"/>
    <n v="582.55848699669434"/>
    <n v="582.55848699669434"/>
    <n v="582.55848699669434"/>
    <n v="582.55848699669434"/>
    <n v="582.55848699669434"/>
    <n v="582.55848699669434"/>
    <n v="582.55848699669434"/>
    <n v="582.55848699669434"/>
    <n v="582.55848699669434"/>
    <n v="582.55848699669434"/>
    <n v="690.33712258749983"/>
    <n v="690.33712258749983"/>
    <n v="582.55848699669434"/>
    <n v="690.33712258749983"/>
    <n v="690.33712258749983"/>
    <n v="690.33712258749983"/>
    <n v="690.33712258749983"/>
    <n v="690.33712258749983"/>
    <n v="690.33712258749983"/>
    <n v="765.92310436802757"/>
    <n v="765.92310436802757"/>
    <n v="765.92310436802757"/>
    <n v="765.92310436802757"/>
    <n v="779.7296386893388"/>
    <n v="809.5476269547263"/>
    <n v="690.33712258749983"/>
    <n v="809.5476269547263"/>
    <n v="809.5476269547263"/>
    <n v="809.5476269547263"/>
    <n v="809.5476269547263"/>
    <n v="809.5476269547263"/>
    <n v="809.5476269547263"/>
    <n v="809.5476269547263"/>
    <n v="809.5476269547263"/>
    <n v="809.5476269547263"/>
    <n v="809.5476269547263"/>
    <n v="809.5476269547263"/>
    <n v="809.5476269547263"/>
    <n v="809.5476269547263"/>
  </r>
  <r>
    <s v="DE Florida"/>
    <x v="32"/>
    <s v="Regulated &amp; Renewable Energy"/>
    <s v="PEF Fossil Hydro Maintenance Inter City BG P12-14 342"/>
    <s v="AFUDC Not Eligible"/>
    <s v="Maintenance"/>
    <s v="Maintenance"/>
    <s v="Fossil Hydro"/>
    <s v="BG - Other Production Plant"/>
    <s v="~"/>
    <s v="PEF Inter City P12-14 342"/>
    <n v="0"/>
    <n v="0"/>
    <n v="0"/>
    <n v="0"/>
    <n v="0"/>
    <n v="0"/>
    <n v="0"/>
    <n v="0"/>
    <n v="0"/>
    <n v="0"/>
    <n v="0"/>
    <n v="0"/>
    <n v="0"/>
    <n v="0"/>
    <n v="0"/>
    <n v="0"/>
    <n v="1.7211260390918572"/>
    <n v="1.7211260390918572"/>
    <n v="1.7211260390918572"/>
    <n v="1.7211260390918572"/>
    <n v="1.7211260390918572"/>
    <n v="1.7211260390918572"/>
    <n v="6.0076355170918578"/>
    <n v="14.580946415891859"/>
    <n v="14.580946415891859"/>
    <n v="0"/>
    <n v="14.580946415891859"/>
    <n v="14.580946415891859"/>
    <n v="14.580946415891859"/>
    <n v="14.580946415891859"/>
    <n v="14.580946415891859"/>
    <n v="14.580946415891859"/>
    <n v="14.580946415891859"/>
    <n v="14.580946415891859"/>
    <n v="14.580946415891859"/>
    <n v="14.580946415891859"/>
    <n v="14.580946415891859"/>
    <n v="17.218610185094015"/>
    <n v="14.580946415891859"/>
    <n v="17.218610185094015"/>
    <n v="17.218610185094015"/>
    <n v="24.110485018091573"/>
    <n v="38.488013680163959"/>
    <n v="81.283997096251539"/>
    <n v="81.283997096251539"/>
    <n v="81.283997096251539"/>
    <n v="81.283997096251539"/>
    <n v="81.283997096251539"/>
    <n v="81.283997096251539"/>
    <n v="81.283997096251539"/>
    <n v="374.69478052335506"/>
    <n v="17.218610185094015"/>
    <n v="374.69478052335506"/>
    <n v="374.69478052335506"/>
    <n v="374.69478052335506"/>
    <n v="374.69478052335506"/>
    <n v="374.69478052335506"/>
    <n v="374.69478052335506"/>
    <n v="374.69478052335506"/>
    <n v="374.69478052335506"/>
    <n v="374.69478052335506"/>
    <n v="374.69478052335506"/>
    <n v="682.75841573793332"/>
    <n v="682.75841573793332"/>
    <n v="374.69478052335506"/>
    <n v="682.75841573793332"/>
    <n v="682.75841573793332"/>
    <n v="682.75841573793332"/>
    <n v="682.75841573793332"/>
    <n v="682.75841573793332"/>
    <n v="682.75841573793332"/>
    <n v="966.30675199945733"/>
    <n v="966.30675199945733"/>
    <n v="966.30675199945733"/>
    <n v="966.30675199945733"/>
    <n v="1018.1000479725903"/>
    <n v="1129.9580913716907"/>
    <n v="682.75841573793332"/>
    <n v="1129.9580913716907"/>
    <n v="1129.9580913716907"/>
    <n v="1129.9580913716907"/>
    <n v="1129.9580913716907"/>
    <n v="1129.9580913716907"/>
    <n v="1129.9580913716907"/>
    <n v="1129.9580913716907"/>
    <n v="1129.9580913716907"/>
    <n v="1129.9580913716907"/>
    <n v="1129.9580913716907"/>
    <n v="1129.9580913716907"/>
    <n v="1129.9580913716907"/>
    <n v="1129.9580913716907"/>
  </r>
  <r>
    <s v="DE Florida"/>
    <x v="32"/>
    <s v="Regulated &amp; Renewable Energy"/>
    <s v="PEF Fossil Hydro Maintenance Inter City BG P12-14 343"/>
    <s v="AFUDC Not Eligible"/>
    <s v="Maintenance"/>
    <s v="Maintenance"/>
    <s v="Fossil Hydro"/>
    <s v="BG - Other Production Plant"/>
    <s v="~"/>
    <s v="PEF Inter City P12-14 343"/>
    <n v="0"/>
    <n v="0"/>
    <n v="0"/>
    <n v="0"/>
    <n v="0"/>
    <n v="0"/>
    <n v="0"/>
    <n v="0"/>
    <n v="0"/>
    <n v="0"/>
    <n v="0"/>
    <n v="0"/>
    <n v="0"/>
    <n v="0"/>
    <n v="0"/>
    <n v="0"/>
    <n v="22.465399710720899"/>
    <n v="22.465399710720899"/>
    <n v="22.465399710720899"/>
    <n v="22.465399710720899"/>
    <n v="22.465399710720899"/>
    <n v="22.465399710720899"/>
    <n v="78.416066076720895"/>
    <n v="190.32120946032092"/>
    <n v="190.32120946032092"/>
    <n v="0"/>
    <n v="190.32120946032092"/>
    <n v="190.32120946032092"/>
    <n v="190.32120946032092"/>
    <n v="190.32120946032092"/>
    <n v="190.32120946032092"/>
    <n v="190.32120946032092"/>
    <n v="190.32120946032092"/>
    <n v="190.32120946032092"/>
    <n v="190.32120946032092"/>
    <n v="190.32120946032092"/>
    <n v="190.32120946032092"/>
    <n v="224.74993201272579"/>
    <n v="190.32120946032092"/>
    <n v="224.74993201272579"/>
    <n v="224.74993201272579"/>
    <n v="314.70840598172526"/>
    <n v="502.37585050538593"/>
    <n v="1060.9844739375408"/>
    <n v="1060.9844739375408"/>
    <n v="1060.9844739375408"/>
    <n v="1060.9844739375408"/>
    <n v="1060.9844739375408"/>
    <n v="1060.9844739375408"/>
    <n v="1060.9844739375408"/>
    <n v="4890.8249573262383"/>
    <n v="224.74993201272579"/>
    <n v="4890.8249573262383"/>
    <n v="4890.8249573262383"/>
    <n v="4890.8249573262383"/>
    <n v="4890.8249573262383"/>
    <n v="4890.8249573262383"/>
    <n v="4890.8249573262383"/>
    <n v="4890.8249573262383"/>
    <n v="4890.8249573262383"/>
    <n v="4890.8249573262383"/>
    <n v="4890.8249573262383"/>
    <n v="8911.9370711461997"/>
    <n v="8911.9370711461997"/>
    <n v="4890.8249573262383"/>
    <n v="8911.9370711461997"/>
    <n v="8911.9370711461997"/>
    <n v="8911.9370711461997"/>
    <n v="8911.9370711461997"/>
    <n v="8911.9370711461997"/>
    <n v="8911.9370711461997"/>
    <n v="12613.035031794039"/>
    <n v="12613.035031794039"/>
    <n v="12613.035031794039"/>
    <n v="12613.035031794039"/>
    <n v="13289.081889400033"/>
    <n v="14749.141096494322"/>
    <n v="8911.9370711461997"/>
    <n v="14749.141096494322"/>
    <n v="14749.141096494322"/>
    <n v="14749.141096494322"/>
    <n v="14749.141096494322"/>
    <n v="14749.141096494322"/>
    <n v="14749.141096494322"/>
    <n v="14749.141096494322"/>
    <n v="14749.141096494322"/>
    <n v="14749.141096494322"/>
    <n v="14749.141096494322"/>
    <n v="14749.141096494322"/>
    <n v="14749.141096494322"/>
    <n v="14749.141096494322"/>
  </r>
  <r>
    <s v="DE Florida"/>
    <x v="32"/>
    <s v="Regulated &amp; Renewable Energy"/>
    <s v="PEF Fossil Hydro Maintenance Inter City BG P12-14 344"/>
    <s v="AFUDC Not Eligible"/>
    <s v="Maintenance"/>
    <s v="Maintenance"/>
    <s v="Fossil Hydro"/>
    <s v="BG - Other Production Plant"/>
    <s v="~"/>
    <s v="PEF Inter City P12-14 344"/>
    <n v="0"/>
    <n v="0"/>
    <n v="0"/>
    <n v="0"/>
    <n v="0"/>
    <n v="0"/>
    <n v="0"/>
    <n v="0"/>
    <n v="0"/>
    <n v="0"/>
    <n v="0"/>
    <n v="0"/>
    <n v="0"/>
    <n v="0"/>
    <n v="0"/>
    <n v="0"/>
    <n v="5.6445459630240133"/>
    <n v="5.6445459630240133"/>
    <n v="5.6445459630240133"/>
    <n v="5.6445459630240133"/>
    <n v="5.6445459630240133"/>
    <n v="5.6445459630240133"/>
    <n v="19.702435519024014"/>
    <n v="47.819172076624014"/>
    <n v="47.819172076624014"/>
    <n v="0"/>
    <n v="47.819172076624014"/>
    <n v="47.819172076624014"/>
    <n v="47.819172076624014"/>
    <n v="47.819172076624014"/>
    <n v="47.819172076624014"/>
    <n v="47.819172076624014"/>
    <n v="47.819172076624014"/>
    <n v="47.819172076624014"/>
    <n v="47.819172076624014"/>
    <n v="47.819172076624014"/>
    <n v="47.819172076624014"/>
    <n v="56.469563763290104"/>
    <n v="47.819172076624014"/>
    <n v="56.469563763290104"/>
    <n v="56.469563763290104"/>
    <n v="79.072097943388471"/>
    <n v="126.22451885705922"/>
    <n v="266.57783768763574"/>
    <n v="266.57783768763574"/>
    <n v="266.57783768763574"/>
    <n v="266.57783768763574"/>
    <n v="266.57783768763574"/>
    <n v="266.57783768763574"/>
    <n v="266.57783768763574"/>
    <n v="1228.8451552929173"/>
    <n v="56.469563763290104"/>
    <n v="1228.8451552929173"/>
    <n v="1228.8451552929173"/>
    <n v="1228.8451552929173"/>
    <n v="1228.8451552929173"/>
    <n v="1228.8451552929173"/>
    <n v="1228.8451552929173"/>
    <n v="1228.8451552929173"/>
    <n v="1228.8451552929173"/>
    <n v="1228.8451552929173"/>
    <n v="1228.8451552929173"/>
    <n v="2239.1718532292002"/>
    <n v="2239.1718532292002"/>
    <n v="1228.8451552929173"/>
    <n v="2239.1718532292002"/>
    <n v="2239.1718532292002"/>
    <n v="2239.1718532292002"/>
    <n v="2239.1718532292002"/>
    <n v="2239.1718532292002"/>
    <n v="2239.1718532292002"/>
    <n v="3169.0896428941555"/>
    <n v="3169.0896428941555"/>
    <n v="3169.0896428941555"/>
    <n v="3169.0896428941555"/>
    <n v="3338.9494430573591"/>
    <n v="3705.7958563557122"/>
    <n v="2239.1718532292002"/>
    <n v="3705.7958563557122"/>
    <n v="3705.7958563557122"/>
    <n v="3705.7958563557122"/>
    <n v="3705.7958563557122"/>
    <n v="3705.7958563557122"/>
    <n v="3705.7958563557122"/>
    <n v="3705.7958563557122"/>
    <n v="3705.7958563557122"/>
    <n v="3705.7958563557122"/>
    <n v="3705.7958563557122"/>
    <n v="3705.7958563557122"/>
    <n v="3705.7958563557122"/>
    <n v="3705.7958563557122"/>
  </r>
  <r>
    <s v="DE Florida"/>
    <x v="32"/>
    <s v="Regulated &amp; Renewable Energy"/>
    <s v="PEF Fossil Hydro Maintenance Inter City BG P12-14 345"/>
    <s v="AFUDC Not Eligible"/>
    <s v="Maintenance"/>
    <s v="Maintenance"/>
    <s v="Fossil Hydro"/>
    <s v="BG - Other Production Plant"/>
    <s v="~"/>
    <s v="PEF Inter City P12-14 345"/>
    <n v="0"/>
    <n v="0"/>
    <n v="0"/>
    <n v="0"/>
    <n v="0"/>
    <n v="0"/>
    <n v="0"/>
    <n v="0"/>
    <n v="0"/>
    <n v="0"/>
    <n v="0"/>
    <n v="0"/>
    <n v="0"/>
    <n v="0"/>
    <n v="0"/>
    <n v="0"/>
    <n v="3.0258183254139128"/>
    <n v="3.0258183254139128"/>
    <n v="3.0258183254139128"/>
    <n v="3.0258183254139128"/>
    <n v="3.0258183254139128"/>
    <n v="3.0258183254139128"/>
    <n v="10.561698113413913"/>
    <n v="25.633970938213913"/>
    <n v="25.633970938213913"/>
    <n v="0"/>
    <n v="25.633970938213913"/>
    <n v="25.633970938213913"/>
    <n v="25.633970938213913"/>
    <n v="25.633970938213913"/>
    <n v="25.633970938213913"/>
    <n v="25.633970938213913"/>
    <n v="25.633970938213913"/>
    <n v="25.633970938213913"/>
    <n v="25.633970938213913"/>
    <n v="25.633970938213913"/>
    <n v="25.633970938213913"/>
    <n v="30.271104528583272"/>
    <n v="25.633970938213913"/>
    <n v="30.271104528583272"/>
    <n v="30.271104528583272"/>
    <n v="42.387488958036691"/>
    <n v="67.664161653989552"/>
    <n v="142.90238801688122"/>
    <n v="142.90238801688122"/>
    <n v="142.90238801688122"/>
    <n v="142.90238801688122"/>
    <n v="142.90238801688122"/>
    <n v="142.90238801688122"/>
    <n v="142.90238801688122"/>
    <n v="658.73832068917056"/>
    <n v="30.271104528583272"/>
    <n v="658.73832068917056"/>
    <n v="658.73832068917056"/>
    <n v="658.73832068917056"/>
    <n v="658.73832068917056"/>
    <n v="658.73832068917056"/>
    <n v="658.73832068917056"/>
    <n v="658.73832068917056"/>
    <n v="658.73832068917056"/>
    <n v="658.73832068917056"/>
    <n v="658.73832068917056"/>
    <n v="1200.3376849382666"/>
    <n v="1200.3376849382666"/>
    <n v="658.73832068917056"/>
    <n v="1200.3376849382666"/>
    <n v="1200.3376849382666"/>
    <n v="1200.3376849382666"/>
    <n v="1200.3376849382666"/>
    <n v="1200.3376849382666"/>
    <n v="1200.3376849382666"/>
    <n v="1698.8299002271247"/>
    <n v="1698.8299002271247"/>
    <n v="1698.8299002271247"/>
    <n v="1698.8299002271247"/>
    <n v="1789.8849823115452"/>
    <n v="1986.5367516034482"/>
    <n v="1200.3376849382666"/>
    <n v="1986.5367516034482"/>
    <n v="1986.5367516034482"/>
    <n v="1986.5367516034482"/>
    <n v="1986.5367516034482"/>
    <n v="1986.5367516034482"/>
    <n v="1986.5367516034482"/>
    <n v="1986.5367516034482"/>
    <n v="1986.5367516034482"/>
    <n v="1986.5367516034482"/>
    <n v="1986.5367516034482"/>
    <n v="1986.5367516034482"/>
    <n v="1986.5367516034482"/>
    <n v="1986.5367516034482"/>
  </r>
  <r>
    <s v="DE Florida"/>
    <x v="32"/>
    <s v="Regulated &amp; Renewable Energy"/>
    <s v="PEF Fossil Hydro Maintenance Inter City BG P12-14 346"/>
    <s v="AFUDC Not Eligible"/>
    <s v="Maintenance"/>
    <s v="Maintenance"/>
    <s v="Fossil Hydro"/>
    <s v="BG - Other Production Plant"/>
    <s v="~"/>
    <s v="PEF Inter City P12-14 346"/>
    <n v="0"/>
    <n v="0"/>
    <n v="0"/>
    <n v="0"/>
    <n v="0"/>
    <n v="0"/>
    <n v="0"/>
    <n v="0"/>
    <n v="0"/>
    <n v="0"/>
    <n v="0"/>
    <n v="0"/>
    <n v="0"/>
    <n v="0"/>
    <n v="0"/>
    <n v="0"/>
    <n v="5.2387899987867706E-2"/>
    <n v="5.2387899987867706E-2"/>
    <n v="5.2387899987867706E-2"/>
    <n v="5.2387899987867706E-2"/>
    <n v="5.2387899987867706E-2"/>
    <n v="5.2387899987867706E-2"/>
    <n v="0.18286133698786772"/>
    <n v="0.44381709718786772"/>
    <n v="0.44381709718786772"/>
    <n v="0"/>
    <n v="0.44381709718786772"/>
    <n v="0.44381709718786772"/>
    <n v="0.44381709718786772"/>
    <n v="0.44381709718786772"/>
    <n v="0.44381709718786772"/>
    <n v="0.44381709718786772"/>
    <n v="0.44381709718786772"/>
    <n v="0.44381709718786772"/>
    <n v="0.44381709718786772"/>
    <n v="0.44381709718786772"/>
    <n v="0.44381709718786772"/>
    <n v="0.52410271404803421"/>
    <n v="0.44381709718786772"/>
    <n v="0.52410271404803421"/>
    <n v="0.52410271404803421"/>
    <n v="0.73395501945954056"/>
    <n v="1.1717397455271228"/>
    <n v="2.4748339005948528"/>
    <n v="2.4748339005948528"/>
    <n v="2.4748339005948528"/>
    <n v="2.4748339005948528"/>
    <n v="2.4748339005948528"/>
    <n v="2.4748339005948528"/>
    <n v="2.4748339005948528"/>
    <n v="11.408883015752274"/>
    <n v="0.52410271404803421"/>
    <n v="11.408883015752274"/>
    <n v="11.408883015752274"/>
    <n v="11.408883015752274"/>
    <n v="11.408883015752274"/>
    <n v="11.408883015752274"/>
    <n v="11.408883015752274"/>
    <n v="11.408883015752274"/>
    <n v="11.408883015752274"/>
    <n v="11.408883015752274"/>
    <n v="11.408883015752274"/>
    <n v="20.783889027566666"/>
    <n v="20.783889027566666"/>
    <n v="11.408883015752274"/>
    <n v="20.783889027566666"/>
    <n v="20.783889027566666"/>
    <n v="20.783889027566666"/>
    <n v="20.783889027566666"/>
    <n v="20.783889027566666"/>
    <n v="20.783889027566666"/>
    <n v="29.416898596282358"/>
    <n v="29.416898596282358"/>
    <n v="29.416898596282358"/>
    <n v="29.416898596282358"/>
    <n v="30.993893443378663"/>
    <n v="34.399731479246974"/>
    <n v="20.783889027566666"/>
    <n v="34.399731479246974"/>
    <n v="34.399731479246974"/>
    <n v="34.399731479246974"/>
    <n v="34.399731479246974"/>
    <n v="34.399731479246974"/>
    <n v="34.399731479246974"/>
    <n v="34.399731479246974"/>
    <n v="34.399731479246974"/>
    <n v="34.399731479246974"/>
    <n v="34.399731479246974"/>
    <n v="34.399731479246974"/>
    <n v="34.399731479246974"/>
    <n v="34.399731479246974"/>
  </r>
  <r>
    <s v="DE Florida"/>
    <x v="32"/>
    <s v="Regulated &amp; Renewable Energy"/>
    <s v="PEF Fossil Hydro Maintenance Inter City BG P7-10 341"/>
    <s v="AFUDC Not Eligible"/>
    <s v="Maintenance"/>
    <s v="Maintenance"/>
    <s v="Fossil Hydro"/>
    <s v="BG - Other Production Plant"/>
    <s v="~"/>
    <s v="PEF Inter City new P7-10 341"/>
    <n v="0"/>
    <n v="0"/>
    <n v="0"/>
    <n v="0"/>
    <n v="0"/>
    <n v="0"/>
    <n v="0"/>
    <n v="0"/>
    <n v="0"/>
    <n v="0"/>
    <n v="0"/>
    <n v="0"/>
    <n v="0"/>
    <n v="0"/>
    <n v="0"/>
    <n v="0"/>
    <n v="0"/>
    <n v="273.92630183034441"/>
    <n v="280.78369472874442"/>
    <n v="429.87602854245972"/>
    <n v="460.0574752559001"/>
    <n v="460.0574752559001"/>
    <n v="460.0574752559001"/>
    <n v="460.0574752559001"/>
    <n v="460.0574752559001"/>
    <n v="0"/>
    <n v="460.0574752559001"/>
    <n v="460.0574752559001"/>
    <n v="460.0574752559001"/>
    <n v="460.0574752559001"/>
    <n v="483.80067915100835"/>
    <n v="483.80067915100835"/>
    <n v="483.80067915100835"/>
    <n v="483.80067915100835"/>
    <n v="483.80067915100835"/>
    <n v="483.80067915100835"/>
    <n v="483.80067915100835"/>
    <n v="525.11418001977677"/>
    <n v="460.0574752559001"/>
    <n v="525.11418001977677"/>
    <n v="525.11418001977677"/>
    <n v="525.11418001977677"/>
    <n v="525.11418001977677"/>
    <n v="525.11418001977677"/>
    <n v="525.11418001977677"/>
    <n v="525.11418001977677"/>
    <n v="525.11418001977677"/>
    <n v="525.11418001977677"/>
    <n v="525.11418001977677"/>
    <n v="525.11418001977677"/>
    <n v="525.43020042910007"/>
    <n v="525.11418001977677"/>
    <n v="525.43020042910007"/>
    <n v="525.43020042910007"/>
    <n v="525.43020042910007"/>
    <n v="525.43020042910007"/>
    <n v="525.43020042910007"/>
    <n v="525.43020042910007"/>
    <n v="525.43020042910007"/>
    <n v="525.43020042910007"/>
    <n v="525.43020042910007"/>
    <n v="525.43020042910007"/>
    <n v="525.43020042910007"/>
    <n v="597.9311288589048"/>
    <n v="525.43020042910007"/>
    <n v="597.9311288589048"/>
    <n v="597.9311288589048"/>
    <n v="597.9311288589048"/>
    <n v="597.9311288589048"/>
    <n v="597.9311288589048"/>
    <n v="597.9311288589048"/>
    <n v="597.9311288589048"/>
    <n v="597.9311288589048"/>
    <n v="597.9311288589048"/>
    <n v="597.9311288589048"/>
    <n v="597.9311288589048"/>
    <n v="597.9311288589048"/>
    <n v="597.9311288589048"/>
    <n v="597.9311288589048"/>
    <n v="597.9311288589048"/>
    <n v="597.9311288589048"/>
    <n v="597.9311288589048"/>
    <n v="597.9311288589048"/>
    <n v="597.9311288589048"/>
    <n v="597.9311288589048"/>
    <n v="597.9311288589048"/>
    <n v="597.9311288589048"/>
    <n v="597.9311288589048"/>
    <n v="597.9311288589048"/>
    <n v="597.9311288589048"/>
    <n v="597.9311288589048"/>
  </r>
  <r>
    <s v="DE Florida"/>
    <x v="32"/>
    <s v="Regulated &amp; Renewable Energy"/>
    <s v="PEF Fossil Hydro Maintenance Inter City BG P7-10 342"/>
    <s v="AFUDC Not Eligible"/>
    <s v="Maintenance"/>
    <s v="Maintenance"/>
    <s v="Fossil Hydro"/>
    <s v="BG - Other Production Plant"/>
    <s v="~"/>
    <s v="PEF Inter City new P7-10 342"/>
    <n v="0"/>
    <n v="0"/>
    <n v="0"/>
    <n v="0"/>
    <n v="0"/>
    <n v="0"/>
    <n v="0"/>
    <n v="0"/>
    <n v="0"/>
    <n v="0"/>
    <n v="0"/>
    <n v="0"/>
    <n v="0"/>
    <n v="0"/>
    <n v="0"/>
    <n v="0"/>
    <n v="0"/>
    <n v="213.13450256467567"/>
    <n v="218.53497996787567"/>
    <n v="335.61375085560724"/>
    <n v="359.29902235083944"/>
    <n v="359.29902235083944"/>
    <n v="359.29902235083944"/>
    <n v="359.29902235083944"/>
    <n v="359.29902235083944"/>
    <n v="0"/>
    <n v="359.29902235083944"/>
    <n v="359.29902235083944"/>
    <n v="359.29902235083944"/>
    <n v="359.29902235083944"/>
    <n v="377.99728000781209"/>
    <n v="377.99728000781209"/>
    <n v="377.99728000781209"/>
    <n v="377.99728000781209"/>
    <n v="377.99728000781209"/>
    <n v="377.99728000781209"/>
    <n v="377.99728000781209"/>
    <n v="410.53262054530836"/>
    <n v="359.29902235083944"/>
    <n v="410.53262054530836"/>
    <n v="410.53262054530836"/>
    <n v="410.53262054530836"/>
    <n v="410.53262054530836"/>
    <n v="410.53262054530836"/>
    <n v="410.53262054530836"/>
    <n v="410.53262054530836"/>
    <n v="410.53262054530836"/>
    <n v="410.53262054530836"/>
    <n v="410.53262054530836"/>
    <n v="410.53262054530836"/>
    <n v="410.78149344179997"/>
    <n v="410.53262054530836"/>
    <n v="410.78149344179997"/>
    <n v="410.78149344179997"/>
    <n v="410.78149344179997"/>
    <n v="410.78149344179997"/>
    <n v="410.78149344179997"/>
    <n v="410.78149344179997"/>
    <n v="410.78149344179997"/>
    <n v="410.78149344179997"/>
    <n v="410.78149344179997"/>
    <n v="410.78149344179997"/>
    <n v="410.78149344179997"/>
    <n v="467.88102785455652"/>
    <n v="410.78149344179997"/>
    <n v="467.88102785455652"/>
    <n v="467.88102785455652"/>
    <n v="467.88102785455652"/>
    <n v="467.88102785455652"/>
    <n v="467.88102785455652"/>
    <n v="467.88102785455652"/>
    <n v="467.88102785455652"/>
    <n v="467.88102785455652"/>
    <n v="467.88102785455652"/>
    <n v="467.88102785455652"/>
    <n v="467.88102785455652"/>
    <n v="467.88102785455652"/>
    <n v="467.88102785455652"/>
    <n v="467.88102785455652"/>
    <n v="467.88102785455652"/>
    <n v="467.88102785455652"/>
    <n v="467.88102785455652"/>
    <n v="467.88102785455652"/>
    <n v="467.88102785455652"/>
    <n v="467.88102785455652"/>
    <n v="467.88102785455652"/>
    <n v="467.88102785455652"/>
    <n v="467.88102785455652"/>
    <n v="467.88102785455652"/>
    <n v="467.88102785455652"/>
    <n v="467.88102785455652"/>
  </r>
  <r>
    <s v="DE Florida"/>
    <x v="32"/>
    <s v="Regulated &amp; Renewable Energy"/>
    <s v="PEF Fossil Hydro Maintenance Inter City BG P7-10 343"/>
    <s v="AFUDC Not Eligible"/>
    <s v="Maintenance"/>
    <s v="Maintenance"/>
    <s v="Fossil Hydro"/>
    <s v="BG - Other Production Plant"/>
    <s v="~"/>
    <s v="PEF Inter City new P7-10 343"/>
    <n v="0"/>
    <n v="0"/>
    <n v="0"/>
    <n v="0"/>
    <n v="0"/>
    <n v="0"/>
    <n v="0"/>
    <n v="0"/>
    <n v="0"/>
    <n v="0"/>
    <n v="0"/>
    <n v="0"/>
    <n v="0"/>
    <n v="0"/>
    <n v="0"/>
    <n v="0"/>
    <n v="0"/>
    <n v="2099.4962103204562"/>
    <n v="2152.6939878060562"/>
    <n v="3305.9865464014401"/>
    <n v="3539.2999571644932"/>
    <n v="3539.2999571644932"/>
    <n v="3539.2999571644932"/>
    <n v="3539.2999571644932"/>
    <n v="3539.2999571644932"/>
    <n v="0"/>
    <n v="3539.2999571644932"/>
    <n v="3539.2999571644932"/>
    <n v="3539.2999571644932"/>
    <n v="3539.2999571644932"/>
    <n v="3723.4884419852324"/>
    <n v="3723.4884419852324"/>
    <n v="3723.4884419852324"/>
    <n v="3723.4884419852324"/>
    <n v="3723.4884419852324"/>
    <n v="3723.4884419852324"/>
    <n v="3723.4884419852324"/>
    <n v="4043.9800720967432"/>
    <n v="3539.2999571644932"/>
    <n v="4043.9800720967432"/>
    <n v="4043.9800720967432"/>
    <n v="4043.9800720967432"/>
    <n v="4043.9800720967432"/>
    <n v="4043.9800720967432"/>
    <n v="4043.9800720967432"/>
    <n v="4043.9800720967432"/>
    <n v="4043.9800720967432"/>
    <n v="4043.9800720967432"/>
    <n v="4043.9800720967432"/>
    <n v="4043.9800720967432"/>
    <n v="4046.4316118368993"/>
    <n v="4043.9800720967432"/>
    <n v="4046.4316118368993"/>
    <n v="4046.4316118368993"/>
    <n v="4046.4316118368993"/>
    <n v="4046.4316118368993"/>
    <n v="4046.4316118368993"/>
    <n v="4046.4316118368993"/>
    <n v="4046.4316118368993"/>
    <n v="4046.4316118368993"/>
    <n v="4046.4316118368993"/>
    <n v="4046.4316118368993"/>
    <n v="4046.4316118368993"/>
    <n v="4608.8782948807384"/>
    <n v="4046.4316118368993"/>
    <n v="4608.8782948807384"/>
    <n v="4608.8782948807384"/>
    <n v="4608.8782948807384"/>
    <n v="4608.8782948807384"/>
    <n v="4608.8782948807384"/>
    <n v="4608.8782948807384"/>
    <n v="4608.8782948807384"/>
    <n v="4608.8782948807384"/>
    <n v="4608.8782948807384"/>
    <n v="4608.8782948807384"/>
    <n v="4608.8782948807384"/>
    <n v="4608.8782948807384"/>
    <n v="4608.8782948807384"/>
    <n v="4608.8782948807384"/>
    <n v="4608.8782948807384"/>
    <n v="4608.8782948807384"/>
    <n v="4608.8782948807384"/>
    <n v="4608.8782948807384"/>
    <n v="4608.8782948807384"/>
    <n v="4608.8782948807384"/>
    <n v="4608.8782948807384"/>
    <n v="4608.8782948807384"/>
    <n v="4608.8782948807384"/>
    <n v="4608.8782948807384"/>
    <n v="4608.8782948807384"/>
    <n v="4608.8782948807384"/>
  </r>
  <r>
    <s v="DE Florida"/>
    <x v="32"/>
    <s v="Regulated &amp; Renewable Energy"/>
    <s v="PEF Fossil Hydro Maintenance Inter City BG P7-10 344"/>
    <s v="AFUDC Not Eligible"/>
    <s v="Maintenance"/>
    <s v="Maintenance"/>
    <s v="Fossil Hydro"/>
    <s v="BG - Other Production Plant"/>
    <s v="~"/>
    <s v="PEF Inter City new P7-10 344"/>
    <n v="0"/>
    <n v="0"/>
    <n v="0"/>
    <n v="0"/>
    <n v="0"/>
    <n v="0"/>
    <n v="0"/>
    <n v="0"/>
    <n v="0"/>
    <n v="0"/>
    <n v="0"/>
    <n v="0"/>
    <n v="0"/>
    <n v="0"/>
    <n v="0"/>
    <n v="0"/>
    <n v="0"/>
    <n v="478.45383024175499"/>
    <n v="490.57706260255497"/>
    <n v="753.40070540639306"/>
    <n v="806.57045845363109"/>
    <n v="806.57045845363109"/>
    <n v="806.57045845363109"/>
    <n v="806.57045845363109"/>
    <n v="806.57045845363109"/>
    <n v="0"/>
    <n v="806.57045845363109"/>
    <n v="806.57045845363109"/>
    <n v="806.57045845363109"/>
    <n v="806.57045845363109"/>
    <n v="848.54514057770939"/>
    <n v="848.54514057770939"/>
    <n v="848.54514057770939"/>
    <n v="848.54514057770939"/>
    <n v="848.54514057770939"/>
    <n v="848.54514057770939"/>
    <n v="848.54514057770939"/>
    <n v="921.58192303699809"/>
    <n v="806.57045845363109"/>
    <n v="921.58192303699809"/>
    <n v="921.58192303699809"/>
    <n v="921.58192303699809"/>
    <n v="921.58192303699809"/>
    <n v="921.58192303699809"/>
    <n v="921.58192303699809"/>
    <n v="921.58192303699809"/>
    <n v="921.58192303699809"/>
    <n v="921.58192303699809"/>
    <n v="921.58192303699809"/>
    <n v="921.58192303699809"/>
    <n v="922.14060400670007"/>
    <n v="921.58192303699809"/>
    <n v="922.14060400670007"/>
    <n v="922.14060400670007"/>
    <n v="922.14060400670007"/>
    <n v="922.14060400670007"/>
    <n v="922.14060400670007"/>
    <n v="922.14060400670007"/>
    <n v="922.14060400670007"/>
    <n v="922.14060400670007"/>
    <n v="922.14060400670007"/>
    <n v="922.14060400670007"/>
    <n v="922.14060400670007"/>
    <n v="1050.3212200256667"/>
    <n v="922.14060400670007"/>
    <n v="1050.3212200256667"/>
    <n v="1050.3212200256667"/>
    <n v="1050.3212200256667"/>
    <n v="1050.3212200256667"/>
    <n v="1050.3212200256667"/>
    <n v="1050.3212200256667"/>
    <n v="1050.3212200256667"/>
    <n v="1050.3212200256667"/>
    <n v="1050.3212200256667"/>
    <n v="1050.3212200256667"/>
    <n v="1050.3212200256667"/>
    <n v="1050.3212200256667"/>
    <n v="1050.3212200256667"/>
    <n v="1050.3212200256667"/>
    <n v="1050.3212200256667"/>
    <n v="1050.3212200256667"/>
    <n v="1050.3212200256667"/>
    <n v="1050.3212200256667"/>
    <n v="1050.3212200256667"/>
    <n v="1050.3212200256667"/>
    <n v="1050.3212200256667"/>
    <n v="1050.3212200256667"/>
    <n v="1050.3212200256667"/>
    <n v="1050.3212200256667"/>
    <n v="1050.3212200256667"/>
    <n v="1050.3212200256667"/>
  </r>
  <r>
    <s v="DE Florida"/>
    <x v="32"/>
    <s v="Regulated &amp; Renewable Energy"/>
    <s v="PEF Fossil Hydro Maintenance Inter City BG P7-10 345"/>
    <s v="AFUDC Not Eligible"/>
    <s v="Maintenance"/>
    <s v="Maintenance"/>
    <s v="Fossil Hydro"/>
    <s v="BG - Other Production Plant"/>
    <s v="~"/>
    <s v="PEF Inter City new P7-10 345"/>
    <n v="0"/>
    <n v="0"/>
    <n v="0"/>
    <n v="0"/>
    <n v="0"/>
    <n v="0"/>
    <n v="0"/>
    <n v="0"/>
    <n v="0"/>
    <n v="0"/>
    <n v="0"/>
    <n v="0"/>
    <n v="0"/>
    <n v="0"/>
    <n v="0"/>
    <n v="0"/>
    <n v="0"/>
    <n v="189.32169110546445"/>
    <n v="194.11879107026445"/>
    <n v="298.11673898715986"/>
    <n v="319.15573361173364"/>
    <n v="319.15573361173364"/>
    <n v="319.15573361173364"/>
    <n v="319.15573361173364"/>
    <n v="319.15573361173364"/>
    <n v="0"/>
    <n v="319.15573361173364"/>
    <n v="319.15573361173364"/>
    <n v="319.15573361173364"/>
    <n v="319.15573361173364"/>
    <n v="335.76489692291341"/>
    <n v="335.76489692291341"/>
    <n v="335.76489692291341"/>
    <n v="335.76489692291341"/>
    <n v="335.76489692291341"/>
    <n v="335.76489692291341"/>
    <n v="335.76489692291341"/>
    <n v="364.665171712453"/>
    <n v="319.15573361173364"/>
    <n v="364.665171712453"/>
    <n v="364.665171712453"/>
    <n v="364.665171712453"/>
    <n v="364.665171712453"/>
    <n v="364.665171712453"/>
    <n v="364.665171712453"/>
    <n v="364.665171712453"/>
    <n v="364.665171712453"/>
    <n v="364.665171712453"/>
    <n v="364.665171712453"/>
    <n v="364.665171712453"/>
    <n v="364.88623886519997"/>
    <n v="364.665171712453"/>
    <n v="364.88623886519997"/>
    <n v="364.88623886519997"/>
    <n v="364.88623886519997"/>
    <n v="364.88623886519997"/>
    <n v="364.88623886519997"/>
    <n v="364.88623886519997"/>
    <n v="364.88623886519997"/>
    <n v="364.88623886519997"/>
    <n v="364.88623886519997"/>
    <n v="364.88623886519997"/>
    <n v="364.88623886519997"/>
    <n v="415.60632261916646"/>
    <n v="364.88623886519997"/>
    <n v="415.60632261916646"/>
    <n v="415.60632261916646"/>
    <n v="415.60632261916646"/>
    <n v="415.60632261916646"/>
    <n v="415.60632261916646"/>
    <n v="415.60632261916646"/>
    <n v="415.60632261916646"/>
    <n v="415.60632261916646"/>
    <n v="415.60632261916646"/>
    <n v="415.60632261916646"/>
    <n v="415.60632261916646"/>
    <n v="415.60632261916646"/>
    <n v="415.60632261916646"/>
    <n v="415.60632261916646"/>
    <n v="415.60632261916646"/>
    <n v="415.60632261916646"/>
    <n v="415.60632261916646"/>
    <n v="415.60632261916646"/>
    <n v="415.60632261916646"/>
    <n v="415.60632261916646"/>
    <n v="415.60632261916646"/>
    <n v="415.60632261916646"/>
    <n v="415.60632261916646"/>
    <n v="415.60632261916646"/>
    <n v="415.60632261916646"/>
    <n v="415.60632261916646"/>
  </r>
  <r>
    <s v="DE Florida"/>
    <x v="32"/>
    <s v="Regulated &amp; Renewable Energy"/>
    <s v="PEF Fossil Hydro Maintenance Inter City BG P7-10 346"/>
    <s v="AFUDC Not Eligible"/>
    <s v="Maintenance"/>
    <s v="Maintenance"/>
    <s v="Fossil Hydro"/>
    <s v="BG - Other Production Plant"/>
    <s v="~"/>
    <s v="PEF Inter City new P7-10 346"/>
    <n v="0"/>
    <n v="0"/>
    <n v="0"/>
    <n v="0"/>
    <n v="0"/>
    <n v="0"/>
    <n v="0"/>
    <n v="0"/>
    <n v="0"/>
    <n v="0"/>
    <n v="0"/>
    <n v="0"/>
    <n v="0"/>
    <n v="0"/>
    <n v="0"/>
    <n v="0"/>
    <n v="0"/>
    <n v="28.962413937305108"/>
    <n v="29.696273824505109"/>
    <n v="45.605869806940774"/>
    <n v="48.824413163402774"/>
    <n v="48.824413163402774"/>
    <n v="48.824413163402774"/>
    <n v="48.824413163402774"/>
    <n v="48.824413163402774"/>
    <n v="0"/>
    <n v="48.824413163402774"/>
    <n v="48.824413163402774"/>
    <n v="48.824413163402774"/>
    <n v="48.824413163402774"/>
    <n v="51.36528135532442"/>
    <n v="51.36528135532442"/>
    <n v="51.36528135532442"/>
    <n v="51.36528135532442"/>
    <n v="51.36528135532442"/>
    <n v="51.36528135532442"/>
    <n v="51.36528135532442"/>
    <n v="55.786442588720725"/>
    <n v="48.824413163402774"/>
    <n v="55.786442588720725"/>
    <n v="55.786442588720725"/>
    <n v="55.786442588720725"/>
    <n v="55.786442588720725"/>
    <n v="55.786442588720725"/>
    <n v="55.786442588720725"/>
    <n v="55.786442588720725"/>
    <n v="55.786442588720725"/>
    <n v="55.786442588720725"/>
    <n v="55.786442588720725"/>
    <n v="55.786442588720725"/>
    <n v="55.8202614203"/>
    <n v="55.786442588720725"/>
    <n v="55.8202614203"/>
    <n v="55.8202614203"/>
    <n v="55.8202614203"/>
    <n v="55.8202614203"/>
    <n v="55.8202614203"/>
    <n v="55.8202614203"/>
    <n v="55.8202614203"/>
    <n v="55.8202614203"/>
    <n v="55.8202614203"/>
    <n v="55.8202614203"/>
    <n v="55.8202614203"/>
    <n v="63.580118713140514"/>
    <n v="55.8202614203"/>
    <n v="63.580118713140514"/>
    <n v="63.580118713140514"/>
    <n v="63.580118713140514"/>
    <n v="63.580118713140514"/>
    <n v="63.580118713140514"/>
    <n v="63.580118713140514"/>
    <n v="63.580118713140514"/>
    <n v="63.580118713140514"/>
    <n v="63.580118713140514"/>
    <n v="63.580118713140514"/>
    <n v="63.580118713140514"/>
    <n v="63.580118713140514"/>
    <n v="63.580118713140514"/>
    <n v="63.580118713140514"/>
    <n v="63.580118713140514"/>
    <n v="63.580118713140514"/>
    <n v="63.580118713140514"/>
    <n v="63.580118713140514"/>
    <n v="63.580118713140514"/>
    <n v="63.580118713140514"/>
    <n v="63.580118713140514"/>
    <n v="63.580118713140514"/>
    <n v="63.580118713140514"/>
    <n v="63.580118713140514"/>
    <n v="63.580118713140514"/>
    <n v="63.580118713140514"/>
  </r>
  <r>
    <s v="DE Florida"/>
    <x v="32"/>
    <s v="Regulated &amp; Renewable Energy"/>
    <s v="PEF Fossil Hydro Maintenance Osprey BG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0"/>
    <n v="0"/>
    <n v="0"/>
    <n v="0"/>
    <n v="304.51417239734138"/>
    <n v="507.84872964053943"/>
    <n v="507.84872964053943"/>
    <n v="507.84872964053943"/>
    <n v="510.5602448117873"/>
    <n v="510.5602448117873"/>
    <n v="510.5602448117873"/>
    <n v="578.80760882252048"/>
    <n v="0"/>
    <n v="578.80760882252048"/>
    <n v="578.80760882252048"/>
    <n v="578.80760882252048"/>
    <n v="578.80760882252048"/>
    <n v="609.76978603059706"/>
    <n v="664.38607847466392"/>
    <n v="664.38607847466392"/>
    <n v="664.38607847466392"/>
    <n v="664.38607847466392"/>
    <n v="664.38607847466392"/>
    <n v="687.10654924119035"/>
    <n v="687.10654924119035"/>
    <n v="578.80760882252048"/>
    <n v="687.10654924119035"/>
    <n v="687.10654924119035"/>
    <n v="687.10654924119035"/>
    <n v="687.10654924119035"/>
    <n v="687.10654924119035"/>
    <n v="691.715401671515"/>
    <n v="691.715401671515"/>
    <n v="691.715401671515"/>
    <n v="691.715401671515"/>
    <n v="691.715401671515"/>
    <n v="691.715401671515"/>
    <n v="732.09419640355179"/>
    <n v="687.10654924119035"/>
    <n v="732.09419640355179"/>
    <n v="732.09419640355179"/>
    <n v="732.09419640355179"/>
    <n v="732.09419640355179"/>
    <n v="732.09419640355179"/>
    <n v="736.74473280683662"/>
    <n v="736.74473280683662"/>
    <n v="736.74473280683662"/>
    <n v="736.74473280683662"/>
    <n v="736.74473280683662"/>
    <n v="736.74473280683662"/>
    <n v="751.35838421145172"/>
    <n v="732.09419640355179"/>
    <n v="751.35838421145172"/>
    <n v="751.35838421145172"/>
    <n v="751.35838421145172"/>
    <n v="751.35838421145172"/>
    <n v="789.06169416339628"/>
    <n v="789.06169416339628"/>
    <n v="790.74841132932761"/>
    <n v="790.74841132932761"/>
    <n v="873.24157608385099"/>
    <n v="873.24157608385099"/>
    <n v="873.24157608385099"/>
    <n v="873.24157608385099"/>
    <n v="751.35838421145172"/>
    <n v="873.24157608385099"/>
    <n v="873.24157608385099"/>
    <n v="873.24157608385099"/>
    <n v="873.24157608385099"/>
    <n v="873.24157608385099"/>
    <n v="873.24157608385099"/>
    <n v="873.24157608385099"/>
    <n v="873.24157608385099"/>
    <n v="873.24157608385099"/>
    <n v="873.24157608385099"/>
    <n v="873.24157608385099"/>
    <n v="873.24157608385099"/>
    <n v="873.24157608385099"/>
  </r>
  <r>
    <s v="DE Florida"/>
    <x v="32"/>
    <s v="Regulated &amp; Renewable Energy"/>
    <s v="PEF Fossil Hydro Maintenance Osprey BG-341"/>
    <s v="AFUDC Not Eligible"/>
    <s v="Maintenance"/>
    <s v="Maintenance"/>
    <s v="Fossil Hydro"/>
    <s v="BG - Other Production Plant"/>
    <s v="~"/>
    <s v="PEF Osprey CC 341"/>
    <n v="0"/>
    <n v="0"/>
    <n v="0"/>
    <n v="0"/>
    <n v="0"/>
    <n v="0"/>
    <n v="0"/>
    <n v="0"/>
    <n v="0"/>
    <n v="0"/>
    <n v="0"/>
    <n v="0"/>
    <n v="0"/>
    <n v="0"/>
    <n v="0"/>
    <n v="0"/>
    <n v="0"/>
    <n v="6611.7685882576234"/>
    <n v="10356.506622671001"/>
    <n v="10356.506622671001"/>
    <n v="10356.506622671001"/>
    <n v="10414.575837427687"/>
    <n v="10414.575837427687"/>
    <n v="10414.575837427687"/>
    <n v="11638.478026004577"/>
    <n v="0"/>
    <n v="11638.478026004577"/>
    <n v="11638.478026004577"/>
    <n v="11638.478026004577"/>
    <n v="11664.948639839176"/>
    <n v="12221.498318049667"/>
    <n v="13141.930344779903"/>
    <n v="13141.930344779903"/>
    <n v="13141.930344779903"/>
    <n v="13141.930344779903"/>
    <n v="13141.930344779903"/>
    <n v="13547.787499146962"/>
    <n v="13547.787499146962"/>
    <n v="11638.478026004577"/>
    <n v="13547.787499146962"/>
    <n v="13547.787499146962"/>
    <n v="13547.787499146962"/>
    <n v="13547.787499146962"/>
    <n v="13547.787499146962"/>
    <n v="14515.888532267978"/>
    <n v="14515.888532267978"/>
    <n v="14515.888532267978"/>
    <n v="14515.888532267978"/>
    <n v="14515.888532267978"/>
    <n v="14515.888532267978"/>
    <n v="15178.490495252438"/>
    <n v="13547.787499146962"/>
    <n v="15178.490495252438"/>
    <n v="15178.490495252438"/>
    <n v="15178.490495252438"/>
    <n v="15178.490495252438"/>
    <n v="15178.490495252438"/>
    <n v="16289.013393179079"/>
    <n v="16289.013393179079"/>
    <n v="16289.013393179079"/>
    <n v="16289.013393179079"/>
    <n v="16289.013393179079"/>
    <n v="16289.013393179079"/>
    <n v="16519.106981903267"/>
    <n v="15178.490495252438"/>
    <n v="16519.106981903267"/>
    <n v="16519.106981903267"/>
    <n v="16519.106981903267"/>
    <n v="16519.106981903267"/>
    <n v="17123.458221647954"/>
    <n v="18687.581662634806"/>
    <n v="18687.581662634806"/>
    <n v="18687.581662634806"/>
    <n v="18718.607570269538"/>
    <n v="18718.607570269538"/>
    <n v="18718.607570269538"/>
    <n v="20022.964168341648"/>
    <n v="16519.106981903267"/>
    <n v="20022.964168341648"/>
    <n v="20022.964168341648"/>
    <n v="20022.964168341648"/>
    <n v="20022.964168341648"/>
    <n v="20022.964168341648"/>
    <n v="20022.964168341648"/>
    <n v="20022.964168341648"/>
    <n v="20022.964168341648"/>
    <n v="20022.964168341648"/>
    <n v="20022.964168341648"/>
    <n v="20022.964168341648"/>
    <n v="20022.964168341648"/>
    <n v="20022.964168341648"/>
  </r>
  <r>
    <s v="DE Florida"/>
    <x v="32"/>
    <s v="Regulated &amp; Renewable Energy"/>
    <s v="PEF Fossil Hydro Maintenance Osprey BG-342"/>
    <s v="AFUDC Not Eligible"/>
    <s v="Maintenance"/>
    <s v="Maintenance"/>
    <s v="Fossil Hydro"/>
    <s v="BG - Other Production Plant"/>
    <s v="~"/>
    <s v="PEF Osprey CC 342"/>
    <n v="0"/>
    <n v="0"/>
    <n v="0"/>
    <n v="0"/>
    <n v="0"/>
    <n v="0"/>
    <n v="0"/>
    <n v="0"/>
    <n v="0"/>
    <n v="0"/>
    <n v="0"/>
    <n v="0"/>
    <n v="0"/>
    <n v="0"/>
    <n v="0"/>
    <n v="0"/>
    <n v="0"/>
    <n v="439.03801794983826"/>
    <n v="602.21361907187111"/>
    <n v="602.21361907187111"/>
    <n v="602.21361907187111"/>
    <n v="605.96692833476925"/>
    <n v="605.96692833476925"/>
    <n v="605.96692833476925"/>
    <n v="654.33765361034989"/>
    <n v="0"/>
    <n v="654.33765361034989"/>
    <n v="654.33765361034989"/>
    <n v="654.33765361034989"/>
    <n v="659.47187898714992"/>
    <n v="681.66766015811902"/>
    <n v="708.92985075687068"/>
    <n v="708.92985075687068"/>
    <n v="708.92985075687068"/>
    <n v="708.92985075687068"/>
    <n v="708.92985075687068"/>
    <n v="724.72347462814002"/>
    <n v="724.72347462814002"/>
    <n v="654.33765361034989"/>
    <n v="724.72347462814002"/>
    <n v="724.72347462814002"/>
    <n v="724.72347462814002"/>
    <n v="724.72347462814002"/>
    <n v="724.72347462814002"/>
    <n v="759.11770239767145"/>
    <n v="759.11770239767145"/>
    <n v="759.11770239767145"/>
    <n v="759.11770239767145"/>
    <n v="759.11770239767145"/>
    <n v="759.11770239767145"/>
    <n v="782.79247674515443"/>
    <n v="724.72347462814002"/>
    <n v="782.79247674515443"/>
    <n v="782.79247674515443"/>
    <n v="782.79247674515443"/>
    <n v="782.79247674515443"/>
    <n v="782.79247674515443"/>
    <n v="828.6790262141169"/>
    <n v="828.6790262141169"/>
    <n v="828.6790262141169"/>
    <n v="828.6790262141169"/>
    <n v="828.6790262141169"/>
    <n v="828.6790262141169"/>
    <n v="838.49395091811061"/>
    <n v="782.79247674515443"/>
    <n v="838.49395091811061"/>
    <n v="838.49395091811061"/>
    <n v="838.49395091811061"/>
    <n v="838.49395091811061"/>
    <n v="889.69002253036194"/>
    <n v="978.85277415623113"/>
    <n v="978.85277415623113"/>
    <n v="978.85277415623113"/>
    <n v="981.86935861452537"/>
    <n v="981.86935861452537"/>
    <n v="981.86935861452537"/>
    <n v="1057.8634146782661"/>
    <n v="838.49395091811061"/>
    <n v="1057.8634146782661"/>
    <n v="1057.8634146782661"/>
    <n v="1057.8634146782661"/>
    <n v="1057.8634146782661"/>
    <n v="1057.8634146782661"/>
    <n v="1057.8634146782661"/>
    <n v="1057.8634146782661"/>
    <n v="1057.8634146782661"/>
    <n v="1057.8634146782661"/>
    <n v="1057.8634146782661"/>
    <n v="1057.8634146782661"/>
    <n v="1057.8634146782661"/>
    <n v="1057.8634146782661"/>
  </r>
  <r>
    <s v="DE Florida"/>
    <x v="32"/>
    <s v="Regulated &amp; Renewable Energy"/>
    <s v="PEF Fossil Hydro Maintenance Osprey BG-343"/>
    <s v="AFUDC Not Eligible"/>
    <s v="Maintenance"/>
    <s v="Maintenance"/>
    <s v="Fossil Hydro"/>
    <s v="BG - Other Production Plant"/>
    <s v="~"/>
    <s v="PEF Osprey CC 343"/>
    <n v="0"/>
    <n v="0"/>
    <n v="0"/>
    <n v="0"/>
    <n v="0"/>
    <n v="0"/>
    <n v="0"/>
    <n v="0"/>
    <n v="0"/>
    <n v="0"/>
    <n v="0"/>
    <n v="0"/>
    <n v="0"/>
    <n v="0"/>
    <n v="0"/>
    <n v="0"/>
    <n v="0"/>
    <n v="5732.2644324548974"/>
    <n v="7862.7534933433453"/>
    <n v="7862.7534933433453"/>
    <n v="7862.7534933433453"/>
    <n v="7911.7582726838273"/>
    <n v="7911.7582726838273"/>
    <n v="7911.7582726838273"/>
    <n v="8543.3067416843805"/>
    <n v="0"/>
    <n v="8543.3067416843805"/>
    <n v="8543.3067416843805"/>
    <n v="8543.3067416843805"/>
    <n v="8610.3413407677799"/>
    <n v="8900.1387654897426"/>
    <n v="9256.0853558323706"/>
    <n v="9256.0853558323706"/>
    <n v="9256.0853558323706"/>
    <n v="9256.0853558323706"/>
    <n v="9256.0853558323706"/>
    <n v="9462.2935306952404"/>
    <n v="9462.2935306952404"/>
    <n v="8543.3067416843805"/>
    <n v="9462.2935306952404"/>
    <n v="9462.2935306952404"/>
    <n v="9462.2935306952404"/>
    <n v="9462.2935306952404"/>
    <n v="9462.2935306952404"/>
    <n v="9911.3562834249915"/>
    <n v="9911.3562834249915"/>
    <n v="9911.3562834249915"/>
    <n v="9911.3562834249915"/>
    <n v="9911.3562834249915"/>
    <n v="9911.3562834249915"/>
    <n v="10220.462154674795"/>
    <n v="9462.2935306952404"/>
    <n v="10220.462154674795"/>
    <n v="10220.462154674795"/>
    <n v="10220.462154674795"/>
    <n v="10220.462154674795"/>
    <n v="10220.462154674795"/>
    <n v="10819.578365034669"/>
    <n v="10819.578365034669"/>
    <n v="10819.578365034669"/>
    <n v="10819.578365034669"/>
    <n v="10819.578365034669"/>
    <n v="10819.578365034669"/>
    <n v="10947.726820157524"/>
    <n v="10220.462154674795"/>
    <n v="10947.726820157524"/>
    <n v="10947.726820157524"/>
    <n v="10947.726820157524"/>
    <n v="10947.726820157524"/>
    <n v="11616.170761048914"/>
    <n v="12780.325080883442"/>
    <n v="12780.325080883442"/>
    <n v="12780.325080883442"/>
    <n v="12819.711289458715"/>
    <n v="12819.711289458715"/>
    <n v="12819.711289458715"/>
    <n v="13811.92860071792"/>
    <n v="10947.726820157524"/>
    <n v="13811.92860071792"/>
    <n v="13811.92860071792"/>
    <n v="13811.92860071792"/>
    <n v="13811.92860071792"/>
    <n v="13811.92860071792"/>
    <n v="13811.92860071792"/>
    <n v="13811.92860071792"/>
    <n v="13811.92860071792"/>
    <n v="13811.92860071792"/>
    <n v="13811.92860071792"/>
    <n v="13811.92860071792"/>
    <n v="13811.92860071792"/>
    <n v="13811.92860071792"/>
  </r>
  <r>
    <s v="DE Florida"/>
    <x v="32"/>
    <s v="Regulated &amp; Renewable Energy"/>
    <s v="PEF Fossil Hydro Maintenance Osprey BG-344"/>
    <s v="AFUDC Not Eligible"/>
    <s v="Maintenance"/>
    <s v="Maintenance"/>
    <s v="Fossil Hydro"/>
    <s v="BG - Other Production Plant"/>
    <s v="~"/>
    <s v="PEF Osprey CC 344"/>
    <n v="0"/>
    <n v="0"/>
    <n v="0"/>
    <n v="0"/>
    <n v="0"/>
    <n v="0"/>
    <n v="0"/>
    <n v="0"/>
    <n v="0"/>
    <n v="0"/>
    <n v="0"/>
    <n v="0"/>
    <n v="0"/>
    <n v="0"/>
    <n v="0"/>
    <n v="0"/>
    <n v="0"/>
    <n v="1050.3856268660952"/>
    <n v="1456.2337251393724"/>
    <n v="1456.2337251393724"/>
    <n v="1456.2337251393724"/>
    <n v="1465.2319633637289"/>
    <n v="1465.2319633637289"/>
    <n v="1465.2319633637289"/>
    <n v="1586.905600572207"/>
    <n v="0"/>
    <n v="1586.905600572207"/>
    <n v="1586.905600572207"/>
    <n v="1586.905600572207"/>
    <n v="1598.5786250184071"/>
    <n v="1654.350025336189"/>
    <n v="1725.6951961981561"/>
    <n v="1725.6951961981561"/>
    <n v="1725.6951961981561"/>
    <n v="1725.6951961981561"/>
    <n v="1725.6951961981561"/>
    <n v="1765.4979963832859"/>
    <n v="1765.4979963832859"/>
    <n v="1586.905600572207"/>
    <n v="1765.4979963832859"/>
    <n v="1765.4979963832859"/>
    <n v="1765.4979963832859"/>
    <n v="1765.4979963832859"/>
    <n v="1765.4979963832859"/>
    <n v="1853.188614976664"/>
    <n v="1853.188614976664"/>
    <n v="1853.188614976664"/>
    <n v="1853.188614976664"/>
    <n v="1853.188614976664"/>
    <n v="1853.188614976664"/>
    <n v="1913.5038485323271"/>
    <n v="1765.4979963832859"/>
    <n v="1913.5038485323271"/>
    <n v="1913.5038485323271"/>
    <n v="1913.5038485323271"/>
    <n v="1913.5038485323271"/>
    <n v="1913.5038485323271"/>
    <n v="2028.3220813864834"/>
    <n v="2028.3220813864834"/>
    <n v="2028.3220813864834"/>
    <n v="2028.3220813864834"/>
    <n v="2028.3220813864834"/>
    <n v="2028.3220813864834"/>
    <n v="2052.7918602376149"/>
    <n v="1913.5038485323271"/>
    <n v="2052.7918602376149"/>
    <n v="2052.7918602376149"/>
    <n v="2052.7918602376149"/>
    <n v="2052.7918602376149"/>
    <n v="2173.2773663109456"/>
    <n v="2389.2550572035357"/>
    <n v="2389.2550572035357"/>
    <n v="2389.2550572035357"/>
    <n v="2396.2993047333825"/>
    <n v="2396.2993047333825"/>
    <n v="2396.2993047333825"/>
    <n v="2580.0334599756034"/>
    <n v="2052.7918602376149"/>
    <n v="2580.0334599756034"/>
    <n v="2580.0334599756034"/>
    <n v="2580.0334599756034"/>
    <n v="2580.0334599756034"/>
    <n v="2580.0334599756034"/>
    <n v="2580.0334599756034"/>
    <n v="2580.0334599756034"/>
    <n v="2580.0334599756034"/>
    <n v="2580.0334599756034"/>
    <n v="2580.0334599756034"/>
    <n v="2580.0334599756034"/>
    <n v="2580.0334599756034"/>
    <n v="2580.0334599756034"/>
  </r>
  <r>
    <s v="DE Florida"/>
    <x v="32"/>
    <s v="Regulated &amp; Renewable Energy"/>
    <s v="PEF Fossil Hydro Maintenance Osprey BG-345"/>
    <s v="AFUDC Not Eligible"/>
    <s v="Maintenance"/>
    <s v="Maintenance"/>
    <s v="Fossil Hydro"/>
    <s v="BG - Other Production Plant"/>
    <s v="~"/>
    <s v="PEF Osprey CC 345"/>
    <n v="0"/>
    <n v="0"/>
    <n v="0"/>
    <n v="0"/>
    <n v="0"/>
    <n v="0"/>
    <n v="0"/>
    <n v="0"/>
    <n v="0"/>
    <n v="0"/>
    <n v="0"/>
    <n v="0"/>
    <n v="0"/>
    <n v="0"/>
    <n v="0"/>
    <n v="0"/>
    <n v="0"/>
    <n v="1297.9584332067686"/>
    <n v="1780.3657394326381"/>
    <n v="1780.3657394326381"/>
    <n v="1780.3657394326381"/>
    <n v="1791.4619069876953"/>
    <n v="1791.4619069876953"/>
    <n v="1791.4619069876953"/>
    <n v="1934.4636248911795"/>
    <n v="0"/>
    <n v="1934.4636248911795"/>
    <n v="1934.4636248911795"/>
    <n v="1934.4636248911795"/>
    <n v="1949.6422901851795"/>
    <n v="2015.261211951911"/>
    <n v="2095.8583100359838"/>
    <n v="2095.8583100359838"/>
    <n v="2095.8583100359838"/>
    <n v="2095.8583100359838"/>
    <n v="2095.8583100359838"/>
    <n v="2142.5500917416675"/>
    <n v="2142.5500917416675"/>
    <n v="1934.4636248911795"/>
    <n v="2142.5500917416675"/>
    <n v="2142.5500917416675"/>
    <n v="2142.5500917416675"/>
    <n v="2142.5500917416675"/>
    <n v="2142.5500917416675"/>
    <n v="2244.2314638850639"/>
    <n v="2244.2314638850639"/>
    <n v="2244.2314638850639"/>
    <n v="2244.2314638850639"/>
    <n v="2244.2314638850639"/>
    <n v="2244.2314638850639"/>
    <n v="2314.2223693947267"/>
    <n v="2142.5500917416675"/>
    <n v="2314.2223693947267"/>
    <n v="2314.2223693947267"/>
    <n v="2314.2223693947267"/>
    <n v="2314.2223693947267"/>
    <n v="2314.2223693947267"/>
    <n v="2449.8807021889261"/>
    <n v="2449.8807021889261"/>
    <n v="2449.8807021889261"/>
    <n v="2449.8807021889261"/>
    <n v="2449.8807021889261"/>
    <n v="2449.8807021889261"/>
    <n v="2478.8974651986041"/>
    <n v="2314.2223693947267"/>
    <n v="2478.8974651986041"/>
    <n v="2478.8974651986041"/>
    <n v="2478.8974651986041"/>
    <n v="2478.8974651986041"/>
    <n v="2630.2532252310752"/>
    <n v="2893.853084821736"/>
    <n v="2893.853084821736"/>
    <n v="2893.853084821736"/>
    <n v="2902.7713003607419"/>
    <n v="2902.7713003607419"/>
    <n v="2902.7713003607419"/>
    <n v="3127.4393819621469"/>
    <n v="2478.8974651986041"/>
    <n v="3127.4393819621469"/>
    <n v="3127.4393819621469"/>
    <n v="3127.4393819621469"/>
    <n v="3127.4393819621469"/>
    <n v="3127.4393819621469"/>
    <n v="3127.4393819621469"/>
    <n v="3127.4393819621469"/>
    <n v="3127.4393819621469"/>
    <n v="3127.4393819621469"/>
    <n v="3127.4393819621469"/>
    <n v="3127.4393819621469"/>
    <n v="3127.4393819621469"/>
    <n v="3127.4393819621469"/>
  </r>
  <r>
    <s v="DE Florida"/>
    <x v="32"/>
    <s v="Regulated &amp; Renewable Energy"/>
    <s v="PEF Fossil Hydro Maintenance Osprey BG-346"/>
    <s v="AFUDC Not Eligible"/>
    <s v="Maintenance"/>
    <s v="Maintenance"/>
    <s v="Fossil Hydro"/>
    <s v="BG - Other Production Plant"/>
    <s v="~"/>
    <s v="PEF Osprey CC 346"/>
    <n v="0"/>
    <n v="0"/>
    <n v="0"/>
    <n v="0"/>
    <n v="0"/>
    <n v="0"/>
    <n v="0"/>
    <n v="0"/>
    <n v="0"/>
    <n v="0"/>
    <n v="0"/>
    <n v="0"/>
    <n v="0"/>
    <n v="0"/>
    <n v="0"/>
    <n v="0"/>
    <n v="0"/>
    <n v="277.97667886743773"/>
    <n v="381.2912207012223"/>
    <n v="381.2912207012223"/>
    <n v="381.2912207012223"/>
    <n v="383.66762639049455"/>
    <n v="383.66762639049455"/>
    <n v="383.66762639049455"/>
    <n v="414.29352441477766"/>
    <n v="0"/>
    <n v="414.29352441477766"/>
    <n v="414.29352441477766"/>
    <n v="414.29352441477766"/>
    <n v="417.54425637977766"/>
    <n v="431.59750298376389"/>
    <n v="448.85854392204072"/>
    <n v="448.85854392204072"/>
    <n v="448.85854392204072"/>
    <n v="448.85854392204072"/>
    <n v="448.85854392204072"/>
    <n v="458.85826816350391"/>
    <n v="458.85826816350391"/>
    <n v="414.29352441477766"/>
    <n v="458.85826816350391"/>
    <n v="458.85826816350391"/>
    <n v="458.85826816350391"/>
    <n v="458.85826816350391"/>
    <n v="458.85826816350391"/>
    <n v="480.63510375171103"/>
    <n v="480.63510375171103"/>
    <n v="480.63510375171103"/>
    <n v="480.63510375171103"/>
    <n v="480.63510375171103"/>
    <n v="480.63510375171103"/>
    <n v="495.62487935792001"/>
    <n v="458.85826816350391"/>
    <n v="495.62487935792001"/>
    <n v="495.62487935792001"/>
    <n v="495.62487935792001"/>
    <n v="495.62487935792001"/>
    <n v="495.62487935792001"/>
    <n v="524.67801917897737"/>
    <n v="524.67801917897737"/>
    <n v="524.67801917897737"/>
    <n v="524.67801917897737"/>
    <n v="524.67801917897737"/>
    <n v="524.67801917897737"/>
    <n v="530.89235034320814"/>
    <n v="495.62487935792001"/>
    <n v="530.89235034320814"/>
    <n v="530.89235034320814"/>
    <n v="530.89235034320814"/>
    <n v="530.89235034320814"/>
    <n v="563.30768904660658"/>
    <n v="619.7616627083238"/>
    <n v="619.7616627083238"/>
    <n v="619.7616627083238"/>
    <n v="621.67164867277029"/>
    <n v="621.67164867277029"/>
    <n v="621.67164867277029"/>
    <n v="669.78779847951523"/>
    <n v="530.89235034320814"/>
    <n v="669.78779847951523"/>
    <n v="669.78779847951523"/>
    <n v="669.78779847951523"/>
    <n v="669.78779847951523"/>
    <n v="669.78779847951523"/>
    <n v="669.78779847951523"/>
    <n v="669.78779847951523"/>
    <n v="669.78779847951523"/>
    <n v="669.78779847951523"/>
    <n v="669.78779847951523"/>
    <n v="669.78779847951523"/>
    <n v="669.78779847951523"/>
    <n v="669.78779847951523"/>
  </r>
  <r>
    <s v="DE Florida"/>
    <x v="32"/>
    <s v="Regulated &amp; Renewable Energy"/>
    <s v="PEF Fossil Hydro Maintenance Suwannee BG-341"/>
    <s v="AFUDC Not Eligible"/>
    <s v="Maintenance"/>
    <s v="Maintenance"/>
    <s v="Fossil Hydro"/>
    <s v="BG - Other Production Plant"/>
    <s v="~"/>
    <s v="PEF Suwannee 341"/>
    <n v="0"/>
    <n v="0"/>
    <n v="0"/>
    <n v="0"/>
    <n v="0"/>
    <n v="0"/>
    <n v="0"/>
    <n v="0"/>
    <n v="0"/>
    <n v="0"/>
    <n v="0"/>
    <n v="0"/>
    <n v="0"/>
    <n v="0"/>
    <n v="0"/>
    <n v="33.732569637600022"/>
    <n v="694.04187042802835"/>
    <n v="694.04187042802835"/>
    <n v="695.74877217762833"/>
    <n v="695.74877217762833"/>
    <n v="695.74877217762833"/>
    <n v="1854.4488034989411"/>
    <n v="1854.4488034989411"/>
    <n v="1854.4488034989411"/>
    <n v="2075.2117473335707"/>
    <n v="0"/>
    <n v="2075.2117473335707"/>
    <n v="2075.2117473335707"/>
    <n v="2075.2117473335707"/>
    <n v="2075.2117473335707"/>
    <n v="2075.2117473335707"/>
    <n v="2075.2117473335707"/>
    <n v="2075.2117473335707"/>
    <n v="2075.2117473335707"/>
    <n v="2079.5044575807706"/>
    <n v="2079.5044575807706"/>
    <n v="2400.0257484299041"/>
    <n v="2866.7068956961793"/>
    <n v="2075.2117473335707"/>
    <n v="2866.7068956961793"/>
    <n v="2866.7068956961793"/>
    <n v="2866.7068956961793"/>
    <n v="2866.7068956961793"/>
    <n v="2866.7068956961793"/>
    <n v="2866.7068956961793"/>
    <n v="2866.7068956961793"/>
    <n v="2866.7068956961793"/>
    <n v="2866.7068956961793"/>
    <n v="2866.7068956961793"/>
    <n v="2866.7068956961793"/>
    <n v="3002.9218101313181"/>
    <n v="2866.7068956961793"/>
    <n v="3002.9218101313181"/>
    <n v="3002.9218101313181"/>
    <n v="3002.9218101313181"/>
    <n v="3002.9218101313181"/>
    <n v="4713.5625372611985"/>
    <n v="4713.5625372611985"/>
    <n v="4713.5625372611985"/>
    <n v="4713.5625372611985"/>
    <n v="4713.5625372611985"/>
    <n v="4713.5625372611985"/>
    <n v="4713.5625372611985"/>
    <n v="4781.2237758137508"/>
    <n v="3002.9218101313181"/>
    <n v="4781.2237758137508"/>
    <n v="4781.2237758137508"/>
    <n v="4781.2237758137508"/>
    <n v="4781.2237758137508"/>
    <n v="4781.2237758137508"/>
    <n v="4781.2237758137508"/>
    <n v="4781.2237758137508"/>
    <n v="4781.2237758137508"/>
    <n v="4781.2237758137508"/>
    <n v="4781.2237758137508"/>
    <n v="4781.2237758137508"/>
    <n v="4880.4376151855349"/>
    <n v="4781.2237758137508"/>
    <n v="4880.4376151855349"/>
    <n v="4880.4376151855349"/>
    <n v="4880.4376151855349"/>
    <n v="4880.4376151855349"/>
    <n v="4880.4376151855349"/>
    <n v="4880.4376151855349"/>
    <n v="4880.4376151855349"/>
    <n v="4880.4376151855349"/>
    <n v="4880.4376151855349"/>
    <n v="4880.4376151855349"/>
    <n v="4880.4376151855349"/>
    <n v="4880.4376151855349"/>
    <n v="4880.4376151855349"/>
  </r>
  <r>
    <s v="DE Florida"/>
    <x v="32"/>
    <s v="Regulated &amp; Renewable Energy"/>
    <s v="PEF Fossil Hydro Maintenance Suwannee BG-342"/>
    <s v="AFUDC Not Eligible"/>
    <s v="Maintenance"/>
    <s v="Maintenance"/>
    <s v="Fossil Hydro"/>
    <s v="BG - Other Production Plant"/>
    <s v="~"/>
    <s v="PEF Suwannee 342"/>
    <n v="0"/>
    <n v="0"/>
    <n v="0"/>
    <n v="0"/>
    <n v="0"/>
    <n v="0"/>
    <n v="0"/>
    <n v="0"/>
    <n v="0"/>
    <n v="0"/>
    <n v="0"/>
    <n v="0"/>
    <n v="0"/>
    <n v="0"/>
    <n v="0"/>
    <n v="46.181302736700026"/>
    <n v="78.180921746816779"/>
    <n v="78.180921746816779"/>
    <n v="80.51774183751678"/>
    <n v="80.51774183751678"/>
    <n v="80.51774183751678"/>
    <n v="144.81376024474531"/>
    <n v="144.81376024474531"/>
    <n v="144.81376024474531"/>
    <n v="151.63611478172839"/>
    <n v="0"/>
    <n v="151.63611478172839"/>
    <n v="151.63611478172839"/>
    <n v="151.63611478172839"/>
    <n v="151.63611478172839"/>
    <n v="151.63611478172839"/>
    <n v="151.63611478172839"/>
    <n v="151.63611478172839"/>
    <n v="151.63611478172839"/>
    <n v="157.51301516662838"/>
    <n v="157.51301516662838"/>
    <n v="195.74502035857998"/>
    <n v="222.07365797284697"/>
    <n v="151.63611478172839"/>
    <n v="222.07365797284697"/>
    <n v="222.07365797284697"/>
    <n v="222.07365797284697"/>
    <n v="222.07365797284697"/>
    <n v="222.07365797284697"/>
    <n v="222.07365797284697"/>
    <n v="222.07365797284697"/>
    <n v="222.07365797284697"/>
    <n v="222.07365797284697"/>
    <n v="222.07365797284697"/>
    <n v="222.07365797284697"/>
    <n v="229.59354076752311"/>
    <n v="222.07365797284697"/>
    <n v="229.59354076752311"/>
    <n v="229.59354076752311"/>
    <n v="229.59354076752311"/>
    <n v="229.59354076752311"/>
    <n v="352.28012215915766"/>
    <n v="352.28012215915766"/>
    <n v="352.28012215915766"/>
    <n v="352.28012215915766"/>
    <n v="352.28012215915766"/>
    <n v="352.28012215915766"/>
    <n v="352.28012215915766"/>
    <n v="368.3976512534478"/>
    <n v="229.59354076752311"/>
    <n v="368.3976512534478"/>
    <n v="368.3976512534478"/>
    <n v="368.3976512534478"/>
    <n v="368.3976512534478"/>
    <n v="368.3976512534478"/>
    <n v="368.3976512534478"/>
    <n v="368.3976512534478"/>
    <n v="368.3976512534478"/>
    <n v="368.3976512534478"/>
    <n v="368.3976512534478"/>
    <n v="368.3976512534478"/>
    <n v="379.78358042401771"/>
    <n v="368.3976512534478"/>
    <n v="379.78358042401771"/>
    <n v="379.78358042401771"/>
    <n v="379.78358042401771"/>
    <n v="379.78358042401771"/>
    <n v="379.78358042401771"/>
    <n v="379.78358042401771"/>
    <n v="379.78358042401771"/>
    <n v="379.78358042401771"/>
    <n v="379.78358042401771"/>
    <n v="379.78358042401771"/>
    <n v="379.78358042401771"/>
    <n v="379.78358042401771"/>
    <n v="379.78358042401771"/>
  </r>
  <r>
    <s v="DE Florida"/>
    <x v="32"/>
    <s v="Regulated &amp; Renewable Energy"/>
    <s v="PEF Fossil Hydro Maintenance Suwannee BG-343"/>
    <s v="AFUDC Not Eligible"/>
    <s v="Maintenance"/>
    <s v="Maintenance"/>
    <s v="Fossil Hydro"/>
    <s v="BG - Other Production Plant"/>
    <s v="~"/>
    <s v="PEF Suwannee 343"/>
    <n v="0"/>
    <n v="0"/>
    <n v="0"/>
    <n v="0"/>
    <n v="0"/>
    <n v="0"/>
    <n v="0"/>
    <n v="0"/>
    <n v="0"/>
    <n v="0"/>
    <n v="0"/>
    <n v="0"/>
    <n v="0"/>
    <n v="0"/>
    <n v="0"/>
    <n v="208.23993120180015"/>
    <n v="352.53205953656453"/>
    <n v="352.53205953656453"/>
    <n v="363.06920825436453"/>
    <n v="363.06920825436453"/>
    <n v="363.06920825436453"/>
    <n v="652.99170190958955"/>
    <n v="652.99170190958955"/>
    <n v="652.99170190958955"/>
    <n v="683.75494493708936"/>
    <n v="0"/>
    <n v="683.75494493708936"/>
    <n v="683.75494493708936"/>
    <n v="683.75494493708936"/>
    <n v="683.75494493708936"/>
    <n v="683.75494493708936"/>
    <n v="683.75494493708936"/>
    <n v="683.75494493708936"/>
    <n v="683.75494493708936"/>
    <n v="710.25496246168927"/>
    <n v="710.25496246168927"/>
    <n v="882.65005872544111"/>
    <n v="1001.3706958779101"/>
    <n v="683.75494493708936"/>
    <n v="1001.3706958779101"/>
    <n v="1001.3706958779101"/>
    <n v="1001.3706958779101"/>
    <n v="1001.3706958779101"/>
    <n v="1001.3706958779101"/>
    <n v="1001.3706958779101"/>
    <n v="1001.3706958779101"/>
    <n v="1001.3706958779101"/>
    <n v="1001.3706958779101"/>
    <n v="1001.3706958779101"/>
    <n v="1001.3706958779101"/>
    <n v="1035.2792212553138"/>
    <n v="1001.3706958779101"/>
    <n v="1035.2792212553138"/>
    <n v="1035.2792212553138"/>
    <n v="1035.2792212553138"/>
    <n v="1035.2792212553138"/>
    <n v="1588.4954311582662"/>
    <n v="1588.4954311582662"/>
    <n v="1588.4954311582662"/>
    <n v="1588.4954311582662"/>
    <n v="1588.4954311582662"/>
    <n v="1588.4954311582662"/>
    <n v="1588.4954311582662"/>
    <n v="1661.1723144604505"/>
    <n v="1035.2792212553138"/>
    <n v="1661.1723144604505"/>
    <n v="1661.1723144604505"/>
    <n v="1661.1723144604505"/>
    <n v="1661.1723144604505"/>
    <n v="1661.1723144604505"/>
    <n v="1661.1723144604505"/>
    <n v="1661.1723144604505"/>
    <n v="1661.1723144604505"/>
    <n v="1661.1723144604505"/>
    <n v="1661.1723144604505"/>
    <n v="1661.1723144604505"/>
    <n v="1712.5135492598711"/>
    <n v="1661.1723144604505"/>
    <n v="1712.5135492598711"/>
    <n v="1712.5135492598711"/>
    <n v="1712.5135492598711"/>
    <n v="1712.5135492598711"/>
    <n v="1712.5135492598711"/>
    <n v="1712.5135492598711"/>
    <n v="1712.5135492598711"/>
    <n v="1712.5135492598711"/>
    <n v="1712.5135492598711"/>
    <n v="1712.5135492598711"/>
    <n v="1712.5135492598711"/>
    <n v="1712.5135492598711"/>
    <n v="1712.5135492598711"/>
  </r>
  <r>
    <s v="DE Florida"/>
    <x v="32"/>
    <s v="Regulated &amp; Renewable Energy"/>
    <s v="PEF Fossil Hydro Maintenance Suwannee BG-344"/>
    <s v="AFUDC Not Eligible"/>
    <s v="Maintenance"/>
    <s v="Maintenance"/>
    <s v="Fossil Hydro"/>
    <s v="BG - Other Production Plant"/>
    <s v="~"/>
    <s v="PEF Suwannee 344"/>
    <n v="0"/>
    <n v="0"/>
    <n v="0"/>
    <n v="0"/>
    <n v="0"/>
    <n v="0"/>
    <n v="0"/>
    <n v="0"/>
    <n v="0"/>
    <n v="0"/>
    <n v="0"/>
    <n v="0"/>
    <n v="0"/>
    <n v="0"/>
    <n v="0"/>
    <n v="52.488071297400026"/>
    <n v="88.857731410038582"/>
    <n v="88.857731410038582"/>
    <n v="91.513680295438576"/>
    <n v="91.513680295438576"/>
    <n v="91.513680295438576"/>
    <n v="164.59031084305718"/>
    <n v="164.59031084305718"/>
    <n v="164.59031084305718"/>
    <n v="172.34436302722682"/>
    <n v="0"/>
    <n v="172.34436302722682"/>
    <n v="172.34436302722682"/>
    <n v="172.34436302722682"/>
    <n v="172.34436302722682"/>
    <n v="172.34436302722682"/>
    <n v="172.34436302722682"/>
    <n v="172.34436302722682"/>
    <n v="172.34436302722682"/>
    <n v="179.02384472502681"/>
    <n v="179.02384472502681"/>
    <n v="222.47701939614734"/>
    <n v="252.40123821128341"/>
    <n v="172.34436302722682"/>
    <n v="252.40123821128341"/>
    <n v="252.40123821128341"/>
    <n v="252.40123821128341"/>
    <n v="252.40123821128341"/>
    <n v="252.40123821128341"/>
    <n v="252.40123821128341"/>
    <n v="252.40123821128341"/>
    <n v="252.40123821128341"/>
    <n v="252.40123821128341"/>
    <n v="252.40123821128341"/>
    <n v="252.40123821128341"/>
    <n v="260.94807688591834"/>
    <n v="252.40123821128341"/>
    <n v="260.94807688591834"/>
    <n v="260.94807688591834"/>
    <n v="260.94807688591834"/>
    <n v="260.94807688591834"/>
    <n v="400.38940161496043"/>
    <n v="400.38940161496043"/>
    <n v="400.38940161496043"/>
    <n v="400.38940161496043"/>
    <n v="400.38940161496043"/>
    <n v="400.38940161496043"/>
    <n v="400.38940161496043"/>
    <n v="418.70802768452614"/>
    <n v="260.94807688591834"/>
    <n v="418.70802768452614"/>
    <n v="418.70802768452614"/>
    <n v="418.70802768452614"/>
    <n v="418.70802768452614"/>
    <n v="418.70802768452614"/>
    <n v="418.70802768452614"/>
    <n v="418.70802768452614"/>
    <n v="418.70802768452614"/>
    <n v="418.70802768452614"/>
    <n v="418.70802768452614"/>
    <n v="418.70802768452614"/>
    <n v="431.64888094497542"/>
    <n v="418.70802768452614"/>
    <n v="431.64888094497542"/>
    <n v="431.64888094497542"/>
    <n v="431.64888094497542"/>
    <n v="431.64888094497542"/>
    <n v="431.64888094497542"/>
    <n v="431.64888094497542"/>
    <n v="431.64888094497542"/>
    <n v="431.64888094497542"/>
    <n v="431.64888094497542"/>
    <n v="431.64888094497542"/>
    <n v="431.64888094497542"/>
    <n v="431.64888094497542"/>
    <n v="431.64888094497542"/>
  </r>
  <r>
    <s v="DE Florida"/>
    <x v="32"/>
    <s v="Regulated &amp; Renewable Energy"/>
    <s v="PEF Fossil Hydro Maintenance Suwannee BG-345"/>
    <s v="AFUDC Not Eligible"/>
    <s v="Maintenance"/>
    <s v="Maintenance"/>
    <s v="Fossil Hydro"/>
    <s v="BG - Other Production Plant"/>
    <s v="~"/>
    <s v="PEF Suwannee 345"/>
    <n v="0"/>
    <n v="0"/>
    <n v="0"/>
    <n v="0"/>
    <n v="0"/>
    <n v="0"/>
    <n v="0"/>
    <n v="0"/>
    <n v="0"/>
    <n v="0"/>
    <n v="0"/>
    <n v="0"/>
    <n v="0"/>
    <n v="0"/>
    <n v="0"/>
    <n v="46.273753773600028"/>
    <n v="78.337433297010591"/>
    <n v="78.337433297010591"/>
    <n v="80.678931502610595"/>
    <n v="80.678931502610595"/>
    <n v="80.678931502610595"/>
    <n v="145.10366506549812"/>
    <n v="145.10366506549812"/>
    <n v="145.10366506549812"/>
    <n v="151.93967737551196"/>
    <n v="0"/>
    <n v="151.93967737551196"/>
    <n v="151.93967737551196"/>
    <n v="151.93967737551196"/>
    <n v="151.93967737551196"/>
    <n v="151.93967737551196"/>
    <n v="151.93967737551196"/>
    <n v="151.93967737551196"/>
    <n v="151.93967737551196"/>
    <n v="157.82834281471196"/>
    <n v="157.82834281471196"/>
    <n v="196.13688522656213"/>
    <n v="222.51823053211018"/>
    <n v="151.93967737551196"/>
    <n v="222.51823053211018"/>
    <n v="222.51823053211018"/>
    <n v="222.51823053211018"/>
    <n v="222.51823053211018"/>
    <n v="222.51823053211018"/>
    <n v="222.51823053211018"/>
    <n v="222.51823053211018"/>
    <n v="222.51823053211018"/>
    <n v="222.51823053211018"/>
    <n v="222.51823053211018"/>
    <n v="222.51823053211018"/>
    <n v="230.05316749201197"/>
    <n v="222.51823053211018"/>
    <n v="230.05316749201197"/>
    <n v="230.05316749201197"/>
    <n v="230.05316749201197"/>
    <n v="230.05316749201197"/>
    <n v="352.98535697590933"/>
    <n v="352.98535697590933"/>
    <n v="352.98535697590933"/>
    <n v="352.98535697590933"/>
    <n v="352.98535697590933"/>
    <n v="352.98535697590933"/>
    <n v="352.98535697590933"/>
    <n v="369.13515199144302"/>
    <n v="230.05316749201197"/>
    <n v="369.13515199144302"/>
    <n v="369.13515199144302"/>
    <n v="369.13515199144302"/>
    <n v="369.13515199144302"/>
    <n v="369.13515199144302"/>
    <n v="369.13515199144302"/>
    <n v="369.13515199144302"/>
    <n v="369.13515199144302"/>
    <n v="369.13515199144302"/>
    <n v="369.13515199144302"/>
    <n v="369.13515199144302"/>
    <n v="380.54387482298631"/>
    <n v="369.13515199144302"/>
    <n v="380.54387482298631"/>
    <n v="380.54387482298631"/>
    <n v="380.54387482298631"/>
    <n v="380.54387482298631"/>
    <n v="380.54387482298631"/>
    <n v="380.54387482298631"/>
    <n v="380.54387482298631"/>
    <n v="380.54387482298631"/>
    <n v="380.54387482298631"/>
    <n v="380.54387482298631"/>
    <n v="380.54387482298631"/>
    <n v="380.54387482298631"/>
    <n v="380.54387482298631"/>
  </r>
  <r>
    <s v="DE Florida"/>
    <x v="32"/>
    <s v="Regulated &amp; Renewable Energy"/>
    <s v="PEF Fossil Hydro Maintenance Suwannee BG-346"/>
    <s v="AFUDC Not Eligible"/>
    <s v="Maintenance"/>
    <s v="Maintenance"/>
    <s v="Fossil Hydro"/>
    <s v="BG - Other Production Plant"/>
    <s v="~"/>
    <s v="PEF Suwannee 346"/>
    <n v="0"/>
    <n v="0"/>
    <n v="0"/>
    <n v="0"/>
    <n v="0"/>
    <n v="0"/>
    <n v="0"/>
    <n v="0"/>
    <n v="0"/>
    <n v="0"/>
    <n v="0"/>
    <n v="0"/>
    <n v="0"/>
    <n v="0"/>
    <n v="0"/>
    <n v="15.04540135290001"/>
    <n v="25.470553581541925"/>
    <n v="25.470553581541925"/>
    <n v="26.231865932441924"/>
    <n v="26.231865932441924"/>
    <n v="26.231865932441924"/>
    <n v="47.178858438165335"/>
    <n v="47.178858438165335"/>
    <n v="47.178858438165335"/>
    <n v="49.401512544869803"/>
    <n v="0"/>
    <n v="49.401512544869803"/>
    <n v="49.401512544869803"/>
    <n v="49.401512544869803"/>
    <n v="49.401512544869803"/>
    <n v="49.401512544869803"/>
    <n v="49.401512544869803"/>
    <n v="49.401512544869803"/>
    <n v="49.401512544869803"/>
    <n v="51.316147251169802"/>
    <n v="51.316147251169802"/>
    <n v="63.771747863361888"/>
    <n v="72.349351709667175"/>
    <n v="49.401512544869803"/>
    <n v="72.349351709667175"/>
    <n v="72.349351709667175"/>
    <n v="72.349351709667175"/>
    <n v="72.349351709667175"/>
    <n v="72.349351709667175"/>
    <n v="72.349351709667175"/>
    <n v="72.349351709667175"/>
    <n v="72.349351709667175"/>
    <n v="72.349351709667175"/>
    <n v="72.349351709667175"/>
    <n v="72.349351709667175"/>
    <n v="74.799253467911825"/>
    <n v="72.349351709667175"/>
    <n v="74.799253467911825"/>
    <n v="74.799253467911825"/>
    <n v="74.799253467911825"/>
    <n v="74.799253467911825"/>
    <n v="114.76930083050981"/>
    <n v="114.76930083050981"/>
    <n v="114.76930083050981"/>
    <n v="114.76930083050981"/>
    <n v="114.76930083050981"/>
    <n v="114.76930083050981"/>
    <n v="114.76930083050981"/>
    <n v="120.02022879638393"/>
    <n v="74.799253467911825"/>
    <n v="120.02022879638393"/>
    <n v="120.02022879638393"/>
    <n v="120.02022879638393"/>
    <n v="120.02022879638393"/>
    <n v="120.02022879638393"/>
    <n v="120.02022879638393"/>
    <n v="120.02022879638393"/>
    <n v="120.02022879638393"/>
    <n v="120.02022879638393"/>
    <n v="120.02022879638393"/>
    <n v="120.02022879638393"/>
    <n v="123.72964936261626"/>
    <n v="120.02022879638393"/>
    <n v="123.72964936261626"/>
    <n v="123.72964936261626"/>
    <n v="123.72964936261626"/>
    <n v="123.72964936261626"/>
    <n v="123.72964936261626"/>
    <n v="123.72964936261626"/>
    <n v="123.72964936261626"/>
    <n v="123.72964936261626"/>
    <n v="123.72964936261626"/>
    <n v="123.72964936261626"/>
    <n v="123.72964936261626"/>
    <n v="123.72964936261626"/>
    <n v="123.72964936261626"/>
  </r>
  <r>
    <s v="DE Florida"/>
    <x v="32"/>
    <s v="Regulated &amp; Renewable Energy"/>
    <s v="PEF Fossil Hydro Maintenance Tiger Bay BG-341"/>
    <s v="AFUDC Not Eligible"/>
    <s v="Maintenance"/>
    <s v="Maintenance"/>
    <s v="Fossil Hydro"/>
    <s v="BG - Other Production Plant"/>
    <s v="~"/>
    <s v="PEF Tiger Bay 341"/>
    <n v="0"/>
    <n v="0"/>
    <n v="0"/>
    <n v="0"/>
    <n v="0"/>
    <n v="0"/>
    <n v="0"/>
    <n v="0"/>
    <n v="0"/>
    <n v="0"/>
    <n v="0"/>
    <n v="0"/>
    <n v="0"/>
    <n v="0"/>
    <n v="0"/>
    <n v="0"/>
    <n v="0"/>
    <n v="264.55664081079743"/>
    <n v="264.55664081079743"/>
    <n v="264.55664081079743"/>
    <n v="264.55664081079743"/>
    <n v="264.55664081079743"/>
    <n v="264.55664081079743"/>
    <n v="264.55664081079743"/>
    <n v="264.55664081079743"/>
    <n v="0"/>
    <n v="264.55664081079743"/>
    <n v="264.55664081079743"/>
    <n v="264.55664081079743"/>
    <n v="264.55664081079743"/>
    <n v="264.55664081079743"/>
    <n v="264.55664081079743"/>
    <n v="264.55664081079743"/>
    <n v="264.55664081079743"/>
    <n v="264.55664081079743"/>
    <n v="264.55664081079743"/>
    <n v="264.55664081079743"/>
    <n v="651.10649855196539"/>
    <n v="264.55664081079743"/>
    <n v="651.10649855196539"/>
    <n v="651.10649855196539"/>
    <n v="651.10649855196539"/>
    <n v="651.10649855196539"/>
    <n v="2889.5519446543749"/>
    <n v="2889.5519446543749"/>
    <n v="2889.5519446543749"/>
    <n v="2889.5519446543749"/>
    <n v="2889.5519446543749"/>
    <n v="2889.5519446543749"/>
    <n v="2889.5519446543749"/>
    <n v="4243.0346533229003"/>
    <n v="651.10649855196539"/>
    <n v="4243.0346533229003"/>
    <n v="4243.0346533229003"/>
    <n v="4243.0346533229003"/>
    <n v="4243.0346533229003"/>
    <n v="4243.0346533229003"/>
    <n v="4243.0346533229003"/>
    <n v="4243.0346533229003"/>
    <n v="4243.0346533229003"/>
    <n v="4243.0346533229003"/>
    <n v="4243.0346533229003"/>
    <n v="4243.0346533229003"/>
    <n v="4243.0346533229003"/>
    <n v="4243.0346533229003"/>
    <n v="4243.0346533229003"/>
    <n v="4243.0346533229003"/>
    <n v="4243.0346533229003"/>
    <n v="4542.8866459254405"/>
    <n v="4542.8866459254405"/>
    <n v="4701.7405632313021"/>
    <n v="4701.7405632313021"/>
    <n v="4701.7405632313021"/>
    <n v="4701.7405632313021"/>
    <n v="4701.7405632313021"/>
    <n v="4701.7405632313021"/>
    <n v="4975.9520791611822"/>
    <n v="4243.0346533229003"/>
    <n v="4975.9520791611822"/>
    <n v="4975.9520791611822"/>
    <n v="4975.9520791611822"/>
    <n v="4975.9520791611822"/>
    <n v="4975.9520791611822"/>
    <n v="4975.9520791611822"/>
    <n v="4975.9520791611822"/>
    <n v="4975.9520791611822"/>
    <n v="4975.9520791611822"/>
    <n v="4975.9520791611822"/>
    <n v="4975.9520791611822"/>
    <n v="4975.9520791611822"/>
    <n v="4975.9520791611822"/>
  </r>
  <r>
    <s v="DE Florida"/>
    <x v="32"/>
    <s v="Regulated &amp; Renewable Energy"/>
    <s v="PEF Fossil Hydro Maintenance Tiger Bay BG-342"/>
    <s v="AFUDC Not Eligible"/>
    <s v="Maintenance"/>
    <s v="Maintenance"/>
    <s v="Fossil Hydro"/>
    <s v="BG - Other Production Plant"/>
    <s v="~"/>
    <s v="PEF Tiger Bay 342"/>
    <n v="0"/>
    <n v="0"/>
    <n v="0"/>
    <n v="0"/>
    <n v="0"/>
    <n v="0"/>
    <n v="0"/>
    <n v="0"/>
    <n v="0"/>
    <n v="0"/>
    <n v="0"/>
    <n v="0"/>
    <n v="0"/>
    <n v="0"/>
    <n v="0"/>
    <n v="0"/>
    <n v="0"/>
    <n v="27.034992465774636"/>
    <n v="27.034992465774636"/>
    <n v="27.034992465774636"/>
    <n v="27.034992465774636"/>
    <n v="27.034992465774636"/>
    <n v="27.034992465774636"/>
    <n v="27.034992465774636"/>
    <n v="27.034992465774636"/>
    <n v="0"/>
    <n v="27.034992465774636"/>
    <n v="27.034992465774636"/>
    <n v="27.034992465774636"/>
    <n v="27.034992465774636"/>
    <n v="27.034992465774636"/>
    <n v="27.034992465774636"/>
    <n v="27.034992465774636"/>
    <n v="27.034992465774636"/>
    <n v="27.034992465774636"/>
    <n v="27.034992465774636"/>
    <n v="27.034992465774636"/>
    <n v="90.160303372084584"/>
    <n v="27.034992465774636"/>
    <n v="90.160303372084584"/>
    <n v="90.160303372084584"/>
    <n v="90.160303372084584"/>
    <n v="90.160303372084584"/>
    <n v="789.21350702946165"/>
    <n v="789.21350702946165"/>
    <n v="789.21350702946165"/>
    <n v="789.21350702946165"/>
    <n v="789.21350702946165"/>
    <n v="789.21350702946165"/>
    <n v="789.21350702946165"/>
    <n v="1416.2960241861165"/>
    <n v="90.160303372084584"/>
    <n v="1416.2960241861165"/>
    <n v="1416.2960241861165"/>
    <n v="1416.2960241861165"/>
    <n v="1416.2960241861165"/>
    <n v="1416.2960241861165"/>
    <n v="1416.2960241861165"/>
    <n v="1416.2960241861165"/>
    <n v="1416.2960241861165"/>
    <n v="1416.2960241861165"/>
    <n v="1416.2960241861165"/>
    <n v="1416.2960241861165"/>
    <n v="1416.2960241861165"/>
    <n v="1416.2960241861165"/>
    <n v="1416.2960241861165"/>
    <n v="1416.2960241861165"/>
    <n v="1416.2960241861165"/>
    <n v="1559.1548179812248"/>
    <n v="1559.1548179812248"/>
    <n v="1635.4569547753094"/>
    <n v="1635.4569547753094"/>
    <n v="1635.4569547753094"/>
    <n v="1635.4569547753094"/>
    <n v="1635.4569547753094"/>
    <n v="1635.4569547753094"/>
    <n v="1768.1603556281227"/>
    <n v="1416.2960241861165"/>
    <n v="1768.1603556281227"/>
    <n v="1768.1603556281227"/>
    <n v="1768.1603556281227"/>
    <n v="1768.1603556281227"/>
    <n v="1768.1603556281227"/>
    <n v="1768.1603556281227"/>
    <n v="1768.1603556281227"/>
    <n v="1768.1603556281227"/>
    <n v="1768.1603556281227"/>
    <n v="1768.1603556281227"/>
    <n v="1768.1603556281227"/>
    <n v="1768.1603556281227"/>
    <n v="1768.1603556281227"/>
  </r>
  <r>
    <s v="DE Florida"/>
    <x v="32"/>
    <s v="Regulated &amp; Renewable Energy"/>
    <s v="PEF Fossil Hydro Maintenance Tiger Bay BG-343"/>
    <s v="AFUDC Not Eligible"/>
    <s v="Maintenance"/>
    <s v="Maintenance"/>
    <s v="Fossil Hydro"/>
    <s v="BG - Other Production Plant"/>
    <s v="~"/>
    <s v="PEF Tiger Bay 343"/>
    <n v="0"/>
    <n v="0"/>
    <n v="0"/>
    <n v="0"/>
    <n v="0"/>
    <n v="0"/>
    <n v="0"/>
    <n v="0"/>
    <n v="0"/>
    <n v="0"/>
    <n v="0"/>
    <n v="0"/>
    <n v="0"/>
    <n v="0"/>
    <n v="0"/>
    <n v="0"/>
    <n v="0"/>
    <n v="141.67489265510886"/>
    <n v="141.67489265510886"/>
    <n v="141.67489265510886"/>
    <n v="141.67489265510886"/>
    <n v="141.67489265510886"/>
    <n v="141.67489265510886"/>
    <n v="141.67489265510886"/>
    <n v="141.67489265510886"/>
    <n v="0"/>
    <n v="141.67489265510886"/>
    <n v="141.67489265510886"/>
    <n v="141.67489265510886"/>
    <n v="141.67489265510886"/>
    <n v="141.67489265510886"/>
    <n v="141.67489265510886"/>
    <n v="141.67489265510886"/>
    <n v="141.67489265510886"/>
    <n v="141.67489265510886"/>
    <n v="141.67489265510886"/>
    <n v="141.67489265510886"/>
    <n v="472.47844874241713"/>
    <n v="141.67489265510886"/>
    <n v="472.47844874241713"/>
    <n v="472.47844874241713"/>
    <n v="472.47844874241713"/>
    <n v="472.47844874241713"/>
    <n v="4135.8154100779047"/>
    <n v="4135.8154100779047"/>
    <n v="4135.8154100779047"/>
    <n v="4135.8154100779047"/>
    <n v="4135.8154100779047"/>
    <n v="4135.8154100779047"/>
    <n v="4135.8154100779047"/>
    <n v="7421.9952711897377"/>
    <n v="472.47844874241713"/>
    <n v="7421.9952711897377"/>
    <n v="7421.9952711897377"/>
    <n v="7421.9952711897377"/>
    <n v="7421.9952711897377"/>
    <n v="7421.9952711897377"/>
    <n v="7421.9952711897377"/>
    <n v="7421.9952711897377"/>
    <n v="7421.9952711897377"/>
    <n v="7421.9952711897377"/>
    <n v="7421.9952711897377"/>
    <n v="7421.9952711897377"/>
    <n v="7421.9952711897377"/>
    <n v="7421.9952711897377"/>
    <n v="7421.9952711897377"/>
    <n v="7421.9952711897377"/>
    <n v="7421.9952711897377"/>
    <n v="8170.6331713114669"/>
    <n v="8170.6331713114669"/>
    <n v="8570.4868507397678"/>
    <n v="8570.4868507397678"/>
    <n v="8570.4868507397678"/>
    <n v="8570.4868507397678"/>
    <n v="8570.4868507397678"/>
    <n v="8570.4868507397678"/>
    <n v="9265.9050506492877"/>
    <n v="7421.9952711897377"/>
    <n v="9265.9050506492877"/>
    <n v="9265.9050506492877"/>
    <n v="9265.9050506492877"/>
    <n v="9265.9050506492877"/>
    <n v="9265.9050506492877"/>
    <n v="9265.9050506492877"/>
    <n v="9265.9050506492877"/>
    <n v="9265.9050506492877"/>
    <n v="9265.9050506492877"/>
    <n v="9265.9050506492877"/>
    <n v="9265.9050506492877"/>
    <n v="9265.9050506492877"/>
    <n v="9265.9050506492877"/>
  </r>
  <r>
    <s v="DE Florida"/>
    <x v="32"/>
    <s v="Regulated &amp; Renewable Energy"/>
    <s v="PEF Fossil Hydro Maintenance Tiger Bay BG-344"/>
    <s v="AFUDC Not Eligible"/>
    <s v="Maintenance"/>
    <s v="Maintenance"/>
    <s v="Fossil Hydro"/>
    <s v="BG - Other Production Plant"/>
    <s v="~"/>
    <s v="PEF Tiger Bay 344"/>
    <n v="0"/>
    <n v="0"/>
    <n v="0"/>
    <n v="0"/>
    <n v="0"/>
    <n v="0"/>
    <n v="0"/>
    <n v="0"/>
    <n v="0"/>
    <n v="0"/>
    <n v="0"/>
    <n v="0"/>
    <n v="0"/>
    <n v="0"/>
    <n v="0"/>
    <n v="0"/>
    <n v="0"/>
    <n v="51.861843278382516"/>
    <n v="51.861843278382516"/>
    <n v="51.861843278382516"/>
    <n v="51.861843278382516"/>
    <n v="51.861843278382516"/>
    <n v="51.861843278382516"/>
    <n v="51.861843278382516"/>
    <n v="51.861843278382516"/>
    <n v="0"/>
    <n v="51.861843278382516"/>
    <n v="51.861843278382516"/>
    <n v="51.861843278382516"/>
    <n v="51.861843278382516"/>
    <n v="51.861843278382516"/>
    <n v="51.861843278382516"/>
    <n v="51.861843278382516"/>
    <n v="51.861843278382516"/>
    <n v="51.861843278382516"/>
    <n v="51.861843278382516"/>
    <n v="51.861843278382516"/>
    <n v="172.95656839312883"/>
    <n v="51.861843278382516"/>
    <n v="172.95656839312883"/>
    <n v="172.95656839312883"/>
    <n v="172.95656839312883"/>
    <n v="172.95656839312883"/>
    <n v="1513.966731917558"/>
    <n v="1513.966731917558"/>
    <n v="1513.966731917558"/>
    <n v="1513.966731917558"/>
    <n v="1513.966731917558"/>
    <n v="1513.966731917558"/>
    <n v="1513.966731917558"/>
    <n v="2716.913967572983"/>
    <n v="172.95656839312883"/>
    <n v="2716.913967572983"/>
    <n v="2716.913967572983"/>
    <n v="2716.913967572983"/>
    <n v="2716.913967572983"/>
    <n v="2716.913967572983"/>
    <n v="2716.913967572983"/>
    <n v="2716.913967572983"/>
    <n v="2716.913967572983"/>
    <n v="2716.913967572983"/>
    <n v="2716.913967572983"/>
    <n v="2716.913967572983"/>
    <n v="2716.913967572983"/>
    <n v="2716.913967572983"/>
    <n v="2716.913967572983"/>
    <n v="2716.913967572983"/>
    <n v="2716.913967572983"/>
    <n v="2990.9614712434332"/>
    <n v="2990.9614712434332"/>
    <n v="3137.3324062392926"/>
    <n v="3137.3324062392926"/>
    <n v="3137.3324062392926"/>
    <n v="3137.3324062392926"/>
    <n v="3137.3324062392926"/>
    <n v="3137.3324062392926"/>
    <n v="3391.8979016403796"/>
    <n v="2716.913967572983"/>
    <n v="3391.8979016403796"/>
    <n v="3391.8979016403796"/>
    <n v="3391.8979016403796"/>
    <n v="3391.8979016403796"/>
    <n v="3391.8979016403796"/>
    <n v="3391.8979016403796"/>
    <n v="3391.8979016403796"/>
    <n v="3391.8979016403796"/>
    <n v="3391.8979016403796"/>
    <n v="3391.8979016403796"/>
    <n v="3391.8979016403796"/>
    <n v="3391.8979016403796"/>
    <n v="3391.8979016403796"/>
  </r>
  <r>
    <s v="DE Florida"/>
    <x v="32"/>
    <s v="Regulated &amp; Renewable Energy"/>
    <s v="PEF Fossil Hydro Maintenance Tiger Bay BG-345"/>
    <s v="AFUDC Not Eligible"/>
    <s v="Maintenance"/>
    <s v="Maintenance"/>
    <s v="Fossil Hydro"/>
    <s v="BG - Other Production Plant"/>
    <s v="~"/>
    <s v="PEF Tiger Bay 345"/>
    <n v="0"/>
    <n v="0"/>
    <n v="0"/>
    <n v="0"/>
    <n v="0"/>
    <n v="0"/>
    <n v="0"/>
    <n v="0"/>
    <n v="0"/>
    <n v="0"/>
    <n v="0"/>
    <n v="0"/>
    <n v="0"/>
    <n v="0"/>
    <n v="0"/>
    <n v="0"/>
    <n v="0"/>
    <n v="43.179980695456827"/>
    <n v="43.179980695456827"/>
    <n v="43.179980695456827"/>
    <n v="43.179980695456827"/>
    <n v="43.179980695456827"/>
    <n v="43.179980695456827"/>
    <n v="43.179980695456827"/>
    <n v="43.179980695456827"/>
    <n v="0"/>
    <n v="43.179980695456827"/>
    <n v="43.179980695456827"/>
    <n v="43.179980695456827"/>
    <n v="43.179980695456827"/>
    <n v="43.179980695456827"/>
    <n v="43.179980695456827"/>
    <n v="43.179980695456827"/>
    <n v="43.179980695456827"/>
    <n v="43.179980695456827"/>
    <n v="43.179980695456827"/>
    <n v="43.179980695456827"/>
    <n v="144.00300514348945"/>
    <n v="43.179980695456827"/>
    <n v="144.00300514348945"/>
    <n v="144.00300514348945"/>
    <n v="144.00300514348945"/>
    <n v="144.00300514348945"/>
    <n v="1260.5209949419989"/>
    <n v="1260.5209949419989"/>
    <n v="1260.5209949419989"/>
    <n v="1260.5209949419989"/>
    <n v="1260.5209949419989"/>
    <n v="1260.5209949419989"/>
    <n v="1260.5209949419989"/>
    <n v="2262.0878914142027"/>
    <n v="144.00300514348945"/>
    <n v="2262.0878914142027"/>
    <n v="2262.0878914142027"/>
    <n v="2262.0878914142027"/>
    <n v="2262.0878914142027"/>
    <n v="2262.0878914142027"/>
    <n v="2262.0878914142027"/>
    <n v="2262.0878914142027"/>
    <n v="2262.0878914142027"/>
    <n v="2262.0878914142027"/>
    <n v="2262.0878914142027"/>
    <n v="2262.0878914142027"/>
    <n v="2262.0878914142027"/>
    <n v="2262.0878914142027"/>
    <n v="2262.0878914142027"/>
    <n v="2262.0878914142027"/>
    <n v="2262.0878914142027"/>
    <n v="2490.2591028785878"/>
    <n v="2490.2591028785878"/>
    <n v="2612.1272568139207"/>
    <n v="2612.1272568139207"/>
    <n v="2612.1272568139207"/>
    <n v="2612.1272568139207"/>
    <n v="2612.1272568139207"/>
    <n v="2612.1272568139207"/>
    <n v="2824.0781626382191"/>
    <n v="2262.0878914142027"/>
    <n v="2824.0781626382191"/>
    <n v="2824.0781626382191"/>
    <n v="2824.0781626382191"/>
    <n v="2824.0781626382191"/>
    <n v="2824.0781626382191"/>
    <n v="2824.0781626382191"/>
    <n v="2824.0781626382191"/>
    <n v="2824.0781626382191"/>
    <n v="2824.0781626382191"/>
    <n v="2824.0781626382191"/>
    <n v="2824.0781626382191"/>
    <n v="2824.0781626382191"/>
    <n v="2824.0781626382191"/>
  </r>
  <r>
    <s v="DE Florida"/>
    <x v="32"/>
    <s v="Regulated &amp; Renewable Energy"/>
    <s v="PEF Fossil Hydro Maintenance Tiger Bay BG-346"/>
    <s v="AFUDC Not Eligible"/>
    <s v="Maintenance"/>
    <s v="Maintenance"/>
    <s v="Fossil Hydro"/>
    <s v="BG - Other Production Plant"/>
    <s v="~"/>
    <s v="PEF Tiger Bay 346"/>
    <n v="0"/>
    <n v="0"/>
    <n v="0"/>
    <n v="0"/>
    <n v="0"/>
    <n v="0"/>
    <n v="0"/>
    <n v="0"/>
    <n v="0"/>
    <n v="0"/>
    <n v="0"/>
    <n v="0"/>
    <n v="0"/>
    <n v="0"/>
    <n v="0"/>
    <n v="0"/>
    <n v="0"/>
    <n v="8.4099400944793388"/>
    <n v="8.4099400944793388"/>
    <n v="8.4099400944793388"/>
    <n v="8.4099400944793388"/>
    <n v="8.4099400944793388"/>
    <n v="8.4099400944793388"/>
    <n v="8.4099400944793388"/>
    <n v="8.4099400944793388"/>
    <n v="0"/>
    <n v="8.4099400944793388"/>
    <n v="8.4099400944793388"/>
    <n v="8.4099400944793388"/>
    <n v="8.4099400944793388"/>
    <n v="8.4099400944793388"/>
    <n v="8.4099400944793388"/>
    <n v="8.4099400944793388"/>
    <n v="8.4099400944793388"/>
    <n v="8.4099400944793388"/>
    <n v="8.4099400944793388"/>
    <n v="8.4099400944793388"/>
    <n v="28.046715796914832"/>
    <n v="8.4099400944793388"/>
    <n v="28.046715796914832"/>
    <n v="28.046715796914832"/>
    <n v="28.046715796914832"/>
    <n v="28.046715796914832"/>
    <n v="245.50485213823353"/>
    <n v="245.50485213823353"/>
    <n v="245.50485213823353"/>
    <n v="245.50485213823353"/>
    <n v="245.50485213823353"/>
    <n v="245.50485213823353"/>
    <n v="245.50485213823353"/>
    <n v="440.57451330466984"/>
    <n v="28.046715796914832"/>
    <n v="440.57451330466984"/>
    <n v="440.57451330466984"/>
    <n v="440.57451330466984"/>
    <n v="440.57451330466984"/>
    <n v="440.57451330466984"/>
    <n v="440.57451330466984"/>
    <n v="440.57451330466984"/>
    <n v="440.57451330466984"/>
    <n v="440.57451330466984"/>
    <n v="440.57451330466984"/>
    <n v="440.57451330466984"/>
    <n v="440.57451330466984"/>
    <n v="440.57451330466984"/>
    <n v="440.57451330466984"/>
    <n v="440.57451330466984"/>
    <n v="440.57451330466984"/>
    <n v="485.01314390340139"/>
    <n v="485.01314390340139"/>
    <n v="508.74805769983618"/>
    <n v="508.74805769983618"/>
    <n v="508.74805769983618"/>
    <n v="508.74805769983618"/>
    <n v="508.74805769983618"/>
    <n v="508.74805769983618"/>
    <n v="550.02718601400977"/>
    <n v="440.57451330466984"/>
    <n v="550.02718601400977"/>
    <n v="550.02718601400977"/>
    <n v="550.02718601400977"/>
    <n v="550.02718601400977"/>
    <n v="550.02718601400977"/>
    <n v="550.02718601400977"/>
    <n v="550.02718601400977"/>
    <n v="550.02718601400977"/>
    <n v="550.02718601400977"/>
    <n v="550.02718601400977"/>
    <n v="550.02718601400977"/>
    <n v="550.02718601400977"/>
    <n v="550.02718601400977"/>
  </r>
  <r>
    <s v="DE Florida"/>
    <x v="32"/>
    <s v="Regulated &amp; Renewable Energy"/>
    <s v="PEF Fossil Hydro Maintenance Univ of Florida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11.894345845800007"/>
    <n v="11.894345845800007"/>
    <n v="69.319677104488065"/>
    <n v="69.319677104488065"/>
    <n v="69.319677104488065"/>
    <n v="69.319677104488065"/>
    <n v="69.319677104488065"/>
    <n v="69.319677104488065"/>
    <n v="279.94422962381498"/>
    <n v="0"/>
    <n v="279.94422962381498"/>
    <n v="279.94422962381498"/>
    <n v="279.94422962381498"/>
    <n v="293.69484897221497"/>
    <n v="293.69484897221497"/>
    <n v="344.52401643258588"/>
    <n v="344.52401643258588"/>
    <n v="344.52401643258588"/>
    <n v="1732.8124096450611"/>
    <n v="1774.9099657517081"/>
    <n v="1852.4658783835321"/>
    <n v="1852.4658783835321"/>
    <n v="279.94422962381498"/>
    <n v="1852.4658783835321"/>
    <n v="1852.4658783835321"/>
    <n v="1852.4658783835321"/>
    <n v="1895.2112363372814"/>
    <n v="1895.2112363372814"/>
    <n v="1895.2112363372814"/>
    <n v="1895.2112363372814"/>
    <n v="1895.2112363372814"/>
    <n v="1895.2112363372814"/>
    <n v="1910.9269942034632"/>
    <n v="1910.9269942034632"/>
    <n v="2039.7638598854355"/>
    <n v="1852.4658783835321"/>
    <n v="2039.7638598854355"/>
    <n v="2039.7638598854355"/>
    <n v="2039.7638598854355"/>
    <n v="2039.7638598854355"/>
    <n v="2039.7638598854355"/>
    <n v="2039.7638598854355"/>
    <n v="2039.7638598854355"/>
    <n v="3121.6077999633708"/>
    <n v="3121.6077999633708"/>
    <n v="3121.6077999633708"/>
    <n v="3206.9151894966803"/>
    <n v="3274.0060748370256"/>
    <n v="2039.7638598854355"/>
    <n v="3274.0060748370256"/>
    <n v="3274.0060748370256"/>
    <n v="3274.0060748370256"/>
    <n v="3274.0060748370256"/>
    <n v="3274.0060748370256"/>
    <n v="3274.0060748370256"/>
    <n v="3274.0060748370256"/>
    <n v="3274.0060748370256"/>
    <n v="3274.0060748370256"/>
    <n v="3274.0060748370256"/>
    <n v="3274.0060748370256"/>
    <n v="3338.7443709881081"/>
    <n v="3274.0060748370256"/>
    <n v="3338.7443709881081"/>
    <n v="3338.7443709881081"/>
    <n v="3338.7443709881081"/>
    <n v="3338.7443709881081"/>
    <n v="3338.7443709881081"/>
    <n v="3338.7443709881081"/>
    <n v="3338.7443709881081"/>
    <n v="3338.7443709881081"/>
    <n v="3338.7443709881081"/>
    <n v="3338.7443709881081"/>
    <n v="3338.7443709881081"/>
    <n v="3338.7443709881081"/>
    <n v="3338.7443709881081"/>
  </r>
  <r>
    <s v="DE Florida"/>
    <x v="32"/>
    <s v="Regulated &amp; Renewable Energy"/>
    <s v="PEF Fossil Hydro Maintenance Univ of Florida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8.2802083986000046"/>
    <n v="8.2802083986000046"/>
    <n v="15.979267104036367"/>
    <n v="15.979267104036367"/>
    <n v="15.979267104036367"/>
    <n v="15.979267104036367"/>
    <n v="15.979267104036367"/>
    <n v="15.979267104036367"/>
    <n v="23.104727945303456"/>
    <n v="0"/>
    <n v="23.104727945303456"/>
    <n v="23.104727945303456"/>
    <n v="23.104727945303456"/>
    <n v="32.677174828103468"/>
    <n v="32.677174828103468"/>
    <n v="37.936337533863288"/>
    <n v="37.936337533863288"/>
    <n v="37.936337533863288"/>
    <n v="184.67562341010537"/>
    <n v="207.58125138388527"/>
    <n v="221.5543388426704"/>
    <n v="221.5543388426704"/>
    <n v="23.104727945303456"/>
    <n v="221.5543388426704"/>
    <n v="221.5543388426704"/>
    <n v="221.5543388426704"/>
    <n v="251.3116196708726"/>
    <n v="251.3116196708726"/>
    <n v="251.3116196708726"/>
    <n v="251.3116196708726"/>
    <n v="251.3116196708726"/>
    <n v="251.3116196708726"/>
    <n v="262.25218123449338"/>
    <n v="262.25218123449338"/>
    <n v="292.15366678990267"/>
    <n v="221.5543388426704"/>
    <n v="292.15366678990267"/>
    <n v="292.15366678990267"/>
    <n v="292.15366678990267"/>
    <n v="292.15366678990267"/>
    <n v="292.15366678990267"/>
    <n v="292.15366678990267"/>
    <n v="292.15366678990267"/>
    <n v="625.90293262438718"/>
    <n v="625.90293262438718"/>
    <n v="625.90293262438718"/>
    <n v="656.68291608721233"/>
    <n v="677.87625858563672"/>
    <n v="292.15366678990267"/>
    <n v="677.87625858563672"/>
    <n v="677.87625858563672"/>
    <n v="677.87625858563672"/>
    <n v="677.87625858563672"/>
    <n v="677.87625858563672"/>
    <n v="677.87625858563672"/>
    <n v="677.87625858563672"/>
    <n v="677.87625858563672"/>
    <n v="677.87625858563672"/>
    <n v="677.87625858563672"/>
    <n v="677.87625858563672"/>
    <n v="699.00486554703639"/>
    <n v="677.87625858563672"/>
    <n v="699.00486554703639"/>
    <n v="699.00486554703639"/>
    <n v="699.00486554703639"/>
    <n v="699.00486554703639"/>
    <n v="699.00486554703639"/>
    <n v="699.00486554703639"/>
    <n v="699.00486554703639"/>
    <n v="699.00486554703639"/>
    <n v="699.00486554703639"/>
    <n v="699.00486554703639"/>
    <n v="699.00486554703639"/>
    <n v="699.00486554703639"/>
    <n v="699.00486554703639"/>
  </r>
  <r>
    <s v="DE Florida"/>
    <x v="32"/>
    <s v="Regulated &amp; Renewable Energy"/>
    <s v="PEF Fossil Hydro Maintenance Univ of Florida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39.635710528200022"/>
    <n v="39.635710528200022"/>
    <n v="76.489573075897397"/>
    <n v="76.489573075897397"/>
    <n v="76.489573075897397"/>
    <n v="76.489573075897397"/>
    <n v="76.489573075897397"/>
    <n v="76.489573075897397"/>
    <n v="110.59773674629947"/>
    <n v="0"/>
    <n v="110.59773674629947"/>
    <n v="110.59773674629947"/>
    <n v="110.59773674629947"/>
    <n v="156.41913584989953"/>
    <n v="156.41913584989953"/>
    <n v="181.59370158443417"/>
    <n v="181.59370158443417"/>
    <n v="181.59370158443417"/>
    <n v="884.00547410563013"/>
    <n v="993.6501588926559"/>
    <n v="1060.5365490703803"/>
    <n v="1060.5365490703803"/>
    <n v="110.59773674629947"/>
    <n v="1060.5365490703803"/>
    <n v="1060.5365490703803"/>
    <n v="1060.5365490703803"/>
    <n v="1202.9781114923032"/>
    <n v="1202.9781114923032"/>
    <n v="1202.9781114923032"/>
    <n v="1202.9781114923032"/>
    <n v="1202.9781114923032"/>
    <n v="1202.9781114923032"/>
    <n v="1255.3481748691433"/>
    <n v="1255.3481748691433"/>
    <n v="1398.4802364687646"/>
    <n v="1060.5365490703803"/>
    <n v="1398.4802364687646"/>
    <n v="1398.4802364687646"/>
    <n v="1398.4802364687646"/>
    <n v="1398.4802364687646"/>
    <n v="1398.4802364687646"/>
    <n v="1398.4802364687646"/>
    <n v="1398.4802364687646"/>
    <n v="2996.056391405541"/>
    <n v="2996.056391405541"/>
    <n v="2996.056391405541"/>
    <n v="3143.3922136164574"/>
    <n v="3244.8395154113286"/>
    <n v="1398.4802364687646"/>
    <n v="3244.8395154113286"/>
    <n v="3244.8395154113286"/>
    <n v="3244.8395154113286"/>
    <n v="3244.8395154113286"/>
    <n v="3244.8395154113286"/>
    <n v="3244.8395154113286"/>
    <n v="3244.8395154113286"/>
    <n v="3244.8395154113286"/>
    <n v="3244.8395154113286"/>
    <n v="3244.8395154113286"/>
    <n v="3244.8395154113286"/>
    <n v="3345.9771081226177"/>
    <n v="3244.8395154113286"/>
    <n v="3345.9771081226177"/>
    <n v="3345.9771081226177"/>
    <n v="3345.9771081226177"/>
    <n v="3345.9771081226177"/>
    <n v="3345.9771081226177"/>
    <n v="3345.9771081226177"/>
    <n v="3345.9771081226177"/>
    <n v="3345.9771081226177"/>
    <n v="3345.9771081226177"/>
    <n v="3345.9771081226177"/>
    <n v="3345.9771081226177"/>
    <n v="3345.9771081226177"/>
    <n v="3345.9771081226177"/>
  </r>
  <r>
    <s v="DE Florida"/>
    <x v="32"/>
    <s v="Regulated &amp; Renewable Energy"/>
    <s v="PEF Fossil Hydro Maintenance Univ of Florida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7.6147309944000048"/>
    <n v="7.6147309944000048"/>
    <n v="14.695019089794297"/>
    <n v="14.695019089794297"/>
    <n v="14.695019089794297"/>
    <n v="14.695019089794297"/>
    <n v="14.695019089794297"/>
    <n v="14.695019089794297"/>
    <n v="21.247809177366719"/>
    <n v="0"/>
    <n v="21.247809177366719"/>
    <n v="21.247809177366719"/>
    <n v="21.247809177366719"/>
    <n v="30.050921908566728"/>
    <n v="30.050921908566728"/>
    <n v="34.887407578047338"/>
    <n v="34.887407578047338"/>
    <n v="34.887407578047338"/>
    <n v="169.83330923516831"/>
    <n v="190.89802003491437"/>
    <n v="203.74809542406317"/>
    <n v="203.74809542406317"/>
    <n v="21.247809177366719"/>
    <n v="203.74809542406317"/>
    <n v="203.74809542406317"/>
    <n v="203.74809542406317"/>
    <n v="231.11381146869903"/>
    <n v="231.11381146869903"/>
    <n v="231.11381146869903"/>
    <n v="231.11381146869903"/>
    <n v="231.11381146869903"/>
    <n v="231.11381146869903"/>
    <n v="241.1750903485607"/>
    <n v="241.1750903485607"/>
    <n v="268.67341532240789"/>
    <n v="203.74809542406317"/>
    <n v="268.67341532240789"/>
    <n v="268.67341532240789"/>
    <n v="268.67341532240789"/>
    <n v="268.67341532240789"/>
    <n v="268.67341532240789"/>
    <n v="268.67341532240789"/>
    <n v="268.67341532240789"/>
    <n v="575.59768441347512"/>
    <n v="575.59768441347512"/>
    <n v="575.59768441347512"/>
    <n v="603.90366239179241"/>
    <n v="623.3935881939409"/>
    <n v="268.67341532240789"/>
    <n v="623.3935881939409"/>
    <n v="623.3935881939409"/>
    <n v="623.3935881939409"/>
    <n v="623.3935881939409"/>
    <n v="623.3935881939409"/>
    <n v="623.3935881939409"/>
    <n v="623.3935881939409"/>
    <n v="623.3935881939409"/>
    <n v="623.3935881939409"/>
    <n v="623.3935881939409"/>
    <n v="623.3935881939409"/>
    <n v="642.82385512845576"/>
    <n v="623.3935881939409"/>
    <n v="642.82385512845576"/>
    <n v="642.82385512845576"/>
    <n v="642.82385512845576"/>
    <n v="642.82385512845576"/>
    <n v="642.82385512845576"/>
    <n v="642.82385512845576"/>
    <n v="642.82385512845576"/>
    <n v="642.82385512845576"/>
    <n v="642.82385512845576"/>
    <n v="642.82385512845576"/>
    <n v="642.82385512845576"/>
    <n v="642.82385512845576"/>
    <n v="642.82385512845576"/>
  </r>
  <r>
    <s v="DE Florida"/>
    <x v="32"/>
    <s v="Regulated &amp; Renewable Energy"/>
    <s v="PEF Fossil Hydro Maintenance Univ of Florida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7.8983897718000051"/>
    <n v="7.8983897718000051"/>
    <n v="15.242427941393414"/>
    <n v="15.242427941393414"/>
    <n v="15.242427941393414"/>
    <n v="15.242427941393414"/>
    <n v="15.242427941393414"/>
    <n v="15.242427941393414"/>
    <n v="22.039318106324654"/>
    <n v="0"/>
    <n v="22.039318106324654"/>
    <n v="22.039318106324654"/>
    <n v="22.039318106324654"/>
    <n v="31.170358402724666"/>
    <n v="31.170358402724666"/>
    <n v="36.187009545276673"/>
    <n v="36.187009545276673"/>
    <n v="36.187009545276673"/>
    <n v="176.15982410416012"/>
    <n v="198.00922317669412"/>
    <n v="211.33798083013625"/>
    <n v="211.33798083013625"/>
    <n v="22.039318106324654"/>
    <n v="211.33798083013625"/>
    <n v="211.33798083013625"/>
    <n v="211.33798083013625"/>
    <n v="239.72335628691206"/>
    <n v="239.72335628691206"/>
    <n v="239.72335628691206"/>
    <n v="239.72335628691206"/>
    <n v="239.72335628691206"/>
    <n v="239.72335628691206"/>
    <n v="250.15952313576685"/>
    <n v="250.15952313576685"/>
    <n v="278.68235884040388"/>
    <n v="211.33798083013625"/>
    <n v="278.68235884040388"/>
    <n v="278.68235884040388"/>
    <n v="278.68235884040388"/>
    <n v="278.68235884040388"/>
    <n v="278.68235884040388"/>
    <n v="278.68235884040388"/>
    <n v="278.68235884040388"/>
    <n v="597.03886505898049"/>
    <n v="597.03886505898049"/>
    <n v="597.03886505898049"/>
    <n v="626.39905900196379"/>
    <n v="646.61492750552941"/>
    <n v="278.68235884040388"/>
    <n v="646.61492750552941"/>
    <n v="646.61492750552941"/>
    <n v="646.61492750552941"/>
    <n v="646.61492750552941"/>
    <n v="646.61492750552941"/>
    <n v="646.61492750552941"/>
    <n v="646.61492750552941"/>
    <n v="646.61492750552941"/>
    <n v="646.61492750552941"/>
    <n v="646.61492750552941"/>
    <n v="646.61492750552941"/>
    <n v="666.76894936307326"/>
    <n v="646.61492750552941"/>
    <n v="666.76894936307326"/>
    <n v="666.76894936307326"/>
    <n v="666.76894936307326"/>
    <n v="666.76894936307326"/>
    <n v="666.76894936307326"/>
    <n v="666.76894936307326"/>
    <n v="666.76894936307326"/>
    <n v="666.76894936307326"/>
    <n v="666.76894936307326"/>
    <n v="666.76894936307326"/>
    <n v="666.76894936307326"/>
    <n v="666.76894936307326"/>
    <n v="666.76894936307326"/>
  </r>
  <r>
    <s v="DE Florida"/>
    <x v="32"/>
    <s v="Regulated &amp; Renewable Energy"/>
    <s v="PEF Fossil Hydro Maintenance Univ of Florida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1.9678344612000012"/>
    <n v="1.9678344612000012"/>
    <n v="3.7975556843906091"/>
    <n v="3.7975556843906091"/>
    <n v="3.7975556843906091"/>
    <n v="3.7975556843906091"/>
    <n v="3.7975556843906091"/>
    <n v="3.7975556843906091"/>
    <n v="5.4909584008907499"/>
    <n v="0"/>
    <n v="5.4909584008907499"/>
    <n v="5.4909584008907499"/>
    <n v="5.4909584008907499"/>
    <n v="7.7659000384907522"/>
    <n v="7.7659000384907522"/>
    <n v="9.0157673257925826"/>
    <n v="9.0157673257925826"/>
    <n v="9.0157673257925826"/>
    <n v="43.88911949987196"/>
    <n v="49.332760760139259"/>
    <n v="52.653537449214866"/>
    <n v="52.653537449214866"/>
    <n v="5.4909584008907499"/>
    <n v="52.653537449214866"/>
    <n v="52.653537449214866"/>
    <n v="52.653537449214866"/>
    <n v="59.72582441446292"/>
    <n v="59.72582441446292"/>
    <n v="59.72582441446292"/>
    <n v="59.72582441446292"/>
    <n v="59.72582441446292"/>
    <n v="59.72582441446292"/>
    <n v="62.326021367457287"/>
    <n v="62.326021367457287"/>
    <n v="69.432467987675579"/>
    <n v="52.653537449214866"/>
    <n v="69.432467987675579"/>
    <n v="69.432467987675579"/>
    <n v="69.432467987675579"/>
    <n v="69.432467987675579"/>
    <n v="69.432467987675579"/>
    <n v="69.432467987675579"/>
    <n v="69.432467987675579"/>
    <n v="148.7507420571738"/>
    <n v="148.7507420571738"/>
    <n v="148.7507420571738"/>
    <n v="156.06580935335114"/>
    <n v="161.10257692615596"/>
    <n v="69.432467987675579"/>
    <n v="161.10257692615596"/>
    <n v="161.10257692615596"/>
    <n v="161.10257692615596"/>
    <n v="161.10257692615596"/>
    <n v="161.10257692615596"/>
    <n v="161.10257692615596"/>
    <n v="161.10257692615596"/>
    <n v="161.10257692615596"/>
    <n v="161.10257692615596"/>
    <n v="161.10257692615596"/>
    <n v="161.10257692615596"/>
    <n v="166.12370931924823"/>
    <n v="161.10257692615596"/>
    <n v="166.12370931924823"/>
    <n v="166.12370931924823"/>
    <n v="166.12370931924823"/>
    <n v="166.12370931924823"/>
    <n v="166.12370931924823"/>
    <n v="166.12370931924823"/>
    <n v="166.12370931924823"/>
    <n v="166.12370931924823"/>
    <n v="166.12370931924823"/>
    <n v="166.12370931924823"/>
    <n v="166.12370931924823"/>
    <n v="166.12370931924823"/>
    <n v="166.12370931924823"/>
  </r>
  <r>
    <s v="DE Florida"/>
    <x v="32"/>
    <s v="Regulated &amp; Renewable Energy"/>
    <s v="PEF Fossil Hydro Maintenance Univ of Florida Other BG-341"/>
    <s v="AFUDC Not Eligible"/>
    <s v="Maintenance"/>
    <s v="Maintenance"/>
    <s v="Fossil Hydro"/>
    <s v="BG - Other Production Plant"/>
    <s v="~"/>
    <s v="PEF Univ of Florida 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7"/>
    <n v="0"/>
    <n v="4617"/>
    <n v="4617"/>
    <n v="4617"/>
    <n v="4617"/>
    <n v="4617"/>
    <n v="4617"/>
    <n v="4617"/>
    <n v="4617"/>
    <n v="4617"/>
    <n v="4617"/>
    <n v="4617"/>
    <n v="4617"/>
    <n v="4617"/>
  </r>
  <r>
    <s v="DE Florida"/>
    <x v="32"/>
    <s v="Regulated &amp; Renewable Energy"/>
    <s v="PEF Fossil Hydro Maintenance Univ of Florida Other BG-342"/>
    <s v="AFUDC Not Eligible"/>
    <s v="Maintenance"/>
    <s v="Maintenance"/>
    <s v="Fossil Hydro"/>
    <s v="BG - Other Production Plant"/>
    <s v="~"/>
    <s v="PEF Univ of Florida 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14"/>
    <n v="0"/>
    <n v="3214"/>
    <n v="3214"/>
    <n v="3214"/>
    <n v="3214"/>
    <n v="3214"/>
    <n v="3214"/>
    <n v="3214"/>
    <n v="3214"/>
    <n v="3214"/>
    <n v="3214"/>
    <n v="3214"/>
    <n v="3214"/>
    <n v="3214"/>
  </r>
  <r>
    <s v="DE Florida"/>
    <x v="32"/>
    <s v="Regulated &amp; Renewable Energy"/>
    <s v="PEF Fossil Hydro Maintenance Univ of Florida Other BG-343"/>
    <s v="AFUDC Not Eligible"/>
    <s v="Maintenance"/>
    <s v="Maintenance"/>
    <s v="Fossil Hydro"/>
    <s v="BG - Other Production Plant"/>
    <s v="~"/>
    <s v="PEF Univ of Florida 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384"/>
    <n v="0"/>
    <n v="15384"/>
    <n v="15384"/>
    <n v="15384"/>
    <n v="15384"/>
    <n v="15384"/>
    <n v="15384"/>
    <n v="15384"/>
    <n v="15384"/>
    <n v="15384"/>
    <n v="15384"/>
    <n v="15384"/>
    <n v="15384"/>
    <n v="15384"/>
  </r>
  <r>
    <s v="DE Florida"/>
    <x v="32"/>
    <s v="Regulated &amp; Renewable Energy"/>
    <s v="PEF Fossil Hydro Maintenance Univ of Florida Other BG-344"/>
    <s v="AFUDC Not Eligible"/>
    <s v="Maintenance"/>
    <s v="Maintenance"/>
    <s v="Fossil Hydro"/>
    <s v="BG - Other Production Plant"/>
    <s v="~"/>
    <s v="PEF Univ of Florida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6"/>
    <n v="0"/>
    <n v="2956"/>
    <n v="2956"/>
    <n v="2956"/>
    <n v="2956"/>
    <n v="2956"/>
    <n v="2956"/>
    <n v="2956"/>
    <n v="2956"/>
    <n v="2956"/>
    <n v="2956"/>
    <n v="2956"/>
    <n v="2956"/>
    <n v="2956"/>
  </r>
  <r>
    <s v="DE Florida"/>
    <x v="32"/>
    <s v="Regulated &amp; Renewable Energy"/>
    <s v="PEF Fossil Hydro Maintenance Univ of Florida Other BG-345"/>
    <s v="AFUDC Not Eligible"/>
    <s v="Maintenance"/>
    <s v="Maintenance"/>
    <s v="Fossil Hydro"/>
    <s v="BG - Other Production Plant"/>
    <s v="~"/>
    <s v="PEF Univ of Florida 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66"/>
    <n v="0"/>
    <n v="3066"/>
    <n v="3066"/>
    <n v="3066"/>
    <n v="3066"/>
    <n v="3066"/>
    <n v="3066"/>
    <n v="3066"/>
    <n v="3066"/>
    <n v="3066"/>
    <n v="3066"/>
    <n v="3066"/>
    <n v="3066"/>
    <n v="3066"/>
  </r>
  <r>
    <s v="DE Florida"/>
    <x v="32"/>
    <s v="Regulated &amp; Renewable Energy"/>
    <s v="PEF Fossil Hydro Maintenance Univ of Florida Other BG-346"/>
    <s v="AFUDC Not Eligible"/>
    <s v="Maintenance"/>
    <s v="Maintenance"/>
    <s v="Fossil Hydro"/>
    <s v="BG - Other Production Plant"/>
    <s v="~"/>
    <s v="PEF Univ of Florida 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4"/>
    <n v="0"/>
    <n v="764"/>
    <n v="764"/>
    <n v="764"/>
    <n v="764"/>
    <n v="764"/>
    <n v="764"/>
    <n v="764"/>
    <n v="764"/>
    <n v="764"/>
    <n v="764"/>
    <n v="764"/>
    <n v="764"/>
    <n v="764"/>
  </r>
  <r>
    <s v="DE Florida"/>
    <x v="32"/>
    <s v="Regulated &amp; Renewable Energy"/>
    <s v="PEF Fossil Hydro Reg Solar - 344"/>
    <s v="AFUDC Eligible"/>
    <s v="Maintenance"/>
    <s v="Maintenance"/>
    <s v="Renewable Generation - Solar"/>
    <s v="BY - Solar Energy Production"/>
    <s v="~"/>
    <s v="PEF Solar Growth Charlie Creek"/>
    <n v="0"/>
    <n v="0"/>
    <n v="0"/>
    <n v="0"/>
    <n v="0"/>
    <n v="0"/>
    <n v="0"/>
    <n v="0"/>
    <n v="0"/>
    <n v="0"/>
    <n v="0"/>
    <n v="0"/>
    <n v="0"/>
    <n v="0"/>
    <n v="0"/>
    <n v="0"/>
    <n v="1025.9086674877292"/>
    <n v="1025.9086674877292"/>
    <n v="1025.9086674877292"/>
    <n v="1539.1630706129181"/>
    <n v="1539.1630706129181"/>
    <n v="1539.1630706129181"/>
    <n v="1539.1630706129181"/>
    <n v="1539.1630706129181"/>
    <n v="1539.1630706129181"/>
    <n v="0"/>
    <n v="1539.1630706129181"/>
    <n v="1539.1630706129181"/>
    <n v="1539.1630706129181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1539.1630706129181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  <n v="2569.8648457168779"/>
  </r>
  <r>
    <s v="DE Florida"/>
    <x v="32"/>
    <s v="Regulated &amp; Renewable Energy"/>
    <s v="PEF RRE Maint Bartow CT 1&amp;3 BG-341"/>
    <s v="AFUDC Not Eligible"/>
    <s v="Maintenance"/>
    <s v="Maintenance"/>
    <s v="Fossil Hydro"/>
    <s v="BG - Other Production Plant"/>
    <s v="~"/>
    <s v="PEF Bartow CT 1&amp;3-341"/>
    <n v="0"/>
    <n v="0"/>
    <n v="0"/>
    <n v="0"/>
    <n v="0"/>
    <n v="0"/>
    <n v="0"/>
    <n v="0"/>
    <n v="0"/>
    <n v="0"/>
    <n v="0"/>
    <n v="0"/>
    <n v="0"/>
    <n v="0"/>
    <n v="0"/>
    <n v="0"/>
    <n v="0"/>
    <n v="15.847969163399991"/>
    <n v="93.85504895759999"/>
    <n v="93.85504895759999"/>
    <n v="93.85504895759999"/>
    <n v="93.85504895759999"/>
    <n v="93.85504895759999"/>
    <n v="93.85504895759999"/>
    <n v="93.85504895759999"/>
    <n v="0"/>
    <n v="93.85504895759999"/>
    <n v="93.85504895759999"/>
    <n v="93.85504895759999"/>
    <n v="93.85504895759999"/>
    <n v="93.85504895759999"/>
    <n v="93.85504895759999"/>
    <n v="93.85504895759999"/>
    <n v="106.48488982619999"/>
    <n v="106.48488982619999"/>
    <n v="106.48488982619999"/>
    <n v="106.48488982619999"/>
    <n v="125.6206285494"/>
    <n v="93.85504895759999"/>
    <n v="125.6206285494"/>
    <n v="125.6206285494"/>
    <n v="125.6206285494"/>
    <n v="125.6206285494"/>
    <n v="125.6206285494"/>
    <n v="125.6206285494"/>
    <n v="125.6206285494"/>
    <n v="125.6206285494"/>
    <n v="157.95121173299998"/>
    <n v="157.95121173299998"/>
    <n v="157.95121173299998"/>
    <n v="177.41714553959997"/>
    <n v="125.6206285494"/>
    <n v="177.41714553959997"/>
    <n v="177.41714553959997"/>
    <n v="177.41714553959997"/>
    <n v="177.41714553959997"/>
    <n v="177.41714553959997"/>
    <n v="177.41714553959997"/>
    <n v="177.41714553959997"/>
    <n v="177.41714553959997"/>
    <n v="177.41714553959997"/>
    <n v="177.41714553959997"/>
    <n v="177.41714553959997"/>
    <n v="197.31912592919997"/>
    <n v="177.41714553959997"/>
    <n v="197.31912592919997"/>
    <n v="197.31912592919997"/>
    <n v="197.31912592919997"/>
    <n v="197.31912592919997"/>
    <n v="197.31912592919997"/>
    <n v="197.31912592919997"/>
    <n v="197.31912592919997"/>
    <n v="197.31912592919997"/>
    <n v="197.31912592919997"/>
    <n v="197.31912592919997"/>
    <n v="197.31912592919997"/>
    <n v="197.31912592919997"/>
    <n v="197.31912592919997"/>
    <n v="197.31912592919997"/>
    <n v="197.31912592919997"/>
    <n v="197.31912592919997"/>
    <n v="197.31912592919997"/>
    <n v="197.31912592919997"/>
    <n v="197.31912592919997"/>
    <n v="197.31912592919997"/>
    <n v="197.31912592919997"/>
    <n v="197.31912592919997"/>
    <n v="197.31912592919997"/>
    <n v="197.31912592919997"/>
    <n v="197.31912592919997"/>
    <n v="197.31912592919997"/>
  </r>
  <r>
    <s v="DE Florida"/>
    <x v="32"/>
    <s v="Regulated &amp; Renewable Energy"/>
    <s v="PEF RRE Maint Bartow CT 1&amp;3 BG-342"/>
    <s v="AFUDC Not Eligible"/>
    <s v="Maintenance"/>
    <s v="Maintenance"/>
    <s v="Fossil Hydro"/>
    <s v="BG - Other Production Plant"/>
    <s v="~"/>
    <s v="PEF Bartow CT 1&amp;3-342"/>
    <n v="0"/>
    <n v="0"/>
    <n v="0"/>
    <n v="0"/>
    <n v="0"/>
    <n v="0"/>
    <n v="0"/>
    <n v="0"/>
    <n v="0"/>
    <n v="0"/>
    <n v="0"/>
    <n v="0"/>
    <n v="0"/>
    <n v="0"/>
    <n v="0"/>
    <n v="0"/>
    <n v="0"/>
    <n v="27.732962667299986"/>
    <n v="164.2405119572"/>
    <n v="164.2405119572"/>
    <n v="164.2405119572"/>
    <n v="164.2405119572"/>
    <n v="164.2405119572"/>
    <n v="164.2405119572"/>
    <n v="164.2405119572"/>
    <n v="0"/>
    <n v="164.2405119572"/>
    <n v="164.2405119572"/>
    <n v="164.2405119572"/>
    <n v="164.2405119572"/>
    <n v="164.2405119572"/>
    <n v="164.2405119572"/>
    <n v="164.2405119572"/>
    <n v="186.3419497939"/>
    <n v="186.3419497939"/>
    <n v="186.3419497939"/>
    <n v="186.3419497939"/>
    <n v="219.82830518430001"/>
    <n v="164.2405119572"/>
    <n v="219.82830518430001"/>
    <n v="219.82830518430001"/>
    <n v="219.82830518430001"/>
    <n v="219.82830518430001"/>
    <n v="219.82830518430001"/>
    <n v="219.82830518430001"/>
    <n v="219.82830518430001"/>
    <n v="219.82830518430001"/>
    <n v="276.40481963849999"/>
    <n v="276.40481963849999"/>
    <n v="276.40481963849999"/>
    <n v="310.46899593620003"/>
    <n v="219.82830518430001"/>
    <n v="310.46899593620003"/>
    <n v="310.46899593620003"/>
    <n v="310.46899593620003"/>
    <n v="310.46899593620003"/>
    <n v="310.46899593620003"/>
    <n v="310.46899593620003"/>
    <n v="310.46899593620003"/>
    <n v="310.46899593620003"/>
    <n v="310.46899593620003"/>
    <n v="310.46899593620003"/>
    <n v="310.46899593620003"/>
    <n v="345.29622669740002"/>
    <n v="310.46899593620003"/>
    <n v="345.29622669740002"/>
    <n v="345.29622669740002"/>
    <n v="345.29622669740002"/>
    <n v="345.29622669740002"/>
    <n v="345.29622669740002"/>
    <n v="345.29622669740002"/>
    <n v="345.29622669740002"/>
    <n v="345.29622669740002"/>
    <n v="345.29622669740002"/>
    <n v="345.29622669740002"/>
    <n v="345.29622669740002"/>
    <n v="345.29622669740002"/>
    <n v="345.29622669740002"/>
    <n v="345.29622669740002"/>
    <n v="345.29622669740002"/>
    <n v="345.29622669740002"/>
    <n v="345.29622669740002"/>
    <n v="345.29622669740002"/>
    <n v="345.29622669740002"/>
    <n v="345.29622669740002"/>
    <n v="345.29622669740002"/>
    <n v="345.29622669740002"/>
    <n v="345.29622669740002"/>
    <n v="345.29622669740002"/>
    <n v="345.29622669740002"/>
    <n v="345.29622669740002"/>
  </r>
  <r>
    <s v="DE Florida"/>
    <x v="32"/>
    <s v="Regulated &amp; Renewable Energy"/>
    <s v="PEF RRE Maint Bartow CT 1&amp;3 BG-343"/>
    <s v="AFUDC Not Eligible"/>
    <s v="Maintenance"/>
    <s v="Maintenance"/>
    <s v="Fossil Hydro"/>
    <s v="BG - Other Production Plant"/>
    <s v="~"/>
    <s v="PEF Bartow CT 1&amp;3-343"/>
    <n v="0"/>
    <n v="0"/>
    <n v="0"/>
    <n v="0"/>
    <n v="0"/>
    <n v="0"/>
    <n v="0"/>
    <n v="0"/>
    <n v="0"/>
    <n v="0"/>
    <n v="0"/>
    <n v="0"/>
    <n v="0"/>
    <n v="0"/>
    <n v="0"/>
    <n v="0"/>
    <n v="0"/>
    <n v="84.719175934799964"/>
    <n v="501.7250048272"/>
    <n v="501.7250048272"/>
    <n v="501.7250048272"/>
    <n v="501.7250048272"/>
    <n v="501.7250048272"/>
    <n v="501.7250048272"/>
    <n v="501.7250048272"/>
    <n v="0"/>
    <n v="501.7250048272"/>
    <n v="501.7250048272"/>
    <n v="501.7250048272"/>
    <n v="501.7250048272"/>
    <n v="501.7250048272"/>
    <n v="501.7250048272"/>
    <n v="501.7250048272"/>
    <n v="569.24089279639998"/>
    <n v="569.24089279639998"/>
    <n v="569.24089279639998"/>
    <n v="569.24089279639998"/>
    <n v="671.53564102680002"/>
    <n v="501.7250048272"/>
    <n v="671.53564102680002"/>
    <n v="671.53564102680002"/>
    <n v="671.53564102680002"/>
    <n v="671.53564102680002"/>
    <n v="671.53564102680002"/>
    <n v="671.53564102680002"/>
    <n v="671.53564102680002"/>
    <n v="671.53564102680002"/>
    <n v="844.36664142599989"/>
    <n v="844.36664142599989"/>
    <n v="844.36664142599989"/>
    <n v="948.42652783120002"/>
    <n v="671.53564102680002"/>
    <n v="948.42652783120002"/>
    <n v="948.42652783120002"/>
    <n v="948.42652783120002"/>
    <n v="948.42652783120002"/>
    <n v="948.42652783120002"/>
    <n v="948.42652783120002"/>
    <n v="948.42652783120002"/>
    <n v="948.42652783120002"/>
    <n v="948.42652783120002"/>
    <n v="948.42652783120002"/>
    <n v="948.42652783120002"/>
    <n v="1054.8174073624"/>
    <n v="948.42652783120002"/>
    <n v="1054.8174073624"/>
    <n v="1054.8174073624"/>
    <n v="1054.8174073624"/>
    <n v="1054.8174073624"/>
    <n v="1054.8174073624"/>
    <n v="1054.8174073624"/>
    <n v="1054.8174073624"/>
    <n v="1054.8174073624"/>
    <n v="1054.8174073624"/>
    <n v="1054.8174073624"/>
    <n v="1054.8174073624"/>
    <n v="1054.8174073624"/>
    <n v="1054.8174073624"/>
    <n v="1054.8174073624"/>
    <n v="1054.8174073624"/>
    <n v="1054.8174073624"/>
    <n v="1054.8174073624"/>
    <n v="1054.8174073624"/>
    <n v="1054.8174073624"/>
    <n v="1054.8174073624"/>
    <n v="1054.8174073624"/>
    <n v="1054.8174073624"/>
    <n v="1054.8174073624"/>
    <n v="1054.8174073624"/>
    <n v="1054.8174073624"/>
    <n v="1054.8174073624"/>
  </r>
  <r>
    <s v="DE Florida"/>
    <x v="32"/>
    <s v="Regulated &amp; Renewable Energy"/>
    <s v="PEF RRE Maint Bartow CT 1&amp;3 BG-344"/>
    <s v="AFUDC Not Eligible"/>
    <s v="Maintenance"/>
    <s v="Maintenance"/>
    <s v="Fossil Hydro"/>
    <s v="BG - Other Production Plant"/>
    <s v="~"/>
    <s v="PEF Bartow CT 1&amp;3-344"/>
    <n v="0"/>
    <n v="0"/>
    <n v="0"/>
    <n v="0"/>
    <n v="0"/>
    <n v="0"/>
    <n v="0"/>
    <n v="0"/>
    <n v="0"/>
    <n v="0"/>
    <n v="0"/>
    <n v="0"/>
    <n v="0"/>
    <n v="0"/>
    <n v="0"/>
    <n v="0"/>
    <n v="0"/>
    <n v="37.700387303699976"/>
    <n v="223.26972368680001"/>
    <n v="223.26972368680001"/>
    <n v="223.26972368680001"/>
    <n v="223.26972368680001"/>
    <n v="223.26972368680001"/>
    <n v="223.26972368680001"/>
    <n v="223.26972368680001"/>
    <n v="0"/>
    <n v="223.26972368680001"/>
    <n v="223.26972368680001"/>
    <n v="223.26972368680001"/>
    <n v="223.26972368680001"/>
    <n v="223.26972368680001"/>
    <n v="223.26972368680001"/>
    <n v="223.26972368680001"/>
    <n v="253.31457595910001"/>
    <n v="253.31457595910001"/>
    <n v="253.31457595910001"/>
    <n v="253.31457595910001"/>
    <n v="298.83616637670002"/>
    <n v="223.26972368680001"/>
    <n v="298.83616637670002"/>
    <n v="298.83616637670002"/>
    <n v="298.83616637670002"/>
    <n v="298.83616637670002"/>
    <n v="298.83616637670002"/>
    <n v="298.83616637670002"/>
    <n v="298.83616637670002"/>
    <n v="298.83616637670002"/>
    <n v="375.74668375649998"/>
    <n v="375.74668375649998"/>
    <n v="375.74668375649998"/>
    <n v="422.05376803780001"/>
    <n v="298.83616637670002"/>
    <n v="422.05376803780001"/>
    <n v="422.05376803780001"/>
    <n v="422.05376803780001"/>
    <n v="422.05376803780001"/>
    <n v="422.05376803780001"/>
    <n v="422.05376803780001"/>
    <n v="422.05376803780001"/>
    <n v="422.05376803780001"/>
    <n v="422.05376803780001"/>
    <n v="422.05376803780001"/>
    <n v="422.05376803780001"/>
    <n v="469.39815400060002"/>
    <n v="422.05376803780001"/>
    <n v="469.39815400060002"/>
    <n v="469.39815400060002"/>
    <n v="469.39815400060002"/>
    <n v="469.39815400060002"/>
    <n v="469.39815400060002"/>
    <n v="469.39815400060002"/>
    <n v="469.39815400060002"/>
    <n v="469.39815400060002"/>
    <n v="469.39815400060002"/>
    <n v="469.39815400060002"/>
    <n v="469.39815400060002"/>
    <n v="469.39815400060002"/>
    <n v="469.39815400060002"/>
    <n v="469.39815400060002"/>
    <n v="469.39815400060002"/>
    <n v="469.39815400060002"/>
    <n v="469.39815400060002"/>
    <n v="469.39815400060002"/>
    <n v="469.39815400060002"/>
    <n v="469.39815400060002"/>
    <n v="469.39815400060002"/>
    <n v="469.39815400060002"/>
    <n v="469.39815400060002"/>
    <n v="469.39815400060002"/>
    <n v="469.39815400060002"/>
    <n v="469.39815400060002"/>
  </r>
  <r>
    <s v="DE Florida"/>
    <x v="32"/>
    <s v="Regulated &amp; Renewable Energy"/>
    <s v="PEF RRE Maint Bartow CT 1&amp;3 BG-345"/>
    <s v="AFUDC Not Eligible"/>
    <s v="Maintenance"/>
    <s v="Maintenance"/>
    <s v="Fossil Hydro"/>
    <s v="BG - Other Production Plant"/>
    <s v="~"/>
    <s v="PEF Bartow CT 1&amp;3-345"/>
    <n v="0"/>
    <n v="0"/>
    <n v="0"/>
    <n v="0"/>
    <n v="0"/>
    <n v="0"/>
    <n v="0"/>
    <n v="0"/>
    <n v="0"/>
    <n v="0"/>
    <n v="0"/>
    <n v="0"/>
    <n v="0"/>
    <n v="0"/>
    <n v="0"/>
    <n v="0"/>
    <n v="0"/>
    <n v="28.918905259199985"/>
    <n v="171.26391658880002"/>
    <n v="171.26391658880002"/>
    <n v="171.26391658880002"/>
    <n v="171.26391658880002"/>
    <n v="171.26391658880002"/>
    <n v="171.26391658880002"/>
    <n v="171.26391658880002"/>
    <n v="0"/>
    <n v="171.26391658880002"/>
    <n v="171.26391658880002"/>
    <n v="171.26391658880002"/>
    <n v="171.26391658880002"/>
    <n v="171.26391658880002"/>
    <n v="171.26391658880002"/>
    <n v="171.26391658880002"/>
    <n v="194.31047654560001"/>
    <n v="194.31047654560001"/>
    <n v="194.31047654560001"/>
    <n v="194.31047654560001"/>
    <n v="229.22880642720003"/>
    <n v="171.26391658880002"/>
    <n v="229.22880642720003"/>
    <n v="229.22880642720003"/>
    <n v="229.22880642720003"/>
    <n v="229.22880642720003"/>
    <n v="229.22880642720003"/>
    <n v="229.22880642720003"/>
    <n v="229.22880642720003"/>
    <n v="229.22880642720003"/>
    <n v="288.22469810400003"/>
    <n v="288.22469810400003"/>
    <n v="288.22469810400003"/>
    <n v="323.74555820480009"/>
    <n v="229.22880642720003"/>
    <n v="323.74555820480009"/>
    <n v="323.74555820480009"/>
    <n v="323.74555820480009"/>
    <n v="323.74555820480009"/>
    <n v="323.74555820480009"/>
    <n v="323.74555820480009"/>
    <n v="323.74555820480009"/>
    <n v="323.74555820480009"/>
    <n v="323.74555820480009"/>
    <n v="323.74555820480009"/>
    <n v="323.74555820480009"/>
    <n v="360.06210320960008"/>
    <n v="323.74555820480009"/>
    <n v="360.06210320960008"/>
    <n v="360.06210320960008"/>
    <n v="360.06210320960008"/>
    <n v="360.06210320960008"/>
    <n v="360.06210320960008"/>
    <n v="360.06210320960008"/>
    <n v="360.06210320960008"/>
    <n v="360.06210320960008"/>
    <n v="360.06210320960008"/>
    <n v="360.06210320960008"/>
    <n v="360.06210320960008"/>
    <n v="360.06210320960008"/>
    <n v="360.06210320960008"/>
    <n v="360.06210320960008"/>
    <n v="360.06210320960008"/>
    <n v="360.06210320960008"/>
    <n v="360.06210320960008"/>
    <n v="360.06210320960008"/>
    <n v="360.06210320960008"/>
    <n v="360.06210320960008"/>
    <n v="360.06210320960008"/>
    <n v="360.06210320960008"/>
    <n v="360.06210320960008"/>
    <n v="360.06210320960008"/>
    <n v="360.06210320960008"/>
    <n v="360.06210320960008"/>
  </r>
  <r>
    <s v="DE Florida"/>
    <x v="32"/>
    <s v="Regulated &amp; Renewable Energy"/>
    <s v="PEF RRE Maint Bartow CT 1&amp;3 BG-346"/>
    <s v="AFUDC Not Eligible"/>
    <s v="Maintenance"/>
    <s v="Maintenance"/>
    <s v="Fossil Hydro"/>
    <s v="BG - Other Production Plant"/>
    <s v="~"/>
    <s v="PEF Bartow CT 1&amp;3-346"/>
    <n v="0"/>
    <n v="0"/>
    <n v="0"/>
    <n v="0"/>
    <n v="0"/>
    <n v="0"/>
    <n v="0"/>
    <n v="0"/>
    <n v="0"/>
    <n v="0"/>
    <n v="0"/>
    <n v="0"/>
    <n v="0"/>
    <n v="0"/>
    <n v="0"/>
    <n v="0"/>
    <n v="0"/>
    <n v="1.7543296715999992"/>
    <n v="10.3895139824"/>
    <n v="10.3895139824"/>
    <n v="10.3895139824"/>
    <n v="10.3895139824"/>
    <n v="10.3895139824"/>
    <n v="10.3895139824"/>
    <n v="10.3895139824"/>
    <n v="0"/>
    <n v="10.3895139824"/>
    <n v="10.3895139824"/>
    <n v="10.3895139824"/>
    <n v="10.3895139824"/>
    <n v="10.3895139824"/>
    <n v="10.3895139824"/>
    <n v="10.3895139824"/>
    <n v="11.7876050788"/>
    <n v="11.7876050788"/>
    <n v="11.7876050788"/>
    <n v="11.7876050788"/>
    <n v="13.905882435600001"/>
    <n v="10.3895139824"/>
    <n v="13.905882435600001"/>
    <n v="13.905882435600001"/>
    <n v="13.905882435600001"/>
    <n v="13.905882435600001"/>
    <n v="13.905882435600001"/>
    <n v="13.905882435600001"/>
    <n v="13.905882435600001"/>
    <n v="13.905882435600001"/>
    <n v="17.484795341999998"/>
    <n v="17.484795341999998"/>
    <n v="17.484795341999998"/>
    <n v="19.639624450399999"/>
    <n v="13.905882435600001"/>
    <n v="19.639624450399999"/>
    <n v="19.639624450399999"/>
    <n v="19.639624450399999"/>
    <n v="19.639624450399999"/>
    <n v="19.639624450399999"/>
    <n v="19.639624450399999"/>
    <n v="19.639624450399999"/>
    <n v="19.639624450399999"/>
    <n v="19.639624450399999"/>
    <n v="19.639624450399999"/>
    <n v="19.639624450399999"/>
    <n v="21.842722800800001"/>
    <n v="19.639624450399999"/>
    <n v="21.842722800800001"/>
    <n v="21.842722800800001"/>
    <n v="21.842722800800001"/>
    <n v="21.842722800800001"/>
    <n v="21.842722800800001"/>
    <n v="21.842722800800001"/>
    <n v="21.842722800800001"/>
    <n v="21.842722800800001"/>
    <n v="21.842722800800001"/>
    <n v="21.842722800800001"/>
    <n v="21.842722800800001"/>
    <n v="21.842722800800001"/>
    <n v="21.842722800800001"/>
    <n v="21.842722800800001"/>
    <n v="21.842722800800001"/>
    <n v="21.842722800800001"/>
    <n v="21.842722800800001"/>
    <n v="21.842722800800001"/>
    <n v="21.842722800800001"/>
    <n v="21.842722800800001"/>
    <n v="21.842722800800001"/>
    <n v="21.842722800800001"/>
    <n v="21.842722800800001"/>
    <n v="21.842722800800001"/>
    <n v="21.842722800800001"/>
    <n v="21.842722800800001"/>
  </r>
  <r>
    <s v="DE Florida"/>
    <x v="32"/>
    <s v="Regulated &amp; Renewable Energy"/>
    <s v="PEF RRE Maint Bartow CT 2&amp;4 BG"/>
    <s v="AFUDC Not Eligible"/>
    <s v="Maintenance"/>
    <s v="Maintenance"/>
    <s v="Fossil Hydro"/>
    <s v="BG - Other Production Plant"/>
    <s v="~"/>
    <s v="PEF Bartow CT 2&amp;4-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99.8100000000004"/>
    <n v="0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  <n v="4299.8100000000004"/>
  </r>
  <r>
    <s v="DE Florida"/>
    <x v="32"/>
    <s v="Regulated &amp; Renewable Energy"/>
    <s v="PEF RRE Maint Bartow CT 2&amp;4 BG-341"/>
    <s v="AFUDC Not Eligible"/>
    <s v="Maintenance"/>
    <s v="Maintenance"/>
    <s v="Fossil Hydro"/>
    <s v="BG - Other Production Plant"/>
    <s v="~"/>
    <s v="PEF Bartow CT 2&amp;4-3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.204081474999999"/>
    <n v="0"/>
    <n v="24.204081474999999"/>
    <n v="24.204081474999999"/>
    <n v="24.204081474999999"/>
    <n v="24.204081474999999"/>
    <n v="24.204081474999999"/>
    <n v="24.204081474999999"/>
    <n v="24.204081474999999"/>
    <n v="24.204081474999999"/>
    <n v="24.204081474999999"/>
    <n v="24.204081474999999"/>
    <n v="24.204081474999999"/>
    <n v="56.467279882499994"/>
    <n v="24.204081474999999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  <n v="56.467279882499994"/>
  </r>
  <r>
    <s v="DE Florida"/>
    <x v="32"/>
    <s v="Regulated &amp; Renewable Energy"/>
    <s v="PEF RRE Maint Bartow CT 2&amp;4 BG-342"/>
    <s v="AFUDC Not Eligible"/>
    <s v="Maintenance"/>
    <s v="Maintenance"/>
    <s v="Fossil Hydro"/>
    <s v="BG - Other Production Plant"/>
    <s v="~"/>
    <s v="PEF Bartow CT 2&amp;4-3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.6701561500000004"/>
    <n v="0"/>
    <n v="6.6701561500000004"/>
    <n v="6.6701561500000004"/>
    <n v="6.6701561500000004"/>
    <n v="6.6701561500000004"/>
    <n v="6.6701561500000004"/>
    <n v="6.6701561500000004"/>
    <n v="6.6701561500000004"/>
    <n v="6.6701561500000004"/>
    <n v="6.6701561500000004"/>
    <n v="6.6701561500000004"/>
    <n v="6.6701561500000004"/>
    <n v="15.561242204999999"/>
    <n v="6.6701561500000004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  <n v="15.561242204999999"/>
  </r>
  <r>
    <s v="DE Florida"/>
    <x v="32"/>
    <s v="Regulated &amp; Renewable Energy"/>
    <s v="PEF RRE Maint Bartow CT 2&amp;4 BG-343"/>
    <s v="AFUDC Not Eligible"/>
    <s v="Maintenance"/>
    <s v="Maintenance"/>
    <s v="Fossil Hydro"/>
    <s v="BG - Other Production Plant"/>
    <s v="~"/>
    <s v="PEF Bartow CT 2&amp;4-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0.94036882499995"/>
    <n v="0"/>
    <n v="710.94036882499995"/>
    <n v="710.94036882499995"/>
    <n v="710.94036882499995"/>
    <n v="710.94036882499995"/>
    <n v="710.94036882499995"/>
    <n v="710.94036882499995"/>
    <n v="710.94036882499995"/>
    <n v="710.94036882499995"/>
    <n v="710.94036882499995"/>
    <n v="710.94036882499995"/>
    <n v="710.94036882499995"/>
    <n v="1411.2674491275"/>
    <n v="710.9403688249999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  <n v="1411.2674491275"/>
  </r>
  <r>
    <s v="DE Florida"/>
    <x v="32"/>
    <s v="Regulated &amp; Renewable Energy"/>
    <s v="PEF RRE Maint Bartow CT 2&amp;4 BG-344"/>
    <s v="AFUDC Not Eligible"/>
    <s v="Maintenance"/>
    <s v="Maintenance"/>
    <s v="Fossil Hydro"/>
    <s v="BG - Other Production Plant"/>
    <s v="~"/>
    <s v="PEF Bartow CT 2&amp;4-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.21708322500001"/>
    <n v="0"/>
    <n v="93.21708322500001"/>
    <n v="93.21708322500001"/>
    <n v="93.21708322500001"/>
    <n v="93.21708322500001"/>
    <n v="93.21708322500001"/>
    <n v="93.21708322500001"/>
    <n v="93.21708322500001"/>
    <n v="93.21708322500001"/>
    <n v="93.21708322500001"/>
    <n v="93.21708322500001"/>
    <n v="93.21708322500001"/>
    <n v="217.47221160750001"/>
    <n v="93.2170832250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  <n v="217.47221160750001"/>
  </r>
  <r>
    <s v="DE Florida"/>
    <x v="32"/>
    <s v="Regulated &amp; Renewable Energy"/>
    <s v="PEF RRE Maint Bartow CT 2&amp;4 BG-345"/>
    <s v="AFUDC Not Eligible"/>
    <s v="Maintenance"/>
    <s v="Maintenance"/>
    <s v="Fossil Hydro"/>
    <s v="BG - Other Production Plant"/>
    <s v="~"/>
    <s v="PEF Bartow CT 2&amp;4-3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.731686875000001"/>
    <n v="0"/>
    <n v="10.731686875000001"/>
    <n v="10.731686875000001"/>
    <n v="10.731686875000001"/>
    <n v="10.731686875000001"/>
    <n v="10.731686875000001"/>
    <n v="10.731686875000001"/>
    <n v="10.731686875000001"/>
    <n v="10.731686875000001"/>
    <n v="10.731686875000001"/>
    <n v="10.731686875000001"/>
    <n v="10.731686875000001"/>
    <n v="25.036652062499996"/>
    <n v="10.731686875000001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  <n v="25.036652062499996"/>
  </r>
  <r>
    <s v="DE Florida"/>
    <x v="32"/>
    <s v="Regulated &amp; Renewable Energy"/>
    <s v="PEF RRE Maint Bartow CT 2&amp;4 BG-346"/>
    <s v="AFUDC Not Eligible"/>
    <s v="Maintenance"/>
    <s v="Maintenance"/>
    <s v="Fossil Hydro"/>
    <s v="BG - Other Production Plant"/>
    <s v="~"/>
    <s v="PEF Bartow CT 2&amp;4-3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9812345000000001"/>
    <n v="0"/>
    <n v="0.19812345000000001"/>
    <n v="0.19812345000000001"/>
    <n v="0.19812345000000001"/>
    <n v="0.19812345000000001"/>
    <n v="0.19812345000000001"/>
    <n v="0.19812345000000001"/>
    <n v="0.19812345000000001"/>
    <n v="0.19812345000000001"/>
    <n v="0.19812345000000001"/>
    <n v="0.19812345000000001"/>
    <n v="0.19812345000000001"/>
    <n v="0.46221511500000001"/>
    <n v="0.198123450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  <n v="0.46221511500000001"/>
  </r>
  <r>
    <s v="DE Florida"/>
    <x v="32"/>
    <s v="Regulated &amp; Renewable Energy"/>
    <s v="PEF RRE Maint Maint VS-343"/>
    <s v="AFUDC Not Eligible"/>
    <s v="Maintenance"/>
    <s v="Maintenance"/>
    <s v="Fossil Hydro"/>
    <s v="VS - Other - Intangible Plant - Software"/>
    <s v="~"/>
    <s v="PEF RUSD Communicati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3.94800000000004"/>
    <n v="0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  <n v="423.94800000000004"/>
  </r>
  <r>
    <s v="DE Florida"/>
    <x v="32"/>
    <s v="Regulated Utility Other"/>
    <s v="PEF Reg Other - Other Maintenance"/>
    <s v="AFUDC Not Eligible"/>
    <s v="Maintenance"/>
    <s v="Maintenance"/>
    <s v="Regulated Utility Other"/>
    <s v="SA - Other - Gen. Bldg. &amp; Oper. Centers"/>
    <s v="~"/>
    <s v="D GEN 390 5Z-STRUCT &amp; IMPROVE-50220"/>
    <n v="0"/>
    <n v="0"/>
    <n v="0"/>
    <n v="0"/>
    <n v="0"/>
    <n v="0"/>
    <n v="0"/>
    <n v="0"/>
    <n v="0"/>
    <n v="0"/>
    <n v="0"/>
    <n v="0"/>
    <n v="0"/>
    <n v="0"/>
    <n v="0"/>
    <n v="21647.61"/>
    <n v="21647.61"/>
    <n v="21647.61"/>
    <n v="21647.61"/>
    <n v="21647.61"/>
    <n v="21647.61"/>
    <n v="21647.61"/>
    <n v="21647.61"/>
    <n v="21647.61"/>
    <n v="21647.61"/>
    <n v="0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  <n v="21647.61"/>
  </r>
  <r>
    <s v="DE Florida"/>
    <x v="32"/>
    <s v="Regulated Utility Other"/>
    <s v="PEF Reg Other Facilities Maint SA"/>
    <s v="AFUDC Not Eligible"/>
    <s v="Maintenance"/>
    <s v="Maintenance"/>
    <s v="Regulated Utility Other"/>
    <s v="SA - Gen. Bldg. &amp; Oper. Centers"/>
    <s v="~"/>
    <s v="D GEN 390 5Z-STRUCT &amp; IMPROVE-50220"/>
    <n v="0"/>
    <n v="0"/>
    <n v="0"/>
    <n v="0"/>
    <n v="0"/>
    <n v="0"/>
    <n v="0"/>
    <n v="0"/>
    <n v="0"/>
    <n v="0"/>
    <n v="0"/>
    <n v="0"/>
    <n v="0"/>
    <n v="0"/>
    <n v="0"/>
    <n v="3263.6041909"/>
    <n v="3263.6041909"/>
    <n v="3263.6041909"/>
    <n v="8242.2014032000006"/>
    <n v="8242.2014032000006"/>
    <n v="8242.2014032000006"/>
    <n v="13143.7942755"/>
    <n v="13143.7942755"/>
    <n v="13143.7942755"/>
    <n v="25354.431047800001"/>
    <n v="0"/>
    <n v="25354.431047800001"/>
    <n v="25354.431047800001"/>
    <n v="25941.812890699999"/>
    <n v="25941.812890699999"/>
    <n v="25941.812890699999"/>
    <n v="26563.528644800001"/>
    <n v="26563.528644800001"/>
    <n v="26563.528644800001"/>
    <n v="27184.249628900001"/>
    <n v="27184.249628900001"/>
    <n v="27184.249628900001"/>
    <n v="27899.392943000003"/>
    <n v="25354.431047800001"/>
    <n v="27899.392943000003"/>
    <n v="27899.392943000003"/>
    <n v="27935.392943000003"/>
    <n v="27935.392943000003"/>
    <n v="27935.392943000003"/>
    <n v="27992.392943000003"/>
    <n v="27992.392943000003"/>
    <n v="27992.392943000003"/>
    <n v="28049.392943000003"/>
    <n v="28049.392943000003"/>
    <n v="28049.392943000003"/>
    <n v="28199.392943000003"/>
    <n v="27899.392943000003"/>
    <n v="28199.392943000003"/>
    <n v="28199.392943000003"/>
    <n v="28235.392943000003"/>
    <n v="28235.392943000003"/>
    <n v="28235.392943000003"/>
    <n v="28292.392943000003"/>
    <n v="28292.392943000003"/>
    <n v="28292.392943000003"/>
    <n v="28349.392943000003"/>
    <n v="28349.392943000003"/>
    <n v="28349.392943000003"/>
    <n v="28499.392943000003"/>
    <n v="28199.392943000003"/>
    <n v="28499.392943000003"/>
    <n v="28499.392943000003"/>
    <n v="28535.392943000003"/>
    <n v="28535.392943000003"/>
    <n v="28535.392943000003"/>
    <n v="28592.392943000003"/>
    <n v="28592.392943000003"/>
    <n v="28592.392943000003"/>
    <n v="28649.392943000003"/>
    <n v="28649.392943000003"/>
    <n v="28649.392943000003"/>
    <n v="28799.392943000003"/>
    <n v="28499.392943000003"/>
    <n v="28799.392943000003"/>
    <n v="28799.392943000003"/>
    <n v="28799.392943000003"/>
    <n v="28799.392943000003"/>
    <n v="28799.392943000003"/>
    <n v="28799.392943000003"/>
    <n v="28799.392943000003"/>
    <n v="28799.392943000003"/>
    <n v="28799.392943000003"/>
    <n v="28799.392943000003"/>
    <n v="28799.392943000003"/>
    <n v="28799.392943000003"/>
    <n v="28799.392943000003"/>
  </r>
  <r>
    <s v="DE Florida"/>
    <x v="32"/>
    <s v="Regulated Utility Other"/>
    <s v="PEF Reg Other IT Spend TD"/>
    <s v="AFUDC Not Eligible"/>
    <s v="Maintenance"/>
    <s v="Maintenance"/>
    <s v="Regulated Utility Other"/>
    <s v="TD - PD - Office Equipment"/>
    <s v="~"/>
    <s v="PEF Reg Other IT-Office Equip"/>
    <n v="0"/>
    <n v="0"/>
    <n v="0"/>
    <n v="0"/>
    <n v="0"/>
    <n v="0"/>
    <n v="0"/>
    <n v="0"/>
    <n v="0"/>
    <n v="0"/>
    <n v="0"/>
    <n v="0"/>
    <n v="0"/>
    <n v="0"/>
    <n v="0"/>
    <n v="1902.0176900000001"/>
    <n v="1902.0176900000001"/>
    <n v="1902.0176900000001"/>
    <n v="3902.0176999999999"/>
    <n v="3902.0176999999999"/>
    <n v="3902.0176999999999"/>
    <n v="3902.0176999999999"/>
    <n v="3902.0176999999999"/>
    <n v="3902.0176999999999"/>
    <n v="7465.2727100000002"/>
    <n v="0"/>
    <n v="7465.2727100000002"/>
    <n v="7465.2727100000002"/>
    <n v="7465.2727100000002"/>
    <n v="7465.2727100000002"/>
    <n v="7465.2727100000002"/>
    <n v="7465.2727100000002"/>
    <n v="7465.2727100000002"/>
    <n v="7465.2727100000002"/>
    <n v="7465.2727100000002"/>
    <n v="7465.2727100000002"/>
    <n v="7465.2727100000002"/>
    <n v="13991.17871"/>
    <n v="7465.2727100000002"/>
    <n v="13991.17871"/>
    <n v="13991.17871"/>
    <n v="13991.17871"/>
    <n v="13991.17871"/>
    <n v="13991.17871"/>
    <n v="13991.17871"/>
    <n v="13991.17871"/>
    <n v="13991.17871"/>
    <n v="13991.17871"/>
    <n v="13991.17871"/>
    <n v="13991.17871"/>
    <n v="21598.41071"/>
    <n v="13991.17871"/>
    <n v="21598.41071"/>
    <n v="21598.41071"/>
    <n v="21598.41071"/>
    <n v="21598.41071"/>
    <n v="21598.41071"/>
    <n v="21598.41071"/>
    <n v="21598.41071"/>
    <n v="21598.41071"/>
    <n v="21598.41071"/>
    <n v="21598.41071"/>
    <n v="21598.41071"/>
    <n v="29648.41071"/>
    <n v="21598.41071"/>
    <n v="29648.41071"/>
    <n v="29648.41071"/>
    <n v="29648.41071"/>
    <n v="29648.41071"/>
    <n v="29648.41071"/>
    <n v="29648.41071"/>
    <n v="29648.41071"/>
    <n v="29648.41071"/>
    <n v="29648.41071"/>
    <n v="29648.41071"/>
    <n v="29648.41071"/>
    <n v="37698.410709999996"/>
    <n v="29648.41071"/>
    <n v="37698.410709999996"/>
    <n v="37698.410709999996"/>
    <n v="37698.410709999996"/>
    <n v="37698.410709999996"/>
    <n v="37698.410709999996"/>
    <n v="37698.410709999996"/>
    <n v="37698.410709999996"/>
    <n v="37698.410709999996"/>
    <n v="37698.410709999996"/>
    <n v="37698.410709999996"/>
    <n v="37698.410709999996"/>
    <n v="37698.410709999996"/>
    <n v="37698.410709999996"/>
  </r>
  <r>
    <s v="DE Florida"/>
    <x v="32"/>
    <s v="Regulated Utility Other"/>
    <s v="PEF Solar Exp Battery BY - Vision FL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123.000000000087"/>
    <n v="0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  <n v="46123.000000000087"/>
  </r>
  <r>
    <s v="DE Florida"/>
    <x v="32"/>
    <s v="Regulated Utility Other"/>
    <s v="PEF Vision FL 2023 - DeBary Hydrogen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907.37"/>
    <n v="23907.37"/>
    <n v="23907.37"/>
    <n v="23907.37"/>
    <n v="23907.37"/>
    <n v="23907.37"/>
    <n v="23907.37"/>
    <n v="23907.37"/>
    <n v="23907.37"/>
    <n v="23907.37"/>
    <n v="0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  <n v="23907.37"/>
  </r>
  <r>
    <s v="DE Florida"/>
    <x v="32"/>
    <s v="Regulated Utility Other"/>
    <s v="PEF Vision FL 2023 - Hines Floating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6.05000000000007"/>
    <n v="0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  <n v="676.05000000000007"/>
  </r>
  <r>
    <s v="DE Florida"/>
    <x v="32"/>
    <s v="Regulated Utility Other"/>
    <s v="PEF Vision FL 2024 - UCF Research"/>
    <s v="AFUDC Not Eligible"/>
    <s v="Expansion"/>
    <s v="Regulated Renewables"/>
    <s v="Renewable Generation - Battery"/>
    <s v="BY - Solar Energy Production"/>
    <s v="~"/>
    <s v="PEF Solar Growth Battery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59.6700000000037"/>
    <n v="2559.6700000000037"/>
    <n v="2559.6700000000037"/>
    <n v="2559.6700000000037"/>
    <n v="2559.6700000000037"/>
    <n v="2559.6700000000037"/>
    <n v="2559.6700000000037"/>
    <n v="0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  <n v="2559.6700000000037"/>
  </r>
  <r>
    <s v="DE Florida"/>
    <x v="32"/>
    <s v="Renewable Generation"/>
    <s v="PEF Solar 2018 - Hamilton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0"/>
    <n v="0"/>
    <n v="0"/>
    <n v="0"/>
    <n v="207.63574999999989"/>
    <n v="207.63574999999989"/>
    <n v="207.63574999999989"/>
    <n v="207.63574999999989"/>
    <n v="207.63574999999989"/>
    <n v="207.63574999999989"/>
    <n v="207.63574999999989"/>
    <n v="207.63574999999989"/>
    <n v="207.63574999999989"/>
    <n v="207.63574999999989"/>
    <n v="0"/>
    <n v="207.63574999999989"/>
    <n v="207.63574999999989"/>
    <n v="207.63574999999989"/>
    <n v="207.63574999999989"/>
    <n v="207.63574999999989"/>
    <n v="207.63574999999989"/>
    <n v="207.63574999999989"/>
    <n v="207.63574999999989"/>
    <n v="207.63574999999989"/>
    <n v="207.63574999999989"/>
    <n v="207.63574999999989"/>
    <n v="415.27149999999995"/>
    <n v="207.63574999999989"/>
    <n v="415.27149999999995"/>
    <n v="415.27149999999995"/>
    <n v="415.27149999999995"/>
    <n v="415.27149999999995"/>
    <n v="415.27149999999995"/>
    <n v="415.27149999999995"/>
    <n v="415.27149999999995"/>
    <n v="415.27149999999995"/>
    <n v="415.27149999999995"/>
    <n v="415.27149999999995"/>
    <n v="415.27149999999995"/>
    <n v="632.55850103569594"/>
    <n v="415.27149999999995"/>
    <n v="632.55850103569594"/>
    <n v="632.55850103569594"/>
    <n v="632.55850103569594"/>
    <n v="632.55850103569594"/>
    <n v="632.55850103569594"/>
    <n v="632.55850103569594"/>
    <n v="632.55850103569594"/>
    <n v="632.55850103569594"/>
    <n v="632.55850103569594"/>
    <n v="632.55850103569594"/>
    <n v="632.55850103569594"/>
    <n v="837.11850290219309"/>
    <n v="632.55850103569594"/>
    <n v="837.11850290219309"/>
    <n v="837.11850290219309"/>
    <n v="837.11850290219309"/>
    <n v="837.11850290219309"/>
    <n v="837.11850290219309"/>
    <n v="837.11850290219309"/>
    <n v="837.11850290219309"/>
    <n v="837.11850290219309"/>
    <n v="837.11850290219309"/>
    <n v="837.11850290219309"/>
    <n v="837.11850290219309"/>
    <n v="981.68437671546303"/>
    <n v="837.11850290219309"/>
    <n v="981.68437671546303"/>
    <n v="981.68437671546303"/>
    <n v="981.68437671546303"/>
    <n v="981.68437671546303"/>
    <n v="981.68437671546303"/>
    <n v="981.68437671546303"/>
    <n v="981.68437671546303"/>
    <n v="981.68437671546303"/>
    <n v="981.68437671546303"/>
    <n v="981.68437671546303"/>
    <n v="981.68437671546303"/>
    <n v="981.68437671546303"/>
    <n v="981.68437671546303"/>
  </r>
  <r>
    <s v="DE Florida"/>
    <x v="32"/>
    <s v="Renewable Generation"/>
    <s v="PEF Solar 2018 - Hamilton 344"/>
    <s v="AFUDC Not Eligible"/>
    <s v="Expansion"/>
    <s v="Regulated Renewables"/>
    <s v="Renewable Generation - Solar"/>
    <s v="BY - Solar Energy Production"/>
    <s v="~"/>
    <s v="PEF Solar Growth Hamilton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.598748964304292"/>
    <n v="0"/>
    <n v="93.598748964304292"/>
    <n v="93.598748964304292"/>
    <n v="93.598748964304292"/>
    <n v="93.598748964304292"/>
    <n v="93.598748964304292"/>
    <n v="93.598748964304292"/>
    <n v="93.598748964304292"/>
    <n v="93.598748964304292"/>
    <n v="93.598748964304292"/>
    <n v="93.598748964304292"/>
    <n v="93.598748964304292"/>
    <n v="303.17449709780709"/>
    <n v="93.598748964304292"/>
    <n v="303.17449709780709"/>
    <n v="303.17449709780709"/>
    <n v="303.17449709780709"/>
    <n v="303.17449709780709"/>
    <n v="303.17449709780709"/>
    <n v="303.17449709780709"/>
    <n v="303.17449709780709"/>
    <n v="303.17449709780709"/>
    <n v="303.17449709780709"/>
    <n v="303.17449709780709"/>
    <n v="303.17449709780709"/>
    <n v="572.74437328453723"/>
    <n v="303.17449709780709"/>
    <n v="572.74437328453723"/>
    <n v="572.74437328453723"/>
    <n v="572.74437328453723"/>
    <n v="572.74437328453723"/>
    <n v="572.74437328453723"/>
    <n v="572.74437328453723"/>
    <n v="572.74437328453723"/>
    <n v="572.74437328453723"/>
    <n v="572.74437328453723"/>
    <n v="572.74437328453723"/>
    <n v="572.74437328453723"/>
    <n v="572.74437328453723"/>
    <n v="572.74437328453723"/>
  </r>
  <r>
    <s v="DE Florida"/>
    <x v="32"/>
    <s v="Renewable Generation"/>
    <s v="PEF Solar Growth 2022 BY - Hardeetown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100318.0236666667"/>
    <n v="101343.10708333338"/>
    <n v="102368.19050000006"/>
    <n v="103393.27391666673"/>
    <n v="104418.35733333341"/>
    <n v="105443.44075000008"/>
    <n v="106468.52416666676"/>
    <n v="107493.60758333343"/>
    <n v="108518.69100000011"/>
    <n v="0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  <n v="108518.69100000011"/>
  </r>
  <r>
    <s v="DE Florida"/>
    <x v="32"/>
    <s v="Renewable Generation"/>
    <s v="PEF Solar Growth 2023 BY - Bay Ranch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99637.398983862964"/>
    <n v="101138.24847579445"/>
    <n v="102639.09796772593"/>
    <n v="104139.94745965741"/>
    <n v="105640.7969515889"/>
    <n v="107141.64644352038"/>
    <n v="108642.49593545187"/>
    <n v="110143.34542738335"/>
    <n v="111644.19491931483"/>
    <n v="113145.04441124632"/>
    <n v="114645.8939031778"/>
    <n v="0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  <n v="114645.8939031778"/>
  </r>
  <r>
    <s v="DE Florida"/>
    <x v="32"/>
    <s v="Renewable Generation"/>
    <s v="PEF Solar Growth 2023 BY - Hildreth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106874.08"/>
    <n v="108121.08"/>
    <n v="109368.08"/>
    <n v="110615.08"/>
    <n v="111862.08"/>
    <n v="113109.08"/>
    <n v="114356.08"/>
    <n v="115603.08"/>
    <n v="116850.08"/>
    <n v="118097.08"/>
    <n v="0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  <n v="118097.08"/>
  </r>
  <r>
    <s v="DE Florida"/>
    <x v="32"/>
    <s v="Renewable Generation"/>
    <s v="PEF Solar Growth 2023 BY- High Springs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86802.46"/>
    <n v="87801.46"/>
    <n v="88800.46"/>
    <n v="89799.46"/>
    <n v="90798.46"/>
    <n v="91797.46"/>
    <n v="92796.46"/>
    <n v="93795.46"/>
    <n v="94794.46"/>
    <n v="95793.46"/>
    <n v="0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  <n v="95793.46"/>
  </r>
  <r>
    <s v="DE Florida"/>
    <x v="32"/>
    <s v="Renewable Generation"/>
    <s v="PEF Solar Growth 2024 BY - Falmouth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789.56"/>
    <n v="102456.56"/>
    <n v="105123.56"/>
    <n v="107790.56"/>
    <n v="110457.56"/>
    <n v="113124.56"/>
    <n v="115791.56"/>
    <n v="0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  <n v="115791.56"/>
  </r>
  <r>
    <s v="DE Florida"/>
    <x v="32"/>
    <s v="Renewable Generation"/>
    <s v="PEF Solar Growth 2024 BY - Mule Creek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519.06"/>
    <n v="109251.06"/>
    <n v="109983.06"/>
    <n v="110715.06"/>
    <n v="111447.06"/>
    <n v="112179.06"/>
    <n v="112911.06"/>
    <n v="113643.06"/>
    <n v="114375.06"/>
    <n v="115107.06"/>
    <n v="115839.06"/>
    <n v="116571.06"/>
    <n v="108519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  <n v="116571.06"/>
  </r>
  <r>
    <s v="DE Florida"/>
    <x v="32"/>
    <s v="Renewable Generation"/>
    <s v="PEF Solar Growth 2024 BY - Spring Ridge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460.61"/>
    <n v="99460.61"/>
    <n v="102460.61"/>
    <n v="105460.61"/>
    <n v="108460.61"/>
    <n v="111460.61"/>
    <n v="114460.61"/>
    <n v="0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  <n v="114460.61"/>
  </r>
  <r>
    <s v="DE Florida"/>
    <x v="32"/>
    <s v="Renewable Generation"/>
    <s v="PEF Solar Growth 2024 BY - Winquepin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4730.12"/>
    <n v="115351.12"/>
    <n v="115972.12"/>
    <n v="116593.12"/>
    <n v="117214.12"/>
    <n v="117835.12"/>
    <n v="118456.12"/>
    <n v="119077.12"/>
    <n v="119698.12"/>
    <n v="120319.12"/>
    <n v="120940.12"/>
    <n v="121561.12"/>
    <n v="114730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  <n v="121561.12"/>
  </r>
  <r>
    <s v="DE Florida"/>
    <x v="32"/>
    <s v="Renewable Generation"/>
    <s v="PEF Solar Growth 2024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186"/>
    <n v="193355.66666666666"/>
    <n v="197525.33333333331"/>
    <n v="201694.99999999997"/>
    <n v="205864.66666666663"/>
    <n v="210034.33333333328"/>
    <n v="214203.99999999994"/>
    <n v="218373.6666666666"/>
    <n v="222543.33333333326"/>
    <n v="226712.99999999994"/>
    <n v="0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  <n v="226712.99999999994"/>
  </r>
  <r>
    <s v="DE Florida"/>
    <x v="32"/>
    <s v="Renewable Generation"/>
    <s v="PEF Solar Growth 2025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7293.99999999988"/>
    <n v="0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  <n v="457293.99999999988"/>
  </r>
  <r>
    <s v="DE Florida"/>
    <x v="32"/>
    <s v="Renewable Generation"/>
    <s v="PEF Solar Growth 2026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3636.50000000006"/>
    <n v="362727.41666666674"/>
    <n v="381818.33333333343"/>
    <n v="400909.25000000012"/>
    <n v="420000.1666666668"/>
    <n v="439091.08333333349"/>
    <n v="458182.00000000017"/>
    <n v="0"/>
    <n v="458182.00000000017"/>
    <n v="458182.00000000017"/>
    <n v="458182.00000000017"/>
    <n v="458182.00000000017"/>
    <n v="458182.00000000017"/>
    <n v="458182.00000000017"/>
    <n v="458182.00000000017"/>
    <n v="458182.00000000017"/>
    <n v="458182.00000000017"/>
    <n v="458182.00000000017"/>
    <n v="458182.00000000017"/>
    <n v="458182.00000000017"/>
    <n v="458182.00000000017"/>
    <n v="458182.00000000017"/>
    <n v="458182.00000000017"/>
    <n v="458182.00000000017"/>
    <n v="458182.00000000017"/>
    <n v="458182.00000000017"/>
    <n v="458182.00000000017"/>
    <n v="458182.00000000017"/>
    <n v="458182.00000000017"/>
    <n v="458182.00000000017"/>
    <n v="458182.00000000017"/>
    <n v="458182.00000000017"/>
    <n v="458182.00000000017"/>
    <n v="458182.00000000017"/>
  </r>
  <r>
    <s v="DE Florida"/>
    <x v="32"/>
    <s v="Renewable Generation"/>
    <s v="PEF Solar Growth 2027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2238.5"/>
    <n v="361251.75"/>
    <n v="380265"/>
    <n v="399278.25"/>
    <n v="418291.5"/>
    <n v="437304.75"/>
    <n v="456318"/>
    <n v="0"/>
    <n v="456318"/>
    <n v="456318"/>
    <n v="456318"/>
    <n v="456318"/>
    <n v="456318"/>
    <n v="456318"/>
    <n v="456318"/>
    <n v="456318"/>
    <n v="456318"/>
    <n v="456318"/>
    <n v="456318"/>
    <n v="456318"/>
    <n v="456318"/>
  </r>
  <r>
    <s v="DE Florida"/>
    <x v="32"/>
    <s v="Renewable Generation"/>
    <s v="PEF Solar Growth 2028 BY 344"/>
    <s v="AFUDC Not Eligible"/>
    <s v="Expansion"/>
    <s v="Regulated Renewables"/>
    <s v="Renewable Generation - Solar"/>
    <s v="BY - Solar Energy Production"/>
    <s v="~"/>
    <s v="PEF Other Solar Growth 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7260"/>
    <n v="227260"/>
    <n v="227260"/>
    <n v="227260"/>
    <n v="227260"/>
    <n v="227260"/>
    <n v="227260"/>
    <n v="0"/>
  </r>
  <r>
    <s v="DE Florida"/>
    <x v="32"/>
    <s v="Transmission"/>
    <s v="PEF Transmission Expansion EE 2023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1786.7"/>
    <n v="1819.9439173000001"/>
    <n v="1848.7517825"/>
    <n v="1908.7461473000001"/>
    <n v="1958.4018330000001"/>
    <n v="2015.8211580000002"/>
    <n v="2125.4607685000001"/>
    <n v="2185.4551833"/>
    <n v="2237.6838988"/>
    <n v="2295.0922538"/>
    <n v="2347.3138392999999"/>
    <n v="2396.971415"/>
    <n v="1786.7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  <n v="2396.971415"/>
  </r>
  <r>
    <s v="DE Florida"/>
    <x v="32"/>
    <s v="Transmission"/>
    <s v="PEF Transmission Expansion EE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2.1363748"/>
    <n v="4.2818196000000004"/>
    <n v="6.7447201000000003"/>
    <n v="8.7942396000000009"/>
    <n v="11.170764800000001"/>
    <n v="13.5052"/>
    <n v="15.646064800000001"/>
    <n v="21.590741300000001"/>
    <n v="25.949066900000002"/>
    <n v="30.2522643"/>
    <n v="32.624397299999998"/>
    <n v="0"/>
    <n v="34.864903599999998"/>
    <n v="37.349293199999998"/>
    <n v="40.243193899999994"/>
    <n v="42.976457799999991"/>
    <n v="45.609723999999993"/>
    <n v="48.237400199999996"/>
    <n v="50.612873199999996"/>
    <n v="53.214439399999996"/>
    <n v="196.89906479999999"/>
    <n v="474.37379829999998"/>
    <n v="475.34586329999996"/>
    <n v="475.34586329999996"/>
    <n v="34.864903599999998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  <n v="475.34586329999996"/>
  </r>
  <r>
    <s v="DE Florida"/>
    <x v="32"/>
    <s v="Transmission"/>
    <s v="PEF Transmission Expansion EE 2025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0029166666666667"/>
    <n v="4.0058333333333334"/>
    <n v="6.00875"/>
    <n v="8.0116666666666667"/>
    <n v="10.014583333333334"/>
    <n v="12.017500000000002"/>
    <n v="14.020416666666669"/>
    <n v="16.023333333333337"/>
    <n v="18.026250000000005"/>
    <n v="22.03208333333334"/>
    <n v="24.035"/>
    <n v="0"/>
    <n v="31.809157059808999"/>
    <n v="39.583314119618002"/>
    <n v="47.357471179427002"/>
    <n v="55.131628239236001"/>
    <n v="62.905785299045"/>
    <n v="70.679942358854007"/>
    <n v="78.454099418663006"/>
    <n v="86.228256478472005"/>
    <n v="94.002413538281004"/>
    <n v="101.77657059809"/>
    <n v="109.550727657899"/>
    <n v="117.324884717708"/>
    <n v="31.809157059808999"/>
    <n v="210.47783710545383"/>
    <n v="303.63078949319964"/>
    <n v="396.78374188094546"/>
    <n v="489.93669426869127"/>
    <n v="583.08964665643714"/>
    <n v="676.24259904418295"/>
    <n v="769.39555143192877"/>
    <n v="862.54850381967458"/>
    <n v="955.70145620742039"/>
    <n v="1048.8544085951662"/>
    <n v="1142.0073609829121"/>
    <n v="1235.1603133706581"/>
    <n v="210.47783710545383"/>
    <n v="1235.1603133706581"/>
    <n v="1235.1603133706581"/>
    <n v="1235.1603133706581"/>
    <n v="1235.1603133706581"/>
    <n v="1235.1603133706581"/>
    <n v="1235.1603133706581"/>
    <n v="1235.1603133706581"/>
    <n v="1235.1603133706581"/>
    <n v="1235.1603133706581"/>
    <n v="1235.1603133706581"/>
    <n v="1235.1603133706581"/>
    <n v="1235.1603133706581"/>
    <n v="1235.1603133706581"/>
  </r>
  <r>
    <s v="DE Florida"/>
    <x v="32"/>
    <s v="Transmission"/>
    <s v="PEF Transmission Expansion EE 2026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1643067790017501"/>
    <n v="2.3286135580035001"/>
    <n v="3.4929203370052502"/>
    <n v="4.6572271160070002"/>
    <n v="5.8215338950087503"/>
    <n v="6.9858406740105004"/>
    <n v="8.1501474530122504"/>
    <n v="9.3144542320140005"/>
    <n v="10.478761011015751"/>
    <n v="11.643067790017501"/>
    <n v="12.807374569019251"/>
    <n v="0"/>
    <n v="13.971681348021001"/>
    <n v="70.990199998232256"/>
    <n v="128.00871864844351"/>
    <n v="185.02723729865477"/>
    <n v="242.04575594886603"/>
    <n v="299.06427459907729"/>
    <n v="356.08279324928856"/>
    <n v="413.10131189949982"/>
    <n v="470.11983054971108"/>
    <n v="527.13834919992235"/>
    <n v="584.15686785013361"/>
    <n v="698.19390515055613"/>
    <n v="13.971681348021001"/>
    <n v="698.19390515055613"/>
    <n v="698.19390515055613"/>
    <n v="698.19390515055613"/>
    <n v="698.19390515055613"/>
    <n v="698.19390515055613"/>
    <n v="698.19390515055613"/>
    <n v="698.19390515055613"/>
    <n v="698.19390515055613"/>
    <n v="698.19390515055613"/>
    <n v="698.19390515055613"/>
    <n v="698.19390515055613"/>
    <n v="698.19390515055613"/>
    <n v="698.19390515055613"/>
    <n v="698.19390515055613"/>
    <n v="698.19390515055613"/>
    <n v="698.19390515055613"/>
    <n v="698.19390515055613"/>
    <n v="698.19390515055613"/>
    <n v="698.19390515055613"/>
    <n v="698.19390515055613"/>
    <n v="698.19390515055613"/>
    <n v="698.19390515055613"/>
    <n v="698.19390515055613"/>
    <n v="698.19390515055613"/>
    <n v="698.19390515055613"/>
    <n v="698.19390515055613"/>
  </r>
  <r>
    <s v="DE Florida"/>
    <x v="32"/>
    <s v="Transmission"/>
    <s v="PEF Transmission Expansion EE 2028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.8639171146372497"/>
    <n v="7.7278342292744995"/>
    <n v="11.591751343911749"/>
    <n v="15.455668458548999"/>
    <n v="19.319585573186249"/>
    <n v="23.183502687823498"/>
    <n v="27.047419802460748"/>
    <n v="30.911336917097998"/>
    <n v="34.775254031735244"/>
    <n v="38.63917114637249"/>
    <n v="42.503088261009736"/>
    <n v="0"/>
    <n v="46.367005375646997"/>
    <n v="51.083196945605245"/>
    <n v="55.799388515563493"/>
    <n v="60.515580085521741"/>
    <n v="65.231771655479989"/>
    <n v="69.947963225438244"/>
    <n v="74.664154795396499"/>
    <n v="79.380346365354754"/>
    <n v="84.096537935313009"/>
    <n v="88.812729505271264"/>
    <n v="93.528921075229519"/>
    <n v="98.245112645187774"/>
    <n v="46.367005375646997"/>
    <n v="102.96130421514604"/>
    <n v="102.96130421514604"/>
    <n v="102.96130421514604"/>
    <n v="102.96130421514604"/>
    <n v="102.96130421514604"/>
    <n v="102.96130421514604"/>
    <n v="102.96130421514604"/>
    <n v="102.96130421514604"/>
    <n v="102.96130421514604"/>
    <n v="102.96130421514604"/>
    <n v="102.96130421514604"/>
    <n v="102.96130421514604"/>
    <n v="102.96130421514604"/>
  </r>
  <r>
    <s v="DE Florida"/>
    <x v="32"/>
    <s v="Transmission"/>
    <s v="PEF Transmission Expansion EE DEC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5813900000000001"/>
    <n v="3.1627800000000001"/>
    <n v="4.7441700000000004"/>
    <n v="6.3255600000000003"/>
    <n v="7.9069500000000001"/>
    <n v="9.4883400000000009"/>
    <n v="11.069730000000002"/>
    <n v="12.651120000000002"/>
    <n v="14.232510000000003"/>
    <n v="15.813900000000004"/>
    <n v="17.395290000000003"/>
    <n v="0"/>
    <n v="18.976680000000002"/>
    <n v="29.111651999999999"/>
    <n v="39.246623999999997"/>
    <n v="49.381595999999995"/>
    <n v="59.516567999999992"/>
    <n v="69.651539999999997"/>
    <n v="79.786512000000002"/>
    <n v="89.921484000000007"/>
    <n v="100.05645600000001"/>
    <n v="110.19142800000002"/>
    <n v="120.32640000000002"/>
    <n v="130.46137200000001"/>
    <n v="18.976680000000002"/>
    <n v="140.59634399999999"/>
    <n v="261.38901599999997"/>
    <n v="382.18168799999995"/>
    <n v="502.97435999999993"/>
    <n v="623.76703199999997"/>
    <n v="744.55970400000001"/>
    <n v="865.35237600000005"/>
    <n v="986.14504800000009"/>
    <n v="1106.9377200000001"/>
    <n v="1227.7303920000002"/>
    <n v="1348.5230640000002"/>
    <n v="1590.1084080000001"/>
    <n v="140.59634399999999"/>
    <n v="1590.1084080000001"/>
    <n v="1590.1084080000001"/>
    <n v="1590.1084080000001"/>
    <n v="1590.1084080000001"/>
    <n v="1590.1084080000001"/>
    <n v="1590.1084080000001"/>
    <n v="1590.1084080000001"/>
    <n v="1590.1084080000001"/>
    <n v="1590.1084080000001"/>
    <n v="1590.1084080000001"/>
    <n v="1590.1084080000001"/>
    <n v="1590.1084080000001"/>
    <n v="1590.1084080000001"/>
  </r>
  <r>
    <s v="DE Florida"/>
    <x v="32"/>
    <s v="Transmission"/>
    <s v="PEF Transmission Expansion EE JUL 2024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22.5268333"/>
    <n v="45.0536666"/>
    <n v="67.580499900000007"/>
    <n v="90.107333199999999"/>
    <n v="112.63416649999999"/>
    <n v="135.16099979999998"/>
    <n v="157.68783309999998"/>
    <n v="180.21466639999997"/>
    <n v="202.74149969999996"/>
    <n v="225.26833299999996"/>
    <n v="247.79516629999995"/>
    <n v="0"/>
    <n v="270.32199959999997"/>
    <n v="311.29708289999996"/>
    <n v="352.27216619999996"/>
    <n v="393.24724949999995"/>
    <n v="434.22233279999995"/>
    <n v="475.19741609999994"/>
    <n v="516.17249939999999"/>
    <n v="557.14758270000004"/>
    <n v="598.12266600000009"/>
    <n v="639.09774930000015"/>
    <n v="680.0728326000002"/>
    <n v="721.04791590000025"/>
    <n v="270.32199959999997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  <n v="762.0229992000003"/>
  </r>
  <r>
    <s v="DE Florida"/>
    <x v="32"/>
    <s v="Transmission"/>
    <s v="PEF Transmission Expansion EE MAR 2027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.0841737481055"/>
    <n v="2.1683474962110001"/>
    <n v="3.2525212443165001"/>
    <n v="4.3366949924220002"/>
    <n v="5.4208687405275002"/>
    <n v="6.5050424886330003"/>
    <n v="7.5892162367385003"/>
    <n v="8.6733899848440004"/>
    <n v="9.7575637329494995"/>
    <n v="10.841737481054999"/>
    <n v="11.925911229160498"/>
    <n v="0"/>
    <n v="13.010084977266001"/>
    <n v="33.284270282760751"/>
    <n v="53.558455588255498"/>
    <n v="73.832640893750252"/>
    <n v="94.106826199245006"/>
    <n v="114.38101150473976"/>
    <n v="134.65519681023451"/>
    <n v="154.92938211572925"/>
    <n v="175.20356742122399"/>
    <n v="195.47775272671873"/>
    <n v="215.75193803221347"/>
    <n v="236.02612333770821"/>
    <n v="13.010084977266001"/>
    <n v="256.30030864320298"/>
    <n v="293.17789004429699"/>
    <n v="366.933052846485"/>
    <n v="403.810634247579"/>
    <n v="440.68821564867301"/>
    <n v="477.56579704976701"/>
    <n v="514.44337845086102"/>
    <n v="551.32095985195497"/>
    <n v="588.19854125304892"/>
    <n v="625.07612265414286"/>
    <n v="661.95370405523681"/>
    <n v="698.83128545633076"/>
    <n v="256.30030864320298"/>
    <n v="698.83128545633076"/>
    <n v="698.83128545633076"/>
    <n v="698.83128545633076"/>
    <n v="698.83128545633076"/>
    <n v="698.83128545633076"/>
    <n v="698.83128545633076"/>
    <n v="698.83128545633076"/>
    <n v="698.83128545633076"/>
    <n v="698.83128545633076"/>
    <n v="698.83128545633076"/>
    <n v="698.83128545633076"/>
    <n v="698.83128545633076"/>
    <n v="698.83128545633076"/>
  </r>
  <r>
    <s v="DE Florida"/>
    <x v="32"/>
    <s v="Transmission"/>
    <s v="PEF Transmission Expansion EE_DeLand West to Dona Vista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1"/>
    <n v="52.04954"/>
    <n v="98.35557"/>
    <n v="149.53193999999999"/>
    <n v="204.27452940000001"/>
    <n v="281.01496589999999"/>
    <n v="353.96424530000002"/>
    <n v="430.00784529999999"/>
    <n v="506.08384530000001"/>
    <n v="579.33876529999998"/>
    <n v="654.77097529999992"/>
    <n v="727.17353529999991"/>
    <n v="1"/>
    <n v="801.55815529999995"/>
    <n v="876.18318529999988"/>
    <n v="944.90612529999987"/>
    <n v="1019.3859552999999"/>
    <n v="1092.4522252999998"/>
    <n v="1167.7928952999998"/>
    <n v="1240.2969252999999"/>
    <n v="1314.8895252999998"/>
    <n v="1388.5892952999998"/>
    <n v="1461.0260452999999"/>
    <n v="1536.4873452999998"/>
    <n v="1609.5996952999999"/>
    <n v="801.55815529999995"/>
    <n v="1685.5519552999999"/>
    <n v="2313.8717633897759"/>
    <n v="2892.4977883597517"/>
    <n v="3519.5950570933005"/>
    <n v="4134.7905852456615"/>
    <n v="4769.1358621019008"/>
    <n v="5379.5975023228211"/>
    <n v="6007.6442597836549"/>
    <n v="6628.1736631575714"/>
    <n v="7238.0688264646697"/>
    <n v="7873.4297708315262"/>
    <n v="8489.013278415945"/>
    <n v="1685.5519552999999"/>
    <n v="9128.5079552999996"/>
    <n v="10013.443937034641"/>
    <n v="10828.390374933437"/>
    <n v="11711.604512073201"/>
    <n v="12578.056041461376"/>
    <n v="14331.262636336625"/>
    <n v="15215.814049061542"/>
    <n v="16089.777896293057"/>
    <n v="16948.764304404609"/>
    <n v="17843.617138614154"/>
    <n v="18710.615104634089"/>
    <n v="19611.289955300002"/>
    <n v="9128.5079552999996"/>
    <n v="19611.289955300002"/>
    <n v="19611.289955300002"/>
    <n v="19611.289955300002"/>
    <n v="19611.289955300002"/>
    <n v="19611.289955300002"/>
    <n v="19611.289955300002"/>
    <n v="19611.289955300002"/>
    <n v="19611.289955300002"/>
    <n v="19611.289955300002"/>
    <n v="19611.289955300002"/>
    <n v="19611.289955300002"/>
    <n v="19611.289955300002"/>
    <n v="19611.289955300002"/>
    <n v="19611.289955300002"/>
    <n v="19611.289955300002"/>
    <n v="19611.289955300002"/>
    <n v="19611.289955300002"/>
    <n v="19611.289955300002"/>
    <n v="19611.289955300002"/>
    <n v="19611.289955300002"/>
    <n v="19611.289955300002"/>
    <n v="19611.289955300002"/>
    <n v="19611.289955300002"/>
    <n v="19611.289955300002"/>
    <n v="19611.289955300002"/>
    <n v="19611.289955300002"/>
  </r>
  <r>
    <s v="DE Florida"/>
    <x v="32"/>
    <s v="Transmission"/>
    <s v="PEF Transmission Expansion EE_Ross Prairie-Shaw"/>
    <s v="AFUDC Not Eligible"/>
    <s v="Expansion"/>
    <s v="Other Transmission &amp; Distribution Expansion"/>
    <s v="~"/>
    <s v="EE - Transmission Right Of Way"/>
    <s v="~"/>
    <s v="PEF Transmission Easements 350.1"/>
    <n v="0"/>
    <n v="0"/>
    <n v="0"/>
    <n v="0"/>
    <n v="0"/>
    <n v="0"/>
    <n v="0"/>
    <n v="0"/>
    <n v="0"/>
    <n v="0"/>
    <n v="0"/>
    <n v="0"/>
    <n v="0"/>
    <n v="1.82"/>
    <n v="15.530110000000001"/>
    <n v="27.966280000000001"/>
    <n v="41.710459999999998"/>
    <n v="55.108819999999994"/>
    <n v="68.973689999999991"/>
    <n v="92.531469999999999"/>
    <n v="138.72458999999998"/>
    <n v="184.93741999999997"/>
    <n v="229.43656999999996"/>
    <n v="275.25832999999994"/>
    <n v="319.23973999999993"/>
    <n v="1.82"/>
    <n v="379.23119409999993"/>
    <n v="539.67932409999992"/>
    <n v="10736.5230199"/>
    <n v="10980.7042299"/>
    <n v="11217.097729900001"/>
    <n v="11451.9077399"/>
    <n v="11677.8767699"/>
    <n v="11910.355219900001"/>
    <n v="12192.908139900001"/>
    <n v="12955.5034899"/>
    <n v="13651.2852699"/>
    <n v="13765.4449599"/>
    <n v="379.23119409999993"/>
    <n v="13884.0390699"/>
    <n v="14186.555533234301"/>
    <n v="33412.16503099582"/>
    <n v="33872.555788194986"/>
    <n v="34760.985085288747"/>
    <n v="35187.037740303691"/>
    <n v="35625.363562458428"/>
    <n v="36158.102149459592"/>
    <n v="37595.935349741718"/>
    <n v="38907.79509742494"/>
    <n v="39123.037155242258"/>
    <n v="39346.6400742322"/>
    <n v="13884.0390699"/>
    <n v="39420.779487581844"/>
    <n v="44132.507879957826"/>
    <n v="44245.338435604725"/>
    <n v="44354.570468472099"/>
    <n v="44463.070806805888"/>
    <n v="44567.485930368799"/>
    <n v="44674.90890812139"/>
    <n v="44805.470153858747"/>
    <n v="45157.848033689239"/>
    <n v="45479.35289004731"/>
    <n v="45532.103473334115"/>
    <n v="45586.903104664641"/>
    <n v="39420.779487581844"/>
    <n v="45586.905665256345"/>
    <n v="45587.068396684888"/>
    <n v="45587.072293572819"/>
    <n v="45587.076066176684"/>
    <n v="45587.079813509634"/>
    <n v="45587.083419749382"/>
    <n v="45587.087129872969"/>
    <n v="45587.091639135018"/>
    <n v="45587.103809394212"/>
    <n v="45587.114913375641"/>
    <n v="45587.116735250136"/>
    <n v="45587.118623041344"/>
    <n v="45586.905665256345"/>
    <n v="45587.118623041344"/>
    <n v="45587.118623041344"/>
    <n v="45587.118623041344"/>
    <n v="45587.118623041344"/>
    <n v="45587.118623041344"/>
    <n v="45587.118623041344"/>
    <n v="45587.118623041344"/>
    <n v="45587.118623041344"/>
    <n v="45587.118623041344"/>
    <n v="45587.118623041344"/>
    <n v="45587.118623041344"/>
    <n v="45587.118623041344"/>
    <n v="45587.118623041344"/>
  </r>
  <r>
    <s v="DE Florida"/>
    <x v="32"/>
    <s v="Transmission"/>
    <s v="PEF Transmission Expansion FF  Tallahasse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11.973120189326"/>
    <n v="17411.973120189326"/>
    <n v="17411.973120189326"/>
    <n v="17411.973120189326"/>
    <n v="17411.973120189326"/>
    <n v="0"/>
  </r>
  <r>
    <s v="DE Florida"/>
    <x v="32"/>
    <s v="Transmission"/>
    <s v="PEF Transmission Expansion FF - New County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563.337040557206"/>
    <n v="12563.337040557206"/>
    <n v="12563.337040557206"/>
    <n v="12563.337040557206"/>
    <n v="12563.337040557206"/>
    <n v="12563.337040557206"/>
    <n v="12563.337040557206"/>
    <n v="12563.337040557206"/>
    <n v="0"/>
  </r>
  <r>
    <s v="DE Florida"/>
    <x v="32"/>
    <s v="Transmission"/>
    <s v="PEF Transmission Expansion FF Brookridge Bank &amp; Spare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411.2702422"/>
    <n v="26416.260227499999"/>
    <n v="0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  <n v="26416.260227499999"/>
  </r>
  <r>
    <s v="DE Florida"/>
    <x v="32"/>
    <s v="Transmission"/>
    <s v="PEF Transmission Expansion FF Powerline to Williston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49.731026013314406"/>
    <n v="100.05291606271008"/>
    <n v="150.5343157872378"/>
    <n v="201.17579879194741"/>
    <n v="251.97794093348057"/>
    <n v="302.94132032970299"/>
    <n v="354.06651736937658"/>
    <n v="405.35411472188252"/>
    <n v="456.80469734697181"/>
    <n v="508.41885250458938"/>
    <n v="560.19716976471636"/>
    <n v="612.14024101729296"/>
    <n v="49.731026013314406"/>
    <n v="662.36601571243807"/>
    <n v="712.7509277704844"/>
    <n v="763.29554927000936"/>
    <n v="814.00045453443283"/>
    <n v="864.8662201415865"/>
    <n v="915.89342493335801"/>
    <n v="967.08265002537507"/>
    <n v="1018.4344788167409"/>
    <n v="1069.949496999797"/>
    <n v="1121.6282925699597"/>
    <n v="1173.4714558355743"/>
    <n v="1225.4795794278505"/>
    <n v="662.36601571243807"/>
    <n v="1275.7682557589283"/>
    <n v="1326.2162687529783"/>
    <n v="1376.8241912050362"/>
    <n v="1427.5925981577921"/>
    <n v="1478.5220669111704"/>
    <n v="1529.6131770319876"/>
    <n v="1580.8665103636474"/>
    <n v="1632.2826510358893"/>
    <n v="1683.8621854745629"/>
    <n v="1735.6057024114764"/>
    <n v="1787.513792894264"/>
    <n v="1839.5870502963342"/>
    <n v="1275.7682557589283"/>
    <n v="1889.9387070399453"/>
    <n v="1940.4498999961986"/>
    <n v="1991.1212026774856"/>
    <n v="2041.9531908466668"/>
    <n v="2092.9464425266642"/>
    <n v="2144.1015380101308"/>
    <n v="2195.419059869158"/>
    <n v="2246.8995929650359"/>
    <n v="2298.5437244580412"/>
    <n v="2350.3520438172964"/>
    <n v="2402.3251428306507"/>
    <n v="2454.4636156146398"/>
    <n v="1889.9387070399453"/>
    <n v="2504.8783316460431"/>
    <n v="2555.45278368967"/>
    <n v="2606.1875459761663"/>
    <n v="2657.083194989465"/>
    <n v="2708.1403094763909"/>
    <n v="2759.3594704563425"/>
    <n v="2810.7412612310118"/>
    <n v="2862.2862673941559"/>
    <n v="2913.9950768413978"/>
    <n v="2965.868279780098"/>
    <n v="3017.9064687392474"/>
    <n v="3070.1102385794402"/>
    <n v="2504.8783316460431"/>
    <n v="3070.1102385794402"/>
    <n v="3070.1102385794402"/>
    <n v="3070.1102385794402"/>
    <n v="3070.1102385794402"/>
    <n v="3070.1102385794402"/>
    <n v="3070.1102385794402"/>
    <n v="3070.1102385794402"/>
    <n v="3070.1102385794402"/>
    <n v="3070.1102385794402"/>
    <n v="3070.1102385794402"/>
    <n v="3070.1102385794402"/>
    <n v="3070.1102385794402"/>
    <n v="3070.1102385794402"/>
  </r>
  <r>
    <s v="DE Florida"/>
    <x v="32"/>
    <s v="Transmission"/>
    <s v="PEF Transmission Expansion FF Stations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25507.564303034003"/>
    <n v="25507.564303034003"/>
    <n v="25507.564303034003"/>
    <n v="37919.239360894004"/>
    <n v="37919.239360894004"/>
    <n v="37919.239360894004"/>
    <n v="49092.974895674997"/>
    <n v="49092.974895674997"/>
    <n v="49092.974895674997"/>
    <n v="61188.12014159"/>
    <n v="0"/>
    <n v="61188.12014159"/>
    <n v="61188.12014159"/>
    <n v="64449.621898694997"/>
    <n v="64449.621898694997"/>
    <n v="64449.621898694997"/>
    <n v="70738.218029472991"/>
    <n v="70738.218029472991"/>
    <n v="70738.218029472991"/>
    <n v="78828.330477232987"/>
    <n v="78828.330477232987"/>
    <n v="78828.330477232987"/>
    <n v="85079.570570262993"/>
    <n v="61188.12014159"/>
    <n v="85079.570570262993"/>
    <n v="85079.570570262993"/>
    <n v="89194.959800779674"/>
    <n v="89194.959800779674"/>
    <n v="89194.959800779674"/>
    <n v="97174.411586228845"/>
    <n v="97174.411586228845"/>
    <n v="97174.411586228845"/>
    <n v="107439.76507264786"/>
    <n v="107439.76507264786"/>
    <n v="107439.76507264786"/>
    <n v="115371.81665853536"/>
    <n v="85079.570570262993"/>
    <n v="115371.81665853536"/>
    <n v="115371.81665853536"/>
    <n v="117219.74135800343"/>
    <n v="117219.74135800343"/>
    <n v="117219.74135800343"/>
    <n v="120754.21812473166"/>
    <n v="120754.21812473166"/>
    <n v="120754.21812473166"/>
    <n v="125301.22891890218"/>
    <n v="125301.22891890218"/>
    <n v="125301.22891890218"/>
    <n v="128814.70989022218"/>
    <n v="115371.81665853536"/>
    <n v="128814.70989022218"/>
    <n v="128814.70989022218"/>
    <n v="129550.62070996444"/>
    <n v="129550.62070996444"/>
    <n v="129550.62070996444"/>
    <n v="130954.82036929775"/>
    <n v="130954.82036929775"/>
    <n v="130954.82036929775"/>
    <n v="132761.28605843836"/>
    <n v="132761.28605843836"/>
    <n v="132761.28605843836"/>
    <n v="134157.14438488055"/>
    <n v="128814.70989022218"/>
    <n v="134157.14438488055"/>
    <n v="134157.14438488055"/>
    <n v="134157.14438488055"/>
    <n v="134157.14438488055"/>
    <n v="134157.14438488055"/>
    <n v="134157.14438488055"/>
    <n v="134157.14438488055"/>
    <n v="134157.14438488055"/>
    <n v="134157.14438488055"/>
    <n v="134157.14438488055"/>
    <n v="134157.14438488055"/>
    <n v="134157.14438488055"/>
    <n v="134157.14438488055"/>
  </r>
  <r>
    <s v="DE Florida"/>
    <x v="32"/>
    <s v="Transmission"/>
    <s v="PEF Transmission Expansion FF Stations - Keystone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43.1475399999999"/>
    <n v="6556.3288000000002"/>
    <n v="6570.5123700000004"/>
    <n v="6585.0842000000002"/>
    <n v="0"/>
    <n v="6591.8540000000003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1.8540000000003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  <n v="6592.0370900000007"/>
  </r>
  <r>
    <s v="DE Florida"/>
    <x v="32"/>
    <s v="Transmission"/>
    <s v="PEF Transmission Expansion FF Stations - Mondon Hill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9925.89904985941"/>
    <n v="0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  <n v="129925.89904985941"/>
  </r>
  <r>
    <s v="DE Florida"/>
    <x v="32"/>
    <s v="Transmission"/>
    <s v="PEF Transmission Expansion FF Stations - Williston Sub"/>
    <s v="AFUDC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119482.58747700877"/>
    <n v="120821.78731820876"/>
    <n v="121099.41373090877"/>
    <n v="121382.52491110876"/>
    <n v="121639.93292180877"/>
    <n v="121909.35471180876"/>
    <n v="121909.35471180876"/>
    <n v="121909.35471180876"/>
    <n v="0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  <n v="121909.35471180876"/>
  </r>
  <r>
    <s v="DE Florida"/>
    <x v="32"/>
    <s v="Transmission"/>
    <s v="PEF Transmission Expansion FF Sumter County Industrial Park Sub"/>
    <s v="AFUDC Not Eligible"/>
    <s v="Expansion"/>
    <s v="Other Transmission &amp; Distribution Expansion"/>
    <s v="Transmission Expan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64.889548996702"/>
    <n v="10864.889548996702"/>
    <n v="0"/>
  </r>
  <r>
    <s v="DE Florida"/>
    <x v="32"/>
    <s v="Transmission"/>
    <s v="PEF Transmission Expansion GG - Disston to Largo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008.657546576025"/>
    <n v="41734.593235991721"/>
    <n v="42323.05362767059"/>
    <n v="42376.262464864107"/>
    <n v="42427.487137111384"/>
    <n v="42572.459174837175"/>
    <n v="0"/>
    <n v="42572.459174837175"/>
    <n v="42572.459174837175"/>
    <n v="42572.459174837175"/>
    <n v="42572.459174837175"/>
    <n v="42572.459174837175"/>
    <n v="42572.459174837175"/>
    <n v="42572.459174837175"/>
    <n v="42572.459174837175"/>
    <n v="42572.459174837175"/>
    <n v="42572.459174837175"/>
    <n v="42572.459174837175"/>
    <n v="42572.459174837175"/>
    <n v="42572.459174837175"/>
  </r>
  <r>
    <s v="DE Florida"/>
    <x v="32"/>
    <s v="Transmission"/>
    <s v="PEF Transmission Expansion GG - Disston to Largo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23.177397001076"/>
    <n v="19363.226567226637"/>
    <n v="19638.878351287662"/>
    <n v="19663.80290204351"/>
    <n v="19687.798012831881"/>
    <n v="19755.707087772447"/>
    <n v="0"/>
    <n v="19755.707087772447"/>
    <n v="19755.707087772447"/>
    <n v="19755.707087772447"/>
    <n v="19755.707087772447"/>
    <n v="19755.707087772447"/>
    <n v="19755.707087772447"/>
    <n v="19755.707087772447"/>
    <n v="19755.707087772447"/>
    <n v="19755.707087772447"/>
    <n v="19755.707087772447"/>
    <n v="19755.707087772447"/>
    <n v="19755.707087772447"/>
    <n v="19755.707087772447"/>
  </r>
  <r>
    <s v="DE Florida"/>
    <x v="32"/>
    <s v="Transmission"/>
    <s v="PEF Transmission Expansion GG 40th Street to 16th Stree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50.955464126997"/>
    <n v="20094.825350078398"/>
    <n v="20314.521191803498"/>
    <n v="20351.313190088698"/>
    <n v="20384.845059342599"/>
    <n v="20417.802619572598"/>
    <n v="20417.802619572598"/>
    <n v="20417.802619572598"/>
    <n v="20417.802619572598"/>
    <n v="20417.802619572598"/>
    <n v="0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  <n v="20417.802619572598"/>
  </r>
  <r>
    <s v="DE Florida"/>
    <x v="32"/>
    <s v="Transmission"/>
    <s v="PEF Transmission Expansion GG 40th Street to 16th Stree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82.1431028730003"/>
    <n v="6396.3787763216005"/>
    <n v="6499.2906316965009"/>
    <n v="6516.5250626113011"/>
    <n v="6532.2323552574007"/>
    <n v="6547.670625027401"/>
    <n v="6547.670625027401"/>
    <n v="6547.670625027401"/>
    <n v="6547.670625027401"/>
    <n v="6547.670625027401"/>
    <n v="0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  <n v="6547.670625027401"/>
  </r>
  <r>
    <s v="DE Florida"/>
    <x v="32"/>
    <s v="Transmission"/>
    <s v="PEF Transmission Expansion GG Archer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774.160888307648"/>
    <n v="21445.173799666907"/>
    <n v="23116.186711026166"/>
    <n v="24787.199622385426"/>
    <n v="26458.212533744685"/>
    <n v="28129.225445103937"/>
    <n v="0"/>
    <n v="28129.225445103937"/>
    <n v="28129.225445103937"/>
    <n v="28129.225445103937"/>
    <n v="28129.225445103937"/>
    <n v="28129.225445103937"/>
    <n v="28129.225445103937"/>
    <n v="28129.225445103937"/>
    <n v="28129.225445103937"/>
    <n v="28129.225445103937"/>
    <n v="28129.225445103937"/>
    <n v="28129.225445103937"/>
    <n v="28129.225445103937"/>
    <n v="28129.225445103937"/>
  </r>
  <r>
    <s v="DE Florida"/>
    <x v="32"/>
    <s v="Transmission"/>
    <s v="PEF Transmission Expansion GG Archer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.28676952318168"/>
    <n v="334.57353904636335"/>
    <n v="501.86030856954505"/>
    <n v="669.1470780927267"/>
    <n v="836.43384761590835"/>
    <n v="1003.72061713909"/>
    <n v="1171.0073866622718"/>
    <n v="1338.2941561854534"/>
    <n v="1505.580925708635"/>
    <n v="1672.8676952318167"/>
    <n v="1840.1544647549983"/>
    <n v="0"/>
    <n v="2007.44123427818"/>
    <n v="2155.4488225994569"/>
    <n v="2303.4564109207336"/>
    <n v="2451.4639992420102"/>
    <n v="2599.4715875632869"/>
    <n v="2747.4791758845636"/>
    <n v="2895.4867642058402"/>
    <n v="3043.4943525271169"/>
    <n v="3191.5019408483936"/>
    <n v="3339.5095291696703"/>
    <n v="3487.5171174909469"/>
    <n v="3635.5247058122236"/>
    <n v="2007.44123427818"/>
    <n v="3783.5322941335003"/>
    <n v="4566.2828355778538"/>
    <n v="5349.0333770222069"/>
    <n v="6131.78391846656"/>
    <n v="7697.285001355267"/>
    <n v="8480.0355427996201"/>
    <n v="9262.7860842439732"/>
    <n v="10045.536625688326"/>
    <n v="10828.287167132679"/>
    <n v="11611.037708577032"/>
    <n v="12393.788250021385"/>
    <n v="13176.53879146574"/>
    <n v="3783.5322941335003"/>
    <n v="13176.53879146574"/>
    <n v="13176.53879146574"/>
    <n v="13176.53879146574"/>
    <n v="13176.53879146574"/>
    <n v="13176.53879146574"/>
    <n v="13176.53879146574"/>
    <n v="13176.53879146574"/>
    <n v="13176.53879146574"/>
    <n v="13176.53879146574"/>
    <n v="13176.53879146574"/>
    <n v="13176.53879146574"/>
    <n v="13176.53879146574"/>
    <n v="13176.53879146574"/>
  </r>
  <r>
    <s v="DE Florida"/>
    <x v="32"/>
    <s v="Transmission"/>
    <s v="PEF Transmission Expansion GG Archer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211.876312291006"/>
    <n v="20378.665817056895"/>
    <n v="20547.591570305685"/>
    <n v="20728.186583894221"/>
    <n v="20890.982913762477"/>
    <n v="21034.401160676156"/>
    <n v="21034.401160676156"/>
    <n v="21034.401160676156"/>
    <n v="21034.401160676156"/>
    <n v="0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  <n v="21034.401160676156"/>
  </r>
  <r>
    <s v="DE Florida"/>
    <x v="32"/>
    <s v="Transmission"/>
    <s v="PEF Transmission Expansion GG Archer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246.1828247001922"/>
    <n v="9324.3118291353148"/>
    <n v="9403.4415138436325"/>
    <n v="9488.0374159504518"/>
    <n v="9564.2959023351414"/>
    <n v="9631.4771369393457"/>
    <n v="9631.4771369393457"/>
    <n v="9631.4771369393457"/>
    <n v="9631.4771369393457"/>
    <n v="0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  <n v="9631.4771369393457"/>
  </r>
  <r>
    <s v="DE Florida"/>
    <x v="32"/>
    <s v="Transmission"/>
    <s v="PEF Transmission Expansion GG Baker Tap to Miccosuke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.376154438430735"/>
    <n v="29.374524679839489"/>
    <n v="29.372930678400973"/>
    <n v="29.37133667995014"/>
    <n v="29.370319834297213"/>
    <n v="29.382092258429232"/>
    <n v="29.382092258429232"/>
    <n v="29.382092258429232"/>
    <n v="29.382092258429232"/>
    <n v="0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  <n v="29.382092258429232"/>
  </r>
  <r>
    <s v="DE Florida"/>
    <x v="32"/>
    <s v="Transmission"/>
    <s v="PEF Transmission Expansion GG Baker Tap to Miccosuke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.760636220057872"/>
    <n v="13.759872794227318"/>
    <n v="13.759126118076235"/>
    <n v="13.758379443324669"/>
    <n v="13.757903123554795"/>
    <n v="13.763417665842775"/>
    <n v="13.763417665842775"/>
    <n v="13.763417665842775"/>
    <n v="13.763417665842775"/>
    <n v="0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  <n v="13.763417665842775"/>
  </r>
  <r>
    <s v="DE Florida"/>
    <x v="32"/>
    <s v="Transmission"/>
    <s v="PEF Transmission Expansion GG Bithlo to Lockwood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7.12"/>
    <n v="4427.12"/>
    <n v="4427.12"/>
    <n v="0"/>
    <n v="4427.12"/>
    <n v="4427.12"/>
    <n v="4427.12"/>
    <n v="4427.12"/>
    <n v="4427.12"/>
    <n v="4427.12"/>
    <n v="4427.12"/>
    <n v="4427.12"/>
    <n v="4427.12"/>
    <n v="4427.12"/>
    <n v="4427.12"/>
    <n v="4427.12"/>
    <n v="4427.12"/>
  </r>
  <r>
    <s v="DE Florida"/>
    <x v="32"/>
    <s v="Transmission"/>
    <s v="PEF Transmission Expansion GG Bithlo to Lockwoo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61.630623260811"/>
    <n v="23124.951790967749"/>
    <n v="24779.328869887879"/>
    <n v="0"/>
    <n v="24779.328869887879"/>
    <n v="24779.328869887879"/>
    <n v="24779.328869887879"/>
    <n v="24779.328869887879"/>
    <n v="24779.328869887879"/>
    <n v="24779.328869887879"/>
    <n v="24779.328869887879"/>
    <n v="24779.328869887879"/>
    <n v="24779.328869887879"/>
    <n v="24779.328869887879"/>
    <n v="24779.328869887879"/>
    <n v="24779.328869887879"/>
    <n v="24779.328869887879"/>
  </r>
  <r>
    <s v="DE Florida"/>
    <x v="32"/>
    <s v="Transmission"/>
    <s v="PEF Transmission Expansion GG Bithlo to Lockwoo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00.088353627314"/>
    <n v="10832.392982846863"/>
    <n v="11607.350821577415"/>
    <n v="0"/>
    <n v="11607.350821577415"/>
    <n v="11607.350821577415"/>
    <n v="11607.350821577415"/>
    <n v="11607.350821577415"/>
    <n v="11607.350821577415"/>
    <n v="11607.350821577415"/>
    <n v="11607.350821577415"/>
    <n v="11607.350821577415"/>
    <n v="11607.350821577415"/>
    <n v="11607.350821577415"/>
    <n v="11607.350821577415"/>
    <n v="11607.350821577415"/>
    <n v="11607.350821577415"/>
  </r>
  <r>
    <s v="DE Florida"/>
    <x v="32"/>
    <s v="Transmission"/>
    <s v="PEF Transmission Expansion GG Brookridge-Twin County Ranc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06.78310743363"/>
    <n v="13106.78310743363"/>
    <n v="13106.78310743363"/>
    <n v="13106.78310743363"/>
    <n v="13106.78310743363"/>
    <n v="0"/>
  </r>
  <r>
    <s v="DE Florida"/>
    <x v="32"/>
    <s v="Transmission"/>
    <s v="PEF Transmission Expansion GG Brookridge-Twin County Ranc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139.5944365217692"/>
    <n v="6139.5944365217692"/>
    <n v="6139.5944365217692"/>
    <n v="6139.5944365217692"/>
    <n v="6139.5944365217692"/>
    <n v="0"/>
  </r>
  <r>
    <s v="DE Florida"/>
    <x v="32"/>
    <s v="Transmission"/>
    <s v="PEF Transmission Expansion GG Burnham Tap to Jasper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84.7646863536074"/>
    <n v="3784.7646863536074"/>
    <n v="0"/>
  </r>
  <r>
    <s v="DE Florida"/>
    <x v="32"/>
    <s v="Transmission"/>
    <s v="PEF Transmission Expansion GG Burnham Tap to Jasper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2.8927091729793"/>
    <n v="1772.8927091729793"/>
    <n v="0"/>
  </r>
  <r>
    <s v="DE Florida"/>
    <x v="32"/>
    <s v="Transmission"/>
    <s v="PEF Transmission Expansion GG Capacit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9469.0833999999977"/>
    <n v="9469.0833999999977"/>
    <n v="9469.0833999999977"/>
    <n v="9658.4650679999977"/>
    <n v="9658.4650679999977"/>
    <n v="9658.4650679999977"/>
    <n v="9662.2527013599974"/>
    <n v="9662.2527013599974"/>
    <n v="9662.2527013599974"/>
    <n v="9662.3284540271979"/>
    <n v="0"/>
    <n v="9662.3284540271979"/>
    <n v="9662.3284540271979"/>
    <n v="9662.3299690805416"/>
    <n v="9662.3299690805416"/>
    <n v="9662.3299690805416"/>
    <n v="9662.329999381609"/>
    <n v="9662.329999381609"/>
    <n v="9662.329999381609"/>
    <n v="9662.3299999876308"/>
    <n v="9662.3299999876308"/>
    <n v="9662.3299999876308"/>
    <n v="9662.3299999997507"/>
    <n v="9662.3284540271979"/>
    <n v="9662.3299999997507"/>
    <n v="9662.3299999997507"/>
    <n v="9662.3299999999927"/>
    <n v="9662.3299999999927"/>
    <n v="9662.3299999999927"/>
    <n v="9662.3299999999981"/>
    <n v="9662.3299999999981"/>
    <n v="9662.3299999999981"/>
    <n v="9662.3299999999981"/>
    <n v="9662.3299999999981"/>
    <n v="9662.3299999999981"/>
    <n v="9662.3299999999981"/>
    <n v="9662.3299999997507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  <n v="9662.3299999999981"/>
  </r>
  <r>
    <s v="DE Florida"/>
    <x v="32"/>
    <s v="Transmission"/>
    <s v="PEF Transmission Expansion GG Crystal River to Bronson 355"/>
    <s v="AFUDC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737.35133863418"/>
    <n v="106761.40668299417"/>
    <n v="106762.15999157417"/>
    <n v="0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  <n v="106762.15999157417"/>
  </r>
  <r>
    <s v="DE Florida"/>
    <x v="32"/>
    <s v="Transmission"/>
    <s v="PEF Transmission Expansion GG Crystal River to Bronson 356"/>
    <s v="AFUDC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552.687157582375"/>
    <n v="26563.955373222376"/>
    <n v="26564.308244642376"/>
    <n v="0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  <n v="26564.308244642376"/>
  </r>
  <r>
    <s v="DE Florida"/>
    <x v="32"/>
    <s v="Transmission"/>
    <s v="PEF Transmission Expansion GG Disston to 40th Stree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96.2"/>
    <n v="1896.2"/>
    <n v="1896.2"/>
    <n v="1896.2"/>
    <n v="1896.2"/>
    <n v="1896.2"/>
    <n v="0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  <n v="1896.2"/>
  </r>
  <r>
    <s v="DE Florida"/>
    <x v="32"/>
    <s v="Transmission"/>
    <s v="PEF Transmission Expansion GG Disston to 40th Stree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1890.551791167323"/>
    <n v="83049.762294564469"/>
    <n v="84126.491866890196"/>
    <n v="85251.54447303772"/>
    <n v="87544.88889985565"/>
    <n v="88706.246546979281"/>
    <n v="0"/>
    <n v="88706.246546979281"/>
    <n v="88706.246546979281"/>
    <n v="88706.246546979281"/>
    <n v="88706.246546979281"/>
    <n v="88706.246546979281"/>
    <n v="88706.246546979281"/>
    <n v="88706.246546979281"/>
    <n v="88706.246546979281"/>
    <n v="88706.246546979281"/>
    <n v="88706.246546979281"/>
    <n v="88706.246546979281"/>
    <n v="88706.246546979281"/>
    <n v="88706.246546979281"/>
    <n v="88706.246546979281"/>
    <n v="88706.246546979281"/>
    <n v="88706.246546979281"/>
    <n v="88706.246546979281"/>
    <n v="88706.246546979281"/>
    <n v="88706.246546979281"/>
    <n v="88706.246546979281"/>
    <n v="88706.246546979281"/>
    <n v="88706.246546979281"/>
    <n v="88706.246546979281"/>
    <n v="88706.246546979281"/>
    <n v="88706.246546979281"/>
    <n v="88706.246546979281"/>
  </r>
  <r>
    <s v="DE Florida"/>
    <x v="32"/>
    <s v="Transmission"/>
    <s v="PEF Transmission Expansion GG Disston to 40th Stree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359.891367668701"/>
    <n v="38902.898930934025"/>
    <n v="39407.270052184991"/>
    <n v="39934.277073273181"/>
    <n v="41008.545608008746"/>
    <n v="41552.558955192937"/>
    <n v="0"/>
    <n v="41552.558955192937"/>
    <n v="41552.558955192937"/>
    <n v="41552.558955192937"/>
    <n v="41552.558955192937"/>
    <n v="41552.558955192937"/>
    <n v="41552.558955192937"/>
    <n v="41552.558955192937"/>
    <n v="41552.558955192937"/>
    <n v="41552.558955192937"/>
    <n v="41552.558955192937"/>
    <n v="41552.558955192937"/>
    <n v="41552.558955192937"/>
    <n v="41552.558955192937"/>
    <n v="41552.558955192937"/>
    <n v="41552.558955192937"/>
    <n v="41552.558955192937"/>
    <n v="41552.558955192937"/>
    <n v="41552.558955192937"/>
    <n v="41552.558955192937"/>
    <n v="41552.558955192937"/>
    <n v="41552.558955192937"/>
    <n v="41552.558955192937"/>
    <n v="41552.558955192937"/>
    <n v="41552.558955192937"/>
    <n v="41552.558955192937"/>
    <n v="41552.558955192937"/>
  </r>
  <r>
    <s v="DE Florida"/>
    <x v="32"/>
    <s v="Transmission"/>
    <s v="PEF Transmission Expansion GG Eustis to Eustis Sout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280.106698767124"/>
    <n v="14448.341952748438"/>
    <n v="14629.636506727933"/>
    <n v="14799.684446339286"/>
    <n v="15028.082416404191"/>
    <n v="15242.662542663335"/>
    <n v="15409.10316541113"/>
    <n v="0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  <n v="15409.10316541113"/>
  </r>
  <r>
    <s v="DE Florida"/>
    <x v="32"/>
    <s v="Transmission"/>
    <s v="PEF Transmission Expansion GG Eustis to Eustis Sout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49.1138867939981"/>
    <n v="5827.9201217720292"/>
    <n v="5912.843708731587"/>
    <n v="5992.4990578300039"/>
    <n v="6099.4872405770002"/>
    <n v="6200.0027475911947"/>
    <n v="6277.9683256477992"/>
    <n v="0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  <n v="6277.9683256477992"/>
  </r>
  <r>
    <s v="DE Florida"/>
    <x v="32"/>
    <s v="Transmission"/>
    <s v="PEF Transmission Expansion GG Ft White-Perry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50377.89"/>
    <n v="50377.89"/>
    <n v="50377.89"/>
    <n v="50377.89"/>
    <n v="50377.89"/>
    <n v="50377.89"/>
    <n v="50377.89"/>
    <n v="50377.89"/>
    <n v="0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  <n v="50377.89"/>
  </r>
  <r>
    <s v="DE Florida"/>
    <x v="32"/>
    <s v="Transmission"/>
    <s v="PEF Transmission Expansion GG Ft White-Perry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11499.8831494932"/>
    <n v="12706.375682653201"/>
    <n v="12962.382691513201"/>
    <n v="13044.633973663202"/>
    <n v="13102.236351853202"/>
    <n v="13123.811752993202"/>
    <n v="13123.811752993202"/>
    <n v="13123.811752993202"/>
    <n v="0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  <n v="13123.811752993202"/>
  </r>
  <r>
    <s v="DE Florida"/>
    <x v="32"/>
    <s v="Transmission"/>
    <s v="PEF Transmission Expansion GG Ft White-Perry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5386.8762477068003"/>
    <n v="5952.0320745468007"/>
    <n v="6071.9531256868004"/>
    <n v="6110.4819935368005"/>
    <n v="6137.4646053468005"/>
    <n v="6147.5711442068005"/>
    <n v="6147.5711442068005"/>
    <n v="6147.5711442068005"/>
    <n v="0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  <n v="6147.5711442068005"/>
  </r>
  <r>
    <s v="DE Florida"/>
    <x v="32"/>
    <s v="Transmission"/>
    <s v="PEF Transmission Expansion GG Ginnie to Haile Tap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62.296905636529"/>
    <n v="21962.296905636529"/>
    <n v="21962.296905636529"/>
    <n v="21962.296905636529"/>
    <n v="21962.296905636529"/>
    <n v="0"/>
  </r>
  <r>
    <s v="DE Florida"/>
    <x v="32"/>
    <s v="Transmission"/>
    <s v="PEF Transmission Expansion GG Ginnie to Haile Tap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287.771971950137"/>
    <n v="10287.771971950137"/>
    <n v="10287.771971950137"/>
    <n v="10287.771971950137"/>
    <n v="10287.771971950137"/>
    <n v="0"/>
  </r>
  <r>
    <s v="DE Florida"/>
    <x v="32"/>
    <s v="Transmission"/>
    <s v="PEF Transmission Expansion GG Haines City East-Green Island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44.51766386483"/>
    <n v="11844.51766386483"/>
    <n v="11844.51766386483"/>
    <n v="11844.51766386483"/>
    <n v="11844.51766386483"/>
    <n v="23380.698227106903"/>
    <n v="23380.698227106903"/>
    <n v="23380.698227106903"/>
    <n v="0"/>
    <n v="23380.698227106903"/>
    <n v="23380.698227106903"/>
    <n v="23380.698227106903"/>
    <n v="23380.698227106903"/>
    <n v="23380.698227106903"/>
    <n v="23380.698227106903"/>
    <n v="23380.698227106903"/>
    <n v="23380.698227106903"/>
    <n v="23380.698227106903"/>
    <n v="23380.698227106903"/>
    <n v="23380.698227106903"/>
    <n v="23380.698227106903"/>
    <n v="23380.698227106903"/>
  </r>
  <r>
    <s v="DE Florida"/>
    <x v="32"/>
    <s v="Transmission"/>
    <s v="PEF Transmission Expansion GG Haines City East-Green Island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48.3129732347807"/>
    <n v="5548.3129732347807"/>
    <n v="5548.3129732347807"/>
    <n v="5548.3129732347807"/>
    <n v="5548.3129732347807"/>
    <n v="10952.191974224826"/>
    <n v="10952.191974224826"/>
    <n v="10952.191974224826"/>
    <n v="0"/>
    <n v="10952.191974224826"/>
    <n v="10952.191974224826"/>
    <n v="10952.191974224826"/>
    <n v="10952.191974224826"/>
    <n v="10952.191974224826"/>
    <n v="10952.191974224826"/>
    <n v="10952.191974224826"/>
    <n v="10952.191974224826"/>
    <n v="10952.191974224826"/>
    <n v="10952.191974224826"/>
    <n v="10952.191974224826"/>
    <n v="10952.191974224826"/>
    <n v="10952.191974224826"/>
  </r>
  <r>
    <s v="DE Florida"/>
    <x v="32"/>
    <s v="Transmission"/>
    <s v="PEF Transmission Expansion GG Lake Talquin-Brickyard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535.560000000001"/>
    <n v="18535.560000000001"/>
    <n v="18535.560000000001"/>
    <n v="18535.560000000001"/>
    <n v="18535.560000000001"/>
    <n v="18535.560000000001"/>
    <n v="0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  <n v="18535.560000000001"/>
  </r>
  <r>
    <s v="DE Florida"/>
    <x v="32"/>
    <s v="Transmission"/>
    <s v="PEF Transmission Expansion GG Lake Talquin-Brickyard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65.2673572208005"/>
    <n v="5883.3099687789008"/>
    <n v="5897.7776954211013"/>
    <n v="5909.1653085039015"/>
    <n v="5920.0955465961015"/>
    <n v="5931.1718369877017"/>
    <n v="0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  <n v="5931.1718369877017"/>
  </r>
  <r>
    <s v="DE Florida"/>
    <x v="32"/>
    <s v="Transmission"/>
    <s v="PEF Transmission Expansion GG Lake Talquin-Brickyard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47.4600395792004"/>
    <n v="2755.9117181211004"/>
    <n v="2762.6888176789003"/>
    <n v="2768.0231033961004"/>
    <n v="2773.1431415039006"/>
    <n v="2778.3315947123006"/>
    <n v="0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  <n v="2778.3315947123006"/>
  </r>
  <r>
    <s v="DE Florida"/>
    <x v="32"/>
    <s v="Transmission"/>
    <s v="PEF Transmission Expansion GG Lines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0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  <n v="12258.490000000002"/>
  </r>
  <r>
    <s v="DE Florida"/>
    <x v="32"/>
    <s v="Transmission"/>
    <s v="PEF Transmission Expansion GG Lines - Deland W - Dona Vista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9.1099999999997"/>
    <n v="4269.1099999999997"/>
    <n v="4269.1099999999997"/>
    <n v="4269.1099999999997"/>
    <n v="0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  <n v="4269.1099999999997"/>
  </r>
  <r>
    <s v="DE Florida"/>
    <x v="32"/>
    <s v="Transmission"/>
    <s v="PEF Transmission Expansion GG Lines - Deland W - Dona Vist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97.2756362499995"/>
    <n v="5487.1362754999991"/>
    <n v="5876.9969147499987"/>
    <n v="6266.8575539999983"/>
    <n v="0"/>
    <n v="6266.8575539999983"/>
    <n v="6266.8575539999983"/>
    <n v="6266.8575539999983"/>
    <n v="6266.8575539999983"/>
    <n v="6266.8575539999983"/>
    <n v="6266.8575539999983"/>
    <n v="6266.8575539999983"/>
    <n v="6266.8575539999983"/>
    <n v="6266.8575539999983"/>
    <n v="6266.8575539999983"/>
    <n v="6266.8575539999983"/>
    <n v="6266.8575539999983"/>
    <n v="6266.8575539999983"/>
  </r>
  <r>
    <s v="DE Florida"/>
    <x v="32"/>
    <s v="Transmission"/>
    <s v="PEF Transmission Expansion GG Lines - Deland W - Dona Vist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7.71061375"/>
    <n v="2570.3325578333333"/>
    <n v="2752.9545019166667"/>
    <n v="2935.576446"/>
    <n v="0"/>
    <n v="2935.576446"/>
    <n v="2935.576446"/>
    <n v="2935.576446"/>
    <n v="2935.576446"/>
    <n v="2935.576446"/>
    <n v="2935.576446"/>
    <n v="2935.576446"/>
    <n v="2935.576446"/>
    <n v="2935.576446"/>
    <n v="2935.576446"/>
    <n v="2935.576446"/>
    <n v="2935.576446"/>
    <n v="2935.576446"/>
  </r>
  <r>
    <s v="DE Florida"/>
    <x v="32"/>
    <s v="Transmission"/>
    <s v="PEF Transmission Expansion GG Lines - New River - Wire Rd"/>
    <s v="AFUDC Eligible"/>
    <s v="Expansion"/>
    <s v="Other Transmission &amp; Distribution Expansion"/>
    <s v="Voltage Control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8.4335161421231319"/>
    <n v="17.08761676610062"/>
    <n v="25.769149046117576"/>
    <n v="34.478211627829296"/>
    <n v="43.214903544108282"/>
    <n v="51.979324216700782"/>
    <n v="51.979324216700782"/>
    <n v="51.979324216700782"/>
    <n v="51.979324216700782"/>
    <n v="51.979324216700782"/>
    <n v="51.979324216700782"/>
    <n v="51.979324216700782"/>
    <n v="8.4335161421231319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  <n v="51.979324216700782"/>
  </r>
  <r>
    <s v="DE Florida"/>
    <x v="32"/>
    <s v="Transmission"/>
    <s v="PEF Transmission Expansion GG Lines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18282.6798289215"/>
    <n v="18282.6798289215"/>
    <n v="18282.6798289215"/>
    <n v="27132.490584226802"/>
    <n v="27132.490584226802"/>
    <n v="27132.490584226802"/>
    <n v="39664.242721780502"/>
    <n v="39664.242721780502"/>
    <n v="39664.242721780502"/>
    <n v="51631.746075936899"/>
    <n v="0"/>
    <n v="51631.746075936899"/>
    <n v="51631.746075936899"/>
    <n v="59986.447910805597"/>
    <n v="59986.447910805597"/>
    <n v="59986.447910805597"/>
    <n v="66554.702107302001"/>
    <n v="66554.702107302001"/>
    <n v="66554.702107302001"/>
    <n v="73190.147376026696"/>
    <n v="73190.147376026696"/>
    <n v="73190.147376026696"/>
    <n v="78343.732761825595"/>
    <n v="51631.746075936899"/>
    <n v="78343.732761825595"/>
    <n v="78343.732761825595"/>
    <n v="91234.107781294966"/>
    <n v="91234.107781294966"/>
    <n v="91234.107781294966"/>
    <n v="101368.19293352382"/>
    <n v="101368.19293352382"/>
    <n v="101368.19293352382"/>
    <n v="111605.94643156584"/>
    <n v="111605.94643156584"/>
    <n v="111605.94643156584"/>
    <n v="119557.35506794258"/>
    <n v="78343.732761825595"/>
    <n v="119557.35506794258"/>
    <n v="119557.35506794258"/>
    <n v="138072.87356019177"/>
    <n v="138072.87356019177"/>
    <n v="138072.87356019177"/>
    <n v="152629.30351313858"/>
    <n v="152629.30351313858"/>
    <n v="152629.30351313858"/>
    <n v="167334.64093937966"/>
    <n v="167334.64093937966"/>
    <n v="167334.64093937966"/>
    <n v="178755.91095732478"/>
    <n v="119557.35506794258"/>
    <n v="178755.91095732478"/>
    <n v="178755.91095732478"/>
    <n v="188433.67319153794"/>
    <n v="188433.67319153794"/>
    <n v="188433.67319153794"/>
    <n v="196042.0838402902"/>
    <n v="196042.0838402902"/>
    <n v="196042.0838402902"/>
    <n v="203728.32601841833"/>
    <n v="203728.32601841833"/>
    <n v="203728.32601841833"/>
    <n v="209698.03923217449"/>
    <n v="178755.91095732478"/>
    <n v="209698.03923217449"/>
    <n v="209698.03923217449"/>
    <n v="209698.03923217449"/>
    <n v="209698.03923217449"/>
    <n v="209698.03923217449"/>
    <n v="209698.03923217449"/>
    <n v="209698.03923217449"/>
    <n v="209698.03923217449"/>
    <n v="209698.03923217449"/>
    <n v="209698.03923217449"/>
    <n v="209698.03923217449"/>
    <n v="209698.03923217449"/>
    <n v="209698.03923217449"/>
  </r>
  <r>
    <s v="DE Florida"/>
    <x v="32"/>
    <s v="Transmission"/>
    <s v="PEF Transmission Expansion GG Lines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7626.9760725785"/>
    <n v="7626.9760725785"/>
    <n v="7626.9760725785"/>
    <n v="11772.482138573199"/>
    <n v="11772.482138573199"/>
    <n v="11772.482138573199"/>
    <n v="17642.715518719499"/>
    <n v="17642.715518719499"/>
    <n v="17642.715518719499"/>
    <n v="23248.6385289631"/>
    <n v="0"/>
    <n v="23248.6385289631"/>
    <n v="23248.6385289631"/>
    <n v="27162.221326794399"/>
    <n v="27162.221326794399"/>
    <n v="27162.221326794399"/>
    <n v="30238.980634698"/>
    <n v="30238.980634698"/>
    <n v="30238.980634698"/>
    <n v="33347.214174673303"/>
    <n v="33347.214174673303"/>
    <n v="33347.214174673303"/>
    <n v="35761.301895774406"/>
    <n v="23248.6385289631"/>
    <n v="35761.301895774406"/>
    <n v="35761.301895774406"/>
    <n v="41799.524555408374"/>
    <n v="41799.524555408374"/>
    <n v="41799.524555408374"/>
    <n v="46546.621711885622"/>
    <n v="46546.621711885622"/>
    <n v="46546.621711885622"/>
    <n v="51342.280105241574"/>
    <n v="51342.280105241574"/>
    <n v="51342.280105241574"/>
    <n v="55066.948761635402"/>
    <n v="35761.301895774406"/>
    <n v="55066.948761635402"/>
    <n v="55066.948761635402"/>
    <n v="63740.150522321885"/>
    <n v="63740.150522321885"/>
    <n v="63740.150522321885"/>
    <n v="70558.801263863788"/>
    <n v="70558.801263863788"/>
    <n v="70558.801263863788"/>
    <n v="77447.204551633098"/>
    <n v="77447.204551633098"/>
    <n v="77447.204551633098"/>
    <n v="82797.2561459422"/>
    <n v="55066.948761635402"/>
    <n v="82797.2561459422"/>
    <n v="82797.2561459422"/>
    <n v="87330.598514097859"/>
    <n v="87330.598514097859"/>
    <n v="87330.598514097859"/>
    <n v="90894.597041193265"/>
    <n v="90894.597041193265"/>
    <n v="90894.597041193265"/>
    <n v="94495.054096733467"/>
    <n v="94495.054096733467"/>
    <n v="94495.054096733467"/>
    <n v="97291.439581591316"/>
    <n v="82797.2561459422"/>
    <n v="97291.439581591316"/>
    <n v="97291.439581591316"/>
    <n v="97291.439581591316"/>
    <n v="97291.439581591316"/>
    <n v="97291.439581591316"/>
    <n v="97291.439581591316"/>
    <n v="97291.439581591316"/>
    <n v="97291.439581591316"/>
    <n v="97291.439581591316"/>
    <n v="97291.439581591316"/>
    <n v="97291.439581591316"/>
    <n v="97291.439581591316"/>
    <n v="97291.439581591316"/>
  </r>
  <r>
    <s v="DE Florida"/>
    <x v="32"/>
    <s v="Transmission"/>
    <s v="PEF Transmission Expansion GG Lines Osprey Plant-Haines City 355"/>
    <s v="AFUDC Eligible"/>
    <s v="Expansion"/>
    <s v="Other Transmission &amp; Distribution Expansion"/>
    <s v="Transmission - Osprey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4651.49982269117"/>
    <n v="175018.09452533556"/>
    <n v="175152.20420441616"/>
    <n v="175237.86906893676"/>
    <n v="175250.08819071486"/>
    <n v="175250.08819071486"/>
    <n v="175250.08819071486"/>
    <n v="175250.08819071486"/>
    <n v="175250.08819071486"/>
    <n v="175250.08819071486"/>
    <n v="175250.08819071486"/>
    <n v="0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  <n v="175250.08819071486"/>
  </r>
  <r>
    <s v="DE Florida"/>
    <x v="32"/>
    <s v="Transmission"/>
    <s v="PEF Transmission Expansion GG Lines Osprey Plant-Haines City 356"/>
    <s v="AFUDC Eligible"/>
    <s v="Expansion"/>
    <s v="Other Transmission &amp; Distribution Expansion"/>
    <s v="Transmission - Osprey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771.174440020888"/>
    <n v="17942.897949776489"/>
    <n v="18005.718783295888"/>
    <n v="18045.84667137529"/>
    <n v="18051.570459697188"/>
    <n v="18051.570459697188"/>
    <n v="18051.570459697188"/>
    <n v="18051.570459697188"/>
    <n v="18051.570459697188"/>
    <n v="18051.570459697188"/>
    <n v="18051.570459697188"/>
    <n v="0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  <n v="18051.570459697188"/>
  </r>
  <r>
    <s v="DE Florida"/>
    <x v="32"/>
    <s v="Transmission"/>
    <s v="PEF Transmission Expansion GG Martin West to Williston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308.719048177816"/>
    <n v="35411.013513500591"/>
    <n v="35524.583992304091"/>
    <n v="35634.406464611784"/>
    <n v="35747.675092366961"/>
    <n v="35856.705530442632"/>
    <n v="35856.705530442632"/>
    <n v="35856.705530442632"/>
    <n v="35856.705530442632"/>
    <n v="35856.705530442632"/>
    <n v="35856.705530442632"/>
    <n v="35856.705530442632"/>
    <n v="35308.719048177816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  <n v="35856.705530442632"/>
  </r>
  <r>
    <s v="DE Florida"/>
    <x v="32"/>
    <s v="Transmission"/>
    <s v="PEF Transmission Expansion GG Martin West to Williston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867.532667208112"/>
    <n v="15915.450338923185"/>
    <n v="15968.650019889876"/>
    <n v="16020.09402674179"/>
    <n v="16073.15231198981"/>
    <n v="16124.225307211747"/>
    <n v="16124.225307211747"/>
    <n v="16124.225307211747"/>
    <n v="16124.225307211747"/>
    <n v="16124.225307211747"/>
    <n v="16124.225307211747"/>
    <n v="16124.225307211747"/>
    <n v="15867.532667208112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  <n v="16124.225307211747"/>
  </r>
  <r>
    <s v="DE Florida"/>
    <x v="32"/>
    <s v="Transmission"/>
    <s v="PEF Transmission Expansion GG New Cust 355"/>
    <s v="AFUDC Not Eligible"/>
    <s v="Expansion"/>
    <s v="Customer Adds"/>
    <s v="Transmission - Customer Additions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738.73137818129999"/>
    <n v="738.73137818129999"/>
    <n v="738.73137818129999"/>
    <n v="1335.7138540226999"/>
    <n v="1335.7138540226999"/>
    <n v="1335.7138540226999"/>
    <n v="1785.0244644146999"/>
    <n v="1785.0244644146999"/>
    <n v="1785.0244644146999"/>
    <n v="895.65065554049988"/>
    <n v="0"/>
    <n v="895.65065554049988"/>
    <n v="895.65065554049988"/>
    <n v="1271.0331134817"/>
    <n v="1271.0331134817"/>
    <n v="1271.0331134817"/>
    <n v="1651.4530510028999"/>
    <n v="1651.4530510028999"/>
    <n v="1651.4530510028999"/>
    <n v="2027.7468095240999"/>
    <n v="2027.7468095240999"/>
    <n v="2027.7468095240999"/>
    <n v="2410.0619972853001"/>
    <n v="895.65065554049988"/>
    <n v="2410.0619972853001"/>
    <n v="2410.0619972853001"/>
    <n v="2710.311834409772"/>
    <n v="2710.311834409772"/>
    <n v="2710.311834409772"/>
    <n v="3138.4062021337209"/>
    <n v="3138.4062021337209"/>
    <n v="3138.4062021337209"/>
    <n v="3520.3251572228796"/>
    <n v="3520.3251572228796"/>
    <n v="3520.3251572228796"/>
    <n v="3988.9931852852997"/>
    <n v="2410.0619972853001"/>
    <n v="3988.9931852852997"/>
    <n v="3988.9931852852997"/>
    <n v="4298.2504603954967"/>
    <n v="4298.2504603954967"/>
    <n v="4298.2504603954967"/>
    <n v="4739.1875776983998"/>
    <n v="4739.1875776983998"/>
    <n v="4739.1875776983998"/>
    <n v="5132.564028773184"/>
    <n v="5132.564028773184"/>
    <n v="5132.564028773184"/>
    <n v="5615.2920092853001"/>
    <n v="3988.9931852852997"/>
    <n v="5615.2920092853001"/>
    <n v="5615.2920092853001"/>
    <n v="5946.0849182282054"/>
    <n v="5946.0849182282054"/>
    <n v="5946.0849182282054"/>
    <n v="6235.3758562879857"/>
    <n v="6235.3758562879857"/>
    <n v="6235.3758562879857"/>
    <n v="6586.2007830686262"/>
    <n v="6586.2007830686262"/>
    <n v="6586.2007830686262"/>
    <n v="6977.2920092853001"/>
    <n v="5615.2920092853001"/>
    <n v="6977.2920092853001"/>
    <n v="6977.2920092853001"/>
    <n v="6977.2920092853001"/>
    <n v="6977.2920092853001"/>
    <n v="6977.2920092853001"/>
    <n v="6977.2920092853001"/>
    <n v="6977.2920092853001"/>
    <n v="6977.2920092853001"/>
    <n v="6977.2920092853001"/>
    <n v="6977.2920092853001"/>
    <n v="6977.2920092853001"/>
    <n v="6977.2920092853001"/>
    <n v="6977.2920092853001"/>
  </r>
  <r>
    <s v="DE Florida"/>
    <x v="32"/>
    <s v="Transmission"/>
    <s v="PEF Transmission Expansion GG New Cust 356"/>
    <s v="AFUDC Not Eligible"/>
    <s v="Expansion"/>
    <s v="Customer Adds"/>
    <s v="Transmission - Customer Additions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346.04303911869999"/>
    <n v="346.04303911869999"/>
    <n v="346.04303911869999"/>
    <n v="625.68681267729994"/>
    <n v="625.68681267729994"/>
    <n v="625.68681267729994"/>
    <n v="836.15683428529996"/>
    <n v="836.15683428529996"/>
    <n v="836.15683428529996"/>
    <n v="419.54854495949996"/>
    <n v="0"/>
    <n v="419.54854495949996"/>
    <n v="419.54854495949996"/>
    <n v="595.38849221829992"/>
    <n v="595.38849221829992"/>
    <n v="595.38849221829992"/>
    <n v="773.58813989709995"/>
    <n v="773.58813989709995"/>
    <n v="773.58813989709995"/>
    <n v="949.85496657589999"/>
    <n v="949.85496657589999"/>
    <n v="949.85496657589999"/>
    <n v="1128.9424040147001"/>
    <n v="419.54854495949996"/>
    <n v="1128.9424040147001"/>
    <n v="1128.9424040147001"/>
    <n v="1308.575294395712"/>
    <n v="1308.575294395712"/>
    <n v="1308.575294395712"/>
    <n v="1465.6710662814455"/>
    <n v="1465.6710662814455"/>
    <n v="1465.6710662814455"/>
    <n v="1656.1820896788386"/>
    <n v="1656.1820896788386"/>
    <n v="1656.1820896788386"/>
    <n v="1868.5592160147"/>
    <n v="1128.9424040147001"/>
    <n v="1868.5592160147"/>
    <n v="1868.5592160147"/>
    <n v="2053.5810589594453"/>
    <n v="2053.5810589594453"/>
    <n v="2053.5810589594453"/>
    <n v="2215.389674138295"/>
    <n v="2215.389674138295"/>
    <n v="2215.389674138295"/>
    <n v="2411.6159920220107"/>
    <n v="2411.6159920220107"/>
    <n v="2411.6159920220107"/>
    <n v="2630.3643920146997"/>
    <n v="1868.5592160147"/>
    <n v="2630.3643920146997"/>
    <n v="2630.3643920146997"/>
    <n v="2785.3173111817869"/>
    <n v="2785.3173111817869"/>
    <n v="2785.3173111817869"/>
    <n v="2920.8295127105239"/>
    <n v="2920.8295127105239"/>
    <n v="2920.8295127105239"/>
    <n v="3085.1660055784009"/>
    <n v="3085.1660055784009"/>
    <n v="3085.1660055784009"/>
    <n v="3268.3643920146992"/>
    <n v="2630.3643920146997"/>
    <n v="3268.3643920146992"/>
    <n v="3268.3643920146992"/>
    <n v="3268.3643920146992"/>
    <n v="3268.3643920146992"/>
    <n v="3268.3643920146992"/>
    <n v="3268.3643920146992"/>
    <n v="3268.3643920146992"/>
    <n v="3268.3643920146992"/>
    <n v="3268.3643920146992"/>
    <n v="3268.3643920146992"/>
    <n v="3268.3643920146992"/>
    <n v="3268.3643920146992"/>
    <n v="3268.3643920146992"/>
  </r>
  <r>
    <s v="DE Florida"/>
    <x v="32"/>
    <s v="Transmission"/>
    <s v="PEF Transmission Expansion GG New Source to Alachu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48.552519083481"/>
    <n v="35068.01312464392"/>
    <n v="37531.540829764155"/>
    <n v="41049.54350579391"/>
    <n v="42157.032001396539"/>
    <n v="44919.665199696828"/>
    <n v="44919.665199696828"/>
    <n v="44919.665199696828"/>
    <n v="0"/>
    <n v="44919.665199696828"/>
    <n v="44919.665199696828"/>
    <n v="44919.665199696828"/>
    <n v="44919.665199696828"/>
    <n v="44919.665199696828"/>
    <n v="44919.665199696828"/>
    <n v="44919.665199696828"/>
    <n v="44919.665199696828"/>
    <n v="44919.665199696828"/>
    <n v="44919.665199696828"/>
    <n v="44919.665199696828"/>
    <n v="44919.665199696828"/>
    <n v="44919.665199696828"/>
    <n v="44919.665199696828"/>
    <n v="44919.665199696828"/>
    <n v="44919.665199696828"/>
    <n v="44919.665199696828"/>
    <n v="44919.665199696828"/>
    <n v="44919.665199696828"/>
    <n v="44919.665199696828"/>
    <n v="44919.665199696828"/>
    <n v="44919.665199696828"/>
    <n v="44919.665199696828"/>
    <n v="44919.665199696828"/>
    <n v="44919.665199696828"/>
    <n v="44919.665199696828"/>
  </r>
  <r>
    <s v="DE Florida"/>
    <x v="32"/>
    <s v="Transmission"/>
    <s v="PEF Transmission Expansion GG New Source to Alachu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15.107567676418"/>
    <n v="16426.866647226754"/>
    <n v="17580.853927598786"/>
    <n v="19228.787633404208"/>
    <n v="19747.567119596923"/>
    <n v="21041.664021590743"/>
    <n v="21041.664021590743"/>
    <n v="21041.664021590743"/>
    <n v="0"/>
    <n v="21041.664021590743"/>
    <n v="21041.664021590743"/>
    <n v="21041.664021590743"/>
    <n v="21041.664021590743"/>
    <n v="21041.664021590743"/>
    <n v="21041.664021590743"/>
    <n v="21041.664021590743"/>
    <n v="21041.664021590743"/>
    <n v="21041.664021590743"/>
    <n v="21041.664021590743"/>
    <n v="21041.664021590743"/>
    <n v="21041.664021590743"/>
    <n v="21041.664021590743"/>
    <n v="21041.664021590743"/>
    <n v="21041.664021590743"/>
    <n v="21041.664021590743"/>
    <n v="21041.664021590743"/>
    <n v="21041.664021590743"/>
    <n v="21041.664021590743"/>
    <n v="21041.664021590743"/>
    <n v="21041.664021590743"/>
    <n v="21041.664021590743"/>
    <n v="21041.664021590743"/>
    <n v="21041.664021590743"/>
    <n v="21041.664021590743"/>
    <n v="21041.664021590743"/>
  </r>
  <r>
    <s v="DE Florida"/>
    <x v="32"/>
    <s v="Transmission"/>
    <s v="PEF Transmission Expansion GG Powerline to Holder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35339.787587179999"/>
    <n v="35376.920474179999"/>
    <n v="35431.625708120002"/>
    <n v="35554.588695710001"/>
    <n v="35679.611183929999"/>
    <n v="35754.880554440002"/>
    <n v="35754.880554440002"/>
    <n v="35754.880554440002"/>
    <n v="35754.880554440002"/>
    <n v="35754.880554440002"/>
    <n v="35754.880554440002"/>
    <n v="35754.880554440002"/>
    <n v="35339.787587179999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  <n v="35754.880554440002"/>
  </r>
  <r>
    <s v="DE Florida"/>
    <x v="32"/>
    <s v="Transmission"/>
    <s v="PEF Transmission Expansion GG Powerline to Holder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45.099192819999999"/>
    <n v="62.493305820000003"/>
    <n v="88.11881188000001"/>
    <n v="145.71821429000002"/>
    <n v="204.28234607000002"/>
    <n v="239.54068556000001"/>
    <n v="239.54068556000001"/>
    <n v="239.54068556000001"/>
    <n v="239.54068556000001"/>
    <n v="239.54068556000001"/>
    <n v="239.54068556000001"/>
    <n v="239.54068556000001"/>
    <n v="45.099192819999999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  <n v="239.54068556000001"/>
  </r>
  <r>
    <s v="DE Florida"/>
    <x v="32"/>
    <s v="Transmission"/>
    <s v="PEF Transmission Expansion GG Rio Pinar to Econ to Winter Park East 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  <n v="202.2"/>
  </r>
  <r>
    <s v="DE Florida"/>
    <x v="32"/>
    <s v="Transmission"/>
    <s v="PEF Transmission Expansion GG Rio Pinar to Econ to Winter Park East 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645.5047124061"/>
    <n v="1031.8402425057"/>
    <n v="1291.3134592371"/>
    <n v="1302.8060697170999"/>
    <n v="1312.6696532870999"/>
    <n v="1316.1091663671"/>
    <n v="1316.1091663671"/>
    <n v="1316.1091663671"/>
    <n v="1316.1091663671"/>
    <n v="1316.1091663671"/>
    <n v="1316.1091663671"/>
    <n v="1316.1091663671"/>
    <n v="645.504712406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  <n v="1316.1091663671"/>
  </r>
  <r>
    <s v="DE Florida"/>
    <x v="32"/>
    <s v="Transmission"/>
    <s v="PEF Transmission Expansion GG Rio Pinar to Econ to Winter Park East 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302.37298569389998"/>
    <n v="483.3436671943"/>
    <n v="604.8883898629"/>
    <n v="610.27185938289995"/>
    <n v="614.8922458129"/>
    <n v="616.50341273289996"/>
    <n v="616.50341273289996"/>
    <n v="616.50341273289996"/>
    <n v="616.50341273289996"/>
    <n v="616.50341273289996"/>
    <n v="616.50341273289996"/>
    <n v="616.50341273289996"/>
    <n v="302.37298569389998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  <n v="616.50341273289996"/>
  </r>
  <r>
    <s v="DE Florida"/>
    <x v="32"/>
    <s v="Transmission"/>
    <s v="PEF Transmission Expansion GG Ross Prairie-Shaw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268.917128708352"/>
    <n v="42781.579006443608"/>
    <n v="44294.240884178864"/>
    <n v="45806.90276191412"/>
    <n v="47319.564639649376"/>
    <n v="48832.226517384639"/>
    <n v="0"/>
    <n v="48832.226517384639"/>
    <n v="48832.226517384639"/>
    <n v="48832.226517384639"/>
    <n v="48832.226517384639"/>
    <n v="48832.226517384639"/>
    <n v="48832.226517384639"/>
    <n v="48832.226517384639"/>
    <n v="48832.226517384639"/>
    <n v="48832.226517384639"/>
    <n v="48832.226517384639"/>
    <n v="48832.226517384639"/>
    <n v="48832.226517384639"/>
    <n v="48832.226517384639"/>
  </r>
  <r>
    <s v="DE Florida"/>
    <x v="32"/>
    <s v="Transmission"/>
    <s v="PEF Transmission Expansion GG Ross Prairie-Shaw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331.54855221431"/>
    <n v="20040.122911975759"/>
    <n v="20748.697271737208"/>
    <n v="21457.271631498657"/>
    <n v="22165.845991260107"/>
    <n v="22874.420351021556"/>
    <n v="0"/>
    <n v="22874.420351021556"/>
    <n v="22874.420351021556"/>
    <n v="22874.420351021556"/>
    <n v="22874.420351021556"/>
    <n v="22874.420351021556"/>
    <n v="22874.420351021556"/>
    <n v="22874.420351021556"/>
    <n v="22874.420351021556"/>
    <n v="22874.420351021556"/>
    <n v="22874.420351021556"/>
    <n v="22874.420351021556"/>
    <n v="22874.420351021556"/>
    <n v="22874.420351021556"/>
  </r>
  <r>
    <s v="DE Florida"/>
    <x v="32"/>
    <s v="Transmission"/>
    <s v="PEF Transmission Expansion GG Silver Springs to Martin West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50.5067233336003"/>
    <n v="0"/>
    <n v="4001.9193468021003"/>
    <n v="4468.6658598594004"/>
    <n v="4662.2349800226002"/>
    <n v="4678.6072216374005"/>
    <n v="4687.3802046822002"/>
    <n v="4688.706139467"/>
    <n v="4688.706139467"/>
    <n v="4688.706139467"/>
    <n v="4688.706139467"/>
    <n v="4688.706139467"/>
    <n v="4688.706139467"/>
    <n v="4688.706139467"/>
    <n v="4001.9193468021003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  <n v="4688.706139467"/>
  </r>
  <r>
    <s v="DE Florida"/>
    <x v="32"/>
    <s v="Transmission"/>
    <s v="PEF Transmission Expansion GG Silver Springs to Martin West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1.8972022664002"/>
    <n v="0"/>
    <n v="1653.3518672979003"/>
    <n v="1871.9893675406004"/>
    <n v="1962.6627145774003"/>
    <n v="1970.3319437626003"/>
    <n v="1974.4414615178002"/>
    <n v="1975.0625675330002"/>
    <n v="1975.0625675330002"/>
    <n v="1975.0625675330002"/>
    <n v="1975.0625675330002"/>
    <n v="1975.0625675330002"/>
    <n v="1975.0625675330002"/>
    <n v="1975.0625675330002"/>
    <n v="1653.3518672979003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  <n v="1975.0625675330002"/>
  </r>
  <r>
    <s v="DE Florida"/>
    <x v="32"/>
    <s v="Transmission"/>
    <s v="PEF Transmission Expansion GG Tarpon Spring to Odessa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37.386709968334"/>
    <n v="21137.386709968334"/>
    <n v="21137.386709968334"/>
    <n v="21137.386709968334"/>
    <n v="21137.386709968334"/>
    <n v="21137.386709968334"/>
    <n v="21137.386709968334"/>
    <n v="0"/>
  </r>
  <r>
    <s v="DE Florida"/>
    <x v="32"/>
    <s v="Transmission"/>
    <s v="PEF Transmission Expansion GG Tarpon Spring to Odessa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01.3602943904498"/>
    <n v="9901.3602943904498"/>
    <n v="9901.3602943904498"/>
    <n v="9901.3602943904498"/>
    <n v="9901.3602943904498"/>
    <n v="9901.3602943904498"/>
    <n v="9901.3602943904498"/>
    <n v="0"/>
  </r>
  <r>
    <s v="DE Florida"/>
    <x v="32"/>
    <s v="Transmission"/>
    <s v="PEF Transmission Expansion GG Waukeenah 355"/>
    <s v="AFUDC Not Eligible"/>
    <s v="Expansion"/>
    <s v="Other Transmission &amp; Distribution Expansion"/>
    <s v="Transmission Expan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35.9458072410653"/>
    <n v="9735.9458072410653"/>
    <n v="9735.9458072410653"/>
    <n v="9735.9458072410653"/>
    <n v="9735.9458072410653"/>
    <n v="9735.9458072410653"/>
    <n v="9735.9458072410653"/>
    <n v="9735.9458072410653"/>
    <n v="0"/>
  </r>
  <r>
    <s v="DE Florida"/>
    <x v="32"/>
    <s v="Transmission"/>
    <s v="PEF Transmission Expansion GG Waukeenah 356"/>
    <s v="AFUDC Not Eligible"/>
    <s v="Expansion"/>
    <s v="Other Transmission &amp; Distribution Expansion"/>
    <s v="Transmission Expan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60.5972283552182"/>
    <n v="4560.5972283552182"/>
    <n v="4560.5972283552182"/>
    <n v="4560.5972283552182"/>
    <n v="4560.5972283552182"/>
    <n v="4560.5972283552182"/>
    <n v="4560.5972283552182"/>
    <n v="4560.5972283552182"/>
    <n v="0"/>
  </r>
  <r>
    <s v="DE Florida"/>
    <x v="32"/>
    <s v="Transmission"/>
    <s v="PEF Transmission Expansion HB Capacity"/>
    <s v="AFUDC Not Eligible"/>
    <s v="Expansion"/>
    <s v="Other Transmission &amp; Distribution Expansion"/>
    <s v="Transmission Expan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8126.0436469000006"/>
    <n v="8126.0436469000006"/>
    <n v="8126.0436469000006"/>
    <n v="9575.0823359000005"/>
    <n v="9575.0823359000005"/>
    <n v="9575.0823359000005"/>
    <n v="10617.82647365"/>
    <n v="10617.82647365"/>
    <n v="10617.82647365"/>
    <n v="12583.397249950001"/>
    <n v="0"/>
    <n v="12583.397249950001"/>
    <n v="12583.397249950001"/>
    <n v="14148.644825700001"/>
    <n v="14148.644825700001"/>
    <n v="14148.644825700001"/>
    <n v="14509.925764850001"/>
    <n v="14509.925764850001"/>
    <n v="14509.925764850001"/>
    <n v="14970.7834807"/>
    <n v="14970.7834807"/>
    <n v="14970.7834807"/>
    <n v="15560.24352405"/>
    <n v="12583.397249950001"/>
    <n v="15560.24352405"/>
    <n v="15560.24352405"/>
    <n v="16955.566985569127"/>
    <n v="16955.566985569127"/>
    <n v="16955.566985569127"/>
    <n v="17277.627072679701"/>
    <n v="17277.627072679701"/>
    <n v="17277.627072679701"/>
    <n v="17688.453828338148"/>
    <n v="17688.453828338148"/>
    <n v="17688.453828338148"/>
    <n v="18213.921774800492"/>
    <n v="15560.24352405"/>
    <n v="18213.921774800492"/>
    <n v="18213.921774800492"/>
    <n v="22209.16435838068"/>
    <n v="22209.16435838068"/>
    <n v="22209.16435838068"/>
    <n v="23131.321987046103"/>
    <n v="23131.321987046103"/>
    <n v="23131.321987046103"/>
    <n v="24307.646039458818"/>
    <n v="24307.646039458818"/>
    <n v="24307.646039458818"/>
    <n v="25812.223273594136"/>
    <n v="18213.921774800492"/>
    <n v="25812.223273594136"/>
    <n v="25812.223273594136"/>
    <n v="26015.00755993979"/>
    <n v="26015.00755993979"/>
    <n v="26015.00755993979"/>
    <n v="26061.81299733567"/>
    <n v="26061.81299733567"/>
    <n v="26061.81299733567"/>
    <n v="26121.519017305545"/>
    <n v="26121.519017305545"/>
    <n v="26121.519017305545"/>
    <n v="26197.886000959083"/>
    <n v="25812.223273594136"/>
    <n v="26197.886000959083"/>
    <n v="26197.886000959083"/>
    <n v="26197.886000959083"/>
    <n v="26197.886000959083"/>
    <n v="26197.886000959083"/>
    <n v="26197.886000959083"/>
    <n v="26197.886000959083"/>
    <n v="26197.886000959083"/>
    <n v="26197.886000959083"/>
    <n v="26197.886000959083"/>
    <n v="26197.886000959083"/>
    <n v="26197.886000959083"/>
    <n v="26197.886000959083"/>
  </r>
  <r>
    <s v="DE Florida"/>
    <x v="32"/>
    <s v="Transmission"/>
    <s v="PEF Transmission Expansion HB Cust Adds"/>
    <s v="AFUDC Not Eligible"/>
    <s v="Expansion"/>
    <s v="Customer Adds"/>
    <s v="Transmission Expan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8040.2542872999993"/>
    <n v="8040.2542872999993"/>
    <n v="8040.2542872999993"/>
    <n v="8041.2426772999997"/>
    <n v="8041.2426772999997"/>
    <n v="8041.2426772999997"/>
    <n v="8041.2426772999997"/>
    <n v="8041.2426772999997"/>
    <n v="8041.2426772999997"/>
    <n v="8041.2429648999996"/>
    <n v="0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  <n v="8041.2429648999996"/>
  </r>
  <r>
    <s v="DE Florida"/>
    <x v="32"/>
    <s v="Transmission"/>
    <s v="PEF Transmission Expansion HB Voltage"/>
    <s v="AFUDC Not Eligible"/>
    <s v="Expansion"/>
    <s v="Other Transmission &amp; Distribution Expansion"/>
    <s v="Voltage Control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4282.6706764"/>
    <n v="4320.7753163999996"/>
    <n v="4363.4980563999998"/>
    <n v="4380.3356064"/>
    <n v="4419.1450664000004"/>
    <n v="4457.2918064000005"/>
    <n v="4457.2918064000005"/>
    <n v="4457.2918064000005"/>
    <n v="4457.2918064000005"/>
    <n v="4457.2918064000005"/>
    <n v="4457.2918064000005"/>
    <n v="4457.2918064000005"/>
    <n v="4282.6706764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  <n v="4457.2918064000005"/>
  </r>
  <r>
    <s v="DE Florida"/>
    <x v="32"/>
    <s v="Transmission"/>
    <s v="PEF Transmission Expansion SB DEC 2024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05.2240104000002"/>
    <n v="0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  <n v="1905.2240104000002"/>
  </r>
  <r>
    <s v="DE Florida"/>
    <x v="32"/>
    <s v="Transmission"/>
    <s v="PEF Transmission Expansion SB DEC 2025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"/>
    <n v="0"/>
    <n v="2000"/>
    <n v="2000"/>
    <n v="2000"/>
    <n v="2000"/>
    <n v="2000"/>
    <n v="2000"/>
    <n v="2000"/>
    <n v="2000"/>
    <n v="2000"/>
    <n v="2000"/>
    <n v="2000"/>
    <n v="2000"/>
    <n v="2000"/>
  </r>
  <r>
    <s v="DE Florida"/>
    <x v="32"/>
    <s v="Transmission"/>
    <s v="PEF Transmission Expansion SB DEC 2026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0"/>
    <n v="0"/>
    <n v="4000"/>
    <n v="4000"/>
    <n v="4000"/>
    <n v="4000"/>
    <n v="4000"/>
    <n v="4000"/>
    <n v="4000"/>
    <n v="4000"/>
    <n v="4000"/>
    <n v="4000"/>
    <n v="4000"/>
    <n v="4000"/>
    <n v="4000"/>
    <n v="4000"/>
    <n v="4000"/>
    <n v="4000"/>
    <n v="4000"/>
    <n v="4000"/>
    <n v="4000"/>
    <n v="4000"/>
    <n v="4000"/>
    <n v="4000"/>
    <n v="4000"/>
    <n v="4000"/>
    <n v="4000"/>
    <n v="4000"/>
  </r>
  <r>
    <s v="DE Florida"/>
    <x v="32"/>
    <s v="Transmission"/>
    <s v="PEF Transmission Expansion SB MAR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106.8757938"/>
    <n v="134.6831468"/>
    <n v="165.64477429999999"/>
    <n v="221.65769319999998"/>
    <n v="292.57662110000001"/>
    <n v="355.31394360000002"/>
    <n v="355.31394360000002"/>
    <n v="355.31394360000002"/>
    <n v="355.31394360000002"/>
    <n v="0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  <n v="355.31394360000002"/>
  </r>
  <r>
    <s v="DE Florida"/>
    <x v="32"/>
    <s v="Transmission"/>
    <s v="PEF Transmission Expansion SB MAY 2023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7755.0206315999994"/>
    <n v="7755.0206315999994"/>
    <n v="7755.0206315999994"/>
    <n v="7755.0206315999994"/>
    <n v="7755.0206315999994"/>
    <n v="7755.0206315999994"/>
    <n v="7755.0206315999994"/>
    <n v="7755.0206315999994"/>
    <n v="0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  <n v="7755.0206315999994"/>
  </r>
  <r>
    <s v="DE Florida"/>
    <x v="32"/>
    <s v="Transmission"/>
    <s v="PEF Transmission Expansion SB NOV 2024B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2.22454590000007"/>
    <n v="772.22454590000007"/>
    <n v="0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  <n v="772.22454590000007"/>
  </r>
  <r>
    <s v="DE Florida"/>
    <x v="32"/>
    <s v="Transmission"/>
    <s v="PEF Transmission Expansion SB NOV 2026A"/>
    <s v="AFUDC Not Eligible"/>
    <s v="Expansion"/>
    <s v="Other Transmission &amp; Distribution Expansion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64.6968735999999"/>
    <n v="7764.6968735999999"/>
    <n v="0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  <n v="7764.6968735999999"/>
  </r>
  <r>
    <s v="DE Florida"/>
    <x v="32"/>
    <s v="Transmission"/>
    <s v="PEF Transmission Maintenance FF"/>
    <s v="AFUDC Not Eligible"/>
    <s v="Maintenance"/>
    <s v="Maintenance"/>
    <s v="Transmis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16608.550231149995"/>
    <n v="16608.550231149995"/>
    <n v="16608.550231149995"/>
    <n v="22624.478406499995"/>
    <n v="22624.478406499995"/>
    <n v="22624.478406499995"/>
    <n v="28812.338678549997"/>
    <n v="28812.338678549997"/>
    <n v="28812.338678549997"/>
    <n v="39034.763846599999"/>
    <n v="0"/>
    <n v="39034.763846599999"/>
    <n v="39034.763846599999"/>
    <n v="50056.373568399998"/>
    <n v="50056.373568399998"/>
    <n v="50056.373568399998"/>
    <n v="57023.031869499995"/>
    <n v="57023.031869499995"/>
    <n v="57023.031869499995"/>
    <n v="72055.497399799991"/>
    <n v="72055.497399799991"/>
    <n v="72055.497399799991"/>
    <n v="78704.396496199988"/>
    <n v="39034.763846599999"/>
    <n v="78704.396496199988"/>
    <n v="78704.396496199988"/>
    <n v="88847.95096481948"/>
    <n v="88847.95096481948"/>
    <n v="88847.95096481948"/>
    <n v="95259.598602976548"/>
    <n v="95259.598602976548"/>
    <n v="95259.598602976548"/>
    <n v="109094.47724167873"/>
    <n v="109094.47724167873"/>
    <n v="109094.47724167873"/>
    <n v="115213.68050050348"/>
    <n v="78704.396496199988"/>
    <n v="115213.68050050348"/>
    <n v="115213.68050050348"/>
    <n v="124711.06212845913"/>
    <n v="124711.06212845913"/>
    <n v="124711.06212845913"/>
    <n v="130714.26984740439"/>
    <n v="130714.26984740439"/>
    <n v="130714.26984740439"/>
    <n v="143667.82795316458"/>
    <n v="143667.82795316458"/>
    <n v="143667.82795316458"/>
    <n v="149397.22083961318"/>
    <n v="115213.68050050348"/>
    <n v="149397.22083961318"/>
    <n v="149397.22083961318"/>
    <n v="157228.75201223686"/>
    <n v="157228.75201223686"/>
    <n v="157228.75201223686"/>
    <n v="162178.9909547542"/>
    <n v="162178.9909547542"/>
    <n v="162178.9909547542"/>
    <n v="172860.48171459109"/>
    <n v="172860.48171459109"/>
    <n v="172860.48171459109"/>
    <n v="177584.93321140038"/>
    <n v="149397.22083961318"/>
    <n v="177584.93321140038"/>
    <n v="177584.93321140038"/>
    <n v="177584.93321140038"/>
    <n v="177584.93321140038"/>
    <n v="177584.93321140038"/>
    <n v="177584.93321140038"/>
    <n v="177584.93321140038"/>
    <n v="177584.93321140038"/>
    <n v="177584.93321140038"/>
    <n v="177584.93321140038"/>
    <n v="177584.93321140038"/>
    <n v="177584.93321140038"/>
    <n v="177584.93321140038"/>
  </r>
  <r>
    <s v="DE Florida"/>
    <x v="32"/>
    <s v="Transmission"/>
    <s v="PEF Transmission Maintenance FF SPP"/>
    <s v="AFUDC Not Eligible"/>
    <s v="Recoverable"/>
    <s v="Florida SPP"/>
    <s v="Transmission"/>
    <s v="FF - Transmission Stations "/>
    <s v="DEF - SPP"/>
    <s v="PEF Transmission (Excl. ECC) 353.1 SPP"/>
    <n v="0"/>
    <n v="0"/>
    <n v="0"/>
    <n v="0"/>
    <n v="0"/>
    <n v="0"/>
    <n v="0"/>
    <n v="0"/>
    <n v="0"/>
    <n v="0"/>
    <n v="0"/>
    <n v="0"/>
    <n v="0"/>
    <n v="430.97"/>
    <n v="867.96"/>
    <n v="1307.49"/>
    <n v="1751.08"/>
    <n v="2197.02"/>
    <n v="2636.95"/>
    <n v="3081.9799999999996"/>
    <n v="3524.7899999999995"/>
    <n v="3969.3299999999995"/>
    <n v="4406.3799999999992"/>
    <n v="4842.7499999999991"/>
    <n v="5314.6999999999989"/>
    <n v="430.97"/>
    <n v="5816.9899999999989"/>
    <n v="6311.9599999999991"/>
    <n v="6813.3399999999992"/>
    <n v="7321.15"/>
    <n v="7827.95"/>
    <n v="8332.1"/>
    <n v="8834.19"/>
    <n v="9330.66"/>
    <n v="9834.3799999999992"/>
    <n v="10341.939999999999"/>
    <n v="10850.05"/>
    <n v="11360.699999999999"/>
    <n v="5816.9899999999989"/>
    <n v="12297.366666273874"/>
    <n v="13234.03333254775"/>
    <n v="14170.699998821625"/>
    <n v="15107.3666650955"/>
    <n v="16044.033331369375"/>
    <n v="16980.699997643253"/>
    <n v="17917.366663917128"/>
    <n v="18854.033330191003"/>
    <n v="19790.699996464878"/>
    <n v="20727.366662738754"/>
    <n v="21664.033329012629"/>
    <n v="22600.699999999997"/>
    <n v="12297.366666273874"/>
    <n v="23537.366666273872"/>
    <n v="24474.033332547748"/>
    <n v="25410.699998821623"/>
    <n v="26347.366665095498"/>
    <n v="27284.033331369374"/>
    <n v="28220.699997643249"/>
    <n v="29157.366663917124"/>
    <n v="30094.033330191"/>
    <n v="31030.699996464875"/>
    <n v="31967.36666273875"/>
    <n v="32904.033329012629"/>
    <n v="33840.699999999997"/>
    <n v="23537.366666273872"/>
    <n v="34568.593936561316"/>
    <n v="35438.115827800357"/>
    <n v="36570.591553475067"/>
    <n v="37377.184705705418"/>
    <n v="38187.192264644866"/>
    <n v="38957.985197522576"/>
    <n v="39945.096219810512"/>
    <n v="40960.934470096909"/>
    <n v="41853.192375413702"/>
    <n v="42849.534469232145"/>
    <n v="43903.973301696933"/>
    <n v="45080.699999999983"/>
    <n v="34568.593936561316"/>
    <n v="45080.699999999983"/>
    <n v="45080.699999999983"/>
    <n v="45080.699999999983"/>
    <n v="45080.699999999983"/>
    <n v="45080.699999999983"/>
    <n v="45080.699999999983"/>
    <n v="45080.699999999983"/>
    <n v="45080.699999999983"/>
    <n v="45080.699999999983"/>
    <n v="45080.699999999983"/>
    <n v="45080.699999999983"/>
    <n v="45080.699999999983"/>
    <n v="45080.699999999983"/>
  </r>
  <r>
    <s v="DE Florida"/>
    <x v="32"/>
    <s v="Transmission"/>
    <s v="PEF Transmission Maintenance FF_PS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999.9999999999964"/>
    <n v="0"/>
    <n v="9999.9999999999964"/>
    <n v="9999.9999999999964"/>
    <n v="9999.9999999999964"/>
    <n v="9999.9999999999964"/>
    <n v="9999.9999999999964"/>
    <n v="9999.9999999999964"/>
    <n v="9999.9999999999964"/>
    <n v="9999.9999999999964"/>
    <n v="9999.9999999999964"/>
    <n v="9999.9999999999964"/>
    <n v="9999.9999999999964"/>
    <n v="30000.000000399988"/>
    <n v="9999.9999999999964"/>
    <n v="30000.000000399988"/>
    <n v="30000.000000399988"/>
    <n v="30000.000000399988"/>
    <n v="30000.000000399988"/>
    <n v="30000.000000399988"/>
    <n v="30000.000000399988"/>
    <n v="30000.000000399988"/>
    <n v="30000.000000399988"/>
    <n v="30000.000000399988"/>
    <n v="30000.000000399988"/>
    <n v="30000.000000399988"/>
    <n v="70000.000000399988"/>
    <n v="3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  <n v="70000.000000399988"/>
  </r>
  <r>
    <s v="DE Florida"/>
    <x v="32"/>
    <s v="Transmission"/>
    <s v="PEF Transmission Maintenance FF_PS NOV 2024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78.3375803"/>
    <n v="13581.114700300001"/>
    <n v="0"/>
    <n v="13581.119276760581"/>
    <n v="13581.122328963453"/>
    <n v="13581.132248442189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19276760581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  <n v="13581.160009502166"/>
  </r>
  <r>
    <s v="DE Florida"/>
    <x v="32"/>
    <s v="Transmission"/>
    <s v="PEF Transmission Maintenance FF_PS NOV 2025"/>
    <s v="AFUDC Not Eligible"/>
    <s v="Maintenance"/>
    <s v="Maintenance"/>
    <s v="Physical Security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63.861310203909"/>
    <n v="0"/>
    <n v="18163.876174010529"/>
    <n v="18163.90242597575"/>
    <n v="18164.199223304564"/>
    <n v="18165.006860201083"/>
    <n v="18165.812773350812"/>
    <n v="18166.109693691942"/>
    <n v="18166.109693691942"/>
    <n v="18166.109693691942"/>
    <n v="18166.109693691942"/>
    <n v="18166.109693691942"/>
    <n v="18166.109693691942"/>
    <n v="18166.109693691942"/>
    <n v="18163.876174010529"/>
    <n v="18166.109693691942"/>
    <n v="18166.109693691942"/>
    <n v="18166.109693691942"/>
    <n v="18166.109693691942"/>
    <n v="18166.109693691942"/>
    <n v="18166.109693691942"/>
    <n v="18166.109693691942"/>
    <n v="18166.109693691942"/>
    <n v="18166.109693691942"/>
    <n v="18166.109693691942"/>
    <n v="18166.109693691942"/>
    <n v="18166.109693691942"/>
    <n v="18166.109693691942"/>
    <n v="18166.109693691942"/>
    <n v="18166.109693691942"/>
    <n v="18166.109693691942"/>
    <n v="18166.109693691942"/>
    <n v="18166.109693691942"/>
    <n v="18166.109693691942"/>
    <n v="18166.109693691942"/>
    <n v="18166.109693691942"/>
    <n v="18166.109693691942"/>
    <n v="18166.109693691942"/>
    <n v="18166.109693691942"/>
    <n v="18166.109693691942"/>
    <n v="18166.109693691942"/>
  </r>
  <r>
    <s v="DE Florida"/>
    <x v="32"/>
    <s v="Transmission"/>
    <s v="PEF Transmission Maintenance FF_STIP"/>
    <s v="AFUDC Not Eligible"/>
    <s v="Maintenance"/>
    <s v="Maintenance"/>
    <s v="Transmission"/>
    <s v="FF - Transmission Stations "/>
    <s v="~"/>
    <s v="PEF Transmission (Excl. ECC) 353.1"/>
    <n v="0"/>
    <n v="0"/>
    <n v="0"/>
    <n v="0"/>
    <n v="0"/>
    <n v="0"/>
    <n v="0"/>
    <n v="0"/>
    <n v="0"/>
    <n v="0"/>
    <n v="0"/>
    <n v="0"/>
    <n v="0"/>
    <n v="0"/>
    <n v="0"/>
    <n v="9811.9508805999994"/>
    <n v="9811.9508805999994"/>
    <n v="9811.9508805999994"/>
    <n v="14349.713961199999"/>
    <n v="14349.713961199999"/>
    <n v="14349.713961199999"/>
    <n v="14453.913471999998"/>
    <n v="14453.913471999998"/>
    <n v="14453.913471999998"/>
    <n v="14605.915865499999"/>
    <n v="0"/>
    <n v="14605.915865499999"/>
    <n v="14605.915865499999"/>
    <n v="19258.577280400001"/>
    <n v="19258.577280400001"/>
    <n v="19258.577280400001"/>
    <n v="23973.675165300003"/>
    <n v="23973.675165300003"/>
    <n v="23973.675165300003"/>
    <n v="28637.631355200003"/>
    <n v="28637.631355200003"/>
    <n v="28637.631355200003"/>
    <n v="33376.220485100006"/>
    <n v="14605.915865499999"/>
    <n v="33376.220485100006"/>
    <n v="33376.220485100006"/>
    <n v="37990.805851770776"/>
    <n v="37990.805851770776"/>
    <n v="37990.805851770776"/>
    <n v="42026.435677534479"/>
    <n v="42026.435677534479"/>
    <n v="42026.435677534479"/>
    <n v="46920.469163798589"/>
    <n v="46920.469163798589"/>
    <n v="46920.469163798589"/>
    <n v="52376.220485100006"/>
    <n v="33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  <n v="52376.220485100006"/>
  </r>
  <r>
    <s v="DE Florida"/>
    <x v="32"/>
    <s v="Transmission"/>
    <s v="PEF Transmission Maintenance GG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0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  <n v="3206.3300000000004"/>
  </r>
  <r>
    <s v="DE Florida"/>
    <x v="32"/>
    <s v="Transmission"/>
    <s v="PEF Transmission Maintenance GG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4795.4669634776701"/>
    <n v="4795.4669634776701"/>
    <n v="4795.4669634776701"/>
    <n v="5596.9860571751396"/>
    <n v="5596.9860571751396"/>
    <n v="5596.9860571751396"/>
    <n v="6561.3577923905095"/>
    <n v="6561.3577923905095"/>
    <n v="6561.3577923905095"/>
    <n v="7670.5862181193797"/>
    <n v="0"/>
    <n v="7670.5862181193797"/>
    <n v="7670.5862181193797"/>
    <n v="8574.18122471682"/>
    <n v="8574.18122471682"/>
    <n v="8574.18122471682"/>
    <n v="9703.032456426361"/>
    <n v="9703.032456426361"/>
    <n v="9703.032456426361"/>
    <n v="11258.449821963901"/>
    <n v="11258.449821963901"/>
    <n v="11258.449821963901"/>
    <n v="12397.692260244241"/>
    <n v="7670.5862181193797"/>
    <n v="12397.692260244241"/>
    <n v="12397.692260244241"/>
    <n v="14319.908989786903"/>
    <n v="14319.908989786903"/>
    <n v="14319.908989786903"/>
    <n v="16721.313055672392"/>
    <n v="16721.313055672392"/>
    <n v="16721.313055672392"/>
    <n v="20030.150819966766"/>
    <n v="20030.150819966766"/>
    <n v="20030.150819966766"/>
    <n v="22453.660091039139"/>
    <n v="12397.692260244241"/>
    <n v="22453.660091039139"/>
    <n v="22453.660091039139"/>
    <n v="24367.223922511024"/>
    <n v="24367.223922511024"/>
    <n v="24367.223922511024"/>
    <n v="26757.818018693564"/>
    <n v="26757.818018693564"/>
    <n v="26757.818018693564"/>
    <n v="30051.76098186216"/>
    <n v="30051.76098186216"/>
    <n v="30051.76098186216"/>
    <n v="32464.360772039137"/>
    <n v="22453.660091039139"/>
    <n v="32464.360772039137"/>
    <n v="32464.360772039137"/>
    <n v="34377.924603511019"/>
    <n v="34377.924603511019"/>
    <n v="34377.924603511019"/>
    <n v="36768.518699693559"/>
    <n v="36768.518699693559"/>
    <n v="36768.518699693559"/>
    <n v="40062.461662862159"/>
    <n v="40062.461662862159"/>
    <n v="40062.461662862159"/>
    <n v="42475.061453039132"/>
    <n v="32464.360772039137"/>
    <n v="42475.061453039132"/>
    <n v="42475.061453039132"/>
    <n v="42475.061453039132"/>
    <n v="42475.061453039132"/>
    <n v="42475.061453039132"/>
    <n v="42475.061453039132"/>
    <n v="42475.061453039132"/>
    <n v="42475.061453039132"/>
    <n v="42475.061453039132"/>
    <n v="42475.061453039132"/>
    <n v="42475.061453039132"/>
    <n v="42475.061453039132"/>
    <n v="42475.061453039132"/>
  </r>
  <r>
    <s v="DE Florida"/>
    <x v="32"/>
    <s v="Transmission"/>
    <s v="PEF Transmission Maintenance GG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278.45606659232999"/>
    <n v="278.45606659232999"/>
    <n v="278.45606659232999"/>
    <n v="653.91067876485999"/>
    <n v="653.91067876485999"/>
    <n v="653.91067876485999"/>
    <n v="1105.6501553194898"/>
    <n v="1105.6501553194898"/>
    <n v="1105.6501553194898"/>
    <n v="1625.2446748606199"/>
    <n v="0"/>
    <n v="1625.2446748606199"/>
    <n v="1625.2446748606199"/>
    <n v="2048.51458250318"/>
    <n v="2048.51458250318"/>
    <n v="2048.51458250318"/>
    <n v="2577.3009891336401"/>
    <n v="2577.3009891336401"/>
    <n v="2577.3009891336401"/>
    <n v="3305.9032499361001"/>
    <n v="3305.9032499361001"/>
    <n v="3305.9032499361001"/>
    <n v="3839.5571967957603"/>
    <n v="1625.2446748606199"/>
    <n v="3839.5571967957603"/>
    <n v="3839.5571967957603"/>
    <n v="4739.9788366255834"/>
    <n v="4739.9788366255834"/>
    <n v="4739.9788366255834"/>
    <n v="5864.8656163869218"/>
    <n v="5864.8656163869218"/>
    <n v="5864.8656163869218"/>
    <n v="7414.8204575174732"/>
    <n v="7414.8204575174732"/>
    <n v="7414.8204575174732"/>
    <n v="8550.0619516027618"/>
    <n v="3839.5571967957603"/>
    <n v="8550.0619516027618"/>
    <n v="8550.0619516027618"/>
    <n v="9446.430324935407"/>
    <n v="9446.430324935407"/>
    <n v="9446.430324935407"/>
    <n v="10566.25340376394"/>
    <n v="10566.25340376394"/>
    <n v="10566.25340376394"/>
    <n v="12109.231091356865"/>
    <n v="12109.231091356865"/>
    <n v="12109.231091356865"/>
    <n v="13239.362270602764"/>
    <n v="8550.0619516027618"/>
    <n v="13239.362270602764"/>
    <n v="13239.362270602764"/>
    <n v="14135.730643935409"/>
    <n v="14135.730643935409"/>
    <n v="14135.730643935409"/>
    <n v="15255.553722763942"/>
    <n v="15255.553722763942"/>
    <n v="15255.553722763942"/>
    <n v="16798.531410356867"/>
    <n v="16798.531410356867"/>
    <n v="16798.531410356867"/>
    <n v="17928.662589602765"/>
    <n v="13239.362270602764"/>
    <n v="17928.662589602765"/>
    <n v="17928.662589602765"/>
    <n v="17928.662589602765"/>
    <n v="17928.662589602765"/>
    <n v="17928.662589602765"/>
    <n v="17928.662589602765"/>
    <n v="17928.662589602765"/>
    <n v="17928.662589602765"/>
    <n v="17928.662589602765"/>
    <n v="17928.662589602765"/>
    <n v="17928.662589602765"/>
    <n v="17928.662589602765"/>
    <n v="17928.662589602765"/>
  </r>
  <r>
    <s v="DE Florida"/>
    <x v="32"/>
    <s v="Transmission"/>
    <s v="PEF Transmission Maintenance GG CFK Anchor_Guy 355"/>
    <s v="AFUDC Not Eligible"/>
    <s v="Maintenance"/>
    <s v="Maintenance"/>
    <s v="Transmission"/>
    <s v="GG - Transmission Lines"/>
    <s v="~"/>
    <s v="PEF Transmission Poles &amp; Fixtures 355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  <n v="18766.870497841599"/>
  </r>
  <r>
    <s v="DE Florida"/>
    <x v="32"/>
    <s v="Transmission"/>
    <s v="PEF Transmission Maintenance GG CFK Anchor_Guy 356"/>
    <s v="AFUDC Not Eligible"/>
    <s v="Maintenance"/>
    <s v="Maintenance"/>
    <s v="Transmission"/>
    <s v="GG - Transmission Lines"/>
    <s v="~"/>
    <s v="PEF Transmission O/H Conduct.&amp; Devices 356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  <n v="8790.94227431933"/>
  </r>
  <r>
    <s v="DE Florida"/>
    <x v="32"/>
    <s v="Transmission"/>
    <s v="PEF Transmission Maintenance GG_SPP 355"/>
    <s v="AFUDC Not Eligible"/>
    <s v="Recoverable"/>
    <s v="Florida SPP"/>
    <s v="Transmission"/>
    <s v="GG - Transmission Lines"/>
    <s v="DEF - SPP"/>
    <s v="PEF Transmission Poles &amp; Fixtures 355.0 SPP"/>
    <n v="0"/>
    <n v="0"/>
    <n v="0"/>
    <n v="0"/>
    <n v="0"/>
    <n v="0"/>
    <n v="0"/>
    <n v="0"/>
    <n v="0"/>
    <n v="0"/>
    <n v="0"/>
    <n v="0"/>
    <n v="0"/>
    <n v="7400.6614112322004"/>
    <n v="15298.870301614799"/>
    <n v="23241.720357397498"/>
    <n v="31257.1413131544"/>
    <n v="39314.301142791002"/>
    <n v="47263.242459801004"/>
    <n v="55303.266563127901"/>
    <n v="63304.064829807299"/>
    <n v="71334.967783936198"/>
    <n v="79233.051454967092"/>
    <n v="87118.194450125098"/>
    <n v="95097.579195902101"/>
    <n v="7400.6614112322004"/>
    <n v="103031.7886968534"/>
    <n v="111293.1804783822"/>
    <n v="119709.025405275"/>
    <n v="128247.59315325839"/>
    <n v="136795.3919933271"/>
    <n v="145319.69808199949"/>
    <n v="153831.40198707479"/>
    <n v="162213.23327861849"/>
    <n v="170773.44207512037"/>
    <n v="179307.14064082436"/>
    <n v="187890.69012046917"/>
    <n v="196556.89439138037"/>
    <n v="103031.7886968534"/>
    <n v="203798.76254926514"/>
    <n v="212449.69722595112"/>
    <n v="223716.77816371113"/>
    <n v="231741.63037377319"/>
    <n v="239800.45275721172"/>
    <n v="247469.12605774755"/>
    <n v="257289.96330001776"/>
    <n v="267396.60976153932"/>
    <n v="276273.74664725136"/>
    <n v="286186.42447181261"/>
    <n v="296677.11085029523"/>
    <n v="308384.4478293804"/>
    <n v="203798.76254926514"/>
    <n v="315623.65762302099"/>
    <n v="324271.41669157357"/>
    <n v="335534.36167926545"/>
    <n v="343556.26810521283"/>
    <n v="351612.13223467499"/>
    <n v="359277.99049819855"/>
    <n v="369095.22268138686"/>
    <n v="379198.15916821733"/>
    <n v="388072.03741088684"/>
    <n v="397981.07646328071"/>
    <n v="408467.91189267708"/>
    <n v="420170.95126838033"/>
    <n v="315623.65762302099"/>
    <n v="427410.16106202092"/>
    <n v="436057.9201305735"/>
    <n v="447320.86511826538"/>
    <n v="455342.77154421277"/>
    <n v="463398.63567367493"/>
    <n v="471064.49393719848"/>
    <n v="480881.72612038674"/>
    <n v="490984.66260721721"/>
    <n v="499858.54084988672"/>
    <n v="509767.57990228059"/>
    <n v="520254.41533167695"/>
    <n v="531957.45470738015"/>
    <n v="427410.16106202092"/>
    <n v="531957.45470738015"/>
    <n v="531957.45470738015"/>
    <n v="531957.45470738015"/>
    <n v="531957.45470738015"/>
    <n v="531957.45470738015"/>
    <n v="531957.45470738015"/>
    <n v="531957.45470738015"/>
    <n v="531957.45470738015"/>
    <n v="531957.45470738015"/>
    <n v="531957.45470738015"/>
    <n v="531957.45470738015"/>
    <n v="531957.45470738015"/>
    <n v="531957.45470738015"/>
  </r>
  <r>
    <s v="DE Florida"/>
    <x v="32"/>
    <s v="Transmission"/>
    <s v="PEF Transmission Maintenance GG_SPP 356"/>
    <s v="AFUDC Not Eligible"/>
    <s v="Recoverable"/>
    <s v="Florida SPP"/>
    <s v="Transmission"/>
    <s v="GG - Transmission Lines"/>
    <s v="DEF - SPP"/>
    <s v="PEF Transmission O/H Conduct.&amp; Devices 356.0 SPP"/>
    <n v="0"/>
    <n v="0"/>
    <n v="0"/>
    <n v="0"/>
    <n v="0"/>
    <n v="0"/>
    <n v="0"/>
    <n v="0"/>
    <n v="0"/>
    <n v="0"/>
    <n v="0"/>
    <n v="0"/>
    <n v="0"/>
    <n v="3466.6828049678002"/>
    <n v="7166.4311691851999"/>
    <n v="10887.0907401025"/>
    <n v="14641.744609245599"/>
    <n v="18415.950168208998"/>
    <n v="22139.463061199"/>
    <n v="25905.641752772099"/>
    <n v="29653.445933492698"/>
    <n v="33415.352016263801"/>
    <n v="37115.041724132898"/>
    <n v="40808.6696469749"/>
    <n v="44546.443118197902"/>
    <n v="3466.6828049678002"/>
    <n v="48263.055204546603"/>
    <n v="52132.928887817805"/>
    <n v="56075.152869725003"/>
    <n v="60074.863753141603"/>
    <n v="64078.898745772902"/>
    <n v="68071.9290575005"/>
    <n v="72059.056143725204"/>
    <n v="75985.347159881509"/>
    <n v="79995.195333279611"/>
    <n v="83992.625351575611"/>
    <n v="88013.406972730809"/>
    <n v="92072.906477019613"/>
    <n v="48263.055204546603"/>
    <n v="95465.205951858443"/>
    <n v="99517.552738734827"/>
    <n v="104795.37773013783"/>
    <n v="108554.44947024032"/>
    <n v="112329.43381725485"/>
    <n v="115921.66110487735"/>
    <n v="120522.02392467794"/>
    <n v="125256.26800870932"/>
    <n v="129414.57442066548"/>
    <n v="134057.95801249373"/>
    <n v="138972.09744676092"/>
    <n v="144456.15103901963"/>
    <n v="95465.205951858443"/>
    <n v="147847.20525953558"/>
    <n v="151898.06450016444"/>
    <n v="157173.9520935179"/>
    <n v="160931.64394355786"/>
    <n v="164705.24255926776"/>
    <n v="168296.15120253357"/>
    <n v="172894.82530890225"/>
    <n v="177627.33153401079"/>
    <n v="181784.11150377817"/>
    <n v="186425.79058999498"/>
    <n v="191338.12612887521"/>
    <n v="196820.16660001964"/>
    <n v="147847.20525953558"/>
    <n v="200211.22082053559"/>
    <n v="204262.08006116445"/>
    <n v="209537.96765451791"/>
    <n v="213295.65950455787"/>
    <n v="217069.25812026777"/>
    <n v="220660.16676353358"/>
    <n v="225258.84086990225"/>
    <n v="229991.3470950108"/>
    <n v="234148.12706477818"/>
    <n v="238789.80615099499"/>
    <n v="243702.14168987522"/>
    <n v="249184.18216101965"/>
    <n v="200211.22082053559"/>
    <n v="249184.18216101965"/>
    <n v="249184.18216101965"/>
    <n v="249184.18216101965"/>
    <n v="249184.18216101965"/>
    <n v="249184.18216101965"/>
    <n v="249184.18216101965"/>
    <n v="249184.18216101965"/>
    <n v="249184.18216101965"/>
    <n v="249184.18216101965"/>
    <n v="249184.18216101965"/>
    <n v="249184.18216101965"/>
    <n v="249184.18216101965"/>
    <n v="249184.18216101965"/>
  </r>
  <r>
    <s v="DE Florida"/>
    <x v="32"/>
    <s v="Transmission"/>
    <s v="PEF Transmission Maintenance GG_SPP Veg 355"/>
    <s v="AFUDC Not Eligible"/>
    <s v="Recoverable"/>
    <s v="Florida SPP"/>
    <s v="Transmission"/>
    <s v="GG - Transmission Lines"/>
    <s v="DEF - SPP"/>
    <s v="PEF Transmission Poles &amp; Fixtures 355.0 Veg SPP"/>
    <n v="0"/>
    <n v="0"/>
    <n v="0"/>
    <n v="0"/>
    <n v="0"/>
    <n v="0"/>
    <n v="0"/>
    <n v="0"/>
    <n v="0"/>
    <n v="0"/>
    <n v="0"/>
    <n v="0"/>
    <n v="0"/>
    <n v="452.74509905399998"/>
    <n v="974.14801950899994"/>
    <n v="1497.872763156"/>
    <n v="2021.5748036250002"/>
    <n v="2562.3979720110001"/>
    <n v="3103.1413503510003"/>
    <n v="3715.5175803120001"/>
    <n v="4363.5377949659996"/>
    <n v="5045.5965197879996"/>
    <n v="5763.3340256789998"/>
    <n v="6445.4302490849996"/>
    <n v="6916.6700625899994"/>
    <n v="452.74509905399998"/>
    <n v="7463.6374996769991"/>
    <n v="8094.9813761159994"/>
    <n v="8728.9417240169987"/>
    <n v="9362.9198528279994"/>
    <n v="10017.851966873999"/>
    <n v="10672.774499249999"/>
    <n v="11391.120102728999"/>
    <n v="12145.131651788999"/>
    <n v="12941.010637517998"/>
    <n v="13772.561479907998"/>
    <n v="14568.455284196998"/>
    <n v="15137.884560374998"/>
    <n v="7463.6374996769991"/>
    <n v="15620.389002339216"/>
    <n v="16196.775415021777"/>
    <n v="16947.46798245281"/>
    <n v="17482.140356078606"/>
    <n v="18019.076062754812"/>
    <n v="18530.017279967153"/>
    <n v="19184.350870401788"/>
    <n v="19857.727091113105"/>
    <n v="20449.184693750758"/>
    <n v="21109.637352903836"/>
    <n v="21808.601027264602"/>
    <n v="22588.626564374994"/>
    <n v="15620.389002339216"/>
    <n v="23152.449633027292"/>
    <n v="23825.977019853446"/>
    <n v="24703.187155495732"/>
    <n v="25327.970250121954"/>
    <n v="25955.398127417266"/>
    <n v="26552.450547943925"/>
    <n v="27317.061898213091"/>
    <n v="28103.925218213568"/>
    <n v="28795.063809890245"/>
    <n v="29566.825502834152"/>
    <n v="30383.58864422674"/>
    <n v="31295.075364374992"/>
    <n v="23152.449633027292"/>
    <n v="31806.929759167"/>
    <n v="32418.376810781599"/>
    <n v="33214.732774289529"/>
    <n v="33781.928390355031"/>
    <n v="34351.525014303523"/>
    <n v="34893.545946682651"/>
    <n v="35587.681574865819"/>
    <n v="36302.018165253277"/>
    <n v="36929.453162557773"/>
    <n v="37630.080072360695"/>
    <n v="38371.560559182952"/>
    <n v="39199.033764374995"/>
    <n v="31806.929759167"/>
    <n v="39199.033764374995"/>
    <n v="39199.033764374995"/>
    <n v="39199.033764374995"/>
    <n v="39199.033764374995"/>
    <n v="39199.033764374995"/>
    <n v="39199.033764374995"/>
    <n v="39199.033764374995"/>
    <n v="39199.033764374995"/>
    <n v="39199.033764374995"/>
    <n v="39199.033764374995"/>
    <n v="39199.033764374995"/>
    <n v="39199.033764374995"/>
    <n v="39199.033764374995"/>
  </r>
  <r>
    <s v="DE Florida"/>
    <x v="32"/>
    <s v="Transmission"/>
    <s v="PEF Transmission Maintenance GG_SPP Veg 356"/>
    <s v="AFUDC Not Eligible"/>
    <s v="Recoverable"/>
    <s v="Florida SPP"/>
    <s v="Transmission"/>
    <s v="GG - Transmission Lines"/>
    <s v="DEF - SPP"/>
    <s v="PEF Transmission O/H Conduct.&amp; Devices 356.0 Veg SPP"/>
    <n v="0"/>
    <n v="0"/>
    <n v="0"/>
    <n v="0"/>
    <n v="0"/>
    <n v="0"/>
    <n v="0"/>
    <n v="0"/>
    <n v="0"/>
    <n v="0"/>
    <n v="0"/>
    <n v="0"/>
    <n v="0"/>
    <n v="212.078834946"/>
    <n v="456.31896949099996"/>
    <n v="701.64671284399992"/>
    <n v="946.96382137499995"/>
    <n v="1200.300958989"/>
    <n v="1453.6007206490001"/>
    <n v="1740.455371688"/>
    <n v="2044.0066910340001"/>
    <n v="2363.5026282120002"/>
    <n v="2699.7115333210004"/>
    <n v="3019.2250359150003"/>
    <n v="3239.9673274100001"/>
    <n v="212.078834946"/>
    <n v="3496.1826173230002"/>
    <n v="3791.9222598840001"/>
    <n v="4088.8875329830003"/>
    <n v="4385.8611351720001"/>
    <n v="4692.6501871259998"/>
    <n v="4999.4347507499997"/>
    <n v="5335.9285062709996"/>
    <n v="5689.1292172109997"/>
    <n v="6061.9418404819999"/>
    <n v="6451.4641880919999"/>
    <n v="6824.2837528029995"/>
    <n v="7091.0208146249997"/>
    <n v="3496.1826173230002"/>
    <n v="7317.0397822998684"/>
    <n v="7587.0357670953708"/>
    <n v="7938.6817715160751"/>
    <n v="8189.1376998371152"/>
    <n v="8440.6538385004187"/>
    <n v="8679.9934101461404"/>
    <n v="8986.5020964143478"/>
    <n v="9301.9308987739823"/>
    <n v="9578.9866627114425"/>
    <n v="9888.361696881535"/>
    <n v="10215.776398968297"/>
    <n v="10581.162810625003"/>
    <n v="7317.0397822998684"/>
    <n v="10845.27376348856"/>
    <n v="11160.773376407125"/>
    <n v="11571.683851105934"/>
    <n v="11864.350234638629"/>
    <n v="12158.255510493553"/>
    <n v="12437.932048155821"/>
    <n v="12796.098011057236"/>
    <n v="13164.687437019282"/>
    <n v="13488.436645161515"/>
    <n v="13849.95203436725"/>
    <n v="14232.547397222223"/>
    <n v="14659.514010625002"/>
    <n v="10845.27376348856"/>
    <n v="14899.281340931391"/>
    <n v="15185.700738090065"/>
    <n v="15558.736791480709"/>
    <n v="15824.427542618589"/>
    <n v="16091.242994952756"/>
    <n v="16345.141199694226"/>
    <n v="16670.294305994419"/>
    <n v="17004.910124399117"/>
    <n v="17298.818735471268"/>
    <n v="17627.012544909052"/>
    <n v="17974.343345637833"/>
    <n v="18361.955610625002"/>
    <n v="14899.281340931391"/>
    <n v="18361.955610625002"/>
    <n v="18361.955610625002"/>
    <n v="18361.955610625002"/>
    <n v="18361.955610625002"/>
    <n v="18361.955610625002"/>
    <n v="18361.955610625002"/>
    <n v="18361.955610625002"/>
    <n v="18361.955610625002"/>
    <n v="18361.955610625002"/>
    <n v="18361.955610625002"/>
    <n v="18361.955610625002"/>
    <n v="18361.955610625002"/>
    <n v="18361.955610625002"/>
  </r>
  <r>
    <s v="DE Florida"/>
    <x v="32"/>
    <s v="Transmission"/>
    <s v="PEF Transmission Maintenance HB"/>
    <s v="AFUDC Not Eligible"/>
    <s v="Maintenance"/>
    <s v="Maintenance"/>
    <s v="Transmis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48833.945459179995"/>
    <n v="48833.945459179995"/>
    <n v="48833.945459179995"/>
    <n v="55831.657649559995"/>
    <n v="55831.657649559995"/>
    <n v="55831.657649559995"/>
    <n v="63729.448529439993"/>
    <n v="63729.448529439993"/>
    <n v="63729.448529439993"/>
    <n v="70983.432571919999"/>
    <n v="0"/>
    <n v="70983.432571919999"/>
    <n v="70983.432571919999"/>
    <n v="80636.424248879994"/>
    <n v="80636.424248879994"/>
    <n v="80636.424248879994"/>
    <n v="99072.564211539997"/>
    <n v="99072.564211539997"/>
    <n v="99072.564211539997"/>
    <n v="127735.3907935"/>
    <n v="127735.3907935"/>
    <n v="127735.3907935"/>
    <n v="142091.79184336"/>
    <n v="70983.432571919999"/>
    <n v="142091.79184336"/>
    <n v="142091.79184336"/>
    <n v="149513.06677012949"/>
    <n v="149513.06677012949"/>
    <n v="149513.06677012949"/>
    <n v="163686.87607505888"/>
    <n v="163686.87607505888"/>
    <n v="163686.87607505888"/>
    <n v="185723.02024275297"/>
    <n v="185723.02024275297"/>
    <n v="185723.02024275297"/>
    <n v="196760.30304111759"/>
    <n v="142091.79184336"/>
    <n v="196760.30304111759"/>
    <n v="196760.30304111759"/>
    <n v="201065.0337903839"/>
    <n v="201065.0337903839"/>
    <n v="201065.0337903839"/>
    <n v="209286.59051092525"/>
    <n v="209286.59051092525"/>
    <n v="209286.59051092525"/>
    <n v="222068.7159987936"/>
    <n v="222068.7159987936"/>
    <n v="222068.7159987936"/>
    <n v="228470.92198116978"/>
    <n v="196760.30304111759"/>
    <n v="228470.92198116978"/>
    <n v="228470.92198116978"/>
    <n v="233719.14485359367"/>
    <n v="233719.14485359367"/>
    <n v="233719.14485359367"/>
    <n v="243742.66654191978"/>
    <n v="243742.66654191978"/>
    <n v="243742.66654191978"/>
    <n v="259326.32258244129"/>
    <n v="259326.32258244129"/>
    <n v="259326.32258244129"/>
    <n v="267131.7361691508"/>
    <n v="228470.92198116978"/>
    <n v="267131.7361691508"/>
    <n v="267131.7361691508"/>
    <n v="267131.7361691508"/>
    <n v="267131.7361691508"/>
    <n v="267131.7361691508"/>
    <n v="267131.7361691508"/>
    <n v="267131.7361691508"/>
    <n v="267131.7361691508"/>
    <n v="267131.7361691508"/>
    <n v="267131.7361691508"/>
    <n v="267131.7361691508"/>
    <n v="267131.7361691508"/>
    <n v="267131.7361691508"/>
  </r>
  <r>
    <s v="DE Florida"/>
    <x v="32"/>
    <s v="Transmission"/>
    <s v="PEF Transmission Maintenance HB - PS"/>
    <s v="AFUDC Not Eligible"/>
    <s v="Maintenance"/>
    <s v="Maintenance"/>
    <s v="Physical Security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35.7452194592661"/>
    <n v="0"/>
    <n v="9035.7452194592661"/>
    <n v="9035.7452194592661"/>
    <n v="9035.7452194592661"/>
    <n v="9035.7452194592661"/>
    <n v="9035.7452194592661"/>
    <n v="9035.7452194592661"/>
    <n v="9035.7452194592661"/>
    <n v="9035.7452194592661"/>
    <n v="9035.7452194592661"/>
    <n v="9035.7452194592661"/>
    <n v="9035.7452194592661"/>
    <n v="9035.7452194592661"/>
    <n v="9035.7452194592661"/>
    <n v="9035.7452194592661"/>
    <n v="9035.7452194592661"/>
    <n v="9035.7452194592661"/>
    <n v="9035.7452194592661"/>
    <n v="9035.7452194592661"/>
    <n v="9035.7452194592661"/>
    <n v="9035.7452194592661"/>
    <n v="9035.7452194592661"/>
    <n v="9035.7452194592661"/>
    <n v="9035.7452194592661"/>
    <n v="9035.7452194592661"/>
    <n v="9035.7452194592661"/>
    <n v="9035.7452194592661"/>
  </r>
  <r>
    <s v="DE Florida"/>
    <x v="32"/>
    <s v="Transmission"/>
    <s v="PEF Transmission Maintenance HB - STIP"/>
    <s v="AFUDC Not Eligible"/>
    <s v="Maintenance"/>
    <s v="Maintenance"/>
    <s v="Transmission"/>
    <s v="HB - Distribution Substation"/>
    <s v="~"/>
    <s v="PEF Distribution Station Equip 362.0"/>
    <n v="0"/>
    <n v="0"/>
    <n v="0"/>
    <n v="0"/>
    <n v="0"/>
    <n v="0"/>
    <n v="0"/>
    <n v="0"/>
    <n v="0"/>
    <n v="0"/>
    <n v="0"/>
    <n v="0"/>
    <n v="0"/>
    <n v="0"/>
    <n v="0"/>
    <n v="6821.6427120999997"/>
    <n v="6821.6427120999997"/>
    <n v="6821.6427120999997"/>
    <n v="9621.3289791999996"/>
    <n v="9621.3289791999996"/>
    <n v="9621.3289791999996"/>
    <n v="9948.8836845000005"/>
    <n v="9948.8836845000005"/>
    <n v="9948.8836845000005"/>
    <n v="10076.8345838"/>
    <n v="0"/>
    <n v="10076.8345838"/>
    <n v="10076.8345838"/>
    <n v="14729.4985087"/>
    <n v="14729.4985087"/>
    <n v="14729.4985087"/>
    <n v="19444.596393600001"/>
    <n v="19444.596393600001"/>
    <n v="19444.596393600001"/>
    <n v="24108.552583500001"/>
    <n v="24108.552583500001"/>
    <n v="24108.552583500001"/>
    <n v="28847.1417134"/>
    <n v="10076.8345838"/>
    <n v="28847.1417134"/>
    <n v="28847.1417134"/>
    <n v="33461.728595539098"/>
    <n v="33461.728595539098"/>
    <n v="33461.728595539098"/>
    <n v="37497.357997561667"/>
    <n v="37497.357997561667"/>
    <n v="37497.357997561667"/>
    <n v="42391.390969952263"/>
    <n v="42391.390969952263"/>
    <n v="42391.390969952263"/>
    <n v="47847.1417134"/>
    <n v="28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  <n v="47847.1417134"/>
  </r>
  <r>
    <s v="DE Florida"/>
    <x v="32"/>
    <s v="Transmission"/>
    <s v="PEF Transmission Maintenance HB SPP"/>
    <s v="AFUDC Not Eligible"/>
    <s v="Recoverable"/>
    <s v="Florida SPP"/>
    <s v="Transmission"/>
    <s v="HB - Distribution Substation"/>
    <s v="DEF - SPP"/>
    <s v="PEF Distribution Station Equip 362.0 SPP"/>
    <n v="0"/>
    <n v="0"/>
    <n v="0"/>
    <n v="0"/>
    <n v="0"/>
    <n v="0"/>
    <n v="0"/>
    <n v="0"/>
    <n v="0"/>
    <n v="0"/>
    <n v="0"/>
    <n v="0"/>
    <n v="0"/>
    <n v="646.4507625"/>
    <n v="1301.9350202999999"/>
    <n v="1961.2248237599999"/>
    <n v="2626.60466808"/>
    <n v="3295.5166765200001"/>
    <n v="3955.4121094800003"/>
    <n v="4622.9570830800003"/>
    <n v="5287.1667183"/>
    <n v="5953.9801539600003"/>
    <n v="6609.5501256000007"/>
    <n v="7264.1008693800004"/>
    <n v="7972.0330683000002"/>
    <n v="646.4507625"/>
    <n v="8725.4719623000001"/>
    <n v="9467.9343363000007"/>
    <n v="10220.0031903"/>
    <n v="10981.718172299999"/>
    <n v="11741.9108223"/>
    <n v="12498.1400163"/>
    <n v="13251.2772123"/>
    <n v="13995.986202299999"/>
    <n v="14751.567324299998"/>
    <n v="15512.907504299998"/>
    <n v="16275.077634299998"/>
    <n v="17041.054134299997"/>
    <n v="8725.4719623000001"/>
    <n v="18446.054134299997"/>
    <n v="19851.054134299997"/>
    <n v="21256.054134299997"/>
    <n v="22661.054134299997"/>
    <n v="24066.054134299997"/>
    <n v="25471.054134299997"/>
    <n v="26876.054134299997"/>
    <n v="28281.054134299997"/>
    <n v="29686.054134299997"/>
    <n v="31091.054134299997"/>
    <n v="32496.054134299997"/>
    <n v="33901.054134299993"/>
    <n v="18446.054134299997"/>
    <n v="35306.054134208236"/>
    <n v="36711.054134116479"/>
    <n v="38116.054134024722"/>
    <n v="39521.054133932965"/>
    <n v="40926.054133841208"/>
    <n v="42331.054133749451"/>
    <n v="43736.054133657693"/>
    <n v="45141.054133565936"/>
    <n v="46546.054133474179"/>
    <n v="47951.054133382422"/>
    <n v="49356.054133290665"/>
    <n v="50761.05413430003"/>
    <n v="35306.054134208236"/>
    <n v="51852.895039142015"/>
    <n v="53157.177876000584"/>
    <n v="54855.89146451265"/>
    <n v="56065.781192858172"/>
    <n v="57280.79253126734"/>
    <n v="58436.981930583905"/>
    <n v="59917.648464015809"/>
    <n v="61441.405839445411"/>
    <n v="62779.792697420598"/>
    <n v="64274.305838148255"/>
    <n v="65855.964086845444"/>
    <n v="67621.054134300022"/>
    <n v="51852.895039142015"/>
    <n v="67621.054134300022"/>
    <n v="67621.054134300022"/>
    <n v="67621.054134300022"/>
    <n v="67621.054134300022"/>
    <n v="67621.054134300022"/>
    <n v="67621.054134300022"/>
    <n v="67621.054134300022"/>
    <n v="67621.054134300022"/>
    <n v="67621.054134300022"/>
    <n v="67621.054134300022"/>
    <n v="67621.054134300022"/>
    <n v="67621.054134300022"/>
    <n v="67621.054134300022"/>
  </r>
  <r>
    <s v="DE Florida"/>
    <x v="32"/>
    <s v="Transmission"/>
    <s v="PEF Transmission Maintenance SA 2024-2025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01.9113395999998"/>
    <n v="0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  <n v="4001.9113395999998"/>
  </r>
  <r>
    <s v="DE Florida"/>
    <x v="32"/>
    <s v="Transmission"/>
    <s v="PEF Transmission Maintenance SA System Control Center"/>
    <s v="AFUDC Not Eligible"/>
    <s v="Maintenance"/>
    <s v="Maintenance"/>
    <s v="Transmission"/>
    <s v="SA - Gen. Bldg. &amp; Oper. Centers"/>
    <s v="~"/>
    <s v="PEF Transmission Energy Control Center 353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5"/>
    <n v="0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  <n v="0.45"/>
  </r>
  <r>
    <s v="DE Florida"/>
    <x v="32"/>
    <s v="Transmission"/>
    <s v="PEF Transmission Maintenance SB"/>
    <s v="AFUDC Not Eligible"/>
    <s v="Maintenance"/>
    <s v="Maintenance"/>
    <s v="Transmission"/>
    <s v="SB - General Land"/>
    <s v="~"/>
    <s v="PEF Distribution Easements 360.1"/>
    <n v="0"/>
    <n v="0"/>
    <n v="0"/>
    <n v="0"/>
    <n v="0"/>
    <n v="0"/>
    <n v="0"/>
    <n v="0"/>
    <n v="0"/>
    <n v="0"/>
    <n v="0"/>
    <n v="0"/>
    <n v="0"/>
    <n v="0"/>
    <n v="13.418513799999999"/>
    <n v="13.7365938"/>
    <n v="380.42798319999997"/>
    <n v="1114.6143622"/>
    <n v="1115.1830422"/>
    <n v="1115.7758122"/>
    <n v="1116.0819122"/>
    <n v="1116.0819122"/>
    <n v="1116.0819122"/>
    <n v="1116.0819122"/>
    <n v="1116.0819122"/>
    <n v="0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  <n v="1116.0819122"/>
  </r>
  <r>
    <s v="DE Florida"/>
    <x v="32"/>
    <s v="Transmission"/>
    <s v="PEF Transmission Maintenance TB"/>
    <s v="AFUDC Not Eligible"/>
    <s v="Maintenance"/>
    <s v="Maintenance"/>
    <s v="Transmission"/>
    <s v="TB - Equipment &amp; Tools"/>
    <s v="~"/>
    <s v="PEF Distribution General Plant Stores Equip 393.0"/>
    <n v="0"/>
    <n v="0"/>
    <n v="0"/>
    <n v="0"/>
    <n v="0"/>
    <n v="0"/>
    <n v="0"/>
    <n v="0"/>
    <n v="0"/>
    <n v="0"/>
    <n v="0"/>
    <n v="0"/>
    <n v="0"/>
    <n v="113.49997"/>
    <n v="227.10453000000001"/>
    <n v="340.83893999999998"/>
    <n v="454.95938000000001"/>
    <n v="568.80889999999999"/>
    <n v="682.73580000000004"/>
    <n v="796.33096"/>
    <n v="909.61489000000006"/>
    <n v="1023.25701"/>
    <n v="1136.73305"/>
    <n v="1250.0607199999999"/>
    <n v="1363.1444799999999"/>
    <n v="113.49997"/>
    <n v="1645.9504299999999"/>
    <n v="1928.1406999999999"/>
    <n v="2211.2001700000001"/>
    <n v="2495.40663"/>
    <n v="2778.9005499999998"/>
    <n v="3063.0946399999998"/>
    <n v="3345.98729"/>
    <n v="3627.86573"/>
    <n v="3911.1835700000001"/>
    <n v="4194.6492399999997"/>
    <n v="4478.1703799999996"/>
    <n v="4761.4909199999993"/>
    <n v="1645.9504299999999"/>
    <n v="4881.8911699435803"/>
    <n v="5002.2914198871613"/>
    <n v="5122.6916698307423"/>
    <n v="5243.0919197743233"/>
    <n v="5363.4921697179043"/>
    <n v="5483.8924196614853"/>
    <n v="5604.2926696050663"/>
    <n v="5724.6929195486473"/>
    <n v="5845.0931694922283"/>
    <n v="5965.4934194358093"/>
    <n v="6085.8936693793903"/>
    <n v="6206.2939199999964"/>
    <n v="4881.8911699435803"/>
    <n v="6330.3061699629707"/>
    <n v="6454.3184199259449"/>
    <n v="6578.3306698889191"/>
    <n v="6702.3429198518934"/>
    <n v="6826.3551698148676"/>
    <n v="6950.3674197778419"/>
    <n v="7074.3796697408161"/>
    <n v="7198.3919197037903"/>
    <n v="7322.4041696667646"/>
    <n v="7446.4164196297388"/>
    <n v="7570.428669592713"/>
    <n v="7694.4409199999918"/>
    <n v="6330.3061699629707"/>
    <n v="7818.4531700774196"/>
    <n v="7942.4654201548474"/>
    <n v="8066.4776702322752"/>
    <n v="8190.4899203097029"/>
    <n v="8314.5021703871298"/>
    <n v="8438.5144204645567"/>
    <n v="8562.5266705419835"/>
    <n v="8686.5389206194104"/>
    <n v="8810.5511706968373"/>
    <n v="8934.5634207742642"/>
    <n v="9058.575670851691"/>
    <n v="9182.5879199999872"/>
    <n v="7818.4531700774196"/>
    <n v="9182.5879199999872"/>
    <n v="9182.5879199999872"/>
    <n v="9182.5879199999872"/>
    <n v="9182.5879199999872"/>
    <n v="9182.5879199999872"/>
    <n v="9182.5879199999872"/>
    <n v="9182.5879199999872"/>
    <n v="9182.5879199999872"/>
    <n v="9182.5879199999872"/>
    <n v="9182.5879199999872"/>
    <n v="9182.5879199999872"/>
    <n v="9182.5879199999872"/>
    <n v="9182.5879199999872"/>
  </r>
  <r>
    <s v="DE Florida"/>
    <x v="32"/>
    <s v="Transmission"/>
    <s v="PEF Transmission Maintenance TB Matting"/>
    <s v="AFUDC Not Eligible"/>
    <s v="Maintenance"/>
    <s v="Maintenance"/>
    <s v="Transmission"/>
    <s v="TB - Equipment &amp; Tools"/>
    <s v="~"/>
    <s v="PEF Distribution Gen. Plant Tool Shop/Gar. Eq. -New- 394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0.44120880000003"/>
    <n v="840.0495476000001"/>
    <n v="1260.8336964"/>
    <n v="1683.1694252"/>
    <n v="2104.5412740000002"/>
    <n v="2526.8602628000003"/>
    <n v="2947.4187516000002"/>
    <n v="3366.6052704000003"/>
    <n v="3787.7389292000003"/>
    <n v="4209.0725480000001"/>
    <n v="4630.4812167999999"/>
    <n v="5051.6185255999999"/>
    <n v="420.44120880000003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  <n v="5051.6185255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B4752B4-4A98-4AD4-BE52-DFAAA867319B}" name="PivotTable2" cacheId="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D6:I8" firstHeaderRow="0" firstDataRow="1" firstDataCol="1"/>
  <pivotFields count="96">
    <pivotField showAll="0"/>
    <pivotField axis="axisRow" showAll="0">
      <items count="3">
        <item x="0"/>
        <item h="1" x="1"/>
        <item t="default"/>
      </items>
    </pivotField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</pivotFields>
  <rowFields count="1">
    <field x="1"/>
  </rowFields>
  <rowItems count="2">
    <i>
      <x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2023" fld="17" baseField="0" baseItem="0"/>
    <dataField name="Sum of 2024" fld="30" baseField="0" baseItem="0"/>
    <dataField name="Sum of 2025" fld="43" baseField="0" baseItem="0"/>
    <dataField name="Sum of 2026" fld="56" baseField="0" baseItem="0"/>
    <dataField name="Sum of 2027" fld="69" baseField="0" baseItem="0"/>
  </dataFields>
  <formats count="1">
    <format dxfId="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F094D3-76B2-41C4-AD50-822CF3439E4D}" name="PivotTable1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E5" firstHeaderRow="0" firstDataRow="1" firstDataCol="1"/>
  <pivotFields count="102">
    <pivotField showAll="0"/>
    <pivotField axis="axisRow" showAll="0">
      <items count="34"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</pivotFields>
  <rowFields count="1">
    <field x="1"/>
  </rowFields>
  <rowItems count="2">
    <i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2024" fld="49" baseField="0" baseItem="0"/>
    <dataField name="Sum of 2025" fld="62" baseField="0" baseItem="0"/>
    <dataField name="Sum of 2026" fld="75" baseField="0" baseItem="0"/>
    <dataField name="Sum of 2027" fld="88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E1FC9-8335-42E5-9943-D8084519561D}">
  <sheetPr codeName="Sheet27"/>
  <dimension ref="A2:Q90"/>
  <sheetViews>
    <sheetView tabSelected="1" view="pageBreakPreview" zoomScale="90" zoomScaleNormal="100" zoomScaleSheetLayoutView="90" workbookViewId="0">
      <selection activeCell="D22" sqref="D22"/>
    </sheetView>
  </sheetViews>
  <sheetFormatPr defaultColWidth="9.109375" defaultRowHeight="13.8"/>
  <cols>
    <col min="1" max="1" width="4.77734375" style="2" customWidth="1"/>
    <col min="2" max="2" width="52.109375" style="2" customWidth="1"/>
    <col min="3" max="3" width="9.77734375" style="2" customWidth="1"/>
    <col min="4" max="11" width="13.6640625" style="2" customWidth="1"/>
    <col min="12" max="12" width="9.109375" style="2"/>
    <col min="13" max="13" width="34" style="2" customWidth="1"/>
    <col min="14" max="14" width="30.109375" style="2" customWidth="1"/>
    <col min="15" max="16384" width="9.109375" style="2"/>
  </cols>
  <sheetData>
    <row r="2" spans="1:11">
      <c r="A2" s="1" t="s">
        <v>0</v>
      </c>
      <c r="D2" s="136" t="s">
        <v>1</v>
      </c>
      <c r="E2" s="136"/>
      <c r="F2" s="136"/>
      <c r="G2" s="136"/>
      <c r="H2" s="1"/>
      <c r="I2" s="235"/>
      <c r="K2" s="136" t="s">
        <v>2</v>
      </c>
    </row>
    <row r="3" spans="1:11">
      <c r="B3" s="107"/>
      <c r="C3" s="103"/>
      <c r="D3" s="103"/>
      <c r="E3" s="103"/>
      <c r="F3" s="104"/>
      <c r="G3" s="104"/>
      <c r="H3" s="104"/>
      <c r="I3" s="104"/>
      <c r="J3" s="104"/>
      <c r="K3" s="89"/>
    </row>
    <row r="4" spans="1:11">
      <c r="A4" s="98"/>
      <c r="B4" s="98"/>
      <c r="C4" s="105"/>
      <c r="D4" s="105"/>
      <c r="E4" s="105"/>
      <c r="F4" s="106"/>
      <c r="G4" s="106"/>
      <c r="H4" s="106"/>
      <c r="I4" s="4" t="s">
        <v>6</v>
      </c>
      <c r="J4" s="106"/>
      <c r="K4" s="106"/>
    </row>
    <row r="5" spans="1:11">
      <c r="A5" s="2" t="s">
        <v>3</v>
      </c>
      <c r="B5" s="5"/>
      <c r="C5" s="3" t="s">
        <v>4</v>
      </c>
      <c r="D5" s="253" t="s">
        <v>5</v>
      </c>
      <c r="E5" s="253"/>
      <c r="F5" s="253"/>
      <c r="G5" s="253"/>
      <c r="H5" s="6" t="s">
        <v>444</v>
      </c>
      <c r="I5" s="7" t="s">
        <v>132</v>
      </c>
      <c r="J5" s="5"/>
      <c r="K5" s="8">
        <v>46752</v>
      </c>
    </row>
    <row r="6" spans="1:11">
      <c r="B6" s="5"/>
      <c r="C6" s="5"/>
      <c r="D6" s="253"/>
      <c r="E6" s="253"/>
      <c r="F6" s="253"/>
      <c r="G6" s="253"/>
      <c r="H6" s="6" t="s">
        <v>444</v>
      </c>
      <c r="I6" s="7" t="s">
        <v>7</v>
      </c>
      <c r="J6" s="8"/>
      <c r="K6" s="8">
        <v>46387</v>
      </c>
    </row>
    <row r="7" spans="1:11">
      <c r="A7" s="2" t="s">
        <v>8</v>
      </c>
      <c r="B7" s="108"/>
      <c r="C7" s="108"/>
      <c r="D7" s="253"/>
      <c r="E7" s="253"/>
      <c r="F7" s="253"/>
      <c r="G7" s="253"/>
      <c r="H7" s="6" t="s">
        <v>444</v>
      </c>
      <c r="I7" s="7" t="s">
        <v>9</v>
      </c>
      <c r="J7" s="8"/>
      <c r="K7" s="8">
        <v>46022</v>
      </c>
    </row>
    <row r="8" spans="1:11">
      <c r="A8" s="9"/>
      <c r="D8" s="27"/>
      <c r="E8" s="27"/>
      <c r="F8" s="27"/>
      <c r="G8" s="6"/>
      <c r="H8" s="6" t="s">
        <v>444</v>
      </c>
      <c r="I8" s="7" t="s">
        <v>133</v>
      </c>
      <c r="J8" s="8"/>
      <c r="K8" s="8">
        <v>45657</v>
      </c>
    </row>
    <row r="9" spans="1:11">
      <c r="A9" s="2" t="s">
        <v>854</v>
      </c>
      <c r="D9" s="27"/>
      <c r="E9" s="27"/>
      <c r="F9" s="27"/>
      <c r="G9" s="6"/>
      <c r="H9" s="6" t="s">
        <v>444</v>
      </c>
      <c r="I9" s="7" t="s">
        <v>134</v>
      </c>
      <c r="J9" s="8"/>
      <c r="K9" s="8">
        <v>45291</v>
      </c>
    </row>
    <row r="10" spans="1:11">
      <c r="D10" s="19"/>
      <c r="E10" s="19"/>
      <c r="F10" s="19"/>
      <c r="G10" s="6"/>
      <c r="H10" s="6"/>
      <c r="I10" s="7"/>
      <c r="J10" s="8"/>
      <c r="K10" s="8"/>
    </row>
    <row r="11" spans="1:11">
      <c r="D11" s="19"/>
      <c r="E11" s="10" t="s">
        <v>10</v>
      </c>
      <c r="F11" s="19"/>
      <c r="G11" s="6"/>
      <c r="H11" s="6"/>
      <c r="I11" s="7" t="s">
        <v>855</v>
      </c>
      <c r="J11" s="8"/>
      <c r="K11" s="8"/>
    </row>
    <row r="12" spans="1:11">
      <c r="D12" s="19"/>
      <c r="F12" s="6"/>
      <c r="G12" s="6"/>
      <c r="H12" s="6"/>
      <c r="I12" s="25"/>
      <c r="J12" s="26"/>
      <c r="K12" s="26"/>
    </row>
    <row r="13" spans="1:11">
      <c r="A13" s="11"/>
      <c r="B13" s="111">
        <v>-1</v>
      </c>
      <c r="C13" s="112"/>
      <c r="D13" s="112">
        <f>+B13-1</f>
        <v>-2</v>
      </c>
      <c r="E13" s="112">
        <f t="shared" ref="E13:K13" si="0">+D13-1</f>
        <v>-3</v>
      </c>
      <c r="F13" s="112">
        <f t="shared" si="0"/>
        <v>-4</v>
      </c>
      <c r="G13" s="112">
        <f t="shared" si="0"/>
        <v>-5</v>
      </c>
      <c r="H13" s="112">
        <f t="shared" si="0"/>
        <v>-6</v>
      </c>
      <c r="I13" s="112">
        <f t="shared" si="0"/>
        <v>-7</v>
      </c>
      <c r="J13" s="112">
        <f t="shared" si="0"/>
        <v>-8</v>
      </c>
      <c r="K13" s="112">
        <f t="shared" si="0"/>
        <v>-9</v>
      </c>
    </row>
    <row r="14" spans="1:11">
      <c r="A14" s="13" t="s">
        <v>11</v>
      </c>
      <c r="B14" s="12"/>
      <c r="C14" s="34"/>
      <c r="D14" s="117">
        <v>2023</v>
      </c>
      <c r="E14" s="117">
        <v>2024</v>
      </c>
      <c r="F14" s="13">
        <v>2025</v>
      </c>
      <c r="G14" s="13">
        <v>2025</v>
      </c>
      <c r="H14" s="13">
        <v>2026</v>
      </c>
      <c r="I14" s="13">
        <v>2026</v>
      </c>
      <c r="J14" s="13">
        <v>2027</v>
      </c>
      <c r="K14" s="13">
        <v>2027</v>
      </c>
    </row>
    <row r="15" spans="1:11">
      <c r="A15" s="117" t="s">
        <v>12</v>
      </c>
      <c r="B15" s="117"/>
      <c r="C15" s="117"/>
      <c r="D15" s="236" t="s">
        <v>2991</v>
      </c>
      <c r="E15" s="236" t="s">
        <v>2992</v>
      </c>
      <c r="F15" s="117" t="s">
        <v>13</v>
      </c>
      <c r="G15" s="117" t="s">
        <v>14</v>
      </c>
      <c r="H15" s="117" t="s">
        <v>13</v>
      </c>
      <c r="I15" s="117" t="s">
        <v>14</v>
      </c>
      <c r="J15" s="117" t="s">
        <v>13</v>
      </c>
      <c r="K15" s="117" t="s">
        <v>14</v>
      </c>
    </row>
    <row r="16" spans="1:11">
      <c r="A16" s="14"/>
      <c r="B16" s="14"/>
      <c r="C16" s="14"/>
      <c r="D16" s="14" t="s">
        <v>2990</v>
      </c>
      <c r="E16" s="14" t="s">
        <v>2990</v>
      </c>
      <c r="F16" s="14" t="s">
        <v>2989</v>
      </c>
      <c r="G16" s="14" t="s">
        <v>2989</v>
      </c>
      <c r="H16" s="14" t="s">
        <v>2989</v>
      </c>
      <c r="I16" s="14" t="s">
        <v>2989</v>
      </c>
      <c r="J16" s="14" t="s">
        <v>2989</v>
      </c>
      <c r="K16" s="14" t="s">
        <v>2989</v>
      </c>
    </row>
    <row r="17" spans="1:17">
      <c r="A17" s="117"/>
      <c r="B17" s="117"/>
      <c r="C17" s="117"/>
      <c r="D17" s="117"/>
      <c r="E17" s="117"/>
      <c r="F17" s="117"/>
      <c r="G17" s="117"/>
      <c r="H17" s="117"/>
      <c r="I17" s="117"/>
      <c r="J17" s="117"/>
      <c r="K17" s="117"/>
    </row>
    <row r="18" spans="1:17">
      <c r="A18" s="15">
        <v>1</v>
      </c>
      <c r="B18" s="28" t="s">
        <v>15</v>
      </c>
      <c r="C18" s="24"/>
      <c r="D18" s="24"/>
      <c r="E18" s="23"/>
      <c r="F18" s="24"/>
      <c r="G18" s="18"/>
      <c r="H18" s="18"/>
      <c r="I18" s="18"/>
      <c r="J18" s="18"/>
      <c r="K18" s="18"/>
    </row>
    <row r="19" spans="1:17">
      <c r="A19" s="15">
        <f t="shared" ref="A19:A37" si="1">A18+1</f>
        <v>2</v>
      </c>
      <c r="B19" s="29" t="s">
        <v>16</v>
      </c>
      <c r="C19" s="94"/>
      <c r="D19" s="94">
        <f>Calculations!C23</f>
        <v>4.1328179130220271</v>
      </c>
      <c r="E19" s="94">
        <f>Calculations!D23</f>
        <v>3.7400780513600225</v>
      </c>
      <c r="F19" s="94">
        <f>Calculations!E23</f>
        <v>3.2189110675769741</v>
      </c>
      <c r="G19" s="94">
        <f>Calculations!F23</f>
        <v>4.5129150252357215</v>
      </c>
      <c r="H19" s="94">
        <f>Calculations!G23</f>
        <v>2.9732961048712081</v>
      </c>
      <c r="I19" s="94">
        <f>Calculations!H23</f>
        <v>4.3724353260546005</v>
      </c>
      <c r="J19" s="94">
        <f>Calculations!I23</f>
        <v>2.7228288514796199</v>
      </c>
      <c r="K19" s="94">
        <f>Calculations!J23</f>
        <v>4.2597615726085429</v>
      </c>
    </row>
    <row r="20" spans="1:17">
      <c r="A20" s="15">
        <f t="shared" si="1"/>
        <v>3</v>
      </c>
      <c r="B20" s="29" t="s">
        <v>17</v>
      </c>
      <c r="C20" s="94"/>
      <c r="D20" s="94">
        <f>Calculations!C24</f>
        <v>4.0817897996847741</v>
      </c>
      <c r="E20" s="94">
        <f>Calculations!D24</f>
        <v>3.6961848618978634</v>
      </c>
      <c r="F20" s="94">
        <f>Calculations!E24</f>
        <v>3.2020420906451581</v>
      </c>
      <c r="G20" s="94">
        <f>Calculations!F24</f>
        <v>4.4960460483039046</v>
      </c>
      <c r="H20" s="94">
        <f>Calculations!G24</f>
        <v>2.9649071337392376</v>
      </c>
      <c r="I20" s="94">
        <f>Calculations!H24</f>
        <v>4.3640463549226309</v>
      </c>
      <c r="J20" s="94">
        <f>Calculations!I24</f>
        <v>2.716367858971279</v>
      </c>
      <c r="K20" s="94">
        <f>Calculations!J24</f>
        <v>4.2533005801002028</v>
      </c>
    </row>
    <row r="21" spans="1:17">
      <c r="A21" s="15">
        <f t="shared" si="1"/>
        <v>4</v>
      </c>
      <c r="B21" s="29" t="s">
        <v>18</v>
      </c>
      <c r="C21" s="95"/>
      <c r="D21" s="95">
        <f>Calculations!C25</f>
        <v>1.9038465783756252E-2</v>
      </c>
      <c r="E21" s="95">
        <f>Calculations!D25</f>
        <v>1.8349911101864808E-2</v>
      </c>
      <c r="F21" s="95">
        <f>Calculations!E25</f>
        <v>8.5245382844772316E-3</v>
      </c>
      <c r="G21" s="95">
        <f>Calculations!F25</f>
        <v>5.5900432506607086E-3</v>
      </c>
      <c r="H21" s="95">
        <f>Calculations!G25</f>
        <v>4.5714209784894592E-3</v>
      </c>
      <c r="I21" s="95">
        <f>Calculations!H25</f>
        <v>2.8359569789305175E-3</v>
      </c>
      <c r="J21" s="95">
        <f>Calculations!I25</f>
        <v>3.8914939693133104E-3</v>
      </c>
      <c r="K21" s="95">
        <f>Calculations!J25</f>
        <v>2.2323924927377492E-3</v>
      </c>
    </row>
    <row r="22" spans="1:17">
      <c r="A22" s="15">
        <f t="shared" si="1"/>
        <v>5</v>
      </c>
      <c r="B22" s="29" t="s">
        <v>19</v>
      </c>
      <c r="C22" s="96"/>
      <c r="D22" s="96">
        <f>Calculations!C37</f>
        <v>0.95253344167379173</v>
      </c>
      <c r="E22" s="96">
        <f>Calculations!D37</f>
        <v>0.66630547156164233</v>
      </c>
      <c r="F22" s="96">
        <f>Calculations!E37</f>
        <v>0.60013765891798754</v>
      </c>
      <c r="G22" s="96">
        <f>Calculations!F37</f>
        <v>0.75718380202312974</v>
      </c>
      <c r="H22" s="96">
        <f>Calculations!G37</f>
        <v>0.77756564844703879</v>
      </c>
      <c r="I22" s="96">
        <f>Calculations!H37</f>
        <v>0.97112245865043112</v>
      </c>
      <c r="J22" s="96">
        <f>Calculations!I37</f>
        <v>0.83501148511542012</v>
      </c>
      <c r="K22" s="96">
        <f>Calculations!J37</f>
        <v>1.0691385753693234</v>
      </c>
    </row>
    <row r="23" spans="1:17">
      <c r="A23" s="15">
        <f t="shared" si="1"/>
        <v>6</v>
      </c>
      <c r="B23" s="20"/>
      <c r="C23" s="21"/>
      <c r="D23" s="21"/>
      <c r="E23" s="21"/>
      <c r="F23" s="21"/>
      <c r="G23" s="21"/>
      <c r="H23" s="21"/>
      <c r="I23" s="21"/>
      <c r="J23" s="21"/>
      <c r="K23" s="21"/>
    </row>
    <row r="24" spans="1:17">
      <c r="A24" s="15">
        <f t="shared" si="1"/>
        <v>7</v>
      </c>
      <c r="B24" s="20" t="s">
        <v>21</v>
      </c>
      <c r="C24" s="113"/>
      <c r="D24" s="113">
        <f>Calculations!C19</f>
        <v>1685217.9678400001</v>
      </c>
      <c r="E24" s="113">
        <f>Calculations!D19</f>
        <v>1618238.0901852956</v>
      </c>
      <c r="F24" s="113">
        <f>Calculations!E19</f>
        <v>1476232.4099776642</v>
      </c>
      <c r="G24" s="113">
        <f>Calculations!F19</f>
        <v>2069678.6223246064</v>
      </c>
      <c r="H24" s="113">
        <f>Calculations!G19</f>
        <v>1469171.4281653776</v>
      </c>
      <c r="I24" s="113">
        <f>Calculations!H19</f>
        <v>2160517.0914582163</v>
      </c>
      <c r="J24" s="113">
        <f>Calculations!I19</f>
        <v>1452613.4061444048</v>
      </c>
      <c r="K24" s="113">
        <f>Calculations!J19</f>
        <v>2272558.1022058805</v>
      </c>
      <c r="O24" s="22"/>
      <c r="P24" s="22"/>
      <c r="Q24" s="22"/>
    </row>
    <row r="25" spans="1:17">
      <c r="A25" s="15">
        <f t="shared" si="1"/>
        <v>8</v>
      </c>
      <c r="C25" s="114"/>
      <c r="D25" s="114"/>
      <c r="E25" s="114"/>
      <c r="F25" s="114"/>
      <c r="G25" s="114"/>
      <c r="H25" s="114"/>
      <c r="I25" s="114"/>
      <c r="J25" s="114"/>
      <c r="K25" s="114"/>
    </row>
    <row r="26" spans="1:17">
      <c r="A26" s="15">
        <f t="shared" si="1"/>
        <v>9</v>
      </c>
      <c r="B26" s="20" t="s">
        <v>22</v>
      </c>
      <c r="C26" s="113"/>
      <c r="D26" s="113">
        <f>+Calculations!C20</f>
        <v>1664410.4957300001</v>
      </c>
      <c r="E26" s="113">
        <f>+Calculations!D20</f>
        <v>1599246.6065552796</v>
      </c>
      <c r="F26" s="113">
        <f>+Calculations!E20</f>
        <v>1468496.088610868</v>
      </c>
      <c r="G26" s="113">
        <f>+Calculations!F20</f>
        <v>2061942.3009578101</v>
      </c>
      <c r="H26" s="113">
        <f>+Calculations!G20</f>
        <v>1465026.2518142557</v>
      </c>
      <c r="I26" s="113">
        <f>+Calculations!H20</f>
        <v>2156371.9151070947</v>
      </c>
      <c r="J26" s="113">
        <f>+Calculations!I20</f>
        <v>1449166.5041000422</v>
      </c>
      <c r="K26" s="113">
        <f>+Calculations!J20</f>
        <v>2269111.2001615181</v>
      </c>
    </row>
    <row r="27" spans="1:17">
      <c r="A27" s="15">
        <f t="shared" si="1"/>
        <v>10</v>
      </c>
      <c r="B27" s="20"/>
      <c r="C27" s="24"/>
      <c r="D27" s="24"/>
      <c r="E27" s="24"/>
      <c r="F27" s="24"/>
      <c r="G27" s="24"/>
      <c r="H27" s="24"/>
      <c r="I27" s="24"/>
      <c r="J27" s="24"/>
      <c r="K27" s="24"/>
    </row>
    <row r="28" spans="1:17">
      <c r="A28" s="15">
        <f t="shared" si="1"/>
        <v>11</v>
      </c>
      <c r="B28" s="28" t="s">
        <v>23</v>
      </c>
      <c r="C28" s="21"/>
      <c r="D28" s="21"/>
      <c r="E28" s="21"/>
      <c r="F28" s="21"/>
      <c r="G28" s="21"/>
      <c r="H28" s="21"/>
      <c r="I28" s="21"/>
      <c r="J28" s="21"/>
      <c r="K28" s="21"/>
    </row>
    <row r="29" spans="1:17">
      <c r="A29" s="15">
        <f t="shared" si="1"/>
        <v>12</v>
      </c>
      <c r="B29" s="29" t="s">
        <v>24</v>
      </c>
      <c r="C29" s="97"/>
      <c r="D29" s="97">
        <f>Calculations!C15</f>
        <v>402030.81056999997</v>
      </c>
      <c r="E29" s="97">
        <f>Calculations!D15</f>
        <v>427423.20611893304</v>
      </c>
      <c r="F29" s="97">
        <f>Calculations!E15</f>
        <v>456474.07535398001</v>
      </c>
      <c r="G29" s="97">
        <f>Calculations!F15</f>
        <v>456474.07535398001</v>
      </c>
      <c r="H29" s="97">
        <f>Calculations!G15</f>
        <v>492979.509133482</v>
      </c>
      <c r="I29" s="97">
        <f>Calculations!H15</f>
        <v>492979.509133482</v>
      </c>
      <c r="J29" s="97">
        <f>Calculations!I15</f>
        <v>532540.62121098198</v>
      </c>
      <c r="K29" s="97">
        <f>Calculations!J15</f>
        <v>532540.62121098198</v>
      </c>
    </row>
    <row r="30" spans="1:17">
      <c r="A30" s="15">
        <f t="shared" si="1"/>
        <v>13</v>
      </c>
      <c r="B30" s="29" t="s">
        <v>25</v>
      </c>
      <c r="C30" s="97"/>
      <c r="D30" s="97">
        <v>91208.88777220028</v>
      </c>
      <c r="E30" s="97">
        <v>73678.5812604003</v>
      </c>
      <c r="F30" s="97">
        <v>69565.506913300283</v>
      </c>
      <c r="G30" s="97">
        <f>+F30</f>
        <v>69565.506913300283</v>
      </c>
      <c r="H30" s="97">
        <v>70949.764694500191</v>
      </c>
      <c r="I30" s="97">
        <f>+H30</f>
        <v>70949.764694500191</v>
      </c>
      <c r="J30" s="97">
        <v>41270.695351799994</v>
      </c>
      <c r="K30" s="97">
        <f>+J30</f>
        <v>41270.695351799994</v>
      </c>
    </row>
    <row r="31" spans="1:17">
      <c r="A31" s="15">
        <f t="shared" si="1"/>
        <v>14</v>
      </c>
      <c r="B31" s="29" t="s">
        <v>26</v>
      </c>
      <c r="C31" s="88"/>
      <c r="D31" s="88" t="s">
        <v>20</v>
      </c>
      <c r="E31" s="88" t="s">
        <v>20</v>
      </c>
      <c r="F31" s="88" t="s">
        <v>20</v>
      </c>
      <c r="G31" s="88" t="s">
        <v>20</v>
      </c>
      <c r="H31" s="88" t="s">
        <v>20</v>
      </c>
      <c r="I31" s="88" t="s">
        <v>20</v>
      </c>
      <c r="J31" s="88" t="s">
        <v>20</v>
      </c>
      <c r="K31" s="88" t="s">
        <v>20</v>
      </c>
    </row>
    <row r="32" spans="1:17">
      <c r="A32" s="15">
        <f t="shared" si="1"/>
        <v>15</v>
      </c>
      <c r="B32" s="29" t="s">
        <v>27</v>
      </c>
      <c r="C32" s="88"/>
      <c r="D32" s="88" t="s">
        <v>20</v>
      </c>
      <c r="E32" s="88" t="s">
        <v>20</v>
      </c>
      <c r="F32" s="88" t="s">
        <v>20</v>
      </c>
      <c r="G32" s="88" t="s">
        <v>20</v>
      </c>
      <c r="H32" s="88" t="s">
        <v>20</v>
      </c>
      <c r="I32" s="88" t="s">
        <v>20</v>
      </c>
      <c r="J32" s="88" t="s">
        <v>20</v>
      </c>
      <c r="K32" s="88" t="s">
        <v>20</v>
      </c>
    </row>
    <row r="33" spans="1:11" ht="14.4" thickBot="1">
      <c r="A33" s="15">
        <f t="shared" si="1"/>
        <v>16</v>
      </c>
      <c r="B33" s="30" t="s">
        <v>449</v>
      </c>
      <c r="C33" s="1"/>
      <c r="D33" s="33">
        <f t="shared" ref="D33:K33" si="2">SUM(D29:D30)</f>
        <v>493239.69834220025</v>
      </c>
      <c r="E33" s="33">
        <f t="shared" si="2"/>
        <v>501101.78737933334</v>
      </c>
      <c r="F33" s="33">
        <f t="shared" si="2"/>
        <v>526039.58226728032</v>
      </c>
      <c r="G33" s="33">
        <f t="shared" si="2"/>
        <v>526039.58226728032</v>
      </c>
      <c r="H33" s="33">
        <f t="shared" si="2"/>
        <v>563929.27382798214</v>
      </c>
      <c r="I33" s="33">
        <f t="shared" si="2"/>
        <v>563929.27382798214</v>
      </c>
      <c r="J33" s="33">
        <f t="shared" si="2"/>
        <v>573811.31656278193</v>
      </c>
      <c r="K33" s="33">
        <f t="shared" si="2"/>
        <v>573811.31656278193</v>
      </c>
    </row>
    <row r="34" spans="1:11" ht="14.4" thickTop="1">
      <c r="A34" s="15">
        <f t="shared" si="1"/>
        <v>17</v>
      </c>
    </row>
    <row r="35" spans="1:11">
      <c r="A35" s="15">
        <f t="shared" si="1"/>
        <v>18</v>
      </c>
      <c r="B35" s="28" t="s">
        <v>28</v>
      </c>
      <c r="C35" s="18"/>
      <c r="D35" s="18"/>
      <c r="E35" s="16"/>
      <c r="F35" s="16"/>
      <c r="G35" s="16"/>
      <c r="H35" s="16"/>
      <c r="J35" s="16"/>
    </row>
    <row r="36" spans="1:11">
      <c r="A36" s="15">
        <f t="shared" si="1"/>
        <v>19</v>
      </c>
      <c r="B36" s="29" t="s">
        <v>447</v>
      </c>
      <c r="C36" s="87"/>
      <c r="D36" s="87">
        <f>D24/D33</f>
        <v>3.4166308460249444</v>
      </c>
      <c r="E36" s="87">
        <f t="shared" ref="E36:K36" si="3">E24/E33</f>
        <v>3.2293600440907859</v>
      </c>
      <c r="F36" s="87">
        <f t="shared" si="3"/>
        <v>2.8063143150083176</v>
      </c>
      <c r="G36" s="87">
        <f t="shared" si="3"/>
        <v>3.9344541591415916</v>
      </c>
      <c r="H36" s="87">
        <f t="shared" si="3"/>
        <v>2.6052405795367974</v>
      </c>
      <c r="I36" s="87">
        <f t="shared" si="3"/>
        <v>3.8311844972907871</v>
      </c>
      <c r="J36" s="87">
        <f t="shared" si="3"/>
        <v>2.5315175288730494</v>
      </c>
      <c r="K36" s="87">
        <f t="shared" si="3"/>
        <v>3.9604623272661352</v>
      </c>
    </row>
    <row r="37" spans="1:11">
      <c r="A37" s="15">
        <f t="shared" si="1"/>
        <v>20</v>
      </c>
      <c r="B37" s="29" t="s">
        <v>448</v>
      </c>
      <c r="C37" s="87"/>
      <c r="D37" s="87">
        <f>D26/D33</f>
        <v>3.3744455308933059</v>
      </c>
      <c r="E37" s="87">
        <f t="shared" ref="E37:K37" si="4">E26/E33</f>
        <v>3.1914605911087124</v>
      </c>
      <c r="F37" s="87">
        <f t="shared" si="4"/>
        <v>2.7916075864130052</v>
      </c>
      <c r="G37" s="87">
        <f t="shared" si="4"/>
        <v>3.9197474305462792</v>
      </c>
      <c r="H37" s="87">
        <f t="shared" si="4"/>
        <v>2.5978900543140435</v>
      </c>
      <c r="I37" s="87">
        <f t="shared" si="4"/>
        <v>3.8238339720680337</v>
      </c>
      <c r="J37" s="87">
        <f t="shared" si="4"/>
        <v>2.5255104984348731</v>
      </c>
      <c r="K37" s="87">
        <f t="shared" si="4"/>
        <v>3.9544552968279594</v>
      </c>
    </row>
    <row r="38" spans="1:11">
      <c r="A38" s="15"/>
      <c r="B38" s="32"/>
      <c r="C38" s="31"/>
      <c r="D38" s="31"/>
      <c r="E38" s="31"/>
      <c r="F38" s="31"/>
      <c r="G38" s="31"/>
      <c r="H38" s="31"/>
      <c r="I38" s="31"/>
    </row>
    <row r="39" spans="1:11">
      <c r="A39" s="15"/>
      <c r="B39" s="17"/>
      <c r="C39" s="18"/>
      <c r="D39" s="18"/>
      <c r="E39" s="16"/>
      <c r="F39" s="16"/>
      <c r="G39" s="16"/>
      <c r="H39" s="16"/>
    </row>
    <row r="40" spans="1:11">
      <c r="A40" s="15"/>
      <c r="B40" s="17"/>
      <c r="C40" s="18"/>
      <c r="D40" s="18"/>
      <c r="E40" s="16"/>
      <c r="F40" s="16"/>
      <c r="G40" s="16"/>
      <c r="H40" s="16"/>
    </row>
    <row r="41" spans="1:11">
      <c r="A41" s="15"/>
      <c r="B41" s="17"/>
      <c r="C41" s="18"/>
      <c r="D41" s="18"/>
      <c r="E41" s="16"/>
      <c r="F41" s="16"/>
      <c r="G41" s="16"/>
      <c r="H41" s="16"/>
    </row>
    <row r="42" spans="1:11">
      <c r="A42" s="15"/>
      <c r="B42" s="17"/>
      <c r="C42" s="18"/>
      <c r="D42" s="18"/>
      <c r="E42" s="16"/>
      <c r="F42" s="16"/>
      <c r="G42" s="16"/>
      <c r="H42" s="16"/>
    </row>
    <row r="43" spans="1:11">
      <c r="A43" s="15"/>
      <c r="B43" s="17"/>
      <c r="C43" s="18"/>
      <c r="D43" s="18"/>
      <c r="E43" s="16"/>
      <c r="F43" s="16"/>
      <c r="G43" s="16"/>
      <c r="H43" s="16"/>
    </row>
    <row r="44" spans="1:11">
      <c r="A44" s="15"/>
      <c r="B44" s="17"/>
      <c r="C44" s="18"/>
      <c r="D44" s="18"/>
      <c r="E44" s="16"/>
      <c r="F44" s="16"/>
      <c r="G44" s="16"/>
      <c r="H44" s="16"/>
    </row>
    <row r="45" spans="1:11">
      <c r="A45" s="15"/>
      <c r="B45" s="17"/>
      <c r="C45" s="18"/>
      <c r="D45" s="18"/>
      <c r="E45" s="16"/>
      <c r="F45" s="16"/>
      <c r="G45" s="16"/>
      <c r="H45" s="16"/>
    </row>
    <row r="46" spans="1:11">
      <c r="A46" s="15"/>
      <c r="B46" s="17"/>
      <c r="C46" s="18"/>
      <c r="D46" s="18"/>
      <c r="E46" s="16"/>
      <c r="F46" s="16"/>
      <c r="G46" s="16"/>
      <c r="H46" s="16"/>
    </row>
    <row r="47" spans="1:11">
      <c r="A47" s="15"/>
      <c r="B47" s="17"/>
      <c r="C47" s="18"/>
      <c r="D47" s="18"/>
      <c r="E47" s="16"/>
      <c r="F47" s="16"/>
      <c r="G47" s="16"/>
      <c r="H47" s="16"/>
    </row>
    <row r="48" spans="1:11">
      <c r="A48" s="15"/>
      <c r="B48" s="17"/>
      <c r="C48" s="18"/>
      <c r="D48" s="18"/>
      <c r="E48" s="16"/>
      <c r="F48" s="16"/>
      <c r="G48" s="16"/>
      <c r="H48" s="16"/>
    </row>
    <row r="49" spans="1:11">
      <c r="A49" s="15"/>
      <c r="B49" s="17"/>
      <c r="C49" s="18"/>
      <c r="D49" s="18"/>
      <c r="E49" s="16"/>
      <c r="F49" s="16"/>
      <c r="G49" s="16"/>
      <c r="H49" s="16"/>
    </row>
    <row r="50" spans="1:11">
      <c r="A50" s="15"/>
      <c r="B50" s="17"/>
      <c r="C50" s="18"/>
      <c r="D50" s="18"/>
      <c r="E50" s="16"/>
      <c r="F50" s="16"/>
      <c r="G50" s="16"/>
      <c r="H50" s="16"/>
    </row>
    <row r="51" spans="1:11">
      <c r="A51" s="15"/>
      <c r="B51" s="17"/>
      <c r="C51" s="18"/>
      <c r="D51" s="18"/>
      <c r="E51" s="16"/>
      <c r="F51" s="16"/>
      <c r="G51" s="16"/>
      <c r="H51" s="16"/>
    </row>
    <row r="52" spans="1:11">
      <c r="A52" s="15"/>
      <c r="B52" s="15"/>
      <c r="C52" s="18"/>
      <c r="D52" s="18"/>
      <c r="E52" s="16"/>
      <c r="F52" s="16"/>
      <c r="G52" s="16"/>
      <c r="H52" s="16"/>
    </row>
    <row r="53" spans="1:11">
      <c r="A53" s="110" t="s">
        <v>445</v>
      </c>
      <c r="B53" s="109"/>
      <c r="C53" s="109"/>
      <c r="D53" s="109"/>
      <c r="E53" s="109"/>
      <c r="F53" s="109"/>
      <c r="G53" s="109"/>
      <c r="H53" s="109"/>
      <c r="I53" s="109"/>
      <c r="J53" s="109"/>
      <c r="K53" s="137" t="s">
        <v>446</v>
      </c>
    </row>
    <row r="71" s="121" customFormat="1"/>
    <row r="90" spans="3:11">
      <c r="C90" s="124"/>
      <c r="D90" s="124"/>
      <c r="E90" s="124"/>
      <c r="F90" s="124"/>
      <c r="G90" s="124"/>
      <c r="H90" s="124"/>
      <c r="I90" s="124"/>
      <c r="J90" s="124"/>
      <c r="K90" s="124"/>
    </row>
  </sheetData>
  <mergeCells count="1">
    <mergeCell ref="D5:G7"/>
  </mergeCells>
  <phoneticPr fontId="53" type="noConversion"/>
  <printOptions horizontalCentered="1"/>
  <pageMargins left="0.5" right="0.5" top="0.75" bottom="0.5" header="0.5" footer="0.5"/>
  <pageSetup scale="75" fitToWidth="4" fitToHeight="4" pageOrder="overThenDown" orientation="landscape" cellComments="asDisplayed" r:id="rId1"/>
  <headerFooter>
    <oddHeader xml:space="preserve">&amp;RDEF’s Response to OPC POD 1 (1-26)
Q7
Page &amp;P of &amp;N
</oddHeader>
    <oddFooter>&amp;R20240025-OPCPOD1-00004283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48AD4-61BC-43AE-B283-1DE1A28E6F48}">
  <dimension ref="A1:M33"/>
  <sheetViews>
    <sheetView tabSelected="1" topLeftCell="A7" workbookViewId="0">
      <selection activeCell="D22" sqref="D22"/>
    </sheetView>
  </sheetViews>
  <sheetFormatPr defaultColWidth="10.6640625" defaultRowHeight="13.8"/>
  <cols>
    <col min="1" max="1" width="5.77734375" style="215" customWidth="1"/>
    <col min="2" max="2" width="32.44140625" style="215" customWidth="1"/>
    <col min="3" max="3" width="10.33203125" style="215" customWidth="1"/>
    <col min="4" max="4" width="12.33203125" style="215" customWidth="1"/>
    <col min="5" max="6" width="10.33203125" style="215" customWidth="1"/>
    <col min="7" max="7" width="8.77734375" style="215" customWidth="1"/>
    <col min="8" max="8" width="3.33203125" style="215" customWidth="1"/>
    <col min="9" max="9" width="4.109375" style="215" customWidth="1"/>
    <col min="10" max="10" width="15" style="215" bestFit="1" customWidth="1"/>
    <col min="11" max="11" width="10.6640625" style="215"/>
    <col min="12" max="12" width="18" style="215" customWidth="1"/>
    <col min="13" max="13" width="12.33203125" style="215" bestFit="1" customWidth="1"/>
    <col min="14" max="17" width="2.109375" style="215" bestFit="1" customWidth="1"/>
    <col min="18" max="19" width="10.6640625" style="215"/>
    <col min="20" max="20" width="12.33203125" style="215" bestFit="1" customWidth="1"/>
    <col min="21" max="16384" width="10.6640625" style="215"/>
  </cols>
  <sheetData>
    <row r="1" spans="1:13">
      <c r="A1" s="215" t="s">
        <v>450</v>
      </c>
      <c r="E1" s="215" t="s">
        <v>451</v>
      </c>
      <c r="M1" s="216" t="s">
        <v>452</v>
      </c>
    </row>
    <row r="2" spans="1:13">
      <c r="A2" s="217"/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</row>
    <row r="3" spans="1:13">
      <c r="A3" s="215" t="s">
        <v>3</v>
      </c>
      <c r="D3" s="215" t="s">
        <v>453</v>
      </c>
      <c r="E3" s="215" t="s">
        <v>454</v>
      </c>
      <c r="J3" s="215" t="s">
        <v>94</v>
      </c>
      <c r="K3" s="215" t="s">
        <v>6</v>
      </c>
    </row>
    <row r="4" spans="1:13">
      <c r="E4" s="215" t="s">
        <v>2981</v>
      </c>
      <c r="J4" s="218" t="s">
        <v>2983</v>
      </c>
      <c r="K4" s="219" t="s">
        <v>132</v>
      </c>
      <c r="M4" s="220">
        <v>46752</v>
      </c>
    </row>
    <row r="5" spans="1:13">
      <c r="A5" s="215" t="s">
        <v>455</v>
      </c>
      <c r="J5" s="218" t="s">
        <v>2982</v>
      </c>
      <c r="K5" s="219" t="s">
        <v>7</v>
      </c>
      <c r="M5" s="220">
        <v>46387</v>
      </c>
    </row>
    <row r="6" spans="1:13">
      <c r="J6" s="218" t="s">
        <v>2982</v>
      </c>
      <c r="K6" s="219" t="s">
        <v>9</v>
      </c>
      <c r="M6" s="220">
        <v>46022</v>
      </c>
    </row>
    <row r="7" spans="1:13">
      <c r="A7" s="215" t="s">
        <v>2984</v>
      </c>
      <c r="J7" s="218" t="s">
        <v>2982</v>
      </c>
      <c r="K7" s="219" t="s">
        <v>133</v>
      </c>
      <c r="M7" s="220">
        <v>45657</v>
      </c>
    </row>
    <row r="8" spans="1:13">
      <c r="J8" s="218" t="s">
        <v>2982</v>
      </c>
      <c r="K8" s="219" t="s">
        <v>134</v>
      </c>
      <c r="M8" s="220">
        <v>45291</v>
      </c>
    </row>
    <row r="10" spans="1:13">
      <c r="A10" s="217"/>
      <c r="B10" s="217"/>
      <c r="C10" s="217"/>
      <c r="D10" s="217"/>
      <c r="E10" s="217"/>
      <c r="F10" s="217"/>
      <c r="G10" s="217"/>
      <c r="H10" s="217"/>
      <c r="I10" s="217"/>
      <c r="K10" s="215" t="s">
        <v>456</v>
      </c>
      <c r="M10" s="217"/>
    </row>
    <row r="11" spans="1:13">
      <c r="A11" s="221"/>
      <c r="B11" s="222" t="s">
        <v>2985</v>
      </c>
      <c r="C11" s="222"/>
      <c r="D11" s="222"/>
      <c r="E11" s="222" t="s">
        <v>2986</v>
      </c>
      <c r="F11" s="222"/>
      <c r="G11" s="222"/>
      <c r="H11" s="222"/>
      <c r="I11" s="222"/>
      <c r="J11" s="222" t="s">
        <v>2987</v>
      </c>
      <c r="K11" s="222"/>
      <c r="L11" s="222"/>
      <c r="M11" s="222"/>
    </row>
    <row r="12" spans="1:13">
      <c r="A12" s="216" t="s">
        <v>11</v>
      </c>
      <c r="E12" s="223"/>
      <c r="F12" s="223"/>
      <c r="H12" s="223"/>
      <c r="I12" s="223"/>
      <c r="K12" s="223"/>
      <c r="L12" s="223"/>
    </row>
    <row r="13" spans="1:13">
      <c r="A13" s="224" t="s">
        <v>12</v>
      </c>
      <c r="B13" s="225" t="s">
        <v>457</v>
      </c>
      <c r="C13" s="225"/>
      <c r="D13" s="226"/>
      <c r="E13" s="225" t="s">
        <v>458</v>
      </c>
      <c r="F13" s="225"/>
      <c r="G13" s="225"/>
      <c r="H13" s="225"/>
      <c r="I13" s="226"/>
      <c r="J13" s="225" t="s">
        <v>459</v>
      </c>
      <c r="K13" s="225"/>
      <c r="L13" s="225"/>
      <c r="M13" s="225"/>
    </row>
    <row r="15" spans="1:13" ht="19.350000000000001" customHeight="1">
      <c r="A15" s="227">
        <v>1</v>
      </c>
      <c r="B15" s="215" t="s">
        <v>460</v>
      </c>
      <c r="C15" s="118"/>
      <c r="E15" s="215" t="s">
        <v>461</v>
      </c>
      <c r="I15" s="215" t="s">
        <v>462</v>
      </c>
      <c r="J15" s="210">
        <v>22198156.851730414</v>
      </c>
      <c r="L15" s="228"/>
      <c r="M15" s="228"/>
    </row>
    <row r="16" spans="1:13" ht="19.350000000000001" customHeight="1">
      <c r="A16" s="227">
        <f>+A15+1</f>
        <v>2</v>
      </c>
      <c r="B16" s="215" t="s">
        <v>463</v>
      </c>
      <c r="C16" s="229"/>
      <c r="E16" s="229" t="s">
        <v>464</v>
      </c>
      <c r="F16" s="229"/>
      <c r="G16" s="229"/>
      <c r="I16" s="230" t="s">
        <v>443</v>
      </c>
      <c r="J16" s="211">
        <v>7.0653013441684925E-2</v>
      </c>
      <c r="K16" s="229"/>
      <c r="M16" s="229"/>
    </row>
    <row r="17" spans="1:13" ht="19.350000000000001" customHeight="1">
      <c r="A17" s="227">
        <f t="shared" ref="A17:A32" si="0">+A16+1</f>
        <v>3</v>
      </c>
      <c r="B17" s="215" t="s">
        <v>465</v>
      </c>
      <c r="E17" s="215" t="s">
        <v>466</v>
      </c>
      <c r="I17" s="215" t="s">
        <v>462</v>
      </c>
      <c r="J17" s="119">
        <f>J15*J16</f>
        <v>1568366.6744259393</v>
      </c>
    </row>
    <row r="18" spans="1:13" ht="19.350000000000001" customHeight="1">
      <c r="A18" s="227">
        <f t="shared" si="0"/>
        <v>4</v>
      </c>
      <c r="B18" s="215" t="s">
        <v>467</v>
      </c>
      <c r="C18" s="229"/>
      <c r="E18" s="229" t="s">
        <v>468</v>
      </c>
      <c r="F18" s="229"/>
      <c r="G18" s="229"/>
      <c r="I18" s="230"/>
      <c r="J18" s="230">
        <v>958304.23415376293</v>
      </c>
      <c r="K18" s="229"/>
      <c r="L18" s="229"/>
      <c r="M18" s="229"/>
    </row>
    <row r="19" spans="1:13" ht="19.350000000000001" customHeight="1">
      <c r="A19" s="227">
        <f t="shared" si="0"/>
        <v>5</v>
      </c>
      <c r="B19" s="215" t="s">
        <v>469</v>
      </c>
      <c r="C19" s="231"/>
      <c r="E19" s="231" t="s">
        <v>470</v>
      </c>
      <c r="F19" s="231"/>
      <c r="G19" s="231"/>
      <c r="I19" s="215" t="s">
        <v>462</v>
      </c>
      <c r="J19" s="210">
        <f>J17-J18</f>
        <v>610062.44027217641</v>
      </c>
      <c r="K19" s="231"/>
      <c r="L19" s="231"/>
    </row>
    <row r="20" spans="1:13" ht="19.350000000000001" customHeight="1">
      <c r="A20" s="227">
        <f t="shared" si="0"/>
        <v>6</v>
      </c>
      <c r="B20" s="215" t="s">
        <v>471</v>
      </c>
      <c r="E20" s="215" t="s">
        <v>472</v>
      </c>
      <c r="G20" s="212">
        <f>J18/J15</f>
        <v>4.3170441607140016E-2</v>
      </c>
      <c r="J20" s="232"/>
    </row>
    <row r="21" spans="1:13" ht="19.350000000000001" customHeight="1">
      <c r="A21" s="227">
        <f t="shared" si="0"/>
        <v>7</v>
      </c>
      <c r="B21" s="215" t="s">
        <v>473</v>
      </c>
      <c r="E21" s="215" t="s">
        <v>474</v>
      </c>
      <c r="I21" s="230" t="s">
        <v>443</v>
      </c>
      <c r="J21" s="213">
        <v>1.344034056080655</v>
      </c>
    </row>
    <row r="22" spans="1:13" ht="19.350000000000001" customHeight="1" thickBot="1">
      <c r="A22" s="227">
        <f t="shared" si="0"/>
        <v>8</v>
      </c>
      <c r="B22" s="215" t="s">
        <v>475</v>
      </c>
      <c r="E22" s="215" t="s">
        <v>476</v>
      </c>
      <c r="I22" s="233" t="s">
        <v>462</v>
      </c>
      <c r="J22" s="120">
        <f>J19*J21</f>
        <v>819944.69606147555</v>
      </c>
    </row>
    <row r="23" spans="1:13" ht="19.350000000000001" customHeight="1" thickTop="1">
      <c r="A23" s="227">
        <f t="shared" si="0"/>
        <v>9</v>
      </c>
    </row>
    <row r="24" spans="1:13" ht="19.350000000000001" customHeight="1">
      <c r="A24" s="227">
        <f t="shared" si="0"/>
        <v>10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</row>
    <row r="25" spans="1:13" ht="19.350000000000001" customHeight="1">
      <c r="A25" s="227">
        <f t="shared" si="0"/>
        <v>11</v>
      </c>
    </row>
    <row r="26" spans="1:13" ht="19.350000000000001" customHeight="1">
      <c r="A26" s="227">
        <f t="shared" si="0"/>
        <v>12</v>
      </c>
      <c r="B26" s="215" t="s">
        <v>477</v>
      </c>
      <c r="C26" s="234"/>
      <c r="D26" s="234"/>
      <c r="E26" s="234"/>
      <c r="F26" s="234"/>
      <c r="G26" s="234"/>
      <c r="H26" s="234"/>
      <c r="I26" s="234"/>
      <c r="J26" s="234"/>
      <c r="K26" s="234"/>
      <c r="L26" s="234"/>
    </row>
    <row r="27" spans="1:13" ht="19.350000000000001" customHeight="1">
      <c r="A27" s="227">
        <f t="shared" si="0"/>
        <v>13</v>
      </c>
      <c r="C27" s="234"/>
      <c r="D27" s="234"/>
      <c r="E27" s="234"/>
      <c r="F27" s="234"/>
      <c r="G27" s="234"/>
      <c r="H27" s="234"/>
      <c r="I27" s="234"/>
      <c r="J27" s="234"/>
      <c r="K27" s="234"/>
      <c r="L27" s="234"/>
    </row>
    <row r="28" spans="1:13" ht="19.350000000000001" customHeight="1">
      <c r="A28" s="227">
        <f t="shared" si="0"/>
        <v>14</v>
      </c>
      <c r="C28" s="234"/>
      <c r="D28" s="234"/>
      <c r="E28" s="234"/>
      <c r="F28" s="234"/>
      <c r="G28" s="234"/>
      <c r="H28" s="234"/>
      <c r="I28" s="234"/>
      <c r="J28" s="234"/>
      <c r="K28" s="234"/>
      <c r="L28" s="234"/>
    </row>
    <row r="29" spans="1:13" ht="19.350000000000001" customHeight="1">
      <c r="A29" s="227">
        <f t="shared" si="0"/>
        <v>15</v>
      </c>
      <c r="C29" s="234"/>
      <c r="D29" s="234"/>
      <c r="E29" s="234"/>
      <c r="F29" s="234"/>
      <c r="G29" s="234"/>
      <c r="H29" s="234"/>
      <c r="I29" s="234"/>
      <c r="J29" s="234"/>
      <c r="K29" s="234"/>
      <c r="L29" s="234"/>
    </row>
    <row r="30" spans="1:13" ht="19.350000000000001" customHeight="1">
      <c r="A30" s="227">
        <f t="shared" si="0"/>
        <v>16</v>
      </c>
      <c r="C30" s="234"/>
      <c r="D30" s="234"/>
      <c r="E30" s="234"/>
      <c r="F30" s="234"/>
      <c r="G30" s="234"/>
      <c r="H30" s="234"/>
      <c r="I30" s="234"/>
      <c r="J30" s="234"/>
      <c r="K30" s="234"/>
      <c r="L30" s="234"/>
    </row>
    <row r="31" spans="1:13" ht="19.350000000000001" customHeight="1">
      <c r="A31" s="227">
        <f t="shared" si="0"/>
        <v>17</v>
      </c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</row>
    <row r="32" spans="1:13" ht="18.600000000000001" customHeight="1">
      <c r="A32" s="227">
        <f t="shared" si="0"/>
        <v>18</v>
      </c>
    </row>
    <row r="33" spans="1:13">
      <c r="A33" s="221" t="s">
        <v>478</v>
      </c>
      <c r="B33" s="221"/>
      <c r="C33" s="221"/>
      <c r="D33" s="221"/>
      <c r="E33" s="221"/>
      <c r="F33" s="221"/>
      <c r="G33" s="221"/>
      <c r="H33" s="221"/>
      <c r="I33" s="221"/>
      <c r="J33" s="221"/>
      <c r="K33" s="221" t="s">
        <v>446</v>
      </c>
      <c r="L33" s="221"/>
      <c r="M33" s="221"/>
    </row>
  </sheetData>
  <printOptions horizontalCentered="1"/>
  <pageMargins left="0.5" right="0.5" top="0.75" bottom="0.5" header="0.5" footer="0.5"/>
  <pageSetup scale="75" pageOrder="overThenDown" orientation="landscape" cellComments="asDisplayed" r:id="rId1"/>
  <headerFooter>
    <oddHeader xml:space="preserve">&amp;RDEF’s Response to OPC POD 1 (1-26)
Q7
Page &amp;P of &amp;N
</oddHeader>
    <oddFooter>&amp;R20240025-OPCPOD1-00004283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FDD4C-4C50-477F-AF46-B73CF88009CA}">
  <dimension ref="A1:T33"/>
  <sheetViews>
    <sheetView tabSelected="1" workbookViewId="0">
      <selection activeCell="D22" sqref="D22"/>
    </sheetView>
  </sheetViews>
  <sheetFormatPr defaultColWidth="10.6640625" defaultRowHeight="13.8"/>
  <cols>
    <col min="1" max="1" width="5.77734375" style="215" customWidth="1"/>
    <col min="2" max="2" width="32.44140625" style="215" customWidth="1"/>
    <col min="3" max="3" width="10.33203125" style="215" customWidth="1"/>
    <col min="4" max="4" width="12.33203125" style="215" customWidth="1"/>
    <col min="5" max="6" width="10.33203125" style="215" customWidth="1"/>
    <col min="7" max="7" width="8.77734375" style="215" customWidth="1"/>
    <col min="8" max="8" width="3.33203125" style="215" customWidth="1"/>
    <col min="9" max="9" width="4.109375" style="215" customWidth="1"/>
    <col min="10" max="10" width="15" style="215" bestFit="1" customWidth="1"/>
    <col min="11" max="11" width="10.6640625" style="215"/>
    <col min="12" max="12" width="18" style="215" customWidth="1"/>
    <col min="13" max="13" width="12.33203125" style="215" bestFit="1" customWidth="1"/>
    <col min="14" max="17" width="2.109375" style="215" bestFit="1" customWidth="1"/>
    <col min="18" max="19" width="10.6640625" style="215"/>
    <col min="20" max="20" width="12.33203125" style="215" bestFit="1" customWidth="1"/>
    <col min="21" max="16384" width="10.6640625" style="215"/>
  </cols>
  <sheetData>
    <row r="1" spans="1:20">
      <c r="A1" s="215" t="s">
        <v>450</v>
      </c>
      <c r="E1" s="215" t="s">
        <v>451</v>
      </c>
      <c r="M1" s="216" t="s">
        <v>479</v>
      </c>
      <c r="T1" s="215" t="s">
        <v>2988</v>
      </c>
    </row>
    <row r="2" spans="1:20">
      <c r="A2" s="217"/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</row>
    <row r="3" spans="1:20">
      <c r="A3" s="215" t="s">
        <v>3</v>
      </c>
      <c r="D3" s="215" t="s">
        <v>453</v>
      </c>
      <c r="E3" s="215" t="s">
        <v>454</v>
      </c>
      <c r="J3" s="215" t="s">
        <v>94</v>
      </c>
      <c r="K3" s="215" t="s">
        <v>6</v>
      </c>
    </row>
    <row r="4" spans="1:20">
      <c r="E4" s="215" t="s">
        <v>2981</v>
      </c>
      <c r="J4" s="218" t="s">
        <v>2982</v>
      </c>
      <c r="K4" s="219" t="s">
        <v>132</v>
      </c>
      <c r="M4" s="220">
        <v>46752</v>
      </c>
    </row>
    <row r="5" spans="1:20">
      <c r="A5" s="215" t="s">
        <v>455</v>
      </c>
      <c r="J5" s="218" t="s">
        <v>2983</v>
      </c>
      <c r="K5" s="219" t="s">
        <v>7</v>
      </c>
      <c r="M5" s="220">
        <v>46387</v>
      </c>
    </row>
    <row r="6" spans="1:20">
      <c r="J6" s="218" t="s">
        <v>2982</v>
      </c>
      <c r="K6" s="219" t="s">
        <v>9</v>
      </c>
      <c r="M6" s="220">
        <v>46022</v>
      </c>
    </row>
    <row r="7" spans="1:20">
      <c r="A7" s="215" t="str">
        <f>+'MFR A-1 2027'!A7</f>
        <v>Docket No.: 20240025-EI</v>
      </c>
      <c r="J7" s="218" t="s">
        <v>2982</v>
      </c>
      <c r="K7" s="219" t="s">
        <v>133</v>
      </c>
      <c r="M7" s="220">
        <v>45657</v>
      </c>
    </row>
    <row r="8" spans="1:20">
      <c r="J8" s="218" t="s">
        <v>2982</v>
      </c>
      <c r="K8" s="219" t="s">
        <v>134</v>
      </c>
      <c r="M8" s="220">
        <v>45291</v>
      </c>
    </row>
    <row r="10" spans="1:20">
      <c r="A10" s="217"/>
      <c r="B10" s="217"/>
      <c r="C10" s="217"/>
      <c r="D10" s="217"/>
      <c r="E10" s="217"/>
      <c r="F10" s="217"/>
      <c r="G10" s="217"/>
      <c r="H10" s="217"/>
      <c r="I10" s="217"/>
      <c r="K10" s="215" t="s">
        <v>456</v>
      </c>
      <c r="M10" s="217"/>
    </row>
    <row r="11" spans="1:20">
      <c r="A11" s="221"/>
      <c r="B11" s="222" t="s">
        <v>2985</v>
      </c>
      <c r="C11" s="222"/>
      <c r="D11" s="222"/>
      <c r="E11" s="222" t="s">
        <v>2986</v>
      </c>
      <c r="F11" s="222"/>
      <c r="G11" s="222"/>
      <c r="H11" s="222"/>
      <c r="I11" s="222"/>
      <c r="J11" s="222" t="s">
        <v>2987</v>
      </c>
      <c r="K11" s="222"/>
      <c r="L11" s="222"/>
      <c r="M11" s="222"/>
    </row>
    <row r="12" spans="1:20">
      <c r="A12" s="216" t="s">
        <v>11</v>
      </c>
      <c r="E12" s="223"/>
      <c r="F12" s="223"/>
      <c r="H12" s="223"/>
      <c r="I12" s="223"/>
      <c r="K12" s="223"/>
      <c r="L12" s="223"/>
    </row>
    <row r="13" spans="1:20">
      <c r="A13" s="224" t="s">
        <v>12</v>
      </c>
      <c r="B13" s="225" t="s">
        <v>457</v>
      </c>
      <c r="C13" s="225"/>
      <c r="D13" s="226"/>
      <c r="E13" s="225" t="s">
        <v>458</v>
      </c>
      <c r="F13" s="225"/>
      <c r="G13" s="225"/>
      <c r="H13" s="225"/>
      <c r="I13" s="226"/>
      <c r="J13" s="225" t="s">
        <v>459</v>
      </c>
      <c r="K13" s="225"/>
      <c r="L13" s="225"/>
      <c r="M13" s="225"/>
    </row>
    <row r="15" spans="1:20" ht="19.350000000000001" customHeight="1">
      <c r="A15" s="227">
        <v>1</v>
      </c>
      <c r="B15" s="215" t="s">
        <v>460</v>
      </c>
      <c r="C15" s="118"/>
      <c r="E15" s="215" t="s">
        <v>461</v>
      </c>
      <c r="I15" s="215" t="s">
        <v>462</v>
      </c>
      <c r="J15" s="210">
        <v>21428995.345897246</v>
      </c>
      <c r="L15" s="228"/>
      <c r="M15" s="228"/>
    </row>
    <row r="16" spans="1:20" ht="19.350000000000001" customHeight="1">
      <c r="A16" s="227">
        <f>+A15+1</f>
        <v>2</v>
      </c>
      <c r="B16" s="215" t="s">
        <v>463</v>
      </c>
      <c r="C16" s="229"/>
      <c r="E16" s="229" t="s">
        <v>464</v>
      </c>
      <c r="F16" s="229"/>
      <c r="G16" s="229"/>
      <c r="I16" s="230" t="s">
        <v>443</v>
      </c>
      <c r="J16" s="211">
        <v>7.024201642156451E-2</v>
      </c>
      <c r="K16" s="229"/>
      <c r="M16" s="229"/>
    </row>
    <row r="17" spans="1:13" ht="19.350000000000001" customHeight="1">
      <c r="A17" s="227">
        <f t="shared" ref="A17:A32" si="0">+A16+1</f>
        <v>3</v>
      </c>
      <c r="B17" s="215" t="s">
        <v>465</v>
      </c>
      <c r="E17" s="215" t="s">
        <v>466</v>
      </c>
      <c r="I17" s="215" t="s">
        <v>462</v>
      </c>
      <c r="J17" s="119">
        <f>J15*J16</f>
        <v>1505215.8429841439</v>
      </c>
    </row>
    <row r="18" spans="1:13" ht="19.350000000000001" customHeight="1">
      <c r="A18" s="227">
        <f t="shared" si="0"/>
        <v>4</v>
      </c>
      <c r="B18" s="215" t="s">
        <v>467</v>
      </c>
      <c r="C18" s="229"/>
      <c r="E18" s="229" t="s">
        <v>468</v>
      </c>
      <c r="F18" s="229"/>
      <c r="G18" s="229"/>
      <c r="I18" s="230"/>
      <c r="J18" s="230">
        <v>990687.52261843253</v>
      </c>
      <c r="K18" s="229"/>
      <c r="L18" s="229"/>
      <c r="M18" s="229"/>
    </row>
    <row r="19" spans="1:13" ht="19.350000000000001" customHeight="1">
      <c r="A19" s="227">
        <f t="shared" si="0"/>
        <v>5</v>
      </c>
      <c r="B19" s="215" t="s">
        <v>469</v>
      </c>
      <c r="C19" s="231"/>
      <c r="E19" s="231" t="s">
        <v>470</v>
      </c>
      <c r="F19" s="231"/>
      <c r="G19" s="231"/>
      <c r="I19" s="215" t="s">
        <v>462</v>
      </c>
      <c r="J19" s="210">
        <f>J17-J18</f>
        <v>514528.32036571135</v>
      </c>
      <c r="K19" s="231"/>
      <c r="L19" s="231"/>
    </row>
    <row r="20" spans="1:13" ht="19.350000000000001" customHeight="1">
      <c r="A20" s="227">
        <f t="shared" si="0"/>
        <v>6</v>
      </c>
      <c r="B20" s="215" t="s">
        <v>471</v>
      </c>
      <c r="E20" s="215" t="s">
        <v>472</v>
      </c>
      <c r="G20" s="212">
        <f>J18/J15</f>
        <v>4.6231169806479407E-2</v>
      </c>
      <c r="J20" s="232"/>
    </row>
    <row r="21" spans="1:13" ht="19.350000000000001" customHeight="1">
      <c r="A21" s="227">
        <f t="shared" si="0"/>
        <v>7</v>
      </c>
      <c r="B21" s="215" t="s">
        <v>473</v>
      </c>
      <c r="E21" s="215" t="s">
        <v>474</v>
      </c>
      <c r="I21" s="230" t="s">
        <v>443</v>
      </c>
      <c r="J21" s="213">
        <v>1.3436493890199293</v>
      </c>
    </row>
    <row r="22" spans="1:13" ht="19.350000000000001" customHeight="1" thickBot="1">
      <c r="A22" s="227">
        <f t="shared" si="0"/>
        <v>8</v>
      </c>
      <c r="B22" s="215" t="s">
        <v>475</v>
      </c>
      <c r="E22" s="215" t="s">
        <v>476</v>
      </c>
      <c r="I22" s="233" t="s">
        <v>462</v>
      </c>
      <c r="J22" s="120">
        <f>J19*J21</f>
        <v>691345.66329283849</v>
      </c>
    </row>
    <row r="23" spans="1:13" ht="19.350000000000001" customHeight="1" thickTop="1">
      <c r="A23" s="227">
        <f t="shared" si="0"/>
        <v>9</v>
      </c>
    </row>
    <row r="24" spans="1:13" ht="19.350000000000001" customHeight="1">
      <c r="A24" s="227">
        <f t="shared" si="0"/>
        <v>10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</row>
    <row r="25" spans="1:13" ht="19.350000000000001" customHeight="1">
      <c r="A25" s="227">
        <f t="shared" si="0"/>
        <v>11</v>
      </c>
    </row>
    <row r="26" spans="1:13" ht="19.350000000000001" customHeight="1">
      <c r="A26" s="227">
        <f t="shared" si="0"/>
        <v>12</v>
      </c>
      <c r="B26" s="215" t="s">
        <v>477</v>
      </c>
      <c r="C26" s="234"/>
      <c r="D26" s="234"/>
      <c r="E26" s="234"/>
      <c r="F26" s="234"/>
      <c r="G26" s="234"/>
      <c r="H26" s="234"/>
      <c r="I26" s="234"/>
      <c r="J26" s="234"/>
      <c r="K26" s="234"/>
      <c r="L26" s="234"/>
    </row>
    <row r="27" spans="1:13" ht="19.350000000000001" customHeight="1">
      <c r="A27" s="227">
        <f t="shared" si="0"/>
        <v>13</v>
      </c>
      <c r="C27" s="234"/>
      <c r="D27" s="234"/>
      <c r="E27" s="234"/>
      <c r="F27" s="234"/>
      <c r="G27" s="234"/>
      <c r="H27" s="234"/>
      <c r="I27" s="234"/>
      <c r="J27" s="234"/>
      <c r="K27" s="234"/>
      <c r="L27" s="234"/>
    </row>
    <row r="28" spans="1:13" ht="19.350000000000001" customHeight="1">
      <c r="A28" s="227">
        <f t="shared" si="0"/>
        <v>14</v>
      </c>
      <c r="C28" s="234"/>
      <c r="D28" s="234"/>
      <c r="E28" s="234"/>
      <c r="F28" s="234"/>
      <c r="G28" s="234"/>
      <c r="H28" s="234"/>
      <c r="I28" s="234"/>
      <c r="J28" s="234"/>
      <c r="K28" s="234"/>
      <c r="L28" s="234"/>
    </row>
    <row r="29" spans="1:13" ht="19.350000000000001" customHeight="1">
      <c r="A29" s="227">
        <f t="shared" si="0"/>
        <v>15</v>
      </c>
      <c r="C29" s="234"/>
      <c r="D29" s="234"/>
      <c r="E29" s="234"/>
      <c r="F29" s="234"/>
      <c r="G29" s="234"/>
      <c r="H29" s="234"/>
      <c r="I29" s="234"/>
      <c r="J29" s="234"/>
      <c r="K29" s="234"/>
      <c r="L29" s="234"/>
    </row>
    <row r="30" spans="1:13" ht="19.350000000000001" customHeight="1">
      <c r="A30" s="227">
        <f t="shared" si="0"/>
        <v>16</v>
      </c>
      <c r="C30" s="234"/>
      <c r="D30" s="234"/>
      <c r="E30" s="234"/>
      <c r="F30" s="234"/>
      <c r="G30" s="234"/>
      <c r="H30" s="234"/>
      <c r="I30" s="234"/>
      <c r="J30" s="234"/>
      <c r="K30" s="234"/>
      <c r="L30" s="234"/>
    </row>
    <row r="31" spans="1:13" ht="19.350000000000001" customHeight="1">
      <c r="A31" s="227">
        <f t="shared" si="0"/>
        <v>17</v>
      </c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</row>
    <row r="32" spans="1:13" ht="18.600000000000001" customHeight="1">
      <c r="A32" s="227">
        <f t="shared" si="0"/>
        <v>18</v>
      </c>
    </row>
    <row r="33" spans="1:13">
      <c r="A33" s="221" t="s">
        <v>478</v>
      </c>
      <c r="B33" s="221"/>
      <c r="C33" s="221"/>
      <c r="D33" s="221"/>
      <c r="E33" s="221"/>
      <c r="F33" s="221"/>
      <c r="G33" s="221"/>
      <c r="H33" s="221"/>
      <c r="I33" s="221"/>
      <c r="J33" s="221"/>
      <c r="K33" s="221" t="s">
        <v>446</v>
      </c>
      <c r="L33" s="221"/>
      <c r="M33" s="221"/>
    </row>
  </sheetData>
  <printOptions horizontalCentered="1"/>
  <pageMargins left="0.5" right="0.5" top="0.75" bottom="0.5" header="0.5" footer="0.5"/>
  <pageSetup scale="75" pageOrder="overThenDown" orientation="landscape" cellComments="asDisplayed" r:id="rId1"/>
  <headerFooter>
    <oddHeader xml:space="preserve">&amp;RDEF’s Response to OPC POD 1 (1-26)
Q7
Page &amp;P of &amp;N
</oddHeader>
    <oddFooter>&amp;R20240025-OPCPOD1-00004283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900F7-58C6-4A2E-B20B-581981909E93}">
  <dimension ref="A1:T33"/>
  <sheetViews>
    <sheetView tabSelected="1" workbookViewId="0">
      <selection activeCell="D22" sqref="D22"/>
    </sheetView>
  </sheetViews>
  <sheetFormatPr defaultColWidth="10.6640625" defaultRowHeight="13.8"/>
  <cols>
    <col min="1" max="1" width="5.77734375" style="215" customWidth="1"/>
    <col min="2" max="2" width="32.44140625" style="215" customWidth="1"/>
    <col min="3" max="3" width="10.33203125" style="215" customWidth="1"/>
    <col min="4" max="4" width="12.33203125" style="215" customWidth="1"/>
    <col min="5" max="6" width="10.33203125" style="215" customWidth="1"/>
    <col min="7" max="7" width="8.77734375" style="215" customWidth="1"/>
    <col min="8" max="8" width="3.33203125" style="215" customWidth="1"/>
    <col min="9" max="9" width="4.109375" style="215" customWidth="1"/>
    <col min="10" max="10" width="15" style="215" bestFit="1" customWidth="1"/>
    <col min="11" max="11" width="10.6640625" style="215"/>
    <col min="12" max="12" width="18" style="215" customWidth="1"/>
    <col min="13" max="13" width="12.33203125" style="215" bestFit="1" customWidth="1"/>
    <col min="14" max="17" width="2.109375" style="215" bestFit="1" customWidth="1"/>
    <col min="18" max="18" width="10.6640625" style="215"/>
    <col min="19" max="19" width="15.77734375" style="215" bestFit="1" customWidth="1"/>
    <col min="20" max="20" width="12.33203125" style="215" bestFit="1" customWidth="1"/>
    <col min="21" max="16384" width="10.6640625" style="215"/>
  </cols>
  <sheetData>
    <row r="1" spans="1:20">
      <c r="A1" s="215" t="s">
        <v>450</v>
      </c>
      <c r="E1" s="215" t="s">
        <v>451</v>
      </c>
      <c r="M1" s="216" t="s">
        <v>480</v>
      </c>
      <c r="T1" s="215" t="s">
        <v>2988</v>
      </c>
    </row>
    <row r="2" spans="1:20">
      <c r="A2" s="217"/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</row>
    <row r="3" spans="1:20">
      <c r="A3" s="215" t="s">
        <v>3</v>
      </c>
      <c r="D3" s="215" t="s">
        <v>453</v>
      </c>
      <c r="E3" s="215" t="s">
        <v>454</v>
      </c>
      <c r="J3" s="215" t="s">
        <v>94</v>
      </c>
      <c r="K3" s="215" t="s">
        <v>6</v>
      </c>
    </row>
    <row r="4" spans="1:20">
      <c r="E4" s="215" t="s">
        <v>2981</v>
      </c>
      <c r="J4" s="218" t="s">
        <v>2982</v>
      </c>
      <c r="K4" s="219" t="s">
        <v>132</v>
      </c>
      <c r="M4" s="220">
        <v>46752</v>
      </c>
    </row>
    <row r="5" spans="1:20">
      <c r="A5" s="215" t="s">
        <v>455</v>
      </c>
      <c r="J5" s="218" t="s">
        <v>2982</v>
      </c>
      <c r="K5" s="219" t="s">
        <v>7</v>
      </c>
      <c r="M5" s="220">
        <v>46387</v>
      </c>
    </row>
    <row r="6" spans="1:20">
      <c r="J6" s="218" t="s">
        <v>2983</v>
      </c>
      <c r="K6" s="219" t="s">
        <v>9</v>
      </c>
      <c r="M6" s="220">
        <v>46022</v>
      </c>
    </row>
    <row r="7" spans="1:20">
      <c r="A7" s="215" t="str">
        <f>+'MFR A-1 2026'!A7</f>
        <v>Docket No.: 20240025-EI</v>
      </c>
      <c r="J7" s="218" t="s">
        <v>2982</v>
      </c>
      <c r="K7" s="219" t="s">
        <v>133</v>
      </c>
      <c r="M7" s="220">
        <v>45657</v>
      </c>
    </row>
    <row r="8" spans="1:20">
      <c r="J8" s="218" t="s">
        <v>2982</v>
      </c>
      <c r="K8" s="219" t="s">
        <v>134</v>
      </c>
      <c r="M8" s="220">
        <v>45291</v>
      </c>
    </row>
    <row r="10" spans="1:20">
      <c r="A10" s="217"/>
      <c r="B10" s="217"/>
      <c r="C10" s="217"/>
      <c r="D10" s="217"/>
      <c r="E10" s="217"/>
      <c r="F10" s="217"/>
      <c r="G10" s="217"/>
      <c r="H10" s="217"/>
      <c r="I10" s="217"/>
      <c r="K10" s="215" t="s">
        <v>456</v>
      </c>
      <c r="M10" s="217"/>
    </row>
    <row r="11" spans="1:20">
      <c r="A11" s="221"/>
      <c r="B11" s="222" t="s">
        <v>2985</v>
      </c>
      <c r="C11" s="222"/>
      <c r="D11" s="222"/>
      <c r="E11" s="222" t="s">
        <v>2986</v>
      </c>
      <c r="F11" s="222"/>
      <c r="G11" s="222"/>
      <c r="H11" s="222"/>
      <c r="I11" s="222"/>
      <c r="J11" s="222" t="s">
        <v>2987</v>
      </c>
      <c r="K11" s="222"/>
      <c r="L11" s="222"/>
      <c r="M11" s="222"/>
    </row>
    <row r="12" spans="1:20">
      <c r="A12" s="216" t="s">
        <v>11</v>
      </c>
      <c r="E12" s="223"/>
      <c r="F12" s="223"/>
      <c r="H12" s="223"/>
      <c r="I12" s="223"/>
      <c r="K12" s="223"/>
      <c r="L12" s="223"/>
    </row>
    <row r="13" spans="1:20">
      <c r="A13" s="224" t="s">
        <v>12</v>
      </c>
      <c r="B13" s="225" t="s">
        <v>457</v>
      </c>
      <c r="C13" s="225"/>
      <c r="D13" s="226"/>
      <c r="E13" s="225" t="s">
        <v>458</v>
      </c>
      <c r="F13" s="225"/>
      <c r="G13" s="225"/>
      <c r="H13" s="225"/>
      <c r="I13" s="226"/>
      <c r="J13" s="225" t="s">
        <v>459</v>
      </c>
      <c r="K13" s="225"/>
      <c r="L13" s="225"/>
      <c r="M13" s="225"/>
    </row>
    <row r="15" spans="1:20" ht="19.350000000000001" customHeight="1">
      <c r="A15" s="227">
        <v>1</v>
      </c>
      <c r="B15" s="215" t="s">
        <v>460</v>
      </c>
      <c r="C15" s="118"/>
      <c r="E15" s="215" t="s">
        <v>461</v>
      </c>
      <c r="I15" s="215" t="s">
        <v>462</v>
      </c>
      <c r="J15" s="210">
        <v>20534270.882589493</v>
      </c>
      <c r="L15" s="228"/>
      <c r="M15" s="228"/>
    </row>
    <row r="16" spans="1:20" ht="19.350000000000001" customHeight="1">
      <c r="A16" s="227">
        <f>+A15+1</f>
        <v>2</v>
      </c>
      <c r="B16" s="215" t="s">
        <v>463</v>
      </c>
      <c r="C16" s="229"/>
      <c r="E16" s="229" t="s">
        <v>464</v>
      </c>
      <c r="F16" s="229"/>
      <c r="G16" s="229"/>
      <c r="I16" s="230" t="s">
        <v>443</v>
      </c>
      <c r="J16" s="211">
        <v>7.0051696534161753E-2</v>
      </c>
      <c r="K16" s="229"/>
      <c r="M16" s="229"/>
    </row>
    <row r="17" spans="1:13" ht="19.350000000000001" customHeight="1">
      <c r="A17" s="227">
        <f t="shared" ref="A17:A32" si="0">+A16+1</f>
        <v>3</v>
      </c>
      <c r="B17" s="215" t="s">
        <v>465</v>
      </c>
      <c r="E17" s="215" t="s">
        <v>466</v>
      </c>
      <c r="I17" s="215" t="s">
        <v>462</v>
      </c>
      <c r="J17" s="119">
        <f>J15*J16</f>
        <v>1438460.5124174331</v>
      </c>
    </row>
    <row r="18" spans="1:13" ht="19.350000000000001" customHeight="1">
      <c r="A18" s="227">
        <f t="shared" si="0"/>
        <v>4</v>
      </c>
      <c r="B18" s="215" t="s">
        <v>467</v>
      </c>
      <c r="C18" s="229"/>
      <c r="E18" s="229" t="s">
        <v>468</v>
      </c>
      <c r="F18" s="229"/>
      <c r="G18" s="229"/>
      <c r="I18" s="230"/>
      <c r="J18" s="230">
        <v>996670.66714643408</v>
      </c>
      <c r="K18" s="229"/>
      <c r="L18" s="229"/>
      <c r="M18" s="229"/>
    </row>
    <row r="19" spans="1:13" ht="19.350000000000001" customHeight="1">
      <c r="A19" s="227">
        <f t="shared" si="0"/>
        <v>5</v>
      </c>
      <c r="B19" s="215" t="s">
        <v>469</v>
      </c>
      <c r="C19" s="231"/>
      <c r="E19" s="231" t="s">
        <v>470</v>
      </c>
      <c r="F19" s="231"/>
      <c r="G19" s="231"/>
      <c r="I19" s="215" t="s">
        <v>462</v>
      </c>
      <c r="J19" s="210">
        <f>J17-J18</f>
        <v>441789.84527099901</v>
      </c>
      <c r="K19" s="231"/>
      <c r="L19" s="231"/>
    </row>
    <row r="20" spans="1:13" ht="19.350000000000001" customHeight="1">
      <c r="A20" s="227">
        <f t="shared" si="0"/>
        <v>6</v>
      </c>
      <c r="B20" s="215" t="s">
        <v>471</v>
      </c>
      <c r="E20" s="215" t="s">
        <v>472</v>
      </c>
      <c r="G20" s="212">
        <f>J18/J15</f>
        <v>4.8536939677341392E-2</v>
      </c>
      <c r="J20" s="232"/>
    </row>
    <row r="21" spans="1:13" ht="19.350000000000001" customHeight="1">
      <c r="A21" s="227">
        <f t="shared" si="0"/>
        <v>7</v>
      </c>
      <c r="B21" s="215" t="s">
        <v>473</v>
      </c>
      <c r="E21" s="215" t="s">
        <v>474</v>
      </c>
      <c r="I21" s="230" t="s">
        <v>443</v>
      </c>
      <c r="J21" s="213">
        <v>1.3432771683172464</v>
      </c>
    </row>
    <row r="22" spans="1:13" ht="19.350000000000001" customHeight="1" thickBot="1">
      <c r="A22" s="227">
        <f t="shared" si="0"/>
        <v>8</v>
      </c>
      <c r="B22" s="215" t="s">
        <v>475</v>
      </c>
      <c r="E22" s="215" t="s">
        <v>476</v>
      </c>
      <c r="I22" s="233" t="s">
        <v>462</v>
      </c>
      <c r="J22" s="120">
        <f>J19*J21</f>
        <v>593446.21234694193</v>
      </c>
    </row>
    <row r="23" spans="1:13" ht="19.350000000000001" customHeight="1" thickTop="1">
      <c r="A23" s="227">
        <f t="shared" si="0"/>
        <v>9</v>
      </c>
    </row>
    <row r="24" spans="1:13" ht="19.350000000000001" customHeight="1">
      <c r="A24" s="227">
        <f t="shared" si="0"/>
        <v>10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</row>
    <row r="25" spans="1:13" ht="19.350000000000001" customHeight="1">
      <c r="A25" s="227">
        <f t="shared" si="0"/>
        <v>11</v>
      </c>
    </row>
    <row r="26" spans="1:13" ht="19.350000000000001" customHeight="1">
      <c r="A26" s="227">
        <f t="shared" si="0"/>
        <v>12</v>
      </c>
      <c r="B26" s="215" t="s">
        <v>477</v>
      </c>
      <c r="C26" s="234"/>
      <c r="D26" s="234"/>
      <c r="E26" s="234"/>
      <c r="F26" s="234"/>
      <c r="G26" s="234"/>
      <c r="H26" s="234"/>
      <c r="I26" s="234"/>
      <c r="J26" s="234"/>
      <c r="K26" s="234"/>
      <c r="L26" s="234"/>
    </row>
    <row r="27" spans="1:13" ht="19.350000000000001" customHeight="1">
      <c r="A27" s="227">
        <f t="shared" si="0"/>
        <v>13</v>
      </c>
      <c r="C27" s="234"/>
      <c r="D27" s="234"/>
      <c r="E27" s="234"/>
      <c r="F27" s="234"/>
      <c r="G27" s="234"/>
      <c r="H27" s="234"/>
      <c r="I27" s="234"/>
      <c r="J27" s="234"/>
      <c r="K27" s="234"/>
      <c r="L27" s="234"/>
    </row>
    <row r="28" spans="1:13" ht="19.350000000000001" customHeight="1">
      <c r="A28" s="227">
        <f t="shared" si="0"/>
        <v>14</v>
      </c>
      <c r="C28" s="234"/>
      <c r="D28" s="234"/>
      <c r="E28" s="234"/>
      <c r="F28" s="234"/>
      <c r="G28" s="234"/>
      <c r="H28" s="234"/>
      <c r="I28" s="234"/>
      <c r="J28" s="234"/>
      <c r="K28" s="234"/>
      <c r="L28" s="234"/>
    </row>
    <row r="29" spans="1:13" ht="19.350000000000001" customHeight="1">
      <c r="A29" s="227">
        <f t="shared" si="0"/>
        <v>15</v>
      </c>
      <c r="C29" s="234"/>
      <c r="D29" s="234"/>
      <c r="E29" s="234"/>
      <c r="F29" s="234"/>
      <c r="G29" s="234"/>
      <c r="H29" s="234"/>
      <c r="I29" s="234"/>
      <c r="J29" s="234"/>
      <c r="K29" s="234"/>
      <c r="L29" s="234"/>
    </row>
    <row r="30" spans="1:13" ht="19.350000000000001" customHeight="1">
      <c r="A30" s="227">
        <f t="shared" si="0"/>
        <v>16</v>
      </c>
      <c r="C30" s="234"/>
      <c r="D30" s="234"/>
      <c r="E30" s="234"/>
      <c r="F30" s="234"/>
      <c r="G30" s="234"/>
      <c r="H30" s="234"/>
      <c r="I30" s="234"/>
      <c r="J30" s="234"/>
      <c r="K30" s="234"/>
      <c r="L30" s="234"/>
    </row>
    <row r="31" spans="1:13" ht="19.350000000000001" customHeight="1">
      <c r="A31" s="227">
        <f t="shared" si="0"/>
        <v>17</v>
      </c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</row>
    <row r="32" spans="1:13" ht="18.600000000000001" customHeight="1">
      <c r="A32" s="227">
        <f t="shared" si="0"/>
        <v>18</v>
      </c>
    </row>
    <row r="33" spans="1:13">
      <c r="A33" s="221" t="s">
        <v>478</v>
      </c>
      <c r="B33" s="221"/>
      <c r="C33" s="221"/>
      <c r="D33" s="221"/>
      <c r="E33" s="221"/>
      <c r="F33" s="221"/>
      <c r="G33" s="221"/>
      <c r="H33" s="221"/>
      <c r="I33" s="221"/>
      <c r="J33" s="221"/>
      <c r="K33" s="221" t="s">
        <v>446</v>
      </c>
      <c r="L33" s="221"/>
      <c r="M33" s="221"/>
    </row>
  </sheetData>
  <printOptions horizontalCentered="1"/>
  <pageMargins left="0.5" right="0.5" top="0.75" bottom="0.5" header="0.5" footer="0.5"/>
  <pageSetup scale="75" pageOrder="overThenDown" orientation="landscape" cellComments="asDisplayed" r:id="rId1"/>
  <headerFooter>
    <oddHeader xml:space="preserve">&amp;RDEF’s Response to OPC POD 1 (1-26)
Q7
Page &amp;P of &amp;N
</oddHeader>
    <oddFooter>&amp;R20240025-OPCPOD1-00004283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95A9A-6377-47D2-A6E8-4FBE92C551FA}">
  <sheetPr codeName="Sheet10">
    <tabColor rgb="FF92D050"/>
    <pageSetUpPr fitToPage="1"/>
  </sheetPr>
  <dimension ref="A1:I74"/>
  <sheetViews>
    <sheetView workbookViewId="0"/>
  </sheetViews>
  <sheetFormatPr defaultColWidth="9.109375" defaultRowHeight="14.4"/>
  <cols>
    <col min="1" max="1" width="33" style="44" customWidth="1"/>
    <col min="2" max="2" width="0.77734375" style="44" customWidth="1"/>
    <col min="3" max="3" width="15.6640625" style="44" customWidth="1"/>
    <col min="4" max="4" width="2.6640625" style="44" customWidth="1"/>
    <col min="5" max="5" width="53.77734375" style="44" customWidth="1"/>
    <col min="6" max="6" width="1.6640625" style="44" customWidth="1"/>
    <col min="7" max="7" width="18.6640625" style="44" bestFit="1" customWidth="1"/>
    <col min="8" max="16384" width="9.109375" style="44"/>
  </cols>
  <sheetData>
    <row r="1" spans="1:8" ht="18">
      <c r="A1" s="40" t="s">
        <v>3</v>
      </c>
      <c r="B1" s="41"/>
      <c r="C1" s="41"/>
      <c r="D1" s="41"/>
      <c r="E1" s="42"/>
      <c r="F1" s="41"/>
      <c r="G1" s="43" t="s">
        <v>104</v>
      </c>
    </row>
    <row r="2" spans="1:8" ht="18">
      <c r="A2" s="40" t="s">
        <v>105</v>
      </c>
      <c r="B2" s="41"/>
      <c r="C2" s="41"/>
      <c r="D2" s="41"/>
      <c r="E2" s="42"/>
      <c r="F2" s="41"/>
      <c r="G2" s="41"/>
    </row>
    <row r="3" spans="1:8" ht="18">
      <c r="A3" s="40" t="s">
        <v>31</v>
      </c>
      <c r="B3" s="41"/>
      <c r="C3" s="41"/>
      <c r="D3" s="41"/>
      <c r="E3" s="41"/>
      <c r="F3" s="41"/>
      <c r="G3" s="41"/>
    </row>
    <row r="4" spans="1:8" ht="15" customHeight="1"/>
    <row r="5" spans="1:8" s="48" customFormat="1" ht="15" customHeight="1">
      <c r="A5" s="45" t="s">
        <v>106</v>
      </c>
      <c r="B5" s="46"/>
      <c r="C5" s="46"/>
      <c r="D5" s="47"/>
      <c r="E5" s="47"/>
      <c r="F5" s="47"/>
    </row>
    <row r="6" spans="1:8" s="48" customFormat="1" ht="15" customHeight="1">
      <c r="A6" s="49" t="s">
        <v>111</v>
      </c>
      <c r="C6" s="46"/>
      <c r="D6" s="47"/>
      <c r="E6" s="47"/>
      <c r="F6" s="47"/>
      <c r="G6" s="47"/>
    </row>
    <row r="7" spans="1:8" ht="13.5" customHeight="1">
      <c r="A7" s="50"/>
      <c r="B7" s="51"/>
      <c r="C7" s="50"/>
      <c r="D7" s="52"/>
      <c r="E7" s="52"/>
      <c r="F7" s="52"/>
      <c r="G7" s="52"/>
      <c r="H7" s="51"/>
    </row>
    <row r="8" spans="1:8" ht="13.5" customHeight="1"/>
    <row r="9" spans="1:8">
      <c r="A9" s="53" t="s">
        <v>48</v>
      </c>
      <c r="B9" s="53"/>
      <c r="C9" s="54"/>
      <c r="E9" s="53" t="s">
        <v>107</v>
      </c>
      <c r="F9" s="55"/>
      <c r="G9" s="56"/>
    </row>
    <row r="10" spans="1:8" ht="15" customHeight="1">
      <c r="A10" s="54"/>
      <c r="B10" s="54"/>
      <c r="C10" s="54"/>
      <c r="G10" s="56"/>
    </row>
    <row r="11" spans="1:8">
      <c r="A11" s="57" t="s">
        <v>50</v>
      </c>
      <c r="B11" s="57"/>
      <c r="C11" s="58" t="e">
        <f>-#REF!</f>
        <v>#REF!</v>
      </c>
      <c r="D11" s="59"/>
      <c r="E11" s="60" t="s">
        <v>51</v>
      </c>
      <c r="F11" s="59"/>
      <c r="G11" s="61" t="e">
        <f>#REF!*1000</f>
        <v>#REF!</v>
      </c>
    </row>
    <row r="12" spans="1:8">
      <c r="A12" s="57" t="s">
        <v>52</v>
      </c>
      <c r="B12" s="57"/>
      <c r="C12" s="62" t="e">
        <f>-#REF!</f>
        <v>#REF!</v>
      </c>
      <c r="D12" s="59"/>
      <c r="E12" s="60" t="s">
        <v>53</v>
      </c>
      <c r="F12" s="59"/>
      <c r="G12" s="62">
        <v>0</v>
      </c>
    </row>
    <row r="13" spans="1:8">
      <c r="A13" s="57" t="s">
        <v>54</v>
      </c>
      <c r="B13" s="57"/>
      <c r="C13" s="63" t="e">
        <f>#REF!*1000</f>
        <v>#REF!</v>
      </c>
      <c r="D13" s="59"/>
      <c r="E13" s="60" t="s">
        <v>55</v>
      </c>
      <c r="F13" s="59"/>
      <c r="G13" s="64" t="e">
        <f>-#REF!*1000</f>
        <v>#REF!</v>
      </c>
    </row>
    <row r="14" spans="1:8">
      <c r="A14" s="65" t="s">
        <v>56</v>
      </c>
      <c r="B14" s="65"/>
      <c r="C14" s="66" t="e">
        <f>SUM(C11:C13)</f>
        <v>#REF!</v>
      </c>
      <c r="D14" s="59"/>
      <c r="E14" s="60" t="s">
        <v>57</v>
      </c>
      <c r="F14" s="59"/>
      <c r="G14" s="62" t="e">
        <f>#REF!</f>
        <v>#REF!</v>
      </c>
    </row>
    <row r="15" spans="1:8">
      <c r="A15" s="57"/>
      <c r="B15" s="57"/>
      <c r="C15" s="60"/>
      <c r="D15" s="59"/>
      <c r="E15" s="60" t="s">
        <v>59</v>
      </c>
      <c r="F15" s="59"/>
      <c r="G15" s="62" t="e">
        <f>#REF!</f>
        <v>#REF!</v>
      </c>
    </row>
    <row r="16" spans="1:8">
      <c r="A16" s="57" t="s">
        <v>108</v>
      </c>
      <c r="B16" s="57"/>
      <c r="C16" s="67" t="e">
        <f>#REF!</f>
        <v>#REF!</v>
      </c>
      <c r="D16" s="59"/>
      <c r="E16" s="60" t="s">
        <v>61</v>
      </c>
      <c r="F16" s="59"/>
      <c r="G16" s="62">
        <v>0</v>
      </c>
    </row>
    <row r="17" spans="1:9" ht="15" thickBot="1">
      <c r="A17" s="57" t="s">
        <v>62</v>
      </c>
      <c r="B17" s="57"/>
      <c r="C17" s="68" t="e">
        <f>C14/C16</f>
        <v>#REF!</v>
      </c>
      <c r="D17" s="59"/>
      <c r="E17" s="60" t="s">
        <v>109</v>
      </c>
      <c r="F17" s="59"/>
      <c r="G17" s="62" t="e">
        <f>-SUM(#REF!)</f>
        <v>#REF!</v>
      </c>
    </row>
    <row r="18" spans="1:9" ht="15" thickTop="1">
      <c r="A18" s="54"/>
      <c r="B18" s="54"/>
      <c r="C18" s="60"/>
      <c r="D18" s="59"/>
      <c r="E18" s="60" t="s">
        <v>64</v>
      </c>
      <c r="F18" s="59"/>
      <c r="G18" s="63" t="e">
        <f>(#REF!+#REF!)*1000</f>
        <v>#REF!</v>
      </c>
    </row>
    <row r="19" spans="1:9">
      <c r="A19" s="53" t="s">
        <v>65</v>
      </c>
      <c r="B19" s="53"/>
      <c r="C19" s="60"/>
      <c r="D19" s="59"/>
      <c r="E19" s="60" t="s">
        <v>66</v>
      </c>
      <c r="F19" s="59"/>
      <c r="G19" s="67" t="e">
        <f>SUM(G11:G18)</f>
        <v>#REF!</v>
      </c>
    </row>
    <row r="20" spans="1:9" ht="15" customHeight="1">
      <c r="A20" s="54"/>
      <c r="B20" s="54"/>
      <c r="C20" s="60"/>
      <c r="D20" s="59"/>
      <c r="E20" s="60"/>
      <c r="F20" s="59"/>
      <c r="G20" s="60"/>
    </row>
    <row r="21" spans="1:9">
      <c r="A21" s="57" t="s">
        <v>50</v>
      </c>
      <c r="B21" s="54"/>
      <c r="C21" s="66" t="e">
        <f>-#REF!</f>
        <v>#REF!</v>
      </c>
      <c r="D21" s="59"/>
      <c r="E21" s="60" t="s">
        <v>67</v>
      </c>
      <c r="F21" s="59"/>
      <c r="G21" s="60"/>
    </row>
    <row r="22" spans="1:9">
      <c r="A22" s="57" t="s">
        <v>68</v>
      </c>
      <c r="B22" s="54"/>
      <c r="C22" s="62" t="e">
        <f>-#REF!*1000</f>
        <v>#REF!</v>
      </c>
      <c r="D22" s="59"/>
      <c r="E22" s="69" t="s">
        <v>69</v>
      </c>
      <c r="F22" s="59"/>
      <c r="G22" s="67" t="e">
        <f>-#REF!*1000</f>
        <v>#REF!</v>
      </c>
    </row>
    <row r="23" spans="1:9">
      <c r="A23" s="57" t="s">
        <v>54</v>
      </c>
      <c r="B23" s="54"/>
      <c r="C23" s="70" t="e">
        <f>#REF!*1000</f>
        <v>#REF!</v>
      </c>
      <c r="D23" s="59"/>
      <c r="E23" s="60"/>
      <c r="F23" s="59"/>
      <c r="G23" s="60"/>
    </row>
    <row r="24" spans="1:9">
      <c r="A24" s="65" t="s">
        <v>56</v>
      </c>
      <c r="B24" s="54"/>
      <c r="C24" s="71" t="e">
        <f>SUM(C21:C23)</f>
        <v>#REF!</v>
      </c>
      <c r="D24" s="59"/>
      <c r="E24" s="60" t="s">
        <v>70</v>
      </c>
      <c r="F24" s="59"/>
      <c r="G24" s="72" t="e">
        <f>G19/G22</f>
        <v>#REF!</v>
      </c>
    </row>
    <row r="25" spans="1:9">
      <c r="A25" s="57"/>
      <c r="B25" s="54"/>
      <c r="C25" s="60"/>
      <c r="D25" s="59"/>
      <c r="E25" s="59"/>
      <c r="F25" s="59"/>
      <c r="G25" s="59"/>
    </row>
    <row r="26" spans="1:9">
      <c r="A26" s="57" t="s">
        <v>108</v>
      </c>
      <c r="B26" s="54"/>
      <c r="C26" s="73" t="e">
        <f>#REF!</f>
        <v>#REF!</v>
      </c>
      <c r="D26" s="59"/>
      <c r="E26" s="74"/>
      <c r="F26" s="60"/>
      <c r="G26" s="60"/>
    </row>
    <row r="27" spans="1:9">
      <c r="A27" s="57" t="s">
        <v>72</v>
      </c>
      <c r="B27" s="54"/>
      <c r="C27" s="75" t="e">
        <f>C24/C26</f>
        <v>#REF!</v>
      </c>
      <c r="D27" s="59"/>
      <c r="E27" s="60"/>
      <c r="F27" s="60"/>
      <c r="G27" s="60"/>
    </row>
    <row r="28" spans="1:9">
      <c r="A28" s="54"/>
      <c r="B28" s="54"/>
      <c r="C28" s="60"/>
      <c r="D28" s="59"/>
    </row>
    <row r="29" spans="1:9">
      <c r="A29" s="53" t="s">
        <v>74</v>
      </c>
      <c r="B29" s="54"/>
      <c r="C29" s="60"/>
      <c r="D29" s="59"/>
    </row>
    <row r="30" spans="1:9">
      <c r="A30" s="76" t="s">
        <v>110</v>
      </c>
      <c r="B30" s="54"/>
      <c r="C30" s="60"/>
      <c r="D30" s="59"/>
    </row>
    <row r="31" spans="1:9">
      <c r="A31" s="54"/>
      <c r="B31" s="54"/>
      <c r="C31" s="60"/>
      <c r="D31" s="59"/>
      <c r="I31" s="77"/>
    </row>
    <row r="32" spans="1:9">
      <c r="A32" s="54" t="s">
        <v>78</v>
      </c>
      <c r="B32" s="54"/>
      <c r="C32" s="58" t="e">
        <f>-#REF!</f>
        <v>#REF!</v>
      </c>
      <c r="D32" s="59"/>
      <c r="I32" s="77"/>
    </row>
    <row r="33" spans="1:9">
      <c r="A33" s="54" t="s">
        <v>80</v>
      </c>
      <c r="B33" s="54"/>
      <c r="C33" s="79">
        <v>0.74655000000000005</v>
      </c>
      <c r="D33" s="59"/>
      <c r="I33" s="77"/>
    </row>
    <row r="34" spans="1:9">
      <c r="A34" s="54" t="s">
        <v>82</v>
      </c>
      <c r="B34" s="54"/>
      <c r="C34" s="58" t="e">
        <f>C32*C33</f>
        <v>#REF!</v>
      </c>
      <c r="D34" s="59"/>
    </row>
    <row r="35" spans="1:9">
      <c r="A35" s="54" t="s">
        <v>83</v>
      </c>
      <c r="B35" s="54"/>
      <c r="C35" s="73" t="e">
        <f>#REF!*1000</f>
        <v>#REF!</v>
      </c>
      <c r="D35" s="59"/>
    </row>
    <row r="36" spans="1:9">
      <c r="A36" s="54" t="s">
        <v>56</v>
      </c>
      <c r="B36" s="54"/>
      <c r="C36" s="58" t="e">
        <f>SUM(C34:C35)</f>
        <v>#REF!</v>
      </c>
      <c r="D36" s="59"/>
    </row>
    <row r="37" spans="1:9">
      <c r="A37" s="54" t="s">
        <v>84</v>
      </c>
      <c r="B37" s="54"/>
      <c r="C37" s="54"/>
    </row>
    <row r="38" spans="1:9">
      <c r="A38" s="54" t="s">
        <v>86</v>
      </c>
      <c r="B38" s="54"/>
      <c r="C38" s="73" t="e">
        <f>#REF!*1000</f>
        <v>#REF!</v>
      </c>
    </row>
    <row r="39" spans="1:9">
      <c r="A39" s="54" t="s">
        <v>88</v>
      </c>
      <c r="B39" s="54"/>
      <c r="C39" s="54"/>
    </row>
    <row r="40" spans="1:9" ht="15" thickBot="1">
      <c r="A40" s="54" t="s">
        <v>51</v>
      </c>
      <c r="B40" s="54"/>
      <c r="C40" s="80" t="e">
        <f>C36/C38</f>
        <v>#REF!</v>
      </c>
    </row>
    <row r="41" spans="1:9" ht="15" thickTop="1">
      <c r="A41" s="54"/>
      <c r="B41" s="54"/>
      <c r="C41" s="54"/>
    </row>
    <row r="42" spans="1:9">
      <c r="A42" s="54"/>
      <c r="B42" s="54"/>
      <c r="C42" s="54"/>
    </row>
    <row r="43" spans="1:9">
      <c r="A43" s="54"/>
      <c r="B43" s="54"/>
      <c r="C43" s="54"/>
      <c r="E43" s="74"/>
      <c r="F43" s="60"/>
      <c r="G43" s="60"/>
    </row>
    <row r="44" spans="1:9">
      <c r="A44" s="54"/>
      <c r="B44" s="54"/>
      <c r="C44" s="54"/>
      <c r="E44" s="60"/>
      <c r="F44" s="60"/>
      <c r="G44" s="60"/>
    </row>
    <row r="45" spans="1:9">
      <c r="A45" s="54"/>
      <c r="B45" s="54"/>
      <c r="C45" s="54"/>
      <c r="E45" s="60"/>
      <c r="F45" s="60"/>
      <c r="G45" s="60"/>
    </row>
    <row r="46" spans="1:9">
      <c r="A46" s="54"/>
      <c r="B46" s="54"/>
      <c r="C46" s="54"/>
      <c r="E46" s="77"/>
      <c r="F46" s="60"/>
      <c r="G46" s="66"/>
    </row>
    <row r="47" spans="1:9">
      <c r="A47" s="54"/>
      <c r="B47" s="54"/>
      <c r="C47" s="54"/>
      <c r="E47" s="77"/>
      <c r="F47" s="60"/>
      <c r="G47" s="78"/>
    </row>
    <row r="48" spans="1:9">
      <c r="A48" s="54"/>
      <c r="B48" s="54"/>
      <c r="C48" s="54"/>
      <c r="E48" s="77"/>
      <c r="F48" s="60"/>
      <c r="G48" s="85"/>
    </row>
    <row r="49" spans="1:7" ht="15.75" customHeight="1">
      <c r="A49" s="54"/>
      <c r="B49" s="54"/>
      <c r="C49" s="54"/>
      <c r="E49" s="77"/>
      <c r="F49" s="60"/>
      <c r="G49" s="71"/>
    </row>
    <row r="50" spans="1:7">
      <c r="A50" s="54"/>
      <c r="B50" s="54"/>
      <c r="C50" s="54"/>
      <c r="E50" s="60"/>
      <c r="F50" s="60"/>
      <c r="G50" s="60"/>
    </row>
    <row r="51" spans="1:7">
      <c r="A51" s="54"/>
      <c r="B51" s="54"/>
      <c r="C51" s="54"/>
      <c r="E51" s="77"/>
      <c r="F51" s="60"/>
      <c r="G51" s="86"/>
    </row>
    <row r="52" spans="1:7">
      <c r="A52" s="54"/>
      <c r="B52" s="54"/>
      <c r="C52" s="54"/>
      <c r="E52" s="57"/>
      <c r="F52" s="54"/>
      <c r="G52" s="86"/>
    </row>
    <row r="53" spans="1:7">
      <c r="E53" s="54"/>
      <c r="F53" s="54"/>
      <c r="G53" s="54"/>
    </row>
    <row r="54" spans="1:7">
      <c r="E54" s="53"/>
      <c r="F54" s="54"/>
      <c r="G54" s="54"/>
    </row>
    <row r="55" spans="1:7">
      <c r="E55" s="76"/>
      <c r="F55" s="54"/>
      <c r="G55" s="54"/>
    </row>
    <row r="56" spans="1:7">
      <c r="E56" s="54"/>
      <c r="F56" s="54"/>
      <c r="G56" s="54"/>
    </row>
    <row r="57" spans="1:7">
      <c r="E57" s="54"/>
      <c r="F57" s="54"/>
      <c r="G57" s="54"/>
    </row>
    <row r="58" spans="1:7">
      <c r="E58" s="65"/>
      <c r="F58" s="54"/>
      <c r="G58" s="83"/>
    </row>
    <row r="59" spans="1:7">
      <c r="E59" s="54"/>
      <c r="F59" s="54"/>
      <c r="G59" s="82"/>
    </row>
    <row r="60" spans="1:7">
      <c r="E60" s="57"/>
      <c r="F60" s="54"/>
      <c r="G60" s="82"/>
    </row>
    <row r="61" spans="1:7">
      <c r="E61" s="65"/>
      <c r="F61" s="54"/>
      <c r="G61" s="83"/>
    </row>
    <row r="62" spans="1:7">
      <c r="E62" s="65"/>
      <c r="F62" s="54"/>
      <c r="G62" s="83"/>
    </row>
    <row r="63" spans="1:7">
      <c r="E63" s="65"/>
      <c r="F63" s="54"/>
      <c r="G63" s="83"/>
    </row>
    <row r="64" spans="1:7">
      <c r="E64" s="65"/>
      <c r="F64" s="54"/>
      <c r="G64" s="83"/>
    </row>
    <row r="65" spans="5:7">
      <c r="E65" s="65"/>
      <c r="F65" s="54"/>
      <c r="G65" s="83"/>
    </row>
    <row r="66" spans="5:7">
      <c r="E66" s="65"/>
      <c r="F66" s="54"/>
      <c r="G66" s="83"/>
    </row>
    <row r="67" spans="5:7">
      <c r="E67" s="54"/>
      <c r="F67" s="54"/>
      <c r="G67" s="83"/>
    </row>
    <row r="68" spans="5:7">
      <c r="E68" s="54"/>
      <c r="F68" s="54"/>
      <c r="G68" s="54"/>
    </row>
    <row r="69" spans="5:7">
      <c r="E69" s="54"/>
      <c r="F69" s="54"/>
      <c r="G69" s="83"/>
    </row>
    <row r="70" spans="5:7">
      <c r="E70" s="54"/>
      <c r="F70" s="54"/>
      <c r="G70" s="54"/>
    </row>
    <row r="71" spans="5:7">
      <c r="E71" s="54"/>
      <c r="F71" s="54"/>
      <c r="G71" s="81"/>
    </row>
    <row r="72" spans="5:7">
      <c r="E72" s="54"/>
      <c r="F72" s="54"/>
      <c r="G72" s="54"/>
    </row>
    <row r="73" spans="5:7" ht="15" thickBot="1">
      <c r="E73" s="84"/>
      <c r="F73" s="54"/>
      <c r="G73" s="80"/>
    </row>
    <row r="74" spans="5:7" ht="15" thickTop="1"/>
  </sheetData>
  <printOptions horizontalCentered="1" verticalCentered="1"/>
  <pageMargins left="0.75" right="0.75" top="1" bottom="1" header="0.3" footer="0.3"/>
  <pageSetup scale="68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97733-17A0-4591-96F3-F3FC4F91A3B7}">
  <sheetPr codeName="Sheet11">
    <tabColor rgb="FF92D050"/>
    <pageSetUpPr fitToPage="1"/>
  </sheetPr>
  <dimension ref="A1:I74"/>
  <sheetViews>
    <sheetView workbookViewId="0"/>
  </sheetViews>
  <sheetFormatPr defaultColWidth="9.109375" defaultRowHeight="14.4"/>
  <cols>
    <col min="1" max="1" width="33" style="44" customWidth="1"/>
    <col min="2" max="2" width="0.77734375" style="44" customWidth="1"/>
    <col min="3" max="3" width="15.6640625" style="44" customWidth="1"/>
    <col min="4" max="4" width="2.6640625" style="44" customWidth="1"/>
    <col min="5" max="5" width="53.77734375" style="44" customWidth="1"/>
    <col min="6" max="6" width="1.6640625" style="44" customWidth="1"/>
    <col min="7" max="7" width="18.6640625" style="44" bestFit="1" customWidth="1"/>
    <col min="8" max="16384" width="9.109375" style="44"/>
  </cols>
  <sheetData>
    <row r="1" spans="1:8" ht="18">
      <c r="A1" s="40" t="s">
        <v>3</v>
      </c>
      <c r="B1" s="41"/>
      <c r="C1" s="41"/>
      <c r="D1" s="41"/>
      <c r="E1" s="42"/>
      <c r="F1" s="41"/>
      <c r="G1" s="43" t="s">
        <v>104</v>
      </c>
    </row>
    <row r="2" spans="1:8" ht="18">
      <c r="A2" s="40" t="s">
        <v>105</v>
      </c>
      <c r="B2" s="41"/>
      <c r="C2" s="41"/>
      <c r="D2" s="41"/>
      <c r="E2" s="42"/>
      <c r="F2" s="41"/>
      <c r="G2" s="41"/>
    </row>
    <row r="3" spans="1:8" ht="18">
      <c r="A3" s="40" t="s">
        <v>31</v>
      </c>
      <c r="B3" s="41"/>
      <c r="C3" s="41"/>
      <c r="D3" s="41"/>
      <c r="E3" s="41"/>
      <c r="F3" s="41"/>
      <c r="G3" s="41"/>
    </row>
    <row r="4" spans="1:8" ht="15" customHeight="1"/>
    <row r="5" spans="1:8" s="48" customFormat="1" ht="15" customHeight="1">
      <c r="A5" s="45" t="s">
        <v>106</v>
      </c>
      <c r="B5" s="46"/>
      <c r="C5" s="46"/>
      <c r="D5" s="47"/>
      <c r="E5" s="47"/>
      <c r="F5" s="47"/>
    </row>
    <row r="6" spans="1:8" s="48" customFormat="1" ht="15" customHeight="1">
      <c r="A6" s="49" t="s">
        <v>111</v>
      </c>
      <c r="C6" s="46"/>
      <c r="D6" s="47"/>
      <c r="E6" s="47"/>
      <c r="F6" s="47"/>
      <c r="G6" s="47"/>
    </row>
    <row r="7" spans="1:8" ht="13.5" customHeight="1">
      <c r="A7" s="50"/>
      <c r="B7" s="51"/>
      <c r="C7" s="50"/>
      <c r="D7" s="52"/>
      <c r="E7" s="52"/>
      <c r="F7" s="52"/>
      <c r="G7" s="52"/>
      <c r="H7" s="51"/>
    </row>
    <row r="8" spans="1:8" ht="13.5" customHeight="1"/>
    <row r="9" spans="1:8">
      <c r="A9" s="53" t="s">
        <v>48</v>
      </c>
      <c r="B9" s="53"/>
      <c r="C9" s="54"/>
      <c r="E9" s="53" t="s">
        <v>107</v>
      </c>
      <c r="F9" s="55"/>
      <c r="G9" s="56"/>
    </row>
    <row r="10" spans="1:8" ht="15" customHeight="1">
      <c r="A10" s="54"/>
      <c r="B10" s="54"/>
      <c r="C10" s="54"/>
      <c r="G10" s="56"/>
    </row>
    <row r="11" spans="1:8">
      <c r="A11" s="57" t="s">
        <v>50</v>
      </c>
      <c r="B11" s="57"/>
      <c r="C11" s="58" t="e">
        <f>-#REF!+#REF!</f>
        <v>#REF!</v>
      </c>
      <c r="D11" s="59"/>
      <c r="E11" s="60" t="s">
        <v>51</v>
      </c>
      <c r="F11" s="59"/>
      <c r="G11" s="61" t="e">
        <f>#REF!</f>
        <v>#REF!</v>
      </c>
    </row>
    <row r="12" spans="1:8">
      <c r="A12" s="57" t="s">
        <v>52</v>
      </c>
      <c r="B12" s="57"/>
      <c r="C12" s="62" t="e">
        <f>-#REF!</f>
        <v>#REF!</v>
      </c>
      <c r="D12" s="59"/>
      <c r="E12" s="60" t="s">
        <v>53</v>
      </c>
      <c r="F12" s="59"/>
      <c r="G12" s="62">
        <v>0</v>
      </c>
    </row>
    <row r="13" spans="1:8">
      <c r="A13" s="57" t="s">
        <v>54</v>
      </c>
      <c r="B13" s="57"/>
      <c r="C13" s="63" t="e">
        <f>#REF!*1000</f>
        <v>#REF!</v>
      </c>
      <c r="D13" s="59"/>
      <c r="E13" s="60" t="s">
        <v>55</v>
      </c>
      <c r="F13" s="59"/>
      <c r="G13" s="64" t="e">
        <f>-#REF!*1000</f>
        <v>#REF!</v>
      </c>
    </row>
    <row r="14" spans="1:8">
      <c r="A14" s="65" t="s">
        <v>56</v>
      </c>
      <c r="B14" s="65"/>
      <c r="C14" s="66" t="e">
        <f>SUM(C11:C13)</f>
        <v>#REF!</v>
      </c>
      <c r="D14" s="59"/>
      <c r="E14" s="60" t="s">
        <v>57</v>
      </c>
      <c r="F14" s="59"/>
      <c r="G14" s="62" t="e">
        <f>#REF!</f>
        <v>#REF!</v>
      </c>
    </row>
    <row r="15" spans="1:8">
      <c r="A15" s="57"/>
      <c r="B15" s="57"/>
      <c r="C15" s="60"/>
      <c r="D15" s="59"/>
      <c r="E15" s="60" t="s">
        <v>59</v>
      </c>
      <c r="F15" s="59"/>
      <c r="G15" s="62" t="e">
        <f>#REF!</f>
        <v>#REF!</v>
      </c>
    </row>
    <row r="16" spans="1:8">
      <c r="A16" s="57" t="s">
        <v>108</v>
      </c>
      <c r="B16" s="57"/>
      <c r="C16" s="67" t="e">
        <f>#REF!</f>
        <v>#REF!</v>
      </c>
      <c r="D16" s="59"/>
      <c r="E16" s="60" t="s">
        <v>61</v>
      </c>
      <c r="F16" s="59"/>
      <c r="G16" s="62">
        <v>0</v>
      </c>
    </row>
    <row r="17" spans="1:9" ht="15" thickBot="1">
      <c r="A17" s="57" t="s">
        <v>62</v>
      </c>
      <c r="B17" s="57"/>
      <c r="C17" s="68" t="e">
        <f>C14/C16</f>
        <v>#REF!</v>
      </c>
      <c r="D17" s="59"/>
      <c r="E17" s="60" t="s">
        <v>109</v>
      </c>
      <c r="F17" s="59"/>
      <c r="G17" s="62" t="e">
        <f>-SUM(#REF!)</f>
        <v>#REF!</v>
      </c>
    </row>
    <row r="18" spans="1:9" ht="15" thickTop="1">
      <c r="A18" s="54"/>
      <c r="B18" s="54"/>
      <c r="C18" s="60"/>
      <c r="D18" s="59"/>
      <c r="E18" s="60" t="s">
        <v>64</v>
      </c>
      <c r="F18" s="59"/>
      <c r="G18" s="63" t="e">
        <f>(#REF!+#REF!)*1000</f>
        <v>#REF!</v>
      </c>
    </row>
    <row r="19" spans="1:9">
      <c r="A19" s="53" t="s">
        <v>65</v>
      </c>
      <c r="B19" s="53"/>
      <c r="C19" s="60"/>
      <c r="D19" s="59"/>
      <c r="E19" s="60" t="s">
        <v>66</v>
      </c>
      <c r="F19" s="59"/>
      <c r="G19" s="67" t="e">
        <f>SUM(G11:G18)</f>
        <v>#REF!</v>
      </c>
    </row>
    <row r="20" spans="1:9" ht="15" customHeight="1">
      <c r="A20" s="54"/>
      <c r="B20" s="54"/>
      <c r="C20" s="60"/>
      <c r="D20" s="59"/>
      <c r="E20" s="60"/>
      <c r="F20" s="59"/>
      <c r="G20" s="60"/>
    </row>
    <row r="21" spans="1:9">
      <c r="A21" s="57" t="s">
        <v>50</v>
      </c>
      <c r="B21" s="54"/>
      <c r="C21" s="66" t="e">
        <f>-#REF!+#REF!</f>
        <v>#REF!</v>
      </c>
      <c r="D21" s="59"/>
      <c r="E21" s="60" t="s">
        <v>67</v>
      </c>
      <c r="F21" s="59"/>
      <c r="G21" s="60"/>
    </row>
    <row r="22" spans="1:9">
      <c r="A22" s="57" t="s">
        <v>68</v>
      </c>
      <c r="B22" s="54"/>
      <c r="C22" s="62" t="e">
        <f>-#REF!*1000</f>
        <v>#REF!</v>
      </c>
      <c r="D22" s="59"/>
      <c r="E22" s="69" t="s">
        <v>69</v>
      </c>
      <c r="F22" s="59"/>
      <c r="G22" s="67" t="e">
        <f>-#REF!*1000</f>
        <v>#REF!</v>
      </c>
    </row>
    <row r="23" spans="1:9">
      <c r="A23" s="57" t="s">
        <v>54</v>
      </c>
      <c r="B23" s="54"/>
      <c r="C23" s="70" t="e">
        <f>#REF!*1000</f>
        <v>#REF!</v>
      </c>
      <c r="D23" s="59"/>
      <c r="E23" s="60"/>
      <c r="F23" s="59"/>
      <c r="G23" s="60"/>
    </row>
    <row r="24" spans="1:9">
      <c r="A24" s="65" t="s">
        <v>56</v>
      </c>
      <c r="B24" s="54"/>
      <c r="C24" s="71" t="e">
        <f>SUM(C21:C23)</f>
        <v>#REF!</v>
      </c>
      <c r="D24" s="59"/>
      <c r="E24" s="60" t="s">
        <v>70</v>
      </c>
      <c r="F24" s="59"/>
      <c r="G24" s="72" t="e">
        <f>G19/G22</f>
        <v>#REF!</v>
      </c>
    </row>
    <row r="25" spans="1:9">
      <c r="A25" s="57"/>
      <c r="B25" s="54"/>
      <c r="C25" s="60"/>
      <c r="D25" s="59"/>
      <c r="E25" s="59"/>
      <c r="F25" s="59"/>
      <c r="G25" s="59"/>
    </row>
    <row r="26" spans="1:9">
      <c r="A26" s="57" t="s">
        <v>108</v>
      </c>
      <c r="B26" s="54"/>
      <c r="C26" s="73" t="e">
        <f>#REF!</f>
        <v>#REF!</v>
      </c>
      <c r="D26" s="59"/>
      <c r="E26" s="74"/>
      <c r="F26" s="60"/>
      <c r="G26" s="60"/>
    </row>
    <row r="27" spans="1:9">
      <c r="A27" s="57" t="s">
        <v>72</v>
      </c>
      <c r="B27" s="54"/>
      <c r="C27" s="75" t="e">
        <f>C24/C26</f>
        <v>#REF!</v>
      </c>
      <c r="D27" s="59"/>
      <c r="E27" s="60"/>
      <c r="F27" s="60"/>
      <c r="G27" s="60"/>
    </row>
    <row r="28" spans="1:9">
      <c r="A28" s="54"/>
      <c r="B28" s="54"/>
      <c r="C28" s="60"/>
      <c r="D28" s="59"/>
    </row>
    <row r="29" spans="1:9">
      <c r="A29" s="53" t="s">
        <v>74</v>
      </c>
      <c r="B29" s="54"/>
      <c r="C29" s="60"/>
      <c r="D29" s="59"/>
    </row>
    <row r="30" spans="1:9">
      <c r="A30" s="76" t="s">
        <v>110</v>
      </c>
      <c r="B30" s="54"/>
      <c r="C30" s="60"/>
      <c r="D30" s="59"/>
    </row>
    <row r="31" spans="1:9">
      <c r="A31" s="54"/>
      <c r="B31" s="54"/>
      <c r="C31" s="60"/>
      <c r="D31" s="59"/>
      <c r="I31" s="77"/>
    </row>
    <row r="32" spans="1:9">
      <c r="A32" s="54" t="s">
        <v>78</v>
      </c>
      <c r="B32" s="54"/>
      <c r="C32" s="58" t="e">
        <f>-#REF!</f>
        <v>#REF!</v>
      </c>
      <c r="D32" s="59"/>
      <c r="I32" s="77"/>
    </row>
    <row r="33" spans="1:9">
      <c r="A33" s="54" t="s">
        <v>80</v>
      </c>
      <c r="B33" s="54"/>
      <c r="C33" s="79">
        <v>0.74655000000000005</v>
      </c>
      <c r="D33" s="59"/>
      <c r="I33" s="77"/>
    </row>
    <row r="34" spans="1:9">
      <c r="A34" s="54" t="s">
        <v>82</v>
      </c>
      <c r="B34" s="54"/>
      <c r="C34" s="58" t="e">
        <f>C32*C33</f>
        <v>#REF!</v>
      </c>
      <c r="D34" s="59"/>
    </row>
    <row r="35" spans="1:9">
      <c r="A35" s="54" t="s">
        <v>83</v>
      </c>
      <c r="B35" s="54"/>
      <c r="C35" s="73" t="e">
        <f>#REF!*1000</f>
        <v>#REF!</v>
      </c>
      <c r="D35" s="59"/>
    </row>
    <row r="36" spans="1:9">
      <c r="A36" s="54" t="s">
        <v>56</v>
      </c>
      <c r="B36" s="54"/>
      <c r="C36" s="58" t="e">
        <f>SUM(C34:C35)</f>
        <v>#REF!</v>
      </c>
      <c r="D36" s="59"/>
    </row>
    <row r="37" spans="1:9">
      <c r="A37" s="54" t="s">
        <v>84</v>
      </c>
      <c r="B37" s="54"/>
      <c r="C37" s="54"/>
    </row>
    <row r="38" spans="1:9">
      <c r="A38" s="54" t="s">
        <v>86</v>
      </c>
      <c r="B38" s="54"/>
      <c r="C38" s="73" t="e">
        <f>#REF!</f>
        <v>#REF!</v>
      </c>
    </row>
    <row r="39" spans="1:9">
      <c r="A39" s="54" t="s">
        <v>88</v>
      </c>
      <c r="B39" s="54"/>
      <c r="C39" s="54"/>
    </row>
    <row r="40" spans="1:9" ht="15" thickBot="1">
      <c r="A40" s="54" t="s">
        <v>51</v>
      </c>
      <c r="B40" s="54"/>
      <c r="C40" s="80" t="e">
        <f>C36/C38</f>
        <v>#REF!</v>
      </c>
    </row>
    <row r="41" spans="1:9" ht="15" thickTop="1">
      <c r="A41" s="54"/>
      <c r="B41" s="54"/>
      <c r="C41" s="54"/>
    </row>
    <row r="42" spans="1:9">
      <c r="A42" s="54"/>
      <c r="B42" s="54"/>
      <c r="C42" s="54"/>
    </row>
    <row r="43" spans="1:9">
      <c r="A43" s="54"/>
      <c r="B43" s="54"/>
      <c r="C43" s="54"/>
      <c r="E43" s="74"/>
      <c r="F43" s="60"/>
      <c r="G43" s="60"/>
    </row>
    <row r="44" spans="1:9">
      <c r="A44" s="54"/>
      <c r="B44" s="54"/>
      <c r="C44" s="54"/>
      <c r="E44" s="60"/>
      <c r="F44" s="60"/>
      <c r="G44" s="60"/>
    </row>
    <row r="45" spans="1:9">
      <c r="A45" s="54"/>
      <c r="B45" s="54"/>
      <c r="C45" s="54"/>
      <c r="E45" s="60"/>
      <c r="F45" s="60"/>
      <c r="G45" s="60"/>
    </row>
    <row r="46" spans="1:9">
      <c r="A46" s="54"/>
      <c r="B46" s="54"/>
      <c r="C46" s="54"/>
      <c r="E46" s="77"/>
      <c r="F46" s="60"/>
      <c r="G46" s="66"/>
    </row>
    <row r="47" spans="1:9">
      <c r="A47" s="54"/>
      <c r="B47" s="54"/>
      <c r="C47" s="54"/>
      <c r="E47" s="77"/>
      <c r="F47" s="60"/>
      <c r="G47" s="78"/>
    </row>
    <row r="48" spans="1:9">
      <c r="A48" s="54"/>
      <c r="B48" s="54"/>
      <c r="C48" s="54"/>
      <c r="E48" s="77"/>
      <c r="F48" s="60"/>
      <c r="G48" s="85"/>
    </row>
    <row r="49" spans="1:7" ht="15.75" customHeight="1">
      <c r="A49" s="54"/>
      <c r="B49" s="54"/>
      <c r="C49" s="54"/>
      <c r="E49" s="77"/>
      <c r="F49" s="60"/>
      <c r="G49" s="71"/>
    </row>
    <row r="50" spans="1:7">
      <c r="A50" s="54"/>
      <c r="B50" s="54"/>
      <c r="C50" s="54"/>
      <c r="E50" s="60"/>
      <c r="F50" s="60"/>
      <c r="G50" s="60"/>
    </row>
    <row r="51" spans="1:7">
      <c r="A51" s="54"/>
      <c r="B51" s="54"/>
      <c r="C51" s="54"/>
      <c r="E51" s="77"/>
      <c r="F51" s="60"/>
      <c r="G51" s="86"/>
    </row>
    <row r="52" spans="1:7">
      <c r="A52" s="54"/>
      <c r="B52" s="54"/>
      <c r="C52" s="54"/>
      <c r="E52" s="57"/>
      <c r="F52" s="54"/>
      <c r="G52" s="86"/>
    </row>
    <row r="53" spans="1:7">
      <c r="E53" s="54"/>
      <c r="F53" s="54"/>
      <c r="G53" s="54"/>
    </row>
    <row r="54" spans="1:7">
      <c r="E54" s="53"/>
      <c r="F54" s="54"/>
      <c r="G54" s="54"/>
    </row>
    <row r="55" spans="1:7">
      <c r="E55" s="76"/>
      <c r="F55" s="54"/>
      <c r="G55" s="54"/>
    </row>
    <row r="56" spans="1:7">
      <c r="E56" s="54"/>
      <c r="F56" s="54"/>
      <c r="G56" s="54"/>
    </row>
    <row r="57" spans="1:7">
      <c r="E57" s="54"/>
      <c r="F57" s="54"/>
      <c r="G57" s="54"/>
    </row>
    <row r="58" spans="1:7">
      <c r="E58" s="65"/>
      <c r="F58" s="54"/>
      <c r="G58" s="83"/>
    </row>
    <row r="59" spans="1:7">
      <c r="E59" s="54"/>
      <c r="F59" s="54"/>
      <c r="G59" s="82"/>
    </row>
    <row r="60" spans="1:7">
      <c r="E60" s="57"/>
      <c r="F60" s="54"/>
      <c r="G60" s="82"/>
    </row>
    <row r="61" spans="1:7">
      <c r="E61" s="65"/>
      <c r="F61" s="54"/>
      <c r="G61" s="83"/>
    </row>
    <row r="62" spans="1:7">
      <c r="E62" s="65"/>
      <c r="F62" s="54"/>
      <c r="G62" s="83"/>
    </row>
    <row r="63" spans="1:7">
      <c r="E63" s="65"/>
      <c r="F63" s="54"/>
      <c r="G63" s="83"/>
    </row>
    <row r="64" spans="1:7">
      <c r="E64" s="65"/>
      <c r="F64" s="54"/>
      <c r="G64" s="83"/>
    </row>
    <row r="65" spans="5:7">
      <c r="E65" s="65"/>
      <c r="F65" s="54"/>
      <c r="G65" s="83"/>
    </row>
    <row r="66" spans="5:7">
      <c r="E66" s="65"/>
      <c r="F66" s="54"/>
      <c r="G66" s="83"/>
    </row>
    <row r="67" spans="5:7">
      <c r="E67" s="54"/>
      <c r="F67" s="54"/>
      <c r="G67" s="83"/>
    </row>
    <row r="68" spans="5:7">
      <c r="E68" s="54"/>
      <c r="F68" s="54"/>
      <c r="G68" s="54"/>
    </row>
    <row r="69" spans="5:7">
      <c r="E69" s="54"/>
      <c r="F69" s="54"/>
      <c r="G69" s="83"/>
    </row>
    <row r="70" spans="5:7">
      <c r="E70" s="54"/>
      <c r="F70" s="54"/>
      <c r="G70" s="54"/>
    </row>
    <row r="71" spans="5:7">
      <c r="E71" s="54"/>
      <c r="F71" s="54"/>
      <c r="G71" s="81"/>
    </row>
    <row r="72" spans="5:7">
      <c r="E72" s="54"/>
      <c r="F72" s="54"/>
      <c r="G72" s="54"/>
    </row>
    <row r="73" spans="5:7" ht="15" thickBot="1">
      <c r="E73" s="84"/>
      <c r="F73" s="54"/>
      <c r="G73" s="80"/>
    </row>
    <row r="74" spans="5:7" ht="15" thickTop="1"/>
  </sheetData>
  <printOptions horizontalCentered="1" verticalCentered="1"/>
  <pageMargins left="0.75" right="0.75" top="1" bottom="1" header="0.3" footer="0.3"/>
  <pageSetup scale="6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88E2B-911F-4623-BB4F-1613FB0A70D6}">
  <sheetPr codeName="Sheet2">
    <tabColor rgb="FF92D050"/>
  </sheetPr>
  <dimension ref="A1"/>
  <sheetViews>
    <sheetView tabSelected="1" workbookViewId="0">
      <selection activeCell="D22" sqref="D22"/>
    </sheetView>
  </sheetViews>
  <sheetFormatPr defaultRowHeight="13.2"/>
  <sheetData/>
  <printOptions horizontalCentered="1"/>
  <pageMargins left="0.5" right="0.5" top="0.75" bottom="0.5" header="0.5" footer="0.5"/>
  <pageSetup scale="75" pageOrder="overThenDown" orientation="landscape" cellComments="asDisplayed" r:id="rId1"/>
  <headerFooter>
    <oddHeader xml:space="preserve">&amp;RDEF’s Response to OPC POD 1 (1-26)
Q7
Page &amp;P of &amp;N
</oddHeader>
    <oddFooter>&amp;R20240025-OPCPOD1-00004283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7A969-57EF-4FFC-8456-B031415945A9}">
  <dimension ref="A1:M41"/>
  <sheetViews>
    <sheetView tabSelected="1" workbookViewId="0">
      <selection activeCell="D22" sqref="D22"/>
    </sheetView>
  </sheetViews>
  <sheetFormatPr defaultRowHeight="13.2"/>
  <cols>
    <col min="1" max="1" width="3.44140625" customWidth="1"/>
    <col min="2" max="2" width="41.44140625" bestFit="1" customWidth="1"/>
    <col min="3" max="10" width="17.109375" customWidth="1"/>
    <col min="12" max="12" width="49.44140625" bestFit="1" customWidth="1"/>
    <col min="13" max="13" width="38.6640625" bestFit="1" customWidth="1"/>
  </cols>
  <sheetData>
    <row r="1" spans="1:13" s="2" customFormat="1" ht="13.8">
      <c r="A1" s="13" t="s">
        <v>11</v>
      </c>
      <c r="B1" s="12"/>
      <c r="C1" s="34"/>
      <c r="D1" s="34"/>
      <c r="E1" s="13">
        <v>2025</v>
      </c>
      <c r="F1" s="13">
        <v>2025</v>
      </c>
      <c r="G1" s="13">
        <v>2026</v>
      </c>
      <c r="H1" s="13">
        <v>2026</v>
      </c>
      <c r="I1" s="13">
        <v>2027</v>
      </c>
      <c r="J1" s="13">
        <v>2027</v>
      </c>
    </row>
    <row r="2" spans="1:13" s="2" customFormat="1" ht="13.8">
      <c r="A2" s="14" t="s">
        <v>12</v>
      </c>
      <c r="B2" s="14"/>
      <c r="C2" s="156">
        <v>2023</v>
      </c>
      <c r="D2" s="156">
        <v>2024</v>
      </c>
      <c r="E2" s="156" t="s">
        <v>13</v>
      </c>
      <c r="F2" s="14" t="s">
        <v>14</v>
      </c>
      <c r="G2" s="14" t="s">
        <v>13</v>
      </c>
      <c r="H2" s="14" t="s">
        <v>14</v>
      </c>
      <c r="I2" s="14" t="s">
        <v>13</v>
      </c>
      <c r="J2" s="14" t="s">
        <v>14</v>
      </c>
    </row>
    <row r="3" spans="1:13">
      <c r="C3" s="157"/>
      <c r="D3" s="157"/>
      <c r="E3" s="157"/>
    </row>
    <row r="4" spans="1:13" ht="13.8">
      <c r="A4" s="126"/>
      <c r="B4" s="127"/>
      <c r="C4" s="158" t="s">
        <v>111</v>
      </c>
      <c r="D4" s="158" t="s">
        <v>114</v>
      </c>
      <c r="E4" s="158" t="s">
        <v>115</v>
      </c>
      <c r="F4" s="125" t="s">
        <v>115</v>
      </c>
      <c r="G4" s="125" t="s">
        <v>135</v>
      </c>
      <c r="H4" s="125" t="s">
        <v>135</v>
      </c>
      <c r="I4" s="125" t="s">
        <v>136</v>
      </c>
      <c r="J4" s="125" t="s">
        <v>136</v>
      </c>
      <c r="K4" s="127"/>
      <c r="L4" s="127"/>
      <c r="M4" s="128"/>
    </row>
    <row r="5" spans="1:13" ht="13.8">
      <c r="A5" s="126"/>
      <c r="B5" s="127"/>
      <c r="C5" s="115"/>
      <c r="D5" s="115"/>
      <c r="E5" s="115"/>
      <c r="F5" s="127"/>
      <c r="G5" s="127"/>
      <c r="H5" s="127"/>
      <c r="I5" s="127"/>
      <c r="J5" s="127"/>
      <c r="K5" s="127"/>
      <c r="L5" s="127"/>
      <c r="M5" s="128"/>
    </row>
    <row r="6" spans="1:13" ht="13.8">
      <c r="A6" s="126"/>
      <c r="B6" s="127"/>
      <c r="C6" s="115"/>
      <c r="D6" s="115"/>
      <c r="E6" s="115"/>
      <c r="F6" s="127"/>
      <c r="G6" s="127"/>
      <c r="H6" s="127"/>
      <c r="I6" s="127"/>
      <c r="J6" s="127"/>
      <c r="K6" s="127"/>
      <c r="L6" s="127"/>
      <c r="M6" s="128"/>
    </row>
    <row r="7" spans="1:13" ht="13.8">
      <c r="A7" s="126"/>
      <c r="B7" s="127" t="s">
        <v>481</v>
      </c>
      <c r="C7" s="151">
        <f>-VLOOKUP($L7,'Dec Surv - FERC IS - 4 - 12 Mo'!$A:$G,MATCH(Calculations!C$4,'Dec Surv - FERC IS - 4 - 12 Mo'!$A$2:$G$2,0),FALSE)/1000</f>
        <v>15073.410550000001</v>
      </c>
      <c r="D7" s="151">
        <f>-VLOOKUP($L7,'REG FL  FERC IS - 4'!$A:$G,MATCH(Calculations!D$4,'REG FL  FERC IS - 4'!$A$2:$G$2,0),FALSE)/1000</f>
        <v>13739.738059946701</v>
      </c>
      <c r="E7" s="151">
        <f>-VLOOKUP($L7,'REG FL  FERC IS - 4'!$A:$G,MATCH(Calculations!E$4,'REG FL  FERC IS - 4'!$A$2:$G$2,0),FALSE)/1000</f>
        <v>5598.0340347535503</v>
      </c>
      <c r="F7" s="129">
        <f>-VLOOKUP($L7,'REG FL  FERC IS - 4'!$A:$G,MATCH(Calculations!F$4,'REG FL  FERC IS - 4'!$A$2:$G$2,0),FALSE)/1000</f>
        <v>5598.0340347535503</v>
      </c>
      <c r="G7" s="129">
        <f>-VLOOKUP($L7,'REG FL  FERC IS - 4'!$A:$G,MATCH(Calculations!G$4,'REG FL  FERC IS - 4'!$A$2:$G$2,0),FALSE)/1000</f>
        <v>3002.54751173055</v>
      </c>
      <c r="H7" s="129">
        <f>-VLOOKUP($L7,'REG FL  FERC IS - 4'!$A:$G,MATCH(Calculations!H$4,'REG FL  FERC IS - 4'!$A$2:$G$2,0),FALSE)/1000</f>
        <v>3002.54751173055</v>
      </c>
      <c r="I7" s="129">
        <f>-VLOOKUP($L7,'REG FL  FERC IS - 4'!$A:$G,MATCH(Calculations!I$4,'REG FL  FERC IS - 4'!$A$2:$G$2,0),FALSE)/1000</f>
        <v>2493.32094621444</v>
      </c>
      <c r="J7" s="129">
        <f>-VLOOKUP($L7,'REG FL  FERC IS - 4'!$A:$G,MATCH(Calculations!J$4,'REG FL  FERC IS - 4'!$A$2:$G$2,0),FALSE)/1000</f>
        <v>2493.32094621444</v>
      </c>
      <c r="K7" s="127"/>
      <c r="L7" s="127" t="s">
        <v>506</v>
      </c>
      <c r="M7" s="128"/>
    </row>
    <row r="8" spans="1:13" ht="13.8">
      <c r="A8" s="126"/>
      <c r="B8" s="127" t="s">
        <v>482</v>
      </c>
      <c r="C8" s="151">
        <f>-VLOOKUP($L8,'Dec Surv - FERC IS - 4 - 12 Mo'!$A:$G,MATCH(Calculations!C$4,'Dec Surv - FERC IS - 4 - 12 Mo'!$A$2:$G$2,0),FALSE)/1000</f>
        <v>5734.0615599999992</v>
      </c>
      <c r="D8" s="151">
        <f>-VLOOKUP($L8,'REG FL  FERC IS - 4'!$A:$G,MATCH(Calculations!D$4,'REG FL  FERC IS - 4'!$A$2:$G$2,0),FALSE)/1000</f>
        <v>5251.7455700692499</v>
      </c>
      <c r="E8" s="151">
        <f>-VLOOKUP($L8,'REG FL  FERC IS - 4'!$A:$G,MATCH(Calculations!E$4,'REG FL  FERC IS - 4'!$A$2:$G$2,0),FALSE)/1000</f>
        <v>2138.2873320428102</v>
      </c>
      <c r="F8" s="129">
        <f>-VLOOKUP($L8,'REG FL  FERC IS - 4'!$A:$G,MATCH(Calculations!F$4,'REG FL  FERC IS - 4'!$A$2:$G$2,0),FALSE)/1000</f>
        <v>2138.2873320428102</v>
      </c>
      <c r="G8" s="129">
        <f>-VLOOKUP($L8,'REG FL  FERC IS - 4'!$A:$G,MATCH(Calculations!G$4,'REG FL  FERC IS - 4'!$A$2:$G$2,0),FALSE)/1000</f>
        <v>1142.62883939125</v>
      </c>
      <c r="H8" s="129">
        <f>-VLOOKUP($L8,'REG FL  FERC IS - 4'!$A:$G,MATCH(Calculations!H$4,'REG FL  FERC IS - 4'!$A$2:$G$2,0),FALSE)/1000</f>
        <v>1142.62883939125</v>
      </c>
      <c r="I8" s="129">
        <f>-VLOOKUP($L8,'REG FL  FERC IS - 4'!$A:$G,MATCH(Calculations!I$4,'REG FL  FERC IS - 4'!$A$2:$G$2,0),FALSE)/1000</f>
        <v>953.58109814812599</v>
      </c>
      <c r="J8" s="129">
        <f>-VLOOKUP($L8,'REG FL  FERC IS - 4'!$A:$G,MATCH(Calculations!J$4,'REG FL  FERC IS - 4'!$A$2:$G$2,0),FALSE)/1000</f>
        <v>953.58109814812599</v>
      </c>
      <c r="K8" s="127"/>
      <c r="L8" s="127" t="s">
        <v>507</v>
      </c>
      <c r="M8" s="128"/>
    </row>
    <row r="9" spans="1:13" ht="13.8">
      <c r="A9" s="126"/>
      <c r="B9" s="127" t="s">
        <v>483</v>
      </c>
      <c r="C9" s="159">
        <f t="shared" ref="C9:J9" si="0">SUM(C7:C8)</f>
        <v>20807.472109999999</v>
      </c>
      <c r="D9" s="159">
        <f t="shared" si="0"/>
        <v>18991.483630015951</v>
      </c>
      <c r="E9" s="159">
        <f t="shared" si="0"/>
        <v>7736.321366796361</v>
      </c>
      <c r="F9" s="123">
        <f t="shared" si="0"/>
        <v>7736.321366796361</v>
      </c>
      <c r="G9" s="123">
        <f t="shared" si="0"/>
        <v>4145.1763511217996</v>
      </c>
      <c r="H9" s="123">
        <f t="shared" si="0"/>
        <v>4145.1763511217996</v>
      </c>
      <c r="I9" s="123">
        <f t="shared" si="0"/>
        <v>3446.9020443625659</v>
      </c>
      <c r="J9" s="123">
        <f t="shared" si="0"/>
        <v>3446.9020443625659</v>
      </c>
      <c r="K9" s="127"/>
      <c r="L9" s="127"/>
      <c r="M9" s="128"/>
    </row>
    <row r="10" spans="1:13" ht="13.8">
      <c r="A10" s="126"/>
      <c r="B10" s="127" t="s">
        <v>494</v>
      </c>
      <c r="C10" s="116">
        <f>-C8*0.25345</f>
        <v>-1453.2979023819998</v>
      </c>
      <c r="D10" s="116">
        <f t="shared" ref="D10:J10" si="1">-D8*0.25345</f>
        <v>-1331.0549147340514</v>
      </c>
      <c r="E10" s="116">
        <f t="shared" si="1"/>
        <v>-541.94892430625032</v>
      </c>
      <c r="F10" s="122">
        <f t="shared" si="1"/>
        <v>-541.94892430625032</v>
      </c>
      <c r="G10" s="122">
        <f t="shared" si="1"/>
        <v>-289.59927934371234</v>
      </c>
      <c r="H10" s="122">
        <f t="shared" si="1"/>
        <v>-289.59927934371234</v>
      </c>
      <c r="I10" s="122">
        <f t="shared" si="1"/>
        <v>-241.68512932564255</v>
      </c>
      <c r="J10" s="122">
        <f t="shared" si="1"/>
        <v>-241.68512932564255</v>
      </c>
      <c r="K10" s="127"/>
      <c r="L10" s="127"/>
      <c r="M10" s="128"/>
    </row>
    <row r="11" spans="1:13" ht="13.8">
      <c r="A11" s="126"/>
      <c r="B11" s="127" t="s">
        <v>495</v>
      </c>
      <c r="C11" s="159">
        <f>+C9+C10</f>
        <v>19354.174207617998</v>
      </c>
      <c r="D11" s="159">
        <f t="shared" ref="D11:J11" si="2">+D9+D10</f>
        <v>17660.428715281902</v>
      </c>
      <c r="E11" s="159">
        <f t="shared" si="2"/>
        <v>7194.3724424901102</v>
      </c>
      <c r="F11" s="123">
        <f t="shared" si="2"/>
        <v>7194.3724424901102</v>
      </c>
      <c r="G11" s="123">
        <f t="shared" si="2"/>
        <v>3855.5770717780874</v>
      </c>
      <c r="H11" s="123">
        <f t="shared" si="2"/>
        <v>3855.5770717780874</v>
      </c>
      <c r="I11" s="123">
        <f t="shared" si="2"/>
        <v>3205.2169150369232</v>
      </c>
      <c r="J11" s="123">
        <f t="shared" si="2"/>
        <v>3205.2169150369232</v>
      </c>
      <c r="K11" s="127"/>
      <c r="L11" s="127"/>
      <c r="M11" s="128"/>
    </row>
    <row r="12" spans="1:13" ht="13.8">
      <c r="A12" s="126"/>
      <c r="B12" s="127"/>
      <c r="C12" s="115"/>
      <c r="D12" s="115"/>
      <c r="E12" s="115"/>
      <c r="F12" s="127"/>
      <c r="G12" s="127"/>
      <c r="H12" s="127"/>
      <c r="I12" s="127"/>
      <c r="J12" s="127"/>
      <c r="K12" s="127"/>
      <c r="L12" s="127"/>
      <c r="M12" s="128"/>
    </row>
    <row r="13" spans="1:13" ht="13.8">
      <c r="A13" s="126"/>
      <c r="B13" s="127" t="s">
        <v>113</v>
      </c>
      <c r="C13" s="115"/>
      <c r="D13" s="115"/>
      <c r="E13" s="115"/>
      <c r="F13" s="151">
        <f>+'MFR A-1 2025'!J22</f>
        <v>593446.21234694193</v>
      </c>
      <c r="G13" s="151"/>
      <c r="H13" s="151">
        <f>+'MFR A-1 2026'!J22</f>
        <v>691345.66329283849</v>
      </c>
      <c r="I13" s="151"/>
      <c r="J13" s="151">
        <f>+'MFR A-1 2027'!J22</f>
        <v>819944.69606147555</v>
      </c>
      <c r="K13" s="127"/>
      <c r="L13" s="127"/>
      <c r="M13" s="128"/>
    </row>
    <row r="14" spans="1:13" ht="13.8">
      <c r="A14" s="126"/>
      <c r="B14" s="127" t="s">
        <v>490</v>
      </c>
      <c r="C14" s="151">
        <f>-VLOOKUP($L14,'Dec Surv - FERC IS - 4 - 12 Mo'!$A:$G,MATCH(Calculations!C$4,'Dec Surv - FERC IS - 4 - 12 Mo'!$A$2:$G$2,0),FALSE)/1000</f>
        <v>1016582.66099</v>
      </c>
      <c r="D14" s="151">
        <f>-VLOOKUP($L14,'REG FL  FERC IS - 4'!$A:$G,MATCH(Calculations!D$4,'REG FL  FERC IS - 4'!$A$2:$G$2,0),FALSE)/1000</f>
        <v>962425.8459479491</v>
      </c>
      <c r="E14" s="151">
        <f>-VLOOKUP($L14,'REG FL  FERC IS - 4'!$A:$G,MATCH(Calculations!E$4,'REG FL  FERC IS - 4'!$A$2:$G$2,0),FALSE)/1000</f>
        <v>843960.36505469296</v>
      </c>
      <c r="F14" s="129">
        <f>+E14+F13*(1-0.25345)</f>
        <v>1286997.6348823025</v>
      </c>
      <c r="G14" s="129">
        <f>-VLOOKUP($L14,'REG FL  FERC IS - 4'!$A:$G,MATCH(Calculations!G$4,'REG FL  FERC IS - 4'!$A$2:$G$2,0),FALSE)/1000</f>
        <v>843408.885316025</v>
      </c>
      <c r="H14" s="129">
        <f>+G14+H13*(1-0.25345)</f>
        <v>1359532.9902472936</v>
      </c>
      <c r="I14" s="129">
        <f>-VLOOKUP($L14,'REG FL  FERC IS - 4'!$A:$G,MATCH(Calculations!I$4,'REG FL  FERC IS - 4'!$A$2:$G$2,0),FALSE)/1000</f>
        <v>823646.89250758698</v>
      </c>
      <c r="J14" s="129">
        <f>+I14+J13*(1-0.25345)</f>
        <v>1435776.6053522816</v>
      </c>
      <c r="K14" s="122"/>
      <c r="L14" s="127" t="s">
        <v>508</v>
      </c>
      <c r="M14" s="128"/>
    </row>
    <row r="15" spans="1:13" ht="13.8">
      <c r="A15" s="126"/>
      <c r="B15" s="127" t="s">
        <v>488</v>
      </c>
      <c r="C15" s="151">
        <f>VLOOKUP($L15,'Dec Surv - FERC IS - 4 - 12 Mo'!$A:$G,MATCH(Calculations!C$4,'Dec Surv - FERC IS - 4 - 12 Mo'!$A$2:$G$2,0),FALSE)/1000</f>
        <v>402030.81056999997</v>
      </c>
      <c r="D15" s="151">
        <f>VLOOKUP($L15,'REG FL  FERC IS - 4'!$A:$G,MATCH(Calculations!D$4,'REG FL  FERC IS - 4'!$A$2:$G$2,0),FALSE)/1000</f>
        <v>427423.20611893304</v>
      </c>
      <c r="E15" s="151">
        <f>VLOOKUP($L15,'REG FL  FERC IS - 4'!$A:$G,MATCH(Calculations!E$4,'REG FL  FERC IS - 4'!$A$2:$G$2,0),FALSE)/1000</f>
        <v>456474.07535398001</v>
      </c>
      <c r="F15" s="151">
        <f>VLOOKUP($L15,'REG FL  FERC IS - 4'!$A:$G,MATCH(Calculations!F$4,'REG FL  FERC IS - 4'!$A$2:$G$2,0),FALSE)/1000</f>
        <v>456474.07535398001</v>
      </c>
      <c r="G15" s="151">
        <f>VLOOKUP($L15,'REG FL  FERC IS - 4'!$A:$G,MATCH(Calculations!G$4,'REG FL  FERC IS - 4'!$A$2:$G$2,0),FALSE)/1000</f>
        <v>492979.509133482</v>
      </c>
      <c r="H15" s="151">
        <f>VLOOKUP($L15,'REG FL  FERC IS - 4'!$A:$G,MATCH(Calculations!H$4,'REG FL  FERC IS - 4'!$A$2:$G$2,0),FALSE)/1000</f>
        <v>492979.509133482</v>
      </c>
      <c r="I15" s="151">
        <f>VLOOKUP($L15,'REG FL  FERC IS - 4'!$A:$G,MATCH(Calculations!I$4,'REG FL  FERC IS - 4'!$A$2:$G$2,0),FALSE)/1000</f>
        <v>532540.62121098198</v>
      </c>
      <c r="J15" s="151">
        <f>VLOOKUP($L15,'REG FL  FERC IS - 4'!$A:$G,MATCH(Calculations!J$4,'REG FL  FERC IS - 4'!$A$2:$G$2,0),FALSE)/1000</f>
        <v>532540.62121098198</v>
      </c>
      <c r="K15" s="127"/>
      <c r="L15" s="127" t="s">
        <v>509</v>
      </c>
      <c r="M15" s="128"/>
    </row>
    <row r="16" spans="1:13" ht="13.8">
      <c r="A16" s="126"/>
      <c r="B16" s="127" t="s">
        <v>486</v>
      </c>
      <c r="C16" s="151">
        <f>+C14+C15</f>
        <v>1418613.47156</v>
      </c>
      <c r="D16" s="151">
        <f t="shared" ref="D16:J16" si="3">+D14+D15</f>
        <v>1389849.0520668821</v>
      </c>
      <c r="E16" s="151">
        <f t="shared" si="3"/>
        <v>1300434.4404086729</v>
      </c>
      <c r="F16" s="129">
        <f t="shared" si="3"/>
        <v>1743471.7102362826</v>
      </c>
      <c r="G16" s="129">
        <f t="shared" si="3"/>
        <v>1336388.3944495069</v>
      </c>
      <c r="H16" s="129">
        <f t="shared" si="3"/>
        <v>1852512.4993807757</v>
      </c>
      <c r="I16" s="129">
        <f t="shared" si="3"/>
        <v>1356187.513718569</v>
      </c>
      <c r="J16" s="129">
        <f t="shared" si="3"/>
        <v>1968317.2265632637</v>
      </c>
      <c r="K16" s="127"/>
      <c r="L16" s="127"/>
      <c r="M16" s="128"/>
    </row>
    <row r="17" spans="1:13" ht="13.8">
      <c r="A17" s="126"/>
      <c r="B17" s="127" t="s">
        <v>487</v>
      </c>
      <c r="C17" s="151">
        <f>VLOOKUP($L17,'Dec Surv - FERC IS - 4 - 12 Mo'!$A:$G,MATCH(Calculations!C$4,'Dec Surv - FERC IS - 4 - 12 Mo'!$A$2:$G$2,0),FALSE)/1000+VLOOKUP($M17,'Dec Surv - FERC IS - 4 - 12 Mo'!$A:$G,MATCH(Calculations!C$4,'Dec Surv - FERC IS - 4 - 12 Mo'!$A$2:$G$2,0),FALSE)/1000</f>
        <v>260870.43471999999</v>
      </c>
      <c r="D17" s="151">
        <f>VLOOKUP($L17,'REG FL  FERC IS - 4'!$A:$G,MATCH(Calculations!D$4,'REG FL  FERC IS - 4'!$A$2:$G$2,0),FALSE)/1000+VLOOKUP($M17,'REG FL  FERC IS - 4'!$A:$G,MATCH(Calculations!D$4,'REG FL  FERC IS - 4'!$A$2:$G$2,0),FALSE)/1000</f>
        <v>223137.29254834421</v>
      </c>
      <c r="E17" s="151">
        <f>VLOOKUP($L17,'REG FL  FERC IS - 4'!$A:$G,MATCH(Calculations!E$4,'REG FL  FERC IS - 4'!$A$2:$G$2,0),FALSE)/1000+VLOOKUP($M17,'REG FL  FERC IS - 4'!$A:$G,MATCH(Calculations!E$4,'REG FL  FERC IS - 4'!$A$2:$G$2,0),FALSE)/1000</f>
        <v>173659.6822369486</v>
      </c>
      <c r="F17" s="122">
        <f>+E17+F13*0.25345</f>
        <v>324068.62475628103</v>
      </c>
      <c r="G17" s="129">
        <f>VLOOKUP($L17,'REG FL  FERC IS - 4'!$A:$G,MATCH(Calculations!G$4,'REG FL  FERC IS - 4'!$A$2:$G$2,0),FALSE)/1000+VLOOKUP($M17,'REG FL  FERC IS - 4'!$A:$G,MATCH(Calculations!G$4,'REG FL  FERC IS - 4'!$A$2:$G$2,0),FALSE)/1000</f>
        <v>131640.4048764793</v>
      </c>
      <c r="H17" s="122">
        <f>+G17+H13*0.25345</f>
        <v>306861.96323804918</v>
      </c>
      <c r="I17" s="129">
        <f>VLOOKUP($L17,'REG FL  FERC IS - 4'!$A:$G,MATCH(Calculations!I$4,'REG FL  FERC IS - 4'!$A$2:$G$2,0),FALSE)/1000+VLOOKUP($M17,'REG FL  FERC IS - 4'!$A:$G,MATCH(Calculations!I$4,'REG FL  FERC IS - 4'!$A$2:$G$2,0),FALSE)/1000</f>
        <v>95472.311327687697</v>
      </c>
      <c r="J17" s="122">
        <f>+I17+J13*0.25345</f>
        <v>303287.29454446869</v>
      </c>
      <c r="K17" s="127"/>
      <c r="L17" s="127" t="s">
        <v>510</v>
      </c>
      <c r="M17" s="130" t="s">
        <v>511</v>
      </c>
    </row>
    <row r="18" spans="1:13" ht="13.8">
      <c r="A18" s="126"/>
      <c r="B18" s="127" t="s">
        <v>484</v>
      </c>
      <c r="C18" s="116">
        <f t="shared" ref="C18:J18" si="4">+C16+C17</f>
        <v>1679483.90628</v>
      </c>
      <c r="D18" s="116">
        <f t="shared" si="4"/>
        <v>1612986.3446152264</v>
      </c>
      <c r="E18" s="116">
        <f t="shared" si="4"/>
        <v>1474094.1226456214</v>
      </c>
      <c r="F18" s="122">
        <f t="shared" si="4"/>
        <v>2067540.3349925636</v>
      </c>
      <c r="G18" s="122">
        <f t="shared" si="4"/>
        <v>1468028.7993259863</v>
      </c>
      <c r="H18" s="122">
        <f t="shared" si="4"/>
        <v>2159374.462618825</v>
      </c>
      <c r="I18" s="122">
        <f t="shared" si="4"/>
        <v>1451659.8250462567</v>
      </c>
      <c r="J18" s="122">
        <f t="shared" si="4"/>
        <v>2271604.5211077323</v>
      </c>
      <c r="K18" s="127"/>
      <c r="L18" s="127"/>
      <c r="M18" s="128"/>
    </row>
    <row r="19" spans="1:13" ht="13.8">
      <c r="A19" s="131"/>
      <c r="B19" s="115" t="s">
        <v>491</v>
      </c>
      <c r="C19" s="116">
        <f>+C18+C8</f>
        <v>1685217.9678400001</v>
      </c>
      <c r="D19" s="116">
        <f t="shared" ref="D19:J19" si="5">+D18+D8</f>
        <v>1618238.0901852956</v>
      </c>
      <c r="E19" s="116">
        <f t="shared" si="5"/>
        <v>1476232.4099776642</v>
      </c>
      <c r="F19" s="116">
        <f t="shared" si="5"/>
        <v>2069678.6223246064</v>
      </c>
      <c r="G19" s="116">
        <f t="shared" si="5"/>
        <v>1469171.4281653776</v>
      </c>
      <c r="H19" s="116">
        <f t="shared" si="5"/>
        <v>2160517.0914582163</v>
      </c>
      <c r="I19" s="116">
        <f t="shared" si="5"/>
        <v>1452613.4061444048</v>
      </c>
      <c r="J19" s="116">
        <f t="shared" si="5"/>
        <v>2272558.1022058805</v>
      </c>
      <c r="K19" s="115"/>
      <c r="L19" s="127"/>
      <c r="M19" s="132"/>
    </row>
    <row r="20" spans="1:13" ht="13.8">
      <c r="A20" s="126"/>
      <c r="B20" s="127" t="s">
        <v>485</v>
      </c>
      <c r="C20" s="116">
        <f t="shared" ref="C20:J20" si="6">+C19-C9</f>
        <v>1664410.4957300001</v>
      </c>
      <c r="D20" s="116">
        <f t="shared" si="6"/>
        <v>1599246.6065552796</v>
      </c>
      <c r="E20" s="116">
        <f t="shared" si="6"/>
        <v>1468496.088610868</v>
      </c>
      <c r="F20" s="116">
        <f t="shared" si="6"/>
        <v>2061942.3009578101</v>
      </c>
      <c r="G20" s="116">
        <f t="shared" si="6"/>
        <v>1465026.2518142557</v>
      </c>
      <c r="H20" s="116">
        <f t="shared" si="6"/>
        <v>2156371.9151070947</v>
      </c>
      <c r="I20" s="116">
        <f t="shared" si="6"/>
        <v>1449166.5041000422</v>
      </c>
      <c r="J20" s="116">
        <f t="shared" si="6"/>
        <v>2269111.2001615181</v>
      </c>
      <c r="K20" s="127"/>
      <c r="L20" s="127"/>
      <c r="M20" s="128"/>
    </row>
    <row r="21" spans="1:13" ht="13.8">
      <c r="A21" s="126"/>
      <c r="B21" s="127" t="s">
        <v>489</v>
      </c>
      <c r="C21" s="116">
        <f t="shared" ref="C21:J21" si="7">+C15+C8</f>
        <v>407764.87212999997</v>
      </c>
      <c r="D21" s="116">
        <f t="shared" si="7"/>
        <v>432674.95168900228</v>
      </c>
      <c r="E21" s="116">
        <f t="shared" si="7"/>
        <v>458612.36268602283</v>
      </c>
      <c r="F21" s="116">
        <f t="shared" si="7"/>
        <v>458612.36268602283</v>
      </c>
      <c r="G21" s="116">
        <f t="shared" si="7"/>
        <v>494122.13797287323</v>
      </c>
      <c r="H21" s="116">
        <f t="shared" si="7"/>
        <v>494122.13797287323</v>
      </c>
      <c r="I21" s="116">
        <f t="shared" si="7"/>
        <v>533494.20230913011</v>
      </c>
      <c r="J21" s="116">
        <f t="shared" si="7"/>
        <v>533494.20230913011</v>
      </c>
      <c r="K21" s="127"/>
      <c r="L21" s="127"/>
      <c r="M21" s="128"/>
    </row>
    <row r="22" spans="1:13" ht="13.8">
      <c r="A22" s="126"/>
      <c r="B22" s="127"/>
      <c r="C22" s="115"/>
      <c r="D22" s="115"/>
      <c r="E22" s="115"/>
      <c r="F22" s="115"/>
      <c r="G22" s="115"/>
      <c r="H22" s="115"/>
      <c r="I22" s="115"/>
      <c r="J22" s="115"/>
      <c r="K22" s="127"/>
      <c r="L22" s="127"/>
      <c r="M22" s="128"/>
    </row>
    <row r="23" spans="1:13" ht="13.8">
      <c r="A23" s="126"/>
      <c r="B23" s="127" t="s">
        <v>492</v>
      </c>
      <c r="C23" s="148">
        <f>+C19/C21</f>
        <v>4.1328179130220271</v>
      </c>
      <c r="D23" s="148">
        <f t="shared" ref="D23:J23" si="8">+D19/D21</f>
        <v>3.7400780513600225</v>
      </c>
      <c r="E23" s="148">
        <f t="shared" si="8"/>
        <v>3.2189110675769741</v>
      </c>
      <c r="F23" s="148">
        <f t="shared" si="8"/>
        <v>4.5129150252357215</v>
      </c>
      <c r="G23" s="148">
        <f t="shared" si="8"/>
        <v>2.9732961048712081</v>
      </c>
      <c r="H23" s="148">
        <f t="shared" si="8"/>
        <v>4.3724353260546005</v>
      </c>
      <c r="I23" s="148">
        <f t="shared" si="8"/>
        <v>2.7228288514796199</v>
      </c>
      <c r="J23" s="148">
        <f t="shared" si="8"/>
        <v>4.2597615726085429</v>
      </c>
      <c r="K23" s="127"/>
      <c r="L23" s="127"/>
      <c r="M23" s="128"/>
    </row>
    <row r="24" spans="1:13" ht="13.8">
      <c r="A24" s="126"/>
      <c r="B24" s="127" t="s">
        <v>493</v>
      </c>
      <c r="C24" s="148">
        <f>+C20/C21</f>
        <v>4.0817897996847741</v>
      </c>
      <c r="D24" s="148">
        <f t="shared" ref="D24:J24" si="9">+D20/D21</f>
        <v>3.6961848618978634</v>
      </c>
      <c r="E24" s="148">
        <f t="shared" si="9"/>
        <v>3.2020420906451581</v>
      </c>
      <c r="F24" s="148">
        <f t="shared" si="9"/>
        <v>4.4960460483039046</v>
      </c>
      <c r="G24" s="148">
        <f t="shared" si="9"/>
        <v>2.9649071337392376</v>
      </c>
      <c r="H24" s="148">
        <f t="shared" si="9"/>
        <v>4.3640463549226309</v>
      </c>
      <c r="I24" s="148">
        <f t="shared" si="9"/>
        <v>2.716367858971279</v>
      </c>
      <c r="J24" s="148">
        <f t="shared" si="9"/>
        <v>4.2533005801002028</v>
      </c>
      <c r="K24" s="127"/>
      <c r="L24" s="127"/>
      <c r="M24" s="128"/>
    </row>
    <row r="25" spans="1:13" ht="13.8">
      <c r="A25" s="126"/>
      <c r="B25" s="127" t="s">
        <v>496</v>
      </c>
      <c r="C25" s="149">
        <f>+C11/C14</f>
        <v>1.9038465783756252E-2</v>
      </c>
      <c r="D25" s="149">
        <f t="shared" ref="D25:J25" si="10">+D11/D14</f>
        <v>1.8349911101864808E-2</v>
      </c>
      <c r="E25" s="149">
        <f t="shared" si="10"/>
        <v>8.5245382844772316E-3</v>
      </c>
      <c r="F25" s="149">
        <f t="shared" si="10"/>
        <v>5.5900432506607086E-3</v>
      </c>
      <c r="G25" s="149">
        <f t="shared" si="10"/>
        <v>4.5714209784894592E-3</v>
      </c>
      <c r="H25" s="149">
        <f t="shared" si="10"/>
        <v>2.8359569789305175E-3</v>
      </c>
      <c r="I25" s="149">
        <f t="shared" si="10"/>
        <v>3.8914939693133104E-3</v>
      </c>
      <c r="J25" s="149">
        <f t="shared" si="10"/>
        <v>2.2323924927377492E-3</v>
      </c>
      <c r="K25" s="127"/>
      <c r="L25" s="127"/>
      <c r="M25" s="128"/>
    </row>
    <row r="26" spans="1:13" ht="13.8">
      <c r="A26" s="126"/>
      <c r="B26" s="127"/>
      <c r="C26" s="115"/>
      <c r="D26" s="115"/>
      <c r="E26" s="115"/>
      <c r="F26" s="127"/>
      <c r="G26" s="127"/>
      <c r="H26" s="127"/>
      <c r="I26" s="127"/>
      <c r="J26" s="127"/>
      <c r="K26" s="127"/>
      <c r="L26" s="127"/>
      <c r="M26" s="128"/>
    </row>
    <row r="27" spans="1:13" ht="13.8">
      <c r="A27" s="126"/>
      <c r="B27" s="127" t="s">
        <v>497</v>
      </c>
      <c r="C27" s="115"/>
      <c r="D27" s="115"/>
      <c r="E27" s="115"/>
      <c r="F27" s="127"/>
      <c r="G27" s="127"/>
      <c r="H27" s="127"/>
      <c r="I27" s="127"/>
      <c r="J27" s="127"/>
      <c r="K27" s="127"/>
      <c r="L27" s="127"/>
      <c r="M27" s="128"/>
    </row>
    <row r="28" spans="1:13" ht="13.8">
      <c r="A28" s="126"/>
      <c r="B28" s="127" t="s">
        <v>112</v>
      </c>
      <c r="C28" s="116"/>
      <c r="D28" s="116">
        <f t="shared" ref="D28:J28" si="11">+D14</f>
        <v>962425.8459479491</v>
      </c>
      <c r="E28" s="116">
        <f t="shared" si="11"/>
        <v>843960.36505469296</v>
      </c>
      <c r="F28" s="122">
        <f t="shared" si="11"/>
        <v>1286997.6348823025</v>
      </c>
      <c r="G28" s="122">
        <f t="shared" si="11"/>
        <v>843408.885316025</v>
      </c>
      <c r="H28" s="122">
        <f t="shared" si="11"/>
        <v>1359532.9902472936</v>
      </c>
      <c r="I28" s="122">
        <f t="shared" si="11"/>
        <v>823646.89250758698</v>
      </c>
      <c r="J28" s="122">
        <f t="shared" si="11"/>
        <v>1435776.6053522816</v>
      </c>
      <c r="K28" s="127"/>
      <c r="L28" s="127"/>
      <c r="M28" s="128"/>
    </row>
    <row r="29" spans="1:13" ht="13.8">
      <c r="A29" s="126"/>
      <c r="B29" s="127" t="s">
        <v>503</v>
      </c>
      <c r="C29" s="116"/>
      <c r="D29" s="116">
        <f t="shared" ref="D29:J29" si="12">-D7</f>
        <v>-13739.738059946701</v>
      </c>
      <c r="E29" s="116">
        <f t="shared" si="12"/>
        <v>-5598.0340347535503</v>
      </c>
      <c r="F29" s="122">
        <f t="shared" si="12"/>
        <v>-5598.0340347535503</v>
      </c>
      <c r="G29" s="122">
        <f t="shared" si="12"/>
        <v>-3002.54751173055</v>
      </c>
      <c r="H29" s="122">
        <f t="shared" si="12"/>
        <v>-3002.54751173055</v>
      </c>
      <c r="I29" s="122">
        <f t="shared" si="12"/>
        <v>-2493.32094621444</v>
      </c>
      <c r="J29" s="122">
        <f t="shared" si="12"/>
        <v>-2493.32094621444</v>
      </c>
      <c r="K29" s="127"/>
      <c r="L29" s="127"/>
      <c r="M29" s="128"/>
    </row>
    <row r="30" spans="1:13" ht="13.8">
      <c r="A30" s="126"/>
      <c r="B30" s="127" t="s">
        <v>498</v>
      </c>
      <c r="C30" s="151"/>
      <c r="D30" s="151">
        <f>VLOOKUP($L30,'REG FL  FERC IS - 4'!$A:$G,MATCH(Calculations!D$4,'REG FL  FERC IS - 4'!$A$2:$G$2,0),FALSE)/1000</f>
        <v>924523.87236330495</v>
      </c>
      <c r="E30" s="151">
        <f>VLOOKUP($L30,'REG FL  FERC IS - 4'!$A:$G,MATCH(Calculations!E$4,'REG FL  FERC IS - 4'!$A$2:$G$2,0),FALSE)/1000</f>
        <v>1106043.9249932598</v>
      </c>
      <c r="F30" s="129">
        <f>VLOOKUP($L30,'REG FL  FERC IS - 4'!$A:$G,MATCH(Calculations!F$4,'REG FL  FERC IS - 4'!$A$2:$G$2,0),FALSE)/1000</f>
        <v>1106043.9249932598</v>
      </c>
      <c r="G30" s="129">
        <f>VLOOKUP($L30,'REG FL  FERC IS - 4'!$A:$G,MATCH(Calculations!G$4,'REG FL  FERC IS - 4'!$A$2:$G$2,0),FALSE)/1000</f>
        <v>1181428.3125319399</v>
      </c>
      <c r="H30" s="129">
        <f>VLOOKUP($L30,'REG FL  FERC IS - 4'!$A:$G,MATCH(Calculations!H$4,'REG FL  FERC IS - 4'!$A$2:$G$2,0),FALSE)/1000</f>
        <v>1181428.3125319399</v>
      </c>
      <c r="I30" s="129">
        <f>VLOOKUP($L30,'REG FL  FERC IS - 4'!$A:$G,MATCH(Calculations!I$4,'REG FL  FERC IS - 4'!$A$2:$G$2,0),FALSE)/1000</f>
        <v>1230163.13629493</v>
      </c>
      <c r="J30" s="129">
        <f>VLOOKUP($L30,'REG FL  FERC IS - 4'!$A:$G,MATCH(Calculations!J$4,'REG FL  FERC IS - 4'!$A$2:$G$2,0),FALSE)/1000</f>
        <v>1230163.13629493</v>
      </c>
      <c r="K30" s="127"/>
      <c r="L30" s="127" t="s">
        <v>512</v>
      </c>
      <c r="M30" s="128"/>
    </row>
    <row r="31" spans="1:13" ht="13.8">
      <c r="A31" s="126"/>
      <c r="B31" s="127" t="s">
        <v>499</v>
      </c>
      <c r="C31" s="151"/>
      <c r="D31" s="151">
        <f>VLOOKUP($L31,'REG FL  FERC IS - 4'!$A:$G,MATCH(Calculations!D$4,'REG FL  FERC IS - 4'!$A$2:$G$2,0),FALSE)/1000</f>
        <v>-118910.735804839</v>
      </c>
      <c r="E31" s="151">
        <f>VLOOKUP($L31,'REG FL  FERC IS - 4'!$A:$G,MATCH(Calculations!E$4,'REG FL  FERC IS - 4'!$A$2:$G$2,0),FALSE)/1000</f>
        <v>91051.929817387892</v>
      </c>
      <c r="F31" s="129">
        <f>VLOOKUP($L31,'REG FL  FERC IS - 4'!$A:$G,MATCH(Calculations!F$4,'REG FL  FERC IS - 4'!$A$2:$G$2,0),FALSE)/1000</f>
        <v>91051.929817387892</v>
      </c>
      <c r="G31" s="129">
        <f>VLOOKUP($L31,'REG FL  FERC IS - 4'!$A:$G,MATCH(Calculations!G$4,'REG FL  FERC IS - 4'!$A$2:$G$2,0),FALSE)/1000</f>
        <v>61010.965049295002</v>
      </c>
      <c r="H31" s="129">
        <f>VLOOKUP($L31,'REG FL  FERC IS - 4'!$A:$G,MATCH(Calculations!H$4,'REG FL  FERC IS - 4'!$A$2:$G$2,0),FALSE)/1000</f>
        <v>61010.965049295002</v>
      </c>
      <c r="I31" s="129">
        <f>VLOOKUP($L31,'REG FL  FERC IS - 4'!$A:$G,MATCH(Calculations!I$4,'REG FL  FERC IS - 4'!$A$2:$G$2,0),FALSE)/1000</f>
        <v>125686.04822306501</v>
      </c>
      <c r="J31" s="129">
        <f>VLOOKUP($L31,'REG FL  FERC IS - 4'!$A:$G,MATCH(Calculations!J$4,'REG FL  FERC IS - 4'!$A$2:$G$2,0),FALSE)/1000</f>
        <v>125686.04822306501</v>
      </c>
      <c r="K31" s="127"/>
      <c r="L31" s="127" t="s">
        <v>513</v>
      </c>
      <c r="M31" s="130" t="s">
        <v>514</v>
      </c>
    </row>
    <row r="32" spans="1:13" ht="13.8">
      <c r="A32" s="126"/>
      <c r="B32" s="127" t="s">
        <v>504</v>
      </c>
      <c r="C32" s="151"/>
      <c r="D32" s="151">
        <f>VLOOKUP($L32,'REG FL  FERC IS - 4'!$A:$G,MATCH(Calculations!D$4,'REG FL  FERC IS - 4'!$A$2:$G$2,0),FALSE)/1000</f>
        <v>-523.05093621061599</v>
      </c>
      <c r="E32" s="151">
        <f>VLOOKUP($L32,'REG FL  FERC IS - 4'!$A:$G,MATCH(Calculations!E$4,'REG FL  FERC IS - 4'!$A$2:$G$2,0),FALSE)/1000</f>
        <v>-1011.86063840729</v>
      </c>
      <c r="F32" s="129">
        <f>VLOOKUP($L32,'REG FL  FERC IS - 4'!$A:$G,MATCH(Calculations!F$4,'REG FL  FERC IS - 4'!$A$2:$G$2,0),FALSE)/1000</f>
        <v>-1011.86063840729</v>
      </c>
      <c r="G32" s="129">
        <f>VLOOKUP($L32,'REG FL  FERC IS - 4'!$A:$G,MATCH(Calculations!G$4,'REG FL  FERC IS - 4'!$A$2:$G$2,0),FALSE)/1000</f>
        <v>-1458.30486823412</v>
      </c>
      <c r="H32" s="129">
        <f>VLOOKUP($L32,'REG FL  FERC IS - 4'!$A:$G,MATCH(Calculations!H$4,'REG FL  FERC IS - 4'!$A$2:$G$2,0),FALSE)/1000</f>
        <v>-1458.30486823412</v>
      </c>
      <c r="I32" s="129">
        <f>VLOOKUP($L32,'REG FL  FERC IS - 4'!$A:$G,MATCH(Calculations!I$4,'REG FL  FERC IS - 4'!$A$2:$G$2,0),FALSE)/1000</f>
        <v>-2497.18688210247</v>
      </c>
      <c r="J32" s="129">
        <f>VLOOKUP($L32,'REG FL  FERC IS - 4'!$A:$G,MATCH(Calculations!J$4,'REG FL  FERC IS - 4'!$A$2:$G$2,0),FALSE)/1000</f>
        <v>-2497.18688210247</v>
      </c>
      <c r="K32" s="127"/>
      <c r="L32" s="127" t="s">
        <v>515</v>
      </c>
      <c r="M32" s="128"/>
    </row>
    <row r="33" spans="1:13" ht="13.8">
      <c r="A33" s="126"/>
      <c r="B33" s="127" t="s">
        <v>501</v>
      </c>
      <c r="C33" s="151"/>
      <c r="D33" s="151">
        <f>VLOOKUP($L33,'REG FL  FERC IS - 4'!$A:$G,MATCH(Calculations!D$4,'REG FL  FERC IS - 4'!$A$2:$G$2,0),FALSE)/1000+VLOOKUP($M33,'REG FL  FERC IS - 4'!$A:$G,MATCH(Calculations!D$4,'REG FL  FERC IS - 4'!$A$2:$G$2,0),FALSE)/1000</f>
        <v>751427.06141760095</v>
      </c>
      <c r="E33" s="151">
        <f>VLOOKUP($L33,'REG FL  FERC IS - 4'!$A:$G,MATCH(Calculations!E$4,'REG FL  FERC IS - 4'!$A$2:$G$2,0),FALSE)/1000+VLOOKUP($M33,'REG FL  FERC IS - 4'!$A:$G,MATCH(Calculations!E$4,'REG FL  FERC IS - 4'!$A$2:$G$2,0),FALSE)/1000</f>
        <v>15803.177692273333</v>
      </c>
      <c r="F33" s="129">
        <f>VLOOKUP($L33,'REG FL  FERC IS - 4'!$A:$G,MATCH(Calculations!F$4,'REG FL  FERC IS - 4'!$A$2:$G$2,0),FALSE)/1000+VLOOKUP($M33,'REG FL  FERC IS - 4'!$A:$G,MATCH(Calculations!F$4,'REG FL  FERC IS - 4'!$A$2:$G$2,0),FALSE)/1000</f>
        <v>15803.177692273333</v>
      </c>
      <c r="G33" s="129">
        <f>VLOOKUP($L33,'REG FL  FERC IS - 4'!$A:$G,MATCH(Calculations!G$4,'REG FL  FERC IS - 4'!$A$2:$G$2,0),FALSE)/1000+VLOOKUP($M33,'REG FL  FERC IS - 4'!$A:$G,MATCH(Calculations!G$4,'REG FL  FERC IS - 4'!$A$2:$G$2,0),FALSE)/1000</f>
        <v>1.4896060196178859E-4</v>
      </c>
      <c r="H33" s="129">
        <f>VLOOKUP($L33,'REG FL  FERC IS - 4'!$A:$G,MATCH(Calculations!H$4,'REG FL  FERC IS - 4'!$A$2:$G$2,0),FALSE)/1000+VLOOKUP($M33,'REG FL  FERC IS - 4'!$A:$G,MATCH(Calculations!H$4,'REG FL  FERC IS - 4'!$A$2:$G$2,0),FALSE)/1000</f>
        <v>1.4896060196178859E-4</v>
      </c>
      <c r="I33" s="129">
        <f>VLOOKUP($L33,'REG FL  FERC IS - 4'!$A:$G,MATCH(Calculations!I$4,'REG FL  FERC IS - 4'!$A$2:$G$2,0),FALSE)/1000+VLOOKUP($M33,'REG FL  FERC IS - 4'!$A:$G,MATCH(Calculations!I$4,'REG FL  FERC IS - 4'!$A$2:$G$2,0),FALSE)/1000</f>
        <v>-3.4471814342396014E-4</v>
      </c>
      <c r="J33" s="129">
        <f>VLOOKUP($L33,'REG FL  FERC IS - 4'!$A:$G,MATCH(Calculations!J$4,'REG FL  FERC IS - 4'!$A$2:$G$2,0),FALSE)/1000+VLOOKUP($M33,'REG FL  FERC IS - 4'!$A:$G,MATCH(Calculations!J$4,'REG FL  FERC IS - 4'!$A$2:$G$2,0),FALSE)/1000</f>
        <v>-3.4471814342396014E-4</v>
      </c>
      <c r="K33" s="127"/>
      <c r="L33" s="127" t="s">
        <v>202</v>
      </c>
      <c r="M33" s="128" t="s">
        <v>203</v>
      </c>
    </row>
    <row r="34" spans="1:13" ht="13.8">
      <c r="A34" s="126"/>
      <c r="B34" s="127" t="s">
        <v>500</v>
      </c>
      <c r="C34" s="151"/>
      <c r="D34" s="151">
        <f>VLOOKUP($L$34,'Working Cap - 2'!$A:$CN,MATCH(D4,'Working Cap - 2'!$2:$2,0),FALSE)/1000-VLOOKUP($L$34,'Working Cap - 2'!$A:$CN,MATCH(C4,'Working Cap - 2'!$2:$2,0),FALSE)/1000</f>
        <v>-808800.10347981984</v>
      </c>
      <c r="E34" s="151">
        <f>VLOOKUP($L$34,'Working Cap - 2'!$A:$CN,MATCH(E4,'Working Cap - 2'!$2:$2,0),FALSE)/1000-VLOOKUP($L$34,'Working Cap - 2'!$A:$CN,MATCH(D4,'Working Cap - 2'!$2:$2,0),FALSE)/1000</f>
        <v>-357222.57034941122</v>
      </c>
      <c r="F34" s="116">
        <f>+E34</f>
        <v>-357222.57034941122</v>
      </c>
      <c r="G34" s="151">
        <f>VLOOKUP($L$34,'Working Cap - 2'!$A:$CN,MATCH(G4,'Working Cap - 2'!$2:$2,0),FALSE)/1000-VLOOKUP($L$34,'Working Cap - 2'!$A:$CN,MATCH(F4,'Working Cap - 2'!$2:$2,0),FALSE)/1000</f>
        <v>-7988.942981256987</v>
      </c>
      <c r="H34" s="116">
        <f>+G34</f>
        <v>-7988.942981256987</v>
      </c>
      <c r="I34" s="151">
        <f>VLOOKUP($L$34,'Working Cap - 2'!$A:$CN,MATCH(I4,'Working Cap - 2'!$2:$2,0),FALSE)/1000-VLOOKUP($L$34,'Working Cap - 2'!$A:$CN,MATCH(H4,'Working Cap - 2'!$2:$2,0),FALSE)/1000</f>
        <v>8647.777697031037</v>
      </c>
      <c r="J34" s="116">
        <f>+I34</f>
        <v>8647.777697031037</v>
      </c>
      <c r="K34" s="127"/>
      <c r="L34" s="127" t="s">
        <v>2520</v>
      </c>
      <c r="M34" s="128"/>
    </row>
    <row r="35" spans="1:13" ht="13.8">
      <c r="A35" s="126"/>
      <c r="B35" s="127" t="s">
        <v>502</v>
      </c>
      <c r="C35" s="159">
        <f>+'Surv Sch 5 (2023)'!F19</f>
        <v>2409163777.5599961</v>
      </c>
      <c r="D35" s="159">
        <f>SUM(D28:D34)</f>
        <v>1696403.1514480389</v>
      </c>
      <c r="E35" s="159">
        <f t="shared" ref="E35:J35" si="13">SUM(E28:E34)</f>
        <v>1693026.9325350421</v>
      </c>
      <c r="F35" s="123">
        <f t="shared" si="13"/>
        <v>2136064.2023626515</v>
      </c>
      <c r="G35" s="123">
        <f t="shared" si="13"/>
        <v>2073398.367684999</v>
      </c>
      <c r="H35" s="123">
        <f t="shared" si="13"/>
        <v>2589522.4726162669</v>
      </c>
      <c r="I35" s="123">
        <f t="shared" si="13"/>
        <v>2183153.346549578</v>
      </c>
      <c r="J35" s="123">
        <f t="shared" si="13"/>
        <v>2795283.0593942725</v>
      </c>
      <c r="K35" s="127"/>
      <c r="L35" s="127"/>
      <c r="M35" s="128"/>
    </row>
    <row r="36" spans="1:13" ht="13.8">
      <c r="A36" s="126"/>
      <c r="B36" s="127" t="s">
        <v>505</v>
      </c>
      <c r="C36" s="151">
        <f>+'Surv Sch 5 (2023)'!F22</f>
        <v>2529217004</v>
      </c>
      <c r="D36" s="151">
        <f>+GETPIVOTDATA("Sum of 2024",'Cash &amp; Overheads Pivot'!$A$3,"PPLT: CWIP Amount Type","Cash &amp; Overheads")</f>
        <v>2545984.1226759288</v>
      </c>
      <c r="E36" s="151">
        <f>+GETPIVOTDATA("Sum of 2025",'Cash &amp; Overheads Pivot'!$A$3,"PPLT: CWIP Amount Type","Cash &amp; Overheads")</f>
        <v>2821064.3131235405</v>
      </c>
      <c r="F36" s="116">
        <f>+E36</f>
        <v>2821064.3131235405</v>
      </c>
      <c r="G36" s="151">
        <f>+GETPIVOTDATA("Sum of 2026",'Cash &amp; Overheads Pivot'!$A$3,"PPLT: CWIP Amount Type","Cash &amp; Overheads")</f>
        <v>2666525.163278508</v>
      </c>
      <c r="H36" s="116">
        <f>+G36</f>
        <v>2666525.163278508</v>
      </c>
      <c r="I36" s="151">
        <f>+GETPIVOTDATA("Sum of 2027",'Cash &amp; Overheads Pivot'!$A$3,"PPLT: CWIP Amount Type","Cash &amp; Overheads")</f>
        <v>2614518.9443086642</v>
      </c>
      <c r="J36" s="116">
        <f>+I36</f>
        <v>2614518.9443086642</v>
      </c>
      <c r="K36" s="127"/>
      <c r="L36" s="127"/>
      <c r="M36" s="128"/>
    </row>
    <row r="37" spans="1:13" ht="13.8">
      <c r="A37" s="133"/>
      <c r="B37" s="134" t="s">
        <v>19</v>
      </c>
      <c r="C37" s="150">
        <f t="shared" ref="C37:J37" si="14">+C35/C36</f>
        <v>0.95253344167379173</v>
      </c>
      <c r="D37" s="150">
        <f t="shared" si="14"/>
        <v>0.66630547156164233</v>
      </c>
      <c r="E37" s="150">
        <f t="shared" si="14"/>
        <v>0.60013765891798754</v>
      </c>
      <c r="F37" s="150">
        <f t="shared" si="14"/>
        <v>0.75718380202312974</v>
      </c>
      <c r="G37" s="150">
        <f t="shared" si="14"/>
        <v>0.77756564844703879</v>
      </c>
      <c r="H37" s="150">
        <f t="shared" si="14"/>
        <v>0.97112245865043112</v>
      </c>
      <c r="I37" s="150">
        <f t="shared" si="14"/>
        <v>0.83501148511542012</v>
      </c>
      <c r="J37" s="150">
        <f t="shared" si="14"/>
        <v>1.0691385753693234</v>
      </c>
      <c r="K37" s="89"/>
      <c r="L37" s="89"/>
      <c r="M37" s="135"/>
    </row>
    <row r="41" spans="1:13">
      <c r="D41" s="160"/>
      <c r="E41" s="160"/>
      <c r="F41" s="160"/>
      <c r="G41" s="160"/>
      <c r="H41" s="160"/>
      <c r="I41" s="160"/>
    </row>
  </sheetData>
  <printOptions horizontalCentered="1"/>
  <pageMargins left="0.5" right="0.5" top="0.75" bottom="0.5" header="0.5" footer="0.5"/>
  <pageSetup scale="75" pageOrder="overThenDown" orientation="landscape" cellComments="asDisplayed" r:id="rId1"/>
  <headerFooter>
    <oddHeader xml:space="preserve">&amp;RDEF’s Response to OPC POD 1 (1-26)
Q7
Page &amp;P of &amp;N
</oddHeader>
    <oddFooter>&amp;R20240025-OPCPOD1-00004283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1C71D-4292-49EA-ADEC-B292E7BB7FAF}">
  <dimension ref="A1:F1031"/>
  <sheetViews>
    <sheetView tabSelected="1" workbookViewId="0">
      <selection activeCell="D22" sqref="D22"/>
    </sheetView>
  </sheetViews>
  <sheetFormatPr defaultColWidth="9.33203125" defaultRowHeight="10.199999999999999"/>
  <cols>
    <col min="1" max="1" width="35.77734375" style="239" customWidth="1"/>
    <col min="2" max="2" width="12.44140625" style="153" hidden="1" customWidth="1"/>
    <col min="3" max="4" width="12.44140625" style="153" customWidth="1"/>
    <col min="5" max="5" width="13.44140625" style="153" bestFit="1" customWidth="1"/>
    <col min="6" max="8" width="12.44140625" style="153" customWidth="1"/>
    <col min="9" max="16384" width="9.33203125" style="153"/>
  </cols>
  <sheetData>
    <row r="1" spans="1:3" s="152" customFormat="1" ht="40.799999999999997">
      <c r="A1" s="237" t="s">
        <v>856</v>
      </c>
    </row>
    <row r="2" spans="1:3" s="152" customFormat="1">
      <c r="A2" s="238" t="s">
        <v>857</v>
      </c>
      <c r="C2" s="152" t="s">
        <v>111</v>
      </c>
    </row>
    <row r="3" spans="1:3" s="152" customFormat="1">
      <c r="A3" s="238"/>
    </row>
    <row r="4" spans="1:3">
      <c r="A4" s="239" t="s">
        <v>116</v>
      </c>
    </row>
    <row r="5" spans="1:3">
      <c r="A5" s="239" t="s">
        <v>117</v>
      </c>
      <c r="C5" s="153">
        <v>0</v>
      </c>
    </row>
    <row r="6" spans="1:3">
      <c r="A6" s="239" t="s">
        <v>118</v>
      </c>
      <c r="C6" s="153">
        <v>0</v>
      </c>
    </row>
    <row r="7" spans="1:3">
      <c r="A7" s="239" t="s">
        <v>119</v>
      </c>
      <c r="C7" s="153">
        <v>0</v>
      </c>
    </row>
    <row r="8" spans="1:3">
      <c r="A8" s="239" t="s">
        <v>120</v>
      </c>
      <c r="C8" s="153">
        <v>0</v>
      </c>
    </row>
    <row r="9" spans="1:3">
      <c r="A9" s="239" t="s">
        <v>121</v>
      </c>
      <c r="C9" s="153">
        <v>0</v>
      </c>
    </row>
    <row r="10" spans="1:3">
      <c r="A10" s="239" t="s">
        <v>122</v>
      </c>
      <c r="C10" s="153">
        <v>0</v>
      </c>
    </row>
    <row r="11" spans="1:3" ht="10.8" thickBot="1">
      <c r="A11" s="240" t="s">
        <v>123</v>
      </c>
    </row>
    <row r="12" spans="1:3" ht="10.8" thickBot="1">
      <c r="A12" s="240" t="s">
        <v>124</v>
      </c>
    </row>
    <row r="13" spans="1:3">
      <c r="A13" s="239" t="s">
        <v>125</v>
      </c>
    </row>
    <row r="14" spans="1:3">
      <c r="A14" s="239" t="s">
        <v>126</v>
      </c>
      <c r="C14" s="153">
        <v>-3926139126.2999902</v>
      </c>
    </row>
    <row r="15" spans="1:3">
      <c r="A15" s="239" t="s">
        <v>137</v>
      </c>
      <c r="C15" s="153">
        <v>-1716547749.47999</v>
      </c>
    </row>
    <row r="16" spans="1:3">
      <c r="A16" s="239" t="s">
        <v>138</v>
      </c>
      <c r="C16" s="153">
        <v>-366963120.50999999</v>
      </c>
    </row>
    <row r="17" spans="1:3">
      <c r="A17" s="239" t="s">
        <v>139</v>
      </c>
      <c r="C17" s="153">
        <v>-3779643.19</v>
      </c>
    </row>
    <row r="18" spans="1:3">
      <c r="A18" s="239" t="s">
        <v>140</v>
      </c>
      <c r="C18" s="153">
        <v>-424292387.50999898</v>
      </c>
    </row>
    <row r="19" spans="1:3">
      <c r="A19" s="239" t="s">
        <v>858</v>
      </c>
      <c r="C19" s="153">
        <v>0</v>
      </c>
    </row>
    <row r="20" spans="1:3">
      <c r="A20" s="239" t="s">
        <v>859</v>
      </c>
      <c r="C20" s="153">
        <v>-6437722026.9899998</v>
      </c>
    </row>
    <row r="21" spans="1:3">
      <c r="A21" s="241" t="s">
        <v>860</v>
      </c>
    </row>
    <row r="22" spans="1:3">
      <c r="A22" s="239" t="s">
        <v>861</v>
      </c>
      <c r="C22" s="153">
        <v>4441.5</v>
      </c>
    </row>
    <row r="23" spans="1:3">
      <c r="A23" s="239" t="s">
        <v>862</v>
      </c>
      <c r="C23" s="153">
        <v>-148246061.05000001</v>
      </c>
    </row>
    <row r="24" spans="1:3">
      <c r="A24" s="239" t="s">
        <v>863</v>
      </c>
      <c r="C24" s="153">
        <v>-37105.550000000003</v>
      </c>
    </row>
    <row r="25" spans="1:3">
      <c r="A25" s="239" t="s">
        <v>864</v>
      </c>
      <c r="C25" s="153">
        <v>0</v>
      </c>
    </row>
    <row r="26" spans="1:3">
      <c r="A26" s="239" t="s">
        <v>865</v>
      </c>
      <c r="C26" s="153">
        <v>-148280048.079999</v>
      </c>
    </row>
    <row r="27" spans="1:3">
      <c r="A27" s="241" t="s">
        <v>866</v>
      </c>
    </row>
    <row r="28" spans="1:3">
      <c r="A28" s="239" t="s">
        <v>867</v>
      </c>
      <c r="C28" s="153">
        <v>2896.14</v>
      </c>
    </row>
    <row r="29" spans="1:3">
      <c r="A29" s="239" t="s">
        <v>868</v>
      </c>
      <c r="C29" s="153">
        <v>0</v>
      </c>
    </row>
    <row r="30" spans="1:3">
      <c r="A30" s="239" t="s">
        <v>869</v>
      </c>
      <c r="C30" s="153">
        <v>0</v>
      </c>
    </row>
    <row r="31" spans="1:3">
      <c r="A31" s="239" t="s">
        <v>870</v>
      </c>
      <c r="C31" s="153">
        <v>0</v>
      </c>
    </row>
    <row r="32" spans="1:3">
      <c r="A32" s="239" t="s">
        <v>871</v>
      </c>
      <c r="C32" s="153">
        <v>136.71</v>
      </c>
    </row>
    <row r="33" spans="1:3">
      <c r="A33" s="239" t="s">
        <v>872</v>
      </c>
    </row>
    <row r="34" spans="1:3">
      <c r="A34" s="239" t="s">
        <v>873</v>
      </c>
      <c r="C34" s="153">
        <v>-15069061.9799999</v>
      </c>
    </row>
    <row r="35" spans="1:3">
      <c r="A35" s="239" t="s">
        <v>874</v>
      </c>
      <c r="C35" s="153">
        <v>-14020198.099999901</v>
      </c>
    </row>
    <row r="36" spans="1:3">
      <c r="A36" s="239" t="s">
        <v>875</v>
      </c>
      <c r="C36" s="153">
        <v>0</v>
      </c>
    </row>
    <row r="37" spans="1:3">
      <c r="A37" s="239" t="s">
        <v>876</v>
      </c>
      <c r="C37" s="153">
        <v>-89479957.480000004</v>
      </c>
    </row>
    <row r="38" spans="1:3">
      <c r="A38" s="239" t="s">
        <v>877</v>
      </c>
      <c r="C38" s="153">
        <v>-4734877.4400000004</v>
      </c>
    </row>
    <row r="39" spans="1:3">
      <c r="A39" s="239" t="s">
        <v>878</v>
      </c>
      <c r="C39" s="153">
        <v>-145845.62</v>
      </c>
    </row>
    <row r="40" spans="1:3">
      <c r="A40" s="239" t="s">
        <v>879</v>
      </c>
      <c r="C40" s="153">
        <v>-288580.93</v>
      </c>
    </row>
    <row r="41" spans="1:3">
      <c r="A41" s="239" t="s">
        <v>880</v>
      </c>
      <c r="C41" s="153">
        <v>-42000</v>
      </c>
    </row>
    <row r="42" spans="1:3">
      <c r="A42" s="239" t="s">
        <v>881</v>
      </c>
      <c r="C42" s="153">
        <v>-251863.74</v>
      </c>
    </row>
    <row r="43" spans="1:3">
      <c r="A43" s="239" t="s">
        <v>882</v>
      </c>
      <c r="C43" s="153">
        <v>0</v>
      </c>
    </row>
    <row r="44" spans="1:3">
      <c r="A44" s="239" t="s">
        <v>883</v>
      </c>
      <c r="C44" s="153">
        <v>-10262466.029999999</v>
      </c>
    </row>
    <row r="45" spans="1:3">
      <c r="A45" s="239" t="s">
        <v>884</v>
      </c>
      <c r="C45" s="153">
        <v>-1954057.88</v>
      </c>
    </row>
    <row r="46" spans="1:3">
      <c r="A46" s="239" t="s">
        <v>885</v>
      </c>
      <c r="C46" s="153">
        <v>-4940858.2099999897</v>
      </c>
    </row>
    <row r="47" spans="1:3">
      <c r="A47" s="239" t="s">
        <v>886</v>
      </c>
      <c r="C47" s="153">
        <v>0</v>
      </c>
    </row>
    <row r="48" spans="1:3">
      <c r="A48" s="239" t="s">
        <v>887</v>
      </c>
      <c r="C48" s="153">
        <v>0</v>
      </c>
    </row>
    <row r="49" spans="1:3">
      <c r="A49" s="239" t="s">
        <v>888</v>
      </c>
      <c r="C49" s="153">
        <v>74985.48</v>
      </c>
    </row>
    <row r="50" spans="1:3">
      <c r="A50" s="239" t="s">
        <v>889</v>
      </c>
      <c r="C50" s="153">
        <v>2268017.2599999998</v>
      </c>
    </row>
    <row r="51" spans="1:3">
      <c r="A51" s="239" t="s">
        <v>890</v>
      </c>
      <c r="C51" s="153">
        <v>0</v>
      </c>
    </row>
    <row r="52" spans="1:3">
      <c r="A52" s="239" t="s">
        <v>891</v>
      </c>
      <c r="C52" s="153">
        <v>-370218.97</v>
      </c>
    </row>
    <row r="53" spans="1:3">
      <c r="A53" s="239" t="s">
        <v>892</v>
      </c>
      <c r="C53" s="153">
        <v>0</v>
      </c>
    </row>
    <row r="54" spans="1:3">
      <c r="A54" s="239" t="s">
        <v>893</v>
      </c>
      <c r="C54" s="153">
        <v>-9851.52</v>
      </c>
    </row>
    <row r="55" spans="1:3">
      <c r="A55" s="239" t="s">
        <v>894</v>
      </c>
      <c r="C55" s="153">
        <v>0</v>
      </c>
    </row>
    <row r="56" spans="1:3">
      <c r="A56" s="239" t="s">
        <v>895</v>
      </c>
      <c r="C56" s="153">
        <v>-4905.8599999999997</v>
      </c>
    </row>
    <row r="57" spans="1:3">
      <c r="A57" s="239" t="s">
        <v>896</v>
      </c>
      <c r="C57" s="153">
        <v>-1200105.8899999999</v>
      </c>
    </row>
    <row r="58" spans="1:3">
      <c r="A58" s="239" t="s">
        <v>897</v>
      </c>
      <c r="C58" s="153">
        <v>0</v>
      </c>
    </row>
    <row r="59" spans="1:3">
      <c r="A59" s="239" t="s">
        <v>898</v>
      </c>
      <c r="C59" s="153">
        <v>0</v>
      </c>
    </row>
    <row r="60" spans="1:3">
      <c r="A60" s="239" t="s">
        <v>899</v>
      </c>
      <c r="C60" s="153">
        <v>0</v>
      </c>
    </row>
    <row r="61" spans="1:3">
      <c r="A61" s="239" t="s">
        <v>900</v>
      </c>
      <c r="C61" s="153">
        <v>0</v>
      </c>
    </row>
    <row r="62" spans="1:3">
      <c r="A62" s="239" t="s">
        <v>901</v>
      </c>
      <c r="C62" s="153">
        <v>-151998076.47999999</v>
      </c>
    </row>
    <row r="63" spans="1:3">
      <c r="A63" s="239" t="s">
        <v>902</v>
      </c>
      <c r="C63" s="153">
        <v>-3903661.9099999899</v>
      </c>
    </row>
    <row r="64" spans="1:3">
      <c r="A64" s="239" t="s">
        <v>903</v>
      </c>
      <c r="C64" s="153">
        <v>-7079290.4499999899</v>
      </c>
    </row>
    <row r="65" spans="1:3">
      <c r="A65" s="239" t="s">
        <v>904</v>
      </c>
      <c r="C65" s="153">
        <v>-5477195.2199999997</v>
      </c>
    </row>
    <row r="66" spans="1:3">
      <c r="A66" s="239" t="s">
        <v>905</v>
      </c>
      <c r="C66" s="153">
        <v>-140567.43999999901</v>
      </c>
    </row>
    <row r="67" spans="1:3">
      <c r="A67" s="239" t="s">
        <v>906</v>
      </c>
      <c r="C67" s="153">
        <v>-431886.97</v>
      </c>
    </row>
    <row r="68" spans="1:3">
      <c r="A68" s="239" t="s">
        <v>907</v>
      </c>
      <c r="C68" s="153">
        <v>-2423248.2000000002</v>
      </c>
    </row>
    <row r="69" spans="1:3">
      <c r="A69" s="239" t="s">
        <v>908</v>
      </c>
      <c r="C69" s="153">
        <v>0</v>
      </c>
    </row>
    <row r="70" spans="1:3">
      <c r="A70" s="239" t="s">
        <v>909</v>
      </c>
      <c r="C70" s="153">
        <v>-373.49</v>
      </c>
    </row>
    <row r="71" spans="1:3">
      <c r="A71" s="239" t="s">
        <v>910</v>
      </c>
      <c r="C71" s="153">
        <v>0</v>
      </c>
    </row>
    <row r="72" spans="1:3">
      <c r="A72" s="239" t="s">
        <v>911</v>
      </c>
      <c r="C72" s="153">
        <v>-1193012.99999999</v>
      </c>
    </row>
    <row r="73" spans="1:3">
      <c r="A73" s="239" t="s">
        <v>912</v>
      </c>
      <c r="C73" s="153">
        <v>-6530.16</v>
      </c>
    </row>
    <row r="74" spans="1:3">
      <c r="A74" s="239" t="s">
        <v>913</v>
      </c>
      <c r="C74" s="153">
        <v>-19863.68</v>
      </c>
    </row>
    <row r="75" spans="1:3">
      <c r="A75" s="239" t="s">
        <v>914</v>
      </c>
      <c r="C75" s="153">
        <v>-1041810.99999999</v>
      </c>
    </row>
    <row r="76" spans="1:3">
      <c r="A76" s="239" t="s">
        <v>915</v>
      </c>
      <c r="C76" s="153">
        <v>0</v>
      </c>
    </row>
    <row r="77" spans="1:3">
      <c r="A77" s="239" t="s">
        <v>916</v>
      </c>
      <c r="C77" s="153">
        <v>-314147364.91000003</v>
      </c>
    </row>
    <row r="78" spans="1:3">
      <c r="A78" s="241" t="s">
        <v>917</v>
      </c>
      <c r="C78" s="153">
        <v>-6900149303.2700005</v>
      </c>
    </row>
    <row r="79" spans="1:3">
      <c r="A79" s="239" t="s">
        <v>918</v>
      </c>
    </row>
    <row r="80" spans="1:3" ht="10.8" thickBot="1">
      <c r="A80" s="240" t="s">
        <v>919</v>
      </c>
    </row>
    <row r="81" spans="1:3" ht="10.8" thickBot="1">
      <c r="A81" s="242" t="s">
        <v>920</v>
      </c>
    </row>
    <row r="82" spans="1:3">
      <c r="A82" s="241" t="s">
        <v>921</v>
      </c>
    </row>
    <row r="83" spans="1:3">
      <c r="A83" s="239" t="s">
        <v>922</v>
      </c>
      <c r="C83" s="153">
        <v>57857715.199999899</v>
      </c>
    </row>
    <row r="84" spans="1:3">
      <c r="A84" s="239" t="s">
        <v>520</v>
      </c>
      <c r="C84" s="153">
        <v>0</v>
      </c>
    </row>
    <row r="85" spans="1:3">
      <c r="A85" s="239" t="s">
        <v>521</v>
      </c>
      <c r="C85" s="153">
        <v>0</v>
      </c>
    </row>
    <row r="86" spans="1:3">
      <c r="A86" s="239" t="s">
        <v>522</v>
      </c>
      <c r="C86" s="153">
        <v>-5085702.8899999997</v>
      </c>
    </row>
    <row r="87" spans="1:3">
      <c r="A87" s="239" t="s">
        <v>523</v>
      </c>
      <c r="C87" s="153">
        <v>0</v>
      </c>
    </row>
    <row r="88" spans="1:3">
      <c r="A88" s="239" t="s">
        <v>524</v>
      </c>
      <c r="C88" s="153">
        <v>0</v>
      </c>
    </row>
    <row r="89" spans="1:3">
      <c r="A89" s="239" t="s">
        <v>525</v>
      </c>
      <c r="C89" s="153">
        <v>0</v>
      </c>
    </row>
    <row r="90" spans="1:3">
      <c r="A90" s="239" t="s">
        <v>923</v>
      </c>
      <c r="C90" s="153">
        <v>582126.67000000004</v>
      </c>
    </row>
    <row r="91" spans="1:3">
      <c r="A91" s="239" t="s">
        <v>924</v>
      </c>
      <c r="C91" s="153">
        <v>0</v>
      </c>
    </row>
    <row r="92" spans="1:3">
      <c r="A92" s="239" t="s">
        <v>925</v>
      </c>
      <c r="C92" s="153">
        <v>74912.570000000007</v>
      </c>
    </row>
    <row r="93" spans="1:3">
      <c r="A93" s="239" t="s">
        <v>926</v>
      </c>
      <c r="C93" s="153">
        <v>4038916.16</v>
      </c>
    </row>
    <row r="94" spans="1:3">
      <c r="A94" s="239" t="s">
        <v>927</v>
      </c>
      <c r="C94" s="153">
        <v>0</v>
      </c>
    </row>
    <row r="95" spans="1:3">
      <c r="A95" s="239" t="s">
        <v>928</v>
      </c>
      <c r="C95" s="153">
        <v>5065276.3</v>
      </c>
    </row>
    <row r="96" spans="1:3">
      <c r="A96" s="241" t="s">
        <v>929</v>
      </c>
    </row>
    <row r="97" spans="1:3">
      <c r="A97" s="239" t="s">
        <v>930</v>
      </c>
      <c r="C97" s="153">
        <v>53551549.32</v>
      </c>
    </row>
    <row r="98" spans="1:3">
      <c r="A98" s="239" t="s">
        <v>931</v>
      </c>
      <c r="C98" s="153">
        <v>25373541.550000001</v>
      </c>
    </row>
    <row r="99" spans="1:3">
      <c r="A99" s="239" t="s">
        <v>932</v>
      </c>
      <c r="C99" s="153">
        <v>8697469.2699999996</v>
      </c>
    </row>
    <row r="100" spans="1:3">
      <c r="A100" s="239" t="s">
        <v>933</v>
      </c>
      <c r="C100" s="153">
        <v>5154092.3099999996</v>
      </c>
    </row>
    <row r="101" spans="1:3">
      <c r="A101" s="239" t="s">
        <v>934</v>
      </c>
      <c r="C101" s="153">
        <v>2761701.18</v>
      </c>
    </row>
    <row r="102" spans="1:3">
      <c r="A102" s="239" t="s">
        <v>935</v>
      </c>
      <c r="C102" s="153">
        <v>46100401.82</v>
      </c>
    </row>
    <row r="103" spans="1:3">
      <c r="A103" s="239" t="s">
        <v>936</v>
      </c>
      <c r="C103" s="153">
        <v>604124235.17999995</v>
      </c>
    </row>
    <row r="104" spans="1:3">
      <c r="A104" s="241" t="s">
        <v>937</v>
      </c>
    </row>
    <row r="105" spans="1:3">
      <c r="A105" s="239" t="s">
        <v>938</v>
      </c>
      <c r="C105" s="153">
        <v>1.74</v>
      </c>
    </row>
    <row r="106" spans="1:3">
      <c r="A106" s="239" t="s">
        <v>939</v>
      </c>
      <c r="C106" s="153">
        <v>0</v>
      </c>
    </row>
    <row r="107" spans="1:3">
      <c r="A107" s="239" t="s">
        <v>940</v>
      </c>
      <c r="C107" s="153">
        <v>0</v>
      </c>
    </row>
    <row r="108" spans="1:3">
      <c r="A108" s="239" t="s">
        <v>941</v>
      </c>
      <c r="C108" s="153">
        <v>0.87</v>
      </c>
    </row>
    <row r="109" spans="1:3">
      <c r="A109" s="239" t="s">
        <v>942</v>
      </c>
      <c r="C109" s="153">
        <v>0.28999999999999998</v>
      </c>
    </row>
    <row r="110" spans="1:3">
      <c r="A110" s="239" t="s">
        <v>943</v>
      </c>
      <c r="C110" s="153">
        <v>-17804.319999999901</v>
      </c>
    </row>
    <row r="111" spans="1:3">
      <c r="A111" s="239" t="s">
        <v>944</v>
      </c>
      <c r="C111" s="153">
        <v>0</v>
      </c>
    </row>
    <row r="112" spans="1:3">
      <c r="A112" s="239" t="s">
        <v>945</v>
      </c>
      <c r="C112" s="153">
        <v>0</v>
      </c>
    </row>
    <row r="113" spans="1:3">
      <c r="A113" s="239" t="s">
        <v>946</v>
      </c>
      <c r="C113" s="153">
        <v>0</v>
      </c>
    </row>
    <row r="114" spans="1:3">
      <c r="A114" s="239" t="s">
        <v>947</v>
      </c>
      <c r="C114" s="153">
        <v>0</v>
      </c>
    </row>
    <row r="115" spans="1:3">
      <c r="A115" s="239" t="s">
        <v>948</v>
      </c>
      <c r="C115" s="153">
        <v>0</v>
      </c>
    </row>
    <row r="116" spans="1:3">
      <c r="A116" s="239" t="s">
        <v>949</v>
      </c>
      <c r="C116" s="153">
        <v>-17801.4199999999</v>
      </c>
    </row>
    <row r="117" spans="1:3">
      <c r="A117" s="241" t="s">
        <v>950</v>
      </c>
    </row>
    <row r="118" spans="1:3">
      <c r="A118" s="239" t="s">
        <v>951</v>
      </c>
      <c r="C118" s="153">
        <v>12055942.089999899</v>
      </c>
    </row>
    <row r="119" spans="1:3">
      <c r="A119" s="239" t="s">
        <v>952</v>
      </c>
      <c r="C119" s="153">
        <v>0</v>
      </c>
    </row>
    <row r="120" spans="1:3">
      <c r="A120" s="239" t="s">
        <v>953</v>
      </c>
      <c r="C120" s="153">
        <v>1465143.48</v>
      </c>
    </row>
    <row r="121" spans="1:3">
      <c r="A121" s="239" t="s">
        <v>954</v>
      </c>
      <c r="C121" s="153">
        <v>0</v>
      </c>
    </row>
    <row r="122" spans="1:3">
      <c r="A122" s="239" t="s">
        <v>955</v>
      </c>
      <c r="C122" s="153">
        <v>520889.36</v>
      </c>
    </row>
    <row r="123" spans="1:3">
      <c r="A123" s="239" t="s">
        <v>956</v>
      </c>
      <c r="C123" s="153">
        <v>231529.15</v>
      </c>
    </row>
    <row r="124" spans="1:3">
      <c r="A124" s="239" t="s">
        <v>957</v>
      </c>
      <c r="C124" s="153">
        <v>1835034.3</v>
      </c>
    </row>
    <row r="125" spans="1:3">
      <c r="A125" s="239" t="s">
        <v>958</v>
      </c>
      <c r="C125" s="153">
        <v>29012727.539999999</v>
      </c>
    </row>
    <row r="126" spans="1:3">
      <c r="A126" s="239" t="s">
        <v>959</v>
      </c>
      <c r="C126" s="153">
        <v>0</v>
      </c>
    </row>
    <row r="127" spans="1:3">
      <c r="A127" s="239" t="s">
        <v>960</v>
      </c>
      <c r="C127" s="153">
        <v>45121265.920000002</v>
      </c>
    </row>
    <row r="128" spans="1:3">
      <c r="A128" s="241" t="s">
        <v>961</v>
      </c>
    </row>
    <row r="129" spans="1:3">
      <c r="A129" s="239" t="s">
        <v>962</v>
      </c>
      <c r="C129" s="153">
        <v>85492.7</v>
      </c>
    </row>
    <row r="130" spans="1:3">
      <c r="A130" s="239" t="s">
        <v>963</v>
      </c>
      <c r="C130" s="153">
        <v>9772817.5899999999</v>
      </c>
    </row>
    <row r="131" spans="1:3">
      <c r="A131" s="239" t="s">
        <v>964</v>
      </c>
      <c r="C131" s="153">
        <v>8791.1299999999992</v>
      </c>
    </row>
    <row r="132" spans="1:3">
      <c r="A132" s="239" t="s">
        <v>965</v>
      </c>
      <c r="C132" s="153">
        <v>8383429.2999999998</v>
      </c>
    </row>
    <row r="133" spans="1:3">
      <c r="A133" s="239" t="s">
        <v>966</v>
      </c>
      <c r="C133" s="153">
        <v>0</v>
      </c>
    </row>
    <row r="134" spans="1:3">
      <c r="A134" s="239" t="s">
        <v>967</v>
      </c>
      <c r="C134" s="153">
        <v>11563307.810000001</v>
      </c>
    </row>
    <row r="135" spans="1:3">
      <c r="A135" s="239" t="s">
        <v>968</v>
      </c>
      <c r="C135" s="153">
        <v>28333629.050000001</v>
      </c>
    </row>
    <row r="136" spans="1:3">
      <c r="A136" s="239" t="s">
        <v>969</v>
      </c>
      <c r="C136" s="153">
        <v>0</v>
      </c>
    </row>
    <row r="137" spans="1:3">
      <c r="A137" s="239" t="s">
        <v>970</v>
      </c>
      <c r="C137" s="153">
        <v>0</v>
      </c>
    </row>
    <row r="138" spans="1:3">
      <c r="A138" s="239" t="s">
        <v>971</v>
      </c>
      <c r="C138" s="153">
        <v>0</v>
      </c>
    </row>
    <row r="139" spans="1:3">
      <c r="A139" s="239" t="s">
        <v>972</v>
      </c>
      <c r="C139" s="153">
        <v>58072231.609999999</v>
      </c>
    </row>
    <row r="140" spans="1:3">
      <c r="A140" s="239" t="s">
        <v>973</v>
      </c>
      <c r="C140" s="153">
        <v>103193497.529999</v>
      </c>
    </row>
    <row r="141" spans="1:3">
      <c r="A141" s="241" t="s">
        <v>974</v>
      </c>
    </row>
    <row r="142" spans="1:3">
      <c r="A142" s="239" t="s">
        <v>975</v>
      </c>
      <c r="C142" s="153">
        <v>0</v>
      </c>
    </row>
    <row r="143" spans="1:3">
      <c r="A143" s="239" t="s">
        <v>976</v>
      </c>
      <c r="C143" s="153">
        <v>1966184.61</v>
      </c>
    </row>
    <row r="144" spans="1:3">
      <c r="A144" s="239" t="s">
        <v>977</v>
      </c>
      <c r="C144" s="153">
        <v>272887.39999999898</v>
      </c>
    </row>
    <row r="145" spans="1:3">
      <c r="A145" s="239" t="s">
        <v>978</v>
      </c>
      <c r="C145" s="153">
        <v>2239072.0099999998</v>
      </c>
    </row>
    <row r="146" spans="1:3">
      <c r="A146" s="241" t="s">
        <v>979</v>
      </c>
    </row>
    <row r="147" spans="1:3">
      <c r="A147" s="239" t="s">
        <v>980</v>
      </c>
      <c r="C147" s="153">
        <v>2.81</v>
      </c>
    </row>
    <row r="148" spans="1:3">
      <c r="A148" s="239" t="s">
        <v>981</v>
      </c>
      <c r="C148" s="153">
        <v>0</v>
      </c>
    </row>
    <row r="149" spans="1:3">
      <c r="A149" s="239" t="s">
        <v>982</v>
      </c>
      <c r="C149" s="153">
        <v>0</v>
      </c>
    </row>
    <row r="150" spans="1:3">
      <c r="A150" s="239" t="s">
        <v>983</v>
      </c>
      <c r="C150" s="153">
        <v>0</v>
      </c>
    </row>
    <row r="151" spans="1:3">
      <c r="A151" s="239" t="s">
        <v>984</v>
      </c>
      <c r="C151" s="153">
        <v>0</v>
      </c>
    </row>
    <row r="152" spans="1:3">
      <c r="A152" s="239" t="s">
        <v>985</v>
      </c>
      <c r="C152" s="153">
        <v>0</v>
      </c>
    </row>
    <row r="153" spans="1:3">
      <c r="A153" s="239" t="s">
        <v>986</v>
      </c>
      <c r="C153" s="153">
        <v>0</v>
      </c>
    </row>
    <row r="154" spans="1:3">
      <c r="A154" s="239" t="s">
        <v>987</v>
      </c>
      <c r="C154" s="153">
        <v>2.81</v>
      </c>
    </row>
    <row r="155" spans="1:3">
      <c r="A155" s="241" t="s">
        <v>988</v>
      </c>
    </row>
    <row r="156" spans="1:3">
      <c r="A156" s="239" t="s">
        <v>989</v>
      </c>
      <c r="C156" s="153">
        <v>733628.13999999897</v>
      </c>
    </row>
    <row r="157" spans="1:3">
      <c r="A157" s="239" t="s">
        <v>990</v>
      </c>
      <c r="C157" s="153">
        <v>0</v>
      </c>
    </row>
    <row r="158" spans="1:3">
      <c r="A158" s="239" t="s">
        <v>991</v>
      </c>
      <c r="C158" s="153">
        <v>0</v>
      </c>
    </row>
    <row r="159" spans="1:3">
      <c r="A159" s="239" t="s">
        <v>992</v>
      </c>
      <c r="C159" s="153">
        <v>0</v>
      </c>
    </row>
    <row r="160" spans="1:3">
      <c r="A160" s="239" t="s">
        <v>993</v>
      </c>
      <c r="C160" s="153">
        <v>1013.31</v>
      </c>
    </row>
    <row r="161" spans="1:3">
      <c r="A161" s="239" t="s">
        <v>994</v>
      </c>
      <c r="C161" s="153">
        <v>25200</v>
      </c>
    </row>
    <row r="162" spans="1:3">
      <c r="A162" s="239" t="s">
        <v>995</v>
      </c>
      <c r="C162" s="153">
        <v>0</v>
      </c>
    </row>
    <row r="163" spans="1:3">
      <c r="A163" s="239" t="s">
        <v>996</v>
      </c>
      <c r="C163" s="153">
        <v>0</v>
      </c>
    </row>
    <row r="164" spans="1:3">
      <c r="A164" s="239" t="s">
        <v>997</v>
      </c>
      <c r="C164" s="153">
        <v>0</v>
      </c>
    </row>
    <row r="165" spans="1:3">
      <c r="A165" s="239" t="s">
        <v>998</v>
      </c>
      <c r="C165" s="153">
        <v>759841.45</v>
      </c>
    </row>
    <row r="166" spans="1:3">
      <c r="A166" s="241" t="s">
        <v>999</v>
      </c>
      <c r="C166" s="153">
        <v>157340290.5</v>
      </c>
    </row>
    <row r="167" spans="1:3">
      <c r="A167" s="241" t="s">
        <v>1000</v>
      </c>
    </row>
    <row r="168" spans="1:3">
      <c r="A168" s="239" t="s">
        <v>1001</v>
      </c>
    </row>
    <row r="169" spans="1:3">
      <c r="A169" s="239" t="s">
        <v>1002</v>
      </c>
      <c r="C169" s="153">
        <v>23377.64</v>
      </c>
    </row>
    <row r="170" spans="1:3">
      <c r="A170" s="239" t="s">
        <v>1003</v>
      </c>
      <c r="C170" s="153">
        <v>23377.64</v>
      </c>
    </row>
    <row r="171" spans="1:3">
      <c r="A171" s="239" t="s">
        <v>1004</v>
      </c>
    </row>
    <row r="172" spans="1:3">
      <c r="A172" s="239" t="s">
        <v>1005</v>
      </c>
      <c r="C172" s="153">
        <v>5409141.2999999896</v>
      </c>
    </row>
    <row r="173" spans="1:3">
      <c r="A173" s="239" t="s">
        <v>1006</v>
      </c>
      <c r="C173" s="153">
        <v>2934299.3</v>
      </c>
    </row>
    <row r="174" spans="1:3">
      <c r="A174" s="239" t="s">
        <v>1007</v>
      </c>
      <c r="C174" s="153">
        <v>1161844.0899999901</v>
      </c>
    </row>
    <row r="175" spans="1:3">
      <c r="A175" s="239" t="s">
        <v>1008</v>
      </c>
      <c r="C175" s="153">
        <v>370562.72</v>
      </c>
    </row>
    <row r="176" spans="1:3">
      <c r="A176" s="239" t="s">
        <v>1009</v>
      </c>
      <c r="C176" s="153">
        <v>0</v>
      </c>
    </row>
    <row r="177" spans="1:3">
      <c r="A177" s="239" t="s">
        <v>1010</v>
      </c>
      <c r="C177" s="153">
        <v>0</v>
      </c>
    </row>
    <row r="178" spans="1:3">
      <c r="A178" s="239" t="s">
        <v>1011</v>
      </c>
      <c r="C178" s="153">
        <v>-4.5474735088646402E-10</v>
      </c>
    </row>
    <row r="179" spans="1:3">
      <c r="A179" s="239" t="s">
        <v>1012</v>
      </c>
      <c r="C179" s="153">
        <v>0</v>
      </c>
    </row>
    <row r="180" spans="1:3">
      <c r="A180" s="239" t="s">
        <v>1013</v>
      </c>
      <c r="C180" s="153">
        <v>9875847.4099999908</v>
      </c>
    </row>
    <row r="181" spans="1:3">
      <c r="A181" s="239" t="s">
        <v>1014</v>
      </c>
    </row>
    <row r="182" spans="1:3">
      <c r="A182" s="239" t="s">
        <v>1015</v>
      </c>
      <c r="C182" s="153">
        <v>582637.05000000005</v>
      </c>
    </row>
    <row r="183" spans="1:3">
      <c r="A183" s="239" t="s">
        <v>1016</v>
      </c>
      <c r="C183" s="153">
        <v>582637.05000000005</v>
      </c>
    </row>
    <row r="184" spans="1:3">
      <c r="A184" s="239" t="s">
        <v>1017</v>
      </c>
    </row>
    <row r="185" spans="1:3">
      <c r="A185" s="239" t="s">
        <v>1018</v>
      </c>
      <c r="C185" s="153">
        <v>816580.39</v>
      </c>
    </row>
    <row r="186" spans="1:3">
      <c r="A186" s="239" t="s">
        <v>1019</v>
      </c>
      <c r="C186" s="153">
        <v>816580.39</v>
      </c>
    </row>
    <row r="187" spans="1:3">
      <c r="A187" s="239" t="s">
        <v>1020</v>
      </c>
    </row>
    <row r="188" spans="1:3">
      <c r="A188" s="239" t="s">
        <v>1021</v>
      </c>
      <c r="C188" s="153">
        <v>7023985.4799999902</v>
      </c>
    </row>
    <row r="189" spans="1:3">
      <c r="A189" s="239" t="s">
        <v>1022</v>
      </c>
      <c r="C189" s="153">
        <v>0</v>
      </c>
    </row>
    <row r="190" spans="1:3">
      <c r="A190" s="239" t="s">
        <v>1023</v>
      </c>
      <c r="C190" s="153">
        <v>7023985.4799999902</v>
      </c>
    </row>
    <row r="191" spans="1:3">
      <c r="A191" s="239" t="s">
        <v>1024</v>
      </c>
    </row>
    <row r="192" spans="1:3">
      <c r="A192" s="239" t="s">
        <v>1025</v>
      </c>
      <c r="C192" s="153">
        <v>5095699.1100000003</v>
      </c>
    </row>
    <row r="193" spans="1:3">
      <c r="A193" s="239" t="s">
        <v>1026</v>
      </c>
      <c r="C193" s="153">
        <v>20595.34</v>
      </c>
    </row>
    <row r="194" spans="1:3">
      <c r="A194" s="239" t="s">
        <v>1027</v>
      </c>
      <c r="C194" s="153">
        <v>5116294.4499999899</v>
      </c>
    </row>
    <row r="195" spans="1:3">
      <c r="A195" s="239" t="s">
        <v>1028</v>
      </c>
    </row>
    <row r="196" spans="1:3">
      <c r="A196" s="239" t="s">
        <v>1029</v>
      </c>
      <c r="C196" s="153">
        <v>393367.98</v>
      </c>
    </row>
    <row r="197" spans="1:3">
      <c r="A197" s="239" t="s">
        <v>1030</v>
      </c>
      <c r="C197" s="153">
        <v>393367.98</v>
      </c>
    </row>
    <row r="198" spans="1:3">
      <c r="A198" s="239" t="s">
        <v>1031</v>
      </c>
      <c r="C198" s="153">
        <v>23832090.399999999</v>
      </c>
    </row>
    <row r="199" spans="1:3">
      <c r="A199" s="241" t="s">
        <v>1032</v>
      </c>
    </row>
    <row r="200" spans="1:3">
      <c r="A200" s="239" t="s">
        <v>1033</v>
      </c>
    </row>
    <row r="201" spans="1:3">
      <c r="A201" s="239" t="s">
        <v>1034</v>
      </c>
      <c r="C201" s="153">
        <v>48371.39</v>
      </c>
    </row>
    <row r="202" spans="1:3">
      <c r="A202" s="239" t="s">
        <v>1035</v>
      </c>
      <c r="C202" s="153">
        <v>48371.39</v>
      </c>
    </row>
    <row r="203" spans="1:3">
      <c r="A203" s="239" t="s">
        <v>1036</v>
      </c>
    </row>
    <row r="204" spans="1:3">
      <c r="A204" s="239" t="s">
        <v>1037</v>
      </c>
      <c r="C204" s="153">
        <v>97825.98</v>
      </c>
    </row>
    <row r="205" spans="1:3">
      <c r="A205" s="239" t="s">
        <v>1038</v>
      </c>
      <c r="C205" s="153">
        <v>378192.99</v>
      </c>
    </row>
    <row r="206" spans="1:3">
      <c r="A206" s="239" t="s">
        <v>1039</v>
      </c>
      <c r="C206" s="153">
        <v>1428697.19</v>
      </c>
    </row>
    <row r="207" spans="1:3">
      <c r="A207" s="239" t="s">
        <v>1040</v>
      </c>
      <c r="C207" s="153">
        <v>0</v>
      </c>
    </row>
    <row r="208" spans="1:3">
      <c r="A208" s="239" t="s">
        <v>1041</v>
      </c>
      <c r="C208" s="153">
        <v>1904716.16</v>
      </c>
    </row>
    <row r="209" spans="1:3">
      <c r="A209" s="239" t="s">
        <v>1042</v>
      </c>
    </row>
    <row r="210" spans="1:3">
      <c r="A210" s="239" t="s">
        <v>1043</v>
      </c>
      <c r="C210" s="153">
        <v>653325.49</v>
      </c>
    </row>
    <row r="211" spans="1:3">
      <c r="A211" s="239" t="s">
        <v>1044</v>
      </c>
      <c r="C211" s="153">
        <v>2104785.73999999</v>
      </c>
    </row>
    <row r="212" spans="1:3">
      <c r="A212" s="239" t="s">
        <v>1045</v>
      </c>
      <c r="C212" s="153">
        <v>2758111.23</v>
      </c>
    </row>
    <row r="213" spans="1:3">
      <c r="A213" s="239" t="s">
        <v>1046</v>
      </c>
    </row>
    <row r="214" spans="1:3">
      <c r="A214" s="239" t="s">
        <v>1047</v>
      </c>
      <c r="C214" s="153">
        <v>714783.959999996</v>
      </c>
    </row>
    <row r="215" spans="1:3">
      <c r="A215" s="239" t="s">
        <v>1048</v>
      </c>
      <c r="C215" s="153">
        <v>714783.959999996</v>
      </c>
    </row>
    <row r="216" spans="1:3">
      <c r="A216" s="239" t="s">
        <v>1049</v>
      </c>
    </row>
    <row r="217" spans="1:3">
      <c r="A217" s="239" t="s">
        <v>1050</v>
      </c>
      <c r="C217" s="153">
        <v>477354.68</v>
      </c>
    </row>
    <row r="218" spans="1:3">
      <c r="A218" s="239" t="s">
        <v>1051</v>
      </c>
      <c r="C218" s="153">
        <v>477354.68</v>
      </c>
    </row>
    <row r="219" spans="1:3">
      <c r="A219" s="239" t="s">
        <v>1052</v>
      </c>
    </row>
    <row r="220" spans="1:3">
      <c r="A220" s="239" t="s">
        <v>1053</v>
      </c>
      <c r="C220" s="153">
        <v>-114163.319999999</v>
      </c>
    </row>
    <row r="221" spans="1:3">
      <c r="A221" s="239" t="s">
        <v>1054</v>
      </c>
      <c r="C221" s="153">
        <v>-114163.319999999</v>
      </c>
    </row>
    <row r="222" spans="1:3">
      <c r="A222" s="239" t="s">
        <v>1055</v>
      </c>
      <c r="C222" s="153">
        <v>5789174.0999999903</v>
      </c>
    </row>
    <row r="223" spans="1:3">
      <c r="A223" s="239" t="s">
        <v>1056</v>
      </c>
      <c r="C223" s="153">
        <v>29621264.5</v>
      </c>
    </row>
    <row r="224" spans="1:3">
      <c r="A224" s="241" t="s">
        <v>1057</v>
      </c>
    </row>
    <row r="225" spans="1:3">
      <c r="A225" s="239" t="s">
        <v>1058</v>
      </c>
    </row>
    <row r="226" spans="1:3">
      <c r="A226" s="239" t="s">
        <v>1059</v>
      </c>
      <c r="C226" s="153">
        <v>1188496.5699999901</v>
      </c>
    </row>
    <row r="227" spans="1:3">
      <c r="A227" s="239" t="s">
        <v>1060</v>
      </c>
      <c r="C227" s="153">
        <v>0</v>
      </c>
    </row>
    <row r="228" spans="1:3">
      <c r="A228" s="239" t="s">
        <v>1061</v>
      </c>
      <c r="C228" s="153">
        <v>0</v>
      </c>
    </row>
    <row r="229" spans="1:3">
      <c r="A229" s="239" t="s">
        <v>1062</v>
      </c>
      <c r="C229" s="153">
        <v>1188496.5699999901</v>
      </c>
    </row>
    <row r="230" spans="1:3">
      <c r="A230" s="239" t="s">
        <v>1063</v>
      </c>
    </row>
    <row r="231" spans="1:3">
      <c r="A231" s="239" t="s">
        <v>1064</v>
      </c>
      <c r="C231" s="153">
        <v>3307861.83</v>
      </c>
    </row>
    <row r="232" spans="1:3">
      <c r="A232" s="239" t="s">
        <v>1065</v>
      </c>
      <c r="C232" s="153">
        <v>3307861.83</v>
      </c>
    </row>
    <row r="233" spans="1:3">
      <c r="A233" s="239" t="s">
        <v>1066</v>
      </c>
    </row>
    <row r="234" spans="1:3">
      <c r="A234" s="239" t="s">
        <v>1067</v>
      </c>
      <c r="C234" s="153">
        <v>187702.59</v>
      </c>
    </row>
    <row r="235" spans="1:3">
      <c r="A235" s="239" t="s">
        <v>1068</v>
      </c>
      <c r="C235" s="153">
        <v>0</v>
      </c>
    </row>
    <row r="236" spans="1:3">
      <c r="A236" s="239" t="s">
        <v>1069</v>
      </c>
      <c r="C236" s="153">
        <v>187702.59</v>
      </c>
    </row>
    <row r="237" spans="1:3">
      <c r="A237" s="239" t="s">
        <v>1070</v>
      </c>
    </row>
    <row r="238" spans="1:3">
      <c r="A238" s="239" t="s">
        <v>1071</v>
      </c>
      <c r="C238" s="153">
        <v>599048.13999999897</v>
      </c>
    </row>
    <row r="239" spans="1:3">
      <c r="A239" s="239" t="s">
        <v>1072</v>
      </c>
      <c r="C239" s="153">
        <v>563176.88</v>
      </c>
    </row>
    <row r="240" spans="1:3">
      <c r="A240" s="239" t="s">
        <v>1073</v>
      </c>
      <c r="C240" s="153">
        <v>1162225.01999999</v>
      </c>
    </row>
    <row r="241" spans="1:3">
      <c r="A241" s="239" t="s">
        <v>1074</v>
      </c>
    </row>
    <row r="242" spans="1:3">
      <c r="A242" s="239" t="s">
        <v>1075</v>
      </c>
      <c r="C242" s="153">
        <v>4404837.5199999996</v>
      </c>
    </row>
    <row r="243" spans="1:3">
      <c r="A243" s="239" t="s">
        <v>1076</v>
      </c>
      <c r="C243" s="153">
        <v>301028.31</v>
      </c>
    </row>
    <row r="244" spans="1:3">
      <c r="A244" s="239" t="s">
        <v>1077</v>
      </c>
      <c r="C244" s="153">
        <v>4705865.8299999898</v>
      </c>
    </row>
    <row r="245" spans="1:3">
      <c r="A245" s="239" t="s">
        <v>1078</v>
      </c>
    </row>
    <row r="246" spans="1:3">
      <c r="A246" s="239" t="s">
        <v>1079</v>
      </c>
      <c r="C246" s="153">
        <v>0</v>
      </c>
    </row>
    <row r="247" spans="1:3">
      <c r="A247" s="239" t="s">
        <v>1080</v>
      </c>
      <c r="C247" s="153">
        <v>0</v>
      </c>
    </row>
    <row r="248" spans="1:3">
      <c r="A248" s="239" t="s">
        <v>1081</v>
      </c>
    </row>
    <row r="249" spans="1:3">
      <c r="A249" s="239" t="s">
        <v>1082</v>
      </c>
      <c r="C249" s="153">
        <v>6037500.0199999902</v>
      </c>
    </row>
    <row r="250" spans="1:3">
      <c r="A250" s="239" t="s">
        <v>1083</v>
      </c>
      <c r="C250" s="153">
        <v>6037500.0199999902</v>
      </c>
    </row>
    <row r="251" spans="1:3">
      <c r="A251" s="239" t="s">
        <v>1084</v>
      </c>
    </row>
    <row r="252" spans="1:3">
      <c r="A252" s="239" t="s">
        <v>1085</v>
      </c>
      <c r="C252" s="153">
        <v>0</v>
      </c>
    </row>
    <row r="253" spans="1:3">
      <c r="A253" s="239" t="s">
        <v>1086</v>
      </c>
      <c r="C253" s="153">
        <v>4700754.3600000003</v>
      </c>
    </row>
    <row r="254" spans="1:3">
      <c r="A254" s="239" t="s">
        <v>1087</v>
      </c>
      <c r="C254" s="153">
        <v>4700754.3600000003</v>
      </c>
    </row>
    <row r="255" spans="1:3">
      <c r="A255" s="239" t="s">
        <v>1088</v>
      </c>
    </row>
    <row r="256" spans="1:3">
      <c r="A256" s="239" t="s">
        <v>1089</v>
      </c>
      <c r="C256" s="153">
        <v>25235503.6399999</v>
      </c>
    </row>
    <row r="257" spans="1:3">
      <c r="A257" s="239" t="s">
        <v>1090</v>
      </c>
      <c r="C257" s="153">
        <v>-5.3200000000000101</v>
      </c>
    </row>
    <row r="258" spans="1:3">
      <c r="A258" s="239" t="s">
        <v>1091</v>
      </c>
      <c r="C258" s="153">
        <v>201000</v>
      </c>
    </row>
    <row r="259" spans="1:3">
      <c r="A259" s="239" t="s">
        <v>1092</v>
      </c>
      <c r="C259" s="153">
        <v>25436498.3199999</v>
      </c>
    </row>
    <row r="260" spans="1:3">
      <c r="A260" s="239" t="s">
        <v>1093</v>
      </c>
    </row>
    <row r="261" spans="1:3">
      <c r="A261" s="239" t="s">
        <v>1094</v>
      </c>
      <c r="C261" s="153">
        <v>1126701.33</v>
      </c>
    </row>
    <row r="262" spans="1:3">
      <c r="A262" s="239" t="s">
        <v>1095</v>
      </c>
      <c r="C262" s="153">
        <v>1126701.33</v>
      </c>
    </row>
    <row r="263" spans="1:3">
      <c r="A263" s="239" t="s">
        <v>1096</v>
      </c>
      <c r="C263" s="153">
        <v>47853605.8699999</v>
      </c>
    </row>
    <row r="264" spans="1:3">
      <c r="A264" s="241" t="s">
        <v>1097</v>
      </c>
    </row>
    <row r="265" spans="1:3">
      <c r="A265" s="239" t="s">
        <v>1098</v>
      </c>
    </row>
    <row r="266" spans="1:3">
      <c r="A266" s="239" t="s">
        <v>1099</v>
      </c>
      <c r="C266" s="153">
        <v>1678848.69</v>
      </c>
    </row>
    <row r="267" spans="1:3">
      <c r="A267" s="239" t="s">
        <v>1100</v>
      </c>
      <c r="C267" s="153">
        <v>1678848.69</v>
      </c>
    </row>
    <row r="268" spans="1:3">
      <c r="A268" s="239" t="s">
        <v>1101</v>
      </c>
    </row>
    <row r="269" spans="1:3">
      <c r="A269" s="239" t="s">
        <v>1102</v>
      </c>
      <c r="C269" s="153">
        <v>0</v>
      </c>
    </row>
    <row r="270" spans="1:3">
      <c r="A270" s="239" t="s">
        <v>1103</v>
      </c>
      <c r="C270" s="153">
        <v>0</v>
      </c>
    </row>
    <row r="271" spans="1:3">
      <c r="A271" s="239" t="s">
        <v>1104</v>
      </c>
      <c r="C271" s="153">
        <v>0</v>
      </c>
    </row>
    <row r="272" spans="1:3">
      <c r="A272" s="239" t="s">
        <v>1105</v>
      </c>
    </row>
    <row r="273" spans="1:3">
      <c r="A273" s="239" t="s">
        <v>1106</v>
      </c>
      <c r="C273" s="153">
        <v>434162.57</v>
      </c>
    </row>
    <row r="274" spans="1:3">
      <c r="A274" s="239" t="s">
        <v>1107</v>
      </c>
      <c r="C274" s="153">
        <v>19202.82</v>
      </c>
    </row>
    <row r="275" spans="1:3">
      <c r="A275" s="239" t="s">
        <v>1108</v>
      </c>
      <c r="C275" s="153">
        <v>3215021.42</v>
      </c>
    </row>
    <row r="276" spans="1:3">
      <c r="A276" s="239" t="s">
        <v>1109</v>
      </c>
      <c r="C276" s="153">
        <v>3668386.81</v>
      </c>
    </row>
    <row r="277" spans="1:3">
      <c r="A277" s="239" t="s">
        <v>1110</v>
      </c>
    </row>
    <row r="278" spans="1:3">
      <c r="A278" s="239" t="s">
        <v>1111</v>
      </c>
      <c r="C278" s="153">
        <v>22088787.649999999</v>
      </c>
    </row>
    <row r="279" spans="1:3">
      <c r="A279" s="239" t="s">
        <v>1112</v>
      </c>
      <c r="C279" s="153">
        <v>-415.00000002997598</v>
      </c>
    </row>
    <row r="280" spans="1:3">
      <c r="A280" s="239" t="s">
        <v>1113</v>
      </c>
      <c r="C280" s="153">
        <v>22088372.649999902</v>
      </c>
    </row>
    <row r="281" spans="1:3">
      <c r="A281" s="239" t="s">
        <v>1114</v>
      </c>
    </row>
    <row r="282" spans="1:3">
      <c r="A282" s="239" t="s">
        <v>1115</v>
      </c>
      <c r="C282" s="153">
        <v>6365811.0899999896</v>
      </c>
    </row>
    <row r="283" spans="1:3">
      <c r="A283" s="239" t="s">
        <v>1116</v>
      </c>
      <c r="C283" s="153">
        <v>6365811.0899999896</v>
      </c>
    </row>
    <row r="284" spans="1:3">
      <c r="A284" s="239" t="s">
        <v>1117</v>
      </c>
    </row>
    <row r="285" spans="1:3">
      <c r="A285" s="239" t="s">
        <v>1118</v>
      </c>
      <c r="C285" s="153">
        <v>175091.08</v>
      </c>
    </row>
    <row r="286" spans="1:3">
      <c r="A286" s="239" t="s">
        <v>1119</v>
      </c>
      <c r="C286" s="153">
        <v>6160.28</v>
      </c>
    </row>
    <row r="287" spans="1:3">
      <c r="A287" s="239" t="s">
        <v>1120</v>
      </c>
      <c r="C287" s="153">
        <v>181251.36</v>
      </c>
    </row>
    <row r="288" spans="1:3">
      <c r="A288" s="239" t="s">
        <v>1121</v>
      </c>
    </row>
    <row r="289" spans="1:3">
      <c r="A289" s="239" t="s">
        <v>1122</v>
      </c>
      <c r="C289" s="153">
        <v>1308406.3799999999</v>
      </c>
    </row>
    <row r="290" spans="1:3">
      <c r="A290" s="239" t="s">
        <v>1123</v>
      </c>
      <c r="C290" s="153">
        <v>1308406.3799999999</v>
      </c>
    </row>
    <row r="291" spans="1:3">
      <c r="A291" s="239" t="s">
        <v>1124</v>
      </c>
    </row>
    <row r="292" spans="1:3">
      <c r="A292" s="239" t="s">
        <v>1125</v>
      </c>
      <c r="C292" s="153">
        <v>2071250.09</v>
      </c>
    </row>
    <row r="293" spans="1:3">
      <c r="A293" s="239" t="s">
        <v>1126</v>
      </c>
      <c r="C293" s="153">
        <v>2071250.09</v>
      </c>
    </row>
    <row r="294" spans="1:3">
      <c r="A294" s="239" t="s">
        <v>1127</v>
      </c>
    </row>
    <row r="295" spans="1:3">
      <c r="A295" s="239" t="s">
        <v>1128</v>
      </c>
      <c r="C295" s="153">
        <v>360892.52999999898</v>
      </c>
    </row>
    <row r="296" spans="1:3">
      <c r="A296" s="239" t="s">
        <v>1129</v>
      </c>
      <c r="C296" s="153">
        <v>360892.52999999898</v>
      </c>
    </row>
    <row r="297" spans="1:3">
      <c r="A297" s="239" t="s">
        <v>1130</v>
      </c>
      <c r="C297" s="153">
        <v>37723219.599999897</v>
      </c>
    </row>
    <row r="298" spans="1:3">
      <c r="A298" s="239" t="s">
        <v>1131</v>
      </c>
      <c r="C298" s="153">
        <v>85576825.469999894</v>
      </c>
    </row>
    <row r="299" spans="1:3">
      <c r="A299" s="241" t="s">
        <v>1132</v>
      </c>
    </row>
    <row r="300" spans="1:3">
      <c r="A300" s="239" t="s">
        <v>1133</v>
      </c>
      <c r="C300" s="153">
        <v>0</v>
      </c>
    </row>
    <row r="301" spans="1:3">
      <c r="A301" s="239" t="s">
        <v>1134</v>
      </c>
      <c r="C301" s="153">
        <v>0</v>
      </c>
    </row>
    <row r="302" spans="1:3">
      <c r="A302" s="239" t="s">
        <v>1135</v>
      </c>
      <c r="C302" s="153">
        <v>0</v>
      </c>
    </row>
    <row r="303" spans="1:3">
      <c r="A303" s="241" t="s">
        <v>1136</v>
      </c>
    </row>
    <row r="304" spans="1:3">
      <c r="A304" s="239" t="s">
        <v>1137</v>
      </c>
    </row>
    <row r="305" spans="1:3">
      <c r="A305" s="239" t="s">
        <v>1138</v>
      </c>
      <c r="C305" s="153">
        <v>169761.2</v>
      </c>
    </row>
    <row r="306" spans="1:3">
      <c r="A306" s="239" t="s">
        <v>1139</v>
      </c>
      <c r="C306" s="153">
        <v>169761.2</v>
      </c>
    </row>
    <row r="307" spans="1:3">
      <c r="A307" s="239" t="s">
        <v>1140</v>
      </c>
    </row>
    <row r="308" spans="1:3">
      <c r="A308" s="239" t="s">
        <v>1141</v>
      </c>
      <c r="C308" s="153">
        <v>869468.53</v>
      </c>
    </row>
    <row r="309" spans="1:3">
      <c r="A309" s="239" t="s">
        <v>1142</v>
      </c>
      <c r="C309" s="153">
        <v>869468.53</v>
      </c>
    </row>
    <row r="310" spans="1:3">
      <c r="A310" s="239" t="s">
        <v>1143</v>
      </c>
    </row>
    <row r="311" spans="1:3">
      <c r="A311" s="239" t="s">
        <v>1144</v>
      </c>
      <c r="C311" s="153">
        <v>17727991.260000002</v>
      </c>
    </row>
    <row r="312" spans="1:3">
      <c r="A312" s="239" t="s">
        <v>1145</v>
      </c>
      <c r="C312" s="153">
        <v>16309490.439999901</v>
      </c>
    </row>
    <row r="313" spans="1:3">
      <c r="A313" s="239" t="s">
        <v>1146</v>
      </c>
      <c r="C313" s="153">
        <v>9407410.1999999993</v>
      </c>
    </row>
    <row r="314" spans="1:3">
      <c r="A314" s="239" t="s">
        <v>1147</v>
      </c>
      <c r="C314" s="153">
        <v>0</v>
      </c>
    </row>
    <row r="315" spans="1:3">
      <c r="A315" s="239" t="s">
        <v>1148</v>
      </c>
      <c r="C315" s="153">
        <v>14585749.6499999</v>
      </c>
    </row>
    <row r="316" spans="1:3">
      <c r="A316" s="239" t="s">
        <v>1149</v>
      </c>
      <c r="C316" s="153">
        <v>716978.97</v>
      </c>
    </row>
    <row r="317" spans="1:3">
      <c r="A317" s="239" t="s">
        <v>1150</v>
      </c>
      <c r="C317" s="153">
        <v>0</v>
      </c>
    </row>
    <row r="318" spans="1:3">
      <c r="A318" s="239" t="s">
        <v>1151</v>
      </c>
      <c r="C318" s="153">
        <v>58747620.520000003</v>
      </c>
    </row>
    <row r="319" spans="1:3">
      <c r="A319" s="239" t="s">
        <v>1152</v>
      </c>
    </row>
    <row r="320" spans="1:3">
      <c r="A320" s="239" t="s">
        <v>1153</v>
      </c>
      <c r="C320" s="153">
        <v>32581215.07</v>
      </c>
    </row>
    <row r="321" spans="1:3">
      <c r="A321" s="239" t="s">
        <v>1154</v>
      </c>
      <c r="C321" s="153">
        <v>1025757.77</v>
      </c>
    </row>
    <row r="322" spans="1:3">
      <c r="A322" s="239" t="s">
        <v>1155</v>
      </c>
      <c r="C322" s="153">
        <v>33606972.839999899</v>
      </c>
    </row>
    <row r="323" spans="1:3">
      <c r="A323" s="239" t="s">
        <v>1156</v>
      </c>
    </row>
    <row r="324" spans="1:3">
      <c r="A324" s="239" t="s">
        <v>1157</v>
      </c>
      <c r="C324" s="153">
        <v>2889.68</v>
      </c>
    </row>
    <row r="325" spans="1:3">
      <c r="A325" s="239" t="s">
        <v>1158</v>
      </c>
      <c r="C325" s="153">
        <v>2889.68</v>
      </c>
    </row>
    <row r="326" spans="1:3">
      <c r="A326" s="239" t="s">
        <v>1159</v>
      </c>
      <c r="C326" s="153">
        <v>93396712.769999996</v>
      </c>
    </row>
    <row r="327" spans="1:3">
      <c r="A327" s="241" t="s">
        <v>1160</v>
      </c>
    </row>
    <row r="328" spans="1:3">
      <c r="A328" s="239" t="s">
        <v>1161</v>
      </c>
    </row>
    <row r="329" spans="1:3">
      <c r="A329" s="239" t="s">
        <v>1162</v>
      </c>
      <c r="C329" s="153">
        <v>0</v>
      </c>
    </row>
    <row r="330" spans="1:3">
      <c r="A330" s="239" t="s">
        <v>1163</v>
      </c>
      <c r="C330" s="153">
        <v>0</v>
      </c>
    </row>
    <row r="331" spans="1:3">
      <c r="A331" s="239" t="s">
        <v>1164</v>
      </c>
    </row>
    <row r="332" spans="1:3">
      <c r="A332" s="239" t="s">
        <v>1165</v>
      </c>
      <c r="C332" s="153">
        <v>0</v>
      </c>
    </row>
    <row r="333" spans="1:3">
      <c r="A333" s="239" t="s">
        <v>1166</v>
      </c>
      <c r="C333" s="153">
        <v>0</v>
      </c>
    </row>
    <row r="334" spans="1:3">
      <c r="A334" s="239" t="s">
        <v>1167</v>
      </c>
      <c r="C334" s="153">
        <v>1625</v>
      </c>
    </row>
    <row r="335" spans="1:3">
      <c r="A335" s="239" t="s">
        <v>1168</v>
      </c>
      <c r="C335" s="153">
        <v>0</v>
      </c>
    </row>
    <row r="336" spans="1:3">
      <c r="A336" s="239" t="s">
        <v>1169</v>
      </c>
      <c r="C336" s="153">
        <v>1625</v>
      </c>
    </row>
    <row r="337" spans="1:3">
      <c r="A337" s="239" t="s">
        <v>1170</v>
      </c>
    </row>
    <row r="338" spans="1:3">
      <c r="A338" s="239" t="s">
        <v>1171</v>
      </c>
      <c r="C338" s="153">
        <v>201178.62</v>
      </c>
    </row>
    <row r="339" spans="1:3">
      <c r="A339" s="239" t="s">
        <v>1172</v>
      </c>
      <c r="C339" s="153">
        <v>201178.62</v>
      </c>
    </row>
    <row r="340" spans="1:3">
      <c r="A340" s="239" t="s">
        <v>1173</v>
      </c>
    </row>
    <row r="341" spans="1:3">
      <c r="A341" s="239" t="s">
        <v>1174</v>
      </c>
      <c r="C341" s="153">
        <v>12709185.380000001</v>
      </c>
    </row>
    <row r="342" spans="1:3">
      <c r="A342" s="239" t="s">
        <v>1175</v>
      </c>
      <c r="C342" s="153">
        <v>3216593.84</v>
      </c>
    </row>
    <row r="343" spans="1:3">
      <c r="A343" s="239" t="s">
        <v>1176</v>
      </c>
      <c r="C343" s="153">
        <v>15925779.220000001</v>
      </c>
    </row>
    <row r="344" spans="1:3">
      <c r="A344" s="239" t="s">
        <v>1177</v>
      </c>
      <c r="C344" s="153">
        <v>16128582.84</v>
      </c>
    </row>
    <row r="345" spans="1:3">
      <c r="A345" s="241" t="s">
        <v>1178</v>
      </c>
    </row>
    <row r="346" spans="1:3">
      <c r="A346" s="239" t="s">
        <v>1179</v>
      </c>
    </row>
    <row r="347" spans="1:3">
      <c r="A347" s="239" t="s">
        <v>1180</v>
      </c>
      <c r="C347" s="153">
        <v>8.77</v>
      </c>
    </row>
    <row r="348" spans="1:3">
      <c r="A348" s="239" t="s">
        <v>1181</v>
      </c>
      <c r="C348" s="153">
        <v>8.77</v>
      </c>
    </row>
    <row r="349" spans="1:3">
      <c r="A349" s="239" t="s">
        <v>1182</v>
      </c>
    </row>
    <row r="350" spans="1:3">
      <c r="A350" s="239" t="s">
        <v>1183</v>
      </c>
      <c r="C350" s="153">
        <v>6679360.8700000001</v>
      </c>
    </row>
    <row r="351" spans="1:3">
      <c r="A351" s="239" t="s">
        <v>1184</v>
      </c>
      <c r="C351" s="153">
        <v>0</v>
      </c>
    </row>
    <row r="352" spans="1:3">
      <c r="A352" s="239" t="s">
        <v>1185</v>
      </c>
      <c r="C352" s="153">
        <v>0</v>
      </c>
    </row>
    <row r="353" spans="1:3">
      <c r="A353" s="239" t="s">
        <v>1186</v>
      </c>
      <c r="C353" s="153">
        <v>0</v>
      </c>
    </row>
    <row r="354" spans="1:3">
      <c r="A354" s="239" t="s">
        <v>1187</v>
      </c>
      <c r="C354" s="153">
        <v>118389.629999999</v>
      </c>
    </row>
    <row r="355" spans="1:3">
      <c r="A355" s="239" t="s">
        <v>1188</v>
      </c>
      <c r="C355" s="153">
        <v>6797750.5</v>
      </c>
    </row>
    <row r="356" spans="1:3">
      <c r="A356" s="239" t="s">
        <v>1189</v>
      </c>
    </row>
    <row r="357" spans="1:3">
      <c r="A357" s="239" t="s">
        <v>1190</v>
      </c>
      <c r="C357" s="153">
        <v>232377.139999999</v>
      </c>
    </row>
    <row r="358" spans="1:3">
      <c r="A358" s="239" t="s">
        <v>1191</v>
      </c>
      <c r="C358" s="153">
        <v>232377.139999999</v>
      </c>
    </row>
    <row r="359" spans="1:3">
      <c r="A359" s="239" t="s">
        <v>1192</v>
      </c>
    </row>
    <row r="360" spans="1:3">
      <c r="A360" s="239" t="s">
        <v>1193</v>
      </c>
      <c r="C360" s="153">
        <v>303841.8</v>
      </c>
    </row>
    <row r="361" spans="1:3">
      <c r="A361" s="239" t="s">
        <v>1194</v>
      </c>
      <c r="C361" s="153">
        <v>303841.8</v>
      </c>
    </row>
    <row r="362" spans="1:3">
      <c r="A362" s="239" t="s">
        <v>1195</v>
      </c>
      <c r="C362" s="153">
        <v>7333978.2099999897</v>
      </c>
    </row>
    <row r="363" spans="1:3">
      <c r="A363" s="239" t="s">
        <v>1196</v>
      </c>
    </row>
    <row r="364" spans="1:3">
      <c r="A364" s="239" t="s">
        <v>1197</v>
      </c>
      <c r="C364" s="153">
        <v>0</v>
      </c>
    </row>
    <row r="365" spans="1:3">
      <c r="A365" s="239" t="s">
        <v>1198</v>
      </c>
    </row>
    <row r="366" spans="1:3">
      <c r="A366" s="239" t="s">
        <v>1199</v>
      </c>
    </row>
    <row r="367" spans="1:3">
      <c r="A367" s="239" t="s">
        <v>1200</v>
      </c>
      <c r="C367" s="153">
        <v>77501268.030000001</v>
      </c>
    </row>
    <row r="368" spans="1:3">
      <c r="A368" s="239" t="s">
        <v>1201</v>
      </c>
      <c r="C368" s="153">
        <v>0</v>
      </c>
    </row>
    <row r="369" spans="1:3">
      <c r="A369" s="239" t="s">
        <v>1202</v>
      </c>
      <c r="C369" s="153">
        <v>781.02</v>
      </c>
    </row>
    <row r="370" spans="1:3">
      <c r="A370" s="239" t="s">
        <v>1203</v>
      </c>
      <c r="C370" s="153">
        <v>3820.39</v>
      </c>
    </row>
    <row r="371" spans="1:3">
      <c r="A371" s="239" t="s">
        <v>1204</v>
      </c>
      <c r="C371" s="153">
        <v>0</v>
      </c>
    </row>
    <row r="372" spans="1:3">
      <c r="A372" s="239" t="s">
        <v>1205</v>
      </c>
      <c r="C372" s="153">
        <v>0</v>
      </c>
    </row>
    <row r="373" spans="1:3">
      <c r="A373" s="239" t="s">
        <v>1206</v>
      </c>
      <c r="C373" s="153">
        <v>77505869.439999998</v>
      </c>
    </row>
    <row r="374" spans="1:3">
      <c r="A374" s="239" t="s">
        <v>1207</v>
      </c>
    </row>
    <row r="375" spans="1:3">
      <c r="A375" s="239" t="s">
        <v>1208</v>
      </c>
      <c r="C375" s="153">
        <v>89.83</v>
      </c>
    </row>
    <row r="376" spans="1:3">
      <c r="A376" s="239" t="s">
        <v>1209</v>
      </c>
      <c r="C376" s="153">
        <v>1725576.68</v>
      </c>
    </row>
    <row r="377" spans="1:3">
      <c r="A377" s="239" t="s">
        <v>1210</v>
      </c>
      <c r="C377" s="153">
        <v>0</v>
      </c>
    </row>
    <row r="378" spans="1:3">
      <c r="A378" s="239" t="s">
        <v>1211</v>
      </c>
      <c r="C378" s="153">
        <v>42.139999999999901</v>
      </c>
    </row>
    <row r="379" spans="1:3">
      <c r="A379" s="239" t="s">
        <v>1212</v>
      </c>
      <c r="C379" s="153">
        <v>0</v>
      </c>
    </row>
    <row r="380" spans="1:3">
      <c r="A380" s="239" t="s">
        <v>1213</v>
      </c>
      <c r="C380" s="153">
        <v>4567104.3</v>
      </c>
    </row>
    <row r="381" spans="1:3">
      <c r="A381" s="239" t="s">
        <v>1214</v>
      </c>
      <c r="C381" s="153">
        <v>1129.42</v>
      </c>
    </row>
    <row r="382" spans="1:3">
      <c r="A382" s="239" t="s">
        <v>1215</v>
      </c>
      <c r="C382" s="153">
        <v>2604510.38</v>
      </c>
    </row>
    <row r="383" spans="1:3">
      <c r="A383" s="239" t="s">
        <v>1216</v>
      </c>
      <c r="C383" s="153">
        <v>4276690.76</v>
      </c>
    </row>
    <row r="384" spans="1:3">
      <c r="A384" s="239" t="s">
        <v>1217</v>
      </c>
      <c r="C384" s="153">
        <v>-1450828.66</v>
      </c>
    </row>
    <row r="385" spans="1:3">
      <c r="A385" s="239" t="s">
        <v>1218</v>
      </c>
      <c r="C385" s="153">
        <v>0</v>
      </c>
    </row>
    <row r="386" spans="1:3">
      <c r="A386" s="239" t="s">
        <v>1219</v>
      </c>
      <c r="C386" s="153">
        <v>0</v>
      </c>
    </row>
    <row r="387" spans="1:3">
      <c r="A387" s="239" t="s">
        <v>1220</v>
      </c>
      <c r="C387" s="153">
        <v>38389436.670000002</v>
      </c>
    </row>
    <row r="388" spans="1:3">
      <c r="A388" s="239" t="s">
        <v>1221</v>
      </c>
      <c r="C388" s="153">
        <v>50113751.520000003</v>
      </c>
    </row>
    <row r="389" spans="1:3">
      <c r="A389" s="239" t="s">
        <v>1222</v>
      </c>
    </row>
    <row r="390" spans="1:3">
      <c r="A390" s="239" t="s">
        <v>1223</v>
      </c>
      <c r="C390" s="153">
        <v>45332.81</v>
      </c>
    </row>
    <row r="391" spans="1:3">
      <c r="A391" s="239" t="s">
        <v>1224</v>
      </c>
      <c r="C391" s="153">
        <v>0</v>
      </c>
    </row>
    <row r="392" spans="1:3">
      <c r="A392" s="239" t="s">
        <v>1225</v>
      </c>
      <c r="C392" s="153">
        <v>0</v>
      </c>
    </row>
    <row r="393" spans="1:3">
      <c r="A393" s="239" t="s">
        <v>1226</v>
      </c>
      <c r="C393" s="153">
        <v>45332.81</v>
      </c>
    </row>
    <row r="394" spans="1:3">
      <c r="A394" s="239" t="s">
        <v>1227</v>
      </c>
    </row>
    <row r="395" spans="1:3">
      <c r="A395" s="239" t="s">
        <v>1228</v>
      </c>
      <c r="C395" s="153">
        <v>30805706.419999901</v>
      </c>
    </row>
    <row r="396" spans="1:3">
      <c r="A396" s="239" t="s">
        <v>1229</v>
      </c>
      <c r="C396" s="153">
        <v>0</v>
      </c>
    </row>
    <row r="397" spans="1:3">
      <c r="A397" s="239" t="s">
        <v>1230</v>
      </c>
      <c r="C397" s="153">
        <v>1681660.9099999899</v>
      </c>
    </row>
    <row r="398" spans="1:3">
      <c r="A398" s="239" t="s">
        <v>1231</v>
      </c>
      <c r="C398" s="153">
        <v>32487367.329999901</v>
      </c>
    </row>
    <row r="399" spans="1:3">
      <c r="A399" s="239" t="s">
        <v>1232</v>
      </c>
    </row>
    <row r="400" spans="1:3">
      <c r="A400" s="239" t="s">
        <v>1233</v>
      </c>
      <c r="C400" s="153">
        <v>126801.25</v>
      </c>
    </row>
    <row r="401" spans="1:3">
      <c r="A401" s="239" t="s">
        <v>1234</v>
      </c>
      <c r="C401" s="153">
        <v>0</v>
      </c>
    </row>
    <row r="402" spans="1:3">
      <c r="A402" s="239" t="s">
        <v>1235</v>
      </c>
      <c r="C402" s="153">
        <v>0</v>
      </c>
    </row>
    <row r="403" spans="1:3">
      <c r="A403" s="239" t="s">
        <v>1236</v>
      </c>
      <c r="C403" s="153">
        <v>21527808</v>
      </c>
    </row>
    <row r="404" spans="1:3">
      <c r="A404" s="239" t="s">
        <v>1237</v>
      </c>
      <c r="C404" s="153">
        <v>-718393.39</v>
      </c>
    </row>
    <row r="405" spans="1:3">
      <c r="A405" s="239" t="s">
        <v>1238</v>
      </c>
      <c r="C405" s="153">
        <v>20936215.859999999</v>
      </c>
    </row>
    <row r="406" spans="1:3">
      <c r="A406" s="239" t="s">
        <v>1239</v>
      </c>
    </row>
    <row r="407" spans="1:3">
      <c r="A407" s="239" t="s">
        <v>1240</v>
      </c>
      <c r="C407" s="153">
        <v>365936086.64999998</v>
      </c>
    </row>
    <row r="408" spans="1:3">
      <c r="A408" s="239" t="s">
        <v>1241</v>
      </c>
      <c r="C408" s="153">
        <v>0</v>
      </c>
    </row>
    <row r="409" spans="1:3">
      <c r="A409" s="239" t="s">
        <v>1242</v>
      </c>
      <c r="C409" s="153">
        <v>365936086.64999998</v>
      </c>
    </row>
    <row r="410" spans="1:3">
      <c r="A410" s="239" t="s">
        <v>1243</v>
      </c>
      <c r="C410" s="153">
        <v>0</v>
      </c>
    </row>
    <row r="411" spans="1:3">
      <c r="A411" s="239" t="s">
        <v>1244</v>
      </c>
      <c r="C411" s="153">
        <v>0</v>
      </c>
    </row>
    <row r="412" spans="1:3">
      <c r="A412" s="239" t="s">
        <v>1245</v>
      </c>
      <c r="C412" s="153">
        <v>0</v>
      </c>
    </row>
    <row r="413" spans="1:3">
      <c r="A413" s="239" t="s">
        <v>1246</v>
      </c>
      <c r="C413" s="153">
        <v>365936086.64999998</v>
      </c>
    </row>
    <row r="414" spans="1:3">
      <c r="A414" s="239" t="s">
        <v>1247</v>
      </c>
    </row>
    <row r="415" spans="1:3">
      <c r="A415" s="239" t="s">
        <v>1248</v>
      </c>
      <c r="C415" s="153">
        <v>1634642.1</v>
      </c>
    </row>
    <row r="416" spans="1:3">
      <c r="A416" s="239" t="s">
        <v>1249</v>
      </c>
      <c r="C416" s="153">
        <v>4536527.04</v>
      </c>
    </row>
    <row r="417" spans="1:3">
      <c r="A417" s="239" t="s">
        <v>1250</v>
      </c>
      <c r="C417" s="153">
        <v>1128384.96</v>
      </c>
    </row>
    <row r="418" spans="1:3">
      <c r="A418" s="239" t="s">
        <v>1251</v>
      </c>
      <c r="C418" s="153">
        <v>104439.47</v>
      </c>
    </row>
    <row r="419" spans="1:3">
      <c r="A419" s="239" t="s">
        <v>1252</v>
      </c>
      <c r="C419" s="153">
        <v>1695.02</v>
      </c>
    </row>
    <row r="420" spans="1:3">
      <c r="A420" s="239" t="s">
        <v>1253</v>
      </c>
      <c r="C420" s="153">
        <v>205963.57</v>
      </c>
    </row>
    <row r="421" spans="1:3">
      <c r="A421" s="239" t="s">
        <v>1254</v>
      </c>
      <c r="C421" s="153">
        <v>7611652.1599999899</v>
      </c>
    </row>
    <row r="422" spans="1:3">
      <c r="A422" s="239" t="s">
        <v>1255</v>
      </c>
    </row>
    <row r="423" spans="1:3">
      <c r="A423" s="239" t="s">
        <v>1256</v>
      </c>
      <c r="C423" s="153">
        <v>79648656.480000004</v>
      </c>
    </row>
    <row r="424" spans="1:3">
      <c r="A424" s="239" t="s">
        <v>1257</v>
      </c>
      <c r="C424" s="153">
        <v>0</v>
      </c>
    </row>
    <row r="425" spans="1:3">
      <c r="A425" s="239" t="s">
        <v>1258</v>
      </c>
      <c r="C425" s="153">
        <v>2237.5099999999902</v>
      </c>
    </row>
    <row r="426" spans="1:3">
      <c r="A426" s="239" t="s">
        <v>1259</v>
      </c>
      <c r="C426" s="153">
        <v>6708.94</v>
      </c>
    </row>
    <row r="427" spans="1:3">
      <c r="A427" s="239" t="s">
        <v>1260</v>
      </c>
      <c r="C427" s="153">
        <v>0</v>
      </c>
    </row>
    <row r="428" spans="1:3">
      <c r="A428" s="239" t="s">
        <v>1261</v>
      </c>
      <c r="C428" s="153">
        <v>0</v>
      </c>
    </row>
    <row r="429" spans="1:3">
      <c r="A429" s="239" t="s">
        <v>1262</v>
      </c>
      <c r="C429" s="153">
        <v>-31578725.539999999</v>
      </c>
    </row>
    <row r="430" spans="1:3">
      <c r="A430" s="239" t="s">
        <v>1263</v>
      </c>
      <c r="C430" s="153">
        <v>-47219444.039999999</v>
      </c>
    </row>
    <row r="431" spans="1:3">
      <c r="A431" s="239" t="s">
        <v>1264</v>
      </c>
      <c r="C431" s="153">
        <v>0</v>
      </c>
    </row>
    <row r="432" spans="1:3">
      <c r="A432" s="239" t="s">
        <v>1265</v>
      </c>
      <c r="C432" s="153">
        <v>859433.34999998403</v>
      </c>
    </row>
    <row r="433" spans="1:3">
      <c r="A433" s="239" t="s">
        <v>1266</v>
      </c>
    </row>
    <row r="434" spans="1:3">
      <c r="A434" s="239" t="s">
        <v>1267</v>
      </c>
      <c r="C434" s="153">
        <v>0</v>
      </c>
    </row>
    <row r="435" spans="1:3">
      <c r="A435" s="239" t="s">
        <v>1268</v>
      </c>
      <c r="C435" s="153">
        <v>0</v>
      </c>
    </row>
    <row r="436" spans="1:3">
      <c r="A436" s="239" t="s">
        <v>1269</v>
      </c>
    </row>
    <row r="437" spans="1:3">
      <c r="A437" s="239" t="s">
        <v>1270</v>
      </c>
      <c r="C437" s="153">
        <v>6886112.0899999999</v>
      </c>
    </row>
    <row r="438" spans="1:3">
      <c r="A438" s="239" t="s">
        <v>1271</v>
      </c>
      <c r="C438" s="153">
        <v>233705.15999999901</v>
      </c>
    </row>
    <row r="439" spans="1:3">
      <c r="A439" s="239" t="s">
        <v>1272</v>
      </c>
      <c r="C439" s="153">
        <v>7119817.25</v>
      </c>
    </row>
    <row r="440" spans="1:3">
      <c r="A440" s="239" t="s">
        <v>1273</v>
      </c>
    </row>
    <row r="441" spans="1:3">
      <c r="A441" s="239" t="s">
        <v>1274</v>
      </c>
      <c r="C441" s="153">
        <v>0</v>
      </c>
    </row>
    <row r="442" spans="1:3">
      <c r="A442" s="239" t="s">
        <v>1275</v>
      </c>
      <c r="C442" s="153">
        <v>-1202195.3700000001</v>
      </c>
    </row>
    <row r="443" spans="1:3">
      <c r="A443" s="239" t="s">
        <v>1276</v>
      </c>
      <c r="C443" s="153">
        <v>-1202195.3700000001</v>
      </c>
    </row>
    <row r="444" spans="1:3">
      <c r="A444" s="239" t="s">
        <v>1277</v>
      </c>
    </row>
    <row r="445" spans="1:3">
      <c r="A445" s="239" t="s">
        <v>1278</v>
      </c>
      <c r="C445" s="153">
        <v>4544964.4400000004</v>
      </c>
    </row>
    <row r="446" spans="1:3">
      <c r="A446" s="239" t="s">
        <v>1279</v>
      </c>
      <c r="C446" s="153">
        <v>-15085581.529999999</v>
      </c>
    </row>
    <row r="447" spans="1:3">
      <c r="A447" s="239" t="s">
        <v>1280</v>
      </c>
      <c r="C447" s="153">
        <v>682219.05</v>
      </c>
    </row>
    <row r="448" spans="1:3">
      <c r="A448" s="239" t="s">
        <v>1281</v>
      </c>
      <c r="C448" s="153">
        <v>89524.28</v>
      </c>
    </row>
    <row r="449" spans="1:3">
      <c r="A449" s="239" t="s">
        <v>1282</v>
      </c>
      <c r="C449" s="153">
        <v>486880.6</v>
      </c>
    </row>
    <row r="450" spans="1:3">
      <c r="A450" s="239" t="s">
        <v>1283</v>
      </c>
      <c r="C450" s="153">
        <v>728392.61</v>
      </c>
    </row>
    <row r="451" spans="1:3">
      <c r="A451" s="239" t="s">
        <v>1284</v>
      </c>
      <c r="C451" s="153">
        <v>42915.5099999999</v>
      </c>
    </row>
    <row r="452" spans="1:3">
      <c r="A452" s="239" t="s">
        <v>1285</v>
      </c>
      <c r="C452" s="153">
        <v>383.5</v>
      </c>
    </row>
    <row r="453" spans="1:3">
      <c r="A453" s="239" t="s">
        <v>1286</v>
      </c>
      <c r="C453" s="153">
        <v>883525.37</v>
      </c>
    </row>
    <row r="454" spans="1:3">
      <c r="A454" s="239" t="s">
        <v>1287</v>
      </c>
      <c r="C454" s="153">
        <v>0</v>
      </c>
    </row>
    <row r="455" spans="1:3">
      <c r="A455" s="239" t="s">
        <v>1288</v>
      </c>
      <c r="C455" s="153">
        <v>11233.719999999899</v>
      </c>
    </row>
    <row r="456" spans="1:3">
      <c r="A456" s="239" t="s">
        <v>1289</v>
      </c>
      <c r="C456" s="153">
        <v>-7615542.4499999899</v>
      </c>
    </row>
    <row r="457" spans="1:3">
      <c r="A457" s="239" t="s">
        <v>1290</v>
      </c>
    </row>
    <row r="458" spans="1:3">
      <c r="A458" s="239" t="s">
        <v>1291</v>
      </c>
      <c r="C458" s="153">
        <v>15384717.8099999</v>
      </c>
    </row>
    <row r="459" spans="1:3">
      <c r="A459" s="239" t="s">
        <v>1292</v>
      </c>
      <c r="C459" s="153">
        <v>-2624572.0099999998</v>
      </c>
    </row>
    <row r="460" spans="1:3">
      <c r="A460" s="239" t="s">
        <v>1293</v>
      </c>
      <c r="C460" s="153">
        <v>0</v>
      </c>
    </row>
    <row r="461" spans="1:3">
      <c r="A461" s="239" t="s">
        <v>1294</v>
      </c>
      <c r="C461" s="153">
        <v>9860759.4399999995</v>
      </c>
    </row>
    <row r="462" spans="1:3">
      <c r="A462" s="239" t="s">
        <v>1295</v>
      </c>
      <c r="C462" s="153">
        <v>0</v>
      </c>
    </row>
    <row r="463" spans="1:3">
      <c r="A463" s="239" t="s">
        <v>1296</v>
      </c>
      <c r="C463" s="153">
        <v>22620905.239999998</v>
      </c>
    </row>
    <row r="464" spans="1:3">
      <c r="A464" s="239" t="s">
        <v>1297</v>
      </c>
    </row>
    <row r="465" spans="1:3">
      <c r="A465" s="239" t="s">
        <v>1298</v>
      </c>
      <c r="C465" s="153">
        <v>123079.69</v>
      </c>
    </row>
    <row r="466" spans="1:3">
      <c r="A466" s="239" t="s">
        <v>1299</v>
      </c>
      <c r="C466" s="153">
        <v>15708.1899999999</v>
      </c>
    </row>
    <row r="467" spans="1:3">
      <c r="A467" s="239" t="s">
        <v>1300</v>
      </c>
      <c r="C467" s="153">
        <v>0</v>
      </c>
    </row>
    <row r="468" spans="1:3">
      <c r="A468" s="239" t="s">
        <v>1301</v>
      </c>
      <c r="C468" s="153">
        <v>138787.88</v>
      </c>
    </row>
    <row r="469" spans="1:3">
      <c r="A469" s="239" t="s">
        <v>1302</v>
      </c>
      <c r="C469" s="153">
        <v>576557481.669999</v>
      </c>
    </row>
    <row r="470" spans="1:3">
      <c r="A470" s="241" t="s">
        <v>1303</v>
      </c>
      <c r="C470" s="153">
        <v>965955135.96000004</v>
      </c>
    </row>
    <row r="471" spans="1:3" ht="10.8" thickBot="1">
      <c r="A471" s="240" t="s">
        <v>1304</v>
      </c>
    </row>
    <row r="472" spans="1:3">
      <c r="A472" s="241" t="s">
        <v>1305</v>
      </c>
    </row>
    <row r="473" spans="1:3">
      <c r="A473" s="239" t="s">
        <v>1306</v>
      </c>
      <c r="C473" s="153">
        <v>102930917.83</v>
      </c>
    </row>
    <row r="474" spans="1:3">
      <c r="A474" s="239" t="s">
        <v>1307</v>
      </c>
      <c r="C474" s="153">
        <v>1095626.8700000001</v>
      </c>
    </row>
    <row r="475" spans="1:3">
      <c r="A475" s="239" t="s">
        <v>1308</v>
      </c>
      <c r="C475" s="153">
        <v>4221080</v>
      </c>
    </row>
    <row r="476" spans="1:3">
      <c r="A476" s="239" t="s">
        <v>1309</v>
      </c>
      <c r="C476" s="153">
        <v>588929.4</v>
      </c>
    </row>
    <row r="477" spans="1:3">
      <c r="A477" s="239" t="s">
        <v>1310</v>
      </c>
      <c r="C477" s="153">
        <v>108836554.09999999</v>
      </c>
    </row>
    <row r="478" spans="1:3">
      <c r="A478" s="241" t="s">
        <v>1311</v>
      </c>
    </row>
    <row r="479" spans="1:3">
      <c r="A479" s="239" t="s">
        <v>1312</v>
      </c>
      <c r="C479" s="153">
        <v>0</v>
      </c>
    </row>
    <row r="480" spans="1:3">
      <c r="A480" s="239" t="s">
        <v>1313</v>
      </c>
      <c r="C480" s="153">
        <v>1.74999999999999</v>
      </c>
    </row>
    <row r="481" spans="1:3">
      <c r="A481" s="239" t="s">
        <v>1314</v>
      </c>
      <c r="C481" s="153">
        <v>349009.91999999998</v>
      </c>
    </row>
    <row r="482" spans="1:3">
      <c r="A482" s="239" t="s">
        <v>1315</v>
      </c>
      <c r="C482" s="153">
        <v>58792.33</v>
      </c>
    </row>
    <row r="483" spans="1:3">
      <c r="A483" s="239" t="s">
        <v>1316</v>
      </c>
      <c r="C483" s="153">
        <v>1.03</v>
      </c>
    </row>
    <row r="484" spans="1:3">
      <c r="A484" s="239" t="s">
        <v>1317</v>
      </c>
      <c r="C484" s="153">
        <v>66678.25</v>
      </c>
    </row>
    <row r="485" spans="1:3">
      <c r="A485" s="239" t="s">
        <v>1318</v>
      </c>
      <c r="C485" s="153">
        <v>30.259999999999899</v>
      </c>
    </row>
    <row r="486" spans="1:3">
      <c r="A486" s="239" t="s">
        <v>1319</v>
      </c>
      <c r="C486" s="153">
        <v>3575.70999999999</v>
      </c>
    </row>
    <row r="487" spans="1:3">
      <c r="A487" s="239" t="s">
        <v>1320</v>
      </c>
      <c r="C487" s="153">
        <v>2077.36</v>
      </c>
    </row>
    <row r="488" spans="1:3">
      <c r="A488" s="239" t="s">
        <v>1321</v>
      </c>
      <c r="C488" s="153">
        <v>0</v>
      </c>
    </row>
    <row r="489" spans="1:3">
      <c r="A489" s="239" t="s">
        <v>1322</v>
      </c>
      <c r="C489" s="153">
        <v>0</v>
      </c>
    </row>
    <row r="490" spans="1:3">
      <c r="A490" s="239" t="s">
        <v>1323</v>
      </c>
      <c r="C490" s="153">
        <v>480166.61</v>
      </c>
    </row>
    <row r="491" spans="1:3">
      <c r="A491" s="239" t="s">
        <v>1324</v>
      </c>
      <c r="C491" s="153">
        <v>0</v>
      </c>
    </row>
    <row r="492" spans="1:3">
      <c r="A492" s="239" t="s">
        <v>1325</v>
      </c>
      <c r="C492" s="153">
        <v>0</v>
      </c>
    </row>
    <row r="493" spans="1:3">
      <c r="A493" s="239" t="s">
        <v>1326</v>
      </c>
      <c r="C493" s="153">
        <v>2156829.96</v>
      </c>
    </row>
    <row r="494" spans="1:3">
      <c r="A494" s="239" t="s">
        <v>1327</v>
      </c>
      <c r="C494" s="153">
        <v>6658134.9900000002</v>
      </c>
    </row>
    <row r="495" spans="1:3">
      <c r="A495" s="239" t="s">
        <v>1328</v>
      </c>
      <c r="C495" s="153">
        <v>0</v>
      </c>
    </row>
    <row r="496" spans="1:3">
      <c r="A496" s="239" t="s">
        <v>1329</v>
      </c>
      <c r="C496" s="153">
        <v>0</v>
      </c>
    </row>
    <row r="497" spans="1:3">
      <c r="A497" s="239" t="s">
        <v>1330</v>
      </c>
      <c r="C497" s="153">
        <v>-3346352.67</v>
      </c>
    </row>
    <row r="498" spans="1:3">
      <c r="A498" s="239" t="s">
        <v>1331</v>
      </c>
      <c r="C498" s="153">
        <v>0</v>
      </c>
    </row>
    <row r="499" spans="1:3">
      <c r="A499" s="239" t="s">
        <v>1332</v>
      </c>
      <c r="C499" s="153">
        <v>0</v>
      </c>
    </row>
    <row r="500" spans="1:3">
      <c r="A500" s="239" t="s">
        <v>1333</v>
      </c>
      <c r="C500" s="153">
        <v>1406807.25999999</v>
      </c>
    </row>
    <row r="501" spans="1:3">
      <c r="A501" s="239" t="s">
        <v>1334</v>
      </c>
      <c r="C501" s="153">
        <v>0</v>
      </c>
    </row>
    <row r="502" spans="1:3">
      <c r="A502" s="239" t="s">
        <v>1335</v>
      </c>
      <c r="C502" s="153">
        <v>0</v>
      </c>
    </row>
    <row r="503" spans="1:3">
      <c r="A503" s="239" t="s">
        <v>1336</v>
      </c>
      <c r="C503" s="153">
        <v>0</v>
      </c>
    </row>
    <row r="504" spans="1:3">
      <c r="A504" s="239" t="s">
        <v>1337</v>
      </c>
      <c r="C504" s="153">
        <v>0</v>
      </c>
    </row>
    <row r="505" spans="1:3">
      <c r="A505" s="239" t="s">
        <v>1338</v>
      </c>
      <c r="C505" s="153">
        <v>6875419.54</v>
      </c>
    </row>
    <row r="506" spans="1:3">
      <c r="A506" s="239" t="s">
        <v>1339</v>
      </c>
      <c r="C506" s="153">
        <v>0</v>
      </c>
    </row>
    <row r="507" spans="1:3">
      <c r="A507" s="239" t="s">
        <v>1340</v>
      </c>
      <c r="C507" s="153">
        <v>0</v>
      </c>
    </row>
    <row r="508" spans="1:3">
      <c r="A508" s="239" t="s">
        <v>1341</v>
      </c>
      <c r="C508" s="153">
        <v>7355586.1499999901</v>
      </c>
    </row>
    <row r="509" spans="1:3">
      <c r="A509" s="241" t="s">
        <v>1342</v>
      </c>
    </row>
    <row r="510" spans="1:3">
      <c r="A510" s="241" t="s">
        <v>1343</v>
      </c>
    </row>
    <row r="511" spans="1:3">
      <c r="A511" s="239" t="s">
        <v>1344</v>
      </c>
      <c r="C511" s="153">
        <v>383032.01</v>
      </c>
    </row>
    <row r="512" spans="1:3">
      <c r="A512" s="239" t="s">
        <v>1345</v>
      </c>
      <c r="C512" s="153">
        <v>164184.4</v>
      </c>
    </row>
    <row r="513" spans="1:3">
      <c r="A513" s="239" t="s">
        <v>1346</v>
      </c>
      <c r="C513" s="153">
        <v>0</v>
      </c>
    </row>
    <row r="514" spans="1:3">
      <c r="A514" s="239" t="s">
        <v>1347</v>
      </c>
      <c r="C514" s="153">
        <v>0</v>
      </c>
    </row>
    <row r="515" spans="1:3">
      <c r="A515" s="239" t="s">
        <v>1348</v>
      </c>
      <c r="C515" s="153">
        <v>1196886.93</v>
      </c>
    </row>
    <row r="516" spans="1:3">
      <c r="A516" s="239" t="s">
        <v>1349</v>
      </c>
      <c r="C516" s="153">
        <v>12270940.689999999</v>
      </c>
    </row>
    <row r="517" spans="1:3">
      <c r="A517" s="239" t="s">
        <v>1350</v>
      </c>
      <c r="C517" s="153">
        <v>0</v>
      </c>
    </row>
    <row r="518" spans="1:3">
      <c r="A518" s="239" t="s">
        <v>1351</v>
      </c>
      <c r="C518" s="153">
        <v>0</v>
      </c>
    </row>
    <row r="519" spans="1:3">
      <c r="A519" s="239" t="s">
        <v>1352</v>
      </c>
      <c r="C519" s="153">
        <v>0</v>
      </c>
    </row>
    <row r="520" spans="1:3">
      <c r="A520" s="239" t="s">
        <v>1353</v>
      </c>
      <c r="C520" s="153">
        <v>0</v>
      </c>
    </row>
    <row r="521" spans="1:3">
      <c r="A521" s="239" t="s">
        <v>1354</v>
      </c>
      <c r="C521" s="153">
        <v>0</v>
      </c>
    </row>
    <row r="522" spans="1:3">
      <c r="A522" s="239" t="s">
        <v>1355</v>
      </c>
      <c r="C522" s="153">
        <v>136228.29999999999</v>
      </c>
    </row>
    <row r="523" spans="1:3">
      <c r="A523" s="239" t="s">
        <v>1356</v>
      </c>
      <c r="C523" s="153">
        <v>14151272.329999899</v>
      </c>
    </row>
    <row r="524" spans="1:3">
      <c r="A524" s="241" t="s">
        <v>1357</v>
      </c>
    </row>
    <row r="525" spans="1:3">
      <c r="A525" s="239" t="s">
        <v>1358</v>
      </c>
      <c r="C525" s="153">
        <v>0</v>
      </c>
    </row>
    <row r="526" spans="1:3">
      <c r="A526" s="239" t="s">
        <v>1359</v>
      </c>
      <c r="C526" s="153">
        <v>3996032.98</v>
      </c>
    </row>
    <row r="527" spans="1:3">
      <c r="A527" s="239" t="s">
        <v>1360</v>
      </c>
      <c r="C527" s="153">
        <v>5.3200000000000101</v>
      </c>
    </row>
    <row r="528" spans="1:3">
      <c r="A528" s="239" t="s">
        <v>1361</v>
      </c>
      <c r="C528" s="153">
        <v>4255070.7</v>
      </c>
    </row>
    <row r="529" spans="1:3">
      <c r="A529" s="239" t="s">
        <v>1362</v>
      </c>
      <c r="C529" s="153">
        <v>0</v>
      </c>
    </row>
    <row r="530" spans="1:3">
      <c r="A530" s="239" t="s">
        <v>1363</v>
      </c>
      <c r="C530" s="153">
        <v>0</v>
      </c>
    </row>
    <row r="531" spans="1:3">
      <c r="A531" s="239" t="s">
        <v>1364</v>
      </c>
      <c r="C531" s="153">
        <v>43763344.899999999</v>
      </c>
    </row>
    <row r="532" spans="1:3">
      <c r="A532" s="239" t="s">
        <v>1365</v>
      </c>
      <c r="C532" s="153">
        <v>0</v>
      </c>
    </row>
    <row r="533" spans="1:3">
      <c r="A533" s="239" t="s">
        <v>1366</v>
      </c>
      <c r="C533" s="153">
        <v>6.27</v>
      </c>
    </row>
    <row r="534" spans="1:3">
      <c r="A534" s="239" t="s">
        <v>1367</v>
      </c>
      <c r="C534" s="153">
        <v>153455.709999999</v>
      </c>
    </row>
    <row r="535" spans="1:3">
      <c r="A535" s="239" t="s">
        <v>1368</v>
      </c>
      <c r="C535" s="153">
        <v>52167915.880000003</v>
      </c>
    </row>
    <row r="536" spans="1:3">
      <c r="A536" s="239" t="s">
        <v>1369</v>
      </c>
      <c r="C536" s="153">
        <v>66319188.210000001</v>
      </c>
    </row>
    <row r="537" spans="1:3">
      <c r="A537" s="241" t="s">
        <v>1370</v>
      </c>
    </row>
    <row r="538" spans="1:3">
      <c r="A538" s="239" t="s">
        <v>1371</v>
      </c>
      <c r="C538" s="153">
        <v>-8210220.1399999904</v>
      </c>
    </row>
    <row r="539" spans="1:3">
      <c r="A539" s="239" t="s">
        <v>1372</v>
      </c>
      <c r="C539" s="153">
        <v>0</v>
      </c>
    </row>
    <row r="540" spans="1:3">
      <c r="A540" s="239" t="s">
        <v>1373</v>
      </c>
      <c r="C540" s="153">
        <v>0</v>
      </c>
    </row>
    <row r="541" spans="1:3">
      <c r="A541" s="239" t="s">
        <v>1374</v>
      </c>
      <c r="C541" s="153">
        <v>-8210220.1399999904</v>
      </c>
    </row>
    <row r="542" spans="1:3">
      <c r="A542" s="239" t="s">
        <v>1375</v>
      </c>
      <c r="C542" s="153">
        <v>447889404.72999901</v>
      </c>
    </row>
    <row r="543" spans="1:3">
      <c r="A543" s="239" t="s">
        <v>1376</v>
      </c>
      <c r="C543" s="153">
        <v>0</v>
      </c>
    </row>
    <row r="544" spans="1:3">
      <c r="A544" s="239" t="s">
        <v>1377</v>
      </c>
      <c r="C544" s="153">
        <v>447889404.72999901</v>
      </c>
    </row>
    <row r="545" spans="1:3">
      <c r="A545" s="239" t="s">
        <v>1378</v>
      </c>
      <c r="C545" s="153">
        <v>1423061.18</v>
      </c>
    </row>
    <row r="546" spans="1:3">
      <c r="A546" s="241" t="s">
        <v>1379</v>
      </c>
    </row>
    <row r="547" spans="1:3">
      <c r="A547" s="239" t="s">
        <v>1380</v>
      </c>
      <c r="C547" s="153">
        <v>0</v>
      </c>
    </row>
    <row r="548" spans="1:3">
      <c r="A548" s="239" t="s">
        <v>1381</v>
      </c>
      <c r="C548" s="153">
        <v>0</v>
      </c>
    </row>
    <row r="549" spans="1:3">
      <c r="A549" s="239" t="s">
        <v>1382</v>
      </c>
      <c r="C549" s="153">
        <v>0</v>
      </c>
    </row>
    <row r="550" spans="1:3">
      <c r="A550" s="239" t="s">
        <v>1383</v>
      </c>
      <c r="C550" s="153">
        <v>0</v>
      </c>
    </row>
    <row r="551" spans="1:3">
      <c r="A551" s="239" t="s">
        <v>1384</v>
      </c>
      <c r="C551" s="153">
        <v>1423061.18</v>
      </c>
    </row>
    <row r="552" spans="1:3">
      <c r="A552" s="239" t="s">
        <v>1385</v>
      </c>
      <c r="C552" s="153">
        <v>0</v>
      </c>
    </row>
    <row r="553" spans="1:3">
      <c r="A553" s="239" t="s">
        <v>1386</v>
      </c>
      <c r="C553" s="153">
        <v>87558764.689999893</v>
      </c>
    </row>
    <row r="554" spans="1:3">
      <c r="A554" s="239" t="s">
        <v>1387</v>
      </c>
      <c r="C554" s="153">
        <v>194406589.27000001</v>
      </c>
    </row>
    <row r="555" spans="1:3">
      <c r="A555" s="239" t="s">
        <v>1388</v>
      </c>
      <c r="C555" s="153">
        <v>9746036.8100000005</v>
      </c>
    </row>
    <row r="556" spans="1:3">
      <c r="A556" s="239" t="s">
        <v>1389</v>
      </c>
      <c r="C556" s="153">
        <v>0</v>
      </c>
    </row>
    <row r="557" spans="1:3">
      <c r="A557" s="239" t="s">
        <v>1390</v>
      </c>
      <c r="C557" s="153">
        <v>1040417588.59</v>
      </c>
    </row>
    <row r="558" spans="1:3">
      <c r="A558" s="239" t="s">
        <v>1391</v>
      </c>
      <c r="C558" s="153">
        <v>0</v>
      </c>
    </row>
    <row r="559" spans="1:3">
      <c r="A559" s="239" t="s">
        <v>1392</v>
      </c>
      <c r="C559" s="153">
        <v>0</v>
      </c>
    </row>
    <row r="560" spans="1:3">
      <c r="A560" s="239" t="s">
        <v>1393</v>
      </c>
      <c r="C560" s="153">
        <v>9125464.0699999891</v>
      </c>
    </row>
    <row r="561" spans="1:3">
      <c r="A561" s="239" t="s">
        <v>1394</v>
      </c>
      <c r="C561" s="153">
        <v>130319026.23</v>
      </c>
    </row>
    <row r="562" spans="1:3">
      <c r="A562" s="239" t="s">
        <v>1395</v>
      </c>
      <c r="C562" s="153">
        <v>829701501.11999905</v>
      </c>
    </row>
    <row r="563" spans="1:3">
      <c r="A563" s="239" t="s">
        <v>1396</v>
      </c>
      <c r="C563" s="153">
        <v>0</v>
      </c>
    </row>
    <row r="564" spans="1:3">
      <c r="A564" s="239" t="s">
        <v>1397</v>
      </c>
      <c r="C564" s="153">
        <v>0</v>
      </c>
    </row>
    <row r="565" spans="1:3">
      <c r="A565" s="239" t="s">
        <v>1398</v>
      </c>
      <c r="C565" s="153">
        <v>30926.61</v>
      </c>
    </row>
    <row r="566" spans="1:3">
      <c r="A566" s="239" t="s">
        <v>1399</v>
      </c>
      <c r="C566" s="153">
        <v>80785725.5</v>
      </c>
    </row>
    <row r="567" spans="1:3">
      <c r="A567" s="239" t="s">
        <v>1400</v>
      </c>
      <c r="C567" s="153">
        <v>0</v>
      </c>
    </row>
    <row r="568" spans="1:3">
      <c r="A568" s="239" t="s">
        <v>1401</v>
      </c>
      <c r="C568" s="153">
        <v>0</v>
      </c>
    </row>
    <row r="569" spans="1:3">
      <c r="A569" s="239" t="s">
        <v>1402</v>
      </c>
      <c r="C569" s="153">
        <v>0</v>
      </c>
    </row>
    <row r="570" spans="1:3">
      <c r="A570" s="239" t="s">
        <v>1403</v>
      </c>
      <c r="C570" s="153">
        <v>2382091622.8899999</v>
      </c>
    </row>
    <row r="571" spans="1:3">
      <c r="A571" s="239" t="s">
        <v>1404</v>
      </c>
      <c r="C571" s="153">
        <v>2823193868.6599998</v>
      </c>
    </row>
    <row r="572" spans="1:3">
      <c r="A572" s="239" t="s">
        <v>1405</v>
      </c>
    </row>
    <row r="573" spans="1:3">
      <c r="A573" s="241" t="s">
        <v>1406</v>
      </c>
      <c r="C573" s="153">
        <v>3005705197.1199999</v>
      </c>
    </row>
    <row r="574" spans="1:3">
      <c r="A574" s="241" t="s">
        <v>1407</v>
      </c>
      <c r="C574" s="153">
        <v>3971660333.0799899</v>
      </c>
    </row>
    <row r="575" spans="1:3">
      <c r="A575" s="239" t="s">
        <v>1408</v>
      </c>
    </row>
    <row r="576" spans="1:3" ht="10.8" thickBot="1">
      <c r="A576" s="240" t="s">
        <v>1409</v>
      </c>
    </row>
    <row r="577" spans="1:3">
      <c r="A577" s="241" t="s">
        <v>1410</v>
      </c>
    </row>
    <row r="578" spans="1:3">
      <c r="A578" s="239" t="s">
        <v>1411</v>
      </c>
      <c r="C578" s="153">
        <v>900896729.89999902</v>
      </c>
    </row>
    <row r="579" spans="1:3">
      <c r="A579" s="239" t="s">
        <v>1412</v>
      </c>
      <c r="C579" s="153">
        <v>0</v>
      </c>
    </row>
    <row r="580" spans="1:3">
      <c r="A580" s="239" t="s">
        <v>1413</v>
      </c>
      <c r="C580" s="153">
        <v>900896729.89999902</v>
      </c>
    </row>
    <row r="581" spans="1:3">
      <c r="A581" s="239" t="s">
        <v>1414</v>
      </c>
      <c r="C581" s="153">
        <v>-46596</v>
      </c>
    </row>
    <row r="582" spans="1:3">
      <c r="A582" s="239" t="s">
        <v>1415</v>
      </c>
      <c r="C582" s="153">
        <v>0</v>
      </c>
    </row>
    <row r="583" spans="1:3">
      <c r="A583" s="239" t="s">
        <v>1416</v>
      </c>
      <c r="C583" s="153">
        <v>-10593.42</v>
      </c>
    </row>
    <row r="584" spans="1:3">
      <c r="A584" s="239" t="s">
        <v>1417</v>
      </c>
      <c r="C584" s="153">
        <v>900839540.48000002</v>
      </c>
    </row>
    <row r="585" spans="1:3">
      <c r="A585" s="241" t="s">
        <v>1418</v>
      </c>
    </row>
    <row r="586" spans="1:3">
      <c r="A586" s="239" t="s">
        <v>1419</v>
      </c>
      <c r="C586" s="153">
        <v>0</v>
      </c>
    </row>
    <row r="587" spans="1:3">
      <c r="A587" s="239" t="s">
        <v>1420</v>
      </c>
      <c r="C587" s="153">
        <v>0</v>
      </c>
    </row>
    <row r="588" spans="1:3">
      <c r="A588" s="239" t="s">
        <v>1421</v>
      </c>
      <c r="C588" s="153">
        <v>0</v>
      </c>
    </row>
    <row r="589" spans="1:3">
      <c r="A589" s="241" t="s">
        <v>1422</v>
      </c>
    </row>
    <row r="590" spans="1:3">
      <c r="A590" s="239" t="s">
        <v>1423</v>
      </c>
    </row>
    <row r="591" spans="1:3">
      <c r="A591" s="239" t="s">
        <v>1424</v>
      </c>
      <c r="C591" s="153">
        <v>41329779.490000002</v>
      </c>
    </row>
    <row r="592" spans="1:3">
      <c r="A592" s="239" t="s">
        <v>1425</v>
      </c>
      <c r="C592" s="153">
        <v>0</v>
      </c>
    </row>
    <row r="593" spans="1:3">
      <c r="A593" s="239" t="s">
        <v>1426</v>
      </c>
      <c r="C593" s="153">
        <v>0</v>
      </c>
    </row>
    <row r="594" spans="1:3">
      <c r="A594" s="239" t="s">
        <v>1427</v>
      </c>
      <c r="C594" s="153">
        <v>41329779.490000002</v>
      </c>
    </row>
    <row r="595" spans="1:3">
      <c r="A595" s="239" t="s">
        <v>1428</v>
      </c>
    </row>
    <row r="596" spans="1:3">
      <c r="A596" s="239" t="s">
        <v>1429</v>
      </c>
      <c r="C596" s="153">
        <v>91646.039999999906</v>
      </c>
    </row>
    <row r="597" spans="1:3">
      <c r="A597" s="239" t="s">
        <v>1430</v>
      </c>
      <c r="C597" s="153">
        <v>91646.039999999906</v>
      </c>
    </row>
    <row r="598" spans="1:3">
      <c r="A598" s="239" t="s">
        <v>1431</v>
      </c>
    </row>
    <row r="599" spans="1:3">
      <c r="A599" s="239" t="s">
        <v>1432</v>
      </c>
      <c r="C599" s="153">
        <v>6144551.5800000001</v>
      </c>
    </row>
    <row r="600" spans="1:3">
      <c r="A600" s="241" t="s">
        <v>1433</v>
      </c>
      <c r="C600" s="153">
        <v>6144551.5800000001</v>
      </c>
    </row>
    <row r="601" spans="1:3">
      <c r="A601" s="239" t="s">
        <v>1434</v>
      </c>
    </row>
    <row r="602" spans="1:3">
      <c r="A602" s="239" t="s">
        <v>1435</v>
      </c>
      <c r="C602" s="153">
        <v>14909753.999999899</v>
      </c>
    </row>
    <row r="603" spans="1:3">
      <c r="A603" s="239" t="s">
        <v>1436</v>
      </c>
      <c r="C603" s="153">
        <v>0</v>
      </c>
    </row>
    <row r="604" spans="1:3">
      <c r="A604" s="239" t="s">
        <v>1437</v>
      </c>
      <c r="C604" s="153">
        <v>0</v>
      </c>
    </row>
    <row r="605" spans="1:3">
      <c r="A605" s="239" t="s">
        <v>1438</v>
      </c>
      <c r="C605" s="153">
        <v>0</v>
      </c>
    </row>
    <row r="606" spans="1:3">
      <c r="A606" s="239" t="s">
        <v>1439</v>
      </c>
      <c r="C606" s="153">
        <v>0</v>
      </c>
    </row>
    <row r="607" spans="1:3">
      <c r="A607" s="239" t="s">
        <v>1440</v>
      </c>
      <c r="C607" s="153">
        <v>2760597.09</v>
      </c>
    </row>
    <row r="608" spans="1:3">
      <c r="A608" s="239" t="s">
        <v>1441</v>
      </c>
      <c r="C608" s="153">
        <v>0</v>
      </c>
    </row>
    <row r="609" spans="1:3">
      <c r="A609" s="239" t="s">
        <v>1442</v>
      </c>
      <c r="C609" s="153">
        <v>1655092.55999999</v>
      </c>
    </row>
    <row r="610" spans="1:3">
      <c r="A610" s="239" t="s">
        <v>1443</v>
      </c>
      <c r="C610" s="153">
        <v>0</v>
      </c>
    </row>
    <row r="611" spans="1:3">
      <c r="A611" s="239" t="s">
        <v>1444</v>
      </c>
      <c r="C611" s="153">
        <v>0</v>
      </c>
    </row>
    <row r="612" spans="1:3">
      <c r="A612" s="239" t="s">
        <v>1445</v>
      </c>
      <c r="C612" s="153">
        <v>-13539.52</v>
      </c>
    </row>
    <row r="613" spans="1:3">
      <c r="A613" s="239" t="s">
        <v>1446</v>
      </c>
      <c r="C613" s="153">
        <v>-935934</v>
      </c>
    </row>
    <row r="614" spans="1:3">
      <c r="A614" s="239" t="s">
        <v>1447</v>
      </c>
      <c r="C614" s="153">
        <v>649173.41999999899</v>
      </c>
    </row>
    <row r="615" spans="1:3">
      <c r="A615" s="239" t="s">
        <v>1448</v>
      </c>
      <c r="C615" s="153">
        <v>13069031.999999899</v>
      </c>
    </row>
    <row r="616" spans="1:3">
      <c r="A616" s="239" t="s">
        <v>1449</v>
      </c>
      <c r="C616" s="153">
        <v>0</v>
      </c>
    </row>
    <row r="617" spans="1:3">
      <c r="A617" s="239" t="s">
        <v>1450</v>
      </c>
      <c r="C617" s="153">
        <v>65154.97</v>
      </c>
    </row>
    <row r="618" spans="1:3">
      <c r="A618" s="239" t="s">
        <v>1451</v>
      </c>
      <c r="C618" s="153">
        <v>0</v>
      </c>
    </row>
    <row r="619" spans="1:3">
      <c r="A619" s="239" t="s">
        <v>1452</v>
      </c>
      <c r="C619" s="153">
        <v>0</v>
      </c>
    </row>
    <row r="620" spans="1:3">
      <c r="A620" s="239" t="s">
        <v>1453</v>
      </c>
      <c r="C620" s="153">
        <v>0</v>
      </c>
    </row>
    <row r="621" spans="1:3">
      <c r="A621" s="239" t="s">
        <v>1454</v>
      </c>
      <c r="C621" s="153">
        <v>5457243.2300000004</v>
      </c>
    </row>
    <row r="622" spans="1:3">
      <c r="A622" s="239" t="s">
        <v>1455</v>
      </c>
      <c r="C622" s="153">
        <v>0</v>
      </c>
    </row>
    <row r="623" spans="1:3">
      <c r="A623" s="239" t="s">
        <v>1456</v>
      </c>
      <c r="C623" s="153">
        <v>0</v>
      </c>
    </row>
    <row r="624" spans="1:3">
      <c r="A624" s="239" t="s">
        <v>1457</v>
      </c>
      <c r="C624" s="153">
        <v>0</v>
      </c>
    </row>
    <row r="625" spans="1:3">
      <c r="A625" s="239" t="s">
        <v>1458</v>
      </c>
      <c r="C625" s="153">
        <v>0</v>
      </c>
    </row>
    <row r="626" spans="1:3">
      <c r="A626" s="239" t="s">
        <v>1459</v>
      </c>
      <c r="C626" s="153">
        <v>0</v>
      </c>
    </row>
    <row r="627" spans="1:3">
      <c r="A627" s="239" t="s">
        <v>1460</v>
      </c>
      <c r="C627" s="153">
        <v>0</v>
      </c>
    </row>
    <row r="628" spans="1:3">
      <c r="A628" s="239" t="s">
        <v>1461</v>
      </c>
      <c r="C628" s="153">
        <v>-141000000</v>
      </c>
    </row>
    <row r="629" spans="1:3">
      <c r="A629" s="239" t="s">
        <v>1462</v>
      </c>
      <c r="C629" s="153">
        <v>-15409320</v>
      </c>
    </row>
    <row r="630" spans="1:3">
      <c r="A630" s="239" t="s">
        <v>1463</v>
      </c>
      <c r="C630" s="153">
        <v>0</v>
      </c>
    </row>
    <row r="631" spans="1:3">
      <c r="A631" s="239" t="s">
        <v>1464</v>
      </c>
      <c r="C631" s="153">
        <v>-118792746.25</v>
      </c>
    </row>
    <row r="632" spans="1:3">
      <c r="A632" s="239" t="s">
        <v>1465</v>
      </c>
    </row>
    <row r="633" spans="1:3">
      <c r="A633" s="239" t="s">
        <v>1466</v>
      </c>
      <c r="C633" s="153">
        <v>0</v>
      </c>
    </row>
    <row r="634" spans="1:3">
      <c r="A634" s="239" t="s">
        <v>1467</v>
      </c>
      <c r="C634" s="153">
        <v>0</v>
      </c>
    </row>
    <row r="635" spans="1:3">
      <c r="A635" s="239" t="s">
        <v>1468</v>
      </c>
      <c r="C635" s="153">
        <v>0</v>
      </c>
    </row>
    <row r="636" spans="1:3">
      <c r="A636" s="239" t="s">
        <v>1469</v>
      </c>
      <c r="C636" s="153">
        <v>0</v>
      </c>
    </row>
    <row r="637" spans="1:3">
      <c r="A637" s="241" t="s">
        <v>1470</v>
      </c>
      <c r="C637" s="153">
        <v>829612771.33999896</v>
      </c>
    </row>
    <row r="638" spans="1:3">
      <c r="A638" s="241" t="s">
        <v>1471</v>
      </c>
    </row>
    <row r="639" spans="1:3">
      <c r="A639" s="239" t="s">
        <v>1472</v>
      </c>
      <c r="C639" s="153">
        <v>671275.07999999903</v>
      </c>
    </row>
    <row r="640" spans="1:3">
      <c r="A640" s="239" t="s">
        <v>1473</v>
      </c>
      <c r="C640" s="153">
        <v>0</v>
      </c>
    </row>
    <row r="641" spans="1:3">
      <c r="A641" s="239" t="s">
        <v>1474</v>
      </c>
      <c r="C641" s="153">
        <v>-581968.34</v>
      </c>
    </row>
    <row r="642" spans="1:3">
      <c r="A642" s="239" t="s">
        <v>1475</v>
      </c>
      <c r="C642" s="153">
        <v>0</v>
      </c>
    </row>
    <row r="643" spans="1:3">
      <c r="A643" s="239" t="s">
        <v>1476</v>
      </c>
      <c r="C643" s="153">
        <v>0</v>
      </c>
    </row>
    <row r="644" spans="1:3">
      <c r="A644" s="241" t="s">
        <v>1477</v>
      </c>
      <c r="C644" s="153">
        <v>89306.74</v>
      </c>
    </row>
    <row r="645" spans="1:3">
      <c r="A645" s="239" t="s">
        <v>849</v>
      </c>
    </row>
    <row r="646" spans="1:3">
      <c r="A646" s="241" t="s">
        <v>1478</v>
      </c>
      <c r="C646" s="153">
        <v>829702078.07999897</v>
      </c>
    </row>
    <row r="647" spans="1:3">
      <c r="A647" s="239" t="s">
        <v>1479</v>
      </c>
    </row>
    <row r="648" spans="1:3" ht="10.8" thickBot="1">
      <c r="A648" s="240" t="s">
        <v>1480</v>
      </c>
    </row>
    <row r="649" spans="1:3">
      <c r="A649" s="239" t="s">
        <v>1481</v>
      </c>
      <c r="C649" s="153">
        <v>1096592.1199999901</v>
      </c>
    </row>
    <row r="650" spans="1:3">
      <c r="A650" s="239" t="s">
        <v>1482</v>
      </c>
      <c r="C650" s="153">
        <v>0</v>
      </c>
    </row>
    <row r="651" spans="1:3">
      <c r="A651" s="239" t="s">
        <v>1483</v>
      </c>
      <c r="C651" s="153">
        <v>0</v>
      </c>
    </row>
    <row r="652" spans="1:3">
      <c r="A652" s="239" t="s">
        <v>1484</v>
      </c>
      <c r="C652" s="153">
        <v>145808600.83000001</v>
      </c>
    </row>
    <row r="653" spans="1:3">
      <c r="A653" s="239" t="s">
        <v>1485</v>
      </c>
      <c r="C653" s="153">
        <v>0</v>
      </c>
    </row>
    <row r="654" spans="1:3">
      <c r="A654" s="239" t="s">
        <v>1486</v>
      </c>
      <c r="C654" s="153">
        <v>0</v>
      </c>
    </row>
    <row r="655" spans="1:3">
      <c r="A655" s="239" t="s">
        <v>1487</v>
      </c>
      <c r="C655" s="153">
        <v>0</v>
      </c>
    </row>
    <row r="656" spans="1:3">
      <c r="A656" s="239" t="s">
        <v>1488</v>
      </c>
      <c r="C656" s="153">
        <v>0</v>
      </c>
    </row>
    <row r="657" spans="1:3">
      <c r="A657" s="239" t="s">
        <v>1489</v>
      </c>
      <c r="C657" s="153">
        <v>158752915.81999999</v>
      </c>
    </row>
    <row r="658" spans="1:3">
      <c r="A658" s="239" t="s">
        <v>1490</v>
      </c>
      <c r="C658" s="153">
        <v>0</v>
      </c>
    </row>
    <row r="659" spans="1:3">
      <c r="A659" s="239" t="s">
        <v>1491</v>
      </c>
      <c r="C659" s="153">
        <v>-651.599999999999</v>
      </c>
    </row>
    <row r="660" spans="1:3">
      <c r="A660" s="239" t="s">
        <v>1492</v>
      </c>
      <c r="C660" s="153">
        <v>0</v>
      </c>
    </row>
    <row r="661" spans="1:3">
      <c r="A661" s="239" t="s">
        <v>1493</v>
      </c>
      <c r="C661" s="153">
        <v>0</v>
      </c>
    </row>
    <row r="662" spans="1:3">
      <c r="A662" s="239" t="s">
        <v>1494</v>
      </c>
      <c r="C662" s="153">
        <v>86267.6</v>
      </c>
    </row>
    <row r="663" spans="1:3">
      <c r="A663" s="239" t="s">
        <v>1495</v>
      </c>
      <c r="C663" s="153">
        <v>279521.38999999902</v>
      </c>
    </row>
    <row r="664" spans="1:3">
      <c r="A664" s="239" t="s">
        <v>1496</v>
      </c>
      <c r="C664" s="153">
        <v>26675830.420000002</v>
      </c>
    </row>
    <row r="665" spans="1:3">
      <c r="A665" s="239" t="s">
        <v>1497</v>
      </c>
      <c r="C665" s="153">
        <v>0</v>
      </c>
    </row>
    <row r="666" spans="1:3">
      <c r="A666" s="239" t="s">
        <v>1498</v>
      </c>
      <c r="C666" s="153">
        <v>0</v>
      </c>
    </row>
    <row r="667" spans="1:3">
      <c r="A667" s="239" t="s">
        <v>1499</v>
      </c>
      <c r="C667" s="153">
        <v>158520901.97999999</v>
      </c>
    </row>
    <row r="668" spans="1:3">
      <c r="A668" s="239" t="s">
        <v>1500</v>
      </c>
      <c r="C668" s="153">
        <v>0</v>
      </c>
    </row>
    <row r="669" spans="1:3">
      <c r="A669" s="239" t="s">
        <v>1501</v>
      </c>
      <c r="C669" s="153">
        <v>0</v>
      </c>
    </row>
    <row r="670" spans="1:3">
      <c r="A670" s="239" t="s">
        <v>1502</v>
      </c>
      <c r="C670" s="153">
        <v>0</v>
      </c>
    </row>
    <row r="671" spans="1:3">
      <c r="A671" s="239" t="s">
        <v>1503</v>
      </c>
      <c r="C671" s="153">
        <v>0</v>
      </c>
    </row>
    <row r="672" spans="1:3">
      <c r="A672" s="239" t="s">
        <v>1504</v>
      </c>
      <c r="C672" s="153">
        <v>0</v>
      </c>
    </row>
    <row r="673" spans="1:3">
      <c r="A673" s="239" t="s">
        <v>1505</v>
      </c>
      <c r="C673" s="153">
        <v>-355330.40999999898</v>
      </c>
    </row>
    <row r="674" spans="1:3">
      <c r="A674" s="239" t="s">
        <v>1506</v>
      </c>
      <c r="C674" s="153">
        <v>-11476587.6399999</v>
      </c>
    </row>
    <row r="675" spans="1:3">
      <c r="A675" s="241" t="s">
        <v>1507</v>
      </c>
      <c r="C675" s="153">
        <v>479388060.50999999</v>
      </c>
    </row>
    <row r="676" spans="1:3">
      <c r="A676" s="239" t="s">
        <v>1508</v>
      </c>
    </row>
    <row r="677" spans="1:3">
      <c r="A677" s="241" t="s">
        <v>1509</v>
      </c>
      <c r="C677" s="153">
        <v>5280750471.6700001</v>
      </c>
    </row>
    <row r="678" spans="1:3">
      <c r="A678" s="239" t="s">
        <v>1510</v>
      </c>
    </row>
    <row r="679" spans="1:3">
      <c r="A679" s="241" t="s">
        <v>1511</v>
      </c>
      <c r="C679" s="153">
        <v>-1619398831.5999999</v>
      </c>
    </row>
    <row r="680" spans="1:3">
      <c r="A680" s="239" t="s">
        <v>1512</v>
      </c>
    </row>
    <row r="681" spans="1:3" ht="10.8" thickBot="1">
      <c r="A681" s="240" t="s">
        <v>1513</v>
      </c>
    </row>
    <row r="682" spans="1:3">
      <c r="A682" s="241" t="s">
        <v>1514</v>
      </c>
    </row>
    <row r="683" spans="1:3">
      <c r="A683" s="239" t="s">
        <v>1515</v>
      </c>
      <c r="C683" s="153">
        <v>65601960.919999897</v>
      </c>
    </row>
    <row r="684" spans="1:3">
      <c r="A684" s="239" t="s">
        <v>1516</v>
      </c>
      <c r="C684" s="153">
        <v>4231061.17</v>
      </c>
    </row>
    <row r="685" spans="1:3">
      <c r="A685" s="239" t="s">
        <v>1517</v>
      </c>
      <c r="C685" s="153">
        <v>0</v>
      </c>
    </row>
    <row r="686" spans="1:3">
      <c r="A686" s="239" t="s">
        <v>1518</v>
      </c>
      <c r="C686" s="153">
        <v>0</v>
      </c>
    </row>
    <row r="687" spans="1:3">
      <c r="A687" s="239" t="s">
        <v>1519</v>
      </c>
      <c r="C687" s="153">
        <v>266857032.03</v>
      </c>
    </row>
    <row r="688" spans="1:3">
      <c r="A688" s="239" t="s">
        <v>1520</v>
      </c>
      <c r="C688" s="153">
        <v>0</v>
      </c>
    </row>
    <row r="689" spans="1:3">
      <c r="A689" s="239" t="s">
        <v>1521</v>
      </c>
      <c r="C689" s="153">
        <v>7475067.3799999999</v>
      </c>
    </row>
    <row r="690" spans="1:3">
      <c r="A690" s="239" t="s">
        <v>1522</v>
      </c>
      <c r="C690" s="153">
        <v>0</v>
      </c>
    </row>
    <row r="691" spans="1:3">
      <c r="A691" s="239" t="s">
        <v>1523</v>
      </c>
      <c r="C691" s="153">
        <v>0</v>
      </c>
    </row>
    <row r="692" spans="1:3">
      <c r="A692" s="239" t="s">
        <v>1524</v>
      </c>
      <c r="C692" s="153">
        <v>0</v>
      </c>
    </row>
    <row r="693" spans="1:3">
      <c r="A693" s="239" t="s">
        <v>1525</v>
      </c>
      <c r="C693" s="153">
        <v>0</v>
      </c>
    </row>
    <row r="694" spans="1:3">
      <c r="A694" s="239" t="s">
        <v>1526</v>
      </c>
      <c r="C694" s="153">
        <v>0</v>
      </c>
    </row>
    <row r="695" spans="1:3">
      <c r="A695" s="239" t="s">
        <v>1527</v>
      </c>
      <c r="C695" s="153">
        <v>-22.93</v>
      </c>
    </row>
    <row r="696" spans="1:3">
      <c r="A696" s="239" t="s">
        <v>1528</v>
      </c>
      <c r="C696" s="153">
        <v>0</v>
      </c>
    </row>
    <row r="697" spans="1:3">
      <c r="A697" s="239" t="s">
        <v>1529</v>
      </c>
      <c r="C697" s="153">
        <v>344165098.56999999</v>
      </c>
    </row>
    <row r="698" spans="1:3">
      <c r="A698" s="241" t="s">
        <v>1530</v>
      </c>
    </row>
    <row r="699" spans="1:3">
      <c r="A699" s="239" t="s">
        <v>1531</v>
      </c>
      <c r="C699" s="153">
        <v>507136293.38999897</v>
      </c>
    </row>
    <row r="700" spans="1:3">
      <c r="A700" s="239" t="s">
        <v>1532</v>
      </c>
      <c r="C700" s="153">
        <v>137873599.61000001</v>
      </c>
    </row>
    <row r="701" spans="1:3">
      <c r="A701" s="239" t="s">
        <v>1533</v>
      </c>
      <c r="C701" s="153">
        <v>39805342.769999899</v>
      </c>
    </row>
    <row r="702" spans="1:3">
      <c r="A702" s="239" t="s">
        <v>1534</v>
      </c>
      <c r="C702" s="153">
        <v>8661545.0899999999</v>
      </c>
    </row>
    <row r="703" spans="1:3">
      <c r="A703" s="239" t="s">
        <v>1535</v>
      </c>
      <c r="C703" s="153">
        <v>0</v>
      </c>
    </row>
    <row r="704" spans="1:3">
      <c r="A704" s="239" t="s">
        <v>1536</v>
      </c>
      <c r="C704" s="153">
        <v>1044723.87</v>
      </c>
    </row>
    <row r="705" spans="1:3">
      <c r="A705" s="239" t="s">
        <v>1537</v>
      </c>
      <c r="C705" s="153">
        <v>0</v>
      </c>
    </row>
    <row r="706" spans="1:3">
      <c r="A706" s="239" t="s">
        <v>1538</v>
      </c>
      <c r="C706" s="153">
        <v>-527400578.14999902</v>
      </c>
    </row>
    <row r="707" spans="1:3">
      <c r="A707" s="239" t="s">
        <v>1539</v>
      </c>
      <c r="C707" s="153">
        <v>-133882077.48</v>
      </c>
    </row>
    <row r="708" spans="1:3">
      <c r="A708" s="239" t="s">
        <v>1540</v>
      </c>
      <c r="C708" s="153">
        <v>-51598300.289999999</v>
      </c>
    </row>
    <row r="709" spans="1:3">
      <c r="A709" s="239" t="s">
        <v>1541</v>
      </c>
      <c r="C709" s="153">
        <v>-12523373.4</v>
      </c>
    </row>
    <row r="710" spans="1:3">
      <c r="A710" s="239" t="s">
        <v>1542</v>
      </c>
      <c r="C710" s="153">
        <v>0</v>
      </c>
    </row>
    <row r="711" spans="1:3">
      <c r="A711" s="239" t="s">
        <v>1543</v>
      </c>
      <c r="C711" s="153">
        <v>0</v>
      </c>
    </row>
    <row r="712" spans="1:3">
      <c r="A712" s="239" t="s">
        <v>1544</v>
      </c>
      <c r="C712" s="153">
        <v>-30882824.589999899</v>
      </c>
    </row>
    <row r="713" spans="1:3">
      <c r="A713" s="239" t="s">
        <v>1545</v>
      </c>
      <c r="C713" s="153">
        <v>-7143966.9999999898</v>
      </c>
    </row>
    <row r="714" spans="1:3">
      <c r="A714" s="239" t="s">
        <v>1546</v>
      </c>
      <c r="C714" s="153">
        <v>-26996343</v>
      </c>
    </row>
    <row r="715" spans="1:3">
      <c r="A715" s="239" t="s">
        <v>1547</v>
      </c>
      <c r="C715" s="153">
        <v>0</v>
      </c>
    </row>
    <row r="716" spans="1:3">
      <c r="A716" s="239" t="s">
        <v>1548</v>
      </c>
      <c r="C716" s="153">
        <v>-25054832.84</v>
      </c>
    </row>
    <row r="717" spans="1:3">
      <c r="A717" s="239" t="s">
        <v>1549</v>
      </c>
      <c r="C717" s="153">
        <v>0</v>
      </c>
    </row>
    <row r="718" spans="1:3">
      <c r="A718" s="239" t="s">
        <v>1550</v>
      </c>
      <c r="C718" s="153">
        <v>-90077967.429999903</v>
      </c>
    </row>
    <row r="719" spans="1:3">
      <c r="A719" s="241" t="s">
        <v>1551</v>
      </c>
    </row>
    <row r="720" spans="1:3">
      <c r="A720" s="239" t="s">
        <v>1552</v>
      </c>
      <c r="C720" s="153">
        <v>-441295</v>
      </c>
    </row>
    <row r="721" spans="1:3">
      <c r="A721" s="239" t="s">
        <v>1553</v>
      </c>
      <c r="C721" s="153">
        <v>-441295</v>
      </c>
    </row>
    <row r="722" spans="1:3">
      <c r="A722" s="241" t="s">
        <v>1554</v>
      </c>
      <c r="C722" s="153">
        <v>253645836.13999999</v>
      </c>
    </row>
    <row r="723" spans="1:3">
      <c r="A723" s="239" t="s">
        <v>1555</v>
      </c>
    </row>
    <row r="724" spans="1:3">
      <c r="A724" s="241" t="s">
        <v>1556</v>
      </c>
      <c r="C724" s="153">
        <v>5534396307.8100004</v>
      </c>
    </row>
    <row r="725" spans="1:3">
      <c r="A725" s="239" t="s">
        <v>1557</v>
      </c>
    </row>
    <row r="726" spans="1:3">
      <c r="A726" s="241" t="s">
        <v>1558</v>
      </c>
      <c r="C726" s="153">
        <v>-1365752995.46</v>
      </c>
    </row>
    <row r="727" spans="1:3">
      <c r="A727" s="239" t="s">
        <v>1559</v>
      </c>
    </row>
    <row r="728" spans="1:3" ht="10.8" thickBot="1">
      <c r="A728" s="240" t="s">
        <v>1560</v>
      </c>
    </row>
    <row r="729" spans="1:3" ht="10.8" thickBot="1">
      <c r="A729" s="240" t="s">
        <v>1561</v>
      </c>
    </row>
    <row r="730" spans="1:3">
      <c r="A730" s="239" t="s">
        <v>1562</v>
      </c>
      <c r="C730" s="153">
        <v>0</v>
      </c>
    </row>
    <row r="731" spans="1:3">
      <c r="A731" s="239" t="s">
        <v>1563</v>
      </c>
      <c r="C731" s="153">
        <v>0</v>
      </c>
    </row>
    <row r="732" spans="1:3">
      <c r="A732" s="239" t="s">
        <v>1564</v>
      </c>
      <c r="C732" s="153">
        <v>0</v>
      </c>
    </row>
    <row r="733" spans="1:3">
      <c r="A733" s="239" t="s">
        <v>1565</v>
      </c>
    </row>
    <row r="734" spans="1:3">
      <c r="A734" s="239" t="s">
        <v>1566</v>
      </c>
      <c r="C734" s="153">
        <v>-333566.58</v>
      </c>
    </row>
    <row r="735" spans="1:3">
      <c r="A735" s="239" t="s">
        <v>1567</v>
      </c>
      <c r="C735" s="153">
        <v>0</v>
      </c>
    </row>
    <row r="736" spans="1:3">
      <c r="A736" s="239" t="s">
        <v>1568</v>
      </c>
      <c r="C736" s="153">
        <v>-140909.57999999999</v>
      </c>
    </row>
    <row r="737" spans="1:3">
      <c r="A737" s="239" t="s">
        <v>1569</v>
      </c>
      <c r="C737" s="153">
        <v>-2500</v>
      </c>
    </row>
    <row r="738" spans="1:3">
      <c r="A738" s="239" t="s">
        <v>1570</v>
      </c>
      <c r="C738" s="153">
        <v>0</v>
      </c>
    </row>
    <row r="739" spans="1:3">
      <c r="A739" s="239" t="s">
        <v>1571</v>
      </c>
      <c r="C739" s="153">
        <v>-63293009.32</v>
      </c>
    </row>
    <row r="740" spans="1:3">
      <c r="A740" s="239" t="s">
        <v>1572</v>
      </c>
      <c r="C740" s="153">
        <v>-63769985.479999997</v>
      </c>
    </row>
    <row r="741" spans="1:3">
      <c r="A741" s="239" t="s">
        <v>1573</v>
      </c>
    </row>
    <row r="742" spans="1:3">
      <c r="A742" s="239" t="s">
        <v>1574</v>
      </c>
      <c r="C742" s="153">
        <v>385.73</v>
      </c>
    </row>
    <row r="743" spans="1:3">
      <c r="A743" s="239" t="s">
        <v>1575</v>
      </c>
      <c r="C743" s="153">
        <v>27652903.219999999</v>
      </c>
    </row>
    <row r="744" spans="1:3">
      <c r="A744" s="239" t="s">
        <v>1576</v>
      </c>
      <c r="C744" s="153">
        <v>27653288.949999999</v>
      </c>
    </row>
    <row r="745" spans="1:3">
      <c r="A745" s="239" t="s">
        <v>1577</v>
      </c>
    </row>
    <row r="746" spans="1:3">
      <c r="A746" s="239" t="s">
        <v>1578</v>
      </c>
      <c r="C746" s="153">
        <v>0</v>
      </c>
    </row>
    <row r="747" spans="1:3">
      <c r="A747" s="239" t="s">
        <v>1579</v>
      </c>
      <c r="C747" s="153">
        <v>0</v>
      </c>
    </row>
    <row r="748" spans="1:3">
      <c r="A748" s="239" t="s">
        <v>1580</v>
      </c>
      <c r="C748" s="153">
        <v>568253.47</v>
      </c>
    </row>
    <row r="749" spans="1:3">
      <c r="A749" s="239" t="s">
        <v>1581</v>
      </c>
      <c r="C749" s="153">
        <v>568253.47</v>
      </c>
    </row>
    <row r="750" spans="1:3">
      <c r="A750" s="239" t="s">
        <v>1582</v>
      </c>
    </row>
    <row r="751" spans="1:3">
      <c r="A751" s="239" t="s">
        <v>1583</v>
      </c>
      <c r="C751" s="153">
        <v>-350741.31</v>
      </c>
    </row>
    <row r="752" spans="1:3">
      <c r="A752" s="239" t="s">
        <v>1584</v>
      </c>
      <c r="C752" s="153">
        <v>-19315178.949999999</v>
      </c>
    </row>
    <row r="753" spans="1:3">
      <c r="A753" s="239" t="s">
        <v>1585</v>
      </c>
      <c r="C753" s="153">
        <v>-201392.03999999899</v>
      </c>
    </row>
    <row r="754" spans="1:3">
      <c r="A754" s="239" t="s">
        <v>1586</v>
      </c>
      <c r="C754" s="153">
        <v>-1068709.93</v>
      </c>
    </row>
    <row r="755" spans="1:3">
      <c r="A755" s="239" t="s">
        <v>1587</v>
      </c>
      <c r="C755" s="153">
        <v>-20936022.23</v>
      </c>
    </row>
    <row r="756" spans="1:3">
      <c r="A756" s="239" t="s">
        <v>1588</v>
      </c>
    </row>
    <row r="757" spans="1:3">
      <c r="A757" s="239" t="s">
        <v>1589</v>
      </c>
      <c r="C757" s="153">
        <v>-15073410.550000001</v>
      </c>
    </row>
    <row r="758" spans="1:3">
      <c r="A758" s="239" t="s">
        <v>1590</v>
      </c>
      <c r="C758" s="153">
        <v>0</v>
      </c>
    </row>
    <row r="759" spans="1:3">
      <c r="A759" s="239" t="s">
        <v>1591</v>
      </c>
      <c r="C759" s="153">
        <v>-15073410.550000001</v>
      </c>
    </row>
    <row r="760" spans="1:3">
      <c r="A760" s="239" t="s">
        <v>1592</v>
      </c>
    </row>
    <row r="761" spans="1:3">
      <c r="A761" s="239" t="s">
        <v>1593</v>
      </c>
      <c r="C761" s="153">
        <v>1.4210854715202E-11</v>
      </c>
    </row>
    <row r="762" spans="1:3">
      <c r="A762" s="239" t="s">
        <v>1594</v>
      </c>
      <c r="C762" s="153">
        <v>-1935298.66</v>
      </c>
    </row>
    <row r="763" spans="1:3">
      <c r="A763" s="239" t="s">
        <v>1595</v>
      </c>
      <c r="C763" s="153">
        <v>-2602018.44</v>
      </c>
    </row>
    <row r="764" spans="1:3">
      <c r="A764" s="239" t="s">
        <v>1596</v>
      </c>
      <c r="C764" s="153">
        <v>0</v>
      </c>
    </row>
    <row r="765" spans="1:3">
      <c r="A765" s="239" t="s">
        <v>1597</v>
      </c>
      <c r="C765" s="153">
        <v>-4190464.21999999</v>
      </c>
    </row>
    <row r="766" spans="1:3">
      <c r="A766" s="239" t="s">
        <v>1598</v>
      </c>
      <c r="C766" s="153">
        <v>584993.09999999905</v>
      </c>
    </row>
    <row r="767" spans="1:3">
      <c r="A767" s="239" t="s">
        <v>1599</v>
      </c>
      <c r="C767" s="153">
        <v>-34899.560000003599</v>
      </c>
    </row>
    <row r="768" spans="1:3">
      <c r="A768" s="239" t="s">
        <v>1600</v>
      </c>
      <c r="C768" s="153">
        <v>0</v>
      </c>
    </row>
    <row r="769" spans="1:3">
      <c r="A769" s="239" t="s">
        <v>1601</v>
      </c>
      <c r="C769" s="153">
        <v>0</v>
      </c>
    </row>
    <row r="770" spans="1:3">
      <c r="A770" s="239" t="s">
        <v>1602</v>
      </c>
      <c r="C770" s="153">
        <v>0</v>
      </c>
    </row>
    <row r="771" spans="1:3">
      <c r="A771" s="239" t="s">
        <v>1603</v>
      </c>
      <c r="C771" s="153">
        <v>0</v>
      </c>
    </row>
    <row r="772" spans="1:3">
      <c r="A772" s="239" t="s">
        <v>1604</v>
      </c>
      <c r="C772" s="153">
        <v>-1429924.20999999</v>
      </c>
    </row>
    <row r="773" spans="1:3">
      <c r="A773" s="239" t="s">
        <v>1605</v>
      </c>
      <c r="C773" s="153">
        <v>-9607611.9900000002</v>
      </c>
    </row>
    <row r="774" spans="1:3">
      <c r="A774" s="239" t="s">
        <v>1606</v>
      </c>
    </row>
    <row r="775" spans="1:3">
      <c r="A775" s="239" t="s">
        <v>1607</v>
      </c>
      <c r="C775" s="153">
        <v>-1784947.99999999</v>
      </c>
    </row>
    <row r="776" spans="1:3">
      <c r="A776" s="239" t="s">
        <v>1608</v>
      </c>
      <c r="C776" s="153">
        <v>0</v>
      </c>
    </row>
    <row r="777" spans="1:3">
      <c r="A777" s="239" t="s">
        <v>1609</v>
      </c>
      <c r="C777" s="153">
        <v>0</v>
      </c>
    </row>
    <row r="778" spans="1:3">
      <c r="A778" s="239" t="s">
        <v>1610</v>
      </c>
      <c r="C778" s="153">
        <v>-1784947.99999999</v>
      </c>
    </row>
    <row r="779" spans="1:3">
      <c r="A779" s="239" t="s">
        <v>1611</v>
      </c>
    </row>
    <row r="780" spans="1:3">
      <c r="A780" s="239" t="s">
        <v>1612</v>
      </c>
      <c r="C780" s="153">
        <v>336687.35000000102</v>
      </c>
    </row>
    <row r="781" spans="1:3">
      <c r="A781" s="239" t="s">
        <v>1613</v>
      </c>
      <c r="C781" s="153">
        <v>0</v>
      </c>
    </row>
    <row r="782" spans="1:3">
      <c r="A782" s="239" t="s">
        <v>1614</v>
      </c>
      <c r="C782" s="153">
        <v>336687.35000000102</v>
      </c>
    </row>
    <row r="783" spans="1:3">
      <c r="A783" s="241" t="s">
        <v>1615</v>
      </c>
      <c r="C783" s="153">
        <v>-82613748.480000004</v>
      </c>
    </row>
    <row r="784" spans="1:3" ht="10.8" thickBot="1">
      <c r="A784" s="240" t="s">
        <v>1616</v>
      </c>
    </row>
    <row r="785" spans="1:3">
      <c r="A785" s="239" t="s">
        <v>1617</v>
      </c>
      <c r="C785" s="153">
        <v>9984.24</v>
      </c>
    </row>
    <row r="786" spans="1:3">
      <c r="A786" s="239" t="s">
        <v>1618</v>
      </c>
      <c r="C786" s="153">
        <v>0</v>
      </c>
    </row>
    <row r="787" spans="1:3">
      <c r="A787" s="239" t="s">
        <v>1619</v>
      </c>
      <c r="C787" s="153">
        <v>-154.72999999999999</v>
      </c>
    </row>
    <row r="788" spans="1:3">
      <c r="A788" s="239" t="s">
        <v>1620</v>
      </c>
      <c r="C788" s="153">
        <v>8903840.5999999996</v>
      </c>
    </row>
    <row r="789" spans="1:3">
      <c r="A789" s="239" t="s">
        <v>1621</v>
      </c>
      <c r="C789" s="153">
        <v>19391.559999999899</v>
      </c>
    </row>
    <row r="790" spans="1:3">
      <c r="A790" s="239" t="s">
        <v>1622</v>
      </c>
      <c r="C790" s="153">
        <v>778707.36</v>
      </c>
    </row>
    <row r="791" spans="1:3">
      <c r="A791" s="239" t="s">
        <v>1623</v>
      </c>
      <c r="C791" s="153">
        <v>5029951.97</v>
      </c>
    </row>
    <row r="792" spans="1:3">
      <c r="A792" s="239" t="s">
        <v>1624</v>
      </c>
      <c r="C792" s="153">
        <v>813197.82999999903</v>
      </c>
    </row>
    <row r="793" spans="1:3">
      <c r="A793" s="239" t="s">
        <v>1625</v>
      </c>
      <c r="C793" s="153">
        <v>87004.409999999902</v>
      </c>
    </row>
    <row r="794" spans="1:3">
      <c r="A794" s="239" t="s">
        <v>1626</v>
      </c>
      <c r="C794" s="153">
        <v>4106244.36</v>
      </c>
    </row>
    <row r="795" spans="1:3">
      <c r="A795" s="239" t="s">
        <v>1627</v>
      </c>
      <c r="C795" s="153">
        <v>0</v>
      </c>
    </row>
    <row r="796" spans="1:3">
      <c r="A796" s="239" t="s">
        <v>1628</v>
      </c>
      <c r="C796" s="153">
        <v>0</v>
      </c>
    </row>
    <row r="797" spans="1:3">
      <c r="A797" s="239" t="s">
        <v>1629</v>
      </c>
      <c r="C797" s="153">
        <v>0</v>
      </c>
    </row>
    <row r="798" spans="1:3">
      <c r="A798" s="239" t="s">
        <v>1630</v>
      </c>
      <c r="C798" s="153">
        <v>3848084.4399999902</v>
      </c>
    </row>
    <row r="799" spans="1:3">
      <c r="A799" s="239" t="s">
        <v>1631</v>
      </c>
      <c r="C799" s="153">
        <v>0</v>
      </c>
    </row>
    <row r="800" spans="1:3">
      <c r="A800" s="239" t="s">
        <v>1632</v>
      </c>
      <c r="C800" s="153">
        <v>0</v>
      </c>
    </row>
    <row r="801" spans="1:3">
      <c r="A801" s="239" t="s">
        <v>1633</v>
      </c>
      <c r="C801" s="153">
        <v>0.180000000455038</v>
      </c>
    </row>
    <row r="802" spans="1:3">
      <c r="A802" s="239" t="s">
        <v>1634</v>
      </c>
      <c r="C802" s="153">
        <v>0</v>
      </c>
    </row>
    <row r="803" spans="1:3">
      <c r="A803" s="239" t="s">
        <v>1635</v>
      </c>
      <c r="C803" s="153">
        <v>0</v>
      </c>
    </row>
    <row r="804" spans="1:3">
      <c r="A804" s="239" t="s">
        <v>1636</v>
      </c>
      <c r="C804" s="153">
        <v>0</v>
      </c>
    </row>
    <row r="805" spans="1:3">
      <c r="A805" s="239" t="s">
        <v>1637</v>
      </c>
      <c r="C805" s="153">
        <v>0</v>
      </c>
    </row>
    <row r="806" spans="1:3">
      <c r="A806" s="239" t="s">
        <v>1638</v>
      </c>
      <c r="C806" s="153">
        <v>-1345354.4199999899</v>
      </c>
    </row>
    <row r="807" spans="1:3">
      <c r="A807" s="239" t="s">
        <v>1639</v>
      </c>
      <c r="C807" s="153">
        <v>0</v>
      </c>
    </row>
    <row r="808" spans="1:3">
      <c r="A808" s="241" t="s">
        <v>1640</v>
      </c>
      <c r="C808" s="153">
        <v>22250897.800000001</v>
      </c>
    </row>
    <row r="809" spans="1:3" ht="10.8" thickBot="1">
      <c r="A809" s="240" t="s">
        <v>1641</v>
      </c>
    </row>
    <row r="810" spans="1:3">
      <c r="A810" s="239" t="s">
        <v>1642</v>
      </c>
      <c r="C810" s="153">
        <v>0</v>
      </c>
    </row>
    <row r="811" spans="1:3">
      <c r="A811" s="239" t="s">
        <v>1643</v>
      </c>
      <c r="C811" s="153">
        <v>277776</v>
      </c>
    </row>
    <row r="812" spans="1:3">
      <c r="A812" s="239" t="s">
        <v>1644</v>
      </c>
      <c r="C812" s="153">
        <v>0</v>
      </c>
    </row>
    <row r="813" spans="1:3">
      <c r="A813" s="239" t="s">
        <v>1645</v>
      </c>
      <c r="C813" s="153">
        <v>277776</v>
      </c>
    </row>
    <row r="814" spans="1:3">
      <c r="A814" s="239" t="s">
        <v>1646</v>
      </c>
    </row>
    <row r="815" spans="1:3">
      <c r="A815" s="241" t="s">
        <v>1647</v>
      </c>
      <c r="C815" s="153">
        <v>-60085074.679999903</v>
      </c>
    </row>
    <row r="816" spans="1:3" ht="10.8" thickBot="1">
      <c r="A816" s="240" t="s">
        <v>1648</v>
      </c>
    </row>
    <row r="817" spans="1:3">
      <c r="A817" s="241" t="s">
        <v>1649</v>
      </c>
    </row>
    <row r="818" spans="1:3">
      <c r="A818" s="239" t="s">
        <v>1650</v>
      </c>
      <c r="C818" s="153">
        <v>1497575.94</v>
      </c>
    </row>
    <row r="819" spans="1:3">
      <c r="A819" s="239" t="s">
        <v>1651</v>
      </c>
      <c r="C819" s="153">
        <v>5454286.9400000004</v>
      </c>
    </row>
    <row r="820" spans="1:3">
      <c r="A820" s="239" t="s">
        <v>1652</v>
      </c>
      <c r="C820" s="153">
        <v>0</v>
      </c>
    </row>
    <row r="821" spans="1:3">
      <c r="A821" s="239" t="s">
        <v>1653</v>
      </c>
      <c r="C821" s="153">
        <v>-782973.35</v>
      </c>
    </row>
    <row r="822" spans="1:3">
      <c r="A822" s="239" t="s">
        <v>1654</v>
      </c>
      <c r="C822" s="153">
        <v>0</v>
      </c>
    </row>
    <row r="823" spans="1:3">
      <c r="A823" s="239" t="s">
        <v>1655</v>
      </c>
      <c r="C823" s="153">
        <v>-205064.48</v>
      </c>
    </row>
    <row r="824" spans="1:3">
      <c r="A824" s="239" t="s">
        <v>1656</v>
      </c>
      <c r="C824" s="153">
        <v>5963825.0499999998</v>
      </c>
    </row>
    <row r="825" spans="1:3">
      <c r="A825" s="241" t="s">
        <v>1657</v>
      </c>
    </row>
    <row r="826" spans="1:3">
      <c r="A826" s="239" t="s">
        <v>1658</v>
      </c>
      <c r="C826" s="153">
        <v>1425331.85</v>
      </c>
    </row>
    <row r="827" spans="1:3">
      <c r="A827" s="239" t="s">
        <v>1659</v>
      </c>
      <c r="C827" s="153">
        <v>128453.71</v>
      </c>
    </row>
    <row r="828" spans="1:3">
      <c r="A828" s="239" t="s">
        <v>1660</v>
      </c>
      <c r="C828" s="153">
        <v>395027.73</v>
      </c>
    </row>
    <row r="829" spans="1:3">
      <c r="A829" s="239" t="s">
        <v>1661</v>
      </c>
      <c r="C829" s="153">
        <v>35600.68</v>
      </c>
    </row>
    <row r="830" spans="1:3">
      <c r="A830" s="239" t="s">
        <v>1662</v>
      </c>
      <c r="C830" s="153">
        <v>-331439.98</v>
      </c>
    </row>
    <row r="831" spans="1:3">
      <c r="A831" s="239" t="s">
        <v>1663</v>
      </c>
      <c r="C831" s="153">
        <v>-235166.62</v>
      </c>
    </row>
    <row r="832" spans="1:3">
      <c r="A832" s="239" t="s">
        <v>1664</v>
      </c>
      <c r="C832" s="153">
        <v>-91857.899999999907</v>
      </c>
    </row>
    <row r="833" spans="1:3">
      <c r="A833" s="239" t="s">
        <v>1665</v>
      </c>
      <c r="C833" s="153">
        <v>-65175.9399999999</v>
      </c>
    </row>
    <row r="834" spans="1:3">
      <c r="A834" s="239" t="s">
        <v>1666</v>
      </c>
      <c r="C834" s="153">
        <v>1260773.53</v>
      </c>
    </row>
    <row r="835" spans="1:3">
      <c r="A835" s="241" t="s">
        <v>1667</v>
      </c>
      <c r="C835" s="153">
        <v>7224598.5800000001</v>
      </c>
    </row>
    <row r="836" spans="1:3">
      <c r="A836" s="241" t="s">
        <v>1668</v>
      </c>
      <c r="C836" s="153">
        <v>-52860476.099999897</v>
      </c>
    </row>
    <row r="837" spans="1:3">
      <c r="A837" s="239" t="s">
        <v>1669</v>
      </c>
    </row>
    <row r="838" spans="1:3">
      <c r="A838" s="241" t="s">
        <v>1670</v>
      </c>
      <c r="C838" s="153">
        <v>-1418613471.5599999</v>
      </c>
    </row>
    <row r="839" spans="1:3">
      <c r="A839" s="239" t="s">
        <v>1671</v>
      </c>
    </row>
    <row r="840" spans="1:3" ht="10.8" thickBot="1">
      <c r="A840" s="240" t="s">
        <v>1672</v>
      </c>
    </row>
    <row r="841" spans="1:3">
      <c r="A841" s="239" t="s">
        <v>1673</v>
      </c>
    </row>
    <row r="842" spans="1:3">
      <c r="A842" s="239" t="s">
        <v>1674</v>
      </c>
      <c r="C842" s="153">
        <v>0</v>
      </c>
    </row>
    <row r="843" spans="1:3">
      <c r="A843" s="239" t="s">
        <v>1675</v>
      </c>
      <c r="C843" s="153">
        <v>18719965.039999999</v>
      </c>
    </row>
    <row r="844" spans="1:3">
      <c r="A844" s="239" t="s">
        <v>1676</v>
      </c>
      <c r="C844" s="153">
        <v>382516749.42999899</v>
      </c>
    </row>
    <row r="845" spans="1:3">
      <c r="A845" s="239" t="s">
        <v>1677</v>
      </c>
      <c r="C845" s="153">
        <v>401236714.47000003</v>
      </c>
    </row>
    <row r="846" spans="1:3">
      <c r="A846" s="239" t="s">
        <v>1678</v>
      </c>
    </row>
    <row r="847" spans="1:3">
      <c r="A847" s="239" t="s">
        <v>1679</v>
      </c>
      <c r="C847" s="153">
        <v>1007596.22</v>
      </c>
    </row>
    <row r="848" spans="1:3">
      <c r="A848" s="239" t="s">
        <v>1680</v>
      </c>
      <c r="C848" s="153">
        <v>5220247.73999999</v>
      </c>
    </row>
    <row r="849" spans="1:3">
      <c r="A849" s="239" t="s">
        <v>1681</v>
      </c>
      <c r="C849" s="153">
        <v>774314.95</v>
      </c>
    </row>
    <row r="850" spans="1:3">
      <c r="A850" s="239" t="s">
        <v>1682</v>
      </c>
      <c r="C850" s="153">
        <v>612577.24</v>
      </c>
    </row>
    <row r="851" spans="1:3">
      <c r="A851" s="239" t="s">
        <v>1683</v>
      </c>
      <c r="C851" s="153">
        <v>7614736.1499999901</v>
      </c>
    </row>
    <row r="852" spans="1:3">
      <c r="A852" s="239" t="s">
        <v>1684</v>
      </c>
    </row>
    <row r="853" spans="1:3">
      <c r="A853" s="239" t="s">
        <v>1685</v>
      </c>
      <c r="C853" s="153">
        <v>42122851.340000004</v>
      </c>
    </row>
    <row r="854" spans="1:3">
      <c r="A854" s="239" t="s">
        <v>1686</v>
      </c>
      <c r="C854" s="153">
        <v>0</v>
      </c>
    </row>
    <row r="855" spans="1:3">
      <c r="A855" s="239" t="s">
        <v>1687</v>
      </c>
      <c r="C855" s="153">
        <v>42122851.340000004</v>
      </c>
    </row>
    <row r="856" spans="1:3">
      <c r="A856" s="239" t="s">
        <v>1688</v>
      </c>
    </row>
    <row r="857" spans="1:3">
      <c r="A857" s="239" t="s">
        <v>1689</v>
      </c>
      <c r="C857" s="153">
        <v>8.77</v>
      </c>
    </row>
    <row r="858" spans="1:3">
      <c r="A858" s="239" t="s">
        <v>1690</v>
      </c>
      <c r="C858" s="153">
        <v>0</v>
      </c>
    </row>
    <row r="859" spans="1:3">
      <c r="A859" s="239" t="s">
        <v>1691</v>
      </c>
      <c r="C859" s="153">
        <v>0</v>
      </c>
    </row>
    <row r="860" spans="1:3">
      <c r="A860" s="239" t="s">
        <v>1692</v>
      </c>
      <c r="C860" s="153">
        <v>387582.64999999898</v>
      </c>
    </row>
    <row r="861" spans="1:3">
      <c r="A861" s="239" t="s">
        <v>1693</v>
      </c>
      <c r="C861" s="153">
        <v>0</v>
      </c>
    </row>
    <row r="862" spans="1:3">
      <c r="A862" s="239" t="s">
        <v>1694</v>
      </c>
      <c r="C862" s="153">
        <v>5307102.32</v>
      </c>
    </row>
    <row r="863" spans="1:3">
      <c r="A863" s="239" t="s">
        <v>1695</v>
      </c>
      <c r="C863" s="153">
        <v>-50945234.869999997</v>
      </c>
    </row>
    <row r="864" spans="1:3">
      <c r="A864" s="239" t="s">
        <v>1696</v>
      </c>
      <c r="C864" s="153">
        <v>0</v>
      </c>
    </row>
    <row r="865" spans="1:6">
      <c r="A865" s="239" t="s">
        <v>1697</v>
      </c>
      <c r="C865" s="153">
        <v>0</v>
      </c>
    </row>
    <row r="866" spans="1:6">
      <c r="A866" s="239" t="s">
        <v>1698</v>
      </c>
      <c r="C866" s="153">
        <v>0</v>
      </c>
    </row>
    <row r="867" spans="1:6">
      <c r="A867" s="239" t="s">
        <v>1699</v>
      </c>
      <c r="C867" s="153">
        <v>2041111.29999999</v>
      </c>
    </row>
    <row r="868" spans="1:6">
      <c r="A868" s="239" t="s">
        <v>1700</v>
      </c>
      <c r="C868" s="153">
        <v>0</v>
      </c>
    </row>
    <row r="869" spans="1:6">
      <c r="A869" s="239" t="s">
        <v>1701</v>
      </c>
      <c r="C869" s="153">
        <v>-43209429.829999998</v>
      </c>
    </row>
    <row r="870" spans="1:6">
      <c r="A870" s="239" t="s">
        <v>1702</v>
      </c>
      <c r="C870" s="153">
        <v>407764872.13</v>
      </c>
    </row>
    <row r="871" spans="1:6">
      <c r="A871" s="239" t="s">
        <v>1703</v>
      </c>
    </row>
    <row r="872" spans="1:6">
      <c r="A872" s="239" t="s">
        <v>1704</v>
      </c>
      <c r="C872" s="153">
        <v>-5734061.5599999996</v>
      </c>
    </row>
    <row r="873" spans="1:6">
      <c r="A873" s="239" t="s">
        <v>1705</v>
      </c>
      <c r="C873" s="153">
        <v>0</v>
      </c>
    </row>
    <row r="874" spans="1:6">
      <c r="A874" s="239" t="s">
        <v>1706</v>
      </c>
      <c r="C874" s="153">
        <v>-5734061.5599999996</v>
      </c>
    </row>
    <row r="875" spans="1:6">
      <c r="A875" s="239" t="s">
        <v>1707</v>
      </c>
      <c r="C875" s="153">
        <v>402030810.56999999</v>
      </c>
    </row>
    <row r="876" spans="1:6">
      <c r="A876" s="239" t="s">
        <v>1708</v>
      </c>
    </row>
    <row r="877" spans="1:6" ht="13.2">
      <c r="A877" s="241" t="s">
        <v>1709</v>
      </c>
      <c r="C877" s="153">
        <v>-1016582660.99</v>
      </c>
      <c r="E877" s="214">
        <v>1016433580.14</v>
      </c>
      <c r="F877" s="153">
        <f>C877+E877</f>
        <v>-149080.85000002384</v>
      </c>
    </row>
    <row r="878" spans="1:6" ht="10.8" thickBot="1">
      <c r="A878" s="242" t="s">
        <v>1710</v>
      </c>
    </row>
    <row r="879" spans="1:6">
      <c r="A879" s="239" t="s">
        <v>1711</v>
      </c>
      <c r="C879" s="153">
        <v>0</v>
      </c>
    </row>
    <row r="880" spans="1:6">
      <c r="A880" s="239" t="s">
        <v>1712</v>
      </c>
      <c r="C880" s="153">
        <v>0</v>
      </c>
    </row>
    <row r="881" spans="1:3">
      <c r="A881" s="239" t="s">
        <v>1713</v>
      </c>
      <c r="C881" s="153">
        <v>0</v>
      </c>
    </row>
    <row r="882" spans="1:3">
      <c r="A882" s="239" t="s">
        <v>1714</v>
      </c>
      <c r="C882" s="153">
        <v>0</v>
      </c>
    </row>
    <row r="883" spans="1:3">
      <c r="A883" s="239" t="s">
        <v>1715</v>
      </c>
      <c r="C883" s="153">
        <v>0</v>
      </c>
    </row>
    <row r="884" spans="1:3">
      <c r="A884" s="239" t="s">
        <v>1716</v>
      </c>
      <c r="C884" s="153">
        <v>0</v>
      </c>
    </row>
    <row r="885" spans="1:3">
      <c r="A885" s="239" t="s">
        <v>1717</v>
      </c>
      <c r="C885" s="153">
        <v>0</v>
      </c>
    </row>
    <row r="886" spans="1:3">
      <c r="A886" s="239" t="s">
        <v>1718</v>
      </c>
      <c r="C886" s="153">
        <v>0</v>
      </c>
    </row>
    <row r="887" spans="1:3">
      <c r="A887" s="239" t="s">
        <v>1719</v>
      </c>
      <c r="C887" s="153">
        <v>0</v>
      </c>
    </row>
    <row r="888" spans="1:3">
      <c r="A888" s="239" t="s">
        <v>1720</v>
      </c>
      <c r="C888" s="153">
        <v>0</v>
      </c>
    </row>
    <row r="889" spans="1:3">
      <c r="A889" s="239" t="s">
        <v>1721</v>
      </c>
      <c r="C889" s="153">
        <v>0</v>
      </c>
    </row>
    <row r="890" spans="1:3">
      <c r="A890" s="239" t="s">
        <v>1722</v>
      </c>
      <c r="C890" s="153">
        <v>0</v>
      </c>
    </row>
    <row r="891" spans="1:3">
      <c r="A891" s="239" t="s">
        <v>1723</v>
      </c>
      <c r="C891" s="153">
        <v>0</v>
      </c>
    </row>
    <row r="892" spans="1:3">
      <c r="A892" s="239" t="s">
        <v>1724</v>
      </c>
      <c r="C892" s="153">
        <v>149082</v>
      </c>
    </row>
    <row r="893" spans="1:3">
      <c r="A893" s="239" t="s">
        <v>1725</v>
      </c>
      <c r="C893" s="153">
        <v>149082</v>
      </c>
    </row>
    <row r="894" spans="1:3">
      <c r="A894" s="239" t="s">
        <v>1726</v>
      </c>
    </row>
    <row r="895" spans="1:3">
      <c r="A895" s="241" t="s">
        <v>1727</v>
      </c>
      <c r="C895" s="153">
        <v>-1016433578.99</v>
      </c>
    </row>
    <row r="896" spans="1:3">
      <c r="A896" s="239" t="s">
        <v>1728</v>
      </c>
      <c r="C896" s="153">
        <v>0</v>
      </c>
    </row>
    <row r="897" spans="1:3">
      <c r="A897" s="239" t="s">
        <v>1729</v>
      </c>
      <c r="C897" s="153">
        <v>-1016433578.99</v>
      </c>
    </row>
    <row r="898" spans="1:3">
      <c r="A898" s="239" t="s">
        <v>1730</v>
      </c>
    </row>
    <row r="899" spans="1:3" ht="10.8" thickBot="1">
      <c r="A899" s="240" t="s">
        <v>1731</v>
      </c>
    </row>
    <row r="900" spans="1:3">
      <c r="A900" s="239" t="s">
        <v>1732</v>
      </c>
      <c r="C900" s="153">
        <v>-6900149303.2700005</v>
      </c>
    </row>
    <row r="901" spans="1:3">
      <c r="A901" s="239" t="s">
        <v>1733</v>
      </c>
      <c r="C901" s="153">
        <v>965955135.96000004</v>
      </c>
    </row>
    <row r="902" spans="1:3">
      <c r="A902" s="239" t="s">
        <v>1734</v>
      </c>
      <c r="C902" s="153">
        <v>3005705197.1199999</v>
      </c>
    </row>
    <row r="903" spans="1:3">
      <c r="A903" s="239" t="s">
        <v>1735</v>
      </c>
      <c r="C903" s="153">
        <v>829612771.33999896</v>
      </c>
    </row>
    <row r="904" spans="1:3">
      <c r="A904" s="239" t="s">
        <v>1736</v>
      </c>
      <c r="C904" s="153">
        <v>89306.74</v>
      </c>
    </row>
    <row r="905" spans="1:3">
      <c r="A905" s="239" t="s">
        <v>1737</v>
      </c>
      <c r="C905" s="153">
        <v>479388060.50999999</v>
      </c>
    </row>
    <row r="906" spans="1:3">
      <c r="A906" s="239" t="s">
        <v>1738</v>
      </c>
      <c r="C906" s="153">
        <v>344165098.56999999</v>
      </c>
    </row>
    <row r="907" spans="1:3">
      <c r="A907" s="239" t="s">
        <v>1739</v>
      </c>
      <c r="C907" s="153">
        <v>-90077967.429999903</v>
      </c>
    </row>
    <row r="908" spans="1:3">
      <c r="A908" s="239" t="s">
        <v>1740</v>
      </c>
      <c r="C908" s="153">
        <v>-441295</v>
      </c>
    </row>
    <row r="909" spans="1:3">
      <c r="A909" s="239" t="s">
        <v>1741</v>
      </c>
      <c r="C909" s="153">
        <v>-1365752995.45999</v>
      </c>
    </row>
    <row r="910" spans="1:3">
      <c r="A910" s="239" t="s">
        <v>1742</v>
      </c>
      <c r="C910" s="153">
        <v>-1365752995.46</v>
      </c>
    </row>
    <row r="911" spans="1:3">
      <c r="A911" s="239" t="s">
        <v>1743</v>
      </c>
      <c r="C911" s="153">
        <v>1.21508492156863E-6</v>
      </c>
    </row>
    <row r="912" spans="1:3">
      <c r="A912" s="239" t="s">
        <v>1744</v>
      </c>
    </row>
    <row r="913" spans="1:3" ht="10.8" thickBot="1">
      <c r="A913" s="240" t="s">
        <v>1745</v>
      </c>
    </row>
    <row r="914" spans="1:3">
      <c r="A914" s="239" t="s">
        <v>1746</v>
      </c>
      <c r="C914" s="153">
        <v>-1418613471.5599999</v>
      </c>
    </row>
    <row r="915" spans="1:3">
      <c r="A915" s="239" t="s">
        <v>1747</v>
      </c>
      <c r="C915" s="153">
        <v>-5734061.5599999996</v>
      </c>
    </row>
    <row r="916" spans="1:3">
      <c r="A916" s="239" t="s">
        <v>1748</v>
      </c>
      <c r="C916" s="153">
        <v>260870434.72</v>
      </c>
    </row>
    <row r="917" spans="1:3">
      <c r="A917" s="239" t="s">
        <v>1749</v>
      </c>
      <c r="C917" s="153">
        <v>458710107</v>
      </c>
    </row>
    <row r="918" spans="1:3">
      <c r="A918" s="239" t="s">
        <v>1750</v>
      </c>
      <c r="C918" s="153">
        <v>-15073410.550000001</v>
      </c>
    </row>
    <row r="919" spans="1:3">
      <c r="A919" s="239" t="s">
        <v>1751</v>
      </c>
      <c r="C919" s="153">
        <v>-1016433578.99</v>
      </c>
    </row>
    <row r="920" spans="1:3">
      <c r="A920" s="239" t="s">
        <v>1752</v>
      </c>
    </row>
    <row r="921" spans="1:3" ht="10.8" thickBot="1">
      <c r="A921" s="242" t="s">
        <v>1753</v>
      </c>
    </row>
    <row r="922" spans="1:3">
      <c r="A922" s="239" t="s">
        <v>1754</v>
      </c>
      <c r="C922" s="153">
        <v>-6678297936.0993099</v>
      </c>
    </row>
    <row r="923" spans="1:3">
      <c r="A923" s="239" t="s">
        <v>1755</v>
      </c>
      <c r="C923" s="153">
        <v>0</v>
      </c>
    </row>
    <row r="924" spans="1:3">
      <c r="A924" s="239" t="s">
        <v>1756</v>
      </c>
      <c r="C924" s="153">
        <v>0</v>
      </c>
    </row>
    <row r="925" spans="1:3">
      <c r="A925" s="239" t="s">
        <v>1757</v>
      </c>
      <c r="C925" s="153">
        <v>0</v>
      </c>
    </row>
    <row r="926" spans="1:3">
      <c r="A926" s="239" t="s">
        <v>1758</v>
      </c>
      <c r="C926" s="153">
        <v>0</v>
      </c>
    </row>
    <row r="927" spans="1:3">
      <c r="A927" s="239" t="s">
        <v>1759</v>
      </c>
      <c r="C927" s="153">
        <v>0</v>
      </c>
    </row>
    <row r="928" spans="1:3">
      <c r="A928" s="239" t="s">
        <v>1760</v>
      </c>
      <c r="C928" s="153">
        <v>0</v>
      </c>
    </row>
    <row r="929" spans="1:3">
      <c r="A929" s="239" t="s">
        <v>1761</v>
      </c>
    </row>
    <row r="930" spans="1:3" ht="10.8" thickBot="1">
      <c r="A930" s="242" t="s">
        <v>1762</v>
      </c>
    </row>
    <row r="931" spans="1:3">
      <c r="A931" s="239" t="s">
        <v>1763</v>
      </c>
      <c r="C931" s="153">
        <v>157340290.5</v>
      </c>
    </row>
    <row r="932" spans="1:3">
      <c r="A932" s="239" t="s">
        <v>1764</v>
      </c>
      <c r="C932" s="153">
        <v>43636308.530000001</v>
      </c>
    </row>
    <row r="933" spans="1:3">
      <c r="A933" s="239" t="s">
        <v>1765</v>
      </c>
      <c r="C933" s="153">
        <v>137591285.63999999</v>
      </c>
    </row>
    <row r="934" spans="1:3">
      <c r="A934" s="239" t="s">
        <v>1766</v>
      </c>
      <c r="C934" s="153">
        <v>0</v>
      </c>
    </row>
    <row r="935" spans="1:3">
      <c r="A935" s="239" t="s">
        <v>1767</v>
      </c>
      <c r="C935" s="153">
        <v>93396712.769999996</v>
      </c>
    </row>
    <row r="936" spans="1:3">
      <c r="A936" s="239" t="s">
        <v>1768</v>
      </c>
      <c r="C936" s="153">
        <v>16128582.84</v>
      </c>
    </row>
    <row r="937" spans="1:3">
      <c r="A937" s="239" t="s">
        <v>1769</v>
      </c>
      <c r="C937" s="153">
        <v>7333978.2099999897</v>
      </c>
    </row>
    <row r="938" spans="1:3">
      <c r="A938" s="239" t="s">
        <v>1770</v>
      </c>
      <c r="C938" s="153">
        <v>0</v>
      </c>
    </row>
    <row r="939" spans="1:3">
      <c r="A939" s="239" t="s">
        <v>1771</v>
      </c>
      <c r="C939" s="153">
        <v>576557481.669999</v>
      </c>
    </row>
    <row r="940" spans="1:3">
      <c r="A940" s="239" t="s">
        <v>1772</v>
      </c>
      <c r="C940" s="153">
        <v>1031984640.16</v>
      </c>
    </row>
    <row r="941" spans="1:3">
      <c r="A941" s="239" t="s">
        <v>1773</v>
      </c>
      <c r="C941" s="153">
        <v>3005705197.1199999</v>
      </c>
    </row>
    <row r="942" spans="1:3">
      <c r="A942" s="239" t="s">
        <v>1774</v>
      </c>
      <c r="C942" s="153">
        <v>4037689837.2800002</v>
      </c>
    </row>
    <row r="943" spans="1:3">
      <c r="A943" s="239" t="s">
        <v>1775</v>
      </c>
      <c r="C943" s="153">
        <v>1.1641532182693399E-7</v>
      </c>
    </row>
    <row r="944" spans="1:3">
      <c r="A944" s="239" t="s">
        <v>1776</v>
      </c>
    </row>
    <row r="945" spans="1:3">
      <c r="A945" s="239" t="s">
        <v>1777</v>
      </c>
      <c r="C945" s="153">
        <v>11932827493.620001</v>
      </c>
    </row>
    <row r="946" spans="1:3">
      <c r="A946" s="239" t="s">
        <v>1778</v>
      </c>
      <c r="C946" s="153">
        <v>11932827493.620001</v>
      </c>
    </row>
    <row r="947" spans="1:3" ht="10.8" thickBot="1">
      <c r="A947" s="242" t="s">
        <v>1779</v>
      </c>
    </row>
    <row r="948" spans="1:3">
      <c r="A948" s="239" t="s">
        <v>1780</v>
      </c>
      <c r="C948" s="153">
        <v>829702078.07999897</v>
      </c>
    </row>
    <row r="949" spans="1:3">
      <c r="A949" s="239" t="s">
        <v>1781</v>
      </c>
      <c r="C949" s="153">
        <v>824877436.93586302</v>
      </c>
    </row>
    <row r="950" spans="1:3">
      <c r="A950" s="239" t="s">
        <v>1782</v>
      </c>
      <c r="C950" s="153">
        <v>0</v>
      </c>
    </row>
    <row r="951" spans="1:3">
      <c r="A951" s="239" t="s">
        <v>1783</v>
      </c>
      <c r="C951" s="153">
        <v>0</v>
      </c>
    </row>
    <row r="952" spans="1:3">
      <c r="A952" s="239" t="s">
        <v>1784</v>
      </c>
      <c r="C952" s="153">
        <v>0</v>
      </c>
    </row>
    <row r="953" spans="1:3">
      <c r="A953" s="239" t="s">
        <v>1785</v>
      </c>
      <c r="C953" s="153">
        <v>0</v>
      </c>
    </row>
    <row r="954" spans="1:3">
      <c r="A954" s="239" t="s">
        <v>1786</v>
      </c>
      <c r="C954" s="153">
        <v>0</v>
      </c>
    </row>
    <row r="955" spans="1:3">
      <c r="A955" s="239" t="s">
        <v>1787</v>
      </c>
      <c r="C955" s="153">
        <v>-4824641.1441359101</v>
      </c>
    </row>
    <row r="956" spans="1:3">
      <c r="A956" s="239" t="s">
        <v>1788</v>
      </c>
    </row>
    <row r="957" spans="1:3" ht="10.8" thickBot="1">
      <c r="A957" s="242" t="s">
        <v>1789</v>
      </c>
    </row>
    <row r="958" spans="1:3">
      <c r="A958" s="239" t="s">
        <v>1790</v>
      </c>
      <c r="C958" s="153">
        <v>473329955.27151603</v>
      </c>
    </row>
    <row r="959" spans="1:3">
      <c r="A959" s="239" t="s">
        <v>1791</v>
      </c>
      <c r="C959" s="153">
        <v>479388060.50999999</v>
      </c>
    </row>
    <row r="960" spans="1:3">
      <c r="A960" s="239" t="s">
        <v>1792</v>
      </c>
      <c r="C960" s="153">
        <v>-6058105.2384831402</v>
      </c>
    </row>
    <row r="961" spans="1:3">
      <c r="A961" s="239" t="s">
        <v>1793</v>
      </c>
      <c r="C961" s="153">
        <v>0</v>
      </c>
    </row>
    <row r="962" spans="1:3">
      <c r="A962" s="239" t="s">
        <v>1794</v>
      </c>
      <c r="C962" s="153">
        <v>151375928.28372601</v>
      </c>
    </row>
    <row r="963" spans="1:3">
      <c r="A963" s="239" t="s">
        <v>1795</v>
      </c>
      <c r="C963" s="153">
        <v>158520901.97999999</v>
      </c>
    </row>
    <row r="964" spans="1:3">
      <c r="A964" s="239" t="s">
        <v>1796</v>
      </c>
      <c r="C964" s="153">
        <v>29717590.304910202</v>
      </c>
    </row>
    <row r="965" spans="1:3">
      <c r="A965" s="239" t="s">
        <v>1797</v>
      </c>
    </row>
    <row r="966" spans="1:3" ht="10.8" thickBot="1">
      <c r="A966" s="240" t="s">
        <v>1798</v>
      </c>
    </row>
    <row r="967" spans="1:3" ht="10.8" thickBot="1">
      <c r="A967" s="242" t="s">
        <v>1799</v>
      </c>
    </row>
    <row r="968" spans="1:3">
      <c r="A968" s="239" t="s">
        <v>1800</v>
      </c>
      <c r="C968" s="153">
        <v>401236714.47000003</v>
      </c>
    </row>
    <row r="969" spans="1:3">
      <c r="A969" s="239" t="s">
        <v>1801</v>
      </c>
      <c r="C969" s="153">
        <v>7614736.1499999901</v>
      </c>
    </row>
    <row r="970" spans="1:3">
      <c r="A970" s="239" t="s">
        <v>1802</v>
      </c>
      <c r="C970" s="153">
        <v>408851450.61999899</v>
      </c>
    </row>
    <row r="971" spans="1:3">
      <c r="A971" s="239" t="s">
        <v>1803</v>
      </c>
    </row>
    <row r="972" spans="1:3" ht="10.8" thickBot="1">
      <c r="A972" s="242" t="s">
        <v>1804</v>
      </c>
    </row>
    <row r="973" spans="1:3">
      <c r="A973" s="239" t="s">
        <v>1805</v>
      </c>
      <c r="C973" s="153">
        <v>42122851.340000004</v>
      </c>
    </row>
    <row r="974" spans="1:3">
      <c r="A974" s="239" t="s">
        <v>1806</v>
      </c>
      <c r="C974" s="153">
        <v>-19315178.949999999</v>
      </c>
    </row>
    <row r="975" spans="1:3">
      <c r="A975" s="239" t="s">
        <v>1807</v>
      </c>
    </row>
    <row r="976" spans="1:3" ht="10.8" thickBot="1">
      <c r="A976" s="242" t="s">
        <v>1808</v>
      </c>
    </row>
    <row r="977" spans="1:3">
      <c r="A977" s="239" t="s">
        <v>1809</v>
      </c>
      <c r="C977" s="153">
        <v>2041111.29999999</v>
      </c>
    </row>
    <row r="978" spans="1:3">
      <c r="A978" s="239" t="s">
        <v>1810</v>
      </c>
    </row>
    <row r="979" spans="1:3">
      <c r="A979" s="239" t="s">
        <v>1811</v>
      </c>
      <c r="C979" s="153">
        <v>433700234.30999899</v>
      </c>
    </row>
    <row r="980" spans="1:3">
      <c r="A980" s="239" t="s">
        <v>1812</v>
      </c>
    </row>
    <row r="981" spans="1:3" ht="10.8" thickBot="1">
      <c r="A981" s="242" t="s">
        <v>1813</v>
      </c>
    </row>
    <row r="982" spans="1:3">
      <c r="A982" s="239" t="s">
        <v>1814</v>
      </c>
      <c r="C982" s="153">
        <v>8.77</v>
      </c>
    </row>
    <row r="983" spans="1:3">
      <c r="A983" s="239" t="s">
        <v>1815</v>
      </c>
      <c r="C983" s="153">
        <v>0</v>
      </c>
    </row>
    <row r="984" spans="1:3">
      <c r="A984" s="239" t="s">
        <v>1816</v>
      </c>
      <c r="C984" s="153">
        <v>0</v>
      </c>
    </row>
    <row r="985" spans="1:3">
      <c r="A985" s="239" t="s">
        <v>1817</v>
      </c>
      <c r="C985" s="153">
        <v>5307102.32</v>
      </c>
    </row>
    <row r="986" spans="1:3">
      <c r="A986" s="239" t="s">
        <v>1818</v>
      </c>
      <c r="C986" s="153">
        <v>-50945234.869999997</v>
      </c>
    </row>
    <row r="987" spans="1:3">
      <c r="A987" s="239" t="s">
        <v>1819</v>
      </c>
      <c r="C987" s="153">
        <v>0</v>
      </c>
    </row>
    <row r="988" spans="1:3">
      <c r="A988" s="239" t="s">
        <v>1820</v>
      </c>
      <c r="C988" s="153">
        <v>0</v>
      </c>
    </row>
    <row r="989" spans="1:3">
      <c r="A989" s="239" t="s">
        <v>1821</v>
      </c>
      <c r="C989" s="153">
        <v>-45638123.779999897</v>
      </c>
    </row>
    <row r="990" spans="1:3">
      <c r="A990" s="239" t="s">
        <v>1822</v>
      </c>
      <c r="C990" s="153">
        <v>-5734061.5599999996</v>
      </c>
    </row>
    <row r="991" spans="1:3">
      <c r="A991" s="239" t="s">
        <v>1823</v>
      </c>
      <c r="C991" s="153">
        <v>-51372185.340000004</v>
      </c>
    </row>
    <row r="992" spans="1:3">
      <c r="A992" s="239" t="s">
        <v>1824</v>
      </c>
    </row>
    <row r="993" spans="1:3">
      <c r="A993" s="241" t="s">
        <v>1825</v>
      </c>
      <c r="C993" s="153">
        <v>382328048.97000003</v>
      </c>
    </row>
    <row r="994" spans="1:3">
      <c r="A994" s="241" t="s">
        <v>1826</v>
      </c>
      <c r="C994" s="153">
        <v>402030810.56999999</v>
      </c>
    </row>
    <row r="995" spans="1:3">
      <c r="A995" s="239" t="s">
        <v>1827</v>
      </c>
      <c r="C995" s="153">
        <v>-19315178.949999999</v>
      </c>
    </row>
    <row r="996" spans="1:3">
      <c r="A996" s="239" t="s">
        <v>1828</v>
      </c>
      <c r="C996" s="153">
        <v>-387582.65000003797</v>
      </c>
    </row>
    <row r="997" spans="1:3">
      <c r="A997" s="239" t="s">
        <v>1829</v>
      </c>
    </row>
    <row r="998" spans="1:3" s="154" customFormat="1">
      <c r="A998" s="243" t="s">
        <v>1830</v>
      </c>
    </row>
    <row r="999" spans="1:3">
      <c r="A999" s="239" t="s">
        <v>1831</v>
      </c>
      <c r="C999" s="153">
        <v>-20140961.289999899</v>
      </c>
    </row>
    <row r="1000" spans="1:3">
      <c r="A1000" s="239" t="s">
        <v>1832</v>
      </c>
      <c r="C1000" s="153">
        <v>-65023134.589999899</v>
      </c>
    </row>
    <row r="1001" spans="1:3">
      <c r="A1001" s="239" t="s">
        <v>1833</v>
      </c>
    </row>
    <row r="1002" spans="1:3" s="154" customFormat="1">
      <c r="A1002" s="244" t="s">
        <v>1834</v>
      </c>
      <c r="C1002" s="154">
        <v>1.09857826999803</v>
      </c>
    </row>
    <row r="1003" spans="1:3" s="154" customFormat="1">
      <c r="A1003" s="244" t="s">
        <v>1835</v>
      </c>
      <c r="C1003" s="154">
        <v>-9.8578269998038398E-2</v>
      </c>
    </row>
    <row r="1004" spans="1:3" s="154" customFormat="1">
      <c r="A1004" s="244" t="s">
        <v>1836</v>
      </c>
      <c r="C1004" s="154">
        <v>0.25345000000000001</v>
      </c>
    </row>
    <row r="1005" spans="1:3">
      <c r="A1005" s="239" t="s">
        <v>1837</v>
      </c>
      <c r="C1005" s="153">
        <v>12000</v>
      </c>
    </row>
    <row r="1006" spans="1:3">
      <c r="A1006" s="239" t="s">
        <v>1838</v>
      </c>
    </row>
    <row r="1007" spans="1:3">
      <c r="A1007" s="239" t="s">
        <v>1839</v>
      </c>
      <c r="C1007" s="153">
        <v>115085951.704532</v>
      </c>
    </row>
    <row r="1008" spans="1:3">
      <c r="A1008" s="239" t="s">
        <v>1840</v>
      </c>
      <c r="C1008" s="153">
        <v>198890933.15304101</v>
      </c>
    </row>
    <row r="1009" spans="1:3">
      <c r="A1009" s="239" t="s">
        <v>1841</v>
      </c>
      <c r="C1009" s="153">
        <v>202312000</v>
      </c>
    </row>
    <row r="1010" spans="1:3">
      <c r="A1010" s="239" t="s">
        <v>1842</v>
      </c>
      <c r="C1010" s="153">
        <v>201601000</v>
      </c>
    </row>
    <row r="1011" spans="1:3">
      <c r="A1011" s="239" t="s">
        <v>1843</v>
      </c>
      <c r="C1011" s="153">
        <v>344165098.56999999</v>
      </c>
    </row>
    <row r="1012" spans="1:3">
      <c r="A1012" s="239" t="s">
        <v>1844</v>
      </c>
      <c r="C1012" s="153">
        <v>0</v>
      </c>
    </row>
    <row r="1013" spans="1:3">
      <c r="A1013" s="239" t="s">
        <v>1845</v>
      </c>
      <c r="C1013" s="153">
        <v>344165098.56999999</v>
      </c>
    </row>
    <row r="1014" spans="1:3">
      <c r="A1014" s="239" t="s">
        <v>1846</v>
      </c>
      <c r="C1014" s="153">
        <v>-90077967.429999903</v>
      </c>
    </row>
    <row r="1015" spans="1:3">
      <c r="A1015" s="239" t="s">
        <v>1847</v>
      </c>
      <c r="C1015" s="153">
        <v>344165098.56999999</v>
      </c>
    </row>
    <row r="1016" spans="1:3">
      <c r="A1016" s="239" t="s">
        <v>1848</v>
      </c>
      <c r="C1016" s="153">
        <v>-90077967.429999903</v>
      </c>
    </row>
    <row r="1017" spans="1:3">
      <c r="A1017" s="239" t="s">
        <v>1849</v>
      </c>
    </row>
    <row r="1018" spans="1:3">
      <c r="A1018" s="239" t="s">
        <v>1850</v>
      </c>
      <c r="C1018" s="153">
        <v>-25054832.84</v>
      </c>
    </row>
    <row r="1019" spans="1:3">
      <c r="A1019" s="239" t="s">
        <v>1851</v>
      </c>
    </row>
    <row r="1020" spans="1:3">
      <c r="A1020" s="239" t="s">
        <v>1852</v>
      </c>
      <c r="C1020" s="153">
        <v>-34140309.999999903</v>
      </c>
    </row>
    <row r="1021" spans="1:3">
      <c r="A1021" s="239" t="s">
        <v>1853</v>
      </c>
    </row>
    <row r="1022" spans="1:3">
      <c r="A1022" s="239" t="s">
        <v>1854</v>
      </c>
      <c r="C1022" s="153">
        <v>0</v>
      </c>
    </row>
    <row r="1023" spans="1:3">
      <c r="A1023" s="239" t="s">
        <v>1855</v>
      </c>
      <c r="C1023" s="153">
        <v>0</v>
      </c>
    </row>
    <row r="1024" spans="1:3">
      <c r="A1024" s="239" t="s">
        <v>851</v>
      </c>
    </row>
    <row r="1025" spans="1:3" s="154" customFormat="1">
      <c r="A1025" s="244" t="s">
        <v>1856</v>
      </c>
      <c r="C1025" s="154">
        <v>0.20503744789829301</v>
      </c>
    </row>
    <row r="1026" spans="1:3" s="154" customFormat="1">
      <c r="A1026" s="244" t="s">
        <v>1857</v>
      </c>
      <c r="C1026" s="154">
        <v>0</v>
      </c>
    </row>
    <row r="1027" spans="1:3" s="154" customFormat="1">
      <c r="A1027" s="244" t="s">
        <v>1858</v>
      </c>
      <c r="C1027" s="154">
        <v>0.20503744789829301</v>
      </c>
    </row>
    <row r="1028" spans="1:3">
      <c r="A1028" s="239" t="s">
        <v>852</v>
      </c>
    </row>
    <row r="1029" spans="1:3">
      <c r="A1029" s="239" t="s">
        <v>1859</v>
      </c>
      <c r="C1029" s="153">
        <v>0</v>
      </c>
    </row>
    <row r="1030" spans="1:3">
      <c r="A1030" s="239" t="s">
        <v>1860</v>
      </c>
      <c r="C1030" s="153">
        <v>0</v>
      </c>
    </row>
    <row r="1031" spans="1:3">
      <c r="A1031" s="239" t="s">
        <v>1861</v>
      </c>
      <c r="C1031" s="153">
        <v>0</v>
      </c>
    </row>
  </sheetData>
  <printOptions horizontalCentered="1"/>
  <pageMargins left="0.5" right="0.5" top="0.75" bottom="0.5" header="0.5" footer="0.5"/>
  <pageSetup scale="75" pageOrder="overThenDown" orientation="landscape" cellComments="asDisplayed" r:id="rId1"/>
  <headerFooter>
    <oddHeader xml:space="preserve">&amp;RDEF’s Response to OPC POD 1 (1-26)
Q7
Page &amp;P of &amp;N
</oddHeader>
    <oddFooter>&amp;R20240025-OPCPOD1-00004283</oddFooter>
  </headerFooter>
  <colBreaks count="1" manualBreakCount="1">
    <brk id="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64720-C4B2-47DA-9147-11543C20A828}">
  <sheetPr codeName="Sheet5"/>
  <dimension ref="A1:G1071"/>
  <sheetViews>
    <sheetView tabSelected="1" workbookViewId="0">
      <selection activeCell="D22" sqref="D22"/>
    </sheetView>
  </sheetViews>
  <sheetFormatPr defaultColWidth="9.109375" defaultRowHeight="10.199999999999999"/>
  <cols>
    <col min="1" max="1" width="59.109375" style="247" customWidth="1"/>
    <col min="2" max="3" width="12.44140625" style="141" hidden="1" customWidth="1"/>
    <col min="4" max="7" width="12.44140625" style="141" customWidth="1"/>
    <col min="8" max="16384" width="9.109375" style="141"/>
  </cols>
  <sheetData>
    <row r="1" spans="1:7" s="139" customFormat="1" ht="30.6">
      <c r="A1" s="245" t="s">
        <v>1862</v>
      </c>
    </row>
    <row r="2" spans="1:7" s="139" customFormat="1">
      <c r="A2" s="246" t="s">
        <v>1863</v>
      </c>
      <c r="D2" s="139" t="s">
        <v>114</v>
      </c>
      <c r="E2" s="139" t="s">
        <v>115</v>
      </c>
      <c r="F2" s="139" t="s">
        <v>135</v>
      </c>
      <c r="G2" s="139" t="s">
        <v>136</v>
      </c>
    </row>
    <row r="3" spans="1:7" s="139" customFormat="1">
      <c r="A3" s="246"/>
    </row>
    <row r="4" spans="1:7">
      <c r="A4" s="247" t="s">
        <v>116</v>
      </c>
    </row>
    <row r="5" spans="1:7">
      <c r="A5" s="247" t="s">
        <v>117</v>
      </c>
      <c r="D5" s="141">
        <v>0</v>
      </c>
      <c r="E5" s="141">
        <v>0</v>
      </c>
      <c r="F5" s="141">
        <v>0</v>
      </c>
      <c r="G5" s="141">
        <v>0</v>
      </c>
    </row>
    <row r="6" spans="1:7">
      <c r="A6" s="247" t="s">
        <v>118</v>
      </c>
      <c r="D6" s="141">
        <v>0</v>
      </c>
      <c r="E6" s="141">
        <v>0</v>
      </c>
      <c r="F6" s="141">
        <v>0</v>
      </c>
      <c r="G6" s="141">
        <v>0</v>
      </c>
    </row>
    <row r="7" spans="1:7">
      <c r="A7" s="247" t="s">
        <v>119</v>
      </c>
      <c r="D7" s="141">
        <v>0</v>
      </c>
      <c r="E7" s="141">
        <v>0</v>
      </c>
      <c r="F7" s="141">
        <v>0</v>
      </c>
      <c r="G7" s="141">
        <v>0</v>
      </c>
    </row>
    <row r="8" spans="1:7">
      <c r="A8" s="247" t="s">
        <v>120</v>
      </c>
      <c r="D8" s="141">
        <v>0</v>
      </c>
      <c r="E8" s="141">
        <v>0</v>
      </c>
      <c r="F8" s="141">
        <v>0</v>
      </c>
      <c r="G8" s="141">
        <v>0</v>
      </c>
    </row>
    <row r="9" spans="1:7">
      <c r="A9" s="247" t="s">
        <v>121</v>
      </c>
      <c r="D9" s="141">
        <v>0</v>
      </c>
      <c r="E9" s="141">
        <v>0</v>
      </c>
      <c r="F9" s="141">
        <v>0</v>
      </c>
      <c r="G9" s="141">
        <v>0</v>
      </c>
    </row>
    <row r="10" spans="1:7">
      <c r="A10" s="247" t="s">
        <v>122</v>
      </c>
      <c r="D10" s="141">
        <v>0</v>
      </c>
      <c r="E10" s="141">
        <v>0</v>
      </c>
      <c r="F10" s="141">
        <v>0</v>
      </c>
      <c r="G10" s="141">
        <v>0</v>
      </c>
    </row>
    <row r="11" spans="1:7" ht="10.8" thickBot="1">
      <c r="A11" s="248" t="s">
        <v>123</v>
      </c>
    </row>
    <row r="12" spans="1:7" ht="10.8" thickBot="1">
      <c r="A12" s="248" t="s">
        <v>124</v>
      </c>
    </row>
    <row r="13" spans="1:7">
      <c r="A13" s="247" t="s">
        <v>125</v>
      </c>
    </row>
    <row r="14" spans="1:7">
      <c r="A14" s="247" t="s">
        <v>126</v>
      </c>
      <c r="D14" s="141">
        <v>-3918679130.8253798</v>
      </c>
      <c r="E14" s="141">
        <v>-3346514230.2227402</v>
      </c>
      <c r="F14" s="141">
        <v>-3309648038.7957101</v>
      </c>
      <c r="G14" s="141">
        <v>-3293577288.9619098</v>
      </c>
    </row>
    <row r="15" spans="1:7">
      <c r="A15" s="247" t="s">
        <v>137</v>
      </c>
      <c r="D15" s="141">
        <v>-1757199021.7542</v>
      </c>
      <c r="E15" s="141">
        <v>-1451035143.6230099</v>
      </c>
      <c r="F15" s="141">
        <v>-1444659474.9987099</v>
      </c>
      <c r="G15" s="141">
        <v>-1441771131.9343801</v>
      </c>
    </row>
    <row r="16" spans="1:7">
      <c r="A16" s="247" t="s">
        <v>138</v>
      </c>
      <c r="D16" s="141">
        <v>-411749381.66300398</v>
      </c>
      <c r="E16" s="141">
        <v>-327844666.52078497</v>
      </c>
      <c r="F16" s="141">
        <v>-323635229.13161701</v>
      </c>
      <c r="G16" s="141">
        <v>-322468643.9641</v>
      </c>
    </row>
    <row r="17" spans="1:7">
      <c r="A17" s="247" t="s">
        <v>139</v>
      </c>
      <c r="D17" s="141">
        <v>-3996601.39416085</v>
      </c>
      <c r="E17" s="141">
        <v>-3206035.9551923601</v>
      </c>
      <c r="F17" s="141">
        <v>-3167982.5128138801</v>
      </c>
      <c r="G17" s="141">
        <v>-3165945.3829384702</v>
      </c>
    </row>
    <row r="18" spans="1:7">
      <c r="A18" s="247" t="s">
        <v>140</v>
      </c>
      <c r="D18" s="141">
        <v>-450260237.82836699</v>
      </c>
      <c r="E18" s="141">
        <v>-366986859.89165801</v>
      </c>
      <c r="F18" s="141">
        <v>-361213468.17723203</v>
      </c>
      <c r="G18" s="141">
        <v>-357738198.43104601</v>
      </c>
    </row>
    <row r="19" spans="1:7">
      <c r="A19" s="247" t="s">
        <v>141</v>
      </c>
      <c r="D19" s="141">
        <v>-6541884373.4651299</v>
      </c>
      <c r="E19" s="141">
        <v>-5495586936.2133904</v>
      </c>
      <c r="F19" s="141">
        <v>-5442324193.6161003</v>
      </c>
      <c r="G19" s="141">
        <v>-5418721208.6743803</v>
      </c>
    </row>
    <row r="20" spans="1:7">
      <c r="A20" s="249" t="s">
        <v>142</v>
      </c>
    </row>
    <row r="21" spans="1:7">
      <c r="A21" s="247" t="s">
        <v>143</v>
      </c>
      <c r="D21" s="141">
        <v>-77651248.098560706</v>
      </c>
      <c r="E21" s="141">
        <v>-19864303.828715701</v>
      </c>
      <c r="F21" s="141">
        <v>-20148262.5545264</v>
      </c>
      <c r="G21" s="141">
        <v>-19910610.278364498</v>
      </c>
    </row>
    <row r="22" spans="1:7">
      <c r="A22" s="247" t="s">
        <v>144</v>
      </c>
      <c r="D22" s="141">
        <v>0</v>
      </c>
      <c r="E22" s="141">
        <v>0</v>
      </c>
      <c r="F22" s="141">
        <v>0</v>
      </c>
      <c r="G22" s="141">
        <v>0</v>
      </c>
    </row>
    <row r="23" spans="1:7">
      <c r="A23" s="247" t="s">
        <v>145</v>
      </c>
      <c r="D23" s="141">
        <v>0</v>
      </c>
      <c r="E23" s="141">
        <v>0</v>
      </c>
      <c r="F23" s="141">
        <v>0</v>
      </c>
      <c r="G23" s="141">
        <v>0</v>
      </c>
    </row>
    <row r="24" spans="1:7">
      <c r="A24" s="247" t="s">
        <v>146</v>
      </c>
      <c r="D24" s="141">
        <v>-77651248.098560706</v>
      </c>
      <c r="E24" s="141">
        <v>-19864303.828715701</v>
      </c>
      <c r="F24" s="141">
        <v>-20148262.5545264</v>
      </c>
      <c r="G24" s="141">
        <v>-19910610.278364498</v>
      </c>
    </row>
    <row r="25" spans="1:7">
      <c r="A25" s="249" t="s">
        <v>147</v>
      </c>
    </row>
    <row r="26" spans="1:7">
      <c r="A26" s="247" t="s">
        <v>148</v>
      </c>
      <c r="D26" s="141">
        <v>0</v>
      </c>
      <c r="E26" s="141">
        <v>0</v>
      </c>
      <c r="F26" s="141">
        <v>0</v>
      </c>
      <c r="G26" s="141">
        <v>0</v>
      </c>
    </row>
    <row r="27" spans="1:7">
      <c r="A27" s="247" t="s">
        <v>149</v>
      </c>
      <c r="D27" s="141">
        <v>0</v>
      </c>
      <c r="E27" s="141">
        <v>0</v>
      </c>
      <c r="F27" s="141">
        <v>0</v>
      </c>
      <c r="G27" s="141">
        <v>0</v>
      </c>
    </row>
    <row r="28" spans="1:7">
      <c r="A28" s="247" t="s">
        <v>150</v>
      </c>
      <c r="D28" s="141">
        <v>0</v>
      </c>
      <c r="E28" s="141">
        <v>0</v>
      </c>
      <c r="F28" s="141">
        <v>0</v>
      </c>
      <c r="G28" s="141">
        <v>0</v>
      </c>
    </row>
    <row r="29" spans="1:7">
      <c r="A29" s="247" t="s">
        <v>151</v>
      </c>
      <c r="D29" s="141">
        <v>0</v>
      </c>
      <c r="E29" s="141">
        <v>0</v>
      </c>
      <c r="F29" s="141">
        <v>0</v>
      </c>
      <c r="G29" s="141">
        <v>0</v>
      </c>
    </row>
    <row r="30" spans="1:7">
      <c r="A30" s="247" t="s">
        <v>152</v>
      </c>
      <c r="D30" s="141">
        <v>0</v>
      </c>
      <c r="E30" s="141">
        <v>0</v>
      </c>
      <c r="F30" s="141">
        <v>0</v>
      </c>
      <c r="G30" s="141">
        <v>0</v>
      </c>
    </row>
    <row r="31" spans="1:7">
      <c r="A31" s="247" t="s">
        <v>153</v>
      </c>
    </row>
    <row r="32" spans="1:7">
      <c r="A32" s="247" t="s">
        <v>154</v>
      </c>
      <c r="D32" s="141">
        <v>-22100000.399999999</v>
      </c>
      <c r="E32" s="141">
        <v>-22100000.399999999</v>
      </c>
      <c r="F32" s="141">
        <v>-22100000.399999999</v>
      </c>
      <c r="G32" s="141">
        <v>-22100000.399999999</v>
      </c>
    </row>
    <row r="33" spans="1:7">
      <c r="A33" s="247" t="s">
        <v>155</v>
      </c>
      <c r="D33" s="141">
        <v>-11754153</v>
      </c>
      <c r="E33" s="141">
        <v>-11209167</v>
      </c>
      <c r="F33" s="141">
        <v>-11209167</v>
      </c>
      <c r="G33" s="141">
        <v>-11209167</v>
      </c>
    </row>
    <row r="34" spans="1:7">
      <c r="A34" s="247" t="s">
        <v>156</v>
      </c>
      <c r="D34" s="141">
        <v>0</v>
      </c>
      <c r="E34" s="141">
        <v>0</v>
      </c>
      <c r="F34" s="141">
        <v>0</v>
      </c>
      <c r="G34" s="141">
        <v>0</v>
      </c>
    </row>
    <row r="35" spans="1:7">
      <c r="A35" s="247" t="s">
        <v>157</v>
      </c>
      <c r="D35" s="141">
        <v>-88800000</v>
      </c>
      <c r="E35" s="141">
        <v>-88800000</v>
      </c>
      <c r="F35" s="141">
        <v>-88800000</v>
      </c>
      <c r="G35" s="141">
        <v>-88800000</v>
      </c>
    </row>
    <row r="36" spans="1:7">
      <c r="A36" s="247" t="s">
        <v>158</v>
      </c>
      <c r="D36" s="141">
        <v>-7228283.9259999897</v>
      </c>
      <c r="E36" s="141">
        <v>-7228283.9259999897</v>
      </c>
      <c r="F36" s="141">
        <v>-7228283.9259999897</v>
      </c>
      <c r="G36" s="141">
        <v>-7228283.9259999897</v>
      </c>
    </row>
    <row r="37" spans="1:7">
      <c r="A37" s="247" t="s">
        <v>159</v>
      </c>
      <c r="D37" s="141">
        <v>-238681.62999999899</v>
      </c>
      <c r="E37" s="141">
        <v>-238681.62999999899</v>
      </c>
      <c r="F37" s="141">
        <v>-238681.62999999899</v>
      </c>
      <c r="G37" s="141">
        <v>-238681.62999999899</v>
      </c>
    </row>
    <row r="38" spans="1:7">
      <c r="A38" s="247" t="s">
        <v>160</v>
      </c>
      <c r="D38" s="141">
        <v>-304252.85600000003</v>
      </c>
      <c r="E38" s="141">
        <v>-304252.85600000003</v>
      </c>
      <c r="F38" s="141">
        <v>-304252.85600000003</v>
      </c>
      <c r="G38" s="141">
        <v>-304252.85600000003</v>
      </c>
    </row>
    <row r="39" spans="1:7">
      <c r="A39" s="247" t="s">
        <v>161</v>
      </c>
      <c r="D39" s="141">
        <v>0</v>
      </c>
      <c r="E39" s="141">
        <v>0</v>
      </c>
      <c r="F39" s="141">
        <v>0</v>
      </c>
      <c r="G39" s="141">
        <v>0</v>
      </c>
    </row>
    <row r="40" spans="1:7">
      <c r="A40" s="247" t="s">
        <v>162</v>
      </c>
      <c r="D40" s="141">
        <v>-284427.22599999898</v>
      </c>
      <c r="E40" s="141">
        <v>-284427.22599999898</v>
      </c>
      <c r="F40" s="141">
        <v>-284427.22599999898</v>
      </c>
      <c r="G40" s="141">
        <v>-284427.22599999898</v>
      </c>
    </row>
    <row r="41" spans="1:7">
      <c r="A41" s="247" t="s">
        <v>163</v>
      </c>
      <c r="D41" s="141">
        <v>-4083903.9999999902</v>
      </c>
      <c r="E41" s="141">
        <v>-6015051</v>
      </c>
      <c r="F41" s="141">
        <v>-8549811.9999999907</v>
      </c>
      <c r="G41" s="141">
        <v>-11729306.999999899</v>
      </c>
    </row>
    <row r="42" spans="1:7">
      <c r="A42" s="247" t="s">
        <v>164</v>
      </c>
      <c r="D42" s="141">
        <v>-9000000</v>
      </c>
      <c r="E42" s="141">
        <v>-9200000</v>
      </c>
      <c r="F42" s="141">
        <v>-9500000</v>
      </c>
      <c r="G42" s="141">
        <v>-9600000</v>
      </c>
    </row>
    <row r="43" spans="1:7">
      <c r="A43" s="247" t="s">
        <v>165</v>
      </c>
      <c r="D43" s="141">
        <v>-2135912.3229999999</v>
      </c>
      <c r="E43" s="141">
        <v>-2158502.4849999999</v>
      </c>
      <c r="F43" s="141">
        <v>-2183147.2719000001</v>
      </c>
      <c r="G43" s="141">
        <v>-2187377.984565</v>
      </c>
    </row>
    <row r="44" spans="1:7">
      <c r="A44" s="247" t="s">
        <v>166</v>
      </c>
      <c r="D44" s="141">
        <v>-3806568.6061448199</v>
      </c>
      <c r="E44" s="141">
        <v>-2863437.0386679899</v>
      </c>
      <c r="F44" s="141">
        <v>-2997315.5384284598</v>
      </c>
      <c r="G44" s="141">
        <v>-3247540.9376556301</v>
      </c>
    </row>
    <row r="45" spans="1:7">
      <c r="A45" s="247" t="s">
        <v>167</v>
      </c>
      <c r="D45" s="141">
        <v>0</v>
      </c>
      <c r="E45" s="141">
        <v>0</v>
      </c>
      <c r="F45" s="141">
        <v>0</v>
      </c>
      <c r="G45" s="141">
        <v>0</v>
      </c>
    </row>
    <row r="46" spans="1:7">
      <c r="A46" s="247" t="s">
        <v>168</v>
      </c>
      <c r="D46" s="141">
        <v>0</v>
      </c>
      <c r="E46" s="141">
        <v>0</v>
      </c>
      <c r="F46" s="141">
        <v>0</v>
      </c>
      <c r="G46" s="141">
        <v>0</v>
      </c>
    </row>
    <row r="47" spans="1:7">
      <c r="A47" s="247" t="s">
        <v>169</v>
      </c>
      <c r="D47" s="141">
        <v>-274168.33799999999</v>
      </c>
      <c r="E47" s="141">
        <v>-274168.33799999999</v>
      </c>
      <c r="F47" s="141">
        <v>-274168.33799999999</v>
      </c>
      <c r="G47" s="141">
        <v>-274168.33799999999</v>
      </c>
    </row>
    <row r="48" spans="1:7">
      <c r="A48" s="247" t="s">
        <v>170</v>
      </c>
      <c r="D48" s="141">
        <v>0</v>
      </c>
      <c r="E48" s="141">
        <v>0</v>
      </c>
      <c r="F48" s="141">
        <v>0</v>
      </c>
      <c r="G48" s="141">
        <v>0</v>
      </c>
    </row>
    <row r="49" spans="1:7">
      <c r="A49" s="247" t="s">
        <v>171</v>
      </c>
      <c r="D49" s="141">
        <v>0</v>
      </c>
      <c r="E49" s="141">
        <v>0</v>
      </c>
      <c r="F49" s="141">
        <v>0</v>
      </c>
      <c r="G49" s="141">
        <v>0</v>
      </c>
    </row>
    <row r="50" spans="1:7">
      <c r="A50" s="247" t="s">
        <v>172</v>
      </c>
      <c r="D50" s="141">
        <v>-297717.12599999999</v>
      </c>
      <c r="E50" s="141">
        <v>-297717.12599999999</v>
      </c>
      <c r="F50" s="141">
        <v>-297717.12599999999</v>
      </c>
      <c r="G50" s="141">
        <v>-297717.12599999999</v>
      </c>
    </row>
    <row r="51" spans="1:7">
      <c r="A51" s="247" t="s">
        <v>173</v>
      </c>
      <c r="D51" s="141">
        <v>0</v>
      </c>
      <c r="E51" s="141">
        <v>0</v>
      </c>
      <c r="F51" s="141">
        <v>0</v>
      </c>
      <c r="G51" s="141">
        <v>0</v>
      </c>
    </row>
    <row r="52" spans="1:7">
      <c r="A52" s="247" t="s">
        <v>174</v>
      </c>
      <c r="D52" s="141">
        <v>0</v>
      </c>
      <c r="E52" s="141">
        <v>0</v>
      </c>
      <c r="F52" s="141">
        <v>0</v>
      </c>
      <c r="G52" s="141">
        <v>0</v>
      </c>
    </row>
    <row r="53" spans="1:7">
      <c r="A53" s="247" t="s">
        <v>175</v>
      </c>
      <c r="D53" s="141">
        <v>0</v>
      </c>
      <c r="E53" s="141">
        <v>0</v>
      </c>
      <c r="F53" s="141">
        <v>0</v>
      </c>
      <c r="G53" s="141">
        <v>0</v>
      </c>
    </row>
    <row r="54" spans="1:7">
      <c r="A54" s="247" t="s">
        <v>176</v>
      </c>
      <c r="D54" s="141">
        <v>0</v>
      </c>
      <c r="E54" s="141">
        <v>0</v>
      </c>
      <c r="F54" s="141">
        <v>0</v>
      </c>
      <c r="G54" s="141">
        <v>0</v>
      </c>
    </row>
    <row r="55" spans="1:7">
      <c r="A55" s="247" t="s">
        <v>177</v>
      </c>
      <c r="D55" s="141">
        <v>-1044581.73</v>
      </c>
      <c r="E55" s="141">
        <v>-1044581.73</v>
      </c>
      <c r="F55" s="141">
        <v>-1044581.73</v>
      </c>
      <c r="G55" s="141">
        <v>-1044581.73</v>
      </c>
    </row>
    <row r="56" spans="1:7">
      <c r="A56" s="247" t="s">
        <v>178</v>
      </c>
      <c r="D56" s="141">
        <v>-161797353.55452499</v>
      </c>
      <c r="E56" s="141">
        <v>-178302328.54084599</v>
      </c>
      <c r="F56" s="141">
        <v>-198579730.330704</v>
      </c>
      <c r="G56" s="141">
        <v>-209724562.965404</v>
      </c>
    </row>
    <row r="57" spans="1:7">
      <c r="A57" s="247" t="s">
        <v>179</v>
      </c>
      <c r="D57" s="141">
        <v>0</v>
      </c>
      <c r="E57" s="141">
        <v>0</v>
      </c>
      <c r="F57" s="141">
        <v>0</v>
      </c>
      <c r="G57" s="141">
        <v>0</v>
      </c>
    </row>
    <row r="58" spans="1:7">
      <c r="A58" s="247" t="s">
        <v>180</v>
      </c>
      <c r="D58" s="141">
        <v>0</v>
      </c>
      <c r="E58" s="141">
        <v>0</v>
      </c>
      <c r="F58" s="141">
        <v>0</v>
      </c>
      <c r="G58" s="141">
        <v>0</v>
      </c>
    </row>
    <row r="59" spans="1:7">
      <c r="A59" s="247" t="s">
        <v>181</v>
      </c>
      <c r="D59" s="141">
        <v>0</v>
      </c>
      <c r="E59" s="141">
        <v>0</v>
      </c>
      <c r="F59" s="141">
        <v>0</v>
      </c>
      <c r="G59" s="141">
        <v>0</v>
      </c>
    </row>
    <row r="60" spans="1:7">
      <c r="A60" s="247" t="s">
        <v>182</v>
      </c>
      <c r="D60" s="141">
        <v>-161797353.55452499</v>
      </c>
      <c r="E60" s="141">
        <v>-178302328.54084599</v>
      </c>
      <c r="F60" s="141">
        <v>-198579730.330704</v>
      </c>
      <c r="G60" s="141">
        <v>-209724562.965404</v>
      </c>
    </row>
    <row r="61" spans="1:7">
      <c r="A61" s="247" t="s">
        <v>183</v>
      </c>
      <c r="D61" s="141">
        <v>-3078725.65199999</v>
      </c>
      <c r="E61" s="141">
        <v>-3078725.65199999</v>
      </c>
      <c r="F61" s="141">
        <v>-3078725.65199999</v>
      </c>
      <c r="G61" s="141">
        <v>-3078725.65199999</v>
      </c>
    </row>
    <row r="62" spans="1:7">
      <c r="A62" s="247" t="s">
        <v>184</v>
      </c>
      <c r="D62" s="141">
        <v>-4883843.2699999996</v>
      </c>
      <c r="E62" s="141">
        <v>-4883843.2699999996</v>
      </c>
      <c r="F62" s="141">
        <v>-4883843.2699999996</v>
      </c>
      <c r="G62" s="141">
        <v>-4883843.2699999996</v>
      </c>
    </row>
    <row r="63" spans="1:7">
      <c r="A63" s="247" t="s">
        <v>185</v>
      </c>
      <c r="D63" s="141">
        <v>-3752740.5839999998</v>
      </c>
      <c r="E63" s="141">
        <v>-3752740.5839999998</v>
      </c>
      <c r="F63" s="141">
        <v>-3752740.5839999998</v>
      </c>
      <c r="G63" s="141">
        <v>-3752740.5839999998</v>
      </c>
    </row>
    <row r="64" spans="1:7">
      <c r="A64" s="247" t="s">
        <v>186</v>
      </c>
      <c r="D64" s="141">
        <v>-126575.304</v>
      </c>
      <c r="E64" s="141">
        <v>-126575.304</v>
      </c>
      <c r="F64" s="141">
        <v>-126575.304</v>
      </c>
      <c r="G64" s="141">
        <v>-126575.304</v>
      </c>
    </row>
    <row r="65" spans="1:7">
      <c r="A65" s="247" t="s">
        <v>187</v>
      </c>
      <c r="D65" s="141">
        <v>-271965.79200000002</v>
      </c>
      <c r="E65" s="141">
        <v>-271965.79200000002</v>
      </c>
      <c r="F65" s="141">
        <v>-271965.79200000002</v>
      </c>
      <c r="G65" s="141">
        <v>-271965.79200000002</v>
      </c>
    </row>
    <row r="66" spans="1:7">
      <c r="A66" s="247" t="s">
        <v>188</v>
      </c>
      <c r="D66" s="141">
        <v>0</v>
      </c>
      <c r="E66" s="141">
        <v>0</v>
      </c>
      <c r="F66" s="141">
        <v>0</v>
      </c>
      <c r="G66" s="141">
        <v>0</v>
      </c>
    </row>
    <row r="67" spans="1:7">
      <c r="A67" s="247" t="s">
        <v>189</v>
      </c>
      <c r="D67" s="141">
        <v>0</v>
      </c>
      <c r="E67" s="141">
        <v>0</v>
      </c>
      <c r="F67" s="141">
        <v>0</v>
      </c>
      <c r="G67" s="141">
        <v>0</v>
      </c>
    </row>
    <row r="68" spans="1:7">
      <c r="A68" s="247" t="s">
        <v>190</v>
      </c>
      <c r="D68" s="141">
        <v>0</v>
      </c>
      <c r="E68" s="141">
        <v>0</v>
      </c>
      <c r="F68" s="141">
        <v>0</v>
      </c>
      <c r="G68" s="141">
        <v>0</v>
      </c>
    </row>
    <row r="69" spans="1:7">
      <c r="A69" s="247" t="s">
        <v>191</v>
      </c>
      <c r="D69" s="141">
        <v>0</v>
      </c>
      <c r="E69" s="141">
        <v>0</v>
      </c>
      <c r="F69" s="141">
        <v>0</v>
      </c>
      <c r="G69" s="141">
        <v>0</v>
      </c>
    </row>
    <row r="70" spans="1:7">
      <c r="A70" s="247" t="s">
        <v>192</v>
      </c>
      <c r="D70" s="141">
        <v>0</v>
      </c>
      <c r="E70" s="141">
        <v>0</v>
      </c>
      <c r="F70" s="141">
        <v>0</v>
      </c>
      <c r="G70" s="141">
        <v>0</v>
      </c>
    </row>
    <row r="71" spans="1:7">
      <c r="A71" s="247" t="s">
        <v>193</v>
      </c>
      <c r="D71" s="141">
        <v>0</v>
      </c>
      <c r="E71" s="141">
        <v>0</v>
      </c>
      <c r="F71" s="141">
        <v>0</v>
      </c>
      <c r="G71" s="141">
        <v>0</v>
      </c>
    </row>
    <row r="72" spans="1:7">
      <c r="A72" s="247" t="s">
        <v>194</v>
      </c>
      <c r="D72" s="141">
        <v>0</v>
      </c>
      <c r="E72" s="141">
        <v>0</v>
      </c>
      <c r="F72" s="141">
        <v>0</v>
      </c>
      <c r="G72" s="141">
        <v>0</v>
      </c>
    </row>
    <row r="73" spans="1:7">
      <c r="A73" s="247" t="s">
        <v>195</v>
      </c>
      <c r="D73" s="141">
        <v>-325263855.31766897</v>
      </c>
      <c r="E73" s="141">
        <v>-342434449.89851397</v>
      </c>
      <c r="F73" s="141">
        <v>-365705135.97503299</v>
      </c>
      <c r="G73" s="141">
        <v>-380383919.72162497</v>
      </c>
    </row>
    <row r="74" spans="1:7">
      <c r="A74" s="249" t="s">
        <v>196</v>
      </c>
      <c r="D74" s="141">
        <v>-6944799476.8813496</v>
      </c>
      <c r="E74" s="141">
        <v>-5857885689.9406204</v>
      </c>
      <c r="F74" s="141">
        <v>-5828177592.1456604</v>
      </c>
      <c r="G74" s="141">
        <v>-5819015738.6743698</v>
      </c>
    </row>
    <row r="75" spans="1:7">
      <c r="A75" s="247" t="s">
        <v>197</v>
      </c>
    </row>
    <row r="76" spans="1:7" ht="10.8" thickBot="1">
      <c r="A76" s="248" t="s">
        <v>198</v>
      </c>
    </row>
    <row r="77" spans="1:7" ht="10.8" thickBot="1">
      <c r="A77" s="250" t="s">
        <v>199</v>
      </c>
    </row>
    <row r="78" spans="1:7">
      <c r="A78" s="249" t="s">
        <v>200</v>
      </c>
    </row>
    <row r="79" spans="1:7">
      <c r="A79" s="247" t="s">
        <v>201</v>
      </c>
      <c r="D79" s="141">
        <v>-12639022.914999999</v>
      </c>
      <c r="E79" s="141">
        <v>-112194261</v>
      </c>
      <c r="F79" s="141">
        <v>-112194261</v>
      </c>
      <c r="G79" s="141">
        <v>-112194261</v>
      </c>
    </row>
    <row r="80" spans="1:7">
      <c r="A80" s="247" t="s">
        <v>516</v>
      </c>
      <c r="D80" s="141">
        <v>905268.13003544498</v>
      </c>
      <c r="E80" s="141">
        <v>2444729.2665606001</v>
      </c>
      <c r="F80" s="141">
        <v>3927057.0742985201</v>
      </c>
      <c r="G80" s="141">
        <v>5468420.6088152695</v>
      </c>
    </row>
    <row r="81" spans="1:7">
      <c r="A81" s="247" t="s">
        <v>517</v>
      </c>
      <c r="D81" s="141">
        <v>-17947.569994847901</v>
      </c>
      <c r="E81" s="141">
        <v>-18190.559999999899</v>
      </c>
      <c r="F81" s="141">
        <v>-18190.559999999899</v>
      </c>
      <c r="G81" s="141">
        <v>-18190.559999999899</v>
      </c>
    </row>
    <row r="82" spans="1:7">
      <c r="A82" s="247" t="s">
        <v>518</v>
      </c>
      <c r="D82" s="141">
        <v>183341396.69499901</v>
      </c>
      <c r="E82" s="141">
        <v>179943120</v>
      </c>
      <c r="F82" s="141">
        <v>179943120</v>
      </c>
      <c r="G82" s="141">
        <v>179943120</v>
      </c>
    </row>
    <row r="83" spans="1:7">
      <c r="A83" s="247" t="s">
        <v>519</v>
      </c>
      <c r="D83" s="141">
        <v>5783494.3900054405</v>
      </c>
      <c r="E83" s="141">
        <v>5902489.0094662299</v>
      </c>
      <c r="F83" s="141">
        <v>6029851.6864975505</v>
      </c>
      <c r="G83" s="141">
        <v>6159216.1189351697</v>
      </c>
    </row>
    <row r="84" spans="1:7">
      <c r="A84" s="247" t="s">
        <v>520</v>
      </c>
      <c r="D84" s="141">
        <v>0</v>
      </c>
      <c r="E84" s="141">
        <v>0</v>
      </c>
      <c r="F84" s="141">
        <v>0</v>
      </c>
      <c r="G84" s="141">
        <v>0</v>
      </c>
    </row>
    <row r="85" spans="1:7">
      <c r="A85" s="247" t="s">
        <v>521</v>
      </c>
      <c r="D85" s="141">
        <v>0</v>
      </c>
      <c r="E85" s="141">
        <v>0</v>
      </c>
      <c r="F85" s="141">
        <v>0</v>
      </c>
      <c r="G85" s="141">
        <v>0</v>
      </c>
    </row>
    <row r="86" spans="1:7">
      <c r="A86" s="247" t="s">
        <v>522</v>
      </c>
      <c r="D86" s="141">
        <v>143170.79999999999</v>
      </c>
      <c r="E86" s="141">
        <v>143170.79999999999</v>
      </c>
      <c r="F86" s="141">
        <v>143170.79999999999</v>
      </c>
      <c r="G86" s="141">
        <v>143170.79999999999</v>
      </c>
    </row>
    <row r="87" spans="1:7">
      <c r="A87" s="247" t="s">
        <v>523</v>
      </c>
      <c r="D87" s="141">
        <v>0</v>
      </c>
      <c r="E87" s="141">
        <v>0</v>
      </c>
      <c r="F87" s="141">
        <v>0</v>
      </c>
      <c r="G87" s="141">
        <v>0</v>
      </c>
    </row>
    <row r="88" spans="1:7">
      <c r="A88" s="247" t="s">
        <v>524</v>
      </c>
      <c r="D88" s="141">
        <v>0</v>
      </c>
      <c r="E88" s="141">
        <v>0</v>
      </c>
      <c r="F88" s="141">
        <v>0</v>
      </c>
      <c r="G88" s="141">
        <v>0</v>
      </c>
    </row>
    <row r="89" spans="1:7">
      <c r="A89" s="247" t="s">
        <v>525</v>
      </c>
      <c r="D89" s="141">
        <v>0</v>
      </c>
      <c r="E89" s="141">
        <v>0</v>
      </c>
      <c r="F89" s="141">
        <v>0</v>
      </c>
      <c r="G89" s="141">
        <v>0</v>
      </c>
    </row>
    <row r="90" spans="1:7">
      <c r="A90" s="247" t="s">
        <v>526</v>
      </c>
      <c r="D90" s="141">
        <v>717560.44</v>
      </c>
      <c r="E90" s="141">
        <v>717560.44</v>
      </c>
      <c r="F90" s="141">
        <v>717560.44</v>
      </c>
      <c r="G90" s="141">
        <v>717560.44</v>
      </c>
    </row>
    <row r="91" spans="1:7">
      <c r="A91" s="247" t="s">
        <v>527</v>
      </c>
      <c r="D91" s="141">
        <v>-190015.239999999</v>
      </c>
      <c r="E91" s="141">
        <v>-190015.239999999</v>
      </c>
      <c r="F91" s="141">
        <v>-190015.239999999</v>
      </c>
      <c r="G91" s="141">
        <v>-190015.239999999</v>
      </c>
    </row>
    <row r="92" spans="1:7">
      <c r="A92" s="247" t="s">
        <v>528</v>
      </c>
      <c r="D92" s="141">
        <v>527545.19999999995</v>
      </c>
      <c r="E92" s="141">
        <v>527545.19999999995</v>
      </c>
      <c r="F92" s="141">
        <v>527545.19999999995</v>
      </c>
      <c r="G92" s="141">
        <v>527545.19999999995</v>
      </c>
    </row>
    <row r="93" spans="1:7">
      <c r="A93" s="247" t="s">
        <v>529</v>
      </c>
      <c r="D93" s="141">
        <v>0</v>
      </c>
      <c r="E93" s="141">
        <v>0</v>
      </c>
      <c r="F93" s="141">
        <v>0</v>
      </c>
      <c r="G93" s="141">
        <v>0</v>
      </c>
    </row>
    <row r="94" spans="1:7">
      <c r="A94" s="247" t="s">
        <v>530</v>
      </c>
      <c r="D94" s="141">
        <v>41914.44</v>
      </c>
      <c r="E94" s="141">
        <v>41914.44</v>
      </c>
      <c r="F94" s="141">
        <v>41914.44</v>
      </c>
      <c r="G94" s="141">
        <v>41914.44</v>
      </c>
    </row>
    <row r="95" spans="1:7">
      <c r="A95" s="247" t="s">
        <v>531</v>
      </c>
      <c r="D95" s="141">
        <v>8267591.7999999998</v>
      </c>
      <c r="E95" s="141">
        <v>8267591.7999999998</v>
      </c>
      <c r="F95" s="141">
        <v>8267591.7999999998</v>
      </c>
      <c r="G95" s="141">
        <v>8267591.7999999998</v>
      </c>
    </row>
    <row r="96" spans="1:7">
      <c r="A96" s="247" t="s">
        <v>532</v>
      </c>
      <c r="D96" s="141">
        <v>226033.657252454</v>
      </c>
      <c r="E96" s="141">
        <v>419157.79682502901</v>
      </c>
      <c r="F96" s="141">
        <v>625863.00355445396</v>
      </c>
      <c r="G96" s="141">
        <v>835816.98986927595</v>
      </c>
    </row>
    <row r="97" spans="1:7">
      <c r="A97" s="247" t="s">
        <v>533</v>
      </c>
      <c r="D97" s="141">
        <v>834332.82</v>
      </c>
      <c r="E97" s="141">
        <v>834332.82</v>
      </c>
      <c r="F97" s="141">
        <v>834332.82</v>
      </c>
      <c r="G97" s="141">
        <v>834332.82</v>
      </c>
    </row>
    <row r="98" spans="1:7">
      <c r="A98" s="247" t="s">
        <v>534</v>
      </c>
      <c r="D98" s="141">
        <v>15824083.107257901</v>
      </c>
      <c r="E98" s="141">
        <v>16136201.866291201</v>
      </c>
      <c r="F98" s="141">
        <v>16470269.750051999</v>
      </c>
      <c r="G98" s="141">
        <v>16809588.1688044</v>
      </c>
    </row>
    <row r="99" spans="1:7">
      <c r="A99" s="249" t="s">
        <v>535</v>
      </c>
    </row>
    <row r="100" spans="1:7">
      <c r="A100" s="247" t="s">
        <v>536</v>
      </c>
      <c r="D100" s="141">
        <v>364642866.38370299</v>
      </c>
      <c r="E100" s="141">
        <v>343559902.48870403</v>
      </c>
      <c r="F100" s="141">
        <v>343559902.48870403</v>
      </c>
      <c r="G100" s="141">
        <v>343651770.27732199</v>
      </c>
    </row>
    <row r="101" spans="1:7">
      <c r="A101" s="247" t="s">
        <v>537</v>
      </c>
      <c r="D101" s="141">
        <v>3037814.0653392398</v>
      </c>
      <c r="E101" s="141">
        <v>9347546.2734106705</v>
      </c>
      <c r="F101" s="141">
        <v>14386312.8681644</v>
      </c>
      <c r="G101" s="141">
        <v>18044817.1733426</v>
      </c>
    </row>
    <row r="102" spans="1:7">
      <c r="A102" s="247" t="s">
        <v>538</v>
      </c>
      <c r="D102" s="141">
        <v>-256006152.595</v>
      </c>
      <c r="E102" s="141">
        <v>-267567371.88</v>
      </c>
      <c r="F102" s="141">
        <v>-267567371.88</v>
      </c>
      <c r="G102" s="141">
        <v>-267567371.88</v>
      </c>
    </row>
    <row r="103" spans="1:7">
      <c r="A103" s="247" t="s">
        <v>539</v>
      </c>
      <c r="D103" s="141">
        <v>6800066.89411081</v>
      </c>
      <c r="E103" s="141">
        <v>7375339.8406930296</v>
      </c>
      <c r="F103" s="141">
        <v>7663765.2850855803</v>
      </c>
      <c r="G103" s="141">
        <v>7996693.3081067698</v>
      </c>
    </row>
    <row r="104" spans="1:7">
      <c r="A104" s="247" t="s">
        <v>540</v>
      </c>
      <c r="D104" s="141">
        <v>19356364.269999899</v>
      </c>
      <c r="E104" s="141">
        <v>17656364.27</v>
      </c>
      <c r="F104" s="141">
        <v>19356364.269999899</v>
      </c>
      <c r="G104" s="141">
        <v>19356364.269999899</v>
      </c>
    </row>
    <row r="105" spans="1:7">
      <c r="A105" s="247" t="s">
        <v>541</v>
      </c>
      <c r="D105" s="141">
        <v>467472.28847871401</v>
      </c>
      <c r="E105" s="141">
        <v>951295.22146583395</v>
      </c>
      <c r="F105" s="141">
        <v>1331385.5680774299</v>
      </c>
      <c r="G105" s="141">
        <v>1649055.0054152601</v>
      </c>
    </row>
    <row r="106" spans="1:7">
      <c r="A106" s="247" t="s">
        <v>542</v>
      </c>
      <c r="D106" s="141">
        <v>2714172.6</v>
      </c>
      <c r="E106" s="141">
        <v>12521117.6</v>
      </c>
      <c r="F106" s="141">
        <v>4420661.5999999903</v>
      </c>
      <c r="G106" s="141">
        <v>367397.599999998</v>
      </c>
    </row>
    <row r="107" spans="1:7">
      <c r="A107" s="247" t="s">
        <v>543</v>
      </c>
      <c r="D107" s="141">
        <v>0</v>
      </c>
      <c r="E107" s="141">
        <v>0</v>
      </c>
      <c r="F107" s="141">
        <v>0</v>
      </c>
      <c r="G107" s="141">
        <v>0</v>
      </c>
    </row>
    <row r="108" spans="1:7">
      <c r="A108" s="247" t="s">
        <v>544</v>
      </c>
      <c r="D108" s="141">
        <v>7494297.3199999901</v>
      </c>
      <c r="E108" s="141">
        <v>7494297.3199999901</v>
      </c>
      <c r="F108" s="141">
        <v>7494297.3199999901</v>
      </c>
      <c r="G108" s="141">
        <v>7494297.3199999901</v>
      </c>
    </row>
    <row r="109" spans="1:7">
      <c r="A109" s="247" t="s">
        <v>545</v>
      </c>
      <c r="D109" s="141">
        <v>180993.51044710999</v>
      </c>
      <c r="E109" s="141">
        <v>403780.13954286103</v>
      </c>
      <c r="F109" s="141">
        <v>515478.99985503801</v>
      </c>
      <c r="G109" s="141">
        <v>638472.614754954</v>
      </c>
    </row>
    <row r="110" spans="1:7">
      <c r="A110" s="247" t="s">
        <v>546</v>
      </c>
      <c r="D110" s="141">
        <v>2503887.9399999902</v>
      </c>
      <c r="E110" s="141">
        <v>1853891.94</v>
      </c>
      <c r="F110" s="141">
        <v>5253891.9400000004</v>
      </c>
      <c r="G110" s="141">
        <v>5253891.9400000004</v>
      </c>
    </row>
    <row r="111" spans="1:7">
      <c r="A111" s="247" t="s">
        <v>547</v>
      </c>
      <c r="D111" s="141">
        <v>60659.044572149003</v>
      </c>
      <c r="E111" s="141">
        <v>100304.14635799899</v>
      </c>
      <c r="F111" s="141">
        <v>361913.20227519801</v>
      </c>
      <c r="G111" s="141">
        <v>448265.92089292902</v>
      </c>
    </row>
    <row r="112" spans="1:7">
      <c r="A112" s="247" t="s">
        <v>548</v>
      </c>
      <c r="D112" s="141">
        <v>39577913.867608704</v>
      </c>
      <c r="E112" s="141">
        <v>48356390.478059702</v>
      </c>
      <c r="F112" s="141">
        <v>46397758.185293198</v>
      </c>
      <c r="G112" s="141">
        <v>43204437.979169801</v>
      </c>
    </row>
    <row r="113" spans="1:7">
      <c r="A113" s="247" t="s">
        <v>549</v>
      </c>
      <c r="D113" s="141">
        <v>852089160.03848803</v>
      </c>
      <c r="E113" s="141">
        <v>647845640.10004795</v>
      </c>
      <c r="F113" s="141">
        <v>763351439.47367406</v>
      </c>
      <c r="G113" s="141">
        <v>735865323.60623097</v>
      </c>
    </row>
    <row r="114" spans="1:7">
      <c r="A114" s="249" t="s">
        <v>550</v>
      </c>
    </row>
    <row r="115" spans="1:7">
      <c r="A115" s="247" t="s">
        <v>551</v>
      </c>
      <c r="D115" s="141">
        <v>0</v>
      </c>
      <c r="E115" s="141">
        <v>0</v>
      </c>
      <c r="F115" s="141">
        <v>0</v>
      </c>
      <c r="G115" s="141">
        <v>0</v>
      </c>
    </row>
    <row r="116" spans="1:7">
      <c r="A116" s="247" t="s">
        <v>552</v>
      </c>
      <c r="D116" s="141">
        <v>0</v>
      </c>
      <c r="E116" s="141">
        <v>0</v>
      </c>
      <c r="F116" s="141">
        <v>0</v>
      </c>
      <c r="G116" s="141">
        <v>0</v>
      </c>
    </row>
    <row r="117" spans="1:7">
      <c r="A117" s="247" t="s">
        <v>553</v>
      </c>
      <c r="D117" s="141">
        <v>0</v>
      </c>
      <c r="E117" s="141">
        <v>0</v>
      </c>
      <c r="F117" s="141">
        <v>0</v>
      </c>
      <c r="G117" s="141">
        <v>0</v>
      </c>
    </row>
    <row r="118" spans="1:7">
      <c r="A118" s="247" t="s">
        <v>554</v>
      </c>
      <c r="D118" s="141">
        <v>0</v>
      </c>
      <c r="E118" s="141">
        <v>0</v>
      </c>
      <c r="F118" s="141">
        <v>0</v>
      </c>
      <c r="G118" s="141">
        <v>0</v>
      </c>
    </row>
    <row r="119" spans="1:7">
      <c r="A119" s="247" t="s">
        <v>555</v>
      </c>
      <c r="D119" s="141">
        <v>0</v>
      </c>
      <c r="E119" s="141">
        <v>0</v>
      </c>
      <c r="F119" s="141">
        <v>0</v>
      </c>
      <c r="G119" s="141">
        <v>0</v>
      </c>
    </row>
    <row r="120" spans="1:7">
      <c r="A120" s="247" t="s">
        <v>556</v>
      </c>
      <c r="D120" s="141">
        <v>-1847133.1899999899</v>
      </c>
      <c r="E120" s="141">
        <v>-1847133.1899999899</v>
      </c>
      <c r="F120" s="141">
        <v>-1847133.1899999899</v>
      </c>
      <c r="G120" s="141">
        <v>-1847133.1899999899</v>
      </c>
    </row>
    <row r="121" spans="1:7">
      <c r="A121" s="247" t="s">
        <v>557</v>
      </c>
      <c r="D121" s="141">
        <v>0</v>
      </c>
      <c r="E121" s="141">
        <v>0</v>
      </c>
      <c r="F121" s="141">
        <v>0</v>
      </c>
      <c r="G121" s="141">
        <v>0</v>
      </c>
    </row>
    <row r="122" spans="1:7">
      <c r="A122" s="247" t="s">
        <v>558</v>
      </c>
      <c r="D122" s="141">
        <v>0</v>
      </c>
      <c r="E122" s="141">
        <v>0</v>
      </c>
      <c r="F122" s="141">
        <v>0</v>
      </c>
      <c r="G122" s="141">
        <v>0</v>
      </c>
    </row>
    <row r="123" spans="1:7">
      <c r="A123" s="247" t="s">
        <v>559</v>
      </c>
      <c r="D123" s="141">
        <v>0</v>
      </c>
      <c r="E123" s="141">
        <v>0</v>
      </c>
      <c r="F123" s="141">
        <v>0</v>
      </c>
      <c r="G123" s="141">
        <v>0</v>
      </c>
    </row>
    <row r="124" spans="1:7">
      <c r="A124" s="247" t="s">
        <v>560</v>
      </c>
      <c r="D124" s="141">
        <v>0</v>
      </c>
      <c r="E124" s="141">
        <v>0</v>
      </c>
      <c r="F124" s="141">
        <v>0</v>
      </c>
      <c r="G124" s="141">
        <v>0</v>
      </c>
    </row>
    <row r="125" spans="1:7">
      <c r="A125" s="247" t="s">
        <v>561</v>
      </c>
      <c r="D125" s="141">
        <v>0</v>
      </c>
      <c r="E125" s="141">
        <v>0</v>
      </c>
      <c r="F125" s="141">
        <v>0</v>
      </c>
      <c r="G125" s="141">
        <v>0</v>
      </c>
    </row>
    <row r="126" spans="1:7">
      <c r="A126" s="247" t="s">
        <v>562</v>
      </c>
      <c r="D126" s="141">
        <v>-1847133.1899999899</v>
      </c>
      <c r="E126" s="141">
        <v>-1847133.1899999899</v>
      </c>
      <c r="F126" s="141">
        <v>-1847133.1899999899</v>
      </c>
      <c r="G126" s="141">
        <v>-1847133.1899999899</v>
      </c>
    </row>
    <row r="127" spans="1:7">
      <c r="A127" s="249" t="s">
        <v>563</v>
      </c>
    </row>
    <row r="128" spans="1:7">
      <c r="A128" s="247" t="s">
        <v>564</v>
      </c>
      <c r="D128" s="141">
        <v>9513581.3499999996</v>
      </c>
      <c r="E128" s="141">
        <v>9513581.3499999996</v>
      </c>
      <c r="F128" s="141">
        <v>9513581.3499999996</v>
      </c>
      <c r="G128" s="141">
        <v>9513581.3499999996</v>
      </c>
    </row>
    <row r="129" spans="1:7">
      <c r="A129" s="247" t="s">
        <v>565</v>
      </c>
      <c r="D129" s="141">
        <v>271651.75125582202</v>
      </c>
      <c r="E129" s="141">
        <v>477612.06591120898</v>
      </c>
      <c r="F129" s="141">
        <v>696324.71750025498</v>
      </c>
      <c r="G129" s="141">
        <v>913921.89119583694</v>
      </c>
    </row>
    <row r="130" spans="1:7">
      <c r="A130" s="247" t="s">
        <v>566</v>
      </c>
      <c r="D130" s="141">
        <v>0</v>
      </c>
      <c r="E130" s="141">
        <v>0</v>
      </c>
      <c r="F130" s="141">
        <v>0</v>
      </c>
      <c r="G130" s="141">
        <v>0</v>
      </c>
    </row>
    <row r="131" spans="1:7">
      <c r="A131" s="247" t="s">
        <v>567</v>
      </c>
      <c r="D131" s="141">
        <v>1452914.03999999</v>
      </c>
      <c r="E131" s="141">
        <v>1452914.03999999</v>
      </c>
      <c r="F131" s="141">
        <v>1452914.03999999</v>
      </c>
      <c r="G131" s="141">
        <v>1452914.03999999</v>
      </c>
    </row>
    <row r="132" spans="1:7">
      <c r="A132" s="247" t="s">
        <v>568</v>
      </c>
      <c r="D132" s="141">
        <v>0</v>
      </c>
      <c r="E132" s="141">
        <v>0</v>
      </c>
      <c r="F132" s="141">
        <v>0</v>
      </c>
      <c r="G132" s="141">
        <v>0</v>
      </c>
    </row>
    <row r="133" spans="1:7">
      <c r="A133" s="247" t="s">
        <v>569</v>
      </c>
      <c r="D133" s="141">
        <v>2027275.28999999</v>
      </c>
      <c r="E133" s="141">
        <v>2027275.28999999</v>
      </c>
      <c r="F133" s="141">
        <v>2027275.28999999</v>
      </c>
      <c r="G133" s="141">
        <v>2027275.28999999</v>
      </c>
    </row>
    <row r="134" spans="1:7">
      <c r="A134" s="247" t="s">
        <v>570</v>
      </c>
      <c r="D134" s="141">
        <v>4035</v>
      </c>
      <c r="E134" s="141">
        <v>4035</v>
      </c>
      <c r="F134" s="141">
        <v>4035</v>
      </c>
      <c r="G134" s="141">
        <v>4035</v>
      </c>
    </row>
    <row r="135" spans="1:7">
      <c r="A135" s="247" t="s">
        <v>571</v>
      </c>
      <c r="D135" s="141">
        <v>657916.36999999895</v>
      </c>
      <c r="E135" s="141">
        <v>657916.36999999895</v>
      </c>
      <c r="F135" s="141">
        <v>657916.36999999895</v>
      </c>
      <c r="G135" s="141">
        <v>657916.36999999895</v>
      </c>
    </row>
    <row r="136" spans="1:7">
      <c r="A136" s="247" t="s">
        <v>572</v>
      </c>
      <c r="D136" s="141">
        <v>19980331.279999901</v>
      </c>
      <c r="E136" s="141">
        <v>25873277.279999901</v>
      </c>
      <c r="F136" s="141">
        <v>29925929.280000001</v>
      </c>
      <c r="G136" s="141">
        <v>33828365.279999897</v>
      </c>
    </row>
    <row r="137" spans="1:7">
      <c r="A137" s="247" t="s">
        <v>573</v>
      </c>
      <c r="D137" s="141">
        <v>204882.07355408801</v>
      </c>
      <c r="E137" s="141">
        <v>656063.75063200295</v>
      </c>
      <c r="F137" s="141">
        <v>1253119.2389553699</v>
      </c>
      <c r="G137" s="141">
        <v>2019598.6526174599</v>
      </c>
    </row>
    <row r="138" spans="1:7">
      <c r="A138" s="247" t="s">
        <v>574</v>
      </c>
      <c r="D138" s="141">
        <v>0</v>
      </c>
      <c r="E138" s="141">
        <v>0</v>
      </c>
      <c r="F138" s="141">
        <v>0</v>
      </c>
      <c r="G138" s="141">
        <v>0</v>
      </c>
    </row>
    <row r="139" spans="1:7">
      <c r="A139" s="247" t="s">
        <v>575</v>
      </c>
      <c r="D139" s="141">
        <v>34112587.1548099</v>
      </c>
      <c r="E139" s="141">
        <v>40662675.146543197</v>
      </c>
      <c r="F139" s="141">
        <v>45531095.286455601</v>
      </c>
      <c r="G139" s="141">
        <v>50417607.873813197</v>
      </c>
    </row>
    <row r="140" spans="1:7">
      <c r="A140" s="249" t="s">
        <v>576</v>
      </c>
    </row>
    <row r="141" spans="1:7">
      <c r="A141" s="247" t="s">
        <v>577</v>
      </c>
      <c r="D141" s="141">
        <v>19547719.289999999</v>
      </c>
      <c r="E141" s="141">
        <v>18017719.289999999</v>
      </c>
      <c r="F141" s="141">
        <v>18017719.289999999</v>
      </c>
      <c r="G141" s="141">
        <v>18017719.289999999</v>
      </c>
    </row>
    <row r="142" spans="1:7">
      <c r="A142" s="247" t="s">
        <v>578</v>
      </c>
      <c r="D142" s="141">
        <v>447178.40650846501</v>
      </c>
      <c r="E142" s="141">
        <v>764344.21619359695</v>
      </c>
      <c r="F142" s="141">
        <v>1141276.0791279899</v>
      </c>
      <c r="G142" s="141">
        <v>1524132.1689397199</v>
      </c>
    </row>
    <row r="143" spans="1:7">
      <c r="A143" s="247" t="s">
        <v>579</v>
      </c>
      <c r="D143" s="141">
        <v>0</v>
      </c>
      <c r="E143" s="141">
        <v>0</v>
      </c>
      <c r="F143" s="141">
        <v>0</v>
      </c>
      <c r="G143" s="141">
        <v>0</v>
      </c>
    </row>
    <row r="144" spans="1:7">
      <c r="A144" s="247" t="s">
        <v>580</v>
      </c>
      <c r="D144" s="141">
        <v>12117338.439999999</v>
      </c>
      <c r="E144" s="141">
        <v>12679338.439999999</v>
      </c>
      <c r="F144" s="141">
        <v>12679338.439999999</v>
      </c>
      <c r="G144" s="141">
        <v>12679338.439999999</v>
      </c>
    </row>
    <row r="145" spans="1:7">
      <c r="A145" s="247" t="s">
        <v>581</v>
      </c>
      <c r="D145" s="141">
        <v>277199.19722271402</v>
      </c>
      <c r="E145" s="141">
        <v>537880.45233638096</v>
      </c>
      <c r="F145" s="141">
        <v>803133.03963900905</v>
      </c>
      <c r="G145" s="141">
        <v>1072554.5939659199</v>
      </c>
    </row>
    <row r="146" spans="1:7">
      <c r="A146" s="247" t="s">
        <v>582</v>
      </c>
      <c r="D146" s="141">
        <v>0</v>
      </c>
      <c r="E146" s="141">
        <v>0</v>
      </c>
      <c r="F146" s="141">
        <v>0</v>
      </c>
      <c r="G146" s="141">
        <v>0</v>
      </c>
    </row>
    <row r="147" spans="1:7">
      <c r="A147" s="247" t="s">
        <v>583</v>
      </c>
      <c r="D147" s="141">
        <v>7288483.5700000096</v>
      </c>
      <c r="E147" s="141">
        <v>8256483.5700000497</v>
      </c>
      <c r="F147" s="141">
        <v>8256483.5700000497</v>
      </c>
      <c r="G147" s="141">
        <v>8256483.5700000497</v>
      </c>
    </row>
    <row r="148" spans="1:7">
      <c r="A148" s="247" t="s">
        <v>584</v>
      </c>
      <c r="D148" s="141">
        <v>166733.13241013599</v>
      </c>
      <c r="E148" s="141">
        <v>350254.95520565403</v>
      </c>
      <c r="F148" s="141">
        <v>522981.13010253198</v>
      </c>
      <c r="G148" s="141">
        <v>698422.037152256</v>
      </c>
    </row>
    <row r="149" spans="1:7">
      <c r="A149" s="247" t="s">
        <v>585</v>
      </c>
      <c r="D149" s="141">
        <v>37287436.75</v>
      </c>
      <c r="E149" s="141">
        <v>37287436.75</v>
      </c>
      <c r="F149" s="141">
        <v>37287436.75</v>
      </c>
      <c r="G149" s="141">
        <v>37287436.75</v>
      </c>
    </row>
    <row r="150" spans="1:7">
      <c r="A150" s="247" t="s">
        <v>586</v>
      </c>
      <c r="D150" s="141">
        <v>1515.8799999999901</v>
      </c>
      <c r="E150" s="141">
        <v>1515.8799999999901</v>
      </c>
      <c r="F150" s="141">
        <v>1515.8799999999901</v>
      </c>
      <c r="G150" s="141">
        <v>1515.8799999999901</v>
      </c>
    </row>
    <row r="151" spans="1:7">
      <c r="A151" s="247" t="s">
        <v>587</v>
      </c>
      <c r="D151" s="141">
        <v>852996.52104070003</v>
      </c>
      <c r="E151" s="141">
        <v>1581800.45752878</v>
      </c>
      <c r="F151" s="141">
        <v>2361856.06678819</v>
      </c>
      <c r="G151" s="141">
        <v>3154171.7868543798</v>
      </c>
    </row>
    <row r="152" spans="1:7">
      <c r="A152" s="247" t="s">
        <v>588</v>
      </c>
      <c r="D152" s="141">
        <v>0</v>
      </c>
      <c r="E152" s="141">
        <v>0</v>
      </c>
      <c r="F152" s="141">
        <v>0</v>
      </c>
      <c r="G152" s="141">
        <v>0</v>
      </c>
    </row>
    <row r="153" spans="1:7">
      <c r="A153" s="247" t="s">
        <v>589</v>
      </c>
      <c r="D153" s="141">
        <v>0</v>
      </c>
      <c r="E153" s="141">
        <v>3.2514435588382098E-8</v>
      </c>
      <c r="F153" s="141">
        <v>4.1609382606111401E-8</v>
      </c>
      <c r="G153" s="141">
        <v>6.8439476308412797E-8</v>
      </c>
    </row>
    <row r="154" spans="1:7">
      <c r="A154" s="247" t="s">
        <v>590</v>
      </c>
      <c r="D154" s="141">
        <v>0</v>
      </c>
      <c r="E154" s="141">
        <v>0</v>
      </c>
      <c r="F154" s="141">
        <v>0</v>
      </c>
      <c r="G154" s="141">
        <v>0</v>
      </c>
    </row>
    <row r="155" spans="1:7">
      <c r="A155" s="247" t="s">
        <v>591</v>
      </c>
      <c r="D155" s="141">
        <v>77986601.187181994</v>
      </c>
      <c r="E155" s="141">
        <v>79476774.011264503</v>
      </c>
      <c r="F155" s="141">
        <v>81071740.245657802</v>
      </c>
      <c r="G155" s="141">
        <v>82691774.516912401</v>
      </c>
    </row>
    <row r="156" spans="1:7">
      <c r="A156" s="247" t="s">
        <v>592</v>
      </c>
      <c r="D156" s="141">
        <v>112099188.34199201</v>
      </c>
      <c r="E156" s="141">
        <v>120139449.15780701</v>
      </c>
      <c r="F156" s="141">
        <v>126602835.532113</v>
      </c>
      <c r="G156" s="141">
        <v>133109382.390725</v>
      </c>
    </row>
    <row r="157" spans="1:7">
      <c r="A157" s="249" t="s">
        <v>593</v>
      </c>
    </row>
    <row r="158" spans="1:7">
      <c r="A158" s="247" t="s">
        <v>594</v>
      </c>
      <c r="D158" s="141">
        <v>0</v>
      </c>
      <c r="E158" s="141">
        <v>0</v>
      </c>
      <c r="F158" s="141">
        <v>0</v>
      </c>
      <c r="G158" s="141">
        <v>0</v>
      </c>
    </row>
    <row r="159" spans="1:7">
      <c r="A159" s="247" t="s">
        <v>595</v>
      </c>
      <c r="D159" s="141">
        <v>387487.00000100001</v>
      </c>
      <c r="E159" s="141">
        <v>387487.00000100001</v>
      </c>
      <c r="F159" s="141">
        <v>387487.00000100001</v>
      </c>
      <c r="G159" s="141">
        <v>387487.00000100001</v>
      </c>
    </row>
    <row r="160" spans="1:7">
      <c r="A160" s="247" t="s">
        <v>596</v>
      </c>
      <c r="D160" s="141">
        <v>2052094.1799989999</v>
      </c>
      <c r="E160" s="141">
        <v>2052094.1799989999</v>
      </c>
      <c r="F160" s="141">
        <v>2052094.1799989999</v>
      </c>
      <c r="G160" s="141">
        <v>2052094.1799989999</v>
      </c>
    </row>
    <row r="161" spans="1:7">
      <c r="A161" s="247" t="s">
        <v>597</v>
      </c>
      <c r="D161" s="141">
        <v>-2052094.1799989999</v>
      </c>
      <c r="E161" s="141">
        <v>-2052094.1799989999</v>
      </c>
      <c r="F161" s="141">
        <v>-2052094.1799989999</v>
      </c>
      <c r="G161" s="141">
        <v>-2052094.1799989999</v>
      </c>
    </row>
    <row r="162" spans="1:7">
      <c r="A162" s="247" t="s">
        <v>598</v>
      </c>
      <c r="D162" s="141">
        <v>5.4569682106375603E-9</v>
      </c>
      <c r="E162" s="141">
        <v>5.4569682106375603E-9</v>
      </c>
      <c r="F162" s="141">
        <v>5.4569682106375603E-9</v>
      </c>
      <c r="G162" s="141">
        <v>5.4569682106375603E-9</v>
      </c>
    </row>
    <row r="163" spans="1:7">
      <c r="A163" s="247" t="s">
        <v>599</v>
      </c>
      <c r="D163" s="141">
        <v>387487.00000099599</v>
      </c>
      <c r="E163" s="141">
        <v>387487.00000099599</v>
      </c>
      <c r="F163" s="141">
        <v>387487.00000099599</v>
      </c>
      <c r="G163" s="141">
        <v>387487.00000099599</v>
      </c>
    </row>
    <row r="164" spans="1:7">
      <c r="A164" s="249" t="s">
        <v>600</v>
      </c>
    </row>
    <row r="165" spans="1:7">
      <c r="A165" s="247" t="s">
        <v>601</v>
      </c>
      <c r="D165" s="141">
        <v>0</v>
      </c>
      <c r="E165" s="141">
        <v>0</v>
      </c>
      <c r="F165" s="141">
        <v>0</v>
      </c>
      <c r="G165" s="141">
        <v>0</v>
      </c>
    </row>
    <row r="166" spans="1:7">
      <c r="A166" s="247" t="s">
        <v>602</v>
      </c>
      <c r="D166" s="141">
        <v>0</v>
      </c>
      <c r="E166" s="141">
        <v>0</v>
      </c>
      <c r="F166" s="141">
        <v>0</v>
      </c>
      <c r="G166" s="141">
        <v>0</v>
      </c>
    </row>
    <row r="167" spans="1:7">
      <c r="A167" s="247" t="s">
        <v>603</v>
      </c>
      <c r="D167" s="141">
        <v>0</v>
      </c>
      <c r="E167" s="141">
        <v>0</v>
      </c>
      <c r="F167" s="141">
        <v>0</v>
      </c>
      <c r="G167" s="141">
        <v>0</v>
      </c>
    </row>
    <row r="168" spans="1:7">
      <c r="A168" s="247" t="s">
        <v>604</v>
      </c>
      <c r="D168" s="141">
        <v>0</v>
      </c>
      <c r="E168" s="141">
        <v>0</v>
      </c>
      <c r="F168" s="141">
        <v>0</v>
      </c>
      <c r="G168" s="141">
        <v>0</v>
      </c>
    </row>
    <row r="169" spans="1:7">
      <c r="A169" s="247" t="s">
        <v>605</v>
      </c>
      <c r="D169" s="141">
        <v>0</v>
      </c>
      <c r="E169" s="141">
        <v>0</v>
      </c>
      <c r="F169" s="141">
        <v>0</v>
      </c>
      <c r="G169" s="141">
        <v>0</v>
      </c>
    </row>
    <row r="170" spans="1:7">
      <c r="A170" s="247" t="s">
        <v>606</v>
      </c>
      <c r="D170" s="141">
        <v>0</v>
      </c>
      <c r="E170" s="141">
        <v>0</v>
      </c>
      <c r="F170" s="141">
        <v>0</v>
      </c>
      <c r="G170" s="141">
        <v>0</v>
      </c>
    </row>
    <row r="171" spans="1:7">
      <c r="A171" s="247" t="s">
        <v>607</v>
      </c>
      <c r="D171" s="141">
        <v>0</v>
      </c>
      <c r="E171" s="141">
        <v>0</v>
      </c>
      <c r="F171" s="141">
        <v>0</v>
      </c>
      <c r="G171" s="141">
        <v>0</v>
      </c>
    </row>
    <row r="172" spans="1:7">
      <c r="A172" s="247" t="s">
        <v>608</v>
      </c>
      <c r="D172" s="141">
        <v>0</v>
      </c>
      <c r="E172" s="141">
        <v>0</v>
      </c>
      <c r="F172" s="141">
        <v>0</v>
      </c>
      <c r="G172" s="141">
        <v>0</v>
      </c>
    </row>
    <row r="173" spans="1:7">
      <c r="A173" s="249" t="s">
        <v>609</v>
      </c>
    </row>
    <row r="174" spans="1:7">
      <c r="A174" s="247" t="s">
        <v>610</v>
      </c>
      <c r="D174" s="141">
        <v>730004.1</v>
      </c>
      <c r="E174" s="141">
        <v>730004.1</v>
      </c>
      <c r="F174" s="141">
        <v>730004.1</v>
      </c>
      <c r="G174" s="141">
        <v>730004.1</v>
      </c>
    </row>
    <row r="175" spans="1:7">
      <c r="A175" s="247" t="s">
        <v>611</v>
      </c>
      <c r="D175" s="141">
        <v>0</v>
      </c>
      <c r="E175" s="141">
        <v>0</v>
      </c>
      <c r="F175" s="141">
        <v>0</v>
      </c>
      <c r="G175" s="141">
        <v>0</v>
      </c>
    </row>
    <row r="176" spans="1:7">
      <c r="A176" s="247" t="s">
        <v>612</v>
      </c>
      <c r="D176" s="141">
        <v>0</v>
      </c>
      <c r="E176" s="141">
        <v>0</v>
      </c>
      <c r="F176" s="141">
        <v>0</v>
      </c>
      <c r="G176" s="141">
        <v>0</v>
      </c>
    </row>
    <row r="177" spans="1:7">
      <c r="A177" s="247" t="s">
        <v>613</v>
      </c>
      <c r="D177" s="141">
        <v>0</v>
      </c>
      <c r="E177" s="141">
        <v>0</v>
      </c>
      <c r="F177" s="141">
        <v>0</v>
      </c>
      <c r="G177" s="141">
        <v>0</v>
      </c>
    </row>
    <row r="178" spans="1:7">
      <c r="A178" s="247" t="s">
        <v>614</v>
      </c>
      <c r="D178" s="141">
        <v>0</v>
      </c>
      <c r="E178" s="141">
        <v>0</v>
      </c>
      <c r="F178" s="141">
        <v>0</v>
      </c>
      <c r="G178" s="141">
        <v>0</v>
      </c>
    </row>
    <row r="179" spans="1:7">
      <c r="A179" s="247" t="s">
        <v>615</v>
      </c>
      <c r="D179" s="141">
        <v>0</v>
      </c>
      <c r="E179" s="141">
        <v>0</v>
      </c>
      <c r="F179" s="141">
        <v>0</v>
      </c>
      <c r="G179" s="141">
        <v>0</v>
      </c>
    </row>
    <row r="180" spans="1:7">
      <c r="A180" s="247" t="s">
        <v>616</v>
      </c>
      <c r="D180" s="141">
        <v>0</v>
      </c>
      <c r="E180" s="141">
        <v>0</v>
      </c>
      <c r="F180" s="141">
        <v>0</v>
      </c>
      <c r="G180" s="141">
        <v>0</v>
      </c>
    </row>
    <row r="181" spans="1:7">
      <c r="A181" s="247" t="s">
        <v>617</v>
      </c>
      <c r="D181" s="141">
        <v>0</v>
      </c>
      <c r="E181" s="141">
        <v>0</v>
      </c>
      <c r="F181" s="141">
        <v>0</v>
      </c>
      <c r="G181" s="141">
        <v>0</v>
      </c>
    </row>
    <row r="182" spans="1:7">
      <c r="A182" s="247" t="s">
        <v>618</v>
      </c>
      <c r="D182" s="141">
        <v>0</v>
      </c>
      <c r="E182" s="141">
        <v>0</v>
      </c>
      <c r="F182" s="141">
        <v>0</v>
      </c>
      <c r="G182" s="141">
        <v>0</v>
      </c>
    </row>
    <row r="183" spans="1:7">
      <c r="A183" s="247" t="s">
        <v>619</v>
      </c>
      <c r="D183" s="141">
        <v>730004.1</v>
      </c>
      <c r="E183" s="141">
        <v>730004.1</v>
      </c>
      <c r="F183" s="141">
        <v>730004.1</v>
      </c>
      <c r="G183" s="141">
        <v>730004.1</v>
      </c>
    </row>
    <row r="184" spans="1:7">
      <c r="A184" s="247" t="s">
        <v>620</v>
      </c>
      <c r="D184" s="141">
        <v>166771543.226859</v>
      </c>
      <c r="E184" s="141">
        <v>183902399.412159</v>
      </c>
      <c r="F184" s="141">
        <v>188741221.37745899</v>
      </c>
      <c r="G184" s="141">
        <v>192393766.44870001</v>
      </c>
    </row>
    <row r="185" spans="1:7">
      <c r="A185" s="249" t="s">
        <v>621</v>
      </c>
    </row>
    <row r="186" spans="1:7">
      <c r="A186" s="247" t="s">
        <v>622</v>
      </c>
    </row>
    <row r="187" spans="1:7">
      <c r="A187" s="247" t="s">
        <v>623</v>
      </c>
      <c r="D187" s="141">
        <v>40847.619999999901</v>
      </c>
      <c r="E187" s="141">
        <v>40847.619999999901</v>
      </c>
      <c r="F187" s="141">
        <v>40847.619999999901</v>
      </c>
      <c r="G187" s="141">
        <v>40847.619999999901</v>
      </c>
    </row>
    <row r="188" spans="1:7">
      <c r="A188" s="247" t="s">
        <v>624</v>
      </c>
      <c r="D188" s="141">
        <v>40847.619999999901</v>
      </c>
      <c r="E188" s="141">
        <v>40847.619999999901</v>
      </c>
      <c r="F188" s="141">
        <v>40847.619999999901</v>
      </c>
      <c r="G188" s="141">
        <v>40847.619999999901</v>
      </c>
    </row>
    <row r="189" spans="1:7">
      <c r="A189" s="247" t="s">
        <v>625</v>
      </c>
    </row>
    <row r="190" spans="1:7">
      <c r="A190" s="247" t="s">
        <v>626</v>
      </c>
      <c r="D190" s="141">
        <v>4552242.8668467002</v>
      </c>
      <c r="E190" s="141">
        <v>12450576.910185499</v>
      </c>
      <c r="F190" s="141">
        <v>20326605.513485</v>
      </c>
      <c r="G190" s="141">
        <v>28594203.592957899</v>
      </c>
    </row>
    <row r="191" spans="1:7">
      <c r="A191" s="247" t="s">
        <v>627</v>
      </c>
      <c r="D191" s="141">
        <v>5691066.9299999997</v>
      </c>
      <c r="E191" s="141">
        <v>5691066.9299999997</v>
      </c>
      <c r="F191" s="141">
        <v>5691066.9299999997</v>
      </c>
      <c r="G191" s="141">
        <v>5691066.9299999997</v>
      </c>
    </row>
    <row r="192" spans="1:7">
      <c r="A192" s="247" t="s">
        <v>628</v>
      </c>
      <c r="D192" s="141">
        <v>3611705.5599999898</v>
      </c>
      <c r="E192" s="141">
        <v>3611705.5599999898</v>
      </c>
      <c r="F192" s="141">
        <v>3611705.5599999898</v>
      </c>
      <c r="G192" s="141">
        <v>3611705.5599999898</v>
      </c>
    </row>
    <row r="193" spans="1:7">
      <c r="A193" s="247" t="s">
        <v>629</v>
      </c>
      <c r="D193" s="141">
        <v>1416857.93</v>
      </c>
      <c r="E193" s="141">
        <v>1416857.93</v>
      </c>
      <c r="F193" s="141">
        <v>1416857.93</v>
      </c>
      <c r="G193" s="141">
        <v>1416857.93</v>
      </c>
    </row>
    <row r="194" spans="1:7">
      <c r="A194" s="247" t="s">
        <v>630</v>
      </c>
      <c r="D194" s="141">
        <v>309597.8</v>
      </c>
      <c r="E194" s="141">
        <v>309597.8</v>
      </c>
      <c r="F194" s="141">
        <v>309597.8</v>
      </c>
      <c r="G194" s="141">
        <v>309597.8</v>
      </c>
    </row>
    <row r="195" spans="1:7">
      <c r="A195" s="247" t="s">
        <v>631</v>
      </c>
      <c r="D195" s="141">
        <v>0</v>
      </c>
      <c r="E195" s="141">
        <v>0</v>
      </c>
      <c r="F195" s="141">
        <v>0</v>
      </c>
      <c r="G195" s="141">
        <v>0</v>
      </c>
    </row>
    <row r="196" spans="1:7">
      <c r="A196" s="247" t="s">
        <v>632</v>
      </c>
      <c r="D196" s="141">
        <v>0</v>
      </c>
      <c r="E196" s="141">
        <v>0</v>
      </c>
      <c r="F196" s="141">
        <v>0</v>
      </c>
      <c r="G196" s="141">
        <v>0</v>
      </c>
    </row>
    <row r="197" spans="1:7">
      <c r="A197" s="247" t="s">
        <v>633</v>
      </c>
      <c r="D197" s="141">
        <v>328754.15999999997</v>
      </c>
      <c r="E197" s="141">
        <v>328754.15999999997</v>
      </c>
      <c r="F197" s="141">
        <v>328754.15999999997</v>
      </c>
      <c r="G197" s="141">
        <v>328754.15999999997</v>
      </c>
    </row>
    <row r="198" spans="1:7">
      <c r="A198" s="247" t="s">
        <v>634</v>
      </c>
      <c r="D198" s="141">
        <v>0</v>
      </c>
      <c r="E198" s="141">
        <v>0</v>
      </c>
      <c r="F198" s="141">
        <v>0</v>
      </c>
      <c r="G198" s="141">
        <v>0</v>
      </c>
    </row>
    <row r="199" spans="1:7">
      <c r="A199" s="247" t="s">
        <v>635</v>
      </c>
      <c r="D199" s="141">
        <v>12058327.436437899</v>
      </c>
      <c r="E199" s="141">
        <v>12680856.087657901</v>
      </c>
      <c r="F199" s="141">
        <v>13365797.7832871</v>
      </c>
      <c r="G199" s="141">
        <v>14058169.8992121</v>
      </c>
    </row>
    <row r="200" spans="1:7">
      <c r="A200" s="247" t="s">
        <v>636</v>
      </c>
    </row>
    <row r="201" spans="1:7">
      <c r="A201" s="247" t="s">
        <v>637</v>
      </c>
      <c r="D201" s="141">
        <v>983033.87</v>
      </c>
      <c r="E201" s="141">
        <v>983033.87</v>
      </c>
      <c r="F201" s="141">
        <v>983033.87</v>
      </c>
      <c r="G201" s="141">
        <v>983033.87</v>
      </c>
    </row>
    <row r="202" spans="1:7">
      <c r="A202" s="247" t="s">
        <v>638</v>
      </c>
      <c r="D202" s="141">
        <v>983033.87</v>
      </c>
      <c r="E202" s="141">
        <v>983033.87</v>
      </c>
      <c r="F202" s="141">
        <v>983033.87</v>
      </c>
      <c r="G202" s="141">
        <v>983033.87</v>
      </c>
    </row>
    <row r="203" spans="1:7">
      <c r="A203" s="247" t="s">
        <v>639</v>
      </c>
    </row>
    <row r="204" spans="1:7">
      <c r="A204" s="247" t="s">
        <v>640</v>
      </c>
      <c r="D204" s="141">
        <v>1610374.54999999</v>
      </c>
      <c r="E204" s="141">
        <v>1610374.54999999</v>
      </c>
      <c r="F204" s="141">
        <v>1610374.54999999</v>
      </c>
      <c r="G204" s="141">
        <v>1610374.54999999</v>
      </c>
    </row>
    <row r="205" spans="1:7">
      <c r="A205" s="247" t="s">
        <v>641</v>
      </c>
      <c r="D205" s="141">
        <v>1610374.54999999</v>
      </c>
      <c r="E205" s="141">
        <v>1610374.54999999</v>
      </c>
      <c r="F205" s="141">
        <v>1610374.54999999</v>
      </c>
      <c r="G205" s="141">
        <v>1610374.54999999</v>
      </c>
    </row>
    <row r="206" spans="1:7">
      <c r="A206" s="247" t="s">
        <v>642</v>
      </c>
    </row>
    <row r="207" spans="1:7">
      <c r="A207" s="247" t="s">
        <v>643</v>
      </c>
      <c r="D207" s="141">
        <v>8277786.96</v>
      </c>
      <c r="E207" s="141">
        <v>-5.0400000009176402</v>
      </c>
      <c r="F207" s="141">
        <v>-5.0400000009176402</v>
      </c>
      <c r="G207" s="141">
        <v>-5.0400000009176402</v>
      </c>
    </row>
    <row r="208" spans="1:7">
      <c r="A208" s="247" t="s">
        <v>644</v>
      </c>
      <c r="D208" s="141">
        <v>0</v>
      </c>
      <c r="E208" s="141">
        <v>0</v>
      </c>
      <c r="F208" s="141">
        <v>0</v>
      </c>
      <c r="G208" s="141">
        <v>0</v>
      </c>
    </row>
    <row r="209" spans="1:7">
      <c r="A209" s="247" t="s">
        <v>645</v>
      </c>
      <c r="D209" s="141">
        <v>8277786.96</v>
      </c>
      <c r="E209" s="141">
        <v>-5.0400000009176402</v>
      </c>
      <c r="F209" s="141">
        <v>-5.0400000009176402</v>
      </c>
      <c r="G209" s="141">
        <v>-5.0400000009176402</v>
      </c>
    </row>
    <row r="210" spans="1:7">
      <c r="A210" s="247" t="s">
        <v>646</v>
      </c>
    </row>
    <row r="211" spans="1:7">
      <c r="A211" s="247" t="s">
        <v>647</v>
      </c>
      <c r="D211" s="141">
        <v>7392127.3699999899</v>
      </c>
      <c r="E211" s="141">
        <v>7392127.3699999899</v>
      </c>
      <c r="F211" s="141">
        <v>7392127.3699999899</v>
      </c>
      <c r="G211" s="141">
        <v>7392127.3699999899</v>
      </c>
    </row>
    <row r="212" spans="1:7">
      <c r="A212" s="247" t="s">
        <v>648</v>
      </c>
      <c r="D212" s="141">
        <v>-3405802.44</v>
      </c>
      <c r="E212" s="141">
        <v>-3430168.44</v>
      </c>
      <c r="F212" s="141">
        <v>-3418264.4399999902</v>
      </c>
      <c r="G212" s="141">
        <v>-3418264.4399999902</v>
      </c>
    </row>
    <row r="213" spans="1:7">
      <c r="A213" s="247" t="s">
        <v>649</v>
      </c>
      <c r="D213" s="141">
        <v>3986324.9299999899</v>
      </c>
      <c r="E213" s="141">
        <v>3961958.9299999899</v>
      </c>
      <c r="F213" s="141">
        <v>3973862.9299999899</v>
      </c>
      <c r="G213" s="141">
        <v>3973862.9299999899</v>
      </c>
    </row>
    <row r="214" spans="1:7">
      <c r="A214" s="247" t="s">
        <v>650</v>
      </c>
    </row>
    <row r="215" spans="1:7">
      <c r="A215" s="247" t="s">
        <v>651</v>
      </c>
      <c r="D215" s="141">
        <v>442321.95</v>
      </c>
      <c r="E215" s="141">
        <v>442321.95</v>
      </c>
      <c r="F215" s="141">
        <v>442321.95</v>
      </c>
      <c r="G215" s="141">
        <v>442321.95</v>
      </c>
    </row>
    <row r="216" spans="1:7">
      <c r="A216" s="247" t="s">
        <v>652</v>
      </c>
      <c r="D216" s="141">
        <v>442321.95</v>
      </c>
      <c r="E216" s="141">
        <v>442321.95</v>
      </c>
      <c r="F216" s="141">
        <v>442321.95</v>
      </c>
      <c r="G216" s="141">
        <v>442321.95</v>
      </c>
    </row>
    <row r="217" spans="1:7">
      <c r="A217" s="247" t="s">
        <v>653</v>
      </c>
      <c r="D217" s="141">
        <v>27399017.3164379</v>
      </c>
      <c r="E217" s="141">
        <v>19719387.967657901</v>
      </c>
      <c r="F217" s="141">
        <v>20416233.663287099</v>
      </c>
      <c r="G217" s="141">
        <v>21108605.779212099</v>
      </c>
    </row>
    <row r="218" spans="1:7">
      <c r="A218" s="249" t="s">
        <v>654</v>
      </c>
    </row>
    <row r="219" spans="1:7">
      <c r="A219" s="247" t="s">
        <v>655</v>
      </c>
    </row>
    <row r="220" spans="1:7">
      <c r="A220" s="247" t="s">
        <v>656</v>
      </c>
      <c r="D220" s="141">
        <v>0</v>
      </c>
      <c r="E220" s="141">
        <v>0</v>
      </c>
      <c r="F220" s="141">
        <v>0</v>
      </c>
      <c r="G220" s="141">
        <v>0</v>
      </c>
    </row>
    <row r="221" spans="1:7">
      <c r="A221" s="247" t="s">
        <v>657</v>
      </c>
      <c r="D221" s="141">
        <v>0</v>
      </c>
      <c r="E221" s="141">
        <v>0</v>
      </c>
      <c r="F221" s="141">
        <v>0</v>
      </c>
      <c r="G221" s="141">
        <v>0</v>
      </c>
    </row>
    <row r="222" spans="1:7">
      <c r="A222" s="247" t="s">
        <v>658</v>
      </c>
    </row>
    <row r="223" spans="1:7">
      <c r="A223" s="247" t="s">
        <v>659</v>
      </c>
      <c r="D223" s="141">
        <v>440020.37</v>
      </c>
      <c r="E223" s="141">
        <v>440020.37</v>
      </c>
      <c r="F223" s="141">
        <v>440020.37</v>
      </c>
      <c r="G223" s="141">
        <v>440020.37</v>
      </c>
    </row>
    <row r="224" spans="1:7">
      <c r="A224" s="247" t="s">
        <v>660</v>
      </c>
      <c r="D224" s="141">
        <v>0</v>
      </c>
      <c r="E224" s="141">
        <v>0</v>
      </c>
      <c r="F224" s="141">
        <v>0</v>
      </c>
      <c r="G224" s="141">
        <v>0</v>
      </c>
    </row>
    <row r="225" spans="1:7">
      <c r="A225" s="247" t="s">
        <v>661</v>
      </c>
      <c r="D225" s="141">
        <v>3037496.17</v>
      </c>
      <c r="E225" s="141">
        <v>3037496.17</v>
      </c>
      <c r="F225" s="141">
        <v>3037496.17</v>
      </c>
      <c r="G225" s="141">
        <v>3037496.17</v>
      </c>
    </row>
    <row r="226" spans="1:7">
      <c r="A226" s="247" t="s">
        <v>662</v>
      </c>
      <c r="D226" s="141">
        <v>0</v>
      </c>
      <c r="E226" s="141">
        <v>0</v>
      </c>
      <c r="F226" s="141">
        <v>0</v>
      </c>
      <c r="G226" s="141">
        <v>0</v>
      </c>
    </row>
    <row r="227" spans="1:7">
      <c r="A227" s="247" t="s">
        <v>663</v>
      </c>
      <c r="D227" s="141">
        <v>3477516.5399999898</v>
      </c>
      <c r="E227" s="141">
        <v>3477516.5399999898</v>
      </c>
      <c r="F227" s="141">
        <v>3477516.5399999898</v>
      </c>
      <c r="G227" s="141">
        <v>3477516.5399999898</v>
      </c>
    </row>
    <row r="228" spans="1:7">
      <c r="A228" s="247" t="s">
        <v>664</v>
      </c>
    </row>
    <row r="229" spans="1:7">
      <c r="A229" s="247" t="s">
        <v>665</v>
      </c>
      <c r="D229" s="141">
        <v>2047196.2885532901</v>
      </c>
      <c r="E229" s="141">
        <v>6890218.0462644799</v>
      </c>
      <c r="F229" s="141">
        <v>12184865.240964901</v>
      </c>
      <c r="G229" s="141">
        <v>17150600.419491999</v>
      </c>
    </row>
    <row r="230" spans="1:7">
      <c r="A230" s="247" t="s">
        <v>666</v>
      </c>
      <c r="D230" s="141">
        <v>2602469.3999999901</v>
      </c>
      <c r="E230" s="141">
        <v>2602469.3999999901</v>
      </c>
      <c r="F230" s="141">
        <v>2602469.3999999901</v>
      </c>
      <c r="G230" s="141">
        <v>2602469.3999999901</v>
      </c>
    </row>
    <row r="231" spans="1:7">
      <c r="A231" s="247" t="s">
        <v>667</v>
      </c>
      <c r="D231" s="141">
        <v>4794066.72</v>
      </c>
      <c r="E231" s="141">
        <v>4794066.72</v>
      </c>
      <c r="F231" s="141">
        <v>4794066.72</v>
      </c>
      <c r="G231" s="141">
        <v>4794066.72</v>
      </c>
    </row>
    <row r="232" spans="1:7">
      <c r="A232" s="247" t="s">
        <v>668</v>
      </c>
      <c r="D232" s="141">
        <v>7711489.3951620404</v>
      </c>
      <c r="E232" s="141">
        <v>8190070.7404420301</v>
      </c>
      <c r="F232" s="141">
        <v>8599678.4013128802</v>
      </c>
      <c r="G232" s="141">
        <v>9017046.5618878603</v>
      </c>
    </row>
    <row r="233" spans="1:7">
      <c r="A233" s="247" t="s">
        <v>669</v>
      </c>
    </row>
    <row r="234" spans="1:7">
      <c r="A234" s="247" t="s">
        <v>670</v>
      </c>
      <c r="D234" s="141">
        <v>1132649.17</v>
      </c>
      <c r="E234" s="141">
        <v>161219.16999999899</v>
      </c>
      <c r="F234" s="141">
        <v>156815.16999999899</v>
      </c>
      <c r="G234" s="141">
        <v>173711.17</v>
      </c>
    </row>
    <row r="235" spans="1:7">
      <c r="A235" s="247" t="s">
        <v>671</v>
      </c>
      <c r="D235" s="141">
        <v>1132649.17</v>
      </c>
      <c r="E235" s="141">
        <v>161219.16999999899</v>
      </c>
      <c r="F235" s="141">
        <v>156815.16999999899</v>
      </c>
      <c r="G235" s="141">
        <v>173711.17</v>
      </c>
    </row>
    <row r="236" spans="1:7">
      <c r="A236" s="247" t="s">
        <v>672</v>
      </c>
    </row>
    <row r="237" spans="1:7">
      <c r="A237" s="247" t="s">
        <v>673</v>
      </c>
      <c r="D237" s="141">
        <v>0</v>
      </c>
      <c r="E237" s="141">
        <v>0</v>
      </c>
      <c r="F237" s="141">
        <v>0</v>
      </c>
      <c r="G237" s="141">
        <v>0</v>
      </c>
    </row>
    <row r="238" spans="1:7">
      <c r="A238" s="247" t="s">
        <v>674</v>
      </c>
      <c r="D238" s="141">
        <v>0</v>
      </c>
      <c r="E238" s="141">
        <v>0</v>
      </c>
      <c r="F238" s="141">
        <v>0</v>
      </c>
      <c r="G238" s="141">
        <v>0</v>
      </c>
    </row>
    <row r="239" spans="1:7">
      <c r="A239" s="247" t="s">
        <v>675</v>
      </c>
    </row>
    <row r="240" spans="1:7">
      <c r="A240" s="247" t="s">
        <v>676</v>
      </c>
      <c r="D240" s="141">
        <v>0</v>
      </c>
      <c r="E240" s="141">
        <v>0</v>
      </c>
      <c r="F240" s="141">
        <v>0</v>
      </c>
      <c r="G240" s="141">
        <v>0</v>
      </c>
    </row>
    <row r="241" spans="1:7">
      <c r="A241" s="247" t="s">
        <v>677</v>
      </c>
      <c r="D241" s="141">
        <v>0</v>
      </c>
      <c r="E241" s="141">
        <v>0</v>
      </c>
      <c r="F241" s="141">
        <v>0</v>
      </c>
      <c r="G241" s="141">
        <v>0</v>
      </c>
    </row>
    <row r="242" spans="1:7">
      <c r="A242" s="247" t="s">
        <v>678</v>
      </c>
      <c r="D242" s="141">
        <v>12321655.105162</v>
      </c>
      <c r="E242" s="141">
        <v>11828806.450441999</v>
      </c>
      <c r="F242" s="141">
        <v>12234010.111312799</v>
      </c>
      <c r="G242" s="141">
        <v>12668274.2718878</v>
      </c>
    </row>
    <row r="243" spans="1:7">
      <c r="A243" s="247" t="s">
        <v>679</v>
      </c>
      <c r="D243" s="141">
        <v>39720672.421599902</v>
      </c>
      <c r="E243" s="141">
        <v>31548194.418099899</v>
      </c>
      <c r="F243" s="141">
        <v>32650243.774599999</v>
      </c>
      <c r="G243" s="141">
        <v>33776880.051099896</v>
      </c>
    </row>
    <row r="244" spans="1:7">
      <c r="A244" s="249" t="s">
        <v>680</v>
      </c>
    </row>
    <row r="245" spans="1:7">
      <c r="A245" s="247" t="s">
        <v>681</v>
      </c>
    </row>
    <row r="246" spans="1:7">
      <c r="A246" s="247" t="s">
        <v>682</v>
      </c>
      <c r="D246" s="141">
        <v>2013673</v>
      </c>
      <c r="E246" s="141">
        <v>2013673</v>
      </c>
      <c r="F246" s="141">
        <v>2013673</v>
      </c>
      <c r="G246" s="141">
        <v>2013673</v>
      </c>
    </row>
    <row r="247" spans="1:7">
      <c r="A247" s="247" t="s">
        <v>683</v>
      </c>
      <c r="D247" s="141">
        <v>50901.375039156199</v>
      </c>
      <c r="E247" s="141">
        <v>101385.876027808</v>
      </c>
      <c r="F247" s="141">
        <v>150316.397844238</v>
      </c>
      <c r="G247" s="141">
        <v>195199.769814789</v>
      </c>
    </row>
    <row r="248" spans="1:7">
      <c r="A248" s="247" t="s">
        <v>684</v>
      </c>
      <c r="D248" s="141">
        <v>0</v>
      </c>
      <c r="E248" s="141">
        <v>0</v>
      </c>
      <c r="F248" s="141">
        <v>0</v>
      </c>
      <c r="G248" s="141">
        <v>0</v>
      </c>
    </row>
    <row r="249" spans="1:7">
      <c r="A249" s="247" t="s">
        <v>685</v>
      </c>
      <c r="D249" s="141">
        <v>0</v>
      </c>
      <c r="E249" s="141">
        <v>0</v>
      </c>
      <c r="F249" s="141">
        <v>0</v>
      </c>
      <c r="G249" s="141">
        <v>0</v>
      </c>
    </row>
    <row r="250" spans="1:7">
      <c r="A250" s="247" t="s">
        <v>686</v>
      </c>
      <c r="D250" s="141">
        <v>2064574.37503915</v>
      </c>
      <c r="E250" s="141">
        <v>2115058.8760278001</v>
      </c>
      <c r="F250" s="141">
        <v>2163989.3978442298</v>
      </c>
      <c r="G250" s="141">
        <v>2208872.76981478</v>
      </c>
    </row>
    <row r="251" spans="1:7">
      <c r="A251" s="247" t="s">
        <v>687</v>
      </c>
    </row>
    <row r="252" spans="1:7">
      <c r="A252" s="247" t="s">
        <v>688</v>
      </c>
      <c r="D252" s="141">
        <v>4055002.1399999899</v>
      </c>
      <c r="E252" s="141">
        <v>4055002.1399999899</v>
      </c>
      <c r="F252" s="141">
        <v>4055002.1399999899</v>
      </c>
      <c r="G252" s="141">
        <v>4055002.1399999899</v>
      </c>
    </row>
    <row r="253" spans="1:7">
      <c r="A253" s="247" t="s">
        <v>689</v>
      </c>
      <c r="D253" s="141">
        <v>102501.8385372</v>
      </c>
      <c r="E253" s="141">
        <v>204164.20355168701</v>
      </c>
      <c r="F253" s="141">
        <v>302697.267597806</v>
      </c>
      <c r="G253" s="141">
        <v>393080.447682656</v>
      </c>
    </row>
    <row r="254" spans="1:7">
      <c r="A254" s="247" t="s">
        <v>690</v>
      </c>
      <c r="D254" s="141">
        <v>4157503.9785371898</v>
      </c>
      <c r="E254" s="141">
        <v>4259166.3435516804</v>
      </c>
      <c r="F254" s="141">
        <v>4357699.4075977998</v>
      </c>
      <c r="G254" s="141">
        <v>4448082.5876826504</v>
      </c>
    </row>
    <row r="255" spans="1:7">
      <c r="A255" s="247" t="s">
        <v>691</v>
      </c>
    </row>
    <row r="256" spans="1:7">
      <c r="A256" s="247" t="s">
        <v>692</v>
      </c>
      <c r="D256" s="141">
        <v>891162.22</v>
      </c>
      <c r="E256" s="141">
        <v>891162.22</v>
      </c>
      <c r="F256" s="141">
        <v>891162.22</v>
      </c>
      <c r="G256" s="141">
        <v>891162.22</v>
      </c>
    </row>
    <row r="257" spans="1:7">
      <c r="A257" s="247" t="s">
        <v>693</v>
      </c>
      <c r="D257" s="141">
        <v>0</v>
      </c>
      <c r="E257" s="141">
        <v>0</v>
      </c>
      <c r="F257" s="141">
        <v>0</v>
      </c>
      <c r="G257" s="141">
        <v>0</v>
      </c>
    </row>
    <row r="258" spans="1:7">
      <c r="A258" s="247" t="s">
        <v>694</v>
      </c>
      <c r="D258" s="141">
        <v>891162.22</v>
      </c>
      <c r="E258" s="141">
        <v>891162.22</v>
      </c>
      <c r="F258" s="141">
        <v>891162.22</v>
      </c>
      <c r="G258" s="141">
        <v>891162.22</v>
      </c>
    </row>
    <row r="259" spans="1:7">
      <c r="A259" s="247" t="s">
        <v>695</v>
      </c>
    </row>
    <row r="260" spans="1:7">
      <c r="A260" s="247" t="s">
        <v>696</v>
      </c>
      <c r="D260" s="141">
        <v>173248.22999999899</v>
      </c>
      <c r="E260" s="141">
        <v>173248.22999999899</v>
      </c>
      <c r="F260" s="141">
        <v>173248.22999999899</v>
      </c>
      <c r="G260" s="141">
        <v>173248.22999999899</v>
      </c>
    </row>
    <row r="261" spans="1:7">
      <c r="A261" s="247" t="s">
        <v>697</v>
      </c>
      <c r="D261" s="141">
        <v>367057.55999999901</v>
      </c>
      <c r="E261" s="141">
        <v>367057.55999999901</v>
      </c>
      <c r="F261" s="141">
        <v>367057.55999999901</v>
      </c>
      <c r="G261" s="141">
        <v>367057.55999999901</v>
      </c>
    </row>
    <row r="262" spans="1:7">
      <c r="A262" s="247" t="s">
        <v>698</v>
      </c>
      <c r="D262" s="141">
        <v>540305.79</v>
      </c>
      <c r="E262" s="141">
        <v>540305.79</v>
      </c>
      <c r="F262" s="141">
        <v>540305.79</v>
      </c>
      <c r="G262" s="141">
        <v>540305.79</v>
      </c>
    </row>
    <row r="263" spans="1:7">
      <c r="A263" s="247" t="s">
        <v>699</v>
      </c>
    </row>
    <row r="264" spans="1:7">
      <c r="A264" s="247" t="s">
        <v>700</v>
      </c>
      <c r="D264" s="141">
        <v>3697957.9799999902</v>
      </c>
      <c r="E264" s="141">
        <v>3697957.9799999902</v>
      </c>
      <c r="F264" s="141">
        <v>3697957.9799999902</v>
      </c>
      <c r="G264" s="141">
        <v>3697957.9799999902</v>
      </c>
    </row>
    <row r="265" spans="1:7">
      <c r="A265" s="247" t="s">
        <v>701</v>
      </c>
      <c r="D265" s="141">
        <v>93552.885236586793</v>
      </c>
      <c r="E265" s="141">
        <v>186339.58743440601</v>
      </c>
      <c r="F265" s="141">
        <v>276270.193209544</v>
      </c>
      <c r="G265" s="141">
        <v>358762.44305076997</v>
      </c>
    </row>
    <row r="266" spans="1:7">
      <c r="A266" s="247" t="s">
        <v>702</v>
      </c>
      <c r="D266" s="141">
        <v>3021</v>
      </c>
      <c r="E266" s="141">
        <v>3021</v>
      </c>
      <c r="F266" s="141">
        <v>3021</v>
      </c>
      <c r="G266" s="141">
        <v>3021</v>
      </c>
    </row>
    <row r="267" spans="1:7">
      <c r="A267" s="247" t="s">
        <v>703</v>
      </c>
      <c r="D267" s="141">
        <v>3794531.8652365799</v>
      </c>
      <c r="E267" s="141">
        <v>3887318.5674343999</v>
      </c>
      <c r="F267" s="141">
        <v>3977249.1732095401</v>
      </c>
      <c r="G267" s="141">
        <v>4059741.4230507701</v>
      </c>
    </row>
    <row r="268" spans="1:7">
      <c r="A268" s="247" t="s">
        <v>704</v>
      </c>
    </row>
    <row r="269" spans="1:7">
      <c r="A269" s="247" t="s">
        <v>705</v>
      </c>
      <c r="D269" s="141">
        <v>0</v>
      </c>
      <c r="E269" s="141">
        <v>0</v>
      </c>
      <c r="F269" s="141">
        <v>0</v>
      </c>
      <c r="G269" s="141">
        <v>0</v>
      </c>
    </row>
    <row r="270" spans="1:7">
      <c r="A270" s="247" t="s">
        <v>706</v>
      </c>
      <c r="D270" s="141">
        <v>0</v>
      </c>
      <c r="E270" s="141">
        <v>0</v>
      </c>
      <c r="F270" s="141">
        <v>0</v>
      </c>
      <c r="G270" s="141">
        <v>0</v>
      </c>
    </row>
    <row r="271" spans="1:7">
      <c r="A271" s="247" t="s">
        <v>707</v>
      </c>
    </row>
    <row r="272" spans="1:7">
      <c r="A272" s="247" t="s">
        <v>708</v>
      </c>
      <c r="D272" s="141">
        <v>6218749.0099999905</v>
      </c>
      <c r="E272" s="141">
        <v>6212173.0099999905</v>
      </c>
      <c r="F272" s="141">
        <v>6223465.0099999905</v>
      </c>
      <c r="G272" s="141">
        <v>6227749.0099999905</v>
      </c>
    </row>
    <row r="273" spans="1:7">
      <c r="A273" s="247" t="s">
        <v>709</v>
      </c>
      <c r="D273" s="141">
        <v>157196.762151745</v>
      </c>
      <c r="E273" s="141">
        <v>312775.01493795402</v>
      </c>
      <c r="F273" s="141">
        <v>464568.39934431098</v>
      </c>
      <c r="G273" s="141">
        <v>603700.38889943005</v>
      </c>
    </row>
    <row r="274" spans="1:7">
      <c r="A274" s="247" t="s">
        <v>710</v>
      </c>
      <c r="D274" s="141">
        <v>6375945.7721517403</v>
      </c>
      <c r="E274" s="141">
        <v>6524948.0249379501</v>
      </c>
      <c r="F274" s="141">
        <v>6688033.4093442997</v>
      </c>
      <c r="G274" s="141">
        <v>6831449.3988994202</v>
      </c>
    </row>
    <row r="275" spans="1:7">
      <c r="A275" s="247" t="s">
        <v>711</v>
      </c>
    </row>
    <row r="276" spans="1:7">
      <c r="A276" s="247" t="s">
        <v>712</v>
      </c>
      <c r="D276" s="141">
        <v>3474326.84</v>
      </c>
      <c r="E276" s="141">
        <v>3474326.84</v>
      </c>
      <c r="F276" s="141">
        <v>3474326.84</v>
      </c>
      <c r="G276" s="141">
        <v>3474326.84</v>
      </c>
    </row>
    <row r="277" spans="1:7">
      <c r="A277" s="247" t="s">
        <v>713</v>
      </c>
      <c r="D277" s="141">
        <v>87823.600699540897</v>
      </c>
      <c r="E277" s="141">
        <v>210566.109888304</v>
      </c>
      <c r="F277" s="141">
        <v>321377.02337675699</v>
      </c>
      <c r="G277" s="141">
        <v>444501.96391464799</v>
      </c>
    </row>
    <row r="278" spans="1:7">
      <c r="A278" s="247" t="s">
        <v>714</v>
      </c>
      <c r="D278" s="141">
        <v>0</v>
      </c>
      <c r="E278" s="141">
        <v>707826.6</v>
      </c>
      <c r="F278" s="141">
        <v>830913.6</v>
      </c>
      <c r="G278" s="141">
        <v>1111137.5999999901</v>
      </c>
    </row>
    <row r="279" spans="1:7">
      <c r="A279" s="247" t="s">
        <v>715</v>
      </c>
      <c r="D279" s="141">
        <v>3562150.4406995401</v>
      </c>
      <c r="E279" s="141">
        <v>4392719.5498882998</v>
      </c>
      <c r="F279" s="141">
        <v>4626617.4633767502</v>
      </c>
      <c r="G279" s="141">
        <v>5029966.4039146397</v>
      </c>
    </row>
    <row r="280" spans="1:7">
      <c r="A280" s="247" t="s">
        <v>716</v>
      </c>
    </row>
    <row r="281" spans="1:7">
      <c r="A281" s="247" t="s">
        <v>717</v>
      </c>
      <c r="D281" s="141">
        <v>23303708.190000001</v>
      </c>
      <c r="E281" s="141">
        <v>22750151.190000001</v>
      </c>
      <c r="F281" s="141">
        <v>23440619.190000001</v>
      </c>
      <c r="G281" s="141">
        <v>25645943.189999901</v>
      </c>
    </row>
    <row r="282" spans="1:7">
      <c r="A282" s="247" t="s">
        <v>718</v>
      </c>
      <c r="D282" s="141">
        <v>589068.23023512098</v>
      </c>
      <c r="E282" s="141">
        <v>1145441.1953496099</v>
      </c>
      <c r="F282" s="141">
        <v>1749792.2651191801</v>
      </c>
      <c r="G282" s="141">
        <v>2486045.2552977302</v>
      </c>
    </row>
    <row r="283" spans="1:7">
      <c r="A283" s="247" t="s">
        <v>719</v>
      </c>
      <c r="D283" s="141">
        <v>0</v>
      </c>
      <c r="E283" s="141">
        <v>0</v>
      </c>
      <c r="F283" s="141">
        <v>0</v>
      </c>
      <c r="G283" s="141">
        <v>0</v>
      </c>
    </row>
    <row r="284" spans="1:7">
      <c r="A284" s="247" t="s">
        <v>720</v>
      </c>
      <c r="D284" s="141">
        <v>0</v>
      </c>
      <c r="E284" s="141">
        <v>0</v>
      </c>
      <c r="F284" s="141">
        <v>0</v>
      </c>
      <c r="G284" s="141">
        <v>0</v>
      </c>
    </row>
    <row r="285" spans="1:7">
      <c r="A285" s="247" t="s">
        <v>721</v>
      </c>
      <c r="D285" s="141">
        <v>23892776.420235101</v>
      </c>
      <c r="E285" s="141">
        <v>23895592.385349602</v>
      </c>
      <c r="F285" s="141">
        <v>25190411.455119099</v>
      </c>
      <c r="G285" s="141">
        <v>28131988.445297699</v>
      </c>
    </row>
    <row r="286" spans="1:7">
      <c r="A286" s="247" t="s">
        <v>722</v>
      </c>
    </row>
    <row r="287" spans="1:7">
      <c r="A287" s="247" t="s">
        <v>723</v>
      </c>
      <c r="D287" s="141">
        <v>1005365.18</v>
      </c>
      <c r="E287" s="141">
        <v>1005365.18</v>
      </c>
      <c r="F287" s="141">
        <v>1005365.18</v>
      </c>
      <c r="G287" s="141">
        <v>1005365.18</v>
      </c>
    </row>
    <row r="288" spans="1:7">
      <c r="A288" s="247" t="s">
        <v>724</v>
      </c>
      <c r="D288" s="141">
        <v>25413.495676055001</v>
      </c>
      <c r="E288" s="141">
        <v>50618.858922056999</v>
      </c>
      <c r="F288" s="141">
        <v>75048.368019844507</v>
      </c>
      <c r="G288" s="141">
        <v>97457.259304665902</v>
      </c>
    </row>
    <row r="289" spans="1:7">
      <c r="A289" s="247" t="s">
        <v>725</v>
      </c>
      <c r="D289" s="141">
        <v>1030778.67567605</v>
      </c>
      <c r="E289" s="141">
        <v>1055984.03892205</v>
      </c>
      <c r="F289" s="141">
        <v>1080413.5480198399</v>
      </c>
      <c r="G289" s="141">
        <v>1102822.4393046601</v>
      </c>
    </row>
    <row r="290" spans="1:7">
      <c r="A290" s="247" t="s">
        <v>726</v>
      </c>
      <c r="D290" s="141">
        <v>46309729.537575401</v>
      </c>
      <c r="E290" s="141">
        <v>47562255.7961118</v>
      </c>
      <c r="F290" s="141">
        <v>49515881.864511602</v>
      </c>
      <c r="G290" s="141">
        <v>53244391.477964602</v>
      </c>
    </row>
    <row r="291" spans="1:7">
      <c r="A291" s="249" t="s">
        <v>727</v>
      </c>
    </row>
    <row r="292" spans="1:7">
      <c r="A292" s="247" t="s">
        <v>728</v>
      </c>
    </row>
    <row r="293" spans="1:7">
      <c r="A293" s="247" t="s">
        <v>729</v>
      </c>
      <c r="D293" s="141">
        <v>0</v>
      </c>
      <c r="E293" s="141">
        <v>0</v>
      </c>
      <c r="F293" s="141">
        <v>0</v>
      </c>
      <c r="G293" s="141">
        <v>0</v>
      </c>
    </row>
    <row r="294" spans="1:7">
      <c r="A294" s="247" t="s">
        <v>730</v>
      </c>
      <c r="D294" s="141">
        <v>0</v>
      </c>
      <c r="E294" s="141">
        <v>0</v>
      </c>
      <c r="F294" s="141">
        <v>0</v>
      </c>
      <c r="G294" s="141">
        <v>0</v>
      </c>
    </row>
    <row r="295" spans="1:7">
      <c r="A295" s="247" t="s">
        <v>731</v>
      </c>
    </row>
    <row r="296" spans="1:7">
      <c r="A296" s="247" t="s">
        <v>732</v>
      </c>
      <c r="D296" s="141">
        <v>0</v>
      </c>
      <c r="E296" s="141">
        <v>0</v>
      </c>
      <c r="F296" s="141">
        <v>0</v>
      </c>
      <c r="G296" s="141">
        <v>0</v>
      </c>
    </row>
    <row r="297" spans="1:7">
      <c r="A297" s="247" t="s">
        <v>733</v>
      </c>
      <c r="D297" s="141">
        <v>0</v>
      </c>
      <c r="E297" s="141">
        <v>0</v>
      </c>
      <c r="F297" s="141">
        <v>0</v>
      </c>
      <c r="G297" s="141">
        <v>0</v>
      </c>
    </row>
    <row r="298" spans="1:7">
      <c r="A298" s="247" t="s">
        <v>734</v>
      </c>
      <c r="D298" s="141">
        <v>0</v>
      </c>
      <c r="E298" s="141">
        <v>0</v>
      </c>
      <c r="F298" s="141">
        <v>0</v>
      </c>
      <c r="G298" s="141">
        <v>0</v>
      </c>
    </row>
    <row r="299" spans="1:7">
      <c r="A299" s="247" t="s">
        <v>735</v>
      </c>
    </row>
    <row r="300" spans="1:7">
      <c r="A300" s="247" t="s">
        <v>736</v>
      </c>
      <c r="D300" s="141">
        <v>239915.66</v>
      </c>
      <c r="E300" s="141">
        <v>239915.66</v>
      </c>
      <c r="F300" s="141">
        <v>239915.66</v>
      </c>
      <c r="G300" s="141">
        <v>239915.66</v>
      </c>
    </row>
    <row r="301" spans="1:7">
      <c r="A301" s="247" t="s">
        <v>737</v>
      </c>
      <c r="D301" s="141">
        <v>0</v>
      </c>
      <c r="E301" s="141">
        <v>0</v>
      </c>
      <c r="F301" s="141">
        <v>0</v>
      </c>
      <c r="G301" s="141">
        <v>0</v>
      </c>
    </row>
    <row r="302" spans="1:7">
      <c r="A302" s="247" t="s">
        <v>738</v>
      </c>
      <c r="D302" s="141">
        <v>2434453.5299999998</v>
      </c>
      <c r="E302" s="141">
        <v>2434453.5299999998</v>
      </c>
      <c r="F302" s="141">
        <v>2434453.5299999998</v>
      </c>
      <c r="G302" s="141">
        <v>2434453.5299999998</v>
      </c>
    </row>
    <row r="303" spans="1:7">
      <c r="A303" s="247" t="s">
        <v>739</v>
      </c>
      <c r="D303" s="141">
        <v>2674369.19</v>
      </c>
      <c r="E303" s="141">
        <v>2674369.19</v>
      </c>
      <c r="F303" s="141">
        <v>2674369.19</v>
      </c>
      <c r="G303" s="141">
        <v>2674369.19</v>
      </c>
    </row>
    <row r="304" spans="1:7">
      <c r="A304" s="247" t="s">
        <v>740</v>
      </c>
    </row>
    <row r="305" spans="1:7">
      <c r="A305" s="247" t="s">
        <v>741</v>
      </c>
      <c r="D305" s="141">
        <v>17145586.57</v>
      </c>
      <c r="E305" s="141">
        <v>17145586.57</v>
      </c>
      <c r="F305" s="141">
        <v>17145586.57</v>
      </c>
      <c r="G305" s="141">
        <v>17145586.57</v>
      </c>
    </row>
    <row r="306" spans="1:7">
      <c r="A306" s="247" t="s">
        <v>742</v>
      </c>
      <c r="D306" s="141">
        <v>9999999.9999999907</v>
      </c>
      <c r="E306" s="141">
        <v>9999999.9999999907</v>
      </c>
      <c r="F306" s="141">
        <v>9999999.9999999907</v>
      </c>
      <c r="G306" s="141">
        <v>9999999.9999999907</v>
      </c>
    </row>
    <row r="307" spans="1:7">
      <c r="A307" s="247" t="s">
        <v>743</v>
      </c>
      <c r="D307" s="141">
        <v>482405.52310535801</v>
      </c>
      <c r="E307" s="141">
        <v>975118.80628512404</v>
      </c>
      <c r="F307" s="141">
        <v>1447845.5814119</v>
      </c>
      <c r="G307" s="141">
        <v>1883204.4365021701</v>
      </c>
    </row>
    <row r="308" spans="1:7">
      <c r="A308" s="247" t="s">
        <v>744</v>
      </c>
      <c r="D308" s="141">
        <v>-399712.51999999298</v>
      </c>
      <c r="E308" s="141">
        <v>-399712.51999999298</v>
      </c>
      <c r="F308" s="141">
        <v>-399712.51999999298</v>
      </c>
      <c r="G308" s="141">
        <v>-399712.51999999298</v>
      </c>
    </row>
    <row r="309" spans="1:7">
      <c r="A309" s="247" t="s">
        <v>745</v>
      </c>
      <c r="D309" s="141">
        <v>27228279.573105302</v>
      </c>
      <c r="E309" s="141">
        <v>27720992.856285099</v>
      </c>
      <c r="F309" s="141">
        <v>28193719.631411899</v>
      </c>
      <c r="G309" s="141">
        <v>28629078.4865021</v>
      </c>
    </row>
    <row r="310" spans="1:7">
      <c r="A310" s="247" t="s">
        <v>746</v>
      </c>
    </row>
    <row r="311" spans="1:7">
      <c r="A311" s="247" t="s">
        <v>747</v>
      </c>
      <c r="D311" s="141">
        <v>17193707.1199999</v>
      </c>
      <c r="E311" s="141">
        <v>17193707.1199999</v>
      </c>
      <c r="F311" s="141">
        <v>17193707.1199999</v>
      </c>
      <c r="G311" s="141">
        <v>17193707.1199999</v>
      </c>
    </row>
    <row r="312" spans="1:7">
      <c r="A312" s="247" t="s">
        <v>748</v>
      </c>
      <c r="D312" s="141">
        <v>-9999999.9999999907</v>
      </c>
      <c r="E312" s="141">
        <v>-9999999.9999999907</v>
      </c>
      <c r="F312" s="141">
        <v>-9999999.9999999907</v>
      </c>
      <c r="G312" s="141">
        <v>-9999999.9999999907</v>
      </c>
    </row>
    <row r="313" spans="1:7">
      <c r="A313" s="247" t="s">
        <v>749</v>
      </c>
      <c r="D313" s="141">
        <v>495306.44101218903</v>
      </c>
      <c r="E313" s="141">
        <v>1001196.30139403</v>
      </c>
      <c r="F313" s="141">
        <v>1486565.1567337599</v>
      </c>
      <c r="G313" s="141">
        <v>1933566.7658567501</v>
      </c>
    </row>
    <row r="314" spans="1:7">
      <c r="A314" s="247" t="s">
        <v>750</v>
      </c>
      <c r="D314" s="141">
        <v>7689013.5610121898</v>
      </c>
      <c r="E314" s="141">
        <v>8194903.4213940399</v>
      </c>
      <c r="F314" s="141">
        <v>8680272.2767337691</v>
      </c>
      <c r="G314" s="141">
        <v>9127273.8858567495</v>
      </c>
    </row>
    <row r="315" spans="1:7">
      <c r="A315" s="247" t="s">
        <v>751</v>
      </c>
    </row>
    <row r="316" spans="1:7">
      <c r="A316" s="247" t="s">
        <v>752</v>
      </c>
      <c r="D316" s="141">
        <v>198935.609999999</v>
      </c>
      <c r="E316" s="141">
        <v>198935.609999999</v>
      </c>
      <c r="F316" s="141">
        <v>198935.609999999</v>
      </c>
      <c r="G316" s="141">
        <v>198935.609999999</v>
      </c>
    </row>
    <row r="317" spans="1:7">
      <c r="A317" s="247" t="s">
        <v>753</v>
      </c>
      <c r="D317" s="141">
        <v>7242.47</v>
      </c>
      <c r="E317" s="141">
        <v>7242.47</v>
      </c>
      <c r="F317" s="141">
        <v>7242.47</v>
      </c>
      <c r="G317" s="141">
        <v>7242.47</v>
      </c>
    </row>
    <row r="318" spans="1:7">
      <c r="A318" s="247" t="s">
        <v>754</v>
      </c>
      <c r="D318" s="141">
        <v>206178.08</v>
      </c>
      <c r="E318" s="141">
        <v>206178.08</v>
      </c>
      <c r="F318" s="141">
        <v>206178.08</v>
      </c>
      <c r="G318" s="141">
        <v>206178.08</v>
      </c>
    </row>
    <row r="319" spans="1:7">
      <c r="A319" s="247" t="s">
        <v>755</v>
      </c>
    </row>
    <row r="320" spans="1:7">
      <c r="A320" s="247" t="s">
        <v>756</v>
      </c>
      <c r="D320" s="141">
        <v>7890971.4799999902</v>
      </c>
      <c r="E320" s="141">
        <v>6939689.4800000004</v>
      </c>
      <c r="F320" s="141">
        <v>6960893.4799999902</v>
      </c>
      <c r="G320" s="141">
        <v>6990401.4800000004</v>
      </c>
    </row>
    <row r="321" spans="1:7">
      <c r="A321" s="247" t="s">
        <v>757</v>
      </c>
      <c r="D321" s="141">
        <v>227318.574907045</v>
      </c>
      <c r="E321" s="141">
        <v>404100.83710900898</v>
      </c>
      <c r="F321" s="141">
        <v>601837.73254265299</v>
      </c>
      <c r="G321" s="141">
        <v>786125.28917637502</v>
      </c>
    </row>
    <row r="322" spans="1:7">
      <c r="A322" s="247" t="s">
        <v>758</v>
      </c>
      <c r="D322" s="141">
        <v>8118290.0549070397</v>
      </c>
      <c r="E322" s="141">
        <v>7343790.3171089999</v>
      </c>
      <c r="F322" s="141">
        <v>7562731.2125426503</v>
      </c>
      <c r="G322" s="141">
        <v>7776526.7691763705</v>
      </c>
    </row>
    <row r="323" spans="1:7">
      <c r="A323" s="247" t="s">
        <v>759</v>
      </c>
    </row>
    <row r="324" spans="1:7">
      <c r="A324" s="247" t="s">
        <v>760</v>
      </c>
      <c r="D324" s="141">
        <v>3447418.93</v>
      </c>
      <c r="E324" s="141">
        <v>1248836.54252588</v>
      </c>
      <c r="F324" s="141">
        <v>1133778.2574026899</v>
      </c>
      <c r="G324" s="141">
        <v>1010665.89232088</v>
      </c>
    </row>
    <row r="325" spans="1:7">
      <c r="A325" s="247" t="s">
        <v>761</v>
      </c>
      <c r="D325" s="141">
        <v>0</v>
      </c>
      <c r="E325" s="141">
        <v>540454.34123999998</v>
      </c>
      <c r="F325" s="141">
        <v>587671.30023479997</v>
      </c>
      <c r="G325" s="141">
        <v>592534.71529824496</v>
      </c>
    </row>
    <row r="326" spans="1:7">
      <c r="A326" s="247" t="s">
        <v>762</v>
      </c>
      <c r="D326" s="141">
        <v>3447418.93</v>
      </c>
      <c r="E326" s="141">
        <v>1789290.88376588</v>
      </c>
      <c r="F326" s="141">
        <v>1721449.5576374901</v>
      </c>
      <c r="G326" s="141">
        <v>1603200.6076191301</v>
      </c>
    </row>
    <row r="327" spans="1:7">
      <c r="A327" s="247" t="s">
        <v>763</v>
      </c>
    </row>
    <row r="328" spans="1:7">
      <c r="A328" s="247" t="s">
        <v>764</v>
      </c>
      <c r="D328" s="141">
        <v>1071829.8899999999</v>
      </c>
      <c r="E328" s="141">
        <v>1071829.8899999999</v>
      </c>
      <c r="F328" s="141">
        <v>1071829.8899999999</v>
      </c>
      <c r="G328" s="141">
        <v>1071829.8899999999</v>
      </c>
    </row>
    <row r="329" spans="1:7">
      <c r="A329" s="247" t="s">
        <v>765</v>
      </c>
      <c r="D329" s="141">
        <v>1071829.8899999999</v>
      </c>
      <c r="E329" s="141">
        <v>1071829.8899999999</v>
      </c>
      <c r="F329" s="141">
        <v>1071829.8899999999</v>
      </c>
      <c r="G329" s="141">
        <v>1071829.8899999999</v>
      </c>
    </row>
    <row r="330" spans="1:7">
      <c r="A330" s="247" t="s">
        <v>766</v>
      </c>
      <c r="D330" s="141">
        <v>50435379.279024601</v>
      </c>
      <c r="E330" s="141">
        <v>49001354.638553999</v>
      </c>
      <c r="F330" s="141">
        <v>50110549.838325799</v>
      </c>
      <c r="G330" s="141">
        <v>51088456.9091544</v>
      </c>
    </row>
    <row r="331" spans="1:7">
      <c r="A331" s="247" t="s">
        <v>767</v>
      </c>
      <c r="D331" s="141">
        <v>96745108.816599995</v>
      </c>
      <c r="E331" s="141">
        <v>96563610.434665903</v>
      </c>
      <c r="F331" s="141">
        <v>99626431.702837497</v>
      </c>
      <c r="G331" s="141">
        <v>104332848.387119</v>
      </c>
    </row>
    <row r="332" spans="1:7">
      <c r="A332" s="249" t="s">
        <v>768</v>
      </c>
    </row>
    <row r="333" spans="1:7">
      <c r="A333" s="247" t="s">
        <v>769</v>
      </c>
      <c r="D333" s="141">
        <v>0</v>
      </c>
      <c r="E333" s="141">
        <v>0</v>
      </c>
      <c r="F333" s="141">
        <v>0</v>
      </c>
      <c r="G333" s="141">
        <v>0</v>
      </c>
    </row>
    <row r="334" spans="1:7">
      <c r="A334" s="247" t="s">
        <v>770</v>
      </c>
      <c r="D334" s="141">
        <v>0</v>
      </c>
      <c r="E334" s="141">
        <v>0</v>
      </c>
      <c r="F334" s="141">
        <v>0</v>
      </c>
      <c r="G334" s="141">
        <v>0</v>
      </c>
    </row>
    <row r="335" spans="1:7">
      <c r="A335" s="247" t="s">
        <v>771</v>
      </c>
      <c r="D335" s="141">
        <v>0</v>
      </c>
      <c r="E335" s="141">
        <v>0</v>
      </c>
      <c r="F335" s="141">
        <v>0</v>
      </c>
      <c r="G335" s="141">
        <v>0</v>
      </c>
    </row>
    <row r="336" spans="1:7">
      <c r="A336" s="249" t="s">
        <v>772</v>
      </c>
    </row>
    <row r="337" spans="1:7">
      <c r="A337" s="247" t="s">
        <v>773</v>
      </c>
    </row>
    <row r="338" spans="1:7">
      <c r="A338" s="247" t="s">
        <v>774</v>
      </c>
      <c r="D338" s="141">
        <v>108989.88</v>
      </c>
      <c r="E338" s="141">
        <v>108989.88</v>
      </c>
      <c r="F338" s="141">
        <v>108989.88</v>
      </c>
      <c r="G338" s="141">
        <v>108989.88</v>
      </c>
    </row>
    <row r="339" spans="1:7">
      <c r="A339" s="247" t="s">
        <v>775</v>
      </c>
      <c r="D339" s="141">
        <v>108989.88</v>
      </c>
      <c r="E339" s="141">
        <v>108989.88</v>
      </c>
      <c r="F339" s="141">
        <v>108989.88</v>
      </c>
      <c r="G339" s="141">
        <v>108989.88</v>
      </c>
    </row>
    <row r="340" spans="1:7">
      <c r="A340" s="247" t="s">
        <v>776</v>
      </c>
    </row>
    <row r="341" spans="1:7">
      <c r="A341" s="247" t="s">
        <v>777</v>
      </c>
      <c r="D341" s="141">
        <v>240752.59</v>
      </c>
      <c r="E341" s="141">
        <v>240752.59</v>
      </c>
      <c r="F341" s="141">
        <v>240752.59</v>
      </c>
      <c r="G341" s="141">
        <v>240752.59</v>
      </c>
    </row>
    <row r="342" spans="1:7">
      <c r="A342" s="247" t="s">
        <v>778</v>
      </c>
      <c r="D342" s="141">
        <v>240752.59</v>
      </c>
      <c r="E342" s="141">
        <v>240752.59</v>
      </c>
      <c r="F342" s="141">
        <v>240752.59</v>
      </c>
      <c r="G342" s="141">
        <v>240752.59</v>
      </c>
    </row>
    <row r="343" spans="1:7">
      <c r="A343" s="247" t="s">
        <v>779</v>
      </c>
    </row>
    <row r="344" spans="1:7">
      <c r="A344" s="247" t="s">
        <v>780</v>
      </c>
      <c r="D344" s="141">
        <v>13859950.8447104</v>
      </c>
      <c r="E344" s="141">
        <v>38982234.760771297</v>
      </c>
      <c r="F344" s="141">
        <v>64603843.883866899</v>
      </c>
      <c r="G344" s="141">
        <v>90795757.269660801</v>
      </c>
    </row>
    <row r="345" spans="1:7">
      <c r="A345" s="247" t="s">
        <v>781</v>
      </c>
      <c r="D345" s="141">
        <v>7712493.6482480997</v>
      </c>
      <c r="E345" s="141">
        <v>7631664.3060175804</v>
      </c>
      <c r="F345" s="141">
        <v>7510172.36293092</v>
      </c>
      <c r="G345" s="141">
        <v>7510172.36293092</v>
      </c>
    </row>
    <row r="346" spans="1:7">
      <c r="A346" s="247" t="s">
        <v>782</v>
      </c>
      <c r="D346" s="141">
        <v>13752719.401742101</v>
      </c>
      <c r="E346" s="141">
        <v>13746461.7808243</v>
      </c>
      <c r="F346" s="141">
        <v>13736996.7180079</v>
      </c>
      <c r="G346" s="141">
        <v>13736996.7180079</v>
      </c>
    </row>
    <row r="347" spans="1:7">
      <c r="A347" s="247" t="s">
        <v>783</v>
      </c>
      <c r="D347" s="141">
        <v>14243732.9500097</v>
      </c>
      <c r="E347" s="141">
        <v>14237251.913158</v>
      </c>
      <c r="F347" s="141">
        <v>14227448.9190611</v>
      </c>
      <c r="G347" s="141">
        <v>14227448.9190611</v>
      </c>
    </row>
    <row r="348" spans="1:7">
      <c r="A348" s="247" t="s">
        <v>784</v>
      </c>
      <c r="D348" s="141">
        <v>0</v>
      </c>
      <c r="E348" s="141">
        <v>0</v>
      </c>
      <c r="F348" s="141">
        <v>0</v>
      </c>
      <c r="G348" s="141">
        <v>0</v>
      </c>
    </row>
    <row r="349" spans="1:7">
      <c r="A349" s="247" t="s">
        <v>785</v>
      </c>
      <c r="D349" s="141">
        <v>19222826.376400001</v>
      </c>
      <c r="E349" s="141">
        <v>20666426.376400001</v>
      </c>
      <c r="F349" s="141">
        <v>21129422.376399901</v>
      </c>
      <c r="G349" s="141">
        <v>21615422.376399901</v>
      </c>
    </row>
    <row r="350" spans="1:7">
      <c r="A350" s="247" t="s">
        <v>786</v>
      </c>
      <c r="D350" s="141">
        <v>1580787.68</v>
      </c>
      <c r="E350" s="141">
        <v>1580787.68</v>
      </c>
      <c r="F350" s="141">
        <v>1580787.68</v>
      </c>
      <c r="G350" s="141">
        <v>1580787.68</v>
      </c>
    </row>
    <row r="351" spans="1:7">
      <c r="A351" s="247" t="s">
        <v>787</v>
      </c>
      <c r="D351" s="141">
        <v>0</v>
      </c>
      <c r="E351" s="141">
        <v>0</v>
      </c>
      <c r="F351" s="141">
        <v>0</v>
      </c>
      <c r="G351" s="141">
        <v>0</v>
      </c>
    </row>
    <row r="352" spans="1:7">
      <c r="A352" s="247" t="s">
        <v>788</v>
      </c>
      <c r="D352" s="141">
        <v>58644860.186355397</v>
      </c>
      <c r="E352" s="141">
        <v>62055604.986556299</v>
      </c>
      <c r="F352" s="141">
        <v>64575946.9437856</v>
      </c>
      <c r="G352" s="141">
        <v>67231536.270098403</v>
      </c>
    </row>
    <row r="353" spans="1:7">
      <c r="A353" s="247" t="s">
        <v>789</v>
      </c>
    </row>
    <row r="354" spans="1:7">
      <c r="A354" s="247" t="s">
        <v>790</v>
      </c>
      <c r="D354" s="141">
        <v>14944491.9799999</v>
      </c>
      <c r="E354" s="141">
        <v>15473483.98</v>
      </c>
      <c r="F354" s="141">
        <v>16826915.98</v>
      </c>
      <c r="G354" s="141">
        <v>18299999.98</v>
      </c>
    </row>
    <row r="355" spans="1:7">
      <c r="A355" s="247" t="s">
        <v>791</v>
      </c>
      <c r="D355" s="141">
        <v>0</v>
      </c>
      <c r="E355" s="141">
        <v>0</v>
      </c>
      <c r="F355" s="141">
        <v>0</v>
      </c>
      <c r="G355" s="141">
        <v>0</v>
      </c>
    </row>
    <row r="356" spans="1:7">
      <c r="A356" s="247" t="s">
        <v>792</v>
      </c>
      <c r="D356" s="141">
        <v>14944491.9799999</v>
      </c>
      <c r="E356" s="141">
        <v>15473483.98</v>
      </c>
      <c r="F356" s="141">
        <v>16826915.98</v>
      </c>
      <c r="G356" s="141">
        <v>18299999.98</v>
      </c>
    </row>
    <row r="357" spans="1:7">
      <c r="A357" s="247" t="s">
        <v>793</v>
      </c>
    </row>
    <row r="358" spans="1:7">
      <c r="A358" s="247" t="s">
        <v>794</v>
      </c>
      <c r="D358" s="141">
        <v>0</v>
      </c>
      <c r="E358" s="141">
        <v>0</v>
      </c>
      <c r="F358" s="141">
        <v>0</v>
      </c>
      <c r="G358" s="141">
        <v>0</v>
      </c>
    </row>
    <row r="359" spans="1:7">
      <c r="A359" s="247" t="s">
        <v>795</v>
      </c>
      <c r="D359" s="141">
        <v>0</v>
      </c>
      <c r="E359" s="141">
        <v>0</v>
      </c>
      <c r="F359" s="141">
        <v>0</v>
      </c>
      <c r="G359" s="141">
        <v>0</v>
      </c>
    </row>
    <row r="360" spans="1:7">
      <c r="A360" s="247" t="s">
        <v>796</v>
      </c>
      <c r="D360" s="141">
        <v>73939094.6363554</v>
      </c>
      <c r="E360" s="141">
        <v>77878831.436556295</v>
      </c>
      <c r="F360" s="141">
        <v>81752605.393785596</v>
      </c>
      <c r="G360" s="141">
        <v>85881278.720098406</v>
      </c>
    </row>
    <row r="361" spans="1:7">
      <c r="A361" s="249" t="s">
        <v>797</v>
      </c>
    </row>
    <row r="362" spans="1:7">
      <c r="A362" s="247" t="s">
        <v>798</v>
      </c>
    </row>
    <row r="363" spans="1:7">
      <c r="A363" s="247" t="s">
        <v>799</v>
      </c>
      <c r="D363" s="141">
        <v>0</v>
      </c>
      <c r="E363" s="141">
        <v>0</v>
      </c>
      <c r="F363" s="141">
        <v>0</v>
      </c>
      <c r="G363" s="141">
        <v>0</v>
      </c>
    </row>
    <row r="364" spans="1:7">
      <c r="A364" s="247" t="s">
        <v>800</v>
      </c>
      <c r="D364" s="141">
        <v>0</v>
      </c>
      <c r="E364" s="141">
        <v>0</v>
      </c>
      <c r="F364" s="141">
        <v>0</v>
      </c>
      <c r="G364" s="141">
        <v>0</v>
      </c>
    </row>
    <row r="365" spans="1:7">
      <c r="A365" s="247" t="s">
        <v>801</v>
      </c>
    </row>
    <row r="366" spans="1:7">
      <c r="A366" s="247" t="s">
        <v>802</v>
      </c>
      <c r="D366" s="141">
        <v>0</v>
      </c>
      <c r="E366" s="141">
        <v>0</v>
      </c>
      <c r="F366" s="141">
        <v>0</v>
      </c>
      <c r="G366" s="141">
        <v>0</v>
      </c>
    </row>
    <row r="367" spans="1:7">
      <c r="A367" s="247" t="s">
        <v>803</v>
      </c>
      <c r="D367" s="141">
        <v>0</v>
      </c>
      <c r="E367" s="141">
        <v>0</v>
      </c>
      <c r="F367" s="141">
        <v>0</v>
      </c>
      <c r="G367" s="141">
        <v>0</v>
      </c>
    </row>
    <row r="368" spans="1:7">
      <c r="A368" s="247" t="s">
        <v>804</v>
      </c>
      <c r="D368" s="141">
        <v>0</v>
      </c>
      <c r="E368" s="141">
        <v>0</v>
      </c>
      <c r="F368" s="141">
        <v>0</v>
      </c>
      <c r="G368" s="141">
        <v>0</v>
      </c>
    </row>
    <row r="369" spans="1:7">
      <c r="A369" s="247" t="s">
        <v>805</v>
      </c>
      <c r="D369" s="141">
        <v>0</v>
      </c>
      <c r="E369" s="141">
        <v>0</v>
      </c>
      <c r="F369" s="141">
        <v>0</v>
      </c>
      <c r="G369" s="141">
        <v>0</v>
      </c>
    </row>
    <row r="370" spans="1:7">
      <c r="A370" s="247" t="s">
        <v>806</v>
      </c>
      <c r="D370" s="141">
        <v>0</v>
      </c>
      <c r="E370" s="141">
        <v>0</v>
      </c>
      <c r="F370" s="141">
        <v>0</v>
      </c>
      <c r="G370" s="141">
        <v>0</v>
      </c>
    </row>
    <row r="371" spans="1:7">
      <c r="A371" s="247" t="s">
        <v>807</v>
      </c>
    </row>
    <row r="372" spans="1:7">
      <c r="A372" s="247" t="s">
        <v>808</v>
      </c>
      <c r="D372" s="141">
        <v>500000</v>
      </c>
      <c r="E372" s="141">
        <v>500000</v>
      </c>
      <c r="F372" s="141">
        <v>500000</v>
      </c>
      <c r="G372" s="141">
        <v>500000</v>
      </c>
    </row>
    <row r="373" spans="1:7">
      <c r="A373" s="247" t="s">
        <v>809</v>
      </c>
      <c r="D373" s="141">
        <v>0</v>
      </c>
      <c r="E373" s="141">
        <v>392847.54699999897</v>
      </c>
      <c r="F373" s="141">
        <v>22500</v>
      </c>
      <c r="G373" s="141">
        <v>22500</v>
      </c>
    </row>
    <row r="374" spans="1:7">
      <c r="A374" s="247" t="s">
        <v>810</v>
      </c>
      <c r="D374" s="141">
        <v>500000</v>
      </c>
      <c r="E374" s="141">
        <v>892847.54699999897</v>
      </c>
      <c r="F374" s="141">
        <v>522500</v>
      </c>
      <c r="G374" s="141">
        <v>522500</v>
      </c>
    </row>
    <row r="375" spans="1:7">
      <c r="A375" s="247" t="s">
        <v>811</v>
      </c>
    </row>
    <row r="376" spans="1:7">
      <c r="A376" s="247" t="s">
        <v>812</v>
      </c>
      <c r="D376" s="141">
        <v>975202.87999999896</v>
      </c>
      <c r="E376" s="141">
        <v>771527.72097423498</v>
      </c>
      <c r="F376" s="141">
        <v>763150.79324243101</v>
      </c>
      <c r="G376" s="141">
        <v>753310.68706940196</v>
      </c>
    </row>
    <row r="377" spans="1:7">
      <c r="A377" s="247" t="s">
        <v>813</v>
      </c>
      <c r="D377" s="141">
        <v>92598.652844546494</v>
      </c>
      <c r="E377" s="141">
        <v>233716.308243637</v>
      </c>
      <c r="F377" s="141">
        <v>280748.80661432497</v>
      </c>
      <c r="G377" s="141">
        <v>370187.815901605</v>
      </c>
    </row>
    <row r="378" spans="1:7">
      <c r="A378" s="247" t="s">
        <v>814</v>
      </c>
      <c r="D378" s="141">
        <v>0</v>
      </c>
      <c r="E378" s="141">
        <v>596032.16405199899</v>
      </c>
      <c r="F378" s="141">
        <v>169647.68779604</v>
      </c>
      <c r="G378" s="141">
        <v>202718.75341208599</v>
      </c>
    </row>
    <row r="379" spans="1:7">
      <c r="A379" s="247" t="s">
        <v>815</v>
      </c>
      <c r="D379" s="141">
        <v>1643125.7</v>
      </c>
      <c r="E379" s="141">
        <v>1643125.7</v>
      </c>
      <c r="F379" s="141">
        <v>1643125.7</v>
      </c>
      <c r="G379" s="141">
        <v>1643125.7</v>
      </c>
    </row>
    <row r="380" spans="1:7">
      <c r="A380" s="247" t="s">
        <v>816</v>
      </c>
      <c r="D380" s="141">
        <v>2710927.2328445399</v>
      </c>
      <c r="E380" s="141">
        <v>3244401.89326987</v>
      </c>
      <c r="F380" s="141">
        <v>2856672.9876527898</v>
      </c>
      <c r="G380" s="141">
        <v>2969342.95638309</v>
      </c>
    </row>
    <row r="381" spans="1:7">
      <c r="A381" s="247" t="s">
        <v>817</v>
      </c>
      <c r="D381" s="141">
        <v>3210927.2328445399</v>
      </c>
      <c r="E381" s="141">
        <v>4137249.4402698702</v>
      </c>
      <c r="F381" s="141">
        <v>3379172.9876527898</v>
      </c>
      <c r="G381" s="141">
        <v>3491842.95638309</v>
      </c>
    </row>
    <row r="382" spans="1:7">
      <c r="A382" s="249" t="s">
        <v>818</v>
      </c>
    </row>
    <row r="383" spans="1:7">
      <c r="A383" s="247" t="s">
        <v>819</v>
      </c>
    </row>
    <row r="384" spans="1:7">
      <c r="A384" s="247" t="s">
        <v>820</v>
      </c>
      <c r="D384" s="141">
        <v>0</v>
      </c>
      <c r="E384" s="141">
        <v>0</v>
      </c>
      <c r="F384" s="141">
        <v>0</v>
      </c>
      <c r="G384" s="141">
        <v>0</v>
      </c>
    </row>
    <row r="385" spans="1:7">
      <c r="A385" s="247" t="s">
        <v>821</v>
      </c>
      <c r="D385" s="141">
        <v>0</v>
      </c>
      <c r="E385" s="141">
        <v>0</v>
      </c>
      <c r="F385" s="141">
        <v>0</v>
      </c>
      <c r="G385" s="141">
        <v>0</v>
      </c>
    </row>
    <row r="386" spans="1:7">
      <c r="A386" s="247" t="s">
        <v>822</v>
      </c>
    </row>
    <row r="387" spans="1:7">
      <c r="A387" s="247" t="s">
        <v>823</v>
      </c>
      <c r="D387" s="141">
        <v>15614974.359999999</v>
      </c>
      <c r="E387" s="141">
        <v>20030286.2010823</v>
      </c>
      <c r="F387" s="141">
        <v>18648906.885108098</v>
      </c>
      <c r="G387" s="141">
        <v>22831352.401865602</v>
      </c>
    </row>
    <row r="388" spans="1:7">
      <c r="A388" s="247" t="s">
        <v>824</v>
      </c>
      <c r="D388" s="141">
        <v>0</v>
      </c>
      <c r="E388" s="141">
        <v>-3869065.4860823499</v>
      </c>
      <c r="F388" s="141">
        <v>-3389447.5251081102</v>
      </c>
      <c r="G388" s="141">
        <v>-3531533.0418656799</v>
      </c>
    </row>
    <row r="389" spans="1:7">
      <c r="A389" s="247" t="s">
        <v>825</v>
      </c>
      <c r="D389" s="141">
        <v>0</v>
      </c>
      <c r="E389" s="141">
        <v>0</v>
      </c>
      <c r="F389" s="141">
        <v>0</v>
      </c>
      <c r="G389" s="141">
        <v>-2991999.9999999902</v>
      </c>
    </row>
    <row r="390" spans="1:7">
      <c r="A390" s="247" t="s">
        <v>826</v>
      </c>
      <c r="D390" s="141">
        <v>0</v>
      </c>
      <c r="E390" s="141">
        <v>0</v>
      </c>
      <c r="F390" s="141">
        <v>0</v>
      </c>
      <c r="G390" s="141">
        <v>0</v>
      </c>
    </row>
    <row r="391" spans="1:7">
      <c r="A391" s="247" t="s">
        <v>827</v>
      </c>
      <c r="D391" s="141">
        <v>0</v>
      </c>
      <c r="E391" s="141">
        <v>0</v>
      </c>
      <c r="F391" s="141">
        <v>0</v>
      </c>
      <c r="G391" s="141">
        <v>0</v>
      </c>
    </row>
    <row r="392" spans="1:7">
      <c r="A392" s="247" t="s">
        <v>828</v>
      </c>
      <c r="D392" s="141">
        <v>0</v>
      </c>
      <c r="E392" s="141">
        <v>0</v>
      </c>
      <c r="F392" s="141">
        <v>0</v>
      </c>
      <c r="G392" s="141">
        <v>0</v>
      </c>
    </row>
    <row r="393" spans="1:7">
      <c r="A393" s="247" t="s">
        <v>829</v>
      </c>
      <c r="D393" s="141">
        <v>15614974.359999999</v>
      </c>
      <c r="E393" s="141">
        <v>16161220.714999899</v>
      </c>
      <c r="F393" s="141">
        <v>15259459.359999999</v>
      </c>
      <c r="G393" s="141">
        <v>16307819.359999999</v>
      </c>
    </row>
    <row r="394" spans="1:7">
      <c r="A394" s="247" t="s">
        <v>830</v>
      </c>
    </row>
    <row r="395" spans="1:7">
      <c r="A395" s="247" t="s">
        <v>831</v>
      </c>
      <c r="D395" s="141">
        <v>536928.66999999899</v>
      </c>
      <c r="E395" s="141">
        <v>536928.66999999899</v>
      </c>
      <c r="F395" s="141">
        <v>536928.66999999899</v>
      </c>
      <c r="G395" s="141">
        <v>536928.66999999899</v>
      </c>
    </row>
    <row r="396" spans="1:7">
      <c r="A396" s="247" t="s">
        <v>832</v>
      </c>
      <c r="D396" s="141">
        <v>536928.66999999899</v>
      </c>
      <c r="E396" s="141">
        <v>536928.66999999899</v>
      </c>
      <c r="F396" s="141">
        <v>536928.66999999899</v>
      </c>
      <c r="G396" s="141">
        <v>536928.66999999899</v>
      </c>
    </row>
    <row r="397" spans="1:7">
      <c r="A397" s="247" t="s">
        <v>833</v>
      </c>
    </row>
    <row r="398" spans="1:7">
      <c r="A398" s="247" t="s">
        <v>834</v>
      </c>
      <c r="D398" s="141">
        <v>0</v>
      </c>
      <c r="E398" s="141">
        <v>0</v>
      </c>
      <c r="F398" s="141">
        <v>0</v>
      </c>
      <c r="G398" s="141">
        <v>0</v>
      </c>
    </row>
    <row r="399" spans="1:7">
      <c r="A399" s="247" t="s">
        <v>835</v>
      </c>
      <c r="D399" s="141">
        <v>0</v>
      </c>
      <c r="E399" s="141">
        <v>0</v>
      </c>
      <c r="F399" s="141">
        <v>0</v>
      </c>
      <c r="G399" s="141">
        <v>0</v>
      </c>
    </row>
    <row r="400" spans="1:7">
      <c r="A400" s="247" t="s">
        <v>836</v>
      </c>
      <c r="D400" s="141">
        <v>16151903.029999999</v>
      </c>
      <c r="E400" s="141">
        <v>16698149.384999899</v>
      </c>
      <c r="F400" s="141">
        <v>15796388.029999999</v>
      </c>
      <c r="G400" s="141">
        <v>16844748.030000001</v>
      </c>
    </row>
    <row r="401" spans="1:7">
      <c r="A401" s="247" t="s">
        <v>837</v>
      </c>
    </row>
    <row r="402" spans="1:7">
      <c r="A402" s="247" t="s">
        <v>838</v>
      </c>
      <c r="D402" s="141">
        <v>0</v>
      </c>
      <c r="E402" s="141">
        <v>0</v>
      </c>
      <c r="F402" s="141">
        <v>0</v>
      </c>
      <c r="G402" s="141">
        <v>0</v>
      </c>
    </row>
    <row r="403" spans="1:7">
      <c r="A403" s="247" t="s">
        <v>839</v>
      </c>
    </row>
    <row r="404" spans="1:7">
      <c r="A404" s="247" t="s">
        <v>840</v>
      </c>
    </row>
    <row r="405" spans="1:7">
      <c r="A405" s="247" t="s">
        <v>841</v>
      </c>
      <c r="D405" s="141">
        <v>66762558.159999996</v>
      </c>
      <c r="E405" s="141">
        <v>62495874.3454175</v>
      </c>
      <c r="F405" s="141">
        <v>59676088.624246702</v>
      </c>
      <c r="G405" s="141">
        <v>62655302.078744002</v>
      </c>
    </row>
    <row r="406" spans="1:7">
      <c r="A406" s="247" t="s">
        <v>842</v>
      </c>
      <c r="D406" s="141">
        <v>2820604.0549750002</v>
      </c>
      <c r="E406" s="141">
        <v>5706742.8620260004</v>
      </c>
      <c r="F406" s="141">
        <v>8605004.8921461795</v>
      </c>
      <c r="G406" s="141">
        <v>11523906.2762175</v>
      </c>
    </row>
    <row r="407" spans="1:7">
      <c r="A407" s="247" t="s">
        <v>843</v>
      </c>
      <c r="D407" s="141">
        <v>-537000</v>
      </c>
      <c r="E407" s="141">
        <v>0</v>
      </c>
      <c r="F407" s="141">
        <v>0</v>
      </c>
      <c r="G407" s="141">
        <v>0</v>
      </c>
    </row>
    <row r="408" spans="1:7">
      <c r="A408" s="247" t="s">
        <v>844</v>
      </c>
      <c r="D408" s="141">
        <v>0</v>
      </c>
      <c r="E408" s="141">
        <v>2301915.5803919998</v>
      </c>
      <c r="F408" s="141">
        <v>2126518.2433411502</v>
      </c>
      <c r="G408" s="141">
        <v>2220988.3571766098</v>
      </c>
    </row>
    <row r="409" spans="1:7">
      <c r="A409" s="247" t="s">
        <v>1864</v>
      </c>
      <c r="D409" s="141">
        <v>0</v>
      </c>
      <c r="E409" s="141">
        <v>0</v>
      </c>
      <c r="F409" s="141">
        <v>0</v>
      </c>
      <c r="G409" s="141">
        <v>0</v>
      </c>
    </row>
    <row r="410" spans="1:7">
      <c r="A410" s="247" t="s">
        <v>1865</v>
      </c>
      <c r="D410" s="141">
        <v>0</v>
      </c>
      <c r="E410" s="141">
        <v>0</v>
      </c>
      <c r="F410" s="141">
        <v>0</v>
      </c>
      <c r="G410" s="141">
        <v>0</v>
      </c>
    </row>
    <row r="411" spans="1:7">
      <c r="A411" s="247" t="s">
        <v>1866</v>
      </c>
      <c r="D411" s="141">
        <v>0</v>
      </c>
      <c r="E411" s="141">
        <v>0</v>
      </c>
      <c r="F411" s="141">
        <v>0</v>
      </c>
      <c r="G411" s="141">
        <v>0</v>
      </c>
    </row>
    <row r="412" spans="1:7">
      <c r="A412" s="247" t="s">
        <v>1867</v>
      </c>
      <c r="D412" s="141">
        <v>0</v>
      </c>
      <c r="E412" s="141">
        <v>0</v>
      </c>
      <c r="F412" s="141">
        <v>0</v>
      </c>
      <c r="G412" s="141">
        <v>0</v>
      </c>
    </row>
    <row r="413" spans="1:7">
      <c r="A413" s="247" t="s">
        <v>1868</v>
      </c>
      <c r="D413" s="141">
        <v>69046162.214974999</v>
      </c>
      <c r="E413" s="141">
        <v>70504532.787835494</v>
      </c>
      <c r="F413" s="141">
        <v>70407611.759734094</v>
      </c>
      <c r="G413" s="141">
        <v>76400196.712138101</v>
      </c>
    </row>
    <row r="414" spans="1:7">
      <c r="A414" s="247" t="s">
        <v>1869</v>
      </c>
    </row>
    <row r="415" spans="1:7">
      <c r="A415" s="247" t="s">
        <v>1870</v>
      </c>
      <c r="D415" s="141">
        <v>7207709.3985000299</v>
      </c>
      <c r="E415" s="141">
        <v>20556841.0167</v>
      </c>
      <c r="F415" s="141">
        <v>33899194.014300004</v>
      </c>
      <c r="G415" s="141">
        <v>47165520.591899998</v>
      </c>
    </row>
    <row r="416" spans="1:7">
      <c r="A416" s="247" t="s">
        <v>1871</v>
      </c>
      <c r="D416" s="141">
        <v>0</v>
      </c>
      <c r="E416" s="141">
        <v>0</v>
      </c>
      <c r="F416" s="141">
        <v>0</v>
      </c>
      <c r="G416" s="141">
        <v>0</v>
      </c>
    </row>
    <row r="417" spans="1:7">
      <c r="A417" s="247" t="s">
        <v>1872</v>
      </c>
      <c r="D417" s="141">
        <v>661718.59999999905</v>
      </c>
      <c r="E417" s="141">
        <v>661718.59999999905</v>
      </c>
      <c r="F417" s="141">
        <v>661718.59999999905</v>
      </c>
      <c r="G417" s="141">
        <v>661718.59999999905</v>
      </c>
    </row>
    <row r="418" spans="1:7">
      <c r="A418" s="247" t="s">
        <v>1873</v>
      </c>
      <c r="D418" s="141">
        <v>0</v>
      </c>
      <c r="E418" s="141">
        <v>0</v>
      </c>
      <c r="F418" s="141">
        <v>0</v>
      </c>
      <c r="G418" s="141">
        <v>0</v>
      </c>
    </row>
    <row r="419" spans="1:7">
      <c r="A419" s="247" t="s">
        <v>1874</v>
      </c>
      <c r="D419" s="141">
        <v>0</v>
      </c>
      <c r="E419" s="141">
        <v>0</v>
      </c>
      <c r="F419" s="141">
        <v>0</v>
      </c>
      <c r="G419" s="141">
        <v>0</v>
      </c>
    </row>
    <row r="420" spans="1:7">
      <c r="A420" s="247" t="s">
        <v>1875</v>
      </c>
      <c r="D420" s="141">
        <v>0</v>
      </c>
      <c r="E420" s="141">
        <v>0</v>
      </c>
      <c r="F420" s="141">
        <v>0</v>
      </c>
      <c r="G420" s="141">
        <v>0</v>
      </c>
    </row>
    <row r="421" spans="1:7">
      <c r="A421" s="247" t="s">
        <v>1876</v>
      </c>
      <c r="D421" s="141">
        <v>1348298.8799999901</v>
      </c>
      <c r="E421" s="141">
        <v>1348298.8799999901</v>
      </c>
      <c r="F421" s="141">
        <v>1348298.8799999901</v>
      </c>
      <c r="G421" s="141">
        <v>1348298.8799999901</v>
      </c>
    </row>
    <row r="422" spans="1:7">
      <c r="A422" s="247" t="s">
        <v>1877</v>
      </c>
      <c r="D422" s="141">
        <v>0</v>
      </c>
      <c r="E422" s="141">
        <v>0</v>
      </c>
      <c r="F422" s="141">
        <v>0</v>
      </c>
      <c r="G422" s="141">
        <v>0</v>
      </c>
    </row>
    <row r="423" spans="1:7">
      <c r="A423" s="247" t="s">
        <v>1878</v>
      </c>
      <c r="D423" s="141">
        <v>4794401.84</v>
      </c>
      <c r="E423" s="141">
        <v>4794401.84</v>
      </c>
      <c r="F423" s="141">
        <v>4794401.84</v>
      </c>
      <c r="G423" s="141">
        <v>4794401.84</v>
      </c>
    </row>
    <row r="424" spans="1:7">
      <c r="A424" s="247" t="s">
        <v>1879</v>
      </c>
      <c r="D424" s="141">
        <v>1189677.80999999</v>
      </c>
      <c r="E424" s="141">
        <v>1189677.80999999</v>
      </c>
      <c r="F424" s="141">
        <v>1189677.80999999</v>
      </c>
      <c r="G424" s="141">
        <v>1189677.80999999</v>
      </c>
    </row>
    <row r="425" spans="1:7">
      <c r="A425" s="247" t="s">
        <v>1880</v>
      </c>
      <c r="D425" s="141">
        <v>876.98360000001605</v>
      </c>
      <c r="E425" s="141">
        <v>876.98360000001605</v>
      </c>
      <c r="F425" s="141">
        <v>876.98360000001605</v>
      </c>
      <c r="G425" s="141">
        <v>876.98360000001605</v>
      </c>
    </row>
    <row r="426" spans="1:7">
      <c r="A426" s="247" t="s">
        <v>1881</v>
      </c>
      <c r="D426" s="141">
        <v>0</v>
      </c>
      <c r="E426" s="141">
        <v>0</v>
      </c>
      <c r="F426" s="141">
        <v>0</v>
      </c>
      <c r="G426" s="141">
        <v>0</v>
      </c>
    </row>
    <row r="427" spans="1:7">
      <c r="A427" s="247" t="s">
        <v>1882</v>
      </c>
      <c r="D427" s="141">
        <v>0</v>
      </c>
      <c r="E427" s="141">
        <v>0</v>
      </c>
      <c r="F427" s="141">
        <v>0</v>
      </c>
      <c r="G427" s="141">
        <v>0</v>
      </c>
    </row>
    <row r="428" spans="1:7">
      <c r="A428" s="247" t="s">
        <v>1883</v>
      </c>
      <c r="D428" s="141">
        <v>29278252.239999998</v>
      </c>
      <c r="E428" s="141">
        <v>29278252.239999998</v>
      </c>
      <c r="F428" s="141">
        <v>29278252.239999998</v>
      </c>
      <c r="G428" s="141">
        <v>29278252.239999998</v>
      </c>
    </row>
    <row r="429" spans="1:7">
      <c r="A429" s="247" t="s">
        <v>1884</v>
      </c>
      <c r="D429" s="141">
        <v>38382104.722599998</v>
      </c>
      <c r="E429" s="141">
        <v>39497535.582399897</v>
      </c>
      <c r="F429" s="141">
        <v>40606379.162199996</v>
      </c>
      <c r="G429" s="141">
        <v>41709100.222000003</v>
      </c>
    </row>
    <row r="430" spans="1:7">
      <c r="A430" s="247" t="s">
        <v>1885</v>
      </c>
    </row>
    <row r="431" spans="1:7">
      <c r="A431" s="247" t="s">
        <v>1886</v>
      </c>
      <c r="D431" s="141">
        <v>43359.82</v>
      </c>
      <c r="E431" s="141">
        <v>43359.82</v>
      </c>
      <c r="F431" s="141">
        <v>43359.82</v>
      </c>
      <c r="G431" s="141">
        <v>43359.82</v>
      </c>
    </row>
    <row r="432" spans="1:7">
      <c r="A432" s="247" t="s">
        <v>1887</v>
      </c>
      <c r="D432" s="141">
        <v>0</v>
      </c>
      <c r="E432" s="141">
        <v>0</v>
      </c>
      <c r="F432" s="141">
        <v>0</v>
      </c>
      <c r="G432" s="141">
        <v>0</v>
      </c>
    </row>
    <row r="433" spans="1:7">
      <c r="A433" s="247" t="s">
        <v>1888</v>
      </c>
      <c r="D433" s="141">
        <v>0</v>
      </c>
      <c r="E433" s="141">
        <v>0</v>
      </c>
      <c r="F433" s="141">
        <v>0</v>
      </c>
      <c r="G433" s="141">
        <v>0</v>
      </c>
    </row>
    <row r="434" spans="1:7">
      <c r="A434" s="247" t="s">
        <v>1889</v>
      </c>
      <c r="D434" s="141">
        <v>43359.82</v>
      </c>
      <c r="E434" s="141">
        <v>43359.82</v>
      </c>
      <c r="F434" s="141">
        <v>43359.82</v>
      </c>
      <c r="G434" s="141">
        <v>43359.82</v>
      </c>
    </row>
    <row r="435" spans="1:7">
      <c r="A435" s="247" t="s">
        <v>1890</v>
      </c>
    </row>
    <row r="436" spans="1:7">
      <c r="A436" s="247" t="s">
        <v>1891</v>
      </c>
      <c r="D436" s="141">
        <v>18838030.07</v>
      </c>
      <c r="E436" s="141">
        <v>18662327.59</v>
      </c>
      <c r="F436" s="141">
        <v>18665187.84</v>
      </c>
      <c r="G436" s="141">
        <v>18663864.34</v>
      </c>
    </row>
    <row r="437" spans="1:7">
      <c r="A437" s="247" t="s">
        <v>1892</v>
      </c>
      <c r="D437" s="141">
        <v>750205.367524995</v>
      </c>
      <c r="E437" s="141">
        <v>1519089.20587399</v>
      </c>
      <c r="F437" s="141">
        <v>2303418.2611538102</v>
      </c>
      <c r="G437" s="141">
        <v>3091419.4824824599</v>
      </c>
    </row>
    <row r="438" spans="1:7">
      <c r="A438" s="247" t="s">
        <v>1893</v>
      </c>
      <c r="D438" s="141">
        <v>0</v>
      </c>
      <c r="E438" s="141">
        <v>4951049.3060360001</v>
      </c>
      <c r="F438" s="141">
        <v>2183013.27999999</v>
      </c>
      <c r="G438" s="141">
        <v>2272828.4799999902</v>
      </c>
    </row>
    <row r="439" spans="1:7">
      <c r="A439" s="247" t="s">
        <v>1894</v>
      </c>
      <c r="D439" s="141">
        <v>0</v>
      </c>
      <c r="E439" s="141">
        <v>0</v>
      </c>
      <c r="F439" s="141">
        <v>0</v>
      </c>
      <c r="G439" s="141">
        <v>0</v>
      </c>
    </row>
    <row r="440" spans="1:7">
      <c r="A440" s="247" t="s">
        <v>1895</v>
      </c>
      <c r="D440" s="141">
        <v>3847747.47</v>
      </c>
      <c r="E440" s="141">
        <v>3847747.47</v>
      </c>
      <c r="F440" s="141">
        <v>3847747.47</v>
      </c>
      <c r="G440" s="141">
        <v>3847747.47</v>
      </c>
    </row>
    <row r="441" spans="1:7">
      <c r="A441" s="247" t="s">
        <v>1896</v>
      </c>
      <c r="D441" s="141">
        <v>23435982.907524999</v>
      </c>
      <c r="E441" s="141">
        <v>28980213.571910001</v>
      </c>
      <c r="F441" s="141">
        <v>26999366.851153798</v>
      </c>
      <c r="G441" s="141">
        <v>27875859.772482399</v>
      </c>
    </row>
    <row r="442" spans="1:7">
      <c r="A442" s="247" t="s">
        <v>1897</v>
      </c>
    </row>
    <row r="443" spans="1:7">
      <c r="A443" s="247" t="s">
        <v>1898</v>
      </c>
      <c r="D443" s="141">
        <v>65286.5099999999</v>
      </c>
      <c r="E443" s="141">
        <v>65286.5099999999</v>
      </c>
      <c r="F443" s="141">
        <v>65286.5099999999</v>
      </c>
      <c r="G443" s="141">
        <v>65286.5099999999</v>
      </c>
    </row>
    <row r="444" spans="1:7">
      <c r="A444" s="247" t="s">
        <v>1899</v>
      </c>
      <c r="D444" s="141">
        <v>0</v>
      </c>
      <c r="E444" s="141">
        <v>0</v>
      </c>
      <c r="F444" s="141">
        <v>0</v>
      </c>
      <c r="G444" s="141">
        <v>0</v>
      </c>
    </row>
    <row r="445" spans="1:7">
      <c r="A445" s="247" t="s">
        <v>1900</v>
      </c>
      <c r="D445" s="141">
        <v>21654719.1599999</v>
      </c>
      <c r="E445" s="141">
        <v>21654719.1599999</v>
      </c>
      <c r="F445" s="141">
        <v>21654719.1599999</v>
      </c>
      <c r="G445" s="141">
        <v>21654719.1599999</v>
      </c>
    </row>
    <row r="446" spans="1:7">
      <c r="A446" s="247" t="s">
        <v>1901</v>
      </c>
      <c r="D446" s="141">
        <v>2997523.56</v>
      </c>
      <c r="E446" s="141">
        <v>2997523.56</v>
      </c>
      <c r="F446" s="141">
        <v>2997523.56</v>
      </c>
      <c r="G446" s="141">
        <v>2997523.56</v>
      </c>
    </row>
    <row r="447" spans="1:7">
      <c r="A447" s="247" t="s">
        <v>1902</v>
      </c>
      <c r="D447" s="141">
        <v>24717529.2299999</v>
      </c>
      <c r="E447" s="141">
        <v>24717529.2299999</v>
      </c>
      <c r="F447" s="141">
        <v>24717529.2299999</v>
      </c>
      <c r="G447" s="141">
        <v>24717529.2299999</v>
      </c>
    </row>
    <row r="448" spans="1:7">
      <c r="A448" s="247" t="s">
        <v>1903</v>
      </c>
    </row>
    <row r="449" spans="1:7">
      <c r="A449" s="247" t="s">
        <v>1904</v>
      </c>
      <c r="D449" s="141">
        <v>113133497.999999</v>
      </c>
      <c r="E449" s="141">
        <v>0</v>
      </c>
      <c r="F449" s="141">
        <v>0</v>
      </c>
      <c r="G449" s="141">
        <v>0</v>
      </c>
    </row>
    <row r="450" spans="1:7">
      <c r="A450" s="247" t="s">
        <v>1905</v>
      </c>
      <c r="D450" s="141">
        <v>0</v>
      </c>
      <c r="E450" s="141">
        <v>0</v>
      </c>
      <c r="F450" s="141">
        <v>0</v>
      </c>
      <c r="G450" s="141">
        <v>0</v>
      </c>
    </row>
    <row r="451" spans="1:7">
      <c r="A451" s="247" t="s">
        <v>1906</v>
      </c>
      <c r="D451" s="141">
        <v>113133497.999999</v>
      </c>
      <c r="E451" s="141">
        <v>0</v>
      </c>
      <c r="F451" s="141">
        <v>0</v>
      </c>
      <c r="G451" s="141">
        <v>0</v>
      </c>
    </row>
    <row r="452" spans="1:7">
      <c r="A452" s="247" t="s">
        <v>1907</v>
      </c>
      <c r="D452" s="141">
        <v>0</v>
      </c>
      <c r="E452" s="141">
        <v>0</v>
      </c>
      <c r="F452" s="141">
        <v>0</v>
      </c>
      <c r="G452" s="141">
        <v>0</v>
      </c>
    </row>
    <row r="453" spans="1:7">
      <c r="A453" s="247" t="s">
        <v>1908</v>
      </c>
      <c r="D453" s="141">
        <v>0</v>
      </c>
      <c r="E453" s="141">
        <v>0</v>
      </c>
      <c r="F453" s="141">
        <v>0</v>
      </c>
      <c r="G453" s="141">
        <v>0</v>
      </c>
    </row>
    <row r="454" spans="1:7">
      <c r="A454" s="247" t="s">
        <v>1909</v>
      </c>
      <c r="D454" s="141">
        <v>0</v>
      </c>
      <c r="E454" s="141">
        <v>0</v>
      </c>
      <c r="F454" s="141">
        <v>0</v>
      </c>
      <c r="G454" s="141">
        <v>0</v>
      </c>
    </row>
    <row r="455" spans="1:7">
      <c r="A455" s="247" t="s">
        <v>1910</v>
      </c>
      <c r="D455" s="141">
        <v>113133497.999999</v>
      </c>
      <c r="E455" s="141">
        <v>0</v>
      </c>
      <c r="F455" s="141">
        <v>0</v>
      </c>
      <c r="G455" s="141">
        <v>0</v>
      </c>
    </row>
    <row r="456" spans="1:7">
      <c r="A456" s="247" t="s">
        <v>1911</v>
      </c>
    </row>
    <row r="457" spans="1:7">
      <c r="A457" s="247" t="s">
        <v>1912</v>
      </c>
      <c r="D457" s="141">
        <v>2059618.14</v>
      </c>
      <c r="E457" s="141">
        <v>2059618.14</v>
      </c>
      <c r="F457" s="141">
        <v>2059618.14</v>
      </c>
      <c r="G457" s="141">
        <v>2059618.14</v>
      </c>
    </row>
    <row r="458" spans="1:7">
      <c r="A458" s="247" t="s">
        <v>1913</v>
      </c>
      <c r="D458" s="141">
        <v>4935180.12</v>
      </c>
      <c r="E458" s="141">
        <v>4935180.12</v>
      </c>
      <c r="F458" s="141">
        <v>4935180.12</v>
      </c>
      <c r="G458" s="141">
        <v>4935180.12</v>
      </c>
    </row>
    <row r="459" spans="1:7">
      <c r="A459" s="247" t="s">
        <v>1914</v>
      </c>
      <c r="D459" s="141">
        <v>0</v>
      </c>
      <c r="E459" s="141">
        <v>0</v>
      </c>
      <c r="F459" s="141">
        <v>0</v>
      </c>
      <c r="G459" s="141">
        <v>0</v>
      </c>
    </row>
    <row r="460" spans="1:7">
      <c r="A460" s="247" t="s">
        <v>1915</v>
      </c>
      <c r="D460" s="141">
        <v>89641.84</v>
      </c>
      <c r="E460" s="141">
        <v>89641.84</v>
      </c>
      <c r="F460" s="141">
        <v>89641.84</v>
      </c>
      <c r="G460" s="141">
        <v>89641.84</v>
      </c>
    </row>
    <row r="461" spans="1:7">
      <c r="A461" s="247" t="s">
        <v>1916</v>
      </c>
      <c r="D461" s="141">
        <v>0</v>
      </c>
      <c r="E461" s="141">
        <v>0</v>
      </c>
      <c r="F461" s="141">
        <v>0</v>
      </c>
      <c r="G461" s="141">
        <v>0</v>
      </c>
    </row>
    <row r="462" spans="1:7">
      <c r="A462" s="247" t="s">
        <v>1917</v>
      </c>
      <c r="D462" s="141">
        <v>236054.88</v>
      </c>
      <c r="E462" s="141">
        <v>236054.88</v>
      </c>
      <c r="F462" s="141">
        <v>236054.88</v>
      </c>
      <c r="G462" s="141">
        <v>236054.88</v>
      </c>
    </row>
    <row r="463" spans="1:7">
      <c r="A463" s="247" t="s">
        <v>1918</v>
      </c>
      <c r="D463" s="141">
        <v>7320494.9800000004</v>
      </c>
      <c r="E463" s="141">
        <v>7320494.9800000004</v>
      </c>
      <c r="F463" s="141">
        <v>7320494.9800000004</v>
      </c>
      <c r="G463" s="141">
        <v>7320494.9800000004</v>
      </c>
    </row>
    <row r="464" spans="1:7">
      <c r="A464" s="247" t="s">
        <v>1919</v>
      </c>
    </row>
    <row r="465" spans="1:7">
      <c r="A465" s="247" t="s">
        <v>1920</v>
      </c>
      <c r="D465" s="141">
        <v>99594005.269999996</v>
      </c>
      <c r="E465" s="141">
        <v>102990725.269999</v>
      </c>
      <c r="F465" s="141">
        <v>106567037.269999</v>
      </c>
      <c r="G465" s="141">
        <v>110408849.27</v>
      </c>
    </row>
    <row r="466" spans="1:7">
      <c r="A466" s="247" t="s">
        <v>1921</v>
      </c>
      <c r="D466" s="141">
        <v>0</v>
      </c>
      <c r="E466" s="141">
        <v>0</v>
      </c>
      <c r="F466" s="141">
        <v>0</v>
      </c>
      <c r="G466" s="141">
        <v>0</v>
      </c>
    </row>
    <row r="467" spans="1:7">
      <c r="A467" s="247" t="s">
        <v>1922</v>
      </c>
      <c r="D467" s="141">
        <v>0</v>
      </c>
      <c r="E467" s="141">
        <v>0</v>
      </c>
      <c r="F467" s="141">
        <v>0</v>
      </c>
      <c r="G467" s="141">
        <v>0</v>
      </c>
    </row>
    <row r="468" spans="1:7">
      <c r="A468" s="247" t="s">
        <v>1923</v>
      </c>
      <c r="D468" s="141">
        <v>0</v>
      </c>
      <c r="E468" s="141">
        <v>0</v>
      </c>
      <c r="F468" s="141">
        <v>0</v>
      </c>
      <c r="G468" s="141">
        <v>0</v>
      </c>
    </row>
    <row r="469" spans="1:7">
      <c r="A469" s="247" t="s">
        <v>1924</v>
      </c>
      <c r="D469" s="141">
        <v>0</v>
      </c>
      <c r="E469" s="141">
        <v>0</v>
      </c>
      <c r="F469" s="141">
        <v>0</v>
      </c>
      <c r="G469" s="141">
        <v>0</v>
      </c>
    </row>
    <row r="470" spans="1:7">
      <c r="A470" s="247" t="s">
        <v>1925</v>
      </c>
      <c r="D470" s="141">
        <v>0</v>
      </c>
      <c r="E470" s="141">
        <v>0</v>
      </c>
      <c r="F470" s="141">
        <v>0</v>
      </c>
      <c r="G470" s="141">
        <v>0</v>
      </c>
    </row>
    <row r="471" spans="1:7">
      <c r="A471" s="247" t="s">
        <v>1926</v>
      </c>
      <c r="D471" s="141">
        <v>-39449553.779999897</v>
      </c>
      <c r="E471" s="141">
        <v>-39449553.779999897</v>
      </c>
      <c r="F471" s="141">
        <v>-39449553.779999897</v>
      </c>
      <c r="G471" s="141">
        <v>-39449553.779999897</v>
      </c>
    </row>
    <row r="472" spans="1:7">
      <c r="A472" s="247" t="s">
        <v>1927</v>
      </c>
      <c r="D472" s="141">
        <v>-45170155</v>
      </c>
      <c r="E472" s="141">
        <v>-37403132.1590707</v>
      </c>
      <c r="F472" s="141">
        <v>-24993487.321722198</v>
      </c>
      <c r="G472" s="141">
        <v>-11345590.602902399</v>
      </c>
    </row>
    <row r="473" spans="1:7">
      <c r="A473" s="247" t="s">
        <v>1928</v>
      </c>
      <c r="D473" s="141">
        <v>0</v>
      </c>
      <c r="E473" s="141">
        <v>0</v>
      </c>
      <c r="F473" s="141">
        <v>0</v>
      </c>
      <c r="G473" s="141">
        <v>0</v>
      </c>
    </row>
    <row r="474" spans="1:7">
      <c r="A474" s="247" t="s">
        <v>1929</v>
      </c>
      <c r="D474" s="141">
        <v>14974296.49</v>
      </c>
      <c r="E474" s="141">
        <v>26138039.330929302</v>
      </c>
      <c r="F474" s="141">
        <v>42123996.1682778</v>
      </c>
      <c r="G474" s="141">
        <v>59613704.887097597</v>
      </c>
    </row>
    <row r="475" spans="1:7">
      <c r="A475" s="247" t="s">
        <v>1930</v>
      </c>
    </row>
    <row r="476" spans="1:7">
      <c r="A476" s="247" t="s">
        <v>1931</v>
      </c>
      <c r="D476" s="141">
        <v>0</v>
      </c>
      <c r="E476" s="141">
        <v>0</v>
      </c>
      <c r="F476" s="141">
        <v>0</v>
      </c>
      <c r="G476" s="141">
        <v>0</v>
      </c>
    </row>
    <row r="477" spans="1:7">
      <c r="A477" s="247" t="s">
        <v>1932</v>
      </c>
      <c r="D477" s="141">
        <v>0</v>
      </c>
      <c r="E477" s="141">
        <v>0</v>
      </c>
      <c r="F477" s="141">
        <v>0</v>
      </c>
      <c r="G477" s="141">
        <v>0</v>
      </c>
    </row>
    <row r="478" spans="1:7">
      <c r="A478" s="247" t="s">
        <v>1933</v>
      </c>
    </row>
    <row r="479" spans="1:7">
      <c r="A479" s="247" t="s">
        <v>1934</v>
      </c>
      <c r="D479" s="141">
        <v>7288369.3999999901</v>
      </c>
      <c r="E479" s="141">
        <v>6053495.4000000004</v>
      </c>
      <c r="F479" s="141">
        <v>6939527.4000000004</v>
      </c>
      <c r="G479" s="141">
        <v>7572635.3999999901</v>
      </c>
    </row>
    <row r="480" spans="1:7">
      <c r="A480" s="247" t="s">
        <v>1935</v>
      </c>
      <c r="D480" s="141">
        <v>0</v>
      </c>
      <c r="E480" s="141">
        <v>0</v>
      </c>
      <c r="F480" s="141">
        <v>0</v>
      </c>
      <c r="G480" s="141">
        <v>0</v>
      </c>
    </row>
    <row r="481" spans="1:7">
      <c r="A481" s="247" t="s">
        <v>1936</v>
      </c>
      <c r="D481" s="141">
        <v>7288369.3999999901</v>
      </c>
      <c r="E481" s="141">
        <v>6053495.4000000004</v>
      </c>
      <c r="F481" s="141">
        <v>6939527.4000000004</v>
      </c>
      <c r="G481" s="141">
        <v>7572635.3999999901</v>
      </c>
    </row>
    <row r="482" spans="1:7">
      <c r="A482" s="247" t="s">
        <v>1937</v>
      </c>
    </row>
    <row r="483" spans="1:7">
      <c r="A483" s="247" t="s">
        <v>1938</v>
      </c>
      <c r="D483" s="141">
        <v>0</v>
      </c>
      <c r="E483" s="141">
        <v>0</v>
      </c>
      <c r="F483" s="141">
        <v>0</v>
      </c>
      <c r="G483" s="141">
        <v>0</v>
      </c>
    </row>
    <row r="484" spans="1:7">
      <c r="A484" s="247" t="s">
        <v>1939</v>
      </c>
      <c r="D484" s="141">
        <v>-1695572.93</v>
      </c>
      <c r="E484" s="141">
        <v>-1695572.93</v>
      </c>
      <c r="F484" s="141">
        <v>-1695572.93</v>
      </c>
      <c r="G484" s="141">
        <v>-1695572.93</v>
      </c>
    </row>
    <row r="485" spans="1:7">
      <c r="A485" s="247" t="s">
        <v>1940</v>
      </c>
      <c r="D485" s="141">
        <v>-1695572.93</v>
      </c>
      <c r="E485" s="141">
        <v>-1695572.93</v>
      </c>
      <c r="F485" s="141">
        <v>-1695572.93</v>
      </c>
      <c r="G485" s="141">
        <v>-1695572.93</v>
      </c>
    </row>
    <row r="486" spans="1:7">
      <c r="A486" s="247" t="s">
        <v>1941</v>
      </c>
    </row>
    <row r="487" spans="1:7">
      <c r="A487" s="247" t="s">
        <v>1942</v>
      </c>
      <c r="D487" s="141">
        <v>4639764.4799999902</v>
      </c>
      <c r="E487" s="141">
        <v>4639764.4799999902</v>
      </c>
      <c r="F487" s="141">
        <v>4639764.4799999902</v>
      </c>
      <c r="G487" s="141">
        <v>4639764.4799999902</v>
      </c>
    </row>
    <row r="488" spans="1:7">
      <c r="A488" s="247" t="s">
        <v>1943</v>
      </c>
      <c r="D488" s="141">
        <v>-18383431.789999999</v>
      </c>
      <c r="E488" s="141">
        <v>-18383431.789999999</v>
      </c>
      <c r="F488" s="141">
        <v>-18383431.789999999</v>
      </c>
      <c r="G488" s="141">
        <v>-18383431.789999999</v>
      </c>
    </row>
    <row r="489" spans="1:7">
      <c r="A489" s="247" t="s">
        <v>1944</v>
      </c>
      <c r="D489" s="141">
        <v>628635</v>
      </c>
      <c r="E489" s="141">
        <v>628635</v>
      </c>
      <c r="F489" s="141">
        <v>628635</v>
      </c>
      <c r="G489" s="141">
        <v>628635</v>
      </c>
    </row>
    <row r="490" spans="1:7">
      <c r="A490" s="247" t="s">
        <v>1945</v>
      </c>
      <c r="D490" s="141">
        <v>99114</v>
      </c>
      <c r="E490" s="141">
        <v>99114</v>
      </c>
      <c r="F490" s="141">
        <v>99114</v>
      </c>
      <c r="G490" s="141">
        <v>99114</v>
      </c>
    </row>
    <row r="491" spans="1:7">
      <c r="A491" s="247" t="s">
        <v>1946</v>
      </c>
      <c r="D491" s="141">
        <v>108241.24</v>
      </c>
      <c r="E491" s="141">
        <v>108241.24</v>
      </c>
      <c r="F491" s="141">
        <v>108241.24</v>
      </c>
      <c r="G491" s="141">
        <v>108241.24</v>
      </c>
    </row>
    <row r="492" spans="1:7">
      <c r="A492" s="247" t="s">
        <v>1947</v>
      </c>
      <c r="D492" s="141">
        <v>818065.64</v>
      </c>
      <c r="E492" s="141">
        <v>818065.64</v>
      </c>
      <c r="F492" s="141">
        <v>818065.64</v>
      </c>
      <c r="G492" s="141">
        <v>818065.64</v>
      </c>
    </row>
    <row r="493" spans="1:7">
      <c r="A493" s="247" t="s">
        <v>1948</v>
      </c>
      <c r="D493" s="141">
        <v>0</v>
      </c>
      <c r="E493" s="141">
        <v>0</v>
      </c>
      <c r="F493" s="141">
        <v>0</v>
      </c>
      <c r="G493" s="141">
        <v>0</v>
      </c>
    </row>
    <row r="494" spans="1:7">
      <c r="A494" s="247" t="s">
        <v>1949</v>
      </c>
      <c r="D494" s="141">
        <v>0</v>
      </c>
      <c r="E494" s="141">
        <v>0</v>
      </c>
      <c r="F494" s="141">
        <v>0</v>
      </c>
      <c r="G494" s="141">
        <v>0</v>
      </c>
    </row>
    <row r="495" spans="1:7">
      <c r="A495" s="247" t="s">
        <v>1950</v>
      </c>
      <c r="D495" s="141">
        <v>0</v>
      </c>
      <c r="E495" s="141">
        <v>0</v>
      </c>
      <c r="F495" s="141">
        <v>0</v>
      </c>
      <c r="G495" s="141">
        <v>0</v>
      </c>
    </row>
    <row r="496" spans="1:7">
      <c r="A496" s="247" t="s">
        <v>1951</v>
      </c>
      <c r="D496" s="141">
        <v>0</v>
      </c>
      <c r="E496" s="141">
        <v>0</v>
      </c>
      <c r="F496" s="141">
        <v>0</v>
      </c>
      <c r="G496" s="141">
        <v>0</v>
      </c>
    </row>
    <row r="497" spans="1:7">
      <c r="A497" s="247" t="s">
        <v>1952</v>
      </c>
      <c r="D497" s="141">
        <v>0</v>
      </c>
      <c r="E497" s="141">
        <v>0</v>
      </c>
      <c r="F497" s="141">
        <v>0</v>
      </c>
      <c r="G497" s="141">
        <v>0</v>
      </c>
    </row>
    <row r="498" spans="1:7">
      <c r="A498" s="247" t="s">
        <v>1953</v>
      </c>
      <c r="D498" s="141">
        <v>-12089611.43</v>
      </c>
      <c r="E498" s="141">
        <v>-12089611.43</v>
      </c>
      <c r="F498" s="141">
        <v>-12089611.43</v>
      </c>
      <c r="G498" s="141">
        <v>-12089611.43</v>
      </c>
    </row>
    <row r="499" spans="1:7">
      <c r="A499" s="247" t="s">
        <v>1954</v>
      </c>
    </row>
    <row r="500" spans="1:7">
      <c r="A500" s="247" t="s">
        <v>1955</v>
      </c>
      <c r="D500" s="141">
        <v>17670945.890000001</v>
      </c>
      <c r="E500" s="141">
        <v>17670945.890000001</v>
      </c>
      <c r="F500" s="141">
        <v>17670945.890000001</v>
      </c>
      <c r="G500" s="141">
        <v>17670945.890000001</v>
      </c>
    </row>
    <row r="501" spans="1:7">
      <c r="A501" s="247" t="s">
        <v>1956</v>
      </c>
      <c r="D501" s="141">
        <v>-2558826.3599999901</v>
      </c>
      <c r="E501" s="141">
        <v>-2558826.3599999901</v>
      </c>
      <c r="F501" s="141">
        <v>-2558826.3599999901</v>
      </c>
      <c r="G501" s="141">
        <v>-2558826.3599999901</v>
      </c>
    </row>
    <row r="502" spans="1:7">
      <c r="A502" s="247" t="s">
        <v>1957</v>
      </c>
      <c r="D502" s="141">
        <v>10230549.84</v>
      </c>
      <c r="E502" s="141">
        <v>10212423.230002001</v>
      </c>
      <c r="F502" s="141">
        <v>10212423.230002001</v>
      </c>
      <c r="G502" s="141">
        <v>10212423.230002001</v>
      </c>
    </row>
    <row r="503" spans="1:7">
      <c r="A503" s="247" t="s">
        <v>1958</v>
      </c>
      <c r="D503" s="141">
        <v>25342669.370000001</v>
      </c>
      <c r="E503" s="141">
        <v>25324542.760001998</v>
      </c>
      <c r="F503" s="141">
        <v>25324542.760001998</v>
      </c>
      <c r="G503" s="141">
        <v>25324542.760001998</v>
      </c>
    </row>
    <row r="504" spans="1:7">
      <c r="A504" s="247" t="s">
        <v>1959</v>
      </c>
    </row>
    <row r="505" spans="1:7">
      <c r="A505" s="247" t="s">
        <v>1960</v>
      </c>
      <c r="D505" s="141">
        <v>0</v>
      </c>
      <c r="E505" s="141">
        <v>0</v>
      </c>
      <c r="F505" s="141">
        <v>0</v>
      </c>
      <c r="G505" s="141">
        <v>0</v>
      </c>
    </row>
    <row r="506" spans="1:7">
      <c r="A506" s="247" t="s">
        <v>1961</v>
      </c>
      <c r="D506" s="141">
        <v>0</v>
      </c>
      <c r="E506" s="141">
        <v>0</v>
      </c>
      <c r="F506" s="141">
        <v>0</v>
      </c>
      <c r="G506" s="141">
        <v>0</v>
      </c>
    </row>
    <row r="507" spans="1:7">
      <c r="A507" s="247" t="s">
        <v>1962</v>
      </c>
      <c r="D507" s="141">
        <v>0</v>
      </c>
      <c r="E507" s="141">
        <v>0</v>
      </c>
      <c r="F507" s="141">
        <v>0</v>
      </c>
      <c r="G507" s="141">
        <v>0</v>
      </c>
    </row>
    <row r="508" spans="1:7">
      <c r="A508" s="247" t="s">
        <v>1963</v>
      </c>
      <c r="D508" s="141">
        <v>0</v>
      </c>
      <c r="E508" s="141">
        <v>0</v>
      </c>
      <c r="F508" s="141">
        <v>0</v>
      </c>
      <c r="G508" s="141">
        <v>0</v>
      </c>
    </row>
    <row r="509" spans="1:7">
      <c r="A509" s="247" t="s">
        <v>1964</v>
      </c>
      <c r="D509" s="141">
        <v>309899282.77509999</v>
      </c>
      <c r="E509" s="141">
        <v>214794559.10307601</v>
      </c>
      <c r="F509" s="141">
        <v>230697623.77136701</v>
      </c>
      <c r="G509" s="141">
        <v>256792239.42372</v>
      </c>
    </row>
    <row r="510" spans="1:7">
      <c r="A510" s="249" t="s">
        <v>1965</v>
      </c>
      <c r="D510" s="141">
        <v>706438532.139359</v>
      </c>
      <c r="E510" s="141">
        <v>625522993.62982798</v>
      </c>
      <c r="F510" s="141">
        <v>652643687.03770304</v>
      </c>
      <c r="G510" s="141">
        <v>693513604.01712096</v>
      </c>
    </row>
    <row r="511" spans="1:7" ht="10.8" thickBot="1">
      <c r="A511" s="248" t="s">
        <v>1966</v>
      </c>
    </row>
    <row r="512" spans="1:7">
      <c r="A512" s="249" t="s">
        <v>1967</v>
      </c>
    </row>
    <row r="513" spans="1:7">
      <c r="A513" s="247" t="s">
        <v>1968</v>
      </c>
      <c r="D513" s="141">
        <v>113618485.999999</v>
      </c>
      <c r="E513" s="141">
        <v>114069155.999999</v>
      </c>
      <c r="F513" s="141">
        <v>115453691.999999</v>
      </c>
      <c r="G513" s="141">
        <v>116633219.999999</v>
      </c>
    </row>
    <row r="514" spans="1:7">
      <c r="A514" s="247" t="s">
        <v>1969</v>
      </c>
      <c r="D514" s="141">
        <v>0</v>
      </c>
      <c r="E514" s="141">
        <v>0</v>
      </c>
      <c r="F514" s="141">
        <v>0</v>
      </c>
      <c r="G514" s="141">
        <v>0</v>
      </c>
    </row>
    <row r="515" spans="1:7">
      <c r="A515" s="247" t="s">
        <v>1970</v>
      </c>
      <c r="D515" s="141">
        <v>-1.72803993336856E-8</v>
      </c>
      <c r="E515" s="141">
        <v>-1.4551915228366801E-8</v>
      </c>
      <c r="F515" s="141">
        <v>-69.444898883375501</v>
      </c>
      <c r="G515" s="141">
        <v>137.29205761774199</v>
      </c>
    </row>
    <row r="516" spans="1:7">
      <c r="A516" s="247" t="s">
        <v>1971</v>
      </c>
      <c r="D516" s="141">
        <v>638419.47109195299</v>
      </c>
      <c r="E516" s="141">
        <v>1.63353774951247E-8</v>
      </c>
      <c r="F516" s="141">
        <v>1.6373865226645001E-8</v>
      </c>
      <c r="G516" s="141">
        <v>69.444898882465793</v>
      </c>
    </row>
    <row r="517" spans="1:7">
      <c r="A517" s="247" t="s">
        <v>1972</v>
      </c>
      <c r="D517" s="141">
        <v>4398446.04</v>
      </c>
      <c r="E517" s="141">
        <v>4375128.04</v>
      </c>
      <c r="F517" s="141">
        <v>4846692.04</v>
      </c>
      <c r="G517" s="141">
        <v>5308920.04</v>
      </c>
    </row>
    <row r="518" spans="1:7">
      <c r="A518" s="247" t="s">
        <v>1973</v>
      </c>
      <c r="D518" s="141">
        <v>0</v>
      </c>
      <c r="E518" s="141">
        <v>0</v>
      </c>
      <c r="F518" s="141">
        <v>0</v>
      </c>
      <c r="G518" s="141">
        <v>0</v>
      </c>
    </row>
    <row r="519" spans="1:7">
      <c r="A519" s="247" t="s">
        <v>1974</v>
      </c>
      <c r="D519" s="141">
        <v>118655351.51109</v>
      </c>
      <c r="E519" s="141">
        <v>118444284.03999899</v>
      </c>
      <c r="F519" s="141">
        <v>120300314.5951</v>
      </c>
      <c r="G519" s="141">
        <v>121942346.77695499</v>
      </c>
    </row>
    <row r="520" spans="1:7">
      <c r="A520" s="249" t="s">
        <v>1975</v>
      </c>
    </row>
    <row r="521" spans="1:7">
      <c r="A521" s="247" t="s">
        <v>1976</v>
      </c>
      <c r="D521" s="141">
        <v>0</v>
      </c>
      <c r="E521" s="141">
        <v>0</v>
      </c>
      <c r="F521" s="141">
        <v>0</v>
      </c>
      <c r="G521" s="141">
        <v>0</v>
      </c>
    </row>
    <row r="522" spans="1:7">
      <c r="A522" s="247" t="s">
        <v>1977</v>
      </c>
      <c r="D522" s="141">
        <v>0</v>
      </c>
      <c r="E522" s="141">
        <v>0</v>
      </c>
      <c r="F522" s="141">
        <v>0</v>
      </c>
      <c r="G522" s="141">
        <v>0</v>
      </c>
    </row>
    <row r="523" spans="1:7">
      <c r="A523" s="247" t="s">
        <v>1978</v>
      </c>
      <c r="D523" s="141">
        <v>0</v>
      </c>
      <c r="E523" s="141">
        <v>0</v>
      </c>
      <c r="F523" s="141">
        <v>0</v>
      </c>
      <c r="G523" s="141">
        <v>0</v>
      </c>
    </row>
    <row r="524" spans="1:7">
      <c r="A524" s="247" t="s">
        <v>1979</v>
      </c>
      <c r="D524" s="141">
        <v>322699.50594133598</v>
      </c>
      <c r="E524" s="141">
        <v>322701.50594133598</v>
      </c>
      <c r="F524" s="141">
        <v>322701.50594133598</v>
      </c>
      <c r="G524" s="141">
        <v>308568</v>
      </c>
    </row>
    <row r="525" spans="1:7">
      <c r="A525" s="247" t="s">
        <v>1980</v>
      </c>
      <c r="D525" s="141">
        <v>0</v>
      </c>
      <c r="E525" s="141">
        <v>0</v>
      </c>
      <c r="F525" s="141">
        <v>0</v>
      </c>
      <c r="G525" s="141">
        <v>0</v>
      </c>
    </row>
    <row r="526" spans="1:7">
      <c r="A526" s="247" t="s">
        <v>1981</v>
      </c>
      <c r="D526" s="141">
        <v>0</v>
      </c>
      <c r="E526" s="141">
        <v>0</v>
      </c>
      <c r="F526" s="141">
        <v>0</v>
      </c>
      <c r="G526" s="141">
        <v>0</v>
      </c>
    </row>
    <row r="527" spans="1:7">
      <c r="A527" s="247" t="s">
        <v>1982</v>
      </c>
      <c r="D527" s="141">
        <v>0</v>
      </c>
      <c r="E527" s="141">
        <v>0</v>
      </c>
      <c r="F527" s="141">
        <v>0</v>
      </c>
      <c r="G527" s="141">
        <v>0</v>
      </c>
    </row>
    <row r="528" spans="1:7">
      <c r="A528" s="247" t="s">
        <v>1983</v>
      </c>
      <c r="D528" s="141">
        <v>0</v>
      </c>
      <c r="E528" s="141">
        <v>0</v>
      </c>
      <c r="F528" s="141">
        <v>0</v>
      </c>
      <c r="G528" s="141">
        <v>0</v>
      </c>
    </row>
    <row r="529" spans="1:7">
      <c r="A529" s="247" t="s">
        <v>1984</v>
      </c>
      <c r="D529" s="141">
        <v>0</v>
      </c>
      <c r="E529" s="141">
        <v>0</v>
      </c>
      <c r="F529" s="141">
        <v>0</v>
      </c>
      <c r="G529" s="141">
        <v>0</v>
      </c>
    </row>
    <row r="530" spans="1:7">
      <c r="A530" s="247" t="s">
        <v>1985</v>
      </c>
      <c r="D530" s="141">
        <v>0</v>
      </c>
      <c r="E530" s="141">
        <v>0</v>
      </c>
      <c r="F530" s="141">
        <v>0</v>
      </c>
      <c r="G530" s="141">
        <v>0</v>
      </c>
    </row>
    <row r="531" spans="1:7">
      <c r="A531" s="247" t="s">
        <v>1986</v>
      </c>
      <c r="D531" s="141">
        <v>0</v>
      </c>
      <c r="E531" s="141">
        <v>0</v>
      </c>
      <c r="F531" s="141">
        <v>0</v>
      </c>
      <c r="G531" s="141">
        <v>0</v>
      </c>
    </row>
    <row r="532" spans="1:7">
      <c r="A532" s="247" t="s">
        <v>1987</v>
      </c>
      <c r="D532" s="141">
        <v>322699.50594133598</v>
      </c>
      <c r="E532" s="141">
        <v>322701.50594133598</v>
      </c>
      <c r="F532" s="141">
        <v>322701.50594133598</v>
      </c>
      <c r="G532" s="141">
        <v>308568</v>
      </c>
    </row>
    <row r="533" spans="1:7">
      <c r="A533" s="247" t="s">
        <v>1988</v>
      </c>
      <c r="D533" s="141">
        <v>0</v>
      </c>
      <c r="E533" s="141">
        <v>0</v>
      </c>
      <c r="F533" s="141">
        <v>0</v>
      </c>
      <c r="G533" s="141">
        <v>0</v>
      </c>
    </row>
    <row r="534" spans="1:7">
      <c r="A534" s="247" t="s">
        <v>1989</v>
      </c>
      <c r="D534" s="141">
        <v>0</v>
      </c>
      <c r="E534" s="141">
        <v>0</v>
      </c>
      <c r="F534" s="141">
        <v>0</v>
      </c>
      <c r="G534" s="141">
        <v>0</v>
      </c>
    </row>
    <row r="535" spans="1:7">
      <c r="A535" s="247" t="s">
        <v>1990</v>
      </c>
      <c r="D535" s="141">
        <v>1931106.71</v>
      </c>
      <c r="E535" s="141">
        <v>1931106.71</v>
      </c>
      <c r="F535" s="141">
        <v>1931106.71</v>
      </c>
      <c r="G535" s="141">
        <v>1931106.71</v>
      </c>
    </row>
    <row r="536" spans="1:7">
      <c r="A536" s="247" t="s">
        <v>1991</v>
      </c>
      <c r="D536" s="141">
        <v>3115246</v>
      </c>
      <c r="E536" s="141">
        <v>4550100</v>
      </c>
      <c r="F536" s="141">
        <v>4665288</v>
      </c>
      <c r="G536" s="141">
        <v>4782780</v>
      </c>
    </row>
    <row r="537" spans="1:7">
      <c r="A537" s="247" t="s">
        <v>1992</v>
      </c>
      <c r="D537" s="141">
        <v>0</v>
      </c>
      <c r="E537" s="141">
        <v>0</v>
      </c>
      <c r="F537" s="141">
        <v>0</v>
      </c>
      <c r="G537" s="141">
        <v>0</v>
      </c>
    </row>
    <row r="538" spans="1:7">
      <c r="A538" s="247" t="s">
        <v>1993</v>
      </c>
      <c r="D538" s="141">
        <v>300000</v>
      </c>
      <c r="E538" s="141">
        <v>300000</v>
      </c>
      <c r="F538" s="141">
        <v>300000</v>
      </c>
      <c r="G538" s="141">
        <v>300000</v>
      </c>
    </row>
    <row r="539" spans="1:7">
      <c r="A539" s="247" t="s">
        <v>1994</v>
      </c>
      <c r="D539" s="141">
        <v>-1321926.5900000001</v>
      </c>
      <c r="E539" s="141">
        <v>-1321926.5900000001</v>
      </c>
      <c r="F539" s="141">
        <v>-1321926.5900000001</v>
      </c>
      <c r="G539" s="141">
        <v>-1321926.5900000001</v>
      </c>
    </row>
    <row r="540" spans="1:7">
      <c r="A540" s="247" t="s">
        <v>1995</v>
      </c>
      <c r="D540" s="141">
        <v>0</v>
      </c>
      <c r="E540" s="141">
        <v>0</v>
      </c>
      <c r="F540" s="141">
        <v>0</v>
      </c>
      <c r="G540" s="141">
        <v>0</v>
      </c>
    </row>
    <row r="541" spans="1:7">
      <c r="A541" s="247" t="s">
        <v>1996</v>
      </c>
      <c r="D541" s="141">
        <v>0</v>
      </c>
      <c r="E541" s="141">
        <v>0</v>
      </c>
      <c r="F541" s="141">
        <v>0</v>
      </c>
      <c r="G541" s="141">
        <v>0</v>
      </c>
    </row>
    <row r="542" spans="1:7">
      <c r="A542" s="247" t="s">
        <v>1997</v>
      </c>
      <c r="D542" s="141">
        <v>300000</v>
      </c>
      <c r="E542" s="141">
        <v>300000</v>
      </c>
      <c r="F542" s="141">
        <v>300000</v>
      </c>
      <c r="G542" s="141">
        <v>300000</v>
      </c>
    </row>
    <row r="543" spans="1:7">
      <c r="A543" s="247" t="s">
        <v>1998</v>
      </c>
      <c r="D543" s="141">
        <v>0</v>
      </c>
      <c r="E543" s="141">
        <v>0</v>
      </c>
      <c r="F543" s="141">
        <v>0</v>
      </c>
      <c r="G543" s="141">
        <v>0</v>
      </c>
    </row>
    <row r="544" spans="1:7">
      <c r="A544" s="247" t="s">
        <v>1999</v>
      </c>
      <c r="D544" s="141">
        <v>0</v>
      </c>
      <c r="E544" s="141">
        <v>0</v>
      </c>
      <c r="F544" s="141">
        <v>0</v>
      </c>
      <c r="G544" s="141">
        <v>0</v>
      </c>
    </row>
    <row r="545" spans="1:7">
      <c r="A545" s="247" t="s">
        <v>2000</v>
      </c>
      <c r="D545" s="141">
        <v>0</v>
      </c>
      <c r="E545" s="141">
        <v>0</v>
      </c>
      <c r="F545" s="141">
        <v>0</v>
      </c>
      <c r="G545" s="141">
        <v>0</v>
      </c>
    </row>
    <row r="546" spans="1:7">
      <c r="A546" s="247" t="s">
        <v>2001</v>
      </c>
      <c r="D546" s="141">
        <v>0</v>
      </c>
      <c r="E546" s="141">
        <v>0</v>
      </c>
      <c r="F546" s="141">
        <v>0</v>
      </c>
      <c r="G546" s="141">
        <v>0</v>
      </c>
    </row>
    <row r="547" spans="1:7">
      <c r="A547" s="247" t="s">
        <v>2002</v>
      </c>
      <c r="D547" s="141">
        <v>4324426.12</v>
      </c>
      <c r="E547" s="141">
        <v>5759280.1200000001</v>
      </c>
      <c r="F547" s="141">
        <v>5874468.1199999899</v>
      </c>
      <c r="G547" s="141">
        <v>5991960.1199999899</v>
      </c>
    </row>
    <row r="548" spans="1:7">
      <c r="A548" s="247" t="s">
        <v>2003</v>
      </c>
      <c r="D548" s="141">
        <v>0</v>
      </c>
      <c r="E548" s="141">
        <v>0</v>
      </c>
      <c r="F548" s="141">
        <v>0</v>
      </c>
      <c r="G548" s="141">
        <v>0</v>
      </c>
    </row>
    <row r="549" spans="1:7">
      <c r="A549" s="247" t="s">
        <v>2004</v>
      </c>
      <c r="D549" s="141">
        <v>0</v>
      </c>
      <c r="E549" s="141">
        <v>0</v>
      </c>
      <c r="F549" s="141">
        <v>0</v>
      </c>
      <c r="G549" s="141">
        <v>0</v>
      </c>
    </row>
    <row r="550" spans="1:7">
      <c r="A550" s="247" t="s">
        <v>2005</v>
      </c>
      <c r="D550" s="141">
        <v>4647125.6259413296</v>
      </c>
      <c r="E550" s="141">
        <v>6081981.6259413296</v>
      </c>
      <c r="F550" s="141">
        <v>6197169.6259413296</v>
      </c>
      <c r="G550" s="141">
        <v>6300528.1200000001</v>
      </c>
    </row>
    <row r="551" spans="1:7">
      <c r="A551" s="249" t="s">
        <v>2006</v>
      </c>
    </row>
    <row r="552" spans="1:7">
      <c r="A552" s="249" t="s">
        <v>2007</v>
      </c>
    </row>
    <row r="553" spans="1:7">
      <c r="A553" s="247" t="s">
        <v>2008</v>
      </c>
      <c r="D553" s="141">
        <v>0</v>
      </c>
      <c r="E553" s="141">
        <v>0</v>
      </c>
      <c r="F553" s="141">
        <v>0</v>
      </c>
      <c r="G553" s="141">
        <v>0</v>
      </c>
    </row>
    <row r="554" spans="1:7">
      <c r="A554" s="247" t="s">
        <v>2009</v>
      </c>
      <c r="D554" s="141">
        <v>0</v>
      </c>
      <c r="E554" s="141">
        <v>0</v>
      </c>
      <c r="F554" s="141">
        <v>0</v>
      </c>
      <c r="G554" s="141">
        <v>0</v>
      </c>
    </row>
    <row r="555" spans="1:7">
      <c r="A555" s="247" t="s">
        <v>2010</v>
      </c>
      <c r="D555" s="141">
        <v>3425982</v>
      </c>
      <c r="E555" s="141">
        <v>3450348</v>
      </c>
      <c r="F555" s="141">
        <v>3438443.9999999902</v>
      </c>
      <c r="G555" s="141">
        <v>3438443.9999999902</v>
      </c>
    </row>
    <row r="556" spans="1:7">
      <c r="A556" s="247" t="s">
        <v>2011</v>
      </c>
      <c r="D556" s="141">
        <v>0</v>
      </c>
      <c r="E556" s="141">
        <v>0</v>
      </c>
      <c r="F556" s="141">
        <v>0</v>
      </c>
      <c r="G556" s="141">
        <v>0</v>
      </c>
    </row>
    <row r="557" spans="1:7">
      <c r="A557" s="247" t="s">
        <v>2012</v>
      </c>
      <c r="D557" s="141">
        <v>0</v>
      </c>
      <c r="E557" s="141">
        <v>0</v>
      </c>
      <c r="F557" s="141">
        <v>0</v>
      </c>
      <c r="G557" s="141">
        <v>0</v>
      </c>
    </row>
    <row r="558" spans="1:7">
      <c r="A558" s="247" t="s">
        <v>2013</v>
      </c>
      <c r="D558" s="141">
        <v>0</v>
      </c>
      <c r="E558" s="141">
        <v>0</v>
      </c>
      <c r="F558" s="141">
        <v>0</v>
      </c>
      <c r="G558" s="141">
        <v>0</v>
      </c>
    </row>
    <row r="559" spans="1:7">
      <c r="A559" s="247" t="s">
        <v>2014</v>
      </c>
      <c r="D559" s="141">
        <v>0</v>
      </c>
      <c r="E559" s="141">
        <v>0</v>
      </c>
      <c r="F559" s="141">
        <v>0</v>
      </c>
      <c r="G559" s="141">
        <v>0</v>
      </c>
    </row>
    <row r="560" spans="1:7">
      <c r="A560" s="247" t="s">
        <v>2015</v>
      </c>
      <c r="D560" s="141">
        <v>0</v>
      </c>
      <c r="E560" s="141">
        <v>0</v>
      </c>
      <c r="F560" s="141">
        <v>0</v>
      </c>
      <c r="G560" s="141">
        <v>0</v>
      </c>
    </row>
    <row r="561" spans="1:7">
      <c r="A561" s="247" t="s">
        <v>2016</v>
      </c>
      <c r="D561" s="141">
        <v>12892419</v>
      </c>
      <c r="E561" s="141">
        <v>12218268</v>
      </c>
      <c r="F561" s="141">
        <v>12250799.999999899</v>
      </c>
      <c r="G561" s="141">
        <v>11663904</v>
      </c>
    </row>
    <row r="562" spans="1:7">
      <c r="A562" s="247" t="s">
        <v>2017</v>
      </c>
      <c r="D562" s="141">
        <v>0</v>
      </c>
      <c r="E562" s="141">
        <v>0</v>
      </c>
      <c r="F562" s="141">
        <v>0</v>
      </c>
      <c r="G562" s="141">
        <v>0</v>
      </c>
    </row>
    <row r="563" spans="1:7">
      <c r="A563" s="247" t="s">
        <v>2018</v>
      </c>
      <c r="D563" s="141">
        <v>0</v>
      </c>
      <c r="E563" s="141">
        <v>0</v>
      </c>
      <c r="F563" s="141">
        <v>0</v>
      </c>
      <c r="G563" s="141">
        <v>0</v>
      </c>
    </row>
    <row r="564" spans="1:7">
      <c r="A564" s="247" t="s">
        <v>2019</v>
      </c>
      <c r="D564" s="141">
        <v>0</v>
      </c>
      <c r="E564" s="141">
        <v>0</v>
      </c>
      <c r="F564" s="141">
        <v>0</v>
      </c>
      <c r="G564" s="141">
        <v>0</v>
      </c>
    </row>
    <row r="565" spans="1:7">
      <c r="A565" s="247" t="s">
        <v>2020</v>
      </c>
      <c r="D565" s="141">
        <v>16318400.999999899</v>
      </c>
      <c r="E565" s="141">
        <v>15668616</v>
      </c>
      <c r="F565" s="141">
        <v>15689243.999999899</v>
      </c>
      <c r="G565" s="141">
        <v>15102348</v>
      </c>
    </row>
    <row r="566" spans="1:7">
      <c r="A566" s="249" t="s">
        <v>2021</v>
      </c>
    </row>
    <row r="567" spans="1:7">
      <c r="A567" s="247" t="s">
        <v>2022</v>
      </c>
      <c r="D567" s="141">
        <v>0</v>
      </c>
      <c r="E567" s="141">
        <v>0</v>
      </c>
      <c r="F567" s="141">
        <v>0</v>
      </c>
      <c r="G567" s="141">
        <v>0</v>
      </c>
    </row>
    <row r="568" spans="1:7">
      <c r="A568" s="247" t="s">
        <v>2023</v>
      </c>
      <c r="D568" s="141">
        <v>0</v>
      </c>
      <c r="E568" s="141">
        <v>0</v>
      </c>
      <c r="F568" s="141">
        <v>0</v>
      </c>
      <c r="G568" s="141">
        <v>0</v>
      </c>
    </row>
    <row r="569" spans="1:7">
      <c r="A569" s="247" t="s">
        <v>2024</v>
      </c>
      <c r="D569" s="141">
        <v>0</v>
      </c>
      <c r="E569" s="141">
        <v>0</v>
      </c>
      <c r="F569" s="141">
        <v>0</v>
      </c>
      <c r="G569" s="141">
        <v>0</v>
      </c>
    </row>
    <row r="570" spans="1:7">
      <c r="A570" s="247" t="s">
        <v>2025</v>
      </c>
      <c r="D570" s="141">
        <v>14845008.999999899</v>
      </c>
      <c r="E570" s="141">
        <v>15481055.999999899</v>
      </c>
      <c r="F570" s="141">
        <v>13011432</v>
      </c>
      <c r="G570" s="141">
        <v>13011432</v>
      </c>
    </row>
    <row r="571" spans="1:7">
      <c r="A571" s="247" t="s">
        <v>2026</v>
      </c>
      <c r="D571" s="141">
        <v>0</v>
      </c>
      <c r="E571" s="141">
        <v>0</v>
      </c>
      <c r="F571" s="141">
        <v>0</v>
      </c>
      <c r="G571" s="141">
        <v>0</v>
      </c>
    </row>
    <row r="572" spans="1:7">
      <c r="A572" s="247" t="s">
        <v>2027</v>
      </c>
      <c r="D572" s="141">
        <v>0</v>
      </c>
      <c r="E572" s="141">
        <v>0</v>
      </c>
      <c r="F572" s="141">
        <v>0</v>
      </c>
      <c r="G572" s="141">
        <v>0</v>
      </c>
    </row>
    <row r="573" spans="1:7">
      <c r="A573" s="247" t="s">
        <v>2028</v>
      </c>
      <c r="D573" s="141">
        <v>0</v>
      </c>
      <c r="E573" s="141">
        <v>0</v>
      </c>
      <c r="F573" s="141">
        <v>0</v>
      </c>
      <c r="G573" s="141">
        <v>0</v>
      </c>
    </row>
    <row r="574" spans="1:7">
      <c r="A574" s="247" t="s">
        <v>2029</v>
      </c>
      <c r="D574" s="141">
        <v>46744196</v>
      </c>
      <c r="E574" s="141">
        <v>47805995.999999903</v>
      </c>
      <c r="F574" s="141">
        <v>47805995.999999903</v>
      </c>
      <c r="G574" s="141">
        <v>47805995.999999903</v>
      </c>
    </row>
    <row r="575" spans="1:7">
      <c r="A575" s="247" t="s">
        <v>2030</v>
      </c>
      <c r="D575" s="141">
        <v>0</v>
      </c>
      <c r="E575" s="141">
        <v>0</v>
      </c>
      <c r="F575" s="141">
        <v>0</v>
      </c>
      <c r="G575" s="141">
        <v>0</v>
      </c>
    </row>
    <row r="576" spans="1:7">
      <c r="A576" s="247" t="s">
        <v>2031</v>
      </c>
      <c r="D576" s="141">
        <v>0</v>
      </c>
      <c r="E576" s="141">
        <v>0</v>
      </c>
      <c r="F576" s="141">
        <v>0</v>
      </c>
      <c r="G576" s="141">
        <v>0</v>
      </c>
    </row>
    <row r="577" spans="1:7">
      <c r="A577" s="247" t="s">
        <v>2032</v>
      </c>
      <c r="D577" s="141">
        <v>61589205</v>
      </c>
      <c r="E577" s="141">
        <v>63287052</v>
      </c>
      <c r="F577" s="141">
        <v>60817427.999999903</v>
      </c>
      <c r="G577" s="141">
        <v>60817427.999999903</v>
      </c>
    </row>
    <row r="578" spans="1:7">
      <c r="A578" s="247" t="s">
        <v>2033</v>
      </c>
      <c r="D578" s="141">
        <v>77907606</v>
      </c>
      <c r="E578" s="141">
        <v>78955667.999999896</v>
      </c>
      <c r="F578" s="141">
        <v>76506671.999999896</v>
      </c>
      <c r="G578" s="141">
        <v>75919776</v>
      </c>
    </row>
    <row r="579" spans="1:7">
      <c r="A579" s="249" t="s">
        <v>2034</v>
      </c>
    </row>
    <row r="580" spans="1:7">
      <c r="A580" s="247" t="s">
        <v>2035</v>
      </c>
      <c r="D580" s="141">
        <v>-8.1968209997285105E-8</v>
      </c>
      <c r="E580" s="141">
        <v>-5.9562429062983301E-8</v>
      </c>
      <c r="F580" s="141">
        <v>7.6920198605673903E-9</v>
      </c>
      <c r="G580" s="141">
        <v>-1.26627926251617E-9</v>
      </c>
    </row>
    <row r="581" spans="1:7">
      <c r="A581" s="247" t="s">
        <v>2036</v>
      </c>
      <c r="D581" s="141">
        <v>6.1845639720559094E-8</v>
      </c>
      <c r="E581" s="141">
        <v>-7.2759576141834201E-9</v>
      </c>
      <c r="F581" s="141">
        <v>9.0949470177292803E-10</v>
      </c>
      <c r="G581" s="141">
        <v>-2.2737367544323202E-9</v>
      </c>
    </row>
    <row r="582" spans="1:7">
      <c r="A582" s="247" t="s">
        <v>2037</v>
      </c>
      <c r="D582" s="141">
        <v>0</v>
      </c>
      <c r="E582" s="141">
        <v>0</v>
      </c>
      <c r="F582" s="141">
        <v>0</v>
      </c>
      <c r="G582" s="141">
        <v>0</v>
      </c>
    </row>
    <row r="583" spans="1:7">
      <c r="A583" s="247" t="s">
        <v>2038</v>
      </c>
      <c r="D583" s="141">
        <v>-2.4556356947869E-8</v>
      </c>
      <c r="E583" s="141">
        <v>-6.7302607931196597E-8</v>
      </c>
      <c r="F583" s="141">
        <v>9.0381035988684694E-9</v>
      </c>
      <c r="G583" s="141">
        <v>-2.7284841053187802E-9</v>
      </c>
    </row>
    <row r="584" spans="1:7">
      <c r="A584" s="247" t="s">
        <v>2039</v>
      </c>
      <c r="D584" s="141">
        <v>322879469.79000002</v>
      </c>
      <c r="E584" s="141">
        <v>130031305.12</v>
      </c>
      <c r="F584" s="141">
        <v>39465934</v>
      </c>
      <c r="G584" s="141">
        <v>12564645.76</v>
      </c>
    </row>
    <row r="585" spans="1:7">
      <c r="A585" s="247" t="s">
        <v>2040</v>
      </c>
      <c r="D585" s="141">
        <v>0</v>
      </c>
      <c r="E585" s="141">
        <v>0</v>
      </c>
      <c r="F585" s="141">
        <v>0</v>
      </c>
      <c r="G585" s="141">
        <v>0</v>
      </c>
    </row>
    <row r="586" spans="1:7">
      <c r="A586" s="247" t="s">
        <v>2041</v>
      </c>
      <c r="D586" s="141">
        <v>322879469.79000002</v>
      </c>
      <c r="E586" s="141">
        <v>130031305.12</v>
      </c>
      <c r="F586" s="141">
        <v>39465934</v>
      </c>
      <c r="G586" s="141">
        <v>12564645.76</v>
      </c>
    </row>
    <row r="587" spans="1:7">
      <c r="A587" s="247" t="s">
        <v>2042</v>
      </c>
      <c r="D587" s="141">
        <v>0</v>
      </c>
      <c r="E587" s="141">
        <v>0</v>
      </c>
      <c r="F587" s="141">
        <v>0</v>
      </c>
      <c r="G587" s="141">
        <v>0</v>
      </c>
    </row>
    <row r="588" spans="1:7">
      <c r="A588" s="249" t="s">
        <v>2043</v>
      </c>
    </row>
    <row r="589" spans="1:7">
      <c r="A589" s="247" t="s">
        <v>2044</v>
      </c>
      <c r="D589" s="141">
        <v>0</v>
      </c>
      <c r="E589" s="141">
        <v>0</v>
      </c>
      <c r="F589" s="141">
        <v>0</v>
      </c>
      <c r="G589" s="141">
        <v>0</v>
      </c>
    </row>
    <row r="590" spans="1:7">
      <c r="A590" s="247" t="s">
        <v>2045</v>
      </c>
      <c r="D590" s="141">
        <v>0</v>
      </c>
      <c r="E590" s="141">
        <v>0</v>
      </c>
      <c r="F590" s="141">
        <v>0</v>
      </c>
      <c r="G590" s="141">
        <v>0</v>
      </c>
    </row>
    <row r="591" spans="1:7">
      <c r="A591" s="247" t="s">
        <v>2046</v>
      </c>
      <c r="D591" s="141">
        <v>0</v>
      </c>
      <c r="E591" s="141">
        <v>0</v>
      </c>
      <c r="F591" s="141">
        <v>0</v>
      </c>
      <c r="G591" s="141">
        <v>0</v>
      </c>
    </row>
    <row r="592" spans="1:7">
      <c r="A592" s="247" t="s">
        <v>2047</v>
      </c>
      <c r="D592" s="141">
        <v>32041468.9761004</v>
      </c>
      <c r="E592" s="141">
        <v>6200185.7991118897</v>
      </c>
      <c r="F592" s="141">
        <v>6297103.2527048802</v>
      </c>
      <c r="G592" s="141">
        <v>6093956.0629117796</v>
      </c>
    </row>
    <row r="593" spans="1:7">
      <c r="A593" s="247" t="s">
        <v>2048</v>
      </c>
      <c r="D593" s="141">
        <v>32041468.9761004</v>
      </c>
      <c r="E593" s="141">
        <v>6200185.7991118897</v>
      </c>
      <c r="F593" s="141">
        <v>6297103.2527048802</v>
      </c>
      <c r="G593" s="141">
        <v>6093956.0629117796</v>
      </c>
    </row>
    <row r="594" spans="1:7">
      <c r="A594" s="247" t="s">
        <v>2049</v>
      </c>
      <c r="D594" s="141">
        <v>0</v>
      </c>
      <c r="E594" s="141">
        <v>0</v>
      </c>
      <c r="F594" s="141">
        <v>0</v>
      </c>
      <c r="G594" s="141">
        <v>0</v>
      </c>
    </row>
    <row r="595" spans="1:7">
      <c r="A595" s="247" t="s">
        <v>2050</v>
      </c>
      <c r="D595" s="141">
        <v>0</v>
      </c>
      <c r="E595" s="141">
        <v>0</v>
      </c>
      <c r="F595" s="141">
        <v>0</v>
      </c>
      <c r="G595" s="141">
        <v>0</v>
      </c>
    </row>
    <row r="596" spans="1:7">
      <c r="A596" s="247" t="s">
        <v>2051</v>
      </c>
      <c r="D596" s="141">
        <v>0</v>
      </c>
      <c r="E596" s="141">
        <v>0</v>
      </c>
      <c r="F596" s="141">
        <v>0</v>
      </c>
      <c r="G596" s="141">
        <v>0</v>
      </c>
    </row>
    <row r="597" spans="1:7">
      <c r="A597" s="247" t="s">
        <v>2052</v>
      </c>
      <c r="D597" s="141">
        <v>0</v>
      </c>
      <c r="E597" s="141">
        <v>0</v>
      </c>
      <c r="F597" s="141">
        <v>0</v>
      </c>
      <c r="G597" s="141">
        <v>0</v>
      </c>
    </row>
    <row r="598" spans="1:7">
      <c r="A598" s="247" t="s">
        <v>2053</v>
      </c>
      <c r="D598" s="141">
        <v>0</v>
      </c>
      <c r="E598" s="141">
        <v>0</v>
      </c>
      <c r="F598" s="141">
        <v>0</v>
      </c>
      <c r="G598" s="141">
        <v>0</v>
      </c>
    </row>
    <row r="599" spans="1:7">
      <c r="A599" s="247" t="s">
        <v>2054</v>
      </c>
      <c r="D599" s="141">
        <v>1563910211.25999</v>
      </c>
      <c r="E599" s="141">
        <v>1497851126.6900001</v>
      </c>
      <c r="F599" s="141">
        <v>1458045649.6099999</v>
      </c>
      <c r="G599" s="141">
        <v>1406795156.1199999</v>
      </c>
    </row>
    <row r="600" spans="1:7">
      <c r="A600" s="247" t="s">
        <v>2055</v>
      </c>
      <c r="D600" s="141">
        <v>0</v>
      </c>
      <c r="E600" s="141">
        <v>0</v>
      </c>
      <c r="F600" s="141">
        <v>0</v>
      </c>
      <c r="G600" s="141">
        <v>0</v>
      </c>
    </row>
    <row r="601" spans="1:7">
      <c r="A601" s="247" t="s">
        <v>2056</v>
      </c>
      <c r="D601" s="141">
        <v>0</v>
      </c>
      <c r="E601" s="141">
        <v>0</v>
      </c>
      <c r="F601" s="141">
        <v>0</v>
      </c>
      <c r="G601" s="141">
        <v>0</v>
      </c>
    </row>
    <row r="602" spans="1:7">
      <c r="A602" s="247" t="s">
        <v>2057</v>
      </c>
      <c r="D602" s="141">
        <v>0</v>
      </c>
      <c r="E602" s="141">
        <v>0</v>
      </c>
      <c r="F602" s="141">
        <v>0</v>
      </c>
      <c r="G602" s="141">
        <v>0</v>
      </c>
    </row>
    <row r="603" spans="1:7">
      <c r="A603" s="247" t="s">
        <v>2058</v>
      </c>
      <c r="D603" s="141">
        <v>165682521.81999999</v>
      </c>
      <c r="E603" s="141">
        <v>157412977.69</v>
      </c>
      <c r="F603" s="141">
        <v>128772956.89999899</v>
      </c>
      <c r="G603" s="141">
        <v>114228726.06</v>
      </c>
    </row>
    <row r="604" spans="1:7">
      <c r="A604" s="247" t="s">
        <v>2059</v>
      </c>
      <c r="D604" s="141">
        <v>751427061.41760099</v>
      </c>
      <c r="E604" s="141">
        <v>15803177.692273401</v>
      </c>
      <c r="F604" s="141">
        <v>0.14896059292368499</v>
      </c>
      <c r="G604" s="141">
        <v>-0.34471814069547602</v>
      </c>
    </row>
    <row r="605" spans="1:7">
      <c r="A605" s="247" t="s">
        <v>2060</v>
      </c>
      <c r="D605" s="141">
        <v>72320301.4469136</v>
      </c>
      <c r="E605" s="141">
        <v>76001752.771646395</v>
      </c>
      <c r="F605" s="141">
        <v>76077880.453375205</v>
      </c>
      <c r="G605" s="141">
        <v>76077880.453375205</v>
      </c>
    </row>
    <row r="606" spans="1:7">
      <c r="A606" s="247" t="s">
        <v>2061</v>
      </c>
      <c r="D606" s="141">
        <v>0</v>
      </c>
      <c r="E606" s="141">
        <v>0</v>
      </c>
      <c r="F606" s="141">
        <v>0</v>
      </c>
      <c r="G606" s="141">
        <v>0</v>
      </c>
    </row>
    <row r="607" spans="1:7">
      <c r="A607" s="247" t="s">
        <v>2062</v>
      </c>
      <c r="D607" s="141">
        <v>0</v>
      </c>
      <c r="E607" s="141">
        <v>0</v>
      </c>
      <c r="F607" s="141">
        <v>0</v>
      </c>
      <c r="G607" s="141">
        <v>0</v>
      </c>
    </row>
    <row r="608" spans="1:7">
      <c r="A608" s="247" t="s">
        <v>2063</v>
      </c>
      <c r="D608" s="141">
        <v>0</v>
      </c>
      <c r="E608" s="141">
        <v>0</v>
      </c>
      <c r="F608" s="141">
        <v>0</v>
      </c>
      <c r="G608" s="141">
        <v>0</v>
      </c>
    </row>
    <row r="609" spans="1:7">
      <c r="A609" s="247" t="s">
        <v>2064</v>
      </c>
      <c r="D609" s="141">
        <v>162446545.97999999</v>
      </c>
      <c r="E609" s="141">
        <v>121011562.34999999</v>
      </c>
      <c r="F609" s="141">
        <v>146877301.41999999</v>
      </c>
      <c r="G609" s="141">
        <v>141282809.34999999</v>
      </c>
    </row>
    <row r="610" spans="1:7">
      <c r="A610" s="247" t="s">
        <v>2065</v>
      </c>
      <c r="D610" s="141">
        <v>0</v>
      </c>
      <c r="E610" s="141">
        <v>0</v>
      </c>
      <c r="F610" s="141">
        <v>0</v>
      </c>
      <c r="G610" s="141">
        <v>0</v>
      </c>
    </row>
    <row r="611" spans="1:7">
      <c r="A611" s="247" t="s">
        <v>2066</v>
      </c>
      <c r="D611" s="141">
        <v>-32041468.9761004</v>
      </c>
      <c r="E611" s="141">
        <v>-6200185.7991118897</v>
      </c>
      <c r="F611" s="141">
        <v>-6297103.2527048802</v>
      </c>
      <c r="G611" s="141">
        <v>-6093956.0629117796</v>
      </c>
    </row>
    <row r="612" spans="1:7">
      <c r="A612" s="247" t="s">
        <v>2067</v>
      </c>
      <c r="D612" s="141">
        <v>2683745172.94841</v>
      </c>
      <c r="E612" s="141">
        <v>1861880411.3947999</v>
      </c>
      <c r="F612" s="141">
        <v>1803476685.2796299</v>
      </c>
      <c r="G612" s="141">
        <v>1732290615.5757401</v>
      </c>
    </row>
    <row r="613" spans="1:7">
      <c r="A613" s="247" t="s">
        <v>2068</v>
      </c>
      <c r="D613" s="141">
        <v>3038666111.71451</v>
      </c>
      <c r="E613" s="141">
        <v>1998111902.31392</v>
      </c>
      <c r="F613" s="141">
        <v>1849239722.53233</v>
      </c>
      <c r="G613" s="141">
        <v>1750949217.3986499</v>
      </c>
    </row>
    <row r="614" spans="1:7">
      <c r="A614" s="247" t="s">
        <v>2069</v>
      </c>
    </row>
    <row r="615" spans="1:7">
      <c r="A615" s="247" t="s">
        <v>2070</v>
      </c>
      <c r="D615" s="141">
        <v>3239876194.8515401</v>
      </c>
      <c r="E615" s="141">
        <v>2201593835.9798598</v>
      </c>
      <c r="F615" s="141">
        <v>2052243878.75337</v>
      </c>
      <c r="G615" s="141">
        <v>1955111868.29561</v>
      </c>
    </row>
    <row r="616" spans="1:7">
      <c r="A616" s="247" t="s">
        <v>2071</v>
      </c>
      <c r="D616" s="141">
        <v>3946314726.9909</v>
      </c>
      <c r="E616" s="141">
        <v>2827116829.6096802</v>
      </c>
      <c r="F616" s="141">
        <v>2704887565.79108</v>
      </c>
      <c r="G616" s="141">
        <v>2648625472.3127298</v>
      </c>
    </row>
    <row r="617" spans="1:7">
      <c r="A617" s="247" t="s">
        <v>2072</v>
      </c>
    </row>
    <row r="618" spans="1:7" ht="10.8" thickBot="1">
      <c r="A618" s="248" t="s">
        <v>2073</v>
      </c>
    </row>
    <row r="619" spans="1:7">
      <c r="A619" s="249" t="s">
        <v>2074</v>
      </c>
    </row>
    <row r="620" spans="1:7">
      <c r="A620" s="247" t="s">
        <v>2075</v>
      </c>
      <c r="D620" s="141">
        <v>1005467640.7080899</v>
      </c>
      <c r="E620" s="141">
        <v>1075360327.7481201</v>
      </c>
      <c r="F620" s="141">
        <v>1153581568.1101799</v>
      </c>
      <c r="G620" s="141">
        <v>1204760076.0782399</v>
      </c>
    </row>
    <row r="621" spans="1:7">
      <c r="A621" s="247" t="s">
        <v>2076</v>
      </c>
      <c r="D621" s="141">
        <v>-383663.85734463698</v>
      </c>
      <c r="E621" s="141">
        <v>-606010.84405243502</v>
      </c>
      <c r="F621" s="141">
        <v>-777534.21088343102</v>
      </c>
      <c r="G621" s="141">
        <v>-941906.43123939203</v>
      </c>
    </row>
    <row r="622" spans="1:7">
      <c r="A622" s="247" t="s">
        <v>2077</v>
      </c>
      <c r="D622" s="141">
        <v>1005083976.85075</v>
      </c>
      <c r="E622" s="141">
        <v>1074754316.9040699</v>
      </c>
      <c r="F622" s="141">
        <v>1152804033.8993001</v>
      </c>
      <c r="G622" s="141">
        <v>1203818169.6470001</v>
      </c>
    </row>
    <row r="623" spans="1:7">
      <c r="A623" s="247" t="s">
        <v>2078</v>
      </c>
      <c r="D623" s="141">
        <v>0</v>
      </c>
      <c r="E623" s="141">
        <v>0</v>
      </c>
      <c r="F623" s="141">
        <v>0</v>
      </c>
      <c r="G623" s="141">
        <v>0</v>
      </c>
    </row>
    <row r="624" spans="1:7">
      <c r="A624" s="247" t="s">
        <v>2079</v>
      </c>
      <c r="D624" s="141">
        <v>1005083976.85075</v>
      </c>
      <c r="E624" s="141">
        <v>1074754316.9040699</v>
      </c>
      <c r="F624" s="141">
        <v>1152804033.8993001</v>
      </c>
      <c r="G624" s="141">
        <v>1203818169.6470001</v>
      </c>
    </row>
    <row r="625" spans="1:7">
      <c r="A625" s="249" t="s">
        <v>2080</v>
      </c>
    </row>
    <row r="626" spans="1:7">
      <c r="A626" s="247" t="s">
        <v>2081</v>
      </c>
      <c r="D626" s="141">
        <v>0</v>
      </c>
      <c r="E626" s="141">
        <v>0</v>
      </c>
      <c r="F626" s="141">
        <v>0</v>
      </c>
      <c r="G626" s="141">
        <v>0</v>
      </c>
    </row>
    <row r="627" spans="1:7">
      <c r="A627" s="247" t="s">
        <v>2082</v>
      </c>
      <c r="D627" s="141">
        <v>0</v>
      </c>
      <c r="E627" s="141">
        <v>0</v>
      </c>
      <c r="F627" s="141">
        <v>0</v>
      </c>
      <c r="G627" s="141">
        <v>0</v>
      </c>
    </row>
    <row r="628" spans="1:7">
      <c r="A628" s="247" t="s">
        <v>2083</v>
      </c>
      <c r="D628" s="141">
        <v>0</v>
      </c>
      <c r="E628" s="141">
        <v>0</v>
      </c>
      <c r="F628" s="141">
        <v>0</v>
      </c>
      <c r="G628" s="141">
        <v>0</v>
      </c>
    </row>
    <row r="629" spans="1:7">
      <c r="A629" s="249" t="s">
        <v>2084</v>
      </c>
    </row>
    <row r="630" spans="1:7">
      <c r="A630" s="247" t="s">
        <v>2085</v>
      </c>
    </row>
    <row r="631" spans="1:7">
      <c r="A631" s="247" t="s">
        <v>2086</v>
      </c>
      <c r="D631" s="141">
        <v>0</v>
      </c>
      <c r="E631" s="141">
        <v>0</v>
      </c>
      <c r="F631" s="141">
        <v>0</v>
      </c>
      <c r="G631" s="141">
        <v>0</v>
      </c>
    </row>
    <row r="632" spans="1:7">
      <c r="A632" s="247" t="s">
        <v>2087</v>
      </c>
      <c r="D632" s="141">
        <v>0</v>
      </c>
      <c r="E632" s="141">
        <v>0</v>
      </c>
      <c r="F632" s="141">
        <v>0</v>
      </c>
      <c r="G632" s="141">
        <v>0</v>
      </c>
    </row>
    <row r="633" spans="1:7">
      <c r="A633" s="247" t="s">
        <v>2088</v>
      </c>
      <c r="D633" s="141">
        <v>0</v>
      </c>
      <c r="E633" s="141">
        <v>0</v>
      </c>
      <c r="F633" s="141">
        <v>0</v>
      </c>
      <c r="G633" s="141">
        <v>0</v>
      </c>
    </row>
    <row r="634" spans="1:7">
      <c r="A634" s="247" t="s">
        <v>2089</v>
      </c>
      <c r="D634" s="141">
        <v>0</v>
      </c>
      <c r="E634" s="141">
        <v>0</v>
      </c>
      <c r="F634" s="141">
        <v>0</v>
      </c>
      <c r="G634" s="141">
        <v>0</v>
      </c>
    </row>
    <row r="635" spans="1:7">
      <c r="A635" s="247" t="s">
        <v>2090</v>
      </c>
    </row>
    <row r="636" spans="1:7">
      <c r="A636" s="247" t="s">
        <v>2091</v>
      </c>
      <c r="D636" s="141">
        <v>0</v>
      </c>
      <c r="E636" s="141">
        <v>0</v>
      </c>
      <c r="F636" s="141">
        <v>0</v>
      </c>
      <c r="G636" s="141">
        <v>0</v>
      </c>
    </row>
    <row r="637" spans="1:7">
      <c r="A637" s="247" t="s">
        <v>2092</v>
      </c>
      <c r="D637" s="141">
        <v>0</v>
      </c>
      <c r="E637" s="141">
        <v>0</v>
      </c>
      <c r="F637" s="141">
        <v>0</v>
      </c>
      <c r="G637" s="141">
        <v>0</v>
      </c>
    </row>
    <row r="638" spans="1:7">
      <c r="A638" s="247" t="s">
        <v>2093</v>
      </c>
    </row>
    <row r="639" spans="1:7">
      <c r="A639" s="247" t="s">
        <v>2094</v>
      </c>
      <c r="D639" s="141">
        <v>6281355.27999999</v>
      </c>
      <c r="E639" s="141">
        <v>6281355.27999999</v>
      </c>
      <c r="F639" s="141">
        <v>6281355.27999999</v>
      </c>
      <c r="G639" s="141">
        <v>4002043.6399999899</v>
      </c>
    </row>
    <row r="640" spans="1:7">
      <c r="A640" s="249" t="s">
        <v>2095</v>
      </c>
      <c r="D640" s="141">
        <v>6281355.27999999</v>
      </c>
      <c r="E640" s="141">
        <v>6281355.27999999</v>
      </c>
      <c r="F640" s="141">
        <v>6281355.27999999</v>
      </c>
      <c r="G640" s="141">
        <v>4002043.6399999899</v>
      </c>
    </row>
    <row r="641" spans="1:7">
      <c r="A641" s="247" t="s">
        <v>2096</v>
      </c>
    </row>
    <row r="642" spans="1:7">
      <c r="A642" s="247" t="s">
        <v>2097</v>
      </c>
      <c r="D642" s="141">
        <v>0</v>
      </c>
      <c r="E642" s="141">
        <v>0</v>
      </c>
      <c r="F642" s="141">
        <v>0</v>
      </c>
      <c r="G642" s="141">
        <v>0</v>
      </c>
    </row>
    <row r="643" spans="1:7">
      <c r="A643" s="247" t="s">
        <v>2098</v>
      </c>
      <c r="D643" s="141">
        <v>-38761225.683352403</v>
      </c>
      <c r="E643" s="141">
        <v>0</v>
      </c>
      <c r="F643" s="141">
        <v>0</v>
      </c>
      <c r="G643" s="141">
        <v>0</v>
      </c>
    </row>
    <row r="644" spans="1:7">
      <c r="A644" s="247" t="s">
        <v>2099</v>
      </c>
      <c r="D644" s="141">
        <v>29.343477466682</v>
      </c>
      <c r="E644" s="141">
        <v>-3.6379788070917103E-8</v>
      </c>
      <c r="F644" s="141">
        <v>3.6379788070917103E-8</v>
      </c>
      <c r="G644" s="141">
        <v>1.4551915228366799E-7</v>
      </c>
    </row>
    <row r="645" spans="1:7">
      <c r="A645" s="247" t="s">
        <v>2100</v>
      </c>
      <c r="D645" s="141">
        <v>2559448.1669999999</v>
      </c>
      <c r="E645" s="141">
        <v>1850603.7779999999</v>
      </c>
      <c r="F645" s="141">
        <v>0</v>
      </c>
      <c r="G645" s="141">
        <v>0</v>
      </c>
    </row>
    <row r="646" spans="1:7">
      <c r="A646" s="247" t="s">
        <v>2101</v>
      </c>
      <c r="D646" s="141">
        <v>1074072</v>
      </c>
      <c r="E646" s="141">
        <v>1074072</v>
      </c>
      <c r="F646" s="141">
        <v>1074072</v>
      </c>
      <c r="G646" s="141">
        <v>1074072</v>
      </c>
    </row>
    <row r="647" spans="1:7">
      <c r="A647" s="247" t="s">
        <v>2102</v>
      </c>
      <c r="D647" s="141">
        <v>0</v>
      </c>
      <c r="E647" s="141">
        <v>0</v>
      </c>
      <c r="F647" s="141">
        <v>0</v>
      </c>
      <c r="G647" s="141">
        <v>0</v>
      </c>
    </row>
    <row r="648" spans="1:7">
      <c r="A648" s="247" t="s">
        <v>2103</v>
      </c>
      <c r="D648" s="141">
        <v>581020.61250000005</v>
      </c>
      <c r="E648" s="141">
        <v>581020.61250000005</v>
      </c>
      <c r="F648" s="141">
        <v>0</v>
      </c>
      <c r="G648" s="141">
        <v>0</v>
      </c>
    </row>
    <row r="649" spans="1:7">
      <c r="A649" s="247" t="s">
        <v>2104</v>
      </c>
      <c r="D649" s="141">
        <v>0</v>
      </c>
      <c r="E649" s="141">
        <v>0</v>
      </c>
      <c r="F649" s="141">
        <v>0</v>
      </c>
      <c r="G649" s="141">
        <v>0</v>
      </c>
    </row>
    <row r="650" spans="1:7">
      <c r="A650" s="247" t="s">
        <v>2105</v>
      </c>
      <c r="D650" s="141">
        <v>-3.4106051316484799E-10</v>
      </c>
      <c r="E650" s="141">
        <v>-6.8212102632969597E-10</v>
      </c>
      <c r="F650" s="141">
        <v>1.70530256582424E-9</v>
      </c>
      <c r="G650" s="141">
        <v>3.1832314562052401E-9</v>
      </c>
    </row>
    <row r="651" spans="1:7">
      <c r="A651" s="247" t="s">
        <v>2106</v>
      </c>
      <c r="D651" s="141">
        <v>0</v>
      </c>
      <c r="E651" s="141">
        <v>0</v>
      </c>
      <c r="F651" s="141">
        <v>0</v>
      </c>
      <c r="G651" s="141">
        <v>0</v>
      </c>
    </row>
    <row r="652" spans="1:7">
      <c r="A652" s="247" t="s">
        <v>2107</v>
      </c>
      <c r="D652" s="141">
        <v>6551340.3141361196</v>
      </c>
      <c r="E652" s="141">
        <v>6551340.3141361196</v>
      </c>
      <c r="F652" s="141">
        <v>6551340.3141361196</v>
      </c>
      <c r="G652" s="141">
        <v>6551340.3141361196</v>
      </c>
    </row>
    <row r="653" spans="1:7">
      <c r="A653" s="247" t="s">
        <v>2108</v>
      </c>
      <c r="D653" s="141">
        <v>0</v>
      </c>
      <c r="E653" s="141">
        <v>0</v>
      </c>
      <c r="F653" s="141">
        <v>0</v>
      </c>
      <c r="G653" s="141">
        <v>0</v>
      </c>
    </row>
    <row r="654" spans="1:7">
      <c r="A654" s="247" t="s">
        <v>2109</v>
      </c>
      <c r="D654" s="141">
        <v>0</v>
      </c>
      <c r="E654" s="141">
        <v>0</v>
      </c>
      <c r="F654" s="141">
        <v>0</v>
      </c>
      <c r="G654" s="141">
        <v>0</v>
      </c>
    </row>
    <row r="655" spans="1:7">
      <c r="A655" s="247" t="s">
        <v>2110</v>
      </c>
      <c r="D655" s="141">
        <v>233705.21499999901</v>
      </c>
      <c r="E655" s="141">
        <v>233705.21499999901</v>
      </c>
      <c r="F655" s="141">
        <v>0</v>
      </c>
      <c r="G655" s="141">
        <v>0</v>
      </c>
    </row>
    <row r="656" spans="1:7">
      <c r="A656" s="247" t="s">
        <v>2111</v>
      </c>
      <c r="D656" s="141">
        <v>0</v>
      </c>
      <c r="E656" s="141">
        <v>0</v>
      </c>
      <c r="F656" s="141">
        <v>0</v>
      </c>
      <c r="G656" s="141">
        <v>0</v>
      </c>
    </row>
    <row r="657" spans="1:7">
      <c r="A657" s="247" t="s">
        <v>2112</v>
      </c>
      <c r="D657" s="141">
        <v>0</v>
      </c>
      <c r="E657" s="141">
        <v>0</v>
      </c>
      <c r="F657" s="141">
        <v>0</v>
      </c>
      <c r="G657" s="141">
        <v>0</v>
      </c>
    </row>
    <row r="658" spans="1:7">
      <c r="A658" s="247" t="s">
        <v>2113</v>
      </c>
      <c r="D658" s="141">
        <v>0</v>
      </c>
      <c r="E658" s="141">
        <v>0</v>
      </c>
      <c r="F658" s="141">
        <v>0</v>
      </c>
      <c r="G658" s="141">
        <v>0</v>
      </c>
    </row>
    <row r="659" spans="1:7">
      <c r="A659" s="247" t="s">
        <v>2114</v>
      </c>
      <c r="D659" s="141">
        <v>0</v>
      </c>
      <c r="E659" s="141">
        <v>4821120</v>
      </c>
      <c r="F659" s="141">
        <v>4821120</v>
      </c>
      <c r="G659" s="141">
        <v>4821120</v>
      </c>
    </row>
    <row r="660" spans="1:7">
      <c r="A660" s="247" t="s">
        <v>2115</v>
      </c>
      <c r="D660" s="141">
        <v>-19676177.547110401</v>
      </c>
      <c r="E660" s="141">
        <v>0</v>
      </c>
      <c r="F660" s="141">
        <v>0</v>
      </c>
      <c r="G660" s="141">
        <v>0</v>
      </c>
    </row>
    <row r="661" spans="1:7">
      <c r="A661" s="247" t="s">
        <v>2116</v>
      </c>
      <c r="D661" s="141">
        <v>-28267186.8579471</v>
      </c>
      <c r="E661" s="141">
        <v>0</v>
      </c>
      <c r="F661" s="141">
        <v>0</v>
      </c>
      <c r="G661" s="141">
        <v>0</v>
      </c>
    </row>
    <row r="662" spans="1:7">
      <c r="A662" s="247" t="s">
        <v>2117</v>
      </c>
      <c r="D662" s="141">
        <v>5513333.3279999904</v>
      </c>
      <c r="E662" s="141">
        <v>5513333.3279999904</v>
      </c>
      <c r="F662" s="141">
        <v>5513333.3279999904</v>
      </c>
      <c r="G662" s="141">
        <v>5513333.3279999904</v>
      </c>
    </row>
    <row r="663" spans="1:7">
      <c r="A663" s="247" t="s">
        <v>2118</v>
      </c>
      <c r="D663" s="141">
        <v>0</v>
      </c>
      <c r="E663" s="141">
        <v>0</v>
      </c>
      <c r="F663" s="141">
        <v>0</v>
      </c>
      <c r="G663" s="141">
        <v>0</v>
      </c>
    </row>
    <row r="664" spans="1:7">
      <c r="A664" s="247" t="s">
        <v>2119</v>
      </c>
      <c r="D664" s="141">
        <v>0</v>
      </c>
      <c r="E664" s="141">
        <v>567262.68932</v>
      </c>
      <c r="F664" s="141">
        <v>567262.68932</v>
      </c>
      <c r="G664" s="141">
        <v>567262.68932</v>
      </c>
    </row>
    <row r="665" spans="1:7">
      <c r="A665" s="247" t="s">
        <v>2120</v>
      </c>
      <c r="D665" s="141">
        <v>0</v>
      </c>
      <c r="E665" s="141">
        <v>0</v>
      </c>
      <c r="F665" s="141">
        <v>0</v>
      </c>
      <c r="G665" s="141">
        <v>0</v>
      </c>
    </row>
    <row r="666" spans="1:7">
      <c r="A666" s="247" t="s">
        <v>2121</v>
      </c>
      <c r="D666" s="141">
        <v>0</v>
      </c>
      <c r="E666" s="141">
        <v>0</v>
      </c>
      <c r="F666" s="141">
        <v>0</v>
      </c>
      <c r="G666" s="141">
        <v>0</v>
      </c>
    </row>
    <row r="667" spans="1:7">
      <c r="A667" s="247" t="s">
        <v>2122</v>
      </c>
      <c r="D667" s="141">
        <v>-16279153.199999999</v>
      </c>
      <c r="E667" s="141">
        <v>3815794.8</v>
      </c>
      <c r="F667" s="141">
        <v>3815794.8</v>
      </c>
      <c r="G667" s="141">
        <v>3815794.8</v>
      </c>
    </row>
    <row r="668" spans="1:7">
      <c r="A668" s="247" t="s">
        <v>2123</v>
      </c>
      <c r="D668" s="141">
        <v>0</v>
      </c>
      <c r="E668" s="141">
        <v>0</v>
      </c>
      <c r="F668" s="141">
        <v>0</v>
      </c>
      <c r="G668" s="141">
        <v>0</v>
      </c>
    </row>
    <row r="669" spans="1:7">
      <c r="A669" s="247" t="s">
        <v>2124</v>
      </c>
      <c r="D669" s="141">
        <v>-86470794.308296397</v>
      </c>
      <c r="E669" s="141">
        <v>25008252.736956</v>
      </c>
      <c r="F669" s="141">
        <v>22342923.131456099</v>
      </c>
      <c r="G669" s="141">
        <v>22342923.1314562</v>
      </c>
    </row>
    <row r="670" spans="1:7">
      <c r="A670" s="247" t="s">
        <v>2125</v>
      </c>
    </row>
    <row r="671" spans="1:7">
      <c r="A671" s="247" t="s">
        <v>2126</v>
      </c>
      <c r="D671" s="141">
        <v>-446.91557777696198</v>
      </c>
      <c r="E671" s="141">
        <v>7.2230865043820799E-2</v>
      </c>
      <c r="F671" s="141">
        <v>0.221191468881443</v>
      </c>
      <c r="G671" s="141">
        <v>-0.12352668272797</v>
      </c>
    </row>
    <row r="672" spans="1:7">
      <c r="A672" s="247" t="s">
        <v>2127</v>
      </c>
      <c r="D672" s="141">
        <v>0</v>
      </c>
      <c r="E672" s="141">
        <v>0</v>
      </c>
      <c r="F672" s="141">
        <v>0</v>
      </c>
      <c r="G672" s="141">
        <v>0</v>
      </c>
    </row>
    <row r="673" spans="1:7">
      <c r="A673" s="247" t="s">
        <v>2128</v>
      </c>
      <c r="D673" s="141">
        <v>-370218.54357077298</v>
      </c>
      <c r="E673" s="141">
        <v>3.5171865420124902E-10</v>
      </c>
      <c r="F673" s="141">
        <v>4.5385917246676301E-10</v>
      </c>
      <c r="G673" s="141">
        <v>-1.8283892918210101E-9</v>
      </c>
    </row>
    <row r="674" spans="1:7">
      <c r="A674" s="247" t="s">
        <v>2129</v>
      </c>
      <c r="D674" s="141">
        <v>-370665.45914855599</v>
      </c>
      <c r="E674" s="141">
        <v>7.2230865043820799E-2</v>
      </c>
      <c r="F674" s="141">
        <v>0.221191468881443</v>
      </c>
      <c r="G674" s="141">
        <v>-0.12352668272797</v>
      </c>
    </row>
    <row r="675" spans="1:7">
      <c r="A675" s="247" t="s">
        <v>2130</v>
      </c>
      <c r="D675" s="141">
        <v>924523872.36330497</v>
      </c>
      <c r="E675" s="141">
        <v>1106043924.9932599</v>
      </c>
      <c r="F675" s="141">
        <v>1181428312.53194</v>
      </c>
      <c r="G675" s="141">
        <v>1230163136.29493</v>
      </c>
    </row>
    <row r="676" spans="1:7">
      <c r="A676" s="249" t="s">
        <v>2131</v>
      </c>
    </row>
    <row r="677" spans="1:7">
      <c r="A677" s="247" t="s">
        <v>2132</v>
      </c>
      <c r="D677" s="141">
        <v>0</v>
      </c>
      <c r="E677" s="141">
        <v>0</v>
      </c>
      <c r="F677" s="141">
        <v>0</v>
      </c>
      <c r="G677" s="141">
        <v>0</v>
      </c>
    </row>
    <row r="678" spans="1:7">
      <c r="A678" s="247" t="s">
        <v>2133</v>
      </c>
      <c r="D678" s="141">
        <v>0</v>
      </c>
      <c r="E678" s="141">
        <v>0</v>
      </c>
      <c r="F678" s="141">
        <v>0</v>
      </c>
      <c r="G678" s="141">
        <v>0</v>
      </c>
    </row>
    <row r="679" spans="1:7">
      <c r="A679" s="247" t="s">
        <v>2134</v>
      </c>
      <c r="D679" s="141">
        <v>0</v>
      </c>
      <c r="E679" s="141">
        <v>0</v>
      </c>
      <c r="F679" s="141">
        <v>0</v>
      </c>
      <c r="G679" s="141">
        <v>0</v>
      </c>
    </row>
    <row r="680" spans="1:7">
      <c r="A680" s="247" t="s">
        <v>2135</v>
      </c>
      <c r="D680" s="141">
        <v>0</v>
      </c>
      <c r="E680" s="141">
        <v>0</v>
      </c>
      <c r="F680" s="141">
        <v>0</v>
      </c>
      <c r="G680" s="141">
        <v>0</v>
      </c>
    </row>
    <row r="681" spans="1:7">
      <c r="A681" s="247" t="s">
        <v>2136</v>
      </c>
      <c r="D681" s="141">
        <v>0</v>
      </c>
      <c r="E681" s="141">
        <v>0</v>
      </c>
      <c r="F681" s="141">
        <v>0</v>
      </c>
      <c r="G681" s="141">
        <v>0</v>
      </c>
    </row>
    <row r="682" spans="1:7">
      <c r="A682" s="249" t="s">
        <v>2137</v>
      </c>
      <c r="D682" s="141">
        <v>0</v>
      </c>
      <c r="E682" s="141">
        <v>0</v>
      </c>
      <c r="F682" s="141">
        <v>0</v>
      </c>
      <c r="G682" s="141">
        <v>0</v>
      </c>
    </row>
    <row r="683" spans="1:7">
      <c r="A683" s="247" t="s">
        <v>2138</v>
      </c>
    </row>
    <row r="684" spans="1:7">
      <c r="A684" s="249" t="s">
        <v>2139</v>
      </c>
      <c r="D684" s="141">
        <v>924523872.36330497</v>
      </c>
      <c r="E684" s="141">
        <v>1106043924.9932599</v>
      </c>
      <c r="F684" s="141">
        <v>1181428312.53194</v>
      </c>
      <c r="G684" s="141">
        <v>1230163136.29493</v>
      </c>
    </row>
    <row r="685" spans="1:7">
      <c r="A685" s="247" t="s">
        <v>2140</v>
      </c>
    </row>
    <row r="686" spans="1:7" ht="10.8" thickBot="1">
      <c r="A686" s="248" t="s">
        <v>2141</v>
      </c>
    </row>
    <row r="687" spans="1:7">
      <c r="A687" s="247" t="s">
        <v>2142</v>
      </c>
      <c r="D687" s="141">
        <v>0</v>
      </c>
      <c r="E687" s="141">
        <v>0</v>
      </c>
      <c r="F687" s="141">
        <v>0</v>
      </c>
      <c r="G687" s="141">
        <v>0</v>
      </c>
    </row>
    <row r="688" spans="1:7">
      <c r="A688" s="247" t="s">
        <v>2143</v>
      </c>
      <c r="D688" s="141">
        <v>1557552</v>
      </c>
      <c r="E688" s="141">
        <v>1557552</v>
      </c>
      <c r="F688" s="141">
        <v>1557552</v>
      </c>
      <c r="G688" s="141">
        <v>1557552</v>
      </c>
    </row>
    <row r="689" spans="1:7">
      <c r="A689" s="247" t="s">
        <v>2144</v>
      </c>
      <c r="D689" s="141">
        <v>0</v>
      </c>
      <c r="E689" s="141">
        <v>0</v>
      </c>
      <c r="F689" s="141">
        <v>0</v>
      </c>
      <c r="G689" s="141">
        <v>0</v>
      </c>
    </row>
    <row r="690" spans="1:7">
      <c r="A690" s="247" t="s">
        <v>2145</v>
      </c>
      <c r="D690" s="141">
        <v>187117307.36951599</v>
      </c>
      <c r="E690" s="141">
        <v>204565791.029935</v>
      </c>
      <c r="F690" s="141">
        <v>228271414.61727199</v>
      </c>
      <c r="G690" s="141">
        <v>244124137.390549</v>
      </c>
    </row>
    <row r="691" spans="1:7">
      <c r="A691" s="247" t="s">
        <v>2146</v>
      </c>
      <c r="D691" s="141">
        <v>0</v>
      </c>
      <c r="E691" s="141">
        <v>0</v>
      </c>
      <c r="F691" s="141">
        <v>0</v>
      </c>
      <c r="G691" s="141">
        <v>0</v>
      </c>
    </row>
    <row r="692" spans="1:7">
      <c r="A692" s="247" t="s">
        <v>2147</v>
      </c>
      <c r="D692" s="141">
        <v>0</v>
      </c>
      <c r="E692" s="141">
        <v>0</v>
      </c>
      <c r="F692" s="141">
        <v>0</v>
      </c>
      <c r="G692" s="141">
        <v>0</v>
      </c>
    </row>
    <row r="693" spans="1:7">
      <c r="A693" s="247" t="s">
        <v>2148</v>
      </c>
      <c r="D693" s="141">
        <v>3744</v>
      </c>
      <c r="E693" s="141">
        <v>3743.99999999999</v>
      </c>
      <c r="F693" s="141">
        <v>3743.99999999999</v>
      </c>
      <c r="G693" s="141">
        <v>3743.99999999999</v>
      </c>
    </row>
    <row r="694" spans="1:7">
      <c r="A694" s="247" t="s">
        <v>2149</v>
      </c>
      <c r="D694" s="141">
        <v>0</v>
      </c>
      <c r="E694" s="141">
        <v>0</v>
      </c>
      <c r="F694" s="141">
        <v>0</v>
      </c>
      <c r="G694" s="141">
        <v>0</v>
      </c>
    </row>
    <row r="695" spans="1:7">
      <c r="A695" s="247" t="s">
        <v>2150</v>
      </c>
      <c r="D695" s="141">
        <v>160177192.020632</v>
      </c>
      <c r="E695" s="141">
        <v>136033467.44224501</v>
      </c>
      <c r="F695" s="141">
        <v>134578223.15469199</v>
      </c>
      <c r="G695" s="141">
        <v>134031661.10091101</v>
      </c>
    </row>
    <row r="696" spans="1:7">
      <c r="A696" s="247" t="s">
        <v>2151</v>
      </c>
      <c r="D696" s="141">
        <v>7035196.8602036703</v>
      </c>
      <c r="E696" s="141">
        <v>4191441.4549621898</v>
      </c>
      <c r="F696" s="141">
        <v>4325564.5356994001</v>
      </c>
      <c r="G696" s="141">
        <v>4275344.7450590804</v>
      </c>
    </row>
    <row r="697" spans="1:7">
      <c r="A697" s="247" t="s">
        <v>2152</v>
      </c>
      <c r="D697" s="141">
        <v>0</v>
      </c>
      <c r="E697" s="141">
        <v>0</v>
      </c>
      <c r="F697" s="141">
        <v>0</v>
      </c>
      <c r="G697" s="141">
        <v>0</v>
      </c>
    </row>
    <row r="698" spans="1:7">
      <c r="A698" s="247" t="s">
        <v>2153</v>
      </c>
      <c r="D698" s="141">
        <v>0</v>
      </c>
      <c r="E698" s="141">
        <v>0</v>
      </c>
      <c r="F698" s="141">
        <v>0</v>
      </c>
      <c r="G698" s="141">
        <v>0</v>
      </c>
    </row>
    <row r="699" spans="1:7">
      <c r="A699" s="247" t="s">
        <v>2154</v>
      </c>
      <c r="D699" s="141">
        <v>0</v>
      </c>
      <c r="E699" s="141">
        <v>0</v>
      </c>
      <c r="F699" s="141">
        <v>0</v>
      </c>
      <c r="G699" s="141">
        <v>0</v>
      </c>
    </row>
    <row r="700" spans="1:7">
      <c r="A700" s="247" t="s">
        <v>2155</v>
      </c>
      <c r="D700" s="141">
        <v>0</v>
      </c>
      <c r="E700" s="141">
        <v>0</v>
      </c>
      <c r="F700" s="141">
        <v>0</v>
      </c>
      <c r="G700" s="141">
        <v>0</v>
      </c>
    </row>
    <row r="701" spans="1:7">
      <c r="A701" s="247" t="s">
        <v>2156</v>
      </c>
      <c r="D701" s="141">
        <v>0</v>
      </c>
      <c r="E701" s="141">
        <v>0</v>
      </c>
      <c r="F701" s="141">
        <v>0</v>
      </c>
      <c r="G701" s="141">
        <v>0</v>
      </c>
    </row>
    <row r="702" spans="1:7">
      <c r="A702" s="247" t="s">
        <v>2157</v>
      </c>
      <c r="D702" s="141">
        <v>0</v>
      </c>
      <c r="E702" s="141">
        <v>0</v>
      </c>
      <c r="F702" s="141">
        <v>0</v>
      </c>
      <c r="G702" s="141">
        <v>0</v>
      </c>
    </row>
    <row r="703" spans="1:7">
      <c r="A703" s="247" t="s">
        <v>2158</v>
      </c>
      <c r="D703" s="141">
        <v>0</v>
      </c>
      <c r="E703" s="141">
        <v>0</v>
      </c>
      <c r="F703" s="141">
        <v>0</v>
      </c>
      <c r="G703" s="141">
        <v>0</v>
      </c>
    </row>
    <row r="704" spans="1:7">
      <c r="A704" s="247" t="s">
        <v>2159</v>
      </c>
      <c r="D704" s="141">
        <v>0</v>
      </c>
      <c r="E704" s="141">
        <v>0</v>
      </c>
      <c r="F704" s="141">
        <v>0</v>
      </c>
      <c r="G704" s="141">
        <v>0</v>
      </c>
    </row>
    <row r="705" spans="1:7">
      <c r="A705" s="247" t="s">
        <v>2160</v>
      </c>
      <c r="D705" s="141">
        <v>159260017.71160299</v>
      </c>
      <c r="E705" s="141">
        <v>133796096.68973599</v>
      </c>
      <c r="F705" s="141">
        <v>132498539.098269</v>
      </c>
      <c r="G705" s="141">
        <v>131923829.785119</v>
      </c>
    </row>
    <row r="706" spans="1:7">
      <c r="A706" s="247" t="s">
        <v>2161</v>
      </c>
      <c r="D706" s="141">
        <v>0</v>
      </c>
      <c r="E706" s="141">
        <v>0</v>
      </c>
      <c r="F706" s="141">
        <v>0</v>
      </c>
      <c r="G706" s="141">
        <v>0</v>
      </c>
    </row>
    <row r="707" spans="1:7">
      <c r="A707" s="247" t="s">
        <v>2162</v>
      </c>
      <c r="D707" s="141">
        <v>0</v>
      </c>
      <c r="E707" s="141">
        <v>0</v>
      </c>
      <c r="F707" s="141">
        <v>0</v>
      </c>
      <c r="G707" s="141">
        <v>0</v>
      </c>
    </row>
    <row r="708" spans="1:7">
      <c r="A708" s="247" t="s">
        <v>2163</v>
      </c>
      <c r="D708" s="141">
        <v>0</v>
      </c>
      <c r="E708" s="141">
        <v>0</v>
      </c>
      <c r="F708" s="141">
        <v>0</v>
      </c>
      <c r="G708" s="141">
        <v>0</v>
      </c>
    </row>
    <row r="709" spans="1:7">
      <c r="A709" s="247" t="s">
        <v>2164</v>
      </c>
      <c r="D709" s="141">
        <v>0</v>
      </c>
      <c r="E709" s="141">
        <v>0</v>
      </c>
      <c r="F709" s="141">
        <v>0</v>
      </c>
      <c r="G709" s="141">
        <v>0</v>
      </c>
    </row>
    <row r="710" spans="1:7">
      <c r="A710" s="247" t="s">
        <v>2165</v>
      </c>
      <c r="D710" s="141">
        <v>0</v>
      </c>
      <c r="E710" s="141">
        <v>0</v>
      </c>
      <c r="F710" s="141">
        <v>0</v>
      </c>
      <c r="G710" s="141">
        <v>0</v>
      </c>
    </row>
    <row r="711" spans="1:7">
      <c r="A711" s="247" t="s">
        <v>2166</v>
      </c>
      <c r="D711" s="141">
        <v>0</v>
      </c>
      <c r="E711" s="141">
        <v>0</v>
      </c>
      <c r="F711" s="141">
        <v>0</v>
      </c>
      <c r="G711" s="141">
        <v>0</v>
      </c>
    </row>
    <row r="712" spans="1:7">
      <c r="A712" s="247" t="s">
        <v>2167</v>
      </c>
      <c r="D712" s="141">
        <v>16875192</v>
      </c>
      <c r="E712" s="141">
        <v>16875192</v>
      </c>
      <c r="F712" s="141">
        <v>16875192</v>
      </c>
      <c r="G712" s="141">
        <v>16875192</v>
      </c>
    </row>
    <row r="713" spans="1:7">
      <c r="A713" s="249" t="s">
        <v>2168</v>
      </c>
      <c r="D713" s="141">
        <v>532026201.961954</v>
      </c>
      <c r="E713" s="141">
        <v>497023284.61687797</v>
      </c>
      <c r="F713" s="141">
        <v>518110229.40593398</v>
      </c>
      <c r="G713" s="141">
        <v>532791461.02164</v>
      </c>
    </row>
    <row r="714" spans="1:7">
      <c r="A714" s="247" t="s">
        <v>2169</v>
      </c>
    </row>
    <row r="715" spans="1:7">
      <c r="A715" s="247" t="s">
        <v>2170</v>
      </c>
      <c r="D715" s="141">
        <v>5402864801.3161602</v>
      </c>
      <c r="E715" s="141">
        <v>4430184039.2198296</v>
      </c>
      <c r="F715" s="141">
        <v>4404426107.72896</v>
      </c>
      <c r="G715" s="141">
        <v>4411580069.6293001</v>
      </c>
    </row>
    <row r="716" spans="1:7">
      <c r="A716" s="247" t="s">
        <v>2171</v>
      </c>
    </row>
    <row r="717" spans="1:7">
      <c r="A717" s="247" t="s">
        <v>2172</v>
      </c>
      <c r="D717" s="141">
        <v>-1541934675.5651901</v>
      </c>
      <c r="E717" s="141">
        <v>-1427701650.7207899</v>
      </c>
      <c r="F717" s="141">
        <v>-1423751484.4166901</v>
      </c>
      <c r="G717" s="141">
        <v>-1407435669.0450599</v>
      </c>
    </row>
    <row r="718" spans="1:7">
      <c r="A718" s="247" t="s">
        <v>2173</v>
      </c>
    </row>
    <row r="719" spans="1:7" ht="10.8" thickBot="1">
      <c r="A719" s="248" t="s">
        <v>2174</v>
      </c>
    </row>
    <row r="720" spans="1:7">
      <c r="A720" s="249" t="s">
        <v>2175</v>
      </c>
    </row>
    <row r="721" spans="1:7">
      <c r="A721" s="247" t="s">
        <v>2176</v>
      </c>
      <c r="D721" s="141">
        <v>71044347.922829598</v>
      </c>
      <c r="E721" s="141">
        <v>18493780.857955702</v>
      </c>
      <c r="F721" s="141">
        <v>14871560.3779389</v>
      </c>
      <c r="G721" s="141">
        <v>7419013.7997913696</v>
      </c>
    </row>
    <row r="722" spans="1:7">
      <c r="A722" s="247" t="s">
        <v>2177</v>
      </c>
      <c r="D722" s="141">
        <v>0</v>
      </c>
      <c r="E722" s="141">
        <v>0</v>
      </c>
      <c r="F722" s="141">
        <v>0</v>
      </c>
      <c r="G722" s="141">
        <v>0</v>
      </c>
    </row>
    <row r="723" spans="1:7">
      <c r="A723" s="247" t="s">
        <v>2178</v>
      </c>
      <c r="D723" s="141">
        <v>-1045512.32060158</v>
      </c>
      <c r="E723" s="141">
        <v>-984562.797230531</v>
      </c>
      <c r="F723" s="141">
        <v>-941090.199907223</v>
      </c>
      <c r="G723" s="141">
        <v>-899430.06065798504</v>
      </c>
    </row>
    <row r="724" spans="1:7">
      <c r="A724" s="247" t="s">
        <v>2179</v>
      </c>
      <c r="D724" s="141">
        <v>0</v>
      </c>
      <c r="E724" s="141">
        <v>0</v>
      </c>
      <c r="F724" s="141">
        <v>0</v>
      </c>
      <c r="G724" s="141">
        <v>0</v>
      </c>
    </row>
    <row r="725" spans="1:7">
      <c r="A725" s="247" t="s">
        <v>2180</v>
      </c>
      <c r="D725" s="141">
        <v>260404436.24155799</v>
      </c>
      <c r="E725" s="141">
        <v>58185558.199293099</v>
      </c>
      <c r="F725" s="141">
        <v>50110860.333672397</v>
      </c>
      <c r="G725" s="141">
        <v>-42398127.395682096</v>
      </c>
    </row>
    <row r="726" spans="1:7">
      <c r="A726" s="247" t="s">
        <v>2181</v>
      </c>
      <c r="D726" s="141">
        <v>-2965672.53622999</v>
      </c>
      <c r="E726" s="141">
        <v>-2961077.9946300001</v>
      </c>
      <c r="F726" s="141">
        <v>-2961077.9946300001</v>
      </c>
      <c r="G726" s="141">
        <v>-2961077.9946300001</v>
      </c>
    </row>
    <row r="727" spans="1:7">
      <c r="A727" s="247" t="s">
        <v>2182</v>
      </c>
      <c r="D727" s="141">
        <v>0</v>
      </c>
      <c r="E727" s="141">
        <v>0</v>
      </c>
      <c r="F727" s="141">
        <v>0</v>
      </c>
      <c r="G727" s="141">
        <v>0</v>
      </c>
    </row>
    <row r="728" spans="1:7">
      <c r="A728" s="247" t="s">
        <v>2183</v>
      </c>
      <c r="D728" s="141">
        <v>0</v>
      </c>
      <c r="E728" s="141">
        <v>0</v>
      </c>
      <c r="F728" s="141">
        <v>0</v>
      </c>
      <c r="G728" s="141">
        <v>0</v>
      </c>
    </row>
    <row r="729" spans="1:7">
      <c r="A729" s="247" t="s">
        <v>2184</v>
      </c>
      <c r="D729" s="141">
        <v>0</v>
      </c>
      <c r="E729" s="141">
        <v>0</v>
      </c>
      <c r="F729" s="141">
        <v>0</v>
      </c>
      <c r="G729" s="141">
        <v>0</v>
      </c>
    </row>
    <row r="730" spans="1:7">
      <c r="A730" s="247" t="s">
        <v>2185</v>
      </c>
      <c r="D730" s="141">
        <v>0</v>
      </c>
      <c r="E730" s="141">
        <v>0</v>
      </c>
      <c r="F730" s="141">
        <v>0</v>
      </c>
      <c r="G730" s="141">
        <v>0</v>
      </c>
    </row>
    <row r="731" spans="1:7">
      <c r="A731" s="247" t="s">
        <v>2186</v>
      </c>
      <c r="D731" s="141">
        <v>0</v>
      </c>
      <c r="E731" s="141">
        <v>0</v>
      </c>
      <c r="F731" s="141">
        <v>0</v>
      </c>
      <c r="G731" s="141">
        <v>0</v>
      </c>
    </row>
    <row r="732" spans="1:7">
      <c r="A732" s="247" t="s">
        <v>2187</v>
      </c>
      <c r="D732" s="141">
        <v>0</v>
      </c>
      <c r="E732" s="141">
        <v>0</v>
      </c>
      <c r="F732" s="141">
        <v>0</v>
      </c>
      <c r="G732" s="141">
        <v>0</v>
      </c>
    </row>
    <row r="733" spans="1:7">
      <c r="A733" s="247" t="s">
        <v>2188</v>
      </c>
      <c r="D733" s="141">
        <v>0</v>
      </c>
      <c r="E733" s="141">
        <v>0</v>
      </c>
      <c r="F733" s="141">
        <v>0</v>
      </c>
      <c r="G733" s="141">
        <v>0</v>
      </c>
    </row>
    <row r="734" spans="1:7">
      <c r="A734" s="247" t="s">
        <v>2189</v>
      </c>
      <c r="D734" s="141">
        <v>0</v>
      </c>
      <c r="E734" s="141">
        <v>0</v>
      </c>
      <c r="F734" s="141">
        <v>0</v>
      </c>
      <c r="G734" s="141">
        <v>0</v>
      </c>
    </row>
    <row r="735" spans="1:7">
      <c r="A735" s="247" t="s">
        <v>2190</v>
      </c>
      <c r="D735" s="141">
        <v>327437599.30755597</v>
      </c>
      <c r="E735" s="141">
        <v>72733698.265388206</v>
      </c>
      <c r="F735" s="141">
        <v>61080252.517074198</v>
      </c>
      <c r="G735" s="141">
        <v>-38839621.6511788</v>
      </c>
    </row>
    <row r="736" spans="1:7">
      <c r="A736" s="249" t="s">
        <v>2191</v>
      </c>
    </row>
    <row r="737" spans="1:7">
      <c r="A737" s="247" t="s">
        <v>2192</v>
      </c>
      <c r="D737" s="141">
        <v>-32044511.529507998</v>
      </c>
      <c r="E737" s="141">
        <v>141784494.53971499</v>
      </c>
      <c r="F737" s="141">
        <v>141858832.04907301</v>
      </c>
      <c r="G737" s="141">
        <v>223612392.590426</v>
      </c>
    </row>
    <row r="738" spans="1:7">
      <c r="A738" s="247" t="s">
        <v>2193</v>
      </c>
      <c r="D738" s="141">
        <v>-7635931.3753318498</v>
      </c>
      <c r="E738" s="141">
        <v>37046442.677672699</v>
      </c>
      <c r="F738" s="141">
        <v>38451378.900222003</v>
      </c>
      <c r="G738" s="141">
        <v>42839890.532638401</v>
      </c>
    </row>
    <row r="739" spans="1:7">
      <c r="A739" s="247" t="s">
        <v>2194</v>
      </c>
      <c r="D739" s="141">
        <v>0</v>
      </c>
      <c r="E739" s="141">
        <v>0</v>
      </c>
      <c r="F739" s="141">
        <v>0</v>
      </c>
      <c r="G739" s="141">
        <v>0</v>
      </c>
    </row>
    <row r="740" spans="1:7">
      <c r="A740" s="247" t="s">
        <v>2195</v>
      </c>
      <c r="D740" s="141">
        <v>0</v>
      </c>
      <c r="E740" s="141">
        <v>0</v>
      </c>
      <c r="F740" s="141">
        <v>0</v>
      </c>
      <c r="G740" s="141">
        <v>0</v>
      </c>
    </row>
    <row r="741" spans="1:7">
      <c r="A741" s="247" t="s">
        <v>2196</v>
      </c>
      <c r="D741" s="141">
        <v>0</v>
      </c>
      <c r="E741" s="141">
        <v>0</v>
      </c>
      <c r="F741" s="141">
        <v>0</v>
      </c>
      <c r="G741" s="141">
        <v>0</v>
      </c>
    </row>
    <row r="742" spans="1:7">
      <c r="A742" s="247" t="s">
        <v>2197</v>
      </c>
      <c r="D742" s="141">
        <v>0</v>
      </c>
      <c r="E742" s="141">
        <v>0</v>
      </c>
      <c r="F742" s="141">
        <v>0</v>
      </c>
      <c r="G742" s="141">
        <v>0</v>
      </c>
    </row>
    <row r="743" spans="1:7">
      <c r="A743" s="247" t="s">
        <v>2198</v>
      </c>
      <c r="D743" s="141">
        <v>0</v>
      </c>
      <c r="E743" s="141">
        <v>0</v>
      </c>
      <c r="F743" s="141">
        <v>0</v>
      </c>
      <c r="G743" s="141">
        <v>0</v>
      </c>
    </row>
    <row r="744" spans="1:7">
      <c r="A744" s="247" t="s">
        <v>2199</v>
      </c>
      <c r="D744" s="141">
        <v>0</v>
      </c>
      <c r="E744" s="141">
        <v>0</v>
      </c>
      <c r="F744" s="141">
        <v>0</v>
      </c>
      <c r="G744" s="141">
        <v>0</v>
      </c>
    </row>
    <row r="745" spans="1:7">
      <c r="A745" s="247" t="s">
        <v>2200</v>
      </c>
      <c r="D745" s="141">
        <v>0</v>
      </c>
      <c r="E745" s="141">
        <v>0</v>
      </c>
      <c r="F745" s="141">
        <v>0</v>
      </c>
      <c r="G745" s="141">
        <v>0</v>
      </c>
    </row>
    <row r="746" spans="1:7">
      <c r="A746" s="247" t="s">
        <v>2201</v>
      </c>
      <c r="D746" s="141">
        <v>0</v>
      </c>
      <c r="E746" s="141">
        <v>0</v>
      </c>
      <c r="F746" s="141">
        <v>0</v>
      </c>
      <c r="G746" s="141">
        <v>0</v>
      </c>
    </row>
    <row r="747" spans="1:7">
      <c r="A747" s="247" t="s">
        <v>2202</v>
      </c>
      <c r="D747" s="141">
        <v>0</v>
      </c>
      <c r="E747" s="141">
        <v>0</v>
      </c>
      <c r="F747" s="141">
        <v>0</v>
      </c>
      <c r="G747" s="141">
        <v>0</v>
      </c>
    </row>
    <row r="748" spans="1:7">
      <c r="A748" s="247" t="s">
        <v>2203</v>
      </c>
      <c r="D748" s="141">
        <v>0</v>
      </c>
      <c r="E748" s="141">
        <v>0</v>
      </c>
      <c r="F748" s="141">
        <v>0</v>
      </c>
      <c r="G748" s="141">
        <v>0</v>
      </c>
    </row>
    <row r="749" spans="1:7">
      <c r="A749" s="247" t="s">
        <v>2204</v>
      </c>
      <c r="D749" s="141">
        <v>0</v>
      </c>
      <c r="E749" s="141">
        <v>0</v>
      </c>
      <c r="F749" s="141">
        <v>0</v>
      </c>
      <c r="G749" s="141">
        <v>0</v>
      </c>
    </row>
    <row r="750" spans="1:7">
      <c r="A750" s="247" t="s">
        <v>2205</v>
      </c>
      <c r="D750" s="141">
        <v>0</v>
      </c>
      <c r="E750" s="141">
        <v>0</v>
      </c>
      <c r="F750" s="141">
        <v>0</v>
      </c>
      <c r="G750" s="141">
        <v>0</v>
      </c>
    </row>
    <row r="751" spans="1:7">
      <c r="A751" s="247" t="s">
        <v>2206</v>
      </c>
      <c r="D751" s="141">
        <v>-55223280.899999902</v>
      </c>
      <c r="E751" s="141">
        <v>-64562864.399999999</v>
      </c>
      <c r="F751" s="141">
        <v>-95934285.899999902</v>
      </c>
      <c r="G751" s="141">
        <v>-117008217.90000001</v>
      </c>
    </row>
    <row r="752" spans="1:7">
      <c r="A752" s="247" t="s">
        <v>2207</v>
      </c>
      <c r="D752" s="141">
        <v>0</v>
      </c>
      <c r="E752" s="141">
        <v>0</v>
      </c>
      <c r="F752" s="141">
        <v>0</v>
      </c>
      <c r="G752" s="141">
        <v>0</v>
      </c>
    </row>
    <row r="753" spans="1:7">
      <c r="A753" s="247" t="s">
        <v>2208</v>
      </c>
      <c r="D753" s="141">
        <v>-21107853</v>
      </c>
      <c r="E753" s="141">
        <v>-21511296</v>
      </c>
      <c r="F753" s="141">
        <v>-22493446.999999899</v>
      </c>
      <c r="G753" s="141">
        <v>-22871843</v>
      </c>
    </row>
    <row r="754" spans="1:7">
      <c r="A754" s="247" t="s">
        <v>2209</v>
      </c>
      <c r="D754" s="141">
        <v>-2899159</v>
      </c>
      <c r="E754" s="141">
        <v>-1704847</v>
      </c>
      <c r="F754" s="141">
        <v>-871512.99999999895</v>
      </c>
      <c r="G754" s="141">
        <v>-886174</v>
      </c>
    </row>
    <row r="755" spans="1:7">
      <c r="A755" s="247" t="s">
        <v>2210</v>
      </c>
      <c r="D755" s="141">
        <v>-118910735.804839</v>
      </c>
      <c r="E755" s="141">
        <v>91051929.817387894</v>
      </c>
      <c r="F755" s="141">
        <v>61010965.049295001</v>
      </c>
      <c r="G755" s="141">
        <v>125686048.223065</v>
      </c>
    </row>
    <row r="756" spans="1:7">
      <c r="A756" s="249" t="s">
        <v>2211</v>
      </c>
    </row>
    <row r="757" spans="1:7">
      <c r="A757" s="247" t="s">
        <v>2212</v>
      </c>
      <c r="D757" s="141">
        <v>-523050.93621061603</v>
      </c>
      <c r="E757" s="141">
        <v>-1011860.63840729</v>
      </c>
      <c r="F757" s="141">
        <v>-1458304.8682341201</v>
      </c>
      <c r="G757" s="141">
        <v>-2497186.8821024699</v>
      </c>
    </row>
    <row r="758" spans="1:7">
      <c r="A758" s="247" t="s">
        <v>2213</v>
      </c>
      <c r="D758" s="141">
        <v>-523050.93621061603</v>
      </c>
      <c r="E758" s="141">
        <v>-1011860.63840729</v>
      </c>
      <c r="F758" s="141">
        <v>-1458304.8682341201</v>
      </c>
      <c r="G758" s="141">
        <v>-2497186.8821024699</v>
      </c>
    </row>
    <row r="759" spans="1:7">
      <c r="A759" s="249" t="s">
        <v>2214</v>
      </c>
      <c r="D759" s="141">
        <v>208003812.566506</v>
      </c>
      <c r="E759" s="141">
        <v>162773767.444368</v>
      </c>
      <c r="F759" s="141">
        <v>120632912.698135</v>
      </c>
      <c r="G759" s="141">
        <v>84349239.689783797</v>
      </c>
    </row>
    <row r="760" spans="1:7">
      <c r="A760" s="247" t="s">
        <v>845</v>
      </c>
    </row>
    <row r="761" spans="1:7">
      <c r="A761" s="249" t="s">
        <v>2215</v>
      </c>
      <c r="D761" s="141">
        <v>5610868613.8826704</v>
      </c>
      <c r="E761" s="141">
        <v>4592957806.6641903</v>
      </c>
      <c r="F761" s="141">
        <v>4525059020.4270897</v>
      </c>
      <c r="G761" s="141">
        <v>4495929309.3190899</v>
      </c>
    </row>
    <row r="762" spans="1:7">
      <c r="A762" s="247" t="s">
        <v>846</v>
      </c>
    </row>
    <row r="763" spans="1:7">
      <c r="A763" s="249" t="s">
        <v>2216</v>
      </c>
      <c r="D763" s="141">
        <v>-1333930862.9986801</v>
      </c>
      <c r="E763" s="141">
        <v>-1264927883.2764201</v>
      </c>
      <c r="F763" s="141">
        <v>-1303118571.71856</v>
      </c>
      <c r="G763" s="141">
        <v>-1323086429.3552799</v>
      </c>
    </row>
    <row r="764" spans="1:7">
      <c r="A764" s="247" t="s">
        <v>2217</v>
      </c>
    </row>
    <row r="765" spans="1:7" ht="10.8" thickBot="1">
      <c r="A765" s="248" t="s">
        <v>2218</v>
      </c>
    </row>
    <row r="766" spans="1:7" ht="10.8" thickBot="1">
      <c r="A766" s="248" t="s">
        <v>2219</v>
      </c>
    </row>
    <row r="767" spans="1:7">
      <c r="A767" s="247" t="s">
        <v>2220</v>
      </c>
      <c r="D767" s="141">
        <v>1569.6</v>
      </c>
      <c r="E767" s="141">
        <v>1569.6</v>
      </c>
      <c r="F767" s="141">
        <v>1569.6</v>
      </c>
      <c r="G767" s="141">
        <v>1569.6</v>
      </c>
    </row>
    <row r="768" spans="1:7">
      <c r="A768" s="247" t="s">
        <v>2221</v>
      </c>
      <c r="D768" s="141">
        <v>0</v>
      </c>
      <c r="E768" s="141">
        <v>0</v>
      </c>
      <c r="F768" s="141">
        <v>0</v>
      </c>
      <c r="G768" s="141">
        <v>0</v>
      </c>
    </row>
    <row r="769" spans="1:7">
      <c r="A769" s="247" t="s">
        <v>2222</v>
      </c>
      <c r="D769" s="141">
        <v>1569.6</v>
      </c>
      <c r="E769" s="141">
        <v>1569.6</v>
      </c>
      <c r="F769" s="141">
        <v>1569.6</v>
      </c>
      <c r="G769" s="141">
        <v>1569.6</v>
      </c>
    </row>
    <row r="770" spans="1:7">
      <c r="A770" s="247" t="s">
        <v>2223</v>
      </c>
    </row>
    <row r="771" spans="1:7">
      <c r="A771" s="247" t="s">
        <v>2224</v>
      </c>
      <c r="D771" s="141">
        <v>-69029856.057234496</v>
      </c>
      <c r="E771" s="141">
        <v>-66688104.585633896</v>
      </c>
      <c r="F771" s="141">
        <v>-67488103.997295305</v>
      </c>
      <c r="G771" s="141">
        <v>-68554907.166896895</v>
      </c>
    </row>
    <row r="772" spans="1:7">
      <c r="A772" s="247" t="s">
        <v>2225</v>
      </c>
      <c r="D772" s="141">
        <v>-1296000</v>
      </c>
      <c r="E772" s="141">
        <v>-1296000</v>
      </c>
      <c r="F772" s="141">
        <v>-1296000</v>
      </c>
      <c r="G772" s="141">
        <v>-1296000</v>
      </c>
    </row>
    <row r="773" spans="1:7">
      <c r="A773" s="247" t="s">
        <v>2226</v>
      </c>
      <c r="D773" s="141">
        <v>0</v>
      </c>
      <c r="E773" s="141">
        <v>0</v>
      </c>
      <c r="F773" s="141">
        <v>0</v>
      </c>
      <c r="G773" s="141">
        <v>0</v>
      </c>
    </row>
    <row r="774" spans="1:7">
      <c r="A774" s="247" t="s">
        <v>2227</v>
      </c>
      <c r="D774" s="141">
        <v>0</v>
      </c>
      <c r="E774" s="141">
        <v>0</v>
      </c>
      <c r="F774" s="141">
        <v>0</v>
      </c>
      <c r="G774" s="141">
        <v>0</v>
      </c>
    </row>
    <row r="775" spans="1:7">
      <c r="A775" s="247" t="s">
        <v>2228</v>
      </c>
      <c r="D775" s="141">
        <v>0</v>
      </c>
      <c r="E775" s="141">
        <v>0</v>
      </c>
      <c r="F775" s="141">
        <v>0</v>
      </c>
      <c r="G775" s="141">
        <v>0</v>
      </c>
    </row>
    <row r="776" spans="1:7">
      <c r="A776" s="247" t="s">
        <v>2229</v>
      </c>
      <c r="D776" s="141">
        <v>-4928845.6300076004</v>
      </c>
      <c r="E776" s="141">
        <v>-5508550.0231116097</v>
      </c>
      <c r="F776" s="141">
        <v>-6035834.9153659903</v>
      </c>
      <c r="G776" s="141">
        <v>-6516816.12011889</v>
      </c>
    </row>
    <row r="777" spans="1:7">
      <c r="A777" s="247" t="s">
        <v>2230</v>
      </c>
      <c r="D777" s="141">
        <v>-75254701.687242106</v>
      </c>
      <c r="E777" s="141">
        <v>-73492654.6087455</v>
      </c>
      <c r="F777" s="141">
        <v>-74819938.912661299</v>
      </c>
      <c r="G777" s="141">
        <v>-76367723.287015796</v>
      </c>
    </row>
    <row r="778" spans="1:7">
      <c r="A778" s="247" t="s">
        <v>2231</v>
      </c>
    </row>
    <row r="779" spans="1:7">
      <c r="A779" s="247" t="s">
        <v>2232</v>
      </c>
      <c r="D779" s="141">
        <v>0</v>
      </c>
      <c r="E779" s="141">
        <v>0</v>
      </c>
      <c r="F779" s="141">
        <v>0</v>
      </c>
      <c r="G779" s="141">
        <v>0</v>
      </c>
    </row>
    <row r="780" spans="1:7">
      <c r="A780" s="247" t="s">
        <v>2233</v>
      </c>
      <c r="D780" s="141">
        <v>32852944.140000001</v>
      </c>
      <c r="E780" s="141">
        <v>32917901.140000001</v>
      </c>
      <c r="F780" s="141">
        <v>33631001.140000001</v>
      </c>
      <c r="G780" s="141">
        <v>34367525.140000001</v>
      </c>
    </row>
    <row r="781" spans="1:7">
      <c r="A781" s="247" t="s">
        <v>2234</v>
      </c>
      <c r="D781" s="141">
        <v>32852944.140000001</v>
      </c>
      <c r="E781" s="141">
        <v>32917901.140000001</v>
      </c>
      <c r="F781" s="141">
        <v>33631001.140000001</v>
      </c>
      <c r="G781" s="141">
        <v>34367525.140000001</v>
      </c>
    </row>
    <row r="782" spans="1:7">
      <c r="A782" s="247" t="s">
        <v>2235</v>
      </c>
    </row>
    <row r="783" spans="1:7">
      <c r="A783" s="247" t="s">
        <v>2236</v>
      </c>
      <c r="D783" s="141">
        <v>0</v>
      </c>
      <c r="E783" s="141">
        <v>0</v>
      </c>
      <c r="F783" s="141">
        <v>0</v>
      </c>
      <c r="G783" s="141">
        <v>0</v>
      </c>
    </row>
    <row r="784" spans="1:7">
      <c r="A784" s="247" t="s">
        <v>2237</v>
      </c>
      <c r="D784" s="141">
        <v>0</v>
      </c>
      <c r="E784" s="141">
        <v>0</v>
      </c>
      <c r="F784" s="141">
        <v>0</v>
      </c>
      <c r="G784" s="141">
        <v>0</v>
      </c>
    </row>
    <row r="785" spans="1:7">
      <c r="A785" s="247" t="s">
        <v>2238</v>
      </c>
      <c r="D785" s="141">
        <v>0</v>
      </c>
      <c r="E785" s="141">
        <v>0</v>
      </c>
      <c r="F785" s="141">
        <v>0</v>
      </c>
      <c r="G785" s="141">
        <v>0</v>
      </c>
    </row>
    <row r="786" spans="1:7">
      <c r="A786" s="247" t="s">
        <v>2239</v>
      </c>
      <c r="D786" s="141">
        <v>0</v>
      </c>
      <c r="E786" s="141">
        <v>0</v>
      </c>
      <c r="F786" s="141">
        <v>0</v>
      </c>
      <c r="G786" s="141">
        <v>0</v>
      </c>
    </row>
    <row r="787" spans="1:7">
      <c r="A787" s="247" t="s">
        <v>2240</v>
      </c>
    </row>
    <row r="788" spans="1:7">
      <c r="A788" s="247" t="s">
        <v>2241</v>
      </c>
      <c r="D788" s="141">
        <v>-142000.00000000201</v>
      </c>
      <c r="E788" s="141">
        <v>-110000.00000000199</v>
      </c>
      <c r="F788" s="141">
        <v>-108000.000000003</v>
      </c>
      <c r="G788" s="141">
        <v>-108000.000000003</v>
      </c>
    </row>
    <row r="789" spans="1:7">
      <c r="A789" s="247" t="s">
        <v>2242</v>
      </c>
      <c r="D789" s="141">
        <v>-3741202.7983825901</v>
      </c>
      <c r="E789" s="141">
        <v>-4887441.4813259896</v>
      </c>
      <c r="F789" s="141">
        <v>-4942255.6849007104</v>
      </c>
      <c r="G789" s="141">
        <v>-4741803.9679603204</v>
      </c>
    </row>
    <row r="790" spans="1:7">
      <c r="A790" s="247" t="s">
        <v>2243</v>
      </c>
      <c r="D790" s="141">
        <v>0</v>
      </c>
      <c r="E790" s="141">
        <v>0</v>
      </c>
      <c r="F790" s="141">
        <v>0</v>
      </c>
      <c r="G790" s="141">
        <v>0</v>
      </c>
    </row>
    <row r="791" spans="1:7">
      <c r="A791" s="247" t="s">
        <v>2244</v>
      </c>
      <c r="D791" s="141">
        <v>0</v>
      </c>
      <c r="E791" s="141">
        <v>0</v>
      </c>
      <c r="F791" s="141">
        <v>0</v>
      </c>
      <c r="G791" s="141">
        <v>0</v>
      </c>
    </row>
    <row r="792" spans="1:7">
      <c r="A792" s="247" t="s">
        <v>2245</v>
      </c>
      <c r="D792" s="141">
        <v>-3883202.7983825901</v>
      </c>
      <c r="E792" s="141">
        <v>-4997441.4813259896</v>
      </c>
      <c r="F792" s="141">
        <v>-5050255.6849007104</v>
      </c>
      <c r="G792" s="141">
        <v>-4849803.9679603204</v>
      </c>
    </row>
    <row r="793" spans="1:7">
      <c r="A793" s="247" t="s">
        <v>2246</v>
      </c>
    </row>
    <row r="794" spans="1:7">
      <c r="A794" s="247" t="s">
        <v>2247</v>
      </c>
      <c r="D794" s="141">
        <v>-13739738.059946701</v>
      </c>
      <c r="E794" s="141">
        <v>-5598034.0347535498</v>
      </c>
      <c r="F794" s="141">
        <v>-3002547.5117305499</v>
      </c>
      <c r="G794" s="141">
        <v>-2493320.9462144398</v>
      </c>
    </row>
    <row r="795" spans="1:7">
      <c r="A795" s="247" t="s">
        <v>2248</v>
      </c>
      <c r="D795" s="141">
        <v>0</v>
      </c>
      <c r="E795" s="141">
        <v>0</v>
      </c>
      <c r="F795" s="141">
        <v>0</v>
      </c>
      <c r="G795" s="141">
        <v>0</v>
      </c>
    </row>
    <row r="796" spans="1:7">
      <c r="A796" s="247" t="s">
        <v>2249</v>
      </c>
      <c r="D796" s="141">
        <v>-13739738.059946701</v>
      </c>
      <c r="E796" s="141">
        <v>-5598034.0347535498</v>
      </c>
      <c r="F796" s="141">
        <v>-3002547.5117305499</v>
      </c>
      <c r="G796" s="141">
        <v>-2493320.9462144398</v>
      </c>
    </row>
    <row r="797" spans="1:7">
      <c r="A797" s="247" t="s">
        <v>2250</v>
      </c>
    </row>
    <row r="798" spans="1:7">
      <c r="A798" s="247" t="s">
        <v>2251</v>
      </c>
      <c r="D798" s="141">
        <v>0</v>
      </c>
      <c r="E798" s="141">
        <v>0</v>
      </c>
      <c r="F798" s="141">
        <v>0</v>
      </c>
      <c r="G798" s="141">
        <v>0</v>
      </c>
    </row>
    <row r="799" spans="1:7">
      <c r="A799" s="247" t="s">
        <v>2252</v>
      </c>
      <c r="D799" s="141">
        <v>0</v>
      </c>
      <c r="E799" s="141">
        <v>0</v>
      </c>
      <c r="F799" s="141">
        <v>0</v>
      </c>
      <c r="G799" s="141">
        <v>0</v>
      </c>
    </row>
    <row r="800" spans="1:7">
      <c r="A800" s="247" t="s">
        <v>2253</v>
      </c>
      <c r="D800" s="141">
        <v>-2602007.99999998</v>
      </c>
      <c r="E800" s="141">
        <v>-2602007.99999998</v>
      </c>
      <c r="F800" s="141">
        <v>-2602007.99999998</v>
      </c>
      <c r="G800" s="141">
        <v>-2602007.99999998</v>
      </c>
    </row>
    <row r="801" spans="1:7">
      <c r="A801" s="247" t="s">
        <v>2254</v>
      </c>
      <c r="D801" s="141">
        <v>0</v>
      </c>
      <c r="E801" s="141">
        <v>0</v>
      </c>
      <c r="F801" s="141">
        <v>0</v>
      </c>
      <c r="G801" s="141">
        <v>0</v>
      </c>
    </row>
    <row r="802" spans="1:7">
      <c r="A802" s="247" t="s">
        <v>2255</v>
      </c>
      <c r="D802" s="141">
        <v>0</v>
      </c>
      <c r="E802" s="141">
        <v>0</v>
      </c>
      <c r="F802" s="141">
        <v>0</v>
      </c>
      <c r="G802" s="141">
        <v>0</v>
      </c>
    </row>
    <row r="803" spans="1:7">
      <c r="A803" s="247" t="s">
        <v>2256</v>
      </c>
      <c r="D803" s="141">
        <v>0</v>
      </c>
      <c r="E803" s="141">
        <v>0</v>
      </c>
      <c r="F803" s="141">
        <v>0</v>
      </c>
      <c r="G803" s="141">
        <v>0</v>
      </c>
    </row>
    <row r="804" spans="1:7">
      <c r="A804" s="247" t="s">
        <v>2257</v>
      </c>
      <c r="D804" s="141">
        <v>0</v>
      </c>
      <c r="E804" s="141">
        <v>0</v>
      </c>
      <c r="F804" s="141">
        <v>0</v>
      </c>
      <c r="G804" s="141">
        <v>0</v>
      </c>
    </row>
    <row r="805" spans="1:7">
      <c r="A805" s="247" t="s">
        <v>2258</v>
      </c>
      <c r="D805" s="141">
        <v>0</v>
      </c>
      <c r="E805" s="141">
        <v>0</v>
      </c>
      <c r="F805" s="141">
        <v>0</v>
      </c>
      <c r="G805" s="141">
        <v>0</v>
      </c>
    </row>
    <row r="806" spans="1:7">
      <c r="A806" s="247" t="s">
        <v>2259</v>
      </c>
      <c r="D806" s="141">
        <v>0</v>
      </c>
      <c r="E806" s="141">
        <v>0</v>
      </c>
      <c r="F806" s="141">
        <v>0</v>
      </c>
      <c r="G806" s="141">
        <v>0</v>
      </c>
    </row>
    <row r="807" spans="1:7">
      <c r="A807" s="247" t="s">
        <v>2260</v>
      </c>
      <c r="D807" s="141">
        <v>0</v>
      </c>
      <c r="E807" s="141">
        <v>0</v>
      </c>
      <c r="F807" s="141">
        <v>0</v>
      </c>
      <c r="G807" s="141">
        <v>0</v>
      </c>
    </row>
    <row r="808" spans="1:7">
      <c r="A808" s="247" t="s">
        <v>2261</v>
      </c>
      <c r="D808" s="141">
        <v>-2602007.99999998</v>
      </c>
      <c r="E808" s="141">
        <v>-2602007.99999998</v>
      </c>
      <c r="F808" s="141">
        <v>-2602007.99999998</v>
      </c>
      <c r="G808" s="141">
        <v>-2602007.99999998</v>
      </c>
    </row>
    <row r="809" spans="1:7">
      <c r="A809" s="247" t="s">
        <v>2262</v>
      </c>
    </row>
    <row r="810" spans="1:7">
      <c r="A810" s="247" t="s">
        <v>2263</v>
      </c>
      <c r="D810" s="141">
        <v>-1325364.99999999</v>
      </c>
      <c r="E810" s="141">
        <v>-1323368</v>
      </c>
      <c r="F810" s="141">
        <v>-1136699</v>
      </c>
      <c r="G810" s="141">
        <v>-981957.99999999895</v>
      </c>
    </row>
    <row r="811" spans="1:7">
      <c r="A811" s="247" t="s">
        <v>2264</v>
      </c>
      <c r="D811" s="141">
        <v>0</v>
      </c>
      <c r="E811" s="141">
        <v>0</v>
      </c>
      <c r="F811" s="141">
        <v>0</v>
      </c>
      <c r="G811" s="141">
        <v>0</v>
      </c>
    </row>
    <row r="812" spans="1:7">
      <c r="A812" s="247" t="s">
        <v>2265</v>
      </c>
      <c r="D812" s="141">
        <v>0</v>
      </c>
      <c r="E812" s="141">
        <v>0</v>
      </c>
      <c r="F812" s="141">
        <v>0</v>
      </c>
      <c r="G812" s="141">
        <v>0</v>
      </c>
    </row>
    <row r="813" spans="1:7">
      <c r="A813" s="247" t="s">
        <v>2266</v>
      </c>
      <c r="D813" s="141">
        <v>-1325364.99999999</v>
      </c>
      <c r="E813" s="141">
        <v>-1323368</v>
      </c>
      <c r="F813" s="141">
        <v>-1136699</v>
      </c>
      <c r="G813" s="141">
        <v>-981957.99999999895</v>
      </c>
    </row>
    <row r="814" spans="1:7">
      <c r="A814" s="247" t="s">
        <v>2267</v>
      </c>
    </row>
    <row r="815" spans="1:7">
      <c r="A815" s="247" t="s">
        <v>2268</v>
      </c>
      <c r="D815" s="141">
        <v>0</v>
      </c>
      <c r="E815" s="141">
        <v>0</v>
      </c>
      <c r="F815" s="141">
        <v>0</v>
      </c>
      <c r="G815" s="141">
        <v>0</v>
      </c>
    </row>
    <row r="816" spans="1:7">
      <c r="A816" s="247" t="s">
        <v>2269</v>
      </c>
      <c r="D816" s="141">
        <v>0</v>
      </c>
      <c r="E816" s="141">
        <v>0</v>
      </c>
      <c r="F816" s="141">
        <v>0</v>
      </c>
      <c r="G816" s="141">
        <v>0</v>
      </c>
    </row>
    <row r="817" spans="1:7">
      <c r="A817" s="247" t="s">
        <v>2270</v>
      </c>
      <c r="D817" s="141">
        <v>0</v>
      </c>
      <c r="E817" s="141">
        <v>0</v>
      </c>
      <c r="F817" s="141">
        <v>0</v>
      </c>
      <c r="G817" s="141">
        <v>0</v>
      </c>
    </row>
    <row r="818" spans="1:7">
      <c r="A818" s="249" t="s">
        <v>2271</v>
      </c>
      <c r="D818" s="141">
        <v>-63950501.805571496</v>
      </c>
      <c r="E818" s="141">
        <v>-55094035.384825103</v>
      </c>
      <c r="F818" s="141">
        <v>-52978878.369292602</v>
      </c>
      <c r="G818" s="141">
        <v>-52925719.461190499</v>
      </c>
    </row>
    <row r="819" spans="1:7" ht="10.8" thickBot="1">
      <c r="A819" s="248" t="s">
        <v>2272</v>
      </c>
    </row>
    <row r="820" spans="1:7">
      <c r="A820" s="247" t="s">
        <v>2273</v>
      </c>
      <c r="D820" s="141">
        <v>0</v>
      </c>
      <c r="E820" s="141">
        <v>0</v>
      </c>
      <c r="F820" s="141">
        <v>0</v>
      </c>
      <c r="G820" s="141">
        <v>0</v>
      </c>
    </row>
    <row r="821" spans="1:7">
      <c r="A821" s="247" t="s">
        <v>2274</v>
      </c>
      <c r="D821" s="141">
        <v>-15802730.704464899</v>
      </c>
      <c r="E821" s="141">
        <v>0</v>
      </c>
      <c r="F821" s="141">
        <v>0</v>
      </c>
      <c r="G821" s="141">
        <v>0</v>
      </c>
    </row>
    <row r="822" spans="1:7">
      <c r="A822" s="247" t="s">
        <v>2275</v>
      </c>
      <c r="D822" s="141">
        <v>0</v>
      </c>
      <c r="E822" s="141">
        <v>0</v>
      </c>
      <c r="F822" s="141">
        <v>0</v>
      </c>
      <c r="G822" s="141">
        <v>0</v>
      </c>
    </row>
    <row r="823" spans="1:7">
      <c r="A823" s="247" t="s">
        <v>2276</v>
      </c>
      <c r="D823" s="141">
        <v>0</v>
      </c>
      <c r="E823" s="141">
        <v>0</v>
      </c>
      <c r="F823" s="141">
        <v>0</v>
      </c>
      <c r="G823" s="141">
        <v>0</v>
      </c>
    </row>
    <row r="824" spans="1:7">
      <c r="A824" s="247" t="s">
        <v>2277</v>
      </c>
      <c r="D824" s="141">
        <v>0</v>
      </c>
      <c r="E824" s="141">
        <v>0</v>
      </c>
      <c r="F824" s="141">
        <v>0</v>
      </c>
      <c r="G824" s="141">
        <v>0</v>
      </c>
    </row>
    <row r="825" spans="1:7">
      <c r="A825" s="247" t="s">
        <v>2278</v>
      </c>
      <c r="D825" s="141">
        <v>4897292.7699999996</v>
      </c>
      <c r="E825" s="141">
        <v>4897292.7699999996</v>
      </c>
      <c r="F825" s="141">
        <v>4897292.7699999996</v>
      </c>
      <c r="G825" s="141">
        <v>4897292.7699999996</v>
      </c>
    </row>
    <row r="826" spans="1:7">
      <c r="A826" s="247" t="s">
        <v>2279</v>
      </c>
      <c r="D826" s="141">
        <v>-1090008</v>
      </c>
      <c r="E826" s="141">
        <v>-1090007.99999999</v>
      </c>
      <c r="F826" s="141">
        <v>-1090007.99999999</v>
      </c>
      <c r="G826" s="141">
        <v>-1090007.99999999</v>
      </c>
    </row>
    <row r="827" spans="1:7">
      <c r="A827" s="247" t="s">
        <v>2280</v>
      </c>
      <c r="D827" s="141">
        <v>0</v>
      </c>
      <c r="E827" s="141">
        <v>0</v>
      </c>
      <c r="F827" s="141">
        <v>0</v>
      </c>
      <c r="G827" s="141">
        <v>0</v>
      </c>
    </row>
    <row r="828" spans="1:7">
      <c r="A828" s="247" t="s">
        <v>2281</v>
      </c>
      <c r="D828" s="141">
        <v>5059698.4999999898</v>
      </c>
      <c r="E828" s="141">
        <v>5059698.4999999898</v>
      </c>
      <c r="F828" s="141">
        <v>5059698.4999999898</v>
      </c>
      <c r="G828" s="141">
        <v>5059698.4999999898</v>
      </c>
    </row>
    <row r="829" spans="1:7">
      <c r="A829" s="247" t="s">
        <v>2282</v>
      </c>
      <c r="D829" s="141">
        <v>0</v>
      </c>
      <c r="E829" s="141">
        <v>0</v>
      </c>
      <c r="F829" s="141">
        <v>0</v>
      </c>
      <c r="G829" s="141">
        <v>0</v>
      </c>
    </row>
    <row r="830" spans="1:7">
      <c r="A830" s="247" t="s">
        <v>2283</v>
      </c>
      <c r="D830" s="141">
        <v>0</v>
      </c>
      <c r="E830" s="141">
        <v>0</v>
      </c>
      <c r="F830" s="141">
        <v>0</v>
      </c>
      <c r="G830" s="141">
        <v>0</v>
      </c>
    </row>
    <row r="831" spans="1:7">
      <c r="A831" s="247" t="s">
        <v>2284</v>
      </c>
      <c r="D831" s="141">
        <v>0</v>
      </c>
      <c r="E831" s="141">
        <v>0</v>
      </c>
      <c r="F831" s="141">
        <v>0</v>
      </c>
      <c r="G831" s="141">
        <v>0</v>
      </c>
    </row>
    <row r="832" spans="1:7">
      <c r="A832" s="247" t="s">
        <v>2285</v>
      </c>
      <c r="D832" s="141">
        <v>-165419.81</v>
      </c>
      <c r="E832" s="141">
        <v>-165419.81</v>
      </c>
      <c r="F832" s="141">
        <v>-165419.81</v>
      </c>
      <c r="G832" s="141">
        <v>-165419.81</v>
      </c>
    </row>
    <row r="833" spans="1:7">
      <c r="A833" s="247" t="s">
        <v>2286</v>
      </c>
      <c r="D833" s="141">
        <v>0</v>
      </c>
      <c r="E833" s="141">
        <v>0</v>
      </c>
      <c r="F833" s="141">
        <v>0</v>
      </c>
      <c r="G833" s="141">
        <v>0</v>
      </c>
    </row>
    <row r="834" spans="1:7">
      <c r="A834" s="247" t="s">
        <v>2287</v>
      </c>
      <c r="D834" s="141">
        <v>0</v>
      </c>
      <c r="E834" s="141">
        <v>0</v>
      </c>
      <c r="F834" s="141">
        <v>0</v>
      </c>
      <c r="G834" s="141">
        <v>0</v>
      </c>
    </row>
    <row r="835" spans="1:7">
      <c r="A835" s="247" t="s">
        <v>2288</v>
      </c>
      <c r="D835" s="141">
        <v>0</v>
      </c>
      <c r="E835" s="141">
        <v>0</v>
      </c>
      <c r="F835" s="141">
        <v>0</v>
      </c>
      <c r="G835" s="141">
        <v>0</v>
      </c>
    </row>
    <row r="836" spans="1:7">
      <c r="A836" s="247" t="s">
        <v>2289</v>
      </c>
      <c r="D836" s="141">
        <v>0</v>
      </c>
      <c r="E836" s="141">
        <v>0</v>
      </c>
      <c r="F836" s="141">
        <v>0</v>
      </c>
      <c r="G836" s="141">
        <v>0</v>
      </c>
    </row>
    <row r="837" spans="1:7">
      <c r="A837" s="247" t="s">
        <v>2290</v>
      </c>
      <c r="D837" s="141">
        <v>0</v>
      </c>
      <c r="E837" s="141">
        <v>0</v>
      </c>
      <c r="F837" s="141">
        <v>0</v>
      </c>
      <c r="G837" s="141">
        <v>0</v>
      </c>
    </row>
    <row r="838" spans="1:7">
      <c r="A838" s="247" t="s">
        <v>2291</v>
      </c>
      <c r="D838" s="141">
        <v>0</v>
      </c>
      <c r="E838" s="141">
        <v>0</v>
      </c>
      <c r="F838" s="141">
        <v>0</v>
      </c>
      <c r="G838" s="141">
        <v>0</v>
      </c>
    </row>
    <row r="839" spans="1:7">
      <c r="A839" s="247" t="s">
        <v>2292</v>
      </c>
      <c r="D839" s="141">
        <v>0</v>
      </c>
      <c r="E839" s="141">
        <v>0</v>
      </c>
      <c r="F839" s="141">
        <v>0</v>
      </c>
      <c r="G839" s="141">
        <v>0</v>
      </c>
    </row>
    <row r="840" spans="1:7">
      <c r="A840" s="247" t="s">
        <v>2293</v>
      </c>
      <c r="D840" s="141">
        <v>0</v>
      </c>
      <c r="E840" s="141">
        <v>0</v>
      </c>
      <c r="F840" s="141">
        <v>0</v>
      </c>
      <c r="G840" s="141">
        <v>0</v>
      </c>
    </row>
    <row r="841" spans="1:7">
      <c r="A841" s="247" t="s">
        <v>2294</v>
      </c>
      <c r="D841" s="141">
        <v>0</v>
      </c>
      <c r="E841" s="141">
        <v>0</v>
      </c>
      <c r="F841" s="141">
        <v>0</v>
      </c>
      <c r="G841" s="141">
        <v>0</v>
      </c>
    </row>
    <row r="842" spans="1:7">
      <c r="A842" s="249" t="s">
        <v>2295</v>
      </c>
      <c r="D842" s="141">
        <v>-7101167.2444649599</v>
      </c>
      <c r="E842" s="141">
        <v>8701563.4600000009</v>
      </c>
      <c r="F842" s="141">
        <v>8701563.4600000009</v>
      </c>
      <c r="G842" s="141">
        <v>8701563.4600000009</v>
      </c>
    </row>
    <row r="843" spans="1:7" ht="10.8" thickBot="1">
      <c r="A843" s="248" t="s">
        <v>2296</v>
      </c>
    </row>
    <row r="844" spans="1:7">
      <c r="A844" s="247" t="s">
        <v>2297</v>
      </c>
      <c r="D844" s="141">
        <v>0</v>
      </c>
      <c r="E844" s="141">
        <v>0</v>
      </c>
      <c r="F844" s="141">
        <v>0</v>
      </c>
      <c r="G844" s="141">
        <v>0</v>
      </c>
    </row>
    <row r="845" spans="1:7">
      <c r="A845" s="247" t="s">
        <v>2298</v>
      </c>
      <c r="D845" s="141">
        <v>0</v>
      </c>
      <c r="E845" s="141">
        <v>0</v>
      </c>
      <c r="F845" s="141">
        <v>0</v>
      </c>
      <c r="G845" s="141">
        <v>0</v>
      </c>
    </row>
    <row r="846" spans="1:7">
      <c r="A846" s="247" t="s">
        <v>2299</v>
      </c>
      <c r="D846" s="141">
        <v>0</v>
      </c>
      <c r="E846" s="141">
        <v>0</v>
      </c>
      <c r="F846" s="141">
        <v>0</v>
      </c>
      <c r="G846" s="141">
        <v>0</v>
      </c>
    </row>
    <row r="847" spans="1:7">
      <c r="A847" s="247" t="s">
        <v>2300</v>
      </c>
      <c r="D847" s="141">
        <v>0</v>
      </c>
      <c r="E847" s="141">
        <v>0</v>
      </c>
      <c r="F847" s="141">
        <v>0</v>
      </c>
      <c r="G847" s="141">
        <v>0</v>
      </c>
    </row>
    <row r="848" spans="1:7">
      <c r="A848" s="247" t="s">
        <v>2301</v>
      </c>
    </row>
    <row r="849" spans="1:7">
      <c r="A849" s="247" t="s">
        <v>2302</v>
      </c>
      <c r="D849" s="141">
        <v>-71051669.050036401</v>
      </c>
      <c r="E849" s="141">
        <v>-46392471.924825102</v>
      </c>
      <c r="F849" s="141">
        <v>-44277314.909292601</v>
      </c>
      <c r="G849" s="141">
        <v>-44224156.001190498</v>
      </c>
    </row>
    <row r="850" spans="1:7" ht="10.8" thickBot="1">
      <c r="A850" s="248" t="s">
        <v>2303</v>
      </c>
    </row>
    <row r="851" spans="1:7">
      <c r="A851" s="249" t="s">
        <v>2304</v>
      </c>
    </row>
    <row r="852" spans="1:7">
      <c r="A852" s="247" t="s">
        <v>2305</v>
      </c>
      <c r="D852" s="141">
        <v>3152815.3244549301</v>
      </c>
      <c r="E852" s="141">
        <v>2231071.0537539301</v>
      </c>
      <c r="F852" s="141">
        <v>2257453.99404591</v>
      </c>
      <c r="G852" s="141">
        <v>2282535.3524036799</v>
      </c>
    </row>
    <row r="853" spans="1:7">
      <c r="A853" s="247" t="s">
        <v>2306</v>
      </c>
      <c r="D853" s="141">
        <v>11375930.929783201</v>
      </c>
      <c r="E853" s="141">
        <v>8050110.0112267099</v>
      </c>
      <c r="F853" s="141">
        <v>8145304.4566983897</v>
      </c>
      <c r="G853" s="141">
        <v>8235802.5579002099</v>
      </c>
    </row>
    <row r="854" spans="1:7">
      <c r="A854" s="247" t="s">
        <v>2307</v>
      </c>
      <c r="D854" s="141">
        <v>604733.72759999998</v>
      </c>
      <c r="E854" s="141">
        <v>604733.72759999998</v>
      </c>
      <c r="F854" s="141">
        <v>604733.72759999998</v>
      </c>
      <c r="G854" s="141">
        <v>604733.72759999998</v>
      </c>
    </row>
    <row r="855" spans="1:7">
      <c r="A855" s="247" t="s">
        <v>2308</v>
      </c>
      <c r="D855" s="141">
        <v>0</v>
      </c>
      <c r="E855" s="141">
        <v>0</v>
      </c>
      <c r="F855" s="141">
        <v>0</v>
      </c>
      <c r="G855" s="141">
        <v>0</v>
      </c>
    </row>
    <row r="856" spans="1:7">
      <c r="A856" s="247" t="s">
        <v>2309</v>
      </c>
      <c r="D856" s="141">
        <v>0</v>
      </c>
      <c r="E856" s="141">
        <v>0</v>
      </c>
      <c r="F856" s="141">
        <v>0</v>
      </c>
      <c r="G856" s="141">
        <v>0</v>
      </c>
    </row>
    <row r="857" spans="1:7">
      <c r="A857" s="247" t="s">
        <v>2310</v>
      </c>
      <c r="D857" s="141">
        <v>0</v>
      </c>
      <c r="E857" s="141">
        <v>0</v>
      </c>
      <c r="F857" s="141">
        <v>0</v>
      </c>
      <c r="G857" s="141">
        <v>0</v>
      </c>
    </row>
    <row r="858" spans="1:7">
      <c r="A858" s="247" t="s">
        <v>2311</v>
      </c>
      <c r="D858" s="141">
        <v>15133479.9818382</v>
      </c>
      <c r="E858" s="141">
        <v>10885914.792580601</v>
      </c>
      <c r="F858" s="141">
        <v>11007492.1783443</v>
      </c>
      <c r="G858" s="141">
        <v>11123071.637903901</v>
      </c>
    </row>
    <row r="859" spans="1:7">
      <c r="A859" s="249" t="s">
        <v>2312</v>
      </c>
    </row>
    <row r="860" spans="1:7">
      <c r="A860" s="247" t="s">
        <v>2313</v>
      </c>
      <c r="D860" s="141">
        <v>0</v>
      </c>
      <c r="E860" s="141">
        <v>0</v>
      </c>
      <c r="F860" s="141">
        <v>0</v>
      </c>
      <c r="G860" s="141">
        <v>0</v>
      </c>
    </row>
    <row r="861" spans="1:7">
      <c r="A861" s="247" t="s">
        <v>2314</v>
      </c>
      <c r="D861" s="141">
        <v>0</v>
      </c>
      <c r="E861" s="141">
        <v>0</v>
      </c>
      <c r="F861" s="141">
        <v>0</v>
      </c>
      <c r="G861" s="141">
        <v>0</v>
      </c>
    </row>
    <row r="862" spans="1:7">
      <c r="A862" s="247" t="s">
        <v>2315</v>
      </c>
      <c r="D862" s="141">
        <v>0</v>
      </c>
      <c r="E862" s="141">
        <v>0</v>
      </c>
      <c r="F862" s="141">
        <v>0</v>
      </c>
      <c r="G862" s="141">
        <v>0</v>
      </c>
    </row>
    <row r="863" spans="1:7">
      <c r="A863" s="247" t="s">
        <v>2316</v>
      </c>
      <c r="D863" s="141">
        <v>0</v>
      </c>
      <c r="E863" s="141">
        <v>0</v>
      </c>
      <c r="F863" s="141">
        <v>0</v>
      </c>
      <c r="G863" s="141">
        <v>0</v>
      </c>
    </row>
    <row r="864" spans="1:7">
      <c r="A864" s="247" t="s">
        <v>2317</v>
      </c>
      <c r="D864" s="141">
        <v>0</v>
      </c>
      <c r="E864" s="141">
        <v>0</v>
      </c>
      <c r="F864" s="141">
        <v>0</v>
      </c>
      <c r="G864" s="141">
        <v>0</v>
      </c>
    </row>
    <row r="865" spans="1:7">
      <c r="A865" s="247" t="s">
        <v>2318</v>
      </c>
      <c r="D865" s="141">
        <v>0</v>
      </c>
      <c r="E865" s="141">
        <v>0</v>
      </c>
      <c r="F865" s="141">
        <v>0</v>
      </c>
      <c r="G865" s="141">
        <v>0</v>
      </c>
    </row>
    <row r="866" spans="1:7">
      <c r="A866" s="247" t="s">
        <v>2319</v>
      </c>
      <c r="D866" s="141">
        <v>0</v>
      </c>
      <c r="E866" s="141">
        <v>0</v>
      </c>
      <c r="F866" s="141">
        <v>0</v>
      </c>
      <c r="G866" s="141">
        <v>0</v>
      </c>
    </row>
    <row r="867" spans="1:7">
      <c r="A867" s="247" t="s">
        <v>2320</v>
      </c>
      <c r="D867" s="141">
        <v>0</v>
      </c>
      <c r="E867" s="141">
        <v>0</v>
      </c>
      <c r="F867" s="141">
        <v>0</v>
      </c>
      <c r="G867" s="141">
        <v>0</v>
      </c>
    </row>
    <row r="868" spans="1:7">
      <c r="A868" s="247" t="s">
        <v>2321</v>
      </c>
      <c r="D868" s="141">
        <v>0</v>
      </c>
      <c r="E868" s="141">
        <v>0</v>
      </c>
      <c r="F868" s="141">
        <v>0</v>
      </c>
      <c r="G868" s="141">
        <v>0</v>
      </c>
    </row>
    <row r="869" spans="1:7">
      <c r="A869" s="249" t="s">
        <v>2322</v>
      </c>
      <c r="D869" s="141">
        <v>15133479.9818382</v>
      </c>
      <c r="E869" s="141">
        <v>10885914.792580601</v>
      </c>
      <c r="F869" s="141">
        <v>11007492.1783443</v>
      </c>
      <c r="G869" s="141">
        <v>11123071.637903901</v>
      </c>
    </row>
    <row r="870" spans="1:7">
      <c r="A870" s="249" t="s">
        <v>2323</v>
      </c>
      <c r="D870" s="141">
        <v>-55918189.068198197</v>
      </c>
      <c r="E870" s="141">
        <v>-35506557.132244498</v>
      </c>
      <c r="F870" s="141">
        <v>-33269822.730948299</v>
      </c>
      <c r="G870" s="141">
        <v>-33101084.3632866</v>
      </c>
    </row>
    <row r="871" spans="1:7">
      <c r="A871" s="247" t="s">
        <v>847</v>
      </c>
    </row>
    <row r="872" spans="1:7">
      <c r="A872" s="247" t="s">
        <v>2324</v>
      </c>
      <c r="D872" s="141">
        <v>-1389849052.06688</v>
      </c>
      <c r="E872" s="141">
        <v>-1300434440.4086699</v>
      </c>
      <c r="F872" s="141">
        <v>-1336388394.4495001</v>
      </c>
      <c r="G872" s="141">
        <v>-1356187513.71857</v>
      </c>
    </row>
    <row r="873" spans="1:7">
      <c r="A873" s="247" t="s">
        <v>2325</v>
      </c>
    </row>
    <row r="874" spans="1:7" ht="10.8" thickBot="1">
      <c r="A874" s="248" t="s">
        <v>2326</v>
      </c>
    </row>
    <row r="875" spans="1:7">
      <c r="A875" s="247" t="s">
        <v>2327</v>
      </c>
    </row>
    <row r="876" spans="1:7">
      <c r="A876" s="247" t="s">
        <v>2328</v>
      </c>
      <c r="D876" s="141">
        <v>0</v>
      </c>
      <c r="E876" s="141">
        <v>0</v>
      </c>
      <c r="F876" s="141">
        <v>0</v>
      </c>
      <c r="G876" s="141">
        <v>0</v>
      </c>
    </row>
    <row r="877" spans="1:7">
      <c r="A877" s="247" t="s">
        <v>2329</v>
      </c>
      <c r="D877" s="141">
        <v>0</v>
      </c>
      <c r="E877" s="141">
        <v>0</v>
      </c>
      <c r="F877" s="141">
        <v>0</v>
      </c>
      <c r="G877" s="141">
        <v>0</v>
      </c>
    </row>
    <row r="878" spans="1:7">
      <c r="A878" s="247" t="s">
        <v>2330</v>
      </c>
      <c r="D878" s="141">
        <v>400431576.57352602</v>
      </c>
      <c r="E878" s="141">
        <v>438298127.85764402</v>
      </c>
      <c r="F878" s="141">
        <v>471645726.66822302</v>
      </c>
      <c r="G878" s="141">
        <v>501893465.12818998</v>
      </c>
    </row>
    <row r="879" spans="1:7">
      <c r="A879" s="247" t="s">
        <v>2331</v>
      </c>
      <c r="D879" s="141">
        <v>400431576.57352602</v>
      </c>
      <c r="E879" s="141">
        <v>438298127.85764402</v>
      </c>
      <c r="F879" s="141">
        <v>471645726.66822302</v>
      </c>
      <c r="G879" s="141">
        <v>501893465.12818998</v>
      </c>
    </row>
    <row r="880" spans="1:7">
      <c r="A880" s="247" t="s">
        <v>2332</v>
      </c>
    </row>
    <row r="881" spans="1:7">
      <c r="A881" s="247" t="s">
        <v>2333</v>
      </c>
      <c r="D881" s="141">
        <v>0</v>
      </c>
      <c r="E881" s="141">
        <v>0</v>
      </c>
      <c r="F881" s="141">
        <v>0</v>
      </c>
      <c r="G881" s="141">
        <v>0</v>
      </c>
    </row>
    <row r="882" spans="1:7">
      <c r="A882" s="247" t="s">
        <v>2334</v>
      </c>
      <c r="D882" s="141">
        <v>7521310.3875415605</v>
      </c>
      <c r="E882" s="141">
        <v>7649088.1653193301</v>
      </c>
      <c r="F882" s="141">
        <v>7747295.6777889002</v>
      </c>
      <c r="G882" s="141">
        <v>6880888.5638140999</v>
      </c>
    </row>
    <row r="883" spans="1:7">
      <c r="A883" s="247" t="s">
        <v>2335</v>
      </c>
      <c r="D883" s="141">
        <v>0</v>
      </c>
      <c r="E883" s="141">
        <v>0</v>
      </c>
      <c r="F883" s="141">
        <v>0</v>
      </c>
      <c r="G883" s="141">
        <v>0</v>
      </c>
    </row>
    <row r="884" spans="1:7">
      <c r="A884" s="247" t="s">
        <v>2336</v>
      </c>
      <c r="D884" s="141">
        <v>0</v>
      </c>
      <c r="E884" s="141">
        <v>0</v>
      </c>
      <c r="F884" s="141">
        <v>0</v>
      </c>
      <c r="G884" s="141">
        <v>0</v>
      </c>
    </row>
    <row r="885" spans="1:7">
      <c r="A885" s="247" t="s">
        <v>2337</v>
      </c>
      <c r="D885" s="141">
        <v>7521310.3875415605</v>
      </c>
      <c r="E885" s="141">
        <v>7649088.1653193301</v>
      </c>
      <c r="F885" s="141">
        <v>7747295.6777889002</v>
      </c>
      <c r="G885" s="141">
        <v>6880888.5638140999</v>
      </c>
    </row>
    <row r="886" spans="1:7">
      <c r="A886" s="247" t="s">
        <v>2338</v>
      </c>
    </row>
    <row r="887" spans="1:7">
      <c r="A887" s="247" t="s">
        <v>2339</v>
      </c>
      <c r="D887" s="141">
        <v>15031224.406020099</v>
      </c>
      <c r="E887" s="141">
        <v>2624728.3283903901</v>
      </c>
      <c r="F887" s="141">
        <v>3863031.4065698301</v>
      </c>
      <c r="G887" s="141">
        <v>13139126.1584308</v>
      </c>
    </row>
    <row r="888" spans="1:7">
      <c r="A888" s="247" t="s">
        <v>2340</v>
      </c>
      <c r="D888" s="141">
        <v>490575.93330356397</v>
      </c>
      <c r="E888" s="141">
        <v>714381.21979346999</v>
      </c>
      <c r="F888" s="141">
        <v>1027245.44756715</v>
      </c>
      <c r="G888" s="141">
        <v>1358818.83083391</v>
      </c>
    </row>
    <row r="889" spans="1:7">
      <c r="A889" s="247" t="s">
        <v>2341</v>
      </c>
      <c r="D889" s="141">
        <v>15521800.339323699</v>
      </c>
      <c r="E889" s="141">
        <v>3339109.5481838598</v>
      </c>
      <c r="F889" s="141">
        <v>4890276.8541369904</v>
      </c>
      <c r="G889" s="141">
        <v>14497944.989264701</v>
      </c>
    </row>
    <row r="890" spans="1:7">
      <c r="A890" s="247" t="s">
        <v>2342</v>
      </c>
    </row>
    <row r="891" spans="1:7">
      <c r="A891" s="247" t="s">
        <v>2343</v>
      </c>
      <c r="D891" s="141">
        <v>0</v>
      </c>
      <c r="E891" s="141">
        <v>0</v>
      </c>
      <c r="F891" s="141">
        <v>0</v>
      </c>
      <c r="G891" s="141">
        <v>0</v>
      </c>
    </row>
    <row r="892" spans="1:7">
      <c r="A892" s="247" t="s">
        <v>2344</v>
      </c>
      <c r="D892" s="141">
        <v>34560.999999999898</v>
      </c>
      <c r="E892" s="141">
        <v>34560.999999999898</v>
      </c>
      <c r="F892" s="141">
        <v>34560.999999999898</v>
      </c>
      <c r="G892" s="141">
        <v>34560.999999999898</v>
      </c>
    </row>
    <row r="893" spans="1:7">
      <c r="A893" s="247" t="s">
        <v>2345</v>
      </c>
      <c r="D893" s="141">
        <v>0</v>
      </c>
      <c r="E893" s="141">
        <v>0</v>
      </c>
      <c r="F893" s="141">
        <v>0</v>
      </c>
      <c r="G893" s="141">
        <v>0</v>
      </c>
    </row>
    <row r="894" spans="1:7">
      <c r="A894" s="247" t="s">
        <v>2346</v>
      </c>
      <c r="D894" s="141">
        <v>0</v>
      </c>
      <c r="E894" s="141">
        <v>0</v>
      </c>
      <c r="F894" s="141">
        <v>0</v>
      </c>
      <c r="G894" s="141">
        <v>0</v>
      </c>
    </row>
    <row r="895" spans="1:7">
      <c r="A895" s="247" t="s">
        <v>2347</v>
      </c>
      <c r="D895" s="141">
        <v>0</v>
      </c>
      <c r="E895" s="141">
        <v>0</v>
      </c>
      <c r="F895" s="141">
        <v>0</v>
      </c>
      <c r="G895" s="141">
        <v>0</v>
      </c>
    </row>
    <row r="896" spans="1:7">
      <c r="A896" s="247" t="s">
        <v>2348</v>
      </c>
      <c r="D896" s="141">
        <v>3703869.53017285</v>
      </c>
      <c r="E896" s="141">
        <v>3405047.80983824</v>
      </c>
      <c r="F896" s="141">
        <v>3917849.4676867798</v>
      </c>
      <c r="G896" s="141">
        <v>4300914.3228233</v>
      </c>
    </row>
    <row r="897" spans="1:7">
      <c r="A897" s="247" t="s">
        <v>2349</v>
      </c>
      <c r="D897" s="141">
        <v>1358352</v>
      </c>
      <c r="E897" s="141">
        <v>1358352</v>
      </c>
      <c r="F897" s="141">
        <v>1358352</v>
      </c>
      <c r="G897" s="141">
        <v>1358352</v>
      </c>
    </row>
    <row r="898" spans="1:7">
      <c r="A898" s="247" t="s">
        <v>2350</v>
      </c>
      <c r="D898" s="141">
        <v>0</v>
      </c>
      <c r="E898" s="141">
        <v>0</v>
      </c>
      <c r="F898" s="141">
        <v>0</v>
      </c>
      <c r="G898" s="141">
        <v>0</v>
      </c>
    </row>
    <row r="899" spans="1:7">
      <c r="A899" s="247" t="s">
        <v>2351</v>
      </c>
      <c r="D899" s="141">
        <v>-424594.44660000002</v>
      </c>
      <c r="E899" s="141">
        <v>0</v>
      </c>
      <c r="F899" s="141">
        <v>0</v>
      </c>
      <c r="G899" s="141">
        <v>0</v>
      </c>
    </row>
    <row r="900" spans="1:7">
      <c r="A900" s="247" t="s">
        <v>2352</v>
      </c>
      <c r="D900" s="141">
        <v>0</v>
      </c>
      <c r="E900" s="141">
        <v>0</v>
      </c>
      <c r="F900" s="141">
        <v>0</v>
      </c>
      <c r="G900" s="141">
        <v>0</v>
      </c>
    </row>
    <row r="901" spans="1:7">
      <c r="A901" s="247" t="s">
        <v>2353</v>
      </c>
      <c r="D901" s="141">
        <v>4528076.30503798</v>
      </c>
      <c r="E901" s="141">
        <v>4528076.30503798</v>
      </c>
      <c r="F901" s="141">
        <v>4528076.30503798</v>
      </c>
      <c r="G901" s="141">
        <v>4528076.30503798</v>
      </c>
    </row>
    <row r="902" spans="1:7">
      <c r="A902" s="247" t="s">
        <v>2354</v>
      </c>
      <c r="D902" s="141">
        <v>0</v>
      </c>
      <c r="E902" s="141">
        <v>0</v>
      </c>
      <c r="F902" s="141">
        <v>0</v>
      </c>
      <c r="G902" s="141">
        <v>0</v>
      </c>
    </row>
    <row r="903" spans="1:7">
      <c r="A903" s="247" t="s">
        <v>2355</v>
      </c>
      <c r="D903" s="141">
        <v>9200264.3886108305</v>
      </c>
      <c r="E903" s="141">
        <v>9326037.11487622</v>
      </c>
      <c r="F903" s="141">
        <v>9838838.7727247607</v>
      </c>
      <c r="G903" s="141">
        <v>10221903.6278612</v>
      </c>
    </row>
    <row r="904" spans="1:7">
      <c r="A904" s="247" t="s">
        <v>2356</v>
      </c>
      <c r="D904" s="141">
        <v>432674951.68900198</v>
      </c>
      <c r="E904" s="141">
        <v>458612362.686023</v>
      </c>
      <c r="F904" s="141">
        <v>494122137.97287399</v>
      </c>
      <c r="G904" s="141">
        <v>533494202.30913103</v>
      </c>
    </row>
    <row r="905" spans="1:7">
      <c r="A905" s="247" t="s">
        <v>2357</v>
      </c>
    </row>
    <row r="906" spans="1:7">
      <c r="A906" s="247" t="s">
        <v>2358</v>
      </c>
      <c r="D906" s="141">
        <v>0</v>
      </c>
      <c r="E906" s="141">
        <v>0</v>
      </c>
      <c r="F906" s="141">
        <v>0</v>
      </c>
      <c r="G906" s="141">
        <v>0</v>
      </c>
    </row>
    <row r="907" spans="1:7">
      <c r="A907" s="247" t="s">
        <v>2359</v>
      </c>
      <c r="D907" s="141">
        <v>-5251745.5700692497</v>
      </c>
      <c r="E907" s="141">
        <v>-2138287.33204281</v>
      </c>
      <c r="F907" s="141">
        <v>-1142628.8393912499</v>
      </c>
      <c r="G907" s="141">
        <v>-953581.09814812604</v>
      </c>
    </row>
    <row r="908" spans="1:7">
      <c r="A908" s="247" t="s">
        <v>2360</v>
      </c>
      <c r="D908" s="141">
        <v>-5251745.5700692497</v>
      </c>
      <c r="E908" s="141">
        <v>-2138287.33204281</v>
      </c>
      <c r="F908" s="141">
        <v>-1142628.8393912499</v>
      </c>
      <c r="G908" s="141">
        <v>-953581.09814812604</v>
      </c>
    </row>
    <row r="909" spans="1:7">
      <c r="A909" s="247" t="s">
        <v>2361</v>
      </c>
      <c r="D909" s="141">
        <v>427423206.11893302</v>
      </c>
      <c r="E909" s="141">
        <v>456474075.35398</v>
      </c>
      <c r="F909" s="141">
        <v>492979509.13348198</v>
      </c>
      <c r="G909" s="141">
        <v>532540621.21098202</v>
      </c>
    </row>
    <row r="910" spans="1:7">
      <c r="A910" s="247" t="s">
        <v>2362</v>
      </c>
    </row>
    <row r="911" spans="1:7">
      <c r="A911" s="247" t="s">
        <v>2363</v>
      </c>
      <c r="D911" s="141">
        <v>-962425845.94794905</v>
      </c>
      <c r="E911" s="141">
        <v>-843960365.05469298</v>
      </c>
      <c r="F911" s="141">
        <v>-843408885.31602502</v>
      </c>
      <c r="G911" s="141">
        <v>-823646892.50758696</v>
      </c>
    </row>
    <row r="912" spans="1:7" ht="10.8" thickBot="1">
      <c r="A912" s="250" t="s">
        <v>2364</v>
      </c>
    </row>
    <row r="913" spans="1:7">
      <c r="A913" s="247" t="s">
        <v>2365</v>
      </c>
      <c r="D913" s="141">
        <v>0</v>
      </c>
      <c r="E913" s="141">
        <v>0</v>
      </c>
      <c r="F913" s="141">
        <v>0</v>
      </c>
      <c r="G913" s="141">
        <v>0</v>
      </c>
    </row>
    <row r="914" spans="1:7">
      <c r="A914" s="247" t="s">
        <v>2366</v>
      </c>
      <c r="D914" s="141">
        <v>0</v>
      </c>
      <c r="E914" s="141">
        <v>0</v>
      </c>
      <c r="F914" s="141">
        <v>0</v>
      </c>
      <c r="G914" s="141">
        <v>0</v>
      </c>
    </row>
    <row r="915" spans="1:7">
      <c r="A915" s="247" t="s">
        <v>2367</v>
      </c>
      <c r="D915" s="141">
        <v>0</v>
      </c>
      <c r="E915" s="141">
        <v>0</v>
      </c>
      <c r="F915" s="141">
        <v>0</v>
      </c>
      <c r="G915" s="141">
        <v>0</v>
      </c>
    </row>
    <row r="916" spans="1:7">
      <c r="A916" s="247" t="s">
        <v>2368</v>
      </c>
      <c r="D916" s="141">
        <v>0</v>
      </c>
      <c r="E916" s="141">
        <v>0</v>
      </c>
      <c r="F916" s="141">
        <v>0</v>
      </c>
      <c r="G916" s="141">
        <v>0</v>
      </c>
    </row>
    <row r="917" spans="1:7">
      <c r="A917" s="247" t="s">
        <v>2369</v>
      </c>
      <c r="D917" s="141">
        <v>0</v>
      </c>
      <c r="E917" s="141">
        <v>0</v>
      </c>
      <c r="F917" s="141">
        <v>0</v>
      </c>
      <c r="G917" s="141">
        <v>0</v>
      </c>
    </row>
    <row r="918" spans="1:7">
      <c r="A918" s="247" t="s">
        <v>2370</v>
      </c>
      <c r="D918" s="141">
        <v>0</v>
      </c>
      <c r="E918" s="141">
        <v>0</v>
      </c>
      <c r="F918" s="141">
        <v>0</v>
      </c>
      <c r="G918" s="141">
        <v>0</v>
      </c>
    </row>
    <row r="919" spans="1:7">
      <c r="A919" s="247" t="s">
        <v>2371</v>
      </c>
      <c r="D919" s="141">
        <v>0</v>
      </c>
      <c r="E919" s="141">
        <v>0</v>
      </c>
      <c r="F919" s="141">
        <v>0</v>
      </c>
      <c r="G919" s="141">
        <v>0</v>
      </c>
    </row>
    <row r="920" spans="1:7">
      <c r="A920" s="247" t="s">
        <v>2372</v>
      </c>
      <c r="D920" s="141">
        <v>0</v>
      </c>
      <c r="E920" s="141">
        <v>0</v>
      </c>
      <c r="F920" s="141">
        <v>0</v>
      </c>
      <c r="G920" s="141">
        <v>0</v>
      </c>
    </row>
    <row r="921" spans="1:7">
      <c r="A921" s="247" t="s">
        <v>2373</v>
      </c>
      <c r="D921" s="141">
        <v>0</v>
      </c>
      <c r="E921" s="141">
        <v>0</v>
      </c>
      <c r="F921" s="141">
        <v>0</v>
      </c>
      <c r="G921" s="141">
        <v>0</v>
      </c>
    </row>
    <row r="922" spans="1:7">
      <c r="A922" s="247" t="s">
        <v>2374</v>
      </c>
      <c r="D922" s="141">
        <v>0</v>
      </c>
      <c r="E922" s="141">
        <v>0</v>
      </c>
      <c r="F922" s="141">
        <v>0</v>
      </c>
      <c r="G922" s="141">
        <v>0</v>
      </c>
    </row>
    <row r="923" spans="1:7">
      <c r="A923" s="247" t="s">
        <v>2375</v>
      </c>
      <c r="D923" s="141">
        <v>0</v>
      </c>
      <c r="E923" s="141">
        <v>0</v>
      </c>
      <c r="F923" s="141">
        <v>0</v>
      </c>
      <c r="G923" s="141">
        <v>0</v>
      </c>
    </row>
    <row r="924" spans="1:7">
      <c r="A924" s="247" t="s">
        <v>2376</v>
      </c>
      <c r="D924" s="141">
        <v>0</v>
      </c>
      <c r="E924" s="141">
        <v>0</v>
      </c>
      <c r="F924" s="141">
        <v>0</v>
      </c>
      <c r="G924" s="141">
        <v>0</v>
      </c>
    </row>
    <row r="925" spans="1:7">
      <c r="A925" s="247" t="s">
        <v>2377</v>
      </c>
      <c r="D925" s="141">
        <v>0</v>
      </c>
      <c r="E925" s="141">
        <v>0</v>
      </c>
      <c r="F925" s="141">
        <v>0</v>
      </c>
      <c r="G925" s="141">
        <v>0</v>
      </c>
    </row>
    <row r="926" spans="1:7">
      <c r="A926" s="247" t="s">
        <v>2378</v>
      </c>
      <c r="D926" s="141">
        <v>0</v>
      </c>
      <c r="E926" s="141">
        <v>0</v>
      </c>
      <c r="F926" s="141">
        <v>0</v>
      </c>
      <c r="G926" s="141">
        <v>0</v>
      </c>
    </row>
    <row r="927" spans="1:7">
      <c r="A927" s="247" t="s">
        <v>2379</v>
      </c>
      <c r="D927" s="141">
        <v>0</v>
      </c>
      <c r="E927" s="141">
        <v>0</v>
      </c>
      <c r="F927" s="141">
        <v>0</v>
      </c>
      <c r="G927" s="141">
        <v>0</v>
      </c>
    </row>
    <row r="928" spans="1:7">
      <c r="A928" s="247" t="s">
        <v>2380</v>
      </c>
      <c r="D928" s="141">
        <v>0</v>
      </c>
      <c r="E928" s="141">
        <v>0</v>
      </c>
      <c r="F928" s="141">
        <v>0</v>
      </c>
      <c r="G928" s="141">
        <v>0</v>
      </c>
    </row>
    <row r="929" spans="1:7">
      <c r="A929" s="247" t="s">
        <v>1761</v>
      </c>
    </row>
    <row r="930" spans="1:7">
      <c r="A930" s="249" t="s">
        <v>2381</v>
      </c>
      <c r="D930" s="141">
        <v>-962425845.94794905</v>
      </c>
      <c r="E930" s="141">
        <v>-843960365.05469298</v>
      </c>
      <c r="F930" s="141">
        <v>-843408885.31602502</v>
      </c>
      <c r="G930" s="141">
        <v>-823646892.50758696</v>
      </c>
    </row>
    <row r="931" spans="1:7">
      <c r="A931" s="247" t="s">
        <v>2382</v>
      </c>
      <c r="D931" s="141">
        <v>0</v>
      </c>
      <c r="E931" s="141">
        <v>0</v>
      </c>
      <c r="F931" s="141">
        <v>0</v>
      </c>
      <c r="G931" s="141">
        <v>0</v>
      </c>
    </row>
    <row r="932" spans="1:7">
      <c r="A932" s="247" t="s">
        <v>2383</v>
      </c>
      <c r="D932" s="141">
        <v>-962425845.94794905</v>
      </c>
      <c r="E932" s="141">
        <v>-843960365.05469298</v>
      </c>
      <c r="F932" s="141">
        <v>-843408885.31602502</v>
      </c>
      <c r="G932" s="141">
        <v>-823646892.50758696</v>
      </c>
    </row>
    <row r="933" spans="1:7">
      <c r="A933" s="247" t="s">
        <v>2384</v>
      </c>
    </row>
    <row r="934" spans="1:7" ht="10.8" thickBot="1">
      <c r="A934" s="248" t="s">
        <v>2385</v>
      </c>
    </row>
    <row r="935" spans="1:7">
      <c r="A935" s="247" t="s">
        <v>2386</v>
      </c>
      <c r="D935" s="141">
        <v>-6944799476.8813496</v>
      </c>
      <c r="E935" s="141">
        <v>-5857885689.9406204</v>
      </c>
      <c r="F935" s="141">
        <v>-5828177592.1456604</v>
      </c>
      <c r="G935" s="141">
        <v>-5819015738.6743698</v>
      </c>
    </row>
    <row r="936" spans="1:7">
      <c r="A936" s="247" t="s">
        <v>2387</v>
      </c>
      <c r="D936" s="141">
        <v>706438532.139359</v>
      </c>
      <c r="E936" s="141">
        <v>625522993.62982798</v>
      </c>
      <c r="F936" s="141">
        <v>652643687.03770304</v>
      </c>
      <c r="G936" s="141">
        <v>693513604.01712096</v>
      </c>
    </row>
    <row r="937" spans="1:7">
      <c r="A937" s="247" t="s">
        <v>2388</v>
      </c>
      <c r="D937" s="141">
        <v>3239876194.8515401</v>
      </c>
      <c r="E937" s="141">
        <v>2201593835.9798598</v>
      </c>
      <c r="F937" s="141">
        <v>2052243878.75337</v>
      </c>
      <c r="G937" s="141">
        <v>1955111868.29561</v>
      </c>
    </row>
    <row r="938" spans="1:7">
      <c r="A938" s="247" t="s">
        <v>2389</v>
      </c>
      <c r="D938" s="141">
        <v>924523872.36330497</v>
      </c>
      <c r="E938" s="141">
        <v>1106043924.9932599</v>
      </c>
      <c r="F938" s="141">
        <v>1181428312.53194</v>
      </c>
      <c r="G938" s="141">
        <v>1230163136.29493</v>
      </c>
    </row>
    <row r="939" spans="1:7">
      <c r="A939" s="247" t="s">
        <v>2390</v>
      </c>
      <c r="D939" s="141">
        <v>0</v>
      </c>
      <c r="E939" s="141">
        <v>0</v>
      </c>
      <c r="F939" s="141">
        <v>0</v>
      </c>
      <c r="G939" s="141">
        <v>0</v>
      </c>
    </row>
    <row r="940" spans="1:7">
      <c r="A940" s="247" t="s">
        <v>2391</v>
      </c>
      <c r="D940" s="141">
        <v>532026201.961954</v>
      </c>
      <c r="E940" s="141">
        <v>497023284.61687797</v>
      </c>
      <c r="F940" s="141">
        <v>518110229.40593398</v>
      </c>
      <c r="G940" s="141">
        <v>532791461.02164</v>
      </c>
    </row>
    <row r="941" spans="1:7">
      <c r="A941" s="247" t="s">
        <v>2392</v>
      </c>
      <c r="D941" s="141">
        <v>327437599.30755597</v>
      </c>
      <c r="E941" s="141">
        <v>72733698.265388206</v>
      </c>
      <c r="F941" s="141">
        <v>61080252.517074198</v>
      </c>
      <c r="G941" s="141">
        <v>-38839621.6511788</v>
      </c>
    </row>
    <row r="942" spans="1:7">
      <c r="A942" s="247" t="s">
        <v>2393</v>
      </c>
      <c r="D942" s="141">
        <v>-118910735.804839</v>
      </c>
      <c r="E942" s="141">
        <v>91051929.817387894</v>
      </c>
      <c r="F942" s="141">
        <v>61010965.049295001</v>
      </c>
      <c r="G942" s="141">
        <v>125686048.223065</v>
      </c>
    </row>
    <row r="943" spans="1:7">
      <c r="A943" s="247" t="s">
        <v>2394</v>
      </c>
      <c r="D943" s="141">
        <v>-523050.93621061603</v>
      </c>
      <c r="E943" s="141">
        <v>-1011860.63840729</v>
      </c>
      <c r="F943" s="141">
        <v>-1458304.8682341201</v>
      </c>
      <c r="G943" s="141">
        <v>-2497186.8821024699</v>
      </c>
    </row>
    <row r="944" spans="1:7">
      <c r="A944" s="247" t="s">
        <v>2395</v>
      </c>
      <c r="D944" s="141">
        <v>-1333930862.9986801</v>
      </c>
      <c r="E944" s="141">
        <v>-1264927883.2764201</v>
      </c>
      <c r="F944" s="141">
        <v>-1303118571.71856</v>
      </c>
      <c r="G944" s="141">
        <v>-1323086429.3552799</v>
      </c>
    </row>
    <row r="945" spans="1:7">
      <c r="A945" s="247" t="s">
        <v>2396</v>
      </c>
      <c r="D945" s="141">
        <v>-1316991007.5587201</v>
      </c>
      <c r="E945" s="141">
        <v>-1253282754.7867899</v>
      </c>
      <c r="F945" s="141">
        <v>-1292176865.1929901</v>
      </c>
      <c r="G945" s="141">
        <v>-1312470423.0939901</v>
      </c>
    </row>
    <row r="946" spans="1:7">
      <c r="A946" s="247" t="s">
        <v>2397</v>
      </c>
      <c r="D946" s="141">
        <v>-5.8207660913467397E-7</v>
      </c>
      <c r="E946" s="141">
        <v>-2.03726813197135E-7</v>
      </c>
      <c r="F946" s="141">
        <v>-1.78988557308912E-6</v>
      </c>
      <c r="G946" s="141">
        <v>-2.1100277081131901E-6</v>
      </c>
    </row>
    <row r="947" spans="1:7">
      <c r="A947" s="247" t="s">
        <v>2398</v>
      </c>
    </row>
    <row r="948" spans="1:7">
      <c r="A948" s="247" t="s">
        <v>2399</v>
      </c>
    </row>
    <row r="949" spans="1:7">
      <c r="A949" s="247" t="s">
        <v>2400</v>
      </c>
      <c r="D949" s="141">
        <v>-587423200</v>
      </c>
      <c r="E949" s="141">
        <v>-699412602</v>
      </c>
      <c r="F949" s="141">
        <v>-965436516</v>
      </c>
      <c r="G949" s="141">
        <v>-1280671838</v>
      </c>
    </row>
    <row r="950" spans="1:7" ht="10.8" thickBot="1">
      <c r="A950" s="248" t="s">
        <v>2401</v>
      </c>
    </row>
    <row r="951" spans="1:7">
      <c r="A951" s="247" t="s">
        <v>2402</v>
      </c>
      <c r="D951" s="141">
        <v>-1385656668.6087601</v>
      </c>
      <c r="E951" s="141">
        <v>-1297289218.7116201</v>
      </c>
      <c r="F951" s="141">
        <v>-1334068172.1022899</v>
      </c>
      <c r="G951" s="141">
        <v>-1354308571.09518</v>
      </c>
    </row>
    <row r="952" spans="1:7">
      <c r="A952" s="247" t="s">
        <v>2403</v>
      </c>
      <c r="D952" s="141">
        <v>-5251745.5700692497</v>
      </c>
      <c r="E952" s="141">
        <v>-2138287.33204281</v>
      </c>
      <c r="F952" s="141">
        <v>-1142628.8393912499</v>
      </c>
      <c r="G952" s="141">
        <v>-953581.09814812604</v>
      </c>
    </row>
    <row r="953" spans="1:7">
      <c r="A953" s="247" t="s">
        <v>2404</v>
      </c>
      <c r="D953" s="141">
        <v>208003812.566506</v>
      </c>
      <c r="E953" s="141">
        <v>162773767.444368</v>
      </c>
      <c r="F953" s="141">
        <v>120632912.698135</v>
      </c>
      <c r="G953" s="141">
        <v>84349239.689783797</v>
      </c>
    </row>
    <row r="954" spans="1:7">
      <c r="A954" s="247" t="s">
        <v>2405</v>
      </c>
      <c r="D954" s="141">
        <v>426898069.18562901</v>
      </c>
      <c r="E954" s="141">
        <v>455725133.13418698</v>
      </c>
      <c r="F954" s="141">
        <v>491917702.68591499</v>
      </c>
      <c r="G954" s="141">
        <v>531147241.38014799</v>
      </c>
    </row>
    <row r="955" spans="1:7">
      <c r="A955" s="247" t="s">
        <v>2406</v>
      </c>
      <c r="D955" s="141">
        <v>-13739738.059946701</v>
      </c>
      <c r="E955" s="141">
        <v>-5598034.0347535498</v>
      </c>
      <c r="F955" s="141">
        <v>-3002547.5117305499</v>
      </c>
      <c r="G955" s="141">
        <v>-2493320.9462144398</v>
      </c>
    </row>
    <row r="956" spans="1:7">
      <c r="A956" s="247" t="s">
        <v>2407</v>
      </c>
      <c r="D956" s="141">
        <v>-962425845.94794905</v>
      </c>
      <c r="E956" s="141">
        <v>-843960365.05469298</v>
      </c>
      <c r="F956" s="141">
        <v>-843408885.31602502</v>
      </c>
      <c r="G956" s="141">
        <v>-823646892.50758696</v>
      </c>
    </row>
    <row r="957" spans="1:7">
      <c r="A957" s="247" t="s">
        <v>2408</v>
      </c>
    </row>
    <row r="958" spans="1:7" ht="10.8" thickBot="1">
      <c r="A958" s="250" t="s">
        <v>2409</v>
      </c>
    </row>
    <row r="959" spans="1:7">
      <c r="A959" s="247" t="s">
        <v>2410</v>
      </c>
      <c r="D959" s="141">
        <v>-7020408178.5685997</v>
      </c>
      <c r="E959" s="141">
        <v>-5931732344.5493698</v>
      </c>
      <c r="F959" s="141">
        <v>-5903351531.05832</v>
      </c>
      <c r="G959" s="141">
        <v>-5895737461.9613895</v>
      </c>
    </row>
    <row r="960" spans="1:7">
      <c r="A960" s="247" t="s">
        <v>2411</v>
      </c>
      <c r="D960" s="141">
        <v>-6945153476.8813496</v>
      </c>
      <c r="E960" s="141">
        <v>-5858239689.9406204</v>
      </c>
      <c r="F960" s="141">
        <v>-5828531592.1456604</v>
      </c>
      <c r="G960" s="141">
        <v>-5819369738.6743698</v>
      </c>
    </row>
    <row r="961" spans="1:7">
      <c r="A961" s="247" t="s">
        <v>2412</v>
      </c>
      <c r="D961" s="141">
        <v>75254701.687243</v>
      </c>
      <c r="E961" s="141">
        <v>73492654.608746096</v>
      </c>
      <c r="F961" s="141">
        <v>74819938.912661806</v>
      </c>
      <c r="G961" s="141">
        <v>76367723.2870159</v>
      </c>
    </row>
    <row r="962" spans="1:7">
      <c r="A962" s="247" t="s">
        <v>2413</v>
      </c>
      <c r="D962" s="141">
        <v>-69029856.057234496</v>
      </c>
      <c r="E962" s="141">
        <v>-66688104.585633896</v>
      </c>
      <c r="F962" s="141">
        <v>-67488103.997295305</v>
      </c>
      <c r="G962" s="141">
        <v>-68554907.166896895</v>
      </c>
    </row>
    <row r="963" spans="1:7">
      <c r="A963" s="247" t="s">
        <v>2414</v>
      </c>
      <c r="D963" s="141">
        <v>0</v>
      </c>
      <c r="E963" s="141">
        <v>0</v>
      </c>
      <c r="F963" s="141">
        <v>0</v>
      </c>
      <c r="G963" s="141">
        <v>0</v>
      </c>
    </row>
    <row r="964" spans="1:7">
      <c r="A964" s="247" t="s">
        <v>2415</v>
      </c>
      <c r="D964" s="141">
        <v>-4928845.6300076004</v>
      </c>
      <c r="E964" s="141">
        <v>-5508550.0231116097</v>
      </c>
      <c r="F964" s="141">
        <v>-6035834.9153659903</v>
      </c>
      <c r="G964" s="141">
        <v>-6516816.12011889</v>
      </c>
    </row>
    <row r="965" spans="1:7">
      <c r="A965" s="247" t="s">
        <v>2416</v>
      </c>
      <c r="D965" s="141">
        <v>1296000.0000008801</v>
      </c>
      <c r="E965" s="141">
        <v>1296000.0000004999</v>
      </c>
      <c r="F965" s="141">
        <v>1296000.0000004901</v>
      </c>
      <c r="G965" s="141">
        <v>1296000.0000001099</v>
      </c>
    </row>
    <row r="966" spans="1:7">
      <c r="A966" s="247" t="s">
        <v>2417</v>
      </c>
    </row>
    <row r="967" spans="1:7" ht="10.8" thickBot="1">
      <c r="A967" s="250" t="s">
        <v>2418</v>
      </c>
    </row>
    <row r="968" spans="1:7">
      <c r="A968" s="247" t="s">
        <v>2419</v>
      </c>
      <c r="D968" s="141">
        <v>166771543.226859</v>
      </c>
      <c r="E968" s="141">
        <v>183902399.412159</v>
      </c>
      <c r="F968" s="141">
        <v>188741221.37745899</v>
      </c>
      <c r="G968" s="141">
        <v>192393766.44870001</v>
      </c>
    </row>
    <row r="969" spans="1:7">
      <c r="A969" s="247" t="s">
        <v>2420</v>
      </c>
      <c r="D969" s="141">
        <v>52239073.421599999</v>
      </c>
      <c r="E969" s="141">
        <v>43416810.418099999</v>
      </c>
      <c r="F969" s="141">
        <v>44539487.774599999</v>
      </c>
      <c r="G969" s="141">
        <v>45079228.051100001</v>
      </c>
    </row>
    <row r="970" spans="1:7">
      <c r="A970" s="247" t="s">
        <v>2421</v>
      </c>
      <c r="D970" s="141">
        <v>154649129.81659999</v>
      </c>
      <c r="E970" s="141">
        <v>158364060.82214001</v>
      </c>
      <c r="F970" s="141">
        <v>159072316.37543401</v>
      </c>
      <c r="G970" s="141">
        <v>163901845.42479801</v>
      </c>
    </row>
    <row r="971" spans="1:7">
      <c r="A971" s="247" t="s">
        <v>2422</v>
      </c>
      <c r="D971" s="141">
        <v>0</v>
      </c>
      <c r="E971" s="141">
        <v>0</v>
      </c>
      <c r="F971" s="141">
        <v>0</v>
      </c>
      <c r="G971" s="141">
        <v>0</v>
      </c>
    </row>
    <row r="972" spans="1:7">
      <c r="A972" s="247" t="s">
        <v>2423</v>
      </c>
      <c r="D972" s="141">
        <v>82363859.799955398</v>
      </c>
      <c r="E972" s="141">
        <v>86303596.600156307</v>
      </c>
      <c r="F972" s="141">
        <v>90177370.557385594</v>
      </c>
      <c r="G972" s="141">
        <v>94306043.883698404</v>
      </c>
    </row>
    <row r="973" spans="1:7">
      <c r="A973" s="247" t="s">
        <v>2424</v>
      </c>
      <c r="D973" s="141">
        <v>3848324.1928445399</v>
      </c>
      <c r="E973" s="141">
        <v>4978321.5592956301</v>
      </c>
      <c r="F973" s="141">
        <v>4228622.0344103603</v>
      </c>
      <c r="G973" s="141">
        <v>4351132.1093136901</v>
      </c>
    </row>
    <row r="974" spans="1:7">
      <c r="A974" s="247" t="s">
        <v>2425</v>
      </c>
      <c r="D974" s="141">
        <v>16151903.029999999</v>
      </c>
      <c r="E974" s="141">
        <v>13005597.5439176</v>
      </c>
      <c r="F974" s="141">
        <v>12512171.5048918</v>
      </c>
      <c r="G974" s="141">
        <v>13421092.9881343</v>
      </c>
    </row>
    <row r="975" spans="1:7">
      <c r="A975" s="247" t="s">
        <v>2426</v>
      </c>
      <c r="D975" s="141">
        <v>0</v>
      </c>
      <c r="E975" s="141">
        <v>0</v>
      </c>
      <c r="F975" s="141">
        <v>0</v>
      </c>
      <c r="G975" s="141">
        <v>0</v>
      </c>
    </row>
    <row r="976" spans="1:7">
      <c r="A976" s="247" t="s">
        <v>2427</v>
      </c>
      <c r="D976" s="141">
        <v>309899282.77509999</v>
      </c>
      <c r="E976" s="141">
        <v>214794559.10307601</v>
      </c>
      <c r="F976" s="141">
        <v>230697623.77136701</v>
      </c>
      <c r="G976" s="141">
        <v>256792239.42372</v>
      </c>
    </row>
    <row r="977" spans="1:7">
      <c r="A977" s="247" t="s">
        <v>2428</v>
      </c>
      <c r="D977" s="141">
        <v>785923116.262959</v>
      </c>
      <c r="E977" s="141">
        <v>704765345.45884597</v>
      </c>
      <c r="F977" s="141">
        <v>729968813.39555001</v>
      </c>
      <c r="G977" s="141">
        <v>770245348.32946599</v>
      </c>
    </row>
    <row r="978" spans="1:7">
      <c r="A978" s="247" t="s">
        <v>2429</v>
      </c>
      <c r="D978" s="141">
        <v>3239876194.8515401</v>
      </c>
      <c r="E978" s="141">
        <v>2201593835.9798598</v>
      </c>
      <c r="F978" s="141">
        <v>2052243878.75337</v>
      </c>
      <c r="G978" s="141">
        <v>1955111868.29561</v>
      </c>
    </row>
    <row r="979" spans="1:7">
      <c r="A979" s="247" t="s">
        <v>2430</v>
      </c>
      <c r="D979" s="141">
        <v>4025799311.1145</v>
      </c>
      <c r="E979" s="141">
        <v>2906359181.4387002</v>
      </c>
      <c r="F979" s="141">
        <v>2782212692.1489201</v>
      </c>
      <c r="G979" s="141">
        <v>2725357216.6250701</v>
      </c>
    </row>
    <row r="980" spans="1:7">
      <c r="A980" s="247" t="s">
        <v>2431</v>
      </c>
      <c r="D980" s="141">
        <v>0</v>
      </c>
      <c r="E980" s="141">
        <v>-2.6193447411060301E-7</v>
      </c>
      <c r="F980" s="141">
        <v>-8.7311491370201098E-8</v>
      </c>
      <c r="G980" s="141">
        <v>-1.7462298274040201E-7</v>
      </c>
    </row>
    <row r="981" spans="1:7">
      <c r="A981" s="247" t="s">
        <v>2432</v>
      </c>
    </row>
    <row r="982" spans="1:7">
      <c r="A982" s="247" t="s">
        <v>2433</v>
      </c>
      <c r="D982" s="141">
        <v>13455041997.715401</v>
      </c>
      <c r="E982" s="141">
        <v>9812315216.7125206</v>
      </c>
      <c r="F982" s="141">
        <v>10120454513.956301</v>
      </c>
      <c r="G982" s="141">
        <v>10561877217.312599</v>
      </c>
    </row>
    <row r="983" spans="1:7">
      <c r="A983" s="247" t="s">
        <v>2434</v>
      </c>
      <c r="D983" s="141">
        <v>13455041997.715401</v>
      </c>
      <c r="E983" s="141">
        <v>9812315216.7125206</v>
      </c>
      <c r="F983" s="141">
        <v>10120454513.956301</v>
      </c>
      <c r="G983" s="141">
        <v>10561877217.312599</v>
      </c>
    </row>
    <row r="984" spans="1:7" ht="10.8" thickBot="1">
      <c r="A984" s="250" t="s">
        <v>2435</v>
      </c>
    </row>
    <row r="985" spans="1:7">
      <c r="A985" s="247" t="s">
        <v>2436</v>
      </c>
      <c r="D985" s="141">
        <v>924907536.22064996</v>
      </c>
      <c r="E985" s="141">
        <v>1106649935.8373101</v>
      </c>
      <c r="F985" s="141">
        <v>1182205846.74283</v>
      </c>
      <c r="G985" s="141">
        <v>1231105042.7261701</v>
      </c>
    </row>
    <row r="986" spans="1:7">
      <c r="A986" s="247" t="s">
        <v>2437</v>
      </c>
      <c r="D986" s="141">
        <v>917669697.29318297</v>
      </c>
      <c r="E986" s="141">
        <v>1098775227.4509399</v>
      </c>
      <c r="F986" s="141">
        <v>1174517737.7625999</v>
      </c>
      <c r="G986" s="141">
        <v>1223571951.2725101</v>
      </c>
    </row>
    <row r="987" spans="1:7">
      <c r="A987" s="247" t="s">
        <v>2438</v>
      </c>
      <c r="D987" s="141">
        <v>0</v>
      </c>
      <c r="E987" s="141">
        <v>0</v>
      </c>
      <c r="F987" s="141">
        <v>0</v>
      </c>
      <c r="G987" s="141">
        <v>0</v>
      </c>
    </row>
    <row r="988" spans="1:7">
      <c r="A988" s="247" t="s">
        <v>2439</v>
      </c>
      <c r="D988" s="141">
        <v>839459.81999999797</v>
      </c>
      <c r="E988" s="141">
        <v>839459.81999999797</v>
      </c>
      <c r="F988" s="141">
        <v>809889.55469177896</v>
      </c>
      <c r="G988" s="141">
        <v>809889.55469177896</v>
      </c>
    </row>
    <row r="989" spans="1:7">
      <c r="A989" s="247" t="s">
        <v>2440</v>
      </c>
      <c r="D989" s="141">
        <v>0</v>
      </c>
      <c r="E989" s="141">
        <v>0</v>
      </c>
      <c r="F989" s="141">
        <v>0</v>
      </c>
      <c r="G989" s="141">
        <v>0</v>
      </c>
    </row>
    <row r="990" spans="1:7">
      <c r="A990" s="247" t="s">
        <v>2441</v>
      </c>
      <c r="D990" s="141">
        <v>0</v>
      </c>
      <c r="E990" s="141">
        <v>0</v>
      </c>
      <c r="F990" s="141">
        <v>0</v>
      </c>
      <c r="G990" s="141">
        <v>0</v>
      </c>
    </row>
    <row r="991" spans="1:7">
      <c r="A991" s="247" t="s">
        <v>2442</v>
      </c>
      <c r="D991" s="141">
        <v>0</v>
      </c>
      <c r="E991" s="141">
        <v>0</v>
      </c>
      <c r="F991" s="141">
        <v>0</v>
      </c>
      <c r="G991" s="141">
        <v>0</v>
      </c>
    </row>
    <row r="992" spans="1:7">
      <c r="A992" s="247" t="s">
        <v>2443</v>
      </c>
      <c r="D992" s="141">
        <v>-6398379.1074665701</v>
      </c>
      <c r="E992" s="141">
        <v>-7035248.5663671596</v>
      </c>
      <c r="F992" s="141">
        <v>-6878219.4255346097</v>
      </c>
      <c r="G992" s="141">
        <v>-6723201.8989610802</v>
      </c>
    </row>
    <row r="993" spans="1:7">
      <c r="A993" s="247" t="s">
        <v>2444</v>
      </c>
    </row>
    <row r="994" spans="1:7" ht="10.8" thickBot="1">
      <c r="A994" s="250" t="s">
        <v>2445</v>
      </c>
    </row>
    <row r="995" spans="1:7">
      <c r="A995" s="247" t="s">
        <v>2446</v>
      </c>
      <c r="D995" s="141">
        <v>532022457.96195501</v>
      </c>
      <c r="E995" s="141">
        <v>497019540.61687797</v>
      </c>
      <c r="F995" s="141">
        <v>518106485.40593398</v>
      </c>
      <c r="G995" s="141">
        <v>532787717.02164</v>
      </c>
    </row>
    <row r="996" spans="1:7">
      <c r="A996" s="247" t="s">
        <v>2447</v>
      </c>
      <c r="D996" s="141">
        <v>530466463.513955</v>
      </c>
      <c r="E996" s="141">
        <v>495463546.16887802</v>
      </c>
      <c r="F996" s="141">
        <v>516550490.95793402</v>
      </c>
      <c r="G996" s="141">
        <v>531231722.57363999</v>
      </c>
    </row>
    <row r="997" spans="1:7">
      <c r="A997" s="247" t="s">
        <v>2448</v>
      </c>
      <c r="D997" s="141">
        <v>1555994.4479999901</v>
      </c>
      <c r="E997" s="141">
        <v>1555994.44799991</v>
      </c>
      <c r="F997" s="141">
        <v>1555994.44799993</v>
      </c>
      <c r="G997" s="141">
        <v>1555994.44799993</v>
      </c>
    </row>
    <row r="998" spans="1:7">
      <c r="A998" s="247" t="s">
        <v>2449</v>
      </c>
      <c r="D998" s="141">
        <v>0</v>
      </c>
      <c r="E998" s="141">
        <v>0</v>
      </c>
      <c r="F998" s="141">
        <v>0</v>
      </c>
      <c r="G998" s="141">
        <v>0</v>
      </c>
    </row>
    <row r="999" spans="1:7">
      <c r="A999" s="247" t="s">
        <v>2450</v>
      </c>
      <c r="D999" s="141">
        <v>159260017.71160299</v>
      </c>
      <c r="E999" s="141">
        <v>133796096.68973599</v>
      </c>
      <c r="F999" s="141">
        <v>132498539.098269</v>
      </c>
      <c r="G999" s="141">
        <v>131923829.785119</v>
      </c>
    </row>
    <row r="1000" spans="1:7">
      <c r="A1000" s="247" t="s">
        <v>2451</v>
      </c>
      <c r="D1000" s="141">
        <v>159260017.71160299</v>
      </c>
      <c r="E1000" s="141">
        <v>133796096.68973599</v>
      </c>
      <c r="F1000" s="141">
        <v>132498539.098269</v>
      </c>
      <c r="G1000" s="141">
        <v>131923829.785119</v>
      </c>
    </row>
    <row r="1001" spans="1:7">
      <c r="A1001" s="247" t="s">
        <v>2452</v>
      </c>
      <c r="D1001" s="141">
        <v>18498461.022</v>
      </c>
      <c r="E1001" s="141">
        <v>18671933.375999302</v>
      </c>
      <c r="F1001" s="141">
        <v>18671933.375999101</v>
      </c>
      <c r="G1001" s="141">
        <v>18671933.375999201</v>
      </c>
    </row>
    <row r="1002" spans="1:7">
      <c r="A1002" s="247" t="s">
        <v>2453</v>
      </c>
    </row>
    <row r="1003" spans="1:7" ht="10.8" thickBot="1">
      <c r="A1003" s="248" t="s">
        <v>2454</v>
      </c>
    </row>
    <row r="1004" spans="1:7" ht="10.8" thickBot="1">
      <c r="A1004" s="250" t="s">
        <v>2455</v>
      </c>
    </row>
    <row r="1005" spans="1:7">
      <c r="A1005" s="247" t="s">
        <v>2456</v>
      </c>
      <c r="D1005" s="141">
        <v>400431576.57352602</v>
      </c>
      <c r="E1005" s="141">
        <v>438298127.85764402</v>
      </c>
      <c r="F1005" s="141">
        <v>471645726.66822302</v>
      </c>
      <c r="G1005" s="141">
        <v>501893465.12818998</v>
      </c>
    </row>
    <row r="1006" spans="1:7">
      <c r="A1006" s="247" t="s">
        <v>2457</v>
      </c>
      <c r="D1006" s="141">
        <v>7521310.3875415605</v>
      </c>
      <c r="E1006" s="141">
        <v>7649088.1653193301</v>
      </c>
      <c r="F1006" s="141">
        <v>7747295.6777889002</v>
      </c>
      <c r="G1006" s="141">
        <v>6880888.5638140999</v>
      </c>
    </row>
    <row r="1007" spans="1:7">
      <c r="A1007" s="247" t="s">
        <v>2458</v>
      </c>
      <c r="D1007" s="141">
        <v>407952886.96106797</v>
      </c>
      <c r="E1007" s="141">
        <v>445947216.02296299</v>
      </c>
      <c r="F1007" s="141">
        <v>479393022.346012</v>
      </c>
      <c r="G1007" s="141">
        <v>508774353.69200402</v>
      </c>
    </row>
    <row r="1008" spans="1:7">
      <c r="A1008" s="247" t="s">
        <v>2459</v>
      </c>
    </row>
    <row r="1009" spans="1:7" ht="10.8" thickBot="1">
      <c r="A1009" s="250" t="s">
        <v>2460</v>
      </c>
    </row>
    <row r="1010" spans="1:7">
      <c r="A1010" s="247" t="s">
        <v>2461</v>
      </c>
      <c r="D1010" s="141">
        <v>15521800.339323699</v>
      </c>
      <c r="E1010" s="141">
        <v>3339109.5481838598</v>
      </c>
      <c r="F1010" s="141">
        <v>4890276.8541369904</v>
      </c>
      <c r="G1010" s="141">
        <v>14497944.989264701</v>
      </c>
    </row>
    <row r="1011" spans="1:7">
      <c r="A1011" s="247" t="s">
        <v>2462</v>
      </c>
    </row>
    <row r="1012" spans="1:7" ht="10.8" thickBot="1">
      <c r="A1012" s="250" t="s">
        <v>2463</v>
      </c>
    </row>
    <row r="1013" spans="1:7">
      <c r="A1013" s="247" t="s">
        <v>2464</v>
      </c>
      <c r="D1013" s="141">
        <v>4528076.30503798</v>
      </c>
      <c r="E1013" s="141">
        <v>4528076.30503798</v>
      </c>
      <c r="F1013" s="141">
        <v>4528076.30503798</v>
      </c>
      <c r="G1013" s="141">
        <v>4528076.30503798</v>
      </c>
    </row>
    <row r="1014" spans="1:7">
      <c r="A1014" s="247" t="s">
        <v>2465</v>
      </c>
    </row>
    <row r="1015" spans="1:7">
      <c r="A1015" s="247" t="s">
        <v>2466</v>
      </c>
      <c r="D1015" s="141">
        <v>428002763.60542899</v>
      </c>
      <c r="E1015" s="141">
        <v>453814401.876185</v>
      </c>
      <c r="F1015" s="141">
        <v>488811375.50518698</v>
      </c>
      <c r="G1015" s="141">
        <v>527800374.98630702</v>
      </c>
    </row>
    <row r="1016" spans="1:7">
      <c r="A1016" s="247" t="s">
        <v>2467</v>
      </c>
    </row>
    <row r="1017" spans="1:7" ht="10.8" thickBot="1">
      <c r="A1017" s="250" t="s">
        <v>2468</v>
      </c>
    </row>
    <row r="1018" spans="1:7">
      <c r="A1018" s="247" t="s">
        <v>2469</v>
      </c>
      <c r="D1018" s="141">
        <v>0</v>
      </c>
      <c r="E1018" s="141">
        <v>0</v>
      </c>
      <c r="F1018" s="141">
        <v>0</v>
      </c>
      <c r="G1018" s="141">
        <v>0</v>
      </c>
    </row>
    <row r="1019" spans="1:7">
      <c r="A1019" s="247" t="s">
        <v>2470</v>
      </c>
      <c r="D1019" s="141">
        <v>0</v>
      </c>
      <c r="E1019" s="141">
        <v>0</v>
      </c>
      <c r="F1019" s="141">
        <v>0</v>
      </c>
      <c r="G1019" s="141">
        <v>0</v>
      </c>
    </row>
    <row r="1020" spans="1:7">
      <c r="A1020" s="247" t="s">
        <v>2471</v>
      </c>
      <c r="D1020" s="141">
        <v>0</v>
      </c>
      <c r="E1020" s="141">
        <v>0</v>
      </c>
      <c r="F1020" s="141">
        <v>0</v>
      </c>
      <c r="G1020" s="141">
        <v>0</v>
      </c>
    </row>
    <row r="1021" spans="1:7">
      <c r="A1021" s="247" t="s">
        <v>2472</v>
      </c>
      <c r="D1021" s="141">
        <v>3703869.53017285</v>
      </c>
      <c r="E1021" s="141">
        <v>3405047.80983824</v>
      </c>
      <c r="F1021" s="141">
        <v>3917849.4676867798</v>
      </c>
      <c r="G1021" s="141">
        <v>4300914.3228233</v>
      </c>
    </row>
    <row r="1022" spans="1:7">
      <c r="A1022" s="247" t="s">
        <v>2473</v>
      </c>
      <c r="D1022" s="141">
        <v>1358352</v>
      </c>
      <c r="E1022" s="141">
        <v>1358352</v>
      </c>
      <c r="F1022" s="141">
        <v>1358352</v>
      </c>
      <c r="G1022" s="141">
        <v>1358352</v>
      </c>
    </row>
    <row r="1023" spans="1:7">
      <c r="A1023" s="247" t="s">
        <v>2474</v>
      </c>
      <c r="D1023" s="141">
        <v>0</v>
      </c>
      <c r="E1023" s="141">
        <v>0</v>
      </c>
      <c r="F1023" s="141">
        <v>0</v>
      </c>
      <c r="G1023" s="141">
        <v>0</v>
      </c>
    </row>
    <row r="1024" spans="1:7">
      <c r="A1024" s="247" t="s">
        <v>2475</v>
      </c>
      <c r="D1024" s="141">
        <v>0</v>
      </c>
      <c r="E1024" s="141">
        <v>0</v>
      </c>
      <c r="F1024" s="141">
        <v>0</v>
      </c>
      <c r="G1024" s="141">
        <v>0</v>
      </c>
    </row>
    <row r="1025" spans="1:7">
      <c r="A1025" s="247" t="s">
        <v>2476</v>
      </c>
      <c r="D1025" s="141">
        <v>5062221.53017285</v>
      </c>
      <c r="E1025" s="141">
        <v>4763399.80983824</v>
      </c>
      <c r="F1025" s="141">
        <v>5276201.4676867798</v>
      </c>
      <c r="G1025" s="141">
        <v>5659266.3228233</v>
      </c>
    </row>
    <row r="1026" spans="1:7">
      <c r="A1026" s="247" t="s">
        <v>2477</v>
      </c>
      <c r="D1026" s="141">
        <v>-5251745.5700692497</v>
      </c>
      <c r="E1026" s="141">
        <v>-2138287.33204281</v>
      </c>
      <c r="F1026" s="141">
        <v>-1142628.8393912499</v>
      </c>
      <c r="G1026" s="141">
        <v>-953581.09814812604</v>
      </c>
    </row>
    <row r="1027" spans="1:7">
      <c r="A1027" s="247" t="s">
        <v>2478</v>
      </c>
      <c r="D1027" s="141">
        <v>-189524.03989639701</v>
      </c>
      <c r="E1027" s="141">
        <v>2625112.47779543</v>
      </c>
      <c r="F1027" s="141">
        <v>4133572.6282955199</v>
      </c>
      <c r="G1027" s="141">
        <v>4705685.2246751701</v>
      </c>
    </row>
    <row r="1028" spans="1:7" s="144" customFormat="1">
      <c r="A1028" s="247" t="s">
        <v>852</v>
      </c>
      <c r="B1028" s="141"/>
      <c r="C1028" s="141"/>
      <c r="D1028" s="141"/>
      <c r="E1028" s="141"/>
      <c r="F1028" s="141"/>
      <c r="G1028" s="141"/>
    </row>
    <row r="1029" spans="1:7">
      <c r="A1029" s="249" t="s">
        <v>2479</v>
      </c>
      <c r="D1029" s="141">
        <v>427322663.63222897</v>
      </c>
      <c r="E1029" s="141">
        <v>455725133.13418698</v>
      </c>
      <c r="F1029" s="141">
        <v>491917702.68591499</v>
      </c>
      <c r="G1029" s="141">
        <v>531147241.38014799</v>
      </c>
    </row>
    <row r="1030" spans="1:7">
      <c r="A1030" s="249" t="s">
        <v>2480</v>
      </c>
      <c r="D1030" s="141">
        <v>426898069.18562901</v>
      </c>
      <c r="E1030" s="141">
        <v>455725133.13418698</v>
      </c>
      <c r="F1030" s="141">
        <v>491917702.68591499</v>
      </c>
      <c r="G1030" s="141">
        <v>531147241.38014799</v>
      </c>
    </row>
    <row r="1031" spans="1:7">
      <c r="A1031" s="247" t="s">
        <v>2481</v>
      </c>
      <c r="D1031" s="141">
        <v>424594.44659992697</v>
      </c>
      <c r="E1031" s="141">
        <v>-5.8207660913467401E-8</v>
      </c>
      <c r="F1031" s="141">
        <v>-5.0931703299283902E-8</v>
      </c>
      <c r="G1031" s="141">
        <v>-3.6379788070917103E-8</v>
      </c>
    </row>
    <row r="1032" spans="1:7" s="144" customFormat="1">
      <c r="A1032" s="247" t="s">
        <v>853</v>
      </c>
      <c r="B1032" s="141"/>
      <c r="C1032" s="141"/>
      <c r="D1032" s="141"/>
      <c r="E1032" s="141"/>
      <c r="F1032" s="141"/>
      <c r="G1032" s="141"/>
    </row>
    <row r="1033" spans="1:7" s="144" customFormat="1">
      <c r="A1033" s="247" t="s">
        <v>2482</v>
      </c>
      <c r="B1033" s="141"/>
      <c r="C1033" s="141"/>
      <c r="D1033" s="141"/>
      <c r="E1033" s="141"/>
      <c r="F1033" s="141"/>
      <c r="G1033" s="141"/>
    </row>
    <row r="1034" spans="1:7" s="144" customFormat="1">
      <c r="A1034" s="247" t="s">
        <v>2483</v>
      </c>
      <c r="B1034" s="141"/>
      <c r="C1034" s="141"/>
      <c r="D1034" s="141">
        <v>0</v>
      </c>
      <c r="E1034" s="141">
        <v>-285282.83990490797</v>
      </c>
      <c r="F1034" s="141">
        <v>-506011.07936492201</v>
      </c>
      <c r="G1034" s="141">
        <v>-523212.42866415798</v>
      </c>
    </row>
    <row r="1035" spans="1:7">
      <c r="A1035" s="251" t="s">
        <v>2484</v>
      </c>
      <c r="B1035" s="144"/>
      <c r="C1035" s="144"/>
      <c r="D1035" s="144"/>
      <c r="E1035" s="144"/>
      <c r="F1035" s="144"/>
      <c r="G1035" s="144"/>
    </row>
    <row r="1036" spans="1:7">
      <c r="A1036" s="247" t="s">
        <v>2485</v>
      </c>
      <c r="D1036" s="141">
        <v>0</v>
      </c>
      <c r="E1036" s="141">
        <v>0</v>
      </c>
      <c r="F1036" s="141">
        <v>0</v>
      </c>
      <c r="G1036" s="141">
        <v>0</v>
      </c>
    </row>
    <row r="1037" spans="1:7">
      <c r="A1037" s="247" t="s">
        <v>2486</v>
      </c>
      <c r="D1037" s="141">
        <v>-116353894.90483899</v>
      </c>
      <c r="E1037" s="141">
        <v>92576766.217387795</v>
      </c>
      <c r="F1037" s="141">
        <v>61756423.949294999</v>
      </c>
      <c r="G1037" s="141">
        <v>126212226.12306499</v>
      </c>
    </row>
    <row r="1038" spans="1:7">
      <c r="A1038" s="247" t="s">
        <v>2487</v>
      </c>
    </row>
    <row r="1039" spans="1:7">
      <c r="A1039" s="252" t="s">
        <v>2488</v>
      </c>
      <c r="B1039" s="144"/>
      <c r="C1039" s="144"/>
      <c r="D1039" s="144">
        <v>1.1378955901597301</v>
      </c>
      <c r="E1039" s="144">
        <v>0.28912529030881201</v>
      </c>
      <c r="F1039" s="144">
        <v>0.253035068742821</v>
      </c>
      <c r="G1039" s="144">
        <v>-0.17063910856284201</v>
      </c>
    </row>
    <row r="1040" spans="1:7">
      <c r="A1040" s="252" t="s">
        <v>2489</v>
      </c>
      <c r="B1040" s="144"/>
      <c r="C1040" s="144"/>
      <c r="D1040" s="144">
        <v>-0.13789559015973499</v>
      </c>
      <c r="E1040" s="144">
        <v>0.71087470969118705</v>
      </c>
      <c r="F1040" s="144">
        <v>0.746964931257178</v>
      </c>
      <c r="G1040" s="144">
        <v>1.17063910856284</v>
      </c>
    </row>
    <row r="1041" spans="1:7">
      <c r="A1041" s="252" t="s">
        <v>2490</v>
      </c>
      <c r="B1041" s="144"/>
      <c r="C1041" s="144"/>
      <c r="D1041" s="144">
        <v>0.25345000000000001</v>
      </c>
      <c r="E1041" s="144">
        <v>0.25345000000000001</v>
      </c>
      <c r="F1041" s="144">
        <v>0.25345000000000001</v>
      </c>
      <c r="G1041" s="144">
        <v>0.25345000000000001</v>
      </c>
    </row>
    <row r="1042" spans="1:7">
      <c r="A1042" s="247" t="s">
        <v>2491</v>
      </c>
      <c r="D1042" s="141">
        <v>12000</v>
      </c>
      <c r="E1042" s="141">
        <v>12000</v>
      </c>
      <c r="F1042" s="141">
        <v>12000</v>
      </c>
      <c r="G1042" s="141">
        <v>12000</v>
      </c>
    </row>
    <row r="1043" spans="1:7">
      <c r="A1043" s="247" t="s">
        <v>2492</v>
      </c>
    </row>
    <row r="1044" spans="1:7">
      <c r="A1044" s="247" t="s">
        <v>2493</v>
      </c>
      <c r="D1044" s="141">
        <v>392144065.27747798</v>
      </c>
      <c r="E1044" s="141">
        <v>162268103.86958599</v>
      </c>
      <c r="F1044" s="141">
        <v>12596870.614257</v>
      </c>
      <c r="G1044" s="141">
        <v>23343813.508597501</v>
      </c>
    </row>
    <row r="1045" spans="1:7">
      <c r="A1045" s="247" t="s">
        <v>2494</v>
      </c>
      <c r="D1045" s="141">
        <v>-108045293.61579999</v>
      </c>
      <c r="E1045" s="141">
        <v>86297654.601637602</v>
      </c>
      <c r="F1045" s="141">
        <v>226371355.70615199</v>
      </c>
      <c r="G1045" s="141">
        <v>202888375.50337899</v>
      </c>
    </row>
    <row r="1046" spans="1:7">
      <c r="A1046" s="247" t="s">
        <v>2495</v>
      </c>
      <c r="D1046" s="141">
        <v>0</v>
      </c>
      <c r="E1046" s="141">
        <v>0</v>
      </c>
      <c r="F1046" s="141">
        <v>0</v>
      </c>
      <c r="G1046" s="141">
        <v>0</v>
      </c>
    </row>
    <row r="1047" spans="1:7">
      <c r="A1047" s="247" t="s">
        <v>2496</v>
      </c>
      <c r="D1047" s="141">
        <v>0</v>
      </c>
      <c r="E1047" s="141">
        <v>0</v>
      </c>
      <c r="F1047" s="141">
        <v>0</v>
      </c>
      <c r="G1047" s="141">
        <v>0</v>
      </c>
    </row>
    <row r="1048" spans="1:7">
      <c r="A1048" s="247" t="s">
        <v>2497</v>
      </c>
      <c r="D1048" s="141">
        <v>0</v>
      </c>
      <c r="E1048" s="141">
        <v>0</v>
      </c>
      <c r="F1048" s="141">
        <v>0</v>
      </c>
      <c r="G1048" s="141">
        <v>0</v>
      </c>
    </row>
    <row r="1049" spans="1:7">
      <c r="A1049" s="247" t="s">
        <v>2498</v>
      </c>
      <c r="D1049" s="141">
        <v>0</v>
      </c>
      <c r="E1049" s="141">
        <v>0</v>
      </c>
      <c r="F1049" s="141">
        <v>0</v>
      </c>
      <c r="G1049" s="141">
        <v>0</v>
      </c>
    </row>
    <row r="1050" spans="1:7">
      <c r="A1050" s="247" t="s">
        <v>2499</v>
      </c>
      <c r="D1050" s="141">
        <v>0</v>
      </c>
      <c r="E1050" s="141">
        <v>0</v>
      </c>
      <c r="F1050" s="141">
        <v>0</v>
      </c>
      <c r="G1050" s="141">
        <v>0</v>
      </c>
    </row>
    <row r="1051" spans="1:7">
      <c r="A1051" s="247" t="s">
        <v>2500</v>
      </c>
      <c r="D1051" s="141">
        <v>0</v>
      </c>
      <c r="E1051" s="141">
        <v>0</v>
      </c>
      <c r="F1051" s="141">
        <v>0</v>
      </c>
      <c r="G1051" s="141">
        <v>0</v>
      </c>
    </row>
    <row r="1052" spans="1:7">
      <c r="A1052" s="247" t="s">
        <v>2501</v>
      </c>
      <c r="D1052" s="141">
        <v>0</v>
      </c>
      <c r="E1052" s="141">
        <v>0</v>
      </c>
      <c r="F1052" s="141">
        <v>0</v>
      </c>
      <c r="G1052" s="141">
        <v>0</v>
      </c>
    </row>
    <row r="1053" spans="1:7">
      <c r="A1053" s="247" t="s">
        <v>2502</v>
      </c>
      <c r="D1053" s="141">
        <v>0</v>
      </c>
      <c r="E1053" s="141">
        <v>0</v>
      </c>
      <c r="F1053" s="141">
        <v>0</v>
      </c>
      <c r="G1053" s="141">
        <v>0</v>
      </c>
    </row>
    <row r="1054" spans="1:7">
      <c r="A1054" s="247" t="s">
        <v>2503</v>
      </c>
    </row>
    <row r="1055" spans="1:7" s="144" customFormat="1">
      <c r="A1055" s="247" t="s">
        <v>2504</v>
      </c>
      <c r="B1055" s="141"/>
      <c r="C1055" s="141"/>
      <c r="D1055" s="141">
        <v>-24007011.999999899</v>
      </c>
      <c r="E1055" s="141">
        <v>-23216143</v>
      </c>
      <c r="F1055" s="141">
        <v>-23364960</v>
      </c>
      <c r="G1055" s="141">
        <v>-23758017</v>
      </c>
    </row>
    <row r="1056" spans="1:7" s="144" customFormat="1">
      <c r="A1056" s="247" t="s">
        <v>2505</v>
      </c>
      <c r="B1056" s="141"/>
      <c r="C1056" s="141"/>
      <c r="D1056" s="141"/>
      <c r="E1056" s="141"/>
      <c r="F1056" s="141"/>
      <c r="G1056" s="141"/>
    </row>
    <row r="1057" spans="1:7" s="144" customFormat="1">
      <c r="A1057" s="247" t="s">
        <v>2506</v>
      </c>
      <c r="B1057" s="141"/>
      <c r="C1057" s="141"/>
      <c r="D1057" s="141">
        <v>-55223280.899999902</v>
      </c>
      <c r="E1057" s="141">
        <v>-64562864.399999999</v>
      </c>
      <c r="F1057" s="141">
        <v>-95934285.899999902</v>
      </c>
      <c r="G1057" s="141">
        <v>-117008217.90000001</v>
      </c>
    </row>
    <row r="1058" spans="1:7">
      <c r="A1058" s="247" t="s">
        <v>2507</v>
      </c>
    </row>
    <row r="1059" spans="1:7">
      <c r="A1059" s="247" t="s">
        <v>2508</v>
      </c>
      <c r="D1059" s="141">
        <v>46166534.858851597</v>
      </c>
      <c r="E1059" s="141">
        <v>75307583.747356504</v>
      </c>
      <c r="F1059" s="141">
        <v>-62788308.548098601</v>
      </c>
      <c r="G1059" s="141">
        <v>47804589.1941844</v>
      </c>
    </row>
    <row r="1060" spans="1:7">
      <c r="A1060" s="247" t="s">
        <v>2509</v>
      </c>
      <c r="D1060" s="141">
        <v>8308601.2890391797</v>
      </c>
      <c r="E1060" s="141">
        <v>-6279111.6157501899</v>
      </c>
      <c r="F1060" s="141">
        <v>164614931.75685701</v>
      </c>
      <c r="G1060" s="141">
        <v>76676149.380314395</v>
      </c>
    </row>
    <row r="1061" spans="1:7">
      <c r="A1061" s="247" t="s">
        <v>848</v>
      </c>
    </row>
    <row r="1062" spans="1:7">
      <c r="A1062" s="252" t="s">
        <v>2510</v>
      </c>
      <c r="B1062" s="144"/>
      <c r="C1062" s="144"/>
      <c r="D1062" s="144">
        <v>0</v>
      </c>
      <c r="E1062" s="144">
        <v>0</v>
      </c>
      <c r="F1062" s="144">
        <v>0</v>
      </c>
      <c r="G1062" s="144">
        <v>0</v>
      </c>
    </row>
    <row r="1063" spans="1:7">
      <c r="A1063" s="252" t="s">
        <v>2511</v>
      </c>
      <c r="B1063" s="144"/>
      <c r="C1063" s="144"/>
      <c r="D1063" s="144">
        <v>0.25441653031684902</v>
      </c>
      <c r="E1063" s="144">
        <v>0.25469123312514302</v>
      </c>
      <c r="F1063" s="144">
        <v>0.25488442907814102</v>
      </c>
      <c r="G1063" s="144">
        <v>0.25532118771221302</v>
      </c>
    </row>
    <row r="1064" spans="1:7">
      <c r="A1064" s="252" t="s">
        <v>2512</v>
      </c>
      <c r="B1064" s="144"/>
      <c r="C1064" s="144"/>
      <c r="D1064" s="144">
        <v>0.18661544137298999</v>
      </c>
      <c r="E1064" s="144">
        <v>0.16746676951469</v>
      </c>
      <c r="F1064" s="144">
        <v>0.12945754389165001</v>
      </c>
      <c r="G1064" s="144">
        <v>9.6257393144575404E-2</v>
      </c>
    </row>
    <row r="1065" spans="1:7">
      <c r="A1065" s="247" t="s">
        <v>2513</v>
      </c>
    </row>
    <row r="1066" spans="1:7">
      <c r="A1066" s="247" t="s">
        <v>2514</v>
      </c>
    </row>
    <row r="1067" spans="1:7">
      <c r="A1067" s="247" t="s">
        <v>2515</v>
      </c>
      <c r="D1067" s="141">
        <v>0</v>
      </c>
      <c r="E1067" s="141">
        <v>0</v>
      </c>
      <c r="F1067" s="141">
        <v>0</v>
      </c>
      <c r="G1067" s="141">
        <v>0</v>
      </c>
    </row>
    <row r="1068" spans="1:7">
      <c r="A1068" s="247" t="s">
        <v>2516</v>
      </c>
      <c r="D1068" s="141">
        <v>0</v>
      </c>
      <c r="E1068" s="141">
        <v>0</v>
      </c>
      <c r="F1068" s="141">
        <v>0</v>
      </c>
      <c r="G1068" s="141">
        <v>0</v>
      </c>
    </row>
    <row r="1069" spans="1:7">
      <c r="A1069" s="247" t="s">
        <v>2517</v>
      </c>
      <c r="D1069" s="141">
        <v>0</v>
      </c>
      <c r="E1069" s="141">
        <v>0</v>
      </c>
      <c r="F1069" s="141">
        <v>0</v>
      </c>
      <c r="G1069" s="141">
        <v>0</v>
      </c>
    </row>
    <row r="1070" spans="1:7">
      <c r="A1070" s="247" t="s">
        <v>2518</v>
      </c>
      <c r="D1070" s="141">
        <v>0</v>
      </c>
      <c r="E1070" s="141">
        <v>0</v>
      </c>
      <c r="F1070" s="141">
        <v>0</v>
      </c>
      <c r="G1070" s="141">
        <v>0</v>
      </c>
    </row>
    <row r="1071" spans="1:7">
      <c r="A1071" s="247" t="s">
        <v>2519</v>
      </c>
      <c r="D1071" s="141">
        <v>0</v>
      </c>
      <c r="E1071" s="141">
        <v>0</v>
      </c>
      <c r="F1071" s="141">
        <v>0</v>
      </c>
      <c r="G1071" s="141">
        <v>0</v>
      </c>
    </row>
  </sheetData>
  <printOptions horizontalCentered="1"/>
  <pageMargins left="0.5" right="0.5" top="0.75" bottom="0.5" header="0.5" footer="0.5"/>
  <pageSetup scale="75" pageOrder="overThenDown" orientation="landscape" cellComments="asDisplayed" r:id="rId1"/>
  <headerFooter>
    <oddHeader xml:space="preserve">&amp;RDEF’s Response to OPC POD 1 (1-26)
Q7
Page &amp;P of &amp;N
</oddHeader>
    <oddFooter>&amp;R20240025-OPCPOD1-00004283</oddFooter>
  </headerFooter>
  <colBreaks count="1" manualBreakCount="1">
    <brk id="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79023-A5BA-4DA2-9C19-A72D167AA1DA}">
  <sheetPr codeName="Sheet6"/>
  <dimension ref="A1:CN699"/>
  <sheetViews>
    <sheetView tabSelected="1" topLeftCell="A12" workbookViewId="0">
      <selection activeCell="D22" sqref="D22"/>
    </sheetView>
  </sheetViews>
  <sheetFormatPr defaultColWidth="9.109375" defaultRowHeight="10.199999999999999"/>
  <cols>
    <col min="1" max="1" width="35.77734375" style="140" customWidth="1"/>
    <col min="2" max="39" width="12.44140625" style="141" hidden="1" customWidth="1"/>
    <col min="40" max="40" width="19" style="141" customWidth="1"/>
    <col min="41" max="52" width="12.44140625" style="141" hidden="1" customWidth="1"/>
    <col min="53" max="53" width="13.77734375" style="141" bestFit="1" customWidth="1"/>
    <col min="54" max="65" width="12.44140625" style="141" hidden="1" customWidth="1"/>
    <col min="66" max="66" width="12.44140625" style="141" customWidth="1"/>
    <col min="67" max="78" width="12.44140625" style="141" hidden="1" customWidth="1"/>
    <col min="79" max="79" width="12.44140625" style="141" customWidth="1"/>
    <col min="80" max="91" width="12.44140625" style="141" hidden="1" customWidth="1"/>
    <col min="92" max="92" width="12.44140625" style="141" customWidth="1"/>
    <col min="93" max="96" width="9.109375" style="141"/>
    <col min="97" max="97" width="9.6640625" style="141" bestFit="1" customWidth="1"/>
    <col min="98" max="16384" width="9.109375" style="141"/>
  </cols>
  <sheetData>
    <row r="1" spans="1:92" s="139" customFormat="1" ht="40.799999999999997">
      <c r="A1" s="155" t="s">
        <v>2521</v>
      </c>
      <c r="AW1" s="161"/>
    </row>
    <row r="2" spans="1:92" s="139" customFormat="1" ht="20.399999999999999">
      <c r="A2" s="138" t="s">
        <v>1863</v>
      </c>
      <c r="AN2" s="139" t="s">
        <v>111</v>
      </c>
      <c r="BA2" s="139" t="s">
        <v>114</v>
      </c>
      <c r="BN2" s="139" t="s">
        <v>115</v>
      </c>
      <c r="CA2" s="139" t="s">
        <v>135</v>
      </c>
      <c r="CN2" s="139" t="s">
        <v>136</v>
      </c>
    </row>
    <row r="3" spans="1:92" s="139" customFormat="1">
      <c r="A3" s="138"/>
    </row>
    <row r="4" spans="1:92">
      <c r="A4" s="140" t="s">
        <v>116</v>
      </c>
    </row>
    <row r="5" spans="1:92">
      <c r="A5" s="140" t="s">
        <v>127</v>
      </c>
    </row>
    <row r="6" spans="1:92">
      <c r="A6" s="140" t="s">
        <v>128</v>
      </c>
    </row>
    <row r="7" spans="1:92">
      <c r="A7" s="140" t="s">
        <v>129</v>
      </c>
    </row>
    <row r="8" spans="1:92">
      <c r="A8" s="140" t="s">
        <v>130</v>
      </c>
    </row>
    <row r="9" spans="1:92">
      <c r="A9" s="140" t="s">
        <v>204</v>
      </c>
      <c r="AN9" s="141">
        <v>0</v>
      </c>
      <c r="BA9" s="141">
        <v>0</v>
      </c>
      <c r="BN9" s="141">
        <v>0</v>
      </c>
      <c r="CA9" s="141">
        <v>0</v>
      </c>
      <c r="CN9" s="141">
        <v>0</v>
      </c>
    </row>
    <row r="10" spans="1:92">
      <c r="A10" s="140" t="s">
        <v>205</v>
      </c>
      <c r="AN10" s="141">
        <v>0</v>
      </c>
      <c r="BA10" s="141">
        <v>0</v>
      </c>
      <c r="BN10" s="141">
        <v>0</v>
      </c>
      <c r="CA10" s="141">
        <v>0</v>
      </c>
      <c r="CN10" s="141">
        <v>0</v>
      </c>
    </row>
    <row r="11" spans="1:92">
      <c r="A11" s="140" t="s">
        <v>206</v>
      </c>
      <c r="AN11" s="141">
        <v>0</v>
      </c>
      <c r="BA11" s="141">
        <v>0</v>
      </c>
      <c r="BN11" s="141">
        <v>0</v>
      </c>
      <c r="CA11" s="141">
        <v>0</v>
      </c>
      <c r="CN11" s="141">
        <v>0</v>
      </c>
    </row>
    <row r="12" spans="1:92">
      <c r="A12" s="140" t="s">
        <v>207</v>
      </c>
      <c r="AN12" s="141">
        <v>0</v>
      </c>
      <c r="BA12" s="141">
        <v>0</v>
      </c>
      <c r="BN12" s="141">
        <v>0</v>
      </c>
      <c r="CA12" s="141">
        <v>0</v>
      </c>
      <c r="CN12" s="141">
        <v>0</v>
      </c>
    </row>
    <row r="13" spans="1:92">
      <c r="A13" s="140" t="s">
        <v>208</v>
      </c>
      <c r="AN13" s="141">
        <v>0</v>
      </c>
      <c r="BA13" s="141">
        <v>0</v>
      </c>
      <c r="BN13" s="141">
        <v>0</v>
      </c>
      <c r="CA13" s="141">
        <v>0</v>
      </c>
      <c r="CN13" s="141">
        <v>0</v>
      </c>
    </row>
    <row r="14" spans="1:92">
      <c r="A14" s="140" t="s">
        <v>209</v>
      </c>
      <c r="AN14" s="141">
        <v>0</v>
      </c>
      <c r="BA14" s="141">
        <v>0</v>
      </c>
      <c r="BN14" s="141">
        <v>0</v>
      </c>
      <c r="CA14" s="141">
        <v>0</v>
      </c>
      <c r="CN14" s="141">
        <v>0</v>
      </c>
    </row>
    <row r="15" spans="1:92">
      <c r="A15" s="140" t="s">
        <v>210</v>
      </c>
      <c r="AN15" s="141">
        <v>0</v>
      </c>
      <c r="BA15" s="141">
        <v>0</v>
      </c>
      <c r="BN15" s="141">
        <v>0</v>
      </c>
      <c r="CA15" s="141">
        <v>0</v>
      </c>
      <c r="CN15" s="141">
        <v>0</v>
      </c>
    </row>
    <row r="16" spans="1:92">
      <c r="A16" s="140" t="s">
        <v>211</v>
      </c>
      <c r="AN16" s="141">
        <v>0</v>
      </c>
      <c r="BA16" s="141">
        <v>0</v>
      </c>
      <c r="BN16" s="141">
        <v>0</v>
      </c>
      <c r="CA16" s="141">
        <v>0</v>
      </c>
      <c r="CN16" s="141">
        <v>0</v>
      </c>
    </row>
    <row r="17" spans="1:92">
      <c r="A17" s="140" t="s">
        <v>212</v>
      </c>
      <c r="AN17" s="141">
        <v>0</v>
      </c>
      <c r="BA17" s="141">
        <v>0</v>
      </c>
      <c r="BN17" s="141">
        <v>0</v>
      </c>
      <c r="CA17" s="141">
        <v>0</v>
      </c>
      <c r="CN17" s="141">
        <v>0</v>
      </c>
    </row>
    <row r="18" spans="1:92">
      <c r="A18" s="140" t="s">
        <v>213</v>
      </c>
      <c r="AN18" s="141">
        <v>0</v>
      </c>
      <c r="BA18" s="141">
        <v>0</v>
      </c>
      <c r="BN18" s="141">
        <v>0</v>
      </c>
      <c r="CA18" s="141">
        <v>0</v>
      </c>
      <c r="CN18" s="141">
        <v>0</v>
      </c>
    </row>
    <row r="19" spans="1:92">
      <c r="A19" s="140" t="s">
        <v>214</v>
      </c>
      <c r="AN19" s="141">
        <v>0</v>
      </c>
      <c r="BA19" s="141">
        <v>0</v>
      </c>
      <c r="BN19" s="141">
        <v>0</v>
      </c>
      <c r="CA19" s="141">
        <v>0</v>
      </c>
      <c r="CN19" s="141">
        <v>0</v>
      </c>
    </row>
    <row r="20" spans="1:92">
      <c r="A20" s="140" t="s">
        <v>215</v>
      </c>
      <c r="AN20" s="141">
        <v>0</v>
      </c>
      <c r="BA20" s="141">
        <v>0</v>
      </c>
      <c r="BN20" s="141">
        <v>0</v>
      </c>
      <c r="CA20" s="141">
        <v>0</v>
      </c>
      <c r="CN20" s="141">
        <v>0</v>
      </c>
    </row>
    <row r="21" spans="1:92">
      <c r="A21" s="140" t="s">
        <v>216</v>
      </c>
      <c r="AN21" s="141">
        <v>0</v>
      </c>
      <c r="BA21" s="141">
        <v>0</v>
      </c>
      <c r="BN21" s="141">
        <v>0</v>
      </c>
      <c r="CA21" s="141">
        <v>0</v>
      </c>
      <c r="CN21" s="141">
        <v>0</v>
      </c>
    </row>
    <row r="22" spans="1:92">
      <c r="A22" s="140" t="s">
        <v>217</v>
      </c>
      <c r="AN22" s="141">
        <v>0</v>
      </c>
      <c r="BA22" s="141">
        <v>0</v>
      </c>
      <c r="BN22" s="141">
        <v>0</v>
      </c>
      <c r="CA22" s="141">
        <v>0</v>
      </c>
      <c r="CN22" s="141">
        <v>0</v>
      </c>
    </row>
    <row r="23" spans="1:92">
      <c r="A23" s="140" t="s">
        <v>218</v>
      </c>
      <c r="AN23" s="141">
        <v>0</v>
      </c>
      <c r="BA23" s="141">
        <v>0</v>
      </c>
      <c r="BN23" s="141">
        <v>0</v>
      </c>
      <c r="CA23" s="141">
        <v>0</v>
      </c>
      <c r="CN23" s="141">
        <v>0</v>
      </c>
    </row>
    <row r="24" spans="1:92">
      <c r="A24" s="140" t="s">
        <v>219</v>
      </c>
    </row>
    <row r="25" spans="1:92">
      <c r="A25" s="140" t="s">
        <v>220</v>
      </c>
    </row>
    <row r="26" spans="1:92">
      <c r="A26" s="140" t="s">
        <v>221</v>
      </c>
    </row>
    <row r="27" spans="1:92">
      <c r="A27" s="140" t="s">
        <v>222</v>
      </c>
    </row>
    <row r="28" spans="1:92">
      <c r="A28" s="140" t="s">
        <v>223</v>
      </c>
    </row>
    <row r="29" spans="1:92">
      <c r="A29" s="140" t="s">
        <v>131</v>
      </c>
    </row>
    <row r="30" spans="1:92">
      <c r="A30" s="140" t="s">
        <v>224</v>
      </c>
    </row>
    <row r="31" spans="1:92">
      <c r="A31" s="140" t="s">
        <v>225</v>
      </c>
    </row>
    <row r="32" spans="1:92">
      <c r="A32" s="140" t="s">
        <v>226</v>
      </c>
      <c r="AN32" s="141">
        <v>0</v>
      </c>
      <c r="BA32" s="141">
        <v>0</v>
      </c>
      <c r="BN32" s="141">
        <v>0</v>
      </c>
      <c r="CA32" s="141">
        <v>0</v>
      </c>
      <c r="CN32" s="141">
        <v>0</v>
      </c>
    </row>
    <row r="33" spans="1:92">
      <c r="A33" s="140" t="s">
        <v>227</v>
      </c>
      <c r="AN33" s="141">
        <v>0</v>
      </c>
      <c r="BA33" s="141">
        <v>0</v>
      </c>
      <c r="BN33" s="141">
        <v>0</v>
      </c>
      <c r="CA33" s="141">
        <v>0</v>
      </c>
      <c r="CN33" s="141">
        <v>0</v>
      </c>
    </row>
    <row r="34" spans="1:92">
      <c r="A34" s="140" t="s">
        <v>228</v>
      </c>
      <c r="AN34" s="141">
        <v>6697564.1700000698</v>
      </c>
      <c r="BA34" s="141">
        <v>6697564.1700000698</v>
      </c>
      <c r="BN34" s="141">
        <v>6697564.1700000698</v>
      </c>
      <c r="CA34" s="141">
        <v>6697564.1700000698</v>
      </c>
      <c r="CN34" s="141">
        <v>6697564.1700000698</v>
      </c>
    </row>
    <row r="35" spans="1:92">
      <c r="A35" s="140" t="s">
        <v>229</v>
      </c>
      <c r="AN35" s="141">
        <v>-144446.879999995</v>
      </c>
      <c r="BA35" s="141">
        <v>-144446.879999995</v>
      </c>
      <c r="BN35" s="141">
        <v>-144446.879999995</v>
      </c>
      <c r="CA35" s="141">
        <v>-144446.879999995</v>
      </c>
      <c r="CN35" s="141">
        <v>-144446.879999995</v>
      </c>
    </row>
    <row r="36" spans="1:92">
      <c r="A36" s="140" t="s">
        <v>230</v>
      </c>
      <c r="AN36" s="141">
        <v>0</v>
      </c>
      <c r="BA36" s="141">
        <v>0</v>
      </c>
      <c r="BN36" s="141">
        <v>0</v>
      </c>
      <c r="CA36" s="141">
        <v>0</v>
      </c>
      <c r="CN36" s="141">
        <v>0</v>
      </c>
    </row>
    <row r="37" spans="1:92">
      <c r="A37" s="140" t="s">
        <v>231</v>
      </c>
      <c r="AN37" s="141">
        <v>0</v>
      </c>
      <c r="BA37" s="141">
        <v>0</v>
      </c>
      <c r="BN37" s="141">
        <v>0</v>
      </c>
      <c r="CA37" s="141">
        <v>0</v>
      </c>
      <c r="CN37" s="141">
        <v>0</v>
      </c>
    </row>
    <row r="38" spans="1:92">
      <c r="A38" s="140" t="s">
        <v>232</v>
      </c>
      <c r="AN38" s="141">
        <v>6553117.2900000801</v>
      </c>
      <c r="BA38" s="141">
        <v>6553117.2900000801</v>
      </c>
      <c r="BN38" s="141">
        <v>6553117.2900000801</v>
      </c>
      <c r="CA38" s="141">
        <v>6553117.2900000801</v>
      </c>
      <c r="CN38" s="141">
        <v>6553117.2900000801</v>
      </c>
    </row>
    <row r="39" spans="1:92">
      <c r="A39" s="140" t="s">
        <v>233</v>
      </c>
      <c r="AN39" s="141">
        <v>0</v>
      </c>
      <c r="BA39" s="141">
        <v>0</v>
      </c>
      <c r="BN39" s="141">
        <v>0</v>
      </c>
      <c r="CA39" s="141">
        <v>0</v>
      </c>
      <c r="CN39" s="141">
        <v>0</v>
      </c>
    </row>
    <row r="40" spans="1:92">
      <c r="A40" s="140" t="s">
        <v>234</v>
      </c>
      <c r="AN40" s="141">
        <v>1362872.04</v>
      </c>
      <c r="BA40" s="141">
        <v>1362872.04</v>
      </c>
      <c r="BN40" s="141">
        <v>1362872.04</v>
      </c>
      <c r="CA40" s="141">
        <v>1362872.04</v>
      </c>
      <c r="CN40" s="141">
        <v>1362872.04</v>
      </c>
    </row>
    <row r="41" spans="1:92">
      <c r="A41" s="140" t="s">
        <v>235</v>
      </c>
      <c r="AN41" s="141">
        <v>0</v>
      </c>
      <c r="BA41" s="141">
        <v>0</v>
      </c>
      <c r="BN41" s="141">
        <v>0</v>
      </c>
      <c r="CA41" s="141">
        <v>0</v>
      </c>
      <c r="CN41" s="141">
        <v>0</v>
      </c>
    </row>
    <row r="42" spans="1:92">
      <c r="A42" s="143" t="s">
        <v>236</v>
      </c>
      <c r="AN42" s="141">
        <v>1362872.04</v>
      </c>
      <c r="BA42" s="141">
        <v>1362872.04</v>
      </c>
      <c r="BN42" s="141">
        <v>1362872.04</v>
      </c>
      <c r="CA42" s="141">
        <v>1362872.04</v>
      </c>
      <c r="CN42" s="141">
        <v>1362872.04</v>
      </c>
    </row>
    <row r="43" spans="1:92">
      <c r="A43" s="140" t="s">
        <v>237</v>
      </c>
      <c r="AN43" s="141">
        <v>18939905.02</v>
      </c>
      <c r="BA43" s="141">
        <v>18939905.02</v>
      </c>
      <c r="BN43" s="141">
        <v>18939905.02</v>
      </c>
      <c r="CA43" s="141">
        <v>18939905.02</v>
      </c>
      <c r="CN43" s="141">
        <v>18939905.02</v>
      </c>
    </row>
    <row r="44" spans="1:92">
      <c r="A44" s="140" t="s">
        <v>238</v>
      </c>
      <c r="AN44" s="141">
        <v>196687699.03999901</v>
      </c>
      <c r="BA44" s="141">
        <v>196687699.03999901</v>
      </c>
      <c r="BN44" s="141">
        <v>196687699.03999901</v>
      </c>
      <c r="CA44" s="141">
        <v>196687699.03999901</v>
      </c>
      <c r="CN44" s="141">
        <v>196687699.03999901</v>
      </c>
    </row>
    <row r="45" spans="1:92">
      <c r="A45" s="140" t="s">
        <v>239</v>
      </c>
      <c r="AN45" s="141">
        <v>0</v>
      </c>
      <c r="BA45" s="141">
        <v>0</v>
      </c>
      <c r="BN45" s="141">
        <v>0</v>
      </c>
      <c r="CA45" s="141">
        <v>0</v>
      </c>
      <c r="CN45" s="141">
        <v>0</v>
      </c>
    </row>
    <row r="46" spans="1:92">
      <c r="A46" s="140" t="s">
        <v>240</v>
      </c>
      <c r="AN46" s="141">
        <v>24950157.170000002</v>
      </c>
      <c r="BA46" s="141">
        <v>24950157.170000002</v>
      </c>
      <c r="BN46" s="141">
        <v>24950157.170000002</v>
      </c>
      <c r="CA46" s="141">
        <v>24950157.170000002</v>
      </c>
      <c r="CN46" s="141">
        <v>24950157.170000002</v>
      </c>
    </row>
    <row r="47" spans="1:92">
      <c r="A47" s="140" t="s">
        <v>241</v>
      </c>
      <c r="AN47" s="141">
        <v>43765394.359999903</v>
      </c>
      <c r="BA47" s="141">
        <v>43765394.359999903</v>
      </c>
      <c r="BN47" s="141">
        <v>43765394.359999903</v>
      </c>
      <c r="CA47" s="141">
        <v>43765394.359999903</v>
      </c>
      <c r="CN47" s="141">
        <v>43765394.359999903</v>
      </c>
    </row>
    <row r="48" spans="1:92">
      <c r="A48" s="140" t="s">
        <v>242</v>
      </c>
      <c r="AN48" s="141">
        <v>77675184.819999903</v>
      </c>
      <c r="BA48" s="141">
        <v>77675184.819999903</v>
      </c>
      <c r="BN48" s="141">
        <v>77675184.819999903</v>
      </c>
      <c r="CA48" s="141">
        <v>77675184.820000097</v>
      </c>
      <c r="CN48" s="141">
        <v>77675184.820000201</v>
      </c>
    </row>
    <row r="49" spans="1:92">
      <c r="A49" s="140" t="s">
        <v>243</v>
      </c>
      <c r="AN49" s="141">
        <v>21099551.25</v>
      </c>
      <c r="BA49" s="141">
        <v>21099551.25</v>
      </c>
      <c r="BN49" s="141">
        <v>21099551.25</v>
      </c>
      <c r="CA49" s="141">
        <v>21099551.25</v>
      </c>
      <c r="CN49" s="141">
        <v>21099551.25</v>
      </c>
    </row>
    <row r="50" spans="1:92">
      <c r="A50" s="140" t="s">
        <v>244</v>
      </c>
      <c r="AN50" s="141">
        <v>-2679992.0299999998</v>
      </c>
      <c r="BA50" s="141">
        <v>-2679992.0299999998</v>
      </c>
      <c r="BN50" s="141">
        <v>-2679992.0299999998</v>
      </c>
      <c r="CA50" s="141">
        <v>-2679992.0299999998</v>
      </c>
      <c r="CN50" s="141">
        <v>-2679992.0299999998</v>
      </c>
    </row>
    <row r="51" spans="1:92">
      <c r="A51" s="140" t="s">
        <v>245</v>
      </c>
      <c r="AN51" s="141">
        <v>0</v>
      </c>
      <c r="BA51" s="141">
        <v>0</v>
      </c>
      <c r="BN51" s="141">
        <v>0</v>
      </c>
      <c r="CA51" s="141">
        <v>0</v>
      </c>
      <c r="CN51" s="141">
        <v>0</v>
      </c>
    </row>
    <row r="52" spans="1:92">
      <c r="A52" s="140" t="s">
        <v>246</v>
      </c>
      <c r="AN52" s="141">
        <v>-19415104.27</v>
      </c>
      <c r="BA52" s="141">
        <v>-19415104.27</v>
      </c>
      <c r="BN52" s="141">
        <v>-19415104.27</v>
      </c>
      <c r="CA52" s="141">
        <v>-19415104.27</v>
      </c>
      <c r="CN52" s="141">
        <v>-19415104.27</v>
      </c>
    </row>
    <row r="53" spans="1:92">
      <c r="A53" s="140" t="s">
        <v>247</v>
      </c>
      <c r="AN53" s="141">
        <v>293033167.13999999</v>
      </c>
      <c r="BA53" s="141">
        <v>293033167.13999999</v>
      </c>
      <c r="BN53" s="141">
        <v>293033167.13999999</v>
      </c>
      <c r="CA53" s="141">
        <v>293033167.13999999</v>
      </c>
      <c r="CN53" s="141">
        <v>293033167.13999999</v>
      </c>
    </row>
    <row r="54" spans="1:92">
      <c r="A54" s="140" t="s">
        <v>248</v>
      </c>
      <c r="AN54" s="141">
        <v>1887992.9399999899</v>
      </c>
      <c r="BA54" s="141">
        <v>-84190507.060000002</v>
      </c>
      <c r="BN54" s="141">
        <v>-143097507.06</v>
      </c>
      <c r="CA54" s="141">
        <v>-187139507.05999899</v>
      </c>
      <c r="CN54" s="141">
        <v>-205659507.05999899</v>
      </c>
    </row>
    <row r="55" spans="1:92">
      <c r="A55" s="143" t="s">
        <v>249</v>
      </c>
      <c r="AN55" s="141">
        <v>655943955.43999898</v>
      </c>
      <c r="BA55" s="141">
        <v>569865455.43999898</v>
      </c>
      <c r="BN55" s="141">
        <v>510958455.43999898</v>
      </c>
      <c r="CA55" s="141">
        <v>466916455.44</v>
      </c>
      <c r="CN55" s="141">
        <v>448396455.44</v>
      </c>
    </row>
    <row r="56" spans="1:92">
      <c r="A56" s="143" t="s">
        <v>250</v>
      </c>
      <c r="AN56" s="141">
        <v>663859944.76999998</v>
      </c>
      <c r="BA56" s="141">
        <v>577781444.76999998</v>
      </c>
      <c r="BN56" s="141">
        <v>518874444.76999903</v>
      </c>
      <c r="CA56" s="141">
        <v>474832444.76999998</v>
      </c>
      <c r="CN56" s="141">
        <v>456312444.76999998</v>
      </c>
    </row>
    <row r="57" spans="1:92">
      <c r="A57" s="140" t="s">
        <v>251</v>
      </c>
    </row>
    <row r="58" spans="1:92">
      <c r="A58" s="140" t="s">
        <v>252</v>
      </c>
    </row>
    <row r="59" spans="1:92">
      <c r="A59" s="140" t="s">
        <v>253</v>
      </c>
      <c r="AN59" s="141">
        <v>-4535110.6900000004</v>
      </c>
      <c r="BA59" s="141">
        <v>-4535110.6900000004</v>
      </c>
      <c r="BN59" s="141">
        <v>-4535110.6900000004</v>
      </c>
      <c r="CA59" s="141">
        <v>-4535110.6900000004</v>
      </c>
      <c r="CN59" s="141">
        <v>-4535110.6900000004</v>
      </c>
    </row>
    <row r="60" spans="1:92">
      <c r="A60" s="140" t="s">
        <v>254</v>
      </c>
      <c r="AN60" s="141">
        <v>-1328542.8001916599</v>
      </c>
      <c r="BA60" s="141">
        <v>9130172.9073965307</v>
      </c>
      <c r="BN60" s="141">
        <v>19129050.9783337</v>
      </c>
      <c r="CA60" s="141">
        <v>29557423.375563901</v>
      </c>
      <c r="CN60" s="141">
        <v>40486157.508949198</v>
      </c>
    </row>
    <row r="61" spans="1:92">
      <c r="A61" s="140" t="s">
        <v>255</v>
      </c>
      <c r="AN61" s="141">
        <v>0</v>
      </c>
      <c r="BA61" s="141">
        <v>0</v>
      </c>
      <c r="BN61" s="141">
        <v>0</v>
      </c>
      <c r="CA61" s="141">
        <v>0</v>
      </c>
      <c r="CN61" s="141">
        <v>0</v>
      </c>
    </row>
    <row r="62" spans="1:92">
      <c r="A62" s="140" t="s">
        <v>256</v>
      </c>
      <c r="AN62" s="141">
        <v>0</v>
      </c>
      <c r="BA62" s="141">
        <v>0</v>
      </c>
      <c r="BN62" s="141">
        <v>0</v>
      </c>
      <c r="CA62" s="141">
        <v>0</v>
      </c>
      <c r="CN62" s="141">
        <v>0</v>
      </c>
    </row>
    <row r="63" spans="1:92">
      <c r="A63" s="140" t="s">
        <v>257</v>
      </c>
      <c r="AN63" s="141">
        <v>11454829.050000001</v>
      </c>
      <c r="BA63" s="141">
        <v>11454829.050000001</v>
      </c>
      <c r="BN63" s="141">
        <v>11454829.050000001</v>
      </c>
      <c r="CA63" s="141">
        <v>11454829.050000001</v>
      </c>
      <c r="CN63" s="141">
        <v>11454829.050000001</v>
      </c>
    </row>
    <row r="64" spans="1:92">
      <c r="A64" s="140" t="s">
        <v>258</v>
      </c>
      <c r="AN64" s="141">
        <v>7511.47</v>
      </c>
      <c r="BA64" s="141">
        <v>7511.47</v>
      </c>
      <c r="BN64" s="141">
        <v>7511.47</v>
      </c>
      <c r="CA64" s="141">
        <v>7511.47</v>
      </c>
      <c r="CN64" s="141">
        <v>7511.47</v>
      </c>
    </row>
    <row r="65" spans="1:92">
      <c r="A65" s="140" t="s">
        <v>259</v>
      </c>
      <c r="AN65" s="141">
        <v>0</v>
      </c>
      <c r="BA65" s="141">
        <v>0</v>
      </c>
      <c r="BN65" s="141">
        <v>0</v>
      </c>
      <c r="CA65" s="141">
        <v>0</v>
      </c>
      <c r="CN65" s="141">
        <v>0</v>
      </c>
    </row>
    <row r="66" spans="1:92">
      <c r="A66" s="140" t="s">
        <v>260</v>
      </c>
      <c r="AN66" s="141">
        <v>-1710136.59</v>
      </c>
      <c r="BA66" s="141">
        <v>-1710136.59</v>
      </c>
      <c r="BN66" s="141">
        <v>-1710136.59</v>
      </c>
      <c r="CA66" s="141">
        <v>-1710136.59</v>
      </c>
      <c r="CN66" s="141">
        <v>-1710136.59</v>
      </c>
    </row>
    <row r="67" spans="1:92">
      <c r="A67" s="140" t="s">
        <v>261</v>
      </c>
      <c r="AN67" s="141">
        <v>2605856.4300000002</v>
      </c>
      <c r="BA67" s="141">
        <v>2605856.4300000002</v>
      </c>
      <c r="BN67" s="141">
        <v>2605856.4300000002</v>
      </c>
      <c r="CA67" s="141">
        <v>2605856.4300000002</v>
      </c>
      <c r="CN67" s="141">
        <v>2605856.4300000002</v>
      </c>
    </row>
    <row r="68" spans="1:92">
      <c r="A68" s="140" t="s">
        <v>262</v>
      </c>
      <c r="AN68" s="141">
        <v>0</v>
      </c>
      <c r="BA68" s="141">
        <v>0</v>
      </c>
      <c r="BN68" s="141">
        <v>0</v>
      </c>
      <c r="CA68" s="141">
        <v>0</v>
      </c>
      <c r="CN68" s="141">
        <v>0</v>
      </c>
    </row>
    <row r="69" spans="1:92">
      <c r="A69" s="140" t="s">
        <v>263</v>
      </c>
      <c r="AN69" s="141">
        <v>0</v>
      </c>
      <c r="BA69" s="141">
        <v>0</v>
      </c>
      <c r="BN69" s="141">
        <v>0</v>
      </c>
      <c r="CA69" s="141">
        <v>0</v>
      </c>
      <c r="CN69" s="141">
        <v>0</v>
      </c>
    </row>
    <row r="70" spans="1:92">
      <c r="A70" s="140" t="s">
        <v>264</v>
      </c>
      <c r="AN70" s="141">
        <v>-23632785.629999999</v>
      </c>
      <c r="BA70" s="141">
        <v>-23632785.629999999</v>
      </c>
      <c r="BN70" s="141">
        <v>-23632785.629999999</v>
      </c>
      <c r="CA70" s="141">
        <v>-23632785.629999999</v>
      </c>
      <c r="CN70" s="141">
        <v>-23632785.629999999</v>
      </c>
    </row>
    <row r="71" spans="1:92">
      <c r="A71" s="140" t="s">
        <v>265</v>
      </c>
      <c r="AN71" s="141">
        <v>0</v>
      </c>
      <c r="BA71" s="141">
        <v>0</v>
      </c>
      <c r="BN71" s="141">
        <v>0</v>
      </c>
      <c r="CA71" s="141">
        <v>0</v>
      </c>
      <c r="CN71" s="141">
        <v>0</v>
      </c>
    </row>
    <row r="72" spans="1:92">
      <c r="A72" s="140" t="s">
        <v>266</v>
      </c>
      <c r="AN72" s="141">
        <v>8626.5499999999902</v>
      </c>
      <c r="BA72" s="141">
        <v>8626.5499999999902</v>
      </c>
      <c r="BN72" s="141">
        <v>8626.5499999999902</v>
      </c>
      <c r="CA72" s="141">
        <v>8626.5499999999902</v>
      </c>
      <c r="CN72" s="141">
        <v>8626.5499999999902</v>
      </c>
    </row>
    <row r="73" spans="1:92">
      <c r="A73" s="140" t="s">
        <v>267</v>
      </c>
      <c r="AN73" s="141">
        <v>0</v>
      </c>
      <c r="BA73" s="141">
        <v>0</v>
      </c>
      <c r="BN73" s="141">
        <v>0</v>
      </c>
      <c r="CA73" s="141">
        <v>0</v>
      </c>
      <c r="CN73" s="141">
        <v>0</v>
      </c>
    </row>
    <row r="74" spans="1:92">
      <c r="A74" s="140" t="s">
        <v>268</v>
      </c>
      <c r="AN74" s="141">
        <v>20438219.859999999</v>
      </c>
      <c r="BA74" s="141">
        <v>20438219.859999999</v>
      </c>
      <c r="BN74" s="141">
        <v>20438219.859999999</v>
      </c>
      <c r="CA74" s="141">
        <v>20438219.859999999</v>
      </c>
      <c r="CN74" s="141">
        <v>20438219.859999999</v>
      </c>
    </row>
    <row r="75" spans="1:92">
      <c r="A75" s="140" t="s">
        <v>269</v>
      </c>
      <c r="AN75" s="141">
        <v>-1932092.79999999</v>
      </c>
      <c r="BA75" s="141">
        <v>-1932092.79999999</v>
      </c>
      <c r="BN75" s="141">
        <v>-1932092.79999999</v>
      </c>
      <c r="CA75" s="141">
        <v>-1932092.79999999</v>
      </c>
      <c r="CN75" s="141">
        <v>-1932092.79999999</v>
      </c>
    </row>
    <row r="76" spans="1:92">
      <c r="A76" s="143" t="s">
        <v>270</v>
      </c>
      <c r="AN76" s="141">
        <v>1376374.8498083299</v>
      </c>
      <c r="BA76" s="141">
        <v>11835090.557396499</v>
      </c>
      <c r="BN76" s="141">
        <v>21833968.628333699</v>
      </c>
      <c r="CA76" s="141">
        <v>32262341.025563899</v>
      </c>
      <c r="CN76" s="141">
        <v>43191075.158949196</v>
      </c>
    </row>
    <row r="77" spans="1:92">
      <c r="A77" s="140" t="s">
        <v>271</v>
      </c>
      <c r="AN77" s="141">
        <v>0</v>
      </c>
      <c r="BA77" s="141">
        <v>0</v>
      </c>
      <c r="BN77" s="141">
        <v>0</v>
      </c>
      <c r="CA77" s="141">
        <v>0</v>
      </c>
      <c r="CN77" s="141">
        <v>0</v>
      </c>
    </row>
    <row r="78" spans="1:92">
      <c r="A78" s="143" t="s">
        <v>272</v>
      </c>
      <c r="AN78" s="141">
        <v>0</v>
      </c>
      <c r="BA78" s="141">
        <v>0</v>
      </c>
      <c r="BN78" s="141">
        <v>0</v>
      </c>
      <c r="CA78" s="141">
        <v>0</v>
      </c>
      <c r="CN78" s="141">
        <v>0</v>
      </c>
    </row>
    <row r="79" spans="1:92">
      <c r="A79" s="140" t="s">
        <v>273</v>
      </c>
      <c r="AN79" s="141">
        <v>0</v>
      </c>
      <c r="BA79" s="141">
        <v>0</v>
      </c>
      <c r="BN79" s="141">
        <v>0</v>
      </c>
      <c r="CA79" s="141">
        <v>0</v>
      </c>
      <c r="CN79" s="141">
        <v>0</v>
      </c>
    </row>
    <row r="80" spans="1:92">
      <c r="A80" s="140" t="s">
        <v>274</v>
      </c>
      <c r="AN80" s="141">
        <v>0</v>
      </c>
      <c r="BA80" s="141">
        <v>0</v>
      </c>
      <c r="BN80" s="141">
        <v>0</v>
      </c>
      <c r="CA80" s="141">
        <v>0</v>
      </c>
      <c r="CN80" s="141">
        <v>0</v>
      </c>
    </row>
    <row r="81" spans="1:92">
      <c r="A81" s="140" t="s">
        <v>275</v>
      </c>
      <c r="AN81" s="141">
        <v>0</v>
      </c>
      <c r="BA81" s="141">
        <v>0</v>
      </c>
      <c r="BN81" s="141">
        <v>0</v>
      </c>
      <c r="CA81" s="141">
        <v>0</v>
      </c>
      <c r="CN81" s="141">
        <v>0</v>
      </c>
    </row>
    <row r="82" spans="1:92">
      <c r="A82" s="143" t="s">
        <v>276</v>
      </c>
      <c r="AN82" s="141">
        <v>0</v>
      </c>
      <c r="BA82" s="141">
        <v>0</v>
      </c>
      <c r="BN82" s="141">
        <v>0</v>
      </c>
      <c r="CA82" s="141">
        <v>0</v>
      </c>
      <c r="CN82" s="141">
        <v>0</v>
      </c>
    </row>
    <row r="83" spans="1:92">
      <c r="A83" s="140" t="s">
        <v>277</v>
      </c>
      <c r="AN83" s="141">
        <v>3452561.15</v>
      </c>
      <c r="BA83" s="141">
        <v>3452561.15</v>
      </c>
      <c r="BN83" s="141">
        <v>3452561.15</v>
      </c>
      <c r="CA83" s="141">
        <v>3452561.15</v>
      </c>
      <c r="CN83" s="141">
        <v>3452561.15</v>
      </c>
    </row>
    <row r="84" spans="1:92">
      <c r="A84" s="140" t="s">
        <v>278</v>
      </c>
      <c r="AN84" s="141">
        <v>2379918.62</v>
      </c>
      <c r="BA84" s="141">
        <v>2379918.62</v>
      </c>
      <c r="BN84" s="141">
        <v>2379918.62</v>
      </c>
      <c r="CA84" s="141">
        <v>2379918.62</v>
      </c>
      <c r="CN84" s="141">
        <v>2379918.62</v>
      </c>
    </row>
    <row r="85" spans="1:92">
      <c r="A85" s="140" t="s">
        <v>279</v>
      </c>
      <c r="AN85" s="141">
        <v>0</v>
      </c>
      <c r="BA85" s="141">
        <v>0</v>
      </c>
      <c r="BN85" s="141">
        <v>0</v>
      </c>
      <c r="CA85" s="141">
        <v>0</v>
      </c>
      <c r="CN85" s="141">
        <v>0</v>
      </c>
    </row>
    <row r="86" spans="1:92">
      <c r="A86" s="140" t="s">
        <v>280</v>
      </c>
      <c r="AN86" s="141">
        <v>16782482.460000001</v>
      </c>
      <c r="BA86" s="141">
        <v>16782482.460000001</v>
      </c>
      <c r="BN86" s="141">
        <v>16782482.460000001</v>
      </c>
      <c r="CA86" s="141">
        <v>16782482.460000001</v>
      </c>
      <c r="CN86" s="141">
        <v>16782482.460000001</v>
      </c>
    </row>
    <row r="87" spans="1:92">
      <c r="A87" s="140" t="s">
        <v>281</v>
      </c>
      <c r="AN87" s="141">
        <v>1220803.79</v>
      </c>
      <c r="BA87" s="141">
        <v>1220803.79</v>
      </c>
      <c r="BN87" s="141">
        <v>1220803.79</v>
      </c>
      <c r="CA87" s="141">
        <v>1220803.79</v>
      </c>
      <c r="CN87" s="141">
        <v>1220803.79</v>
      </c>
    </row>
    <row r="88" spans="1:92">
      <c r="A88" s="140" t="s">
        <v>282</v>
      </c>
      <c r="AN88" s="141">
        <v>0</v>
      </c>
      <c r="BA88" s="141">
        <v>0</v>
      </c>
      <c r="BN88" s="141">
        <v>0</v>
      </c>
      <c r="CA88" s="141">
        <v>0</v>
      </c>
      <c r="CN88" s="141">
        <v>0</v>
      </c>
    </row>
    <row r="89" spans="1:92">
      <c r="A89" s="140" t="s">
        <v>283</v>
      </c>
      <c r="AN89" s="141">
        <v>579465616.57497203</v>
      </c>
      <c r="BA89" s="141">
        <v>570961995.98146605</v>
      </c>
      <c r="BN89" s="141">
        <v>503014103.08382398</v>
      </c>
      <c r="CA89" s="141">
        <v>503107176.435179</v>
      </c>
      <c r="CN89" s="141">
        <v>510052579.71264899</v>
      </c>
    </row>
    <row r="90" spans="1:92">
      <c r="A90" s="140" t="s">
        <v>284</v>
      </c>
      <c r="AN90" s="141">
        <v>0</v>
      </c>
      <c r="BA90" s="141">
        <v>0</v>
      </c>
      <c r="BN90" s="141">
        <v>0</v>
      </c>
      <c r="CA90" s="141">
        <v>0</v>
      </c>
      <c r="CN90" s="141">
        <v>0</v>
      </c>
    </row>
    <row r="91" spans="1:92">
      <c r="A91" s="140" t="s">
        <v>285</v>
      </c>
      <c r="AN91" s="141">
        <v>561369.27</v>
      </c>
      <c r="BA91" s="141">
        <v>561369.27</v>
      </c>
      <c r="BN91" s="141">
        <v>561369.27</v>
      </c>
      <c r="CA91" s="141">
        <v>561369.27</v>
      </c>
      <c r="CN91" s="141">
        <v>561369.27</v>
      </c>
    </row>
    <row r="92" spans="1:92">
      <c r="A92" s="140" t="s">
        <v>286</v>
      </c>
      <c r="AN92" s="141">
        <v>24260720.539999999</v>
      </c>
      <c r="BA92" s="141">
        <v>24260720.539999999</v>
      </c>
      <c r="BN92" s="141">
        <v>24260720.539999999</v>
      </c>
      <c r="CA92" s="141">
        <v>24260720.539999999</v>
      </c>
      <c r="CN92" s="141">
        <v>24260720.539999999</v>
      </c>
    </row>
    <row r="93" spans="1:92">
      <c r="A93" s="140" t="s">
        <v>287</v>
      </c>
      <c r="AN93" s="141">
        <v>4593194.51</v>
      </c>
      <c r="BA93" s="141">
        <v>4593194.51</v>
      </c>
      <c r="BN93" s="141">
        <v>4593194.51</v>
      </c>
      <c r="CA93" s="141">
        <v>4593194.51</v>
      </c>
      <c r="CN93" s="141">
        <v>4593194.51</v>
      </c>
    </row>
    <row r="94" spans="1:92">
      <c r="A94" s="140" t="s">
        <v>288</v>
      </c>
      <c r="AN94" s="141">
        <v>31948246.449999899</v>
      </c>
      <c r="BA94" s="141">
        <v>31948246.449999899</v>
      </c>
      <c r="BN94" s="141">
        <v>31948246.449999899</v>
      </c>
      <c r="CA94" s="141">
        <v>31948246.449999899</v>
      </c>
      <c r="CN94" s="141">
        <v>31948246.449999899</v>
      </c>
    </row>
    <row r="95" spans="1:92">
      <c r="A95" s="140" t="s">
        <v>289</v>
      </c>
      <c r="AN95" s="141">
        <v>177432.93999999901</v>
      </c>
      <c r="BA95" s="141">
        <v>177432.93999999901</v>
      </c>
      <c r="BN95" s="141">
        <v>177432.93999999901</v>
      </c>
      <c r="CA95" s="141">
        <v>177432.93999999901</v>
      </c>
      <c r="CN95" s="141">
        <v>177432.93999999901</v>
      </c>
    </row>
    <row r="96" spans="1:92">
      <c r="A96" s="140" t="s">
        <v>290</v>
      </c>
      <c r="AN96" s="141">
        <v>5203569.6499999901</v>
      </c>
      <c r="BA96" s="141">
        <v>5203569.6499999901</v>
      </c>
      <c r="BN96" s="141">
        <v>5203569.6499999901</v>
      </c>
      <c r="CA96" s="141">
        <v>5203569.6499999901</v>
      </c>
      <c r="CN96" s="141">
        <v>5203569.6499999901</v>
      </c>
    </row>
    <row r="97" spans="1:92">
      <c r="A97" s="140" t="s">
        <v>291</v>
      </c>
      <c r="AN97" s="141">
        <v>0</v>
      </c>
      <c r="BA97" s="141">
        <v>0</v>
      </c>
      <c r="BN97" s="141">
        <v>0</v>
      </c>
      <c r="CA97" s="141">
        <v>0</v>
      </c>
      <c r="CN97" s="141">
        <v>0</v>
      </c>
    </row>
    <row r="98" spans="1:92">
      <c r="A98" s="140" t="s">
        <v>292</v>
      </c>
      <c r="AN98" s="141">
        <v>277680.05</v>
      </c>
      <c r="BA98" s="141">
        <v>277680.05</v>
      </c>
      <c r="BN98" s="141">
        <v>277680.05</v>
      </c>
      <c r="CA98" s="141">
        <v>277680.05</v>
      </c>
      <c r="CN98" s="141">
        <v>277680.05</v>
      </c>
    </row>
    <row r="99" spans="1:92">
      <c r="A99" s="143" t="s">
        <v>293</v>
      </c>
      <c r="AN99" s="141">
        <v>670323596.00497198</v>
      </c>
      <c r="BA99" s="141">
        <v>661819975.411466</v>
      </c>
      <c r="BN99" s="141">
        <v>593872082.51382399</v>
      </c>
      <c r="CA99" s="141">
        <v>593965155.86517894</v>
      </c>
      <c r="CN99" s="141">
        <v>600910559.14264905</v>
      </c>
    </row>
    <row r="100" spans="1:92">
      <c r="A100" s="140" t="s">
        <v>294</v>
      </c>
      <c r="AN100" s="141">
        <v>0</v>
      </c>
      <c r="BA100" s="141">
        <v>0</v>
      </c>
      <c r="BN100" s="141">
        <v>0</v>
      </c>
      <c r="CA100" s="141">
        <v>0</v>
      </c>
      <c r="CN100" s="141">
        <v>0</v>
      </c>
    </row>
    <row r="101" spans="1:92">
      <c r="A101" s="140" t="s">
        <v>295</v>
      </c>
      <c r="AN101" s="141">
        <v>0</v>
      </c>
      <c r="BA101" s="141">
        <v>0</v>
      </c>
      <c r="BN101" s="141">
        <v>0</v>
      </c>
      <c r="CA101" s="141">
        <v>0</v>
      </c>
      <c r="CN101" s="141">
        <v>0</v>
      </c>
    </row>
    <row r="102" spans="1:92">
      <c r="A102" s="140" t="s">
        <v>296</v>
      </c>
      <c r="AN102" s="141">
        <v>2493495.56</v>
      </c>
      <c r="BA102" s="141">
        <v>2493495.56</v>
      </c>
      <c r="BN102" s="141">
        <v>2493495.56</v>
      </c>
      <c r="CA102" s="141">
        <v>2493495.56</v>
      </c>
      <c r="CN102" s="141">
        <v>2493495.56</v>
      </c>
    </row>
    <row r="103" spans="1:92">
      <c r="A103" s="140" t="s">
        <v>297</v>
      </c>
      <c r="AN103" s="141">
        <v>0</v>
      </c>
      <c r="BA103" s="141">
        <v>0</v>
      </c>
      <c r="BN103" s="141">
        <v>0</v>
      </c>
      <c r="CA103" s="141">
        <v>0</v>
      </c>
      <c r="CN103" s="141">
        <v>0</v>
      </c>
    </row>
    <row r="104" spans="1:92">
      <c r="A104" s="140" t="s">
        <v>298</v>
      </c>
      <c r="AN104" s="141">
        <v>0</v>
      </c>
      <c r="BA104" s="141">
        <v>0</v>
      </c>
      <c r="BN104" s="141">
        <v>0</v>
      </c>
      <c r="CA104" s="141">
        <v>0</v>
      </c>
      <c r="CN104" s="141">
        <v>0</v>
      </c>
    </row>
    <row r="105" spans="1:92">
      <c r="A105" s="140" t="s">
        <v>299</v>
      </c>
      <c r="AN105" s="141">
        <v>0</v>
      </c>
      <c r="BA105" s="141">
        <v>0</v>
      </c>
      <c r="BN105" s="141">
        <v>0</v>
      </c>
      <c r="CA105" s="141">
        <v>0</v>
      </c>
      <c r="CN105" s="141">
        <v>0</v>
      </c>
    </row>
    <row r="106" spans="1:92">
      <c r="A106" s="140" t="s">
        <v>300</v>
      </c>
      <c r="AN106" s="141">
        <v>217492.83</v>
      </c>
      <c r="BA106" s="141">
        <v>217492.83</v>
      </c>
      <c r="BN106" s="141">
        <v>217492.83</v>
      </c>
      <c r="CA106" s="141">
        <v>217492.83</v>
      </c>
      <c r="CN106" s="141">
        <v>217492.83</v>
      </c>
    </row>
    <row r="107" spans="1:92">
      <c r="A107" s="140" t="s">
        <v>301</v>
      </c>
      <c r="AN107" s="141">
        <v>0</v>
      </c>
      <c r="BA107" s="141">
        <v>0</v>
      </c>
      <c r="BN107" s="141">
        <v>0</v>
      </c>
      <c r="CA107" s="141">
        <v>0</v>
      </c>
      <c r="CN107" s="141">
        <v>0</v>
      </c>
    </row>
    <row r="108" spans="1:92">
      <c r="A108" s="140" t="s">
        <v>302</v>
      </c>
      <c r="AN108" s="141">
        <v>16483793.32</v>
      </c>
      <c r="BA108" s="141">
        <v>16483793.32</v>
      </c>
      <c r="BN108" s="141">
        <v>16483793.32</v>
      </c>
      <c r="CA108" s="141">
        <v>16483793.32</v>
      </c>
      <c r="CN108" s="141">
        <v>16483793.32</v>
      </c>
    </row>
    <row r="109" spans="1:92">
      <c r="A109" s="140" t="s">
        <v>303</v>
      </c>
      <c r="AN109" s="141">
        <v>0</v>
      </c>
      <c r="BA109" s="141">
        <v>0</v>
      </c>
      <c r="BN109" s="141">
        <v>0</v>
      </c>
      <c r="CA109" s="141">
        <v>0</v>
      </c>
      <c r="CN109" s="141">
        <v>0</v>
      </c>
    </row>
    <row r="110" spans="1:92">
      <c r="A110" s="140" t="s">
        <v>304</v>
      </c>
      <c r="AN110" s="141">
        <v>0</v>
      </c>
      <c r="BA110" s="141">
        <v>0</v>
      </c>
      <c r="BN110" s="141">
        <v>0</v>
      </c>
      <c r="CA110" s="141">
        <v>0</v>
      </c>
      <c r="CN110" s="141">
        <v>0</v>
      </c>
    </row>
    <row r="111" spans="1:92">
      <c r="A111" s="140" t="s">
        <v>305</v>
      </c>
      <c r="AN111" s="141">
        <v>1409129</v>
      </c>
      <c r="BA111" s="141">
        <v>1409129</v>
      </c>
      <c r="BN111" s="141">
        <v>1409129</v>
      </c>
      <c r="CA111" s="141">
        <v>1409129</v>
      </c>
      <c r="CN111" s="141">
        <v>1409129</v>
      </c>
    </row>
    <row r="112" spans="1:92">
      <c r="A112" s="140" t="s">
        <v>306</v>
      </c>
      <c r="AN112" s="141">
        <v>20490578.749999899</v>
      </c>
      <c r="BA112" s="141">
        <v>20490578.749999899</v>
      </c>
      <c r="BN112" s="141">
        <v>20490578.749999899</v>
      </c>
      <c r="CA112" s="141">
        <v>20490578.749999899</v>
      </c>
      <c r="CN112" s="141">
        <v>20490578.749999899</v>
      </c>
    </row>
    <row r="113" spans="1:92">
      <c r="A113" s="140" t="s">
        <v>307</v>
      </c>
      <c r="AN113" s="141">
        <v>0</v>
      </c>
      <c r="BA113" s="141">
        <v>0</v>
      </c>
      <c r="BN113" s="141">
        <v>0</v>
      </c>
      <c r="CA113" s="141">
        <v>0</v>
      </c>
      <c r="CN113" s="141">
        <v>0</v>
      </c>
    </row>
    <row r="114" spans="1:92">
      <c r="A114" s="140" t="s">
        <v>308</v>
      </c>
      <c r="AN114" s="141">
        <v>11883449.2199999</v>
      </c>
      <c r="BA114" s="141">
        <v>11883449.2199999</v>
      </c>
      <c r="BN114" s="141">
        <v>11883449.2199999</v>
      </c>
      <c r="CA114" s="141">
        <v>11883449.2199999</v>
      </c>
      <c r="CN114" s="141">
        <v>11883449.2199999</v>
      </c>
    </row>
    <row r="115" spans="1:92">
      <c r="A115" s="140" t="s">
        <v>309</v>
      </c>
      <c r="AN115" s="141">
        <v>14549.859999999901</v>
      </c>
      <c r="BA115" s="141">
        <v>14549.859999999901</v>
      </c>
      <c r="BN115" s="141">
        <v>14549.859999999901</v>
      </c>
      <c r="CA115" s="141">
        <v>14549.859999999901</v>
      </c>
      <c r="CN115" s="141">
        <v>14549.859999999901</v>
      </c>
    </row>
    <row r="116" spans="1:92">
      <c r="A116" s="140" t="s">
        <v>310</v>
      </c>
      <c r="AN116" s="141">
        <v>0</v>
      </c>
      <c r="BA116" s="141">
        <v>0</v>
      </c>
      <c r="BN116" s="141">
        <v>0</v>
      </c>
      <c r="CA116" s="141">
        <v>0</v>
      </c>
      <c r="CN116" s="141">
        <v>0</v>
      </c>
    </row>
    <row r="117" spans="1:92">
      <c r="A117" s="140" t="s">
        <v>311</v>
      </c>
      <c r="AN117" s="141">
        <v>0</v>
      </c>
      <c r="BA117" s="141">
        <v>0</v>
      </c>
      <c r="BN117" s="141">
        <v>0</v>
      </c>
      <c r="CA117" s="141">
        <v>0</v>
      </c>
      <c r="CN117" s="141">
        <v>0</v>
      </c>
    </row>
    <row r="118" spans="1:92">
      <c r="A118" s="140" t="s">
        <v>312</v>
      </c>
      <c r="AN118" s="141">
        <v>19800</v>
      </c>
      <c r="BA118" s="141">
        <v>19800</v>
      </c>
      <c r="BN118" s="141">
        <v>19800</v>
      </c>
      <c r="CA118" s="141">
        <v>19800</v>
      </c>
      <c r="CN118" s="141">
        <v>19800</v>
      </c>
    </row>
    <row r="119" spans="1:92">
      <c r="A119" s="140" t="s">
        <v>313</v>
      </c>
      <c r="AN119" s="141">
        <v>0</v>
      </c>
      <c r="BA119" s="141">
        <v>0</v>
      </c>
      <c r="BN119" s="141">
        <v>0</v>
      </c>
      <c r="CA119" s="141">
        <v>0</v>
      </c>
      <c r="CN119" s="141">
        <v>0</v>
      </c>
    </row>
    <row r="120" spans="1:92">
      <c r="A120" s="140" t="s">
        <v>314</v>
      </c>
      <c r="AN120" s="141">
        <v>0</v>
      </c>
      <c r="BA120" s="141">
        <v>0</v>
      </c>
      <c r="BN120" s="141">
        <v>0</v>
      </c>
      <c r="CA120" s="141">
        <v>0</v>
      </c>
      <c r="CN120" s="141">
        <v>0</v>
      </c>
    </row>
    <row r="121" spans="1:92">
      <c r="A121" s="140" t="s">
        <v>315</v>
      </c>
      <c r="AN121" s="141">
        <v>-3343981.05</v>
      </c>
      <c r="BA121" s="141">
        <v>-3343981.05</v>
      </c>
      <c r="BN121" s="141">
        <v>-3343981.05</v>
      </c>
      <c r="CA121" s="141">
        <v>-3343981.05</v>
      </c>
      <c r="CN121" s="141">
        <v>-3343981.05</v>
      </c>
    </row>
    <row r="122" spans="1:92">
      <c r="A122" s="140" t="s">
        <v>316</v>
      </c>
      <c r="AN122" s="141">
        <v>0</v>
      </c>
      <c r="BA122" s="141">
        <v>0</v>
      </c>
      <c r="BN122" s="141">
        <v>0</v>
      </c>
      <c r="CA122" s="141">
        <v>0</v>
      </c>
      <c r="CN122" s="141">
        <v>0</v>
      </c>
    </row>
    <row r="123" spans="1:92">
      <c r="A123" s="140" t="s">
        <v>317</v>
      </c>
      <c r="AN123" s="141">
        <v>0</v>
      </c>
      <c r="BA123" s="141">
        <v>0</v>
      </c>
      <c r="BN123" s="141">
        <v>0</v>
      </c>
      <c r="CA123" s="141">
        <v>0</v>
      </c>
      <c r="CN123" s="141">
        <v>0</v>
      </c>
    </row>
    <row r="124" spans="1:92">
      <c r="A124" s="140" t="s">
        <v>318</v>
      </c>
      <c r="AN124" s="141">
        <v>0</v>
      </c>
      <c r="BA124" s="141">
        <v>0</v>
      </c>
      <c r="BN124" s="141">
        <v>0</v>
      </c>
      <c r="CA124" s="141">
        <v>0</v>
      </c>
      <c r="CN124" s="141">
        <v>0</v>
      </c>
    </row>
    <row r="125" spans="1:92">
      <c r="A125" s="140" t="s">
        <v>319</v>
      </c>
      <c r="AN125" s="141">
        <v>0</v>
      </c>
      <c r="BA125" s="141">
        <v>0</v>
      </c>
      <c r="BN125" s="141">
        <v>0</v>
      </c>
      <c r="CA125" s="141">
        <v>0</v>
      </c>
      <c r="CN125" s="141">
        <v>0</v>
      </c>
    </row>
    <row r="126" spans="1:92">
      <c r="A126" s="140" t="s">
        <v>320</v>
      </c>
      <c r="AN126" s="141">
        <v>0</v>
      </c>
      <c r="BA126" s="141">
        <v>0</v>
      </c>
      <c r="BN126" s="141">
        <v>0</v>
      </c>
      <c r="CA126" s="141">
        <v>0</v>
      </c>
      <c r="CN126" s="141">
        <v>0</v>
      </c>
    </row>
    <row r="127" spans="1:92">
      <c r="A127" s="143" t="s">
        <v>321</v>
      </c>
      <c r="AN127" s="141">
        <v>49668307.489999898</v>
      </c>
      <c r="BA127" s="141">
        <v>49668307.489999898</v>
      </c>
      <c r="BN127" s="141">
        <v>49668307.489999898</v>
      </c>
      <c r="CA127" s="141">
        <v>49668307.489999898</v>
      </c>
      <c r="CN127" s="141">
        <v>49668307.489999898</v>
      </c>
    </row>
    <row r="128" spans="1:92">
      <c r="A128" s="140" t="s">
        <v>322</v>
      </c>
      <c r="AN128" s="141">
        <v>0</v>
      </c>
      <c r="BA128" s="141">
        <v>0</v>
      </c>
      <c r="BN128" s="141">
        <v>0</v>
      </c>
      <c r="CA128" s="141">
        <v>0</v>
      </c>
      <c r="CN128" s="141">
        <v>0</v>
      </c>
    </row>
    <row r="129" spans="1:92">
      <c r="A129" s="140" t="s">
        <v>323</v>
      </c>
      <c r="AN129" s="141">
        <v>-26802408.999999899</v>
      </c>
      <c r="BA129" s="141">
        <v>-26802408.999999899</v>
      </c>
      <c r="BN129" s="141">
        <v>-26802408.999999899</v>
      </c>
      <c r="CA129" s="141">
        <v>-26802408.999999899</v>
      </c>
      <c r="CN129" s="141">
        <v>-26802408.999999899</v>
      </c>
    </row>
    <row r="130" spans="1:92">
      <c r="A130" s="140" t="s">
        <v>324</v>
      </c>
      <c r="AN130" s="141">
        <v>-736991</v>
      </c>
      <c r="BA130" s="141">
        <v>-736991</v>
      </c>
      <c r="BN130" s="141">
        <v>-736991</v>
      </c>
      <c r="CA130" s="141">
        <v>-736991</v>
      </c>
      <c r="CN130" s="141">
        <v>-736991</v>
      </c>
    </row>
    <row r="131" spans="1:92">
      <c r="A131" s="140" t="s">
        <v>325</v>
      </c>
      <c r="AN131" s="141">
        <v>0</v>
      </c>
      <c r="BA131" s="141">
        <v>0</v>
      </c>
      <c r="BN131" s="141">
        <v>0</v>
      </c>
      <c r="CA131" s="141">
        <v>0</v>
      </c>
      <c r="CN131" s="141">
        <v>0</v>
      </c>
    </row>
    <row r="132" spans="1:92">
      <c r="A132" s="140" t="s">
        <v>326</v>
      </c>
      <c r="AN132" s="141">
        <v>-179278.78999999899</v>
      </c>
      <c r="BA132" s="141">
        <v>-179278.78999999899</v>
      </c>
      <c r="BN132" s="141">
        <v>-179278.78999999899</v>
      </c>
      <c r="CA132" s="141">
        <v>-179278.78999999899</v>
      </c>
      <c r="CN132" s="141">
        <v>-179278.78999999899</v>
      </c>
    </row>
    <row r="133" spans="1:92">
      <c r="A133" s="140" t="s">
        <v>327</v>
      </c>
      <c r="AN133" s="141">
        <v>-8401958.1899999995</v>
      </c>
      <c r="BA133" s="141">
        <v>-8401958.1899999995</v>
      </c>
      <c r="BN133" s="141">
        <v>-8401958.1899999995</v>
      </c>
      <c r="CA133" s="141">
        <v>-8401958.1899999995</v>
      </c>
      <c r="CN133" s="141">
        <v>-8401958.1899999995</v>
      </c>
    </row>
    <row r="134" spans="1:92">
      <c r="A134" s="143" t="s">
        <v>328</v>
      </c>
      <c r="AN134" s="141">
        <v>-36120636.9799999</v>
      </c>
      <c r="BA134" s="141">
        <v>-36120636.9799999</v>
      </c>
      <c r="BN134" s="141">
        <v>-36120636.9799999</v>
      </c>
      <c r="CA134" s="141">
        <v>-36120636.9799999</v>
      </c>
      <c r="CN134" s="141">
        <v>-36120636.9799999</v>
      </c>
    </row>
    <row r="135" spans="1:92">
      <c r="A135" s="140" t="s">
        <v>329</v>
      </c>
      <c r="AN135" s="141">
        <v>-47032078.619999997</v>
      </c>
      <c r="BA135" s="141">
        <v>-47032078.619999997</v>
      </c>
      <c r="BN135" s="141">
        <v>-47032078.619999997</v>
      </c>
      <c r="CA135" s="141">
        <v>-47032078.619999997</v>
      </c>
      <c r="CN135" s="141">
        <v>-47032078.619999997</v>
      </c>
    </row>
    <row r="136" spans="1:92">
      <c r="A136" s="140" t="s">
        <v>330</v>
      </c>
      <c r="AN136" s="141">
        <v>-109722743.299999</v>
      </c>
      <c r="BA136" s="141">
        <v>-109722743.299999</v>
      </c>
      <c r="BN136" s="141">
        <v>-109722743.299999</v>
      </c>
      <c r="CA136" s="141">
        <v>-109722743.299999</v>
      </c>
      <c r="CN136" s="141">
        <v>-109722743.299999</v>
      </c>
    </row>
    <row r="137" spans="1:92">
      <c r="A137" s="140" t="s">
        <v>331</v>
      </c>
      <c r="AN137" s="141">
        <v>0</v>
      </c>
      <c r="BA137" s="141">
        <v>0</v>
      </c>
      <c r="BN137" s="141">
        <v>0</v>
      </c>
      <c r="CA137" s="141">
        <v>0</v>
      </c>
      <c r="CN137" s="141">
        <v>0</v>
      </c>
    </row>
    <row r="138" spans="1:92">
      <c r="A138" s="140" t="s">
        <v>332</v>
      </c>
      <c r="AN138" s="141">
        <v>0</v>
      </c>
      <c r="BA138" s="141">
        <v>0</v>
      </c>
      <c r="BN138" s="141">
        <v>0</v>
      </c>
      <c r="CA138" s="141">
        <v>0</v>
      </c>
      <c r="CN138" s="141">
        <v>0</v>
      </c>
    </row>
    <row r="139" spans="1:92">
      <c r="A139" s="140" t="s">
        <v>333</v>
      </c>
      <c r="AN139" s="141">
        <v>168140589.03999999</v>
      </c>
      <c r="BA139" s="141">
        <v>168140589.03999999</v>
      </c>
      <c r="BN139" s="141">
        <v>168140589.03999999</v>
      </c>
      <c r="CA139" s="141">
        <v>168140589.03999999</v>
      </c>
      <c r="CN139" s="141">
        <v>168140589.03999999</v>
      </c>
    </row>
    <row r="140" spans="1:92">
      <c r="A140" s="140" t="s">
        <v>334</v>
      </c>
      <c r="AN140" s="141">
        <v>299512.38</v>
      </c>
      <c r="BA140" s="141">
        <v>299512.38</v>
      </c>
      <c r="BN140" s="141">
        <v>299512.38</v>
      </c>
      <c r="CA140" s="141">
        <v>299512.38</v>
      </c>
      <c r="CN140" s="141">
        <v>299512.38</v>
      </c>
    </row>
    <row r="141" spans="1:92">
      <c r="A141" s="140" t="s">
        <v>335</v>
      </c>
      <c r="AN141" s="141">
        <v>0</v>
      </c>
      <c r="BA141" s="141">
        <v>0</v>
      </c>
      <c r="BN141" s="141">
        <v>0</v>
      </c>
      <c r="CA141" s="141">
        <v>0</v>
      </c>
      <c r="CN141" s="141">
        <v>0</v>
      </c>
    </row>
    <row r="142" spans="1:92">
      <c r="A142" s="140" t="s">
        <v>336</v>
      </c>
      <c r="AN142" s="141">
        <v>31868.85</v>
      </c>
      <c r="BA142" s="141">
        <v>31868.85</v>
      </c>
      <c r="BN142" s="141">
        <v>31868.85</v>
      </c>
      <c r="CA142" s="141">
        <v>31868.85</v>
      </c>
      <c r="CN142" s="141">
        <v>31868.85</v>
      </c>
    </row>
    <row r="143" spans="1:92">
      <c r="A143" s="140" t="s">
        <v>337</v>
      </c>
      <c r="AN143" s="141">
        <v>0</v>
      </c>
      <c r="BA143" s="141">
        <v>0</v>
      </c>
      <c r="BN143" s="141">
        <v>0</v>
      </c>
      <c r="CA143" s="141">
        <v>0</v>
      </c>
      <c r="CN143" s="141">
        <v>0</v>
      </c>
    </row>
    <row r="144" spans="1:92">
      <c r="A144" s="140" t="s">
        <v>338</v>
      </c>
      <c r="AN144" s="141">
        <v>0</v>
      </c>
      <c r="BA144" s="141">
        <v>0</v>
      </c>
      <c r="BN144" s="141">
        <v>0</v>
      </c>
      <c r="CA144" s="141">
        <v>0</v>
      </c>
      <c r="CN144" s="141">
        <v>0</v>
      </c>
    </row>
    <row r="145" spans="1:92">
      <c r="A145" s="143" t="s">
        <v>339</v>
      </c>
      <c r="AN145" s="141">
        <v>11717148.35</v>
      </c>
      <c r="BA145" s="141">
        <v>11717148.35</v>
      </c>
      <c r="BN145" s="141">
        <v>11717148.35</v>
      </c>
      <c r="CA145" s="141">
        <v>11717148.35</v>
      </c>
      <c r="CN145" s="141">
        <v>11717148.35</v>
      </c>
    </row>
    <row r="146" spans="1:92">
      <c r="A146" s="140" t="s">
        <v>340</v>
      </c>
      <c r="AN146" s="141">
        <v>0</v>
      </c>
      <c r="BA146" s="141">
        <v>0</v>
      </c>
      <c r="BN146" s="141">
        <v>0</v>
      </c>
      <c r="CA146" s="141">
        <v>0</v>
      </c>
      <c r="CN146" s="141">
        <v>0</v>
      </c>
    </row>
    <row r="147" spans="1:92">
      <c r="A147" s="140" t="s">
        <v>341</v>
      </c>
      <c r="AN147" s="141">
        <v>74109134.911370993</v>
      </c>
      <c r="BA147" s="141">
        <v>72729142.929444894</v>
      </c>
      <c r="BN147" s="141">
        <v>69394403.390087694</v>
      </c>
      <c r="CA147" s="141">
        <v>67272996.075253502</v>
      </c>
      <c r="CN147" s="141">
        <v>64897561.274451204</v>
      </c>
    </row>
    <row r="148" spans="1:92">
      <c r="A148" s="140" t="s">
        <v>342</v>
      </c>
      <c r="AN148" s="141">
        <v>26881687.760000002</v>
      </c>
      <c r="BA148" s="141">
        <v>26881687.760000002</v>
      </c>
      <c r="BN148" s="141">
        <v>26881687.760000002</v>
      </c>
      <c r="CA148" s="141">
        <v>26881687.760000002</v>
      </c>
      <c r="CN148" s="141">
        <v>26881687.760000002</v>
      </c>
    </row>
    <row r="149" spans="1:92">
      <c r="A149" s="140" t="s">
        <v>343</v>
      </c>
      <c r="AN149" s="141">
        <v>3196902.45</v>
      </c>
      <c r="BA149" s="141">
        <v>3196902.45</v>
      </c>
      <c r="BN149" s="141">
        <v>3196902.45</v>
      </c>
      <c r="CA149" s="141">
        <v>3196902.45</v>
      </c>
      <c r="CN149" s="141">
        <v>3196902.45</v>
      </c>
    </row>
    <row r="150" spans="1:92">
      <c r="A150" s="140" t="s">
        <v>344</v>
      </c>
      <c r="AN150" s="141">
        <v>0</v>
      </c>
      <c r="BA150" s="141">
        <v>0</v>
      </c>
      <c r="BN150" s="141">
        <v>0</v>
      </c>
      <c r="CA150" s="141">
        <v>0</v>
      </c>
      <c r="CN150" s="141">
        <v>0</v>
      </c>
    </row>
    <row r="151" spans="1:92">
      <c r="A151" s="140" t="s">
        <v>345</v>
      </c>
      <c r="AN151" s="141">
        <v>94443299.385571301</v>
      </c>
      <c r="BA151" s="141">
        <v>96778908.190358594</v>
      </c>
      <c r="BN151" s="141">
        <v>96569370.525347501</v>
      </c>
      <c r="CA151" s="141">
        <v>96334509.902364299</v>
      </c>
      <c r="CN151" s="141">
        <v>96425286.168542996</v>
      </c>
    </row>
    <row r="152" spans="1:92">
      <c r="A152" s="140" t="s">
        <v>346</v>
      </c>
      <c r="AN152" s="141">
        <v>0</v>
      </c>
      <c r="BA152" s="141">
        <v>0</v>
      </c>
      <c r="BN152" s="141">
        <v>0</v>
      </c>
      <c r="CA152" s="141">
        <v>0</v>
      </c>
      <c r="CN152" s="141">
        <v>0</v>
      </c>
    </row>
    <row r="153" spans="1:92">
      <c r="A153" s="140" t="s">
        <v>347</v>
      </c>
      <c r="AN153" s="141">
        <v>13011993.83</v>
      </c>
      <c r="BA153" s="141">
        <v>13011993.83</v>
      </c>
      <c r="BN153" s="141">
        <v>13011993.83</v>
      </c>
      <c r="CA153" s="141">
        <v>13011993.83</v>
      </c>
      <c r="CN153" s="141">
        <v>13011993.83</v>
      </c>
    </row>
    <row r="154" spans="1:92">
      <c r="A154" s="143" t="s">
        <v>348</v>
      </c>
      <c r="AN154" s="141">
        <v>211643018.33694199</v>
      </c>
      <c r="BA154" s="141">
        <v>212598635.159803</v>
      </c>
      <c r="BN154" s="141">
        <v>209054357.95543501</v>
      </c>
      <c r="CA154" s="141">
        <v>206698090.01761699</v>
      </c>
      <c r="CN154" s="141">
        <v>204413431.48299399</v>
      </c>
    </row>
    <row r="155" spans="1:92">
      <c r="A155" s="140" t="s">
        <v>349</v>
      </c>
      <c r="AN155" s="141">
        <v>0</v>
      </c>
      <c r="BA155" s="141">
        <v>0</v>
      </c>
      <c r="BN155" s="141">
        <v>0</v>
      </c>
      <c r="CA155" s="141">
        <v>0</v>
      </c>
      <c r="CN155" s="141">
        <v>0</v>
      </c>
    </row>
    <row r="156" spans="1:92">
      <c r="A156" s="140" t="s">
        <v>350</v>
      </c>
      <c r="AN156" s="141">
        <v>0</v>
      </c>
      <c r="BA156" s="141">
        <v>0</v>
      </c>
      <c r="BN156" s="141">
        <v>0</v>
      </c>
      <c r="CA156" s="141">
        <v>0</v>
      </c>
      <c r="CN156" s="141">
        <v>0</v>
      </c>
    </row>
    <row r="157" spans="1:92">
      <c r="A157" s="140" t="s">
        <v>351</v>
      </c>
      <c r="AN157" s="141">
        <v>0</v>
      </c>
      <c r="BA157" s="141">
        <v>0</v>
      </c>
      <c r="BN157" s="141">
        <v>0</v>
      </c>
      <c r="CA157" s="141">
        <v>0</v>
      </c>
      <c r="CN157" s="141">
        <v>0</v>
      </c>
    </row>
    <row r="158" spans="1:92">
      <c r="A158" s="140" t="s">
        <v>352</v>
      </c>
      <c r="AN158" s="141">
        <v>372912415.94</v>
      </c>
      <c r="BA158" s="141">
        <v>372912415.94</v>
      </c>
      <c r="BN158" s="141">
        <v>372912415.94</v>
      </c>
      <c r="CA158" s="141">
        <v>372912415.94</v>
      </c>
      <c r="CN158" s="141">
        <v>372912415.94</v>
      </c>
    </row>
    <row r="159" spans="1:92">
      <c r="A159" s="140" t="s">
        <v>353</v>
      </c>
      <c r="AN159" s="141">
        <v>0</v>
      </c>
      <c r="BA159" s="141">
        <v>0</v>
      </c>
      <c r="BN159" s="141">
        <v>0</v>
      </c>
      <c r="CA159" s="141">
        <v>0</v>
      </c>
      <c r="CN159" s="141">
        <v>0</v>
      </c>
    </row>
    <row r="160" spans="1:92">
      <c r="A160" s="140" t="s">
        <v>354</v>
      </c>
      <c r="AN160" s="141">
        <v>0</v>
      </c>
      <c r="BA160" s="141">
        <v>0</v>
      </c>
      <c r="BN160" s="141">
        <v>0</v>
      </c>
      <c r="CA160" s="141">
        <v>0</v>
      </c>
      <c r="CN160" s="141">
        <v>0</v>
      </c>
    </row>
    <row r="161" spans="1:92">
      <c r="A161" s="140" t="s">
        <v>355</v>
      </c>
      <c r="AN161" s="141">
        <v>0</v>
      </c>
      <c r="BA161" s="141">
        <v>0</v>
      </c>
      <c r="BN161" s="141">
        <v>0</v>
      </c>
      <c r="CA161" s="141">
        <v>0</v>
      </c>
      <c r="CN161" s="141">
        <v>0</v>
      </c>
    </row>
    <row r="162" spans="1:92">
      <c r="A162" s="140" t="s">
        <v>356</v>
      </c>
      <c r="AN162" s="141">
        <v>3631123.9799999902</v>
      </c>
      <c r="BA162" s="141">
        <v>3631123.9799999902</v>
      </c>
      <c r="BN162" s="141">
        <v>3631123.9799999902</v>
      </c>
      <c r="CA162" s="141">
        <v>3631123.9799999902</v>
      </c>
      <c r="CN162" s="141">
        <v>3631123.9799999902</v>
      </c>
    </row>
    <row r="163" spans="1:92">
      <c r="A163" s="140" t="s">
        <v>357</v>
      </c>
      <c r="AN163" s="141">
        <v>0</v>
      </c>
      <c r="BA163" s="141">
        <v>0</v>
      </c>
      <c r="BN163" s="141">
        <v>0</v>
      </c>
      <c r="CA163" s="141">
        <v>0</v>
      </c>
      <c r="CN163" s="141">
        <v>0</v>
      </c>
    </row>
    <row r="164" spans="1:92">
      <c r="A164" s="140" t="s">
        <v>358</v>
      </c>
      <c r="AN164" s="141">
        <v>1562606.61</v>
      </c>
      <c r="BA164" s="141">
        <v>1562606.61</v>
      </c>
      <c r="BN164" s="141">
        <v>1562606.61</v>
      </c>
      <c r="CA164" s="141">
        <v>1562606.61</v>
      </c>
      <c r="CN164" s="141">
        <v>1562606.61</v>
      </c>
    </row>
    <row r="165" spans="1:92">
      <c r="A165" s="140" t="s">
        <v>359</v>
      </c>
      <c r="AN165" s="141">
        <v>4025385.02</v>
      </c>
      <c r="BA165" s="141">
        <v>4025385.02</v>
      </c>
      <c r="BN165" s="141">
        <v>4025385.02</v>
      </c>
      <c r="CA165" s="141">
        <v>4025385.02</v>
      </c>
      <c r="CN165" s="141">
        <v>4025385.02</v>
      </c>
    </row>
    <row r="166" spans="1:92">
      <c r="A166" s="140" t="s">
        <v>360</v>
      </c>
      <c r="AN166" s="141">
        <v>0</v>
      </c>
      <c r="BA166" s="141">
        <v>0</v>
      </c>
      <c r="BN166" s="141">
        <v>0</v>
      </c>
      <c r="CA166" s="141">
        <v>0</v>
      </c>
      <c r="CN166" s="141">
        <v>0</v>
      </c>
    </row>
    <row r="167" spans="1:92">
      <c r="A167" s="140" t="s">
        <v>361</v>
      </c>
      <c r="AN167" s="141">
        <v>0</v>
      </c>
      <c r="BA167" s="141">
        <v>0</v>
      </c>
      <c r="BN167" s="141">
        <v>0</v>
      </c>
      <c r="CA167" s="141">
        <v>0</v>
      </c>
      <c r="CN167" s="141">
        <v>0</v>
      </c>
    </row>
    <row r="168" spans="1:92">
      <c r="A168" s="140" t="s">
        <v>362</v>
      </c>
      <c r="AN168" s="141">
        <v>0</v>
      </c>
      <c r="BA168" s="141">
        <v>0</v>
      </c>
      <c r="BN168" s="141">
        <v>0</v>
      </c>
      <c r="CA168" s="141">
        <v>0</v>
      </c>
      <c r="CN168" s="141">
        <v>0</v>
      </c>
    </row>
    <row r="169" spans="1:92">
      <c r="A169" s="140" t="s">
        <v>363</v>
      </c>
      <c r="AN169" s="141">
        <v>-789803.09</v>
      </c>
      <c r="BA169" s="141">
        <v>-789803.09</v>
      </c>
      <c r="BN169" s="141">
        <v>-789803.09</v>
      </c>
      <c r="CA169" s="141">
        <v>-789803.09</v>
      </c>
      <c r="CN169" s="141">
        <v>-789803.09</v>
      </c>
    </row>
    <row r="170" spans="1:92">
      <c r="A170" s="140" t="s">
        <v>364</v>
      </c>
      <c r="AN170" s="141">
        <v>-71643.820000000007</v>
      </c>
      <c r="BA170" s="141">
        <v>-71643.820000000007</v>
      </c>
      <c r="BN170" s="141">
        <v>-71643.820000000007</v>
      </c>
      <c r="CA170" s="141">
        <v>-71643.820000000007</v>
      </c>
      <c r="CN170" s="141">
        <v>-71643.820000000007</v>
      </c>
    </row>
    <row r="171" spans="1:92">
      <c r="A171" s="140" t="s">
        <v>365</v>
      </c>
      <c r="AN171" s="141">
        <v>0</v>
      </c>
      <c r="BA171" s="141">
        <v>0</v>
      </c>
      <c r="BN171" s="141">
        <v>0</v>
      </c>
      <c r="CA171" s="141">
        <v>0</v>
      </c>
      <c r="CN171" s="141">
        <v>0</v>
      </c>
    </row>
    <row r="172" spans="1:92">
      <c r="A172" s="140" t="s">
        <v>366</v>
      </c>
      <c r="AN172" s="141">
        <v>3210153.45</v>
      </c>
      <c r="BA172" s="141">
        <v>3210153.45</v>
      </c>
      <c r="BN172" s="141">
        <v>3210153.45</v>
      </c>
      <c r="CA172" s="141">
        <v>3210153.45</v>
      </c>
      <c r="CN172" s="141">
        <v>3210153.45</v>
      </c>
    </row>
    <row r="173" spans="1:92">
      <c r="A173" s="140" t="s">
        <v>367</v>
      </c>
      <c r="AN173" s="141">
        <v>0</v>
      </c>
      <c r="BA173" s="141">
        <v>0</v>
      </c>
      <c r="BN173" s="141">
        <v>0</v>
      </c>
      <c r="CA173" s="141">
        <v>0</v>
      </c>
      <c r="CN173" s="141">
        <v>0</v>
      </c>
    </row>
    <row r="174" spans="1:92">
      <c r="A174" s="140" t="s">
        <v>368</v>
      </c>
      <c r="AN174" s="141">
        <v>0</v>
      </c>
      <c r="BA174" s="141">
        <v>0</v>
      </c>
      <c r="BN174" s="141">
        <v>0</v>
      </c>
      <c r="CA174" s="141">
        <v>0</v>
      </c>
      <c r="CN174" s="141">
        <v>0</v>
      </c>
    </row>
    <row r="175" spans="1:92">
      <c r="A175" s="140" t="s">
        <v>369</v>
      </c>
      <c r="AN175" s="141">
        <v>16459554.5599999</v>
      </c>
      <c r="BA175" s="141">
        <v>16459554.5599999</v>
      </c>
      <c r="BN175" s="141">
        <v>16459554.5599999</v>
      </c>
      <c r="CA175" s="141">
        <v>16459554.5599999</v>
      </c>
      <c r="CN175" s="141">
        <v>16459554.5599999</v>
      </c>
    </row>
    <row r="176" spans="1:92">
      <c r="A176" s="140" t="s">
        <v>370</v>
      </c>
      <c r="AN176" s="141">
        <v>0</v>
      </c>
      <c r="BA176" s="141">
        <v>0</v>
      </c>
      <c r="BN176" s="141">
        <v>0</v>
      </c>
      <c r="CA176" s="141">
        <v>0</v>
      </c>
      <c r="CN176" s="141">
        <v>0</v>
      </c>
    </row>
    <row r="177" spans="1:92">
      <c r="A177" s="140" t="s">
        <v>371</v>
      </c>
      <c r="AN177" s="141">
        <v>-3341.47999999999</v>
      </c>
      <c r="BA177" s="141">
        <v>-3341.47999999999</v>
      </c>
      <c r="BN177" s="141">
        <v>-3341.47999999999</v>
      </c>
      <c r="CA177" s="141">
        <v>-3341.47999999999</v>
      </c>
      <c r="CN177" s="141">
        <v>-3341.47999999999</v>
      </c>
    </row>
    <row r="178" spans="1:92">
      <c r="A178" s="140" t="s">
        <v>372</v>
      </c>
      <c r="AN178" s="141">
        <v>2460738.33</v>
      </c>
      <c r="BA178" s="141">
        <v>2460738.33</v>
      </c>
      <c r="BN178" s="141">
        <v>2460738.33</v>
      </c>
      <c r="CA178" s="141">
        <v>2460738.33</v>
      </c>
      <c r="CN178" s="141">
        <v>2460738.33</v>
      </c>
    </row>
    <row r="179" spans="1:92">
      <c r="A179" s="140" t="s">
        <v>373</v>
      </c>
      <c r="AN179" s="141">
        <v>2635.4399999999901</v>
      </c>
      <c r="BA179" s="141">
        <v>2635.4399999999901</v>
      </c>
      <c r="BN179" s="141">
        <v>2635.4399999999901</v>
      </c>
      <c r="CA179" s="141">
        <v>2635.4399999999901</v>
      </c>
      <c r="CN179" s="141">
        <v>2635.4399999999901</v>
      </c>
    </row>
    <row r="180" spans="1:92">
      <c r="A180" s="143" t="s">
        <v>374</v>
      </c>
      <c r="AN180" s="141">
        <v>403399824.94</v>
      </c>
      <c r="BA180" s="141">
        <v>403399824.94</v>
      </c>
      <c r="BN180" s="141">
        <v>403399824.94</v>
      </c>
      <c r="CA180" s="141">
        <v>403399824.94</v>
      </c>
      <c r="CN180" s="141">
        <v>403399824.94</v>
      </c>
    </row>
    <row r="181" spans="1:92">
      <c r="A181" s="140" t="s">
        <v>375</v>
      </c>
      <c r="AN181" s="141">
        <v>264.409999999999</v>
      </c>
      <c r="BA181" s="141">
        <v>264.409999999999</v>
      </c>
      <c r="BN181" s="141">
        <v>264.409999999999</v>
      </c>
      <c r="CA181" s="141">
        <v>264.409999999999</v>
      </c>
      <c r="CN181" s="141">
        <v>264.409999999999</v>
      </c>
    </row>
    <row r="182" spans="1:92">
      <c r="A182" s="140" t="s">
        <v>376</v>
      </c>
      <c r="AN182" s="141">
        <v>37566735.389999896</v>
      </c>
      <c r="BA182" s="141">
        <v>37566735.389999896</v>
      </c>
      <c r="BN182" s="141">
        <v>37566735.389999896</v>
      </c>
      <c r="CA182" s="141">
        <v>37566735.389999896</v>
      </c>
      <c r="CN182" s="141">
        <v>37566735.389999896</v>
      </c>
    </row>
    <row r="183" spans="1:92">
      <c r="A183" s="140" t="s">
        <v>377</v>
      </c>
      <c r="AN183" s="141">
        <v>6168018.98999999</v>
      </c>
      <c r="BA183" s="141">
        <v>6168018.98999999</v>
      </c>
      <c r="BN183" s="141">
        <v>6168018.98999999</v>
      </c>
      <c r="CA183" s="141">
        <v>6168018.98999999</v>
      </c>
      <c r="CN183" s="141">
        <v>6168018.98999999</v>
      </c>
    </row>
    <row r="184" spans="1:92">
      <c r="A184" s="140" t="s">
        <v>378</v>
      </c>
      <c r="AN184" s="141">
        <v>21767190.699999999</v>
      </c>
      <c r="BA184" s="141">
        <v>21767190.699999999</v>
      </c>
      <c r="BN184" s="141">
        <v>21767190.699999999</v>
      </c>
      <c r="CA184" s="141">
        <v>21767190.699999999</v>
      </c>
      <c r="CN184" s="141">
        <v>21767190.699999999</v>
      </c>
    </row>
    <row r="185" spans="1:92">
      <c r="A185" s="140" t="s">
        <v>379</v>
      </c>
      <c r="AN185" s="141">
        <v>1016920.66999999</v>
      </c>
      <c r="BA185" s="141">
        <v>1016920.66999999</v>
      </c>
      <c r="BN185" s="141">
        <v>1016920.66999999</v>
      </c>
      <c r="CA185" s="141">
        <v>1016920.66999999</v>
      </c>
      <c r="CN185" s="141">
        <v>1016920.66999999</v>
      </c>
    </row>
    <row r="186" spans="1:92">
      <c r="A186" s="140" t="s">
        <v>380</v>
      </c>
      <c r="AN186" s="141">
        <v>0</v>
      </c>
      <c r="BA186" s="141">
        <v>0</v>
      </c>
      <c r="BN186" s="141">
        <v>0</v>
      </c>
      <c r="CA186" s="141">
        <v>0</v>
      </c>
      <c r="CN186" s="141">
        <v>0</v>
      </c>
    </row>
    <row r="187" spans="1:92">
      <c r="A187" s="140" t="s">
        <v>381</v>
      </c>
      <c r="AN187" s="141">
        <v>0</v>
      </c>
      <c r="BA187" s="141">
        <v>0</v>
      </c>
      <c r="BN187" s="141">
        <v>0</v>
      </c>
      <c r="CA187" s="141">
        <v>0</v>
      </c>
      <c r="CN187" s="141">
        <v>0</v>
      </c>
    </row>
    <row r="188" spans="1:92">
      <c r="A188" s="140" t="s">
        <v>382</v>
      </c>
      <c r="AN188" s="141">
        <v>0</v>
      </c>
      <c r="BA188" s="141">
        <v>0</v>
      </c>
      <c r="BN188" s="141">
        <v>0</v>
      </c>
      <c r="CA188" s="141">
        <v>0</v>
      </c>
      <c r="CN188" s="141">
        <v>0</v>
      </c>
    </row>
    <row r="189" spans="1:92">
      <c r="A189" s="140" t="s">
        <v>383</v>
      </c>
      <c r="AN189" s="141">
        <v>0</v>
      </c>
      <c r="BA189" s="141">
        <v>0</v>
      </c>
      <c r="BN189" s="141">
        <v>0</v>
      </c>
      <c r="CA189" s="141">
        <v>0</v>
      </c>
      <c r="CN189" s="141">
        <v>0</v>
      </c>
    </row>
    <row r="190" spans="1:92">
      <c r="A190" s="140" t="s">
        <v>384</v>
      </c>
      <c r="AN190" s="141">
        <v>9362238.01755579</v>
      </c>
      <c r="BA190" s="141">
        <v>10246270.414103501</v>
      </c>
      <c r="BN190" s="141">
        <v>10678842.5250144</v>
      </c>
      <c r="CA190" s="141">
        <v>11037591.8575736</v>
      </c>
      <c r="CN190" s="141">
        <v>11412001.074890099</v>
      </c>
    </row>
    <row r="191" spans="1:92">
      <c r="A191" s="140" t="s">
        <v>385</v>
      </c>
      <c r="AN191" s="141">
        <v>79904.999999999898</v>
      </c>
      <c r="BA191" s="141">
        <v>79904.999999999898</v>
      </c>
      <c r="BN191" s="141">
        <v>79904.999999999898</v>
      </c>
      <c r="CA191" s="141">
        <v>79904.999999999898</v>
      </c>
      <c r="CN191" s="141">
        <v>79904.999999999898</v>
      </c>
    </row>
    <row r="192" spans="1:92">
      <c r="A192" s="140" t="s">
        <v>386</v>
      </c>
      <c r="AN192" s="141">
        <v>0</v>
      </c>
      <c r="BA192" s="141">
        <v>0</v>
      </c>
      <c r="BN192" s="141">
        <v>0</v>
      </c>
      <c r="CA192" s="141">
        <v>0</v>
      </c>
      <c r="CN192" s="141">
        <v>0</v>
      </c>
    </row>
    <row r="193" spans="1:92">
      <c r="A193" s="140" t="s">
        <v>387</v>
      </c>
      <c r="AN193" s="141">
        <v>-225.27</v>
      </c>
      <c r="BA193" s="141">
        <v>-225.27</v>
      </c>
      <c r="BN193" s="141">
        <v>-225.27</v>
      </c>
      <c r="CA193" s="141">
        <v>-225.27</v>
      </c>
      <c r="CN193" s="141">
        <v>-225.27</v>
      </c>
    </row>
    <row r="194" spans="1:92">
      <c r="A194" s="140" t="s">
        <v>388</v>
      </c>
      <c r="AN194" s="141">
        <v>0</v>
      </c>
      <c r="BA194" s="141">
        <v>0</v>
      </c>
      <c r="BN194" s="141">
        <v>0</v>
      </c>
      <c r="CA194" s="141">
        <v>0</v>
      </c>
      <c r="CN194" s="141">
        <v>0</v>
      </c>
    </row>
    <row r="195" spans="1:92">
      <c r="A195" s="140" t="s">
        <v>389</v>
      </c>
      <c r="AN195" s="141">
        <v>0</v>
      </c>
      <c r="BA195" s="141">
        <v>0</v>
      </c>
      <c r="BN195" s="141">
        <v>0</v>
      </c>
      <c r="CA195" s="141">
        <v>0</v>
      </c>
      <c r="CN195" s="141">
        <v>0</v>
      </c>
    </row>
    <row r="196" spans="1:92">
      <c r="A196" s="140" t="s">
        <v>390</v>
      </c>
      <c r="AN196" s="141">
        <v>0</v>
      </c>
      <c r="BA196" s="141">
        <v>0</v>
      </c>
      <c r="BN196" s="141">
        <v>0</v>
      </c>
      <c r="CA196" s="141">
        <v>0</v>
      </c>
      <c r="CN196" s="141">
        <v>0</v>
      </c>
    </row>
    <row r="197" spans="1:92">
      <c r="A197" s="140" t="s">
        <v>391</v>
      </c>
      <c r="AN197" s="141">
        <v>0</v>
      </c>
      <c r="BA197" s="141">
        <v>0</v>
      </c>
      <c r="BN197" s="141">
        <v>0</v>
      </c>
      <c r="CA197" s="141">
        <v>0</v>
      </c>
      <c r="CN197" s="141">
        <v>0</v>
      </c>
    </row>
    <row r="198" spans="1:92">
      <c r="A198" s="140" t="s">
        <v>392</v>
      </c>
      <c r="AN198" s="141">
        <v>0</v>
      </c>
      <c r="BA198" s="141">
        <v>0</v>
      </c>
      <c r="BN198" s="141">
        <v>0</v>
      </c>
      <c r="CA198" s="141">
        <v>0</v>
      </c>
      <c r="CN198" s="141">
        <v>0</v>
      </c>
    </row>
    <row r="199" spans="1:92">
      <c r="A199" s="143" t="s">
        <v>393</v>
      </c>
      <c r="AN199" s="141">
        <v>75961047.907555699</v>
      </c>
      <c r="BA199" s="141">
        <v>76845080.304103494</v>
      </c>
      <c r="BN199" s="141">
        <v>77277652.415014401</v>
      </c>
      <c r="CA199" s="141">
        <v>77636401.747573599</v>
      </c>
      <c r="CN199" s="141">
        <v>78010810.964890093</v>
      </c>
    </row>
    <row r="200" spans="1:92">
      <c r="A200" s="140" t="s">
        <v>394</v>
      </c>
      <c r="AN200" s="141">
        <v>0</v>
      </c>
      <c r="BA200" s="141">
        <v>0</v>
      </c>
      <c r="BN200" s="141">
        <v>0</v>
      </c>
      <c r="CA200" s="141">
        <v>0</v>
      </c>
      <c r="CN200" s="141">
        <v>0</v>
      </c>
    </row>
    <row r="201" spans="1:92">
      <c r="A201" s="143" t="s">
        <v>395</v>
      </c>
      <c r="AN201" s="141">
        <v>0</v>
      </c>
      <c r="BA201" s="141">
        <v>0</v>
      </c>
      <c r="BN201" s="141">
        <v>0</v>
      </c>
      <c r="CA201" s="141">
        <v>0</v>
      </c>
      <c r="CN201" s="141">
        <v>0</v>
      </c>
    </row>
    <row r="202" spans="1:92">
      <c r="A202" s="140" t="s">
        <v>396</v>
      </c>
      <c r="AN202" s="141">
        <v>73536.759999999893</v>
      </c>
      <c r="BA202" s="141">
        <v>73536.759999999893</v>
      </c>
      <c r="BN202" s="141">
        <v>73536.759999999893</v>
      </c>
      <c r="CA202" s="141">
        <v>73536.759999999893</v>
      </c>
      <c r="CN202" s="141">
        <v>73536.759999999893</v>
      </c>
    </row>
    <row r="203" spans="1:92">
      <c r="A203" s="143" t="s">
        <v>397</v>
      </c>
      <c r="AN203" s="141">
        <v>73536.759999999893</v>
      </c>
      <c r="BA203" s="141">
        <v>73536.759999999893</v>
      </c>
      <c r="BN203" s="141">
        <v>73536.759999999893</v>
      </c>
      <c r="CA203" s="141">
        <v>73536.759999999893</v>
      </c>
      <c r="CN203" s="141">
        <v>73536.759999999893</v>
      </c>
    </row>
    <row r="204" spans="1:92">
      <c r="A204" s="140" t="s">
        <v>398</v>
      </c>
      <c r="AN204" s="141">
        <v>122821339.26000001</v>
      </c>
      <c r="BA204" s="141">
        <v>122821339.26000001</v>
      </c>
      <c r="BN204" s="141">
        <v>122821339.26000001</v>
      </c>
      <c r="CA204" s="141">
        <v>122821339.26000001</v>
      </c>
      <c r="CN204" s="141">
        <v>122821339.26000001</v>
      </c>
    </row>
    <row r="205" spans="1:92">
      <c r="A205" s="140" t="s">
        <v>399</v>
      </c>
      <c r="AN205" s="141">
        <v>0</v>
      </c>
      <c r="BA205" s="141">
        <v>0</v>
      </c>
      <c r="BN205" s="141">
        <v>0</v>
      </c>
      <c r="CA205" s="141">
        <v>0</v>
      </c>
      <c r="CN205" s="141">
        <v>0</v>
      </c>
    </row>
    <row r="206" spans="1:92">
      <c r="A206" s="143" t="s">
        <v>400</v>
      </c>
      <c r="AN206" s="141">
        <v>122821339.26000001</v>
      </c>
      <c r="BA206" s="141">
        <v>122821339.26000001</v>
      </c>
      <c r="BN206" s="141">
        <v>122821339.26000001</v>
      </c>
      <c r="CA206" s="141">
        <v>122821339.26000001</v>
      </c>
      <c r="CN206" s="141">
        <v>122821339.26000001</v>
      </c>
    </row>
    <row r="207" spans="1:92">
      <c r="A207" s="140" t="s">
        <v>401</v>
      </c>
      <c r="AN207" s="141">
        <v>0</v>
      </c>
      <c r="BA207" s="141">
        <v>0</v>
      </c>
      <c r="BN207" s="141">
        <v>0</v>
      </c>
      <c r="CA207" s="141">
        <v>0</v>
      </c>
      <c r="CN207" s="141">
        <v>0</v>
      </c>
    </row>
    <row r="208" spans="1:92">
      <c r="A208" s="140" t="s">
        <v>402</v>
      </c>
      <c r="AN208" s="141">
        <v>0</v>
      </c>
      <c r="BA208" s="141">
        <v>0</v>
      </c>
      <c r="BN208" s="141">
        <v>0</v>
      </c>
      <c r="CA208" s="141">
        <v>0</v>
      </c>
      <c r="CN208" s="141">
        <v>0</v>
      </c>
    </row>
    <row r="209" spans="1:92">
      <c r="A209" s="140" t="s">
        <v>403</v>
      </c>
      <c r="AN209" s="141">
        <v>0</v>
      </c>
      <c r="BA209" s="141">
        <v>0</v>
      </c>
      <c r="BN209" s="141">
        <v>0</v>
      </c>
      <c r="CA209" s="141">
        <v>0</v>
      </c>
      <c r="CN209" s="141">
        <v>0</v>
      </c>
    </row>
    <row r="210" spans="1:92">
      <c r="A210" s="143" t="s">
        <v>404</v>
      </c>
      <c r="AN210" s="141">
        <v>0</v>
      </c>
      <c r="BA210" s="141">
        <v>0</v>
      </c>
      <c r="BN210" s="141">
        <v>0</v>
      </c>
      <c r="CA210" s="141">
        <v>0</v>
      </c>
      <c r="CN210" s="141">
        <v>0</v>
      </c>
    </row>
    <row r="211" spans="1:92">
      <c r="A211" s="140" t="s">
        <v>405</v>
      </c>
      <c r="AN211" s="141">
        <v>17162290.379999898</v>
      </c>
      <c r="BA211" s="141">
        <v>17162290.379999898</v>
      </c>
      <c r="BN211" s="141">
        <v>17162290.379999898</v>
      </c>
      <c r="CA211" s="141">
        <v>17162290.379999898</v>
      </c>
      <c r="CN211" s="141">
        <v>17162290.379999898</v>
      </c>
    </row>
    <row r="212" spans="1:92">
      <c r="A212" s="140" t="s">
        <v>406</v>
      </c>
      <c r="AN212" s="141">
        <v>0</v>
      </c>
      <c r="BA212" s="141">
        <v>0</v>
      </c>
      <c r="BN212" s="141">
        <v>0</v>
      </c>
      <c r="CA212" s="141">
        <v>0</v>
      </c>
      <c r="CN212" s="141">
        <v>0</v>
      </c>
    </row>
    <row r="213" spans="1:92">
      <c r="A213" s="140" t="s">
        <v>407</v>
      </c>
      <c r="AN213" s="141">
        <v>17162290.379999898</v>
      </c>
      <c r="BA213" s="141">
        <v>17162290.379999898</v>
      </c>
      <c r="BN213" s="141">
        <v>17162290.379999898</v>
      </c>
      <c r="CA213" s="141">
        <v>17162290.379999898</v>
      </c>
      <c r="CN213" s="141">
        <v>17162290.379999898</v>
      </c>
    </row>
    <row r="214" spans="1:92">
      <c r="A214" s="140" t="s">
        <v>408</v>
      </c>
      <c r="AN214" s="141">
        <v>0</v>
      </c>
      <c r="BA214" s="141">
        <v>0</v>
      </c>
      <c r="BN214" s="141">
        <v>0</v>
      </c>
      <c r="CA214" s="141">
        <v>0</v>
      </c>
      <c r="CN214" s="141">
        <v>0</v>
      </c>
    </row>
    <row r="215" spans="1:92">
      <c r="A215" s="140" t="s">
        <v>409</v>
      </c>
      <c r="AN215" s="141">
        <v>0</v>
      </c>
      <c r="BA215" s="141">
        <v>0</v>
      </c>
      <c r="BN215" s="141">
        <v>0</v>
      </c>
      <c r="CA215" s="141">
        <v>0</v>
      </c>
      <c r="CN215" s="141">
        <v>0</v>
      </c>
    </row>
    <row r="216" spans="1:92">
      <c r="A216" s="140" t="s">
        <v>410</v>
      </c>
      <c r="AN216" s="141">
        <v>0</v>
      </c>
      <c r="BA216" s="141">
        <v>0</v>
      </c>
      <c r="BN216" s="141">
        <v>0</v>
      </c>
      <c r="CA216" s="141">
        <v>0</v>
      </c>
      <c r="CN216" s="141">
        <v>0</v>
      </c>
    </row>
    <row r="217" spans="1:92">
      <c r="A217" s="143" t="s">
        <v>411</v>
      </c>
      <c r="AN217" s="141">
        <v>0</v>
      </c>
      <c r="BA217" s="141">
        <v>0</v>
      </c>
      <c r="BN217" s="141">
        <v>0</v>
      </c>
      <c r="CA217" s="141">
        <v>0</v>
      </c>
      <c r="CN217" s="141">
        <v>0</v>
      </c>
    </row>
    <row r="218" spans="1:92">
      <c r="A218" s="143" t="s">
        <v>412</v>
      </c>
      <c r="AN218" s="141">
        <v>1528025847.2992699</v>
      </c>
      <c r="BA218" s="141">
        <v>1531820591.6327701</v>
      </c>
      <c r="BN218" s="141">
        <v>1470759871.7126</v>
      </c>
      <c r="CA218" s="141">
        <v>1479283798.8559301</v>
      </c>
      <c r="CN218" s="141">
        <v>1495247686.9494801</v>
      </c>
    </row>
    <row r="219" spans="1:92">
      <c r="A219" s="140" t="s">
        <v>413</v>
      </c>
    </row>
    <row r="220" spans="1:92">
      <c r="A220" s="140" t="s">
        <v>414</v>
      </c>
    </row>
    <row r="221" spans="1:92">
      <c r="A221" s="140" t="s">
        <v>415</v>
      </c>
      <c r="AN221" s="141">
        <v>0</v>
      </c>
      <c r="BA221" s="141">
        <v>0</v>
      </c>
      <c r="BN221" s="141">
        <v>0</v>
      </c>
      <c r="CA221" s="141">
        <v>0</v>
      </c>
      <c r="CN221" s="141">
        <v>0</v>
      </c>
    </row>
    <row r="222" spans="1:92">
      <c r="A222" s="140" t="s">
        <v>416</v>
      </c>
      <c r="AN222" s="141">
        <v>0</v>
      </c>
      <c r="BA222" s="141">
        <v>0</v>
      </c>
      <c r="BN222" s="141">
        <v>0</v>
      </c>
      <c r="CA222" s="141">
        <v>0</v>
      </c>
      <c r="CN222" s="141">
        <v>0</v>
      </c>
    </row>
    <row r="223" spans="1:92">
      <c r="A223" s="140" t="s">
        <v>417</v>
      </c>
      <c r="AN223" s="141">
        <v>0</v>
      </c>
      <c r="BA223" s="141">
        <v>0</v>
      </c>
      <c r="BN223" s="141">
        <v>0</v>
      </c>
      <c r="CA223" s="141">
        <v>0</v>
      </c>
      <c r="CN223" s="141">
        <v>0</v>
      </c>
    </row>
    <row r="224" spans="1:92">
      <c r="A224" s="140" t="s">
        <v>418</v>
      </c>
      <c r="AN224" s="141">
        <v>1373470.46</v>
      </c>
      <c r="BA224" s="141">
        <v>1373470.46</v>
      </c>
      <c r="BN224" s="141">
        <v>1373470.46</v>
      </c>
      <c r="CA224" s="141">
        <v>1373470.46</v>
      </c>
      <c r="CN224" s="141">
        <v>1373470.46</v>
      </c>
    </row>
    <row r="225" spans="1:92">
      <c r="A225" s="140" t="s">
        <v>419</v>
      </c>
      <c r="AN225" s="141">
        <v>0</v>
      </c>
      <c r="BA225" s="141">
        <v>0</v>
      </c>
      <c r="BN225" s="141">
        <v>0</v>
      </c>
      <c r="CA225" s="141">
        <v>0</v>
      </c>
      <c r="CN225" s="141">
        <v>0</v>
      </c>
    </row>
    <row r="226" spans="1:92">
      <c r="A226" s="140" t="s">
        <v>420</v>
      </c>
      <c r="AN226" s="141">
        <v>0</v>
      </c>
      <c r="BA226" s="141">
        <v>0</v>
      </c>
      <c r="BN226" s="141">
        <v>0</v>
      </c>
      <c r="CA226" s="141">
        <v>0</v>
      </c>
      <c r="CN226" s="141">
        <v>0</v>
      </c>
    </row>
    <row r="227" spans="1:92">
      <c r="A227" s="140" t="s">
        <v>421</v>
      </c>
      <c r="AN227" s="141">
        <v>0</v>
      </c>
      <c r="BA227" s="141">
        <v>0</v>
      </c>
      <c r="BN227" s="141">
        <v>0</v>
      </c>
      <c r="CA227" s="141">
        <v>0</v>
      </c>
      <c r="CN227" s="141">
        <v>0</v>
      </c>
    </row>
    <row r="228" spans="1:92">
      <c r="A228" s="140" t="s">
        <v>422</v>
      </c>
      <c r="AN228" s="141">
        <v>0</v>
      </c>
      <c r="BA228" s="141">
        <v>0</v>
      </c>
      <c r="BN228" s="141">
        <v>0</v>
      </c>
      <c r="CA228" s="141">
        <v>0</v>
      </c>
      <c r="CN228" s="141">
        <v>0</v>
      </c>
    </row>
    <row r="229" spans="1:92">
      <c r="A229" s="140" t="s">
        <v>423</v>
      </c>
      <c r="AN229" s="141">
        <v>0</v>
      </c>
      <c r="BA229" s="141">
        <v>0</v>
      </c>
      <c r="BN229" s="141">
        <v>0</v>
      </c>
      <c r="CA229" s="141">
        <v>0</v>
      </c>
      <c r="CN229" s="141">
        <v>0</v>
      </c>
    </row>
    <row r="230" spans="1:92">
      <c r="A230" s="140" t="s">
        <v>424</v>
      </c>
      <c r="AN230" s="141">
        <v>-18493228.937692299</v>
      </c>
      <c r="BA230" s="141">
        <v>-23084624.860769201</v>
      </c>
      <c r="BN230" s="141">
        <v>-27438916.629999999</v>
      </c>
      <c r="CA230" s="141">
        <v>-32049826.629999999</v>
      </c>
      <c r="CN230" s="141">
        <v>-37127632.630000003</v>
      </c>
    </row>
    <row r="231" spans="1:92">
      <c r="A231" s="140" t="s">
        <v>425</v>
      </c>
      <c r="AN231" s="141">
        <v>-13530.7900000025</v>
      </c>
      <c r="BA231" s="141">
        <v>-13530.7900000025</v>
      </c>
      <c r="BN231" s="141">
        <v>-13530.7900000025</v>
      </c>
      <c r="CA231" s="141">
        <v>-13530.7900000025</v>
      </c>
      <c r="CN231" s="141">
        <v>-13530.7900000025</v>
      </c>
    </row>
    <row r="232" spans="1:92">
      <c r="A232" s="140" t="s">
        <v>426</v>
      </c>
      <c r="AN232" s="141">
        <v>11660365.800000001</v>
      </c>
      <c r="BA232" s="141">
        <v>11660365.800000001</v>
      </c>
      <c r="BN232" s="141">
        <v>11660365.800000001</v>
      </c>
      <c r="CA232" s="141">
        <v>11660365.800000001</v>
      </c>
      <c r="CN232" s="141">
        <v>11660365.800000001</v>
      </c>
    </row>
    <row r="233" spans="1:92">
      <c r="A233" s="140" t="s">
        <v>427</v>
      </c>
      <c r="AN233" s="141">
        <v>-0.15</v>
      </c>
      <c r="BA233" s="141">
        <v>-0.15</v>
      </c>
      <c r="BN233" s="141">
        <v>-0.15</v>
      </c>
      <c r="CA233" s="141">
        <v>-0.15</v>
      </c>
      <c r="CN233" s="141">
        <v>-0.15</v>
      </c>
    </row>
    <row r="234" spans="1:92">
      <c r="A234" s="140" t="s">
        <v>428</v>
      </c>
      <c r="AN234" s="141">
        <v>11075799.2399999</v>
      </c>
      <c r="BA234" s="141">
        <v>11075799.2399999</v>
      </c>
      <c r="BN234" s="141">
        <v>11075799.2399999</v>
      </c>
      <c r="CA234" s="141">
        <v>11075799.2399999</v>
      </c>
      <c r="CN234" s="141">
        <v>11075799.2399999</v>
      </c>
    </row>
    <row r="235" spans="1:92">
      <c r="A235" s="142" t="s">
        <v>429</v>
      </c>
      <c r="AN235" s="141">
        <v>0</v>
      </c>
      <c r="BA235" s="141">
        <v>0</v>
      </c>
      <c r="BN235" s="141">
        <v>0</v>
      </c>
      <c r="CA235" s="141">
        <v>0</v>
      </c>
      <c r="CN235" s="141">
        <v>0</v>
      </c>
    </row>
    <row r="236" spans="1:92">
      <c r="A236" s="140" t="s">
        <v>430</v>
      </c>
      <c r="AN236" s="141">
        <v>17521839</v>
      </c>
      <c r="BA236" s="141">
        <v>17521839</v>
      </c>
      <c r="BN236" s="141">
        <v>17521839</v>
      </c>
      <c r="CA236" s="141">
        <v>17521839</v>
      </c>
      <c r="CN236" s="141">
        <v>17521839</v>
      </c>
    </row>
    <row r="237" spans="1:92">
      <c r="A237" s="140" t="s">
        <v>431</v>
      </c>
      <c r="AN237" s="141">
        <v>339198183.84153801</v>
      </c>
      <c r="BA237" s="141">
        <v>384941735.49538398</v>
      </c>
      <c r="BN237" s="141">
        <v>413567721.57230699</v>
      </c>
      <c r="CA237" s="141">
        <v>432334713.87999898</v>
      </c>
      <c r="CN237" s="141">
        <v>441915206.61076802</v>
      </c>
    </row>
    <row r="238" spans="1:92">
      <c r="A238" s="140" t="s">
        <v>432</v>
      </c>
      <c r="AN238" s="141">
        <v>43936418.167277098</v>
      </c>
      <c r="BA238" s="141">
        <v>36636672.4018315</v>
      </c>
      <c r="BN238" s="141">
        <v>29336926.636385798</v>
      </c>
      <c r="CA238" s="141">
        <v>22037180.8709401</v>
      </c>
      <c r="CN238" s="141">
        <v>14714154.348987799</v>
      </c>
    </row>
    <row r="239" spans="1:92">
      <c r="A239" s="140" t="s">
        <v>433</v>
      </c>
      <c r="AN239" s="141">
        <v>18570146.829999901</v>
      </c>
      <c r="BA239" s="141">
        <v>18570146.829999901</v>
      </c>
      <c r="BN239" s="141">
        <v>18570146.829999901</v>
      </c>
      <c r="CA239" s="141">
        <v>18570146.829999901</v>
      </c>
      <c r="CN239" s="141">
        <v>18570146.829999901</v>
      </c>
    </row>
    <row r="240" spans="1:92">
      <c r="A240" s="140" t="s">
        <v>434</v>
      </c>
      <c r="AN240" s="141">
        <v>7292915.3499999903</v>
      </c>
      <c r="BA240" s="141">
        <v>7292915.3499999903</v>
      </c>
      <c r="BN240" s="141">
        <v>7292915.3499999903</v>
      </c>
      <c r="CA240" s="141">
        <v>7292915.3499999903</v>
      </c>
      <c r="CN240" s="141">
        <v>7292915.3499999903</v>
      </c>
    </row>
    <row r="241" spans="1:92">
      <c r="A241" s="140" t="s">
        <v>2522</v>
      </c>
      <c r="AN241" s="141">
        <v>0</v>
      </c>
      <c r="BA241" s="141">
        <v>0</v>
      </c>
      <c r="BN241" s="141">
        <v>0</v>
      </c>
      <c r="CA241" s="141">
        <v>0</v>
      </c>
      <c r="CN241" s="141">
        <v>0</v>
      </c>
    </row>
    <row r="242" spans="1:92">
      <c r="A242" s="140" t="s">
        <v>2523</v>
      </c>
      <c r="AN242" s="141">
        <v>22830965.6399999</v>
      </c>
      <c r="BA242" s="141">
        <v>39110118.839999899</v>
      </c>
      <c r="BN242" s="141">
        <v>18572567.270769201</v>
      </c>
      <c r="CA242" s="141">
        <v>12526003.24</v>
      </c>
      <c r="CN242" s="141">
        <v>8710208.4400000293</v>
      </c>
    </row>
    <row r="243" spans="1:92">
      <c r="A243" s="140" t="s">
        <v>2524</v>
      </c>
      <c r="AN243" s="141">
        <v>0</v>
      </c>
      <c r="BA243" s="141">
        <v>0</v>
      </c>
      <c r="BN243" s="141">
        <v>0</v>
      </c>
      <c r="CA243" s="141">
        <v>0</v>
      </c>
      <c r="CN243" s="141">
        <v>0</v>
      </c>
    </row>
    <row r="244" spans="1:92">
      <c r="A244" s="140" t="s">
        <v>2525</v>
      </c>
      <c r="AN244" s="141">
        <v>0</v>
      </c>
      <c r="BA244" s="141">
        <v>0</v>
      </c>
      <c r="BN244" s="141">
        <v>0</v>
      </c>
      <c r="CA244" s="141">
        <v>0</v>
      </c>
      <c r="CN244" s="141">
        <v>0</v>
      </c>
    </row>
    <row r="245" spans="1:92">
      <c r="A245" s="140" t="s">
        <v>2526</v>
      </c>
      <c r="AN245" s="141">
        <v>0</v>
      </c>
      <c r="BA245" s="141">
        <v>0</v>
      </c>
      <c r="BN245" s="141">
        <v>0</v>
      </c>
      <c r="CA245" s="141">
        <v>0</v>
      </c>
      <c r="CN245" s="141">
        <v>0</v>
      </c>
    </row>
    <row r="246" spans="1:92">
      <c r="A246" s="140" t="s">
        <v>2527</v>
      </c>
      <c r="AN246" s="141">
        <v>10811001.2238461</v>
      </c>
      <c r="BA246" s="141">
        <v>13295456.57</v>
      </c>
      <c r="BN246" s="141">
        <v>13379165.877692301</v>
      </c>
      <c r="CA246" s="141">
        <v>16130003.57</v>
      </c>
      <c r="CN246" s="141">
        <v>17937417.839230701</v>
      </c>
    </row>
    <row r="247" spans="1:92">
      <c r="A247" s="140" t="s">
        <v>2528</v>
      </c>
      <c r="AN247" s="141">
        <v>27388891.999999899</v>
      </c>
      <c r="BA247" s="141">
        <v>26314819.999999899</v>
      </c>
      <c r="BN247" s="141">
        <v>25240747.999999899</v>
      </c>
      <c r="CA247" s="141">
        <v>24166675.999999899</v>
      </c>
      <c r="CN247" s="141">
        <v>23092603.999999899</v>
      </c>
    </row>
    <row r="248" spans="1:92">
      <c r="A248" s="140" t="s">
        <v>2529</v>
      </c>
      <c r="AN248" s="141">
        <v>0</v>
      </c>
      <c r="BA248" s="141">
        <v>0</v>
      </c>
      <c r="BN248" s="141">
        <v>0</v>
      </c>
      <c r="CA248" s="141">
        <v>0</v>
      </c>
      <c r="CN248" s="141">
        <v>0</v>
      </c>
    </row>
    <row r="249" spans="1:92">
      <c r="A249" s="145" t="s">
        <v>2530</v>
      </c>
      <c r="AN249" s="141">
        <v>3.1241744234368803E-8</v>
      </c>
      <c r="BA249" s="141">
        <v>5.7715473426119703E-8</v>
      </c>
      <c r="BN249" s="141">
        <v>2.27401004009992E-9</v>
      </c>
      <c r="CA249" s="141">
        <v>-5.4950369041342501E-8</v>
      </c>
      <c r="CN249" s="141">
        <v>-8.5549618671183599E-8</v>
      </c>
    </row>
    <row r="250" spans="1:92">
      <c r="A250" s="140" t="s">
        <v>2531</v>
      </c>
      <c r="AN250" s="141">
        <v>-33826244.6199999</v>
      </c>
      <c r="BA250" s="141">
        <v>-31224236.6199999</v>
      </c>
      <c r="BN250" s="141">
        <v>-28622228.6199999</v>
      </c>
      <c r="CA250" s="141">
        <v>-26020220.620000001</v>
      </c>
      <c r="CN250" s="141">
        <v>-23418212.620000001</v>
      </c>
    </row>
    <row r="251" spans="1:92">
      <c r="A251" s="140" t="s">
        <v>2532</v>
      </c>
      <c r="AN251" s="141">
        <v>0</v>
      </c>
      <c r="BA251" s="141">
        <v>0</v>
      </c>
      <c r="BN251" s="141">
        <v>0</v>
      </c>
      <c r="CA251" s="141">
        <v>0</v>
      </c>
      <c r="CN251" s="141">
        <v>0</v>
      </c>
    </row>
    <row r="252" spans="1:92">
      <c r="A252" s="140" t="s">
        <v>2533</v>
      </c>
      <c r="AN252" s="141">
        <v>0</v>
      </c>
      <c r="BA252" s="141">
        <v>0</v>
      </c>
      <c r="BN252" s="141">
        <v>0</v>
      </c>
      <c r="CA252" s="141">
        <v>0</v>
      </c>
      <c r="CN252" s="141">
        <v>0</v>
      </c>
    </row>
    <row r="253" spans="1:92">
      <c r="A253" s="140" t="s">
        <v>2534</v>
      </c>
      <c r="AN253" s="141">
        <v>0</v>
      </c>
      <c r="BA253" s="141">
        <v>0</v>
      </c>
      <c r="BN253" s="141">
        <v>0</v>
      </c>
      <c r="CA253" s="141">
        <v>0</v>
      </c>
      <c r="CN253" s="141">
        <v>0</v>
      </c>
    </row>
    <row r="254" spans="1:92">
      <c r="A254" s="140" t="s">
        <v>2535</v>
      </c>
      <c r="AN254" s="141">
        <v>525070.4</v>
      </c>
      <c r="BA254" s="141">
        <v>525070.4</v>
      </c>
      <c r="BN254" s="141">
        <v>525070.4</v>
      </c>
      <c r="CA254" s="141">
        <v>525070.4</v>
      </c>
      <c r="CN254" s="141">
        <v>525070.4</v>
      </c>
    </row>
    <row r="255" spans="1:92">
      <c r="A255" s="140" t="s">
        <v>2536</v>
      </c>
      <c r="AN255" s="141">
        <v>0</v>
      </c>
      <c r="BA255" s="141">
        <v>0</v>
      </c>
      <c r="BN255" s="141">
        <v>0</v>
      </c>
      <c r="CA255" s="141">
        <v>0</v>
      </c>
      <c r="CN255" s="141">
        <v>0</v>
      </c>
    </row>
    <row r="256" spans="1:92">
      <c r="A256" s="140" t="s">
        <v>2537</v>
      </c>
      <c r="AN256" s="141">
        <v>0</v>
      </c>
      <c r="BA256" s="141">
        <v>0</v>
      </c>
      <c r="BN256" s="141">
        <v>0</v>
      </c>
      <c r="CA256" s="141">
        <v>0</v>
      </c>
      <c r="CN256" s="141">
        <v>0</v>
      </c>
    </row>
    <row r="257" spans="1:92">
      <c r="A257" s="146" t="s">
        <v>2538</v>
      </c>
      <c r="AN257" s="141">
        <v>0</v>
      </c>
      <c r="BA257" s="141">
        <v>0</v>
      </c>
      <c r="BN257" s="141">
        <v>0</v>
      </c>
      <c r="CA257" s="141">
        <v>0</v>
      </c>
      <c r="CN257" s="141">
        <v>0</v>
      </c>
    </row>
    <row r="258" spans="1:92">
      <c r="A258" s="140" t="s">
        <v>2539</v>
      </c>
      <c r="AN258" s="141">
        <v>0</v>
      </c>
      <c r="BA258" s="141">
        <v>0</v>
      </c>
      <c r="BN258" s="141">
        <v>0</v>
      </c>
      <c r="CA258" s="141">
        <v>0</v>
      </c>
      <c r="CN258" s="141">
        <v>0</v>
      </c>
    </row>
    <row r="259" spans="1:92">
      <c r="A259" s="140" t="s">
        <v>2540</v>
      </c>
      <c r="AN259" s="141">
        <v>24241726.68</v>
      </c>
      <c r="BA259" s="141">
        <v>24241726.68</v>
      </c>
      <c r="BN259" s="141">
        <v>24241726.68</v>
      </c>
      <c r="CA259" s="141">
        <v>24241726.68</v>
      </c>
      <c r="CN259" s="141">
        <v>24241726.68</v>
      </c>
    </row>
    <row r="260" spans="1:92">
      <c r="A260" s="140" t="s">
        <v>2541</v>
      </c>
      <c r="AN260" s="141">
        <v>15471491.5</v>
      </c>
      <c r="BA260" s="141">
        <v>17160559.5</v>
      </c>
      <c r="BN260" s="141">
        <v>18849627.5</v>
      </c>
      <c r="CA260" s="141">
        <v>20538695.5</v>
      </c>
      <c r="CN260" s="141">
        <v>22227763.5</v>
      </c>
    </row>
    <row r="261" spans="1:92">
      <c r="A261" s="140" t="s">
        <v>2542</v>
      </c>
      <c r="AN261" s="141">
        <v>-219262.602307692</v>
      </c>
      <c r="BA261" s="141">
        <v>0.99999999974897902</v>
      </c>
      <c r="BN261" s="141">
        <v>0.99999999974897902</v>
      </c>
      <c r="CA261" s="141">
        <v>0.99999999974897902</v>
      </c>
      <c r="CN261" s="141">
        <v>0.99999999974897902</v>
      </c>
    </row>
    <row r="262" spans="1:92">
      <c r="A262" s="140" t="s">
        <v>2543</v>
      </c>
      <c r="AN262" s="141">
        <v>0</v>
      </c>
      <c r="BA262" s="141">
        <v>0</v>
      </c>
      <c r="BN262" s="141">
        <v>0</v>
      </c>
      <c r="CA262" s="141">
        <v>0</v>
      </c>
      <c r="CN262" s="141">
        <v>0</v>
      </c>
    </row>
    <row r="263" spans="1:92">
      <c r="A263" s="140" t="s">
        <v>2544</v>
      </c>
      <c r="AN263" s="141">
        <v>0</v>
      </c>
      <c r="BA263" s="141">
        <v>0</v>
      </c>
      <c r="BN263" s="141">
        <v>0</v>
      </c>
      <c r="CA263" s="141">
        <v>0</v>
      </c>
      <c r="CN263" s="141">
        <v>0</v>
      </c>
    </row>
    <row r="264" spans="1:92">
      <c r="A264" s="140" t="s">
        <v>2545</v>
      </c>
      <c r="AN264" s="141">
        <v>0</v>
      </c>
      <c r="BA264" s="141">
        <v>0</v>
      </c>
      <c r="BN264" s="141">
        <v>0</v>
      </c>
      <c r="CA264" s="141">
        <v>0</v>
      </c>
      <c r="CN264" s="141">
        <v>0</v>
      </c>
    </row>
    <row r="265" spans="1:92">
      <c r="A265" s="140" t="s">
        <v>2546</v>
      </c>
      <c r="AN265" s="141">
        <v>4.9453774408902898E-9</v>
      </c>
      <c r="BA265" s="141">
        <v>1.4836132322670799E-8</v>
      </c>
      <c r="BN265" s="141">
        <v>2.1648597444604601E-8</v>
      </c>
      <c r="CA265" s="141">
        <v>-1.76214598468504E-9</v>
      </c>
      <c r="CN265" s="141">
        <v>23280.756506619698</v>
      </c>
    </row>
    <row r="266" spans="1:92">
      <c r="A266" s="140" t="s">
        <v>2547</v>
      </c>
      <c r="AN266" s="141">
        <v>1362155390.62257</v>
      </c>
      <c r="BA266" s="141">
        <v>1388497815.05072</v>
      </c>
      <c r="BN266" s="141">
        <v>1387005493.11094</v>
      </c>
      <c r="CA266" s="141">
        <v>1384120694.8371899</v>
      </c>
      <c r="CN266" s="141">
        <v>1391803251.1366</v>
      </c>
    </row>
    <row r="267" spans="1:92">
      <c r="A267" s="140" t="s">
        <v>2548</v>
      </c>
      <c r="AN267" s="141">
        <v>-301602469.49363601</v>
      </c>
      <c r="BA267" s="141">
        <v>-1006171193.92386</v>
      </c>
      <c r="BN267" s="141">
        <v>-1389786536.90047</v>
      </c>
      <c r="CA267" s="141">
        <v>-1397688125.6743701</v>
      </c>
      <c r="CN267" s="141">
        <v>-1397688125.5276599</v>
      </c>
    </row>
    <row r="268" spans="1:92">
      <c r="A268" s="140" t="s">
        <v>2549</v>
      </c>
      <c r="AN268" s="141">
        <v>-4694665.3734876001</v>
      </c>
      <c r="BA268" s="141">
        <v>13158501.7280569</v>
      </c>
      <c r="BN268" s="141">
        <v>-275602.15052390401</v>
      </c>
      <c r="CA268" s="141">
        <v>-205053.77450418001</v>
      </c>
      <c r="CN268" s="141">
        <v>3266371.5608418002</v>
      </c>
    </row>
    <row r="269" spans="1:92">
      <c r="A269" s="140" t="s">
        <v>2550</v>
      </c>
      <c r="AN269" s="141">
        <v>0</v>
      </c>
      <c r="BA269" s="141">
        <v>0</v>
      </c>
      <c r="BN269" s="141">
        <v>0</v>
      </c>
      <c r="CA269" s="141">
        <v>0</v>
      </c>
      <c r="CN269" s="141">
        <v>0</v>
      </c>
    </row>
    <row r="270" spans="1:92">
      <c r="A270" s="140" t="s">
        <v>2551</v>
      </c>
      <c r="AN270" s="141">
        <v>460648795.64999902</v>
      </c>
      <c r="BA270" s="141">
        <v>460648795.64999902</v>
      </c>
      <c r="BN270" s="141">
        <v>460648795.64999902</v>
      </c>
      <c r="CA270" s="141">
        <v>460648795.64999902</v>
      </c>
      <c r="CN270" s="141">
        <v>460648795.64999902</v>
      </c>
    </row>
    <row r="271" spans="1:92">
      <c r="A271" s="140" t="s">
        <v>2552</v>
      </c>
      <c r="AN271" s="141">
        <v>0</v>
      </c>
      <c r="BA271" s="141">
        <v>0</v>
      </c>
      <c r="BN271" s="141">
        <v>0</v>
      </c>
      <c r="CA271" s="141">
        <v>0</v>
      </c>
      <c r="CN271" s="141">
        <v>0</v>
      </c>
    </row>
    <row r="272" spans="1:92">
      <c r="A272" s="140" t="s">
        <v>2553</v>
      </c>
      <c r="AN272" s="141">
        <v>336026.87</v>
      </c>
      <c r="BA272" s="141">
        <v>336026.87</v>
      </c>
      <c r="BN272" s="141">
        <v>336026.87</v>
      </c>
      <c r="CA272" s="141">
        <v>336026.87</v>
      </c>
      <c r="CN272" s="141">
        <v>336026.87</v>
      </c>
    </row>
    <row r="273" spans="1:92">
      <c r="A273" s="140" t="s">
        <v>2554</v>
      </c>
      <c r="AN273" s="141">
        <v>0</v>
      </c>
      <c r="BA273" s="141">
        <v>0</v>
      </c>
      <c r="BN273" s="141">
        <v>0</v>
      </c>
      <c r="CA273" s="141">
        <v>0</v>
      </c>
      <c r="CN273" s="141">
        <v>0</v>
      </c>
    </row>
    <row r="274" spans="1:92">
      <c r="A274" s="140" t="s">
        <v>2555</v>
      </c>
      <c r="AN274" s="141">
        <v>0</v>
      </c>
      <c r="BA274" s="141">
        <v>0</v>
      </c>
      <c r="BN274" s="141">
        <v>0</v>
      </c>
      <c r="CA274" s="141">
        <v>0</v>
      </c>
      <c r="CN274" s="141">
        <v>0</v>
      </c>
    </row>
    <row r="275" spans="1:92">
      <c r="A275" s="140" t="s">
        <v>2556</v>
      </c>
      <c r="AN275" s="141">
        <v>26469968.625384599</v>
      </c>
      <c r="BA275" s="141">
        <v>20188613.345384602</v>
      </c>
      <c r="BN275" s="141">
        <v>13907258.0653846</v>
      </c>
      <c r="CA275" s="141">
        <v>7625902.7853846001</v>
      </c>
      <c r="CN275" s="141">
        <v>1683488.28230768</v>
      </c>
    </row>
    <row r="276" spans="1:92">
      <c r="A276" s="140" t="s">
        <v>2557</v>
      </c>
      <c r="AN276" s="141">
        <v>71518799.842931896</v>
      </c>
      <c r="BA276" s="141">
        <v>64967459.528795697</v>
      </c>
      <c r="BN276" s="141">
        <v>58416119.214659601</v>
      </c>
      <c r="CA276" s="141">
        <v>51864778.900523499</v>
      </c>
      <c r="CN276" s="141">
        <v>45313438.586387403</v>
      </c>
    </row>
    <row r="277" spans="1:92">
      <c r="A277" s="140" t="s">
        <v>2558</v>
      </c>
      <c r="AN277" s="141">
        <v>3230361.5882220799</v>
      </c>
      <c r="BA277" s="141">
        <v>0.40692111616635801</v>
      </c>
      <c r="BN277" s="141">
        <v>0.40692111616635801</v>
      </c>
      <c r="CA277" s="141">
        <v>0.40692111616635801</v>
      </c>
      <c r="CN277" s="141">
        <v>0.40692111616635801</v>
      </c>
    </row>
    <row r="278" spans="1:92">
      <c r="A278" s="140" t="s">
        <v>2559</v>
      </c>
      <c r="AN278" s="141">
        <v>230.28</v>
      </c>
      <c r="BA278" s="141">
        <v>230.28</v>
      </c>
      <c r="BN278" s="141">
        <v>230.28</v>
      </c>
      <c r="CA278" s="141">
        <v>230.28</v>
      </c>
      <c r="CN278" s="141">
        <v>230.28</v>
      </c>
    </row>
    <row r="279" spans="1:92">
      <c r="A279" s="140" t="s">
        <v>2560</v>
      </c>
      <c r="AN279" s="141">
        <v>0</v>
      </c>
      <c r="BA279" s="141">
        <v>0</v>
      </c>
      <c r="BN279" s="141">
        <v>0</v>
      </c>
      <c r="CA279" s="141">
        <v>0</v>
      </c>
      <c r="CN279" s="141">
        <v>0</v>
      </c>
    </row>
    <row r="280" spans="1:92">
      <c r="A280" s="140" t="s">
        <v>2561</v>
      </c>
      <c r="AN280" s="141">
        <v>0</v>
      </c>
      <c r="BA280" s="141">
        <v>0</v>
      </c>
      <c r="BN280" s="141">
        <v>0</v>
      </c>
      <c r="CA280" s="141">
        <v>0</v>
      </c>
      <c r="CN280" s="141">
        <v>0</v>
      </c>
    </row>
    <row r="281" spans="1:92">
      <c r="A281" s="140" t="s">
        <v>2562</v>
      </c>
      <c r="AN281" s="141">
        <v>0</v>
      </c>
      <c r="BA281" s="141">
        <v>0</v>
      </c>
      <c r="BN281" s="141">
        <v>0</v>
      </c>
      <c r="CA281" s="141">
        <v>0</v>
      </c>
      <c r="CN281" s="141">
        <v>0</v>
      </c>
    </row>
    <row r="282" spans="1:92">
      <c r="A282" s="140" t="s">
        <v>2563</v>
      </c>
      <c r="AN282" s="141">
        <v>1452551.58375</v>
      </c>
      <c r="BA282" s="141">
        <v>871530.97124999994</v>
      </c>
      <c r="BN282" s="141">
        <v>290510.35875000001</v>
      </c>
      <c r="CA282" s="141">
        <v>5.2500000819577501E-2</v>
      </c>
      <c r="CN282" s="141">
        <v>5.2500000819577501E-2</v>
      </c>
    </row>
    <row r="283" spans="1:92">
      <c r="A283" s="140" t="s">
        <v>2564</v>
      </c>
      <c r="AN283" s="141">
        <v>0.453334481394362</v>
      </c>
      <c r="BA283" s="141">
        <v>1.5111149914555599</v>
      </c>
      <c r="BN283" s="141">
        <v>1.5715596378876899</v>
      </c>
      <c r="CA283" s="141">
        <v>1.5715595732479799</v>
      </c>
      <c r="CN283" s="141">
        <v>1.5715595119161201</v>
      </c>
    </row>
    <row r="284" spans="1:92">
      <c r="A284" s="140" t="s">
        <v>2565</v>
      </c>
      <c r="AN284" s="141">
        <v>0</v>
      </c>
      <c r="BA284" s="141">
        <v>0</v>
      </c>
      <c r="BN284" s="141">
        <v>0</v>
      </c>
      <c r="CA284" s="141">
        <v>0</v>
      </c>
      <c r="CN284" s="141">
        <v>0</v>
      </c>
    </row>
    <row r="285" spans="1:92">
      <c r="A285" s="140" t="s">
        <v>2566</v>
      </c>
      <c r="AN285" s="141">
        <v>0</v>
      </c>
      <c r="BA285" s="141">
        <v>0</v>
      </c>
      <c r="BN285" s="141">
        <v>0</v>
      </c>
      <c r="CA285" s="141">
        <v>0</v>
      </c>
      <c r="CN285" s="141">
        <v>0</v>
      </c>
    </row>
    <row r="286" spans="1:92">
      <c r="A286" s="140" t="s">
        <v>2567</v>
      </c>
      <c r="AN286" s="141">
        <v>0</v>
      </c>
      <c r="BA286" s="141">
        <v>0</v>
      </c>
      <c r="BN286" s="141">
        <v>0</v>
      </c>
      <c r="CA286" s="141">
        <v>0</v>
      </c>
      <c r="CN286" s="141">
        <v>0</v>
      </c>
    </row>
    <row r="287" spans="1:92">
      <c r="A287" s="140" t="s">
        <v>2568</v>
      </c>
      <c r="AN287" s="141">
        <v>3731862.3</v>
      </c>
      <c r="BA287" s="141">
        <v>3731862.3</v>
      </c>
      <c r="BN287" s="141">
        <v>3731862.3</v>
      </c>
      <c r="CA287" s="141">
        <v>3731862.3</v>
      </c>
      <c r="CN287" s="141">
        <v>3731862.3</v>
      </c>
    </row>
    <row r="288" spans="1:92">
      <c r="A288" s="140" t="s">
        <v>2569</v>
      </c>
      <c r="AN288" s="141">
        <v>0</v>
      </c>
      <c r="BA288" s="141">
        <v>0</v>
      </c>
      <c r="BN288" s="141">
        <v>0</v>
      </c>
      <c r="CA288" s="141">
        <v>0</v>
      </c>
      <c r="CN288" s="141">
        <v>0</v>
      </c>
    </row>
    <row r="289" spans="1:92">
      <c r="A289" s="143" t="s">
        <v>2570</v>
      </c>
      <c r="AN289" s="141">
        <v>2122592871.98173</v>
      </c>
      <c r="BA289" s="141">
        <v>1501627948.86482</v>
      </c>
      <c r="BN289" s="141">
        <v>1089407574.20437</v>
      </c>
      <c r="CA289" s="141">
        <v>1072346143.83613</v>
      </c>
      <c r="CN289" s="141">
        <v>1069417935.2349401</v>
      </c>
    </row>
    <row r="290" spans="1:92">
      <c r="A290" s="140" t="s">
        <v>2571</v>
      </c>
      <c r="AN290" s="141">
        <v>5261412.9699999904</v>
      </c>
      <c r="BA290" s="141">
        <v>5261412.9699999904</v>
      </c>
      <c r="BN290" s="141">
        <v>5261412.9699999904</v>
      </c>
      <c r="CA290" s="141">
        <v>5261412.9699999904</v>
      </c>
      <c r="CN290" s="141">
        <v>5261412.9699999904</v>
      </c>
    </row>
    <row r="291" spans="1:92">
      <c r="A291" s="140" t="s">
        <v>2572</v>
      </c>
      <c r="AN291" s="141">
        <v>0</v>
      </c>
      <c r="BA291" s="141">
        <v>0</v>
      </c>
      <c r="BN291" s="141">
        <v>0</v>
      </c>
      <c r="CA291" s="141">
        <v>0</v>
      </c>
      <c r="CN291" s="141">
        <v>0</v>
      </c>
    </row>
    <row r="292" spans="1:92">
      <c r="A292" s="143" t="s">
        <v>2573</v>
      </c>
      <c r="AN292" s="141">
        <v>5261412.9699999904</v>
      </c>
      <c r="BA292" s="141">
        <v>5261412.9699999904</v>
      </c>
      <c r="BN292" s="141">
        <v>5261412.9699999904</v>
      </c>
      <c r="CA292" s="141">
        <v>5261412.9699999904</v>
      </c>
      <c r="CN292" s="141">
        <v>5261412.9699999904</v>
      </c>
    </row>
    <row r="293" spans="1:92">
      <c r="A293" s="140" t="s">
        <v>2574</v>
      </c>
      <c r="AN293" s="141">
        <v>8474.9199999999892</v>
      </c>
      <c r="BA293" s="141">
        <v>8474.9199999999892</v>
      </c>
      <c r="BN293" s="141">
        <v>8474.9199999999892</v>
      </c>
      <c r="CA293" s="141">
        <v>8474.9199999999892</v>
      </c>
      <c r="CN293" s="141">
        <v>8474.9199999999892</v>
      </c>
    </row>
    <row r="294" spans="1:92">
      <c r="A294" s="140" t="s">
        <v>2575</v>
      </c>
      <c r="AN294" s="141">
        <v>0</v>
      </c>
      <c r="BA294" s="141">
        <v>0</v>
      </c>
      <c r="BN294" s="141">
        <v>0</v>
      </c>
      <c r="CA294" s="141">
        <v>0</v>
      </c>
      <c r="CN294" s="141">
        <v>0</v>
      </c>
    </row>
    <row r="295" spans="1:92">
      <c r="A295" s="140" t="s">
        <v>2576</v>
      </c>
      <c r="AN295" s="141">
        <v>0</v>
      </c>
      <c r="BA295" s="141">
        <v>0</v>
      </c>
      <c r="BN295" s="141">
        <v>0</v>
      </c>
      <c r="CA295" s="141">
        <v>0</v>
      </c>
      <c r="CN295" s="141">
        <v>0</v>
      </c>
    </row>
    <row r="296" spans="1:92">
      <c r="A296" s="140" t="s">
        <v>2577</v>
      </c>
      <c r="AN296" s="141">
        <v>0</v>
      </c>
      <c r="BA296" s="141">
        <v>0</v>
      </c>
      <c r="BN296" s="141">
        <v>0</v>
      </c>
      <c r="CA296" s="141">
        <v>0</v>
      </c>
      <c r="CN296" s="141">
        <v>0</v>
      </c>
    </row>
    <row r="297" spans="1:92">
      <c r="A297" s="140" t="s">
        <v>2578</v>
      </c>
      <c r="AN297" s="141">
        <v>0</v>
      </c>
      <c r="BA297" s="141">
        <v>0</v>
      </c>
      <c r="BN297" s="141">
        <v>0</v>
      </c>
      <c r="CA297" s="141">
        <v>0</v>
      </c>
      <c r="CN297" s="141">
        <v>0</v>
      </c>
    </row>
    <row r="298" spans="1:92">
      <c r="A298" s="140" t="s">
        <v>2579</v>
      </c>
      <c r="AN298" s="141">
        <v>0</v>
      </c>
      <c r="BA298" s="141">
        <v>0</v>
      </c>
      <c r="BN298" s="141">
        <v>0</v>
      </c>
      <c r="CA298" s="141">
        <v>0</v>
      </c>
      <c r="CN298" s="141">
        <v>0</v>
      </c>
    </row>
    <row r="299" spans="1:92">
      <c r="A299" s="140" t="s">
        <v>2580</v>
      </c>
      <c r="AN299" s="141">
        <v>0</v>
      </c>
      <c r="BA299" s="141">
        <v>0</v>
      </c>
      <c r="BN299" s="141">
        <v>0</v>
      </c>
      <c r="CA299" s="141">
        <v>0</v>
      </c>
      <c r="CN299" s="141">
        <v>0</v>
      </c>
    </row>
    <row r="300" spans="1:92">
      <c r="A300" s="140" t="s">
        <v>2581</v>
      </c>
      <c r="AN300" s="141">
        <v>0</v>
      </c>
      <c r="BA300" s="141">
        <v>0</v>
      </c>
      <c r="BN300" s="141">
        <v>0</v>
      </c>
      <c r="CA300" s="141">
        <v>0</v>
      </c>
      <c r="CN300" s="141">
        <v>0</v>
      </c>
    </row>
    <row r="301" spans="1:92">
      <c r="A301" s="140" t="s">
        <v>2582</v>
      </c>
      <c r="AN301" s="141">
        <v>0</v>
      </c>
      <c r="BA301" s="141">
        <v>0</v>
      </c>
      <c r="BN301" s="141">
        <v>0</v>
      </c>
      <c r="CA301" s="141">
        <v>0</v>
      </c>
      <c r="CN301" s="141">
        <v>0</v>
      </c>
    </row>
    <row r="302" spans="1:92">
      <c r="A302" s="140" t="s">
        <v>2583</v>
      </c>
      <c r="AN302" s="141">
        <v>0</v>
      </c>
      <c r="BA302" s="141">
        <v>0</v>
      </c>
      <c r="BN302" s="141">
        <v>0</v>
      </c>
      <c r="CA302" s="141">
        <v>0</v>
      </c>
      <c r="CN302" s="141">
        <v>0</v>
      </c>
    </row>
    <row r="303" spans="1:92">
      <c r="A303" s="140" t="s">
        <v>2584</v>
      </c>
      <c r="AN303" s="141">
        <v>0</v>
      </c>
      <c r="BA303" s="141">
        <v>0</v>
      </c>
      <c r="BN303" s="141">
        <v>0</v>
      </c>
      <c r="CA303" s="141">
        <v>0</v>
      </c>
      <c r="CN303" s="141">
        <v>0</v>
      </c>
    </row>
    <row r="304" spans="1:92">
      <c r="A304" s="140" t="s">
        <v>2585</v>
      </c>
      <c r="AN304" s="141">
        <v>0</v>
      </c>
      <c r="BA304" s="141">
        <v>0</v>
      </c>
      <c r="BN304" s="141">
        <v>0</v>
      </c>
      <c r="CA304" s="141">
        <v>0</v>
      </c>
      <c r="CN304" s="141">
        <v>0</v>
      </c>
    </row>
    <row r="305" spans="1:92">
      <c r="A305" s="140" t="s">
        <v>2586</v>
      </c>
      <c r="AN305" s="141">
        <v>0</v>
      </c>
      <c r="BA305" s="141">
        <v>0</v>
      </c>
      <c r="BN305" s="141">
        <v>0</v>
      </c>
      <c r="CA305" s="141">
        <v>0</v>
      </c>
      <c r="CN305" s="141">
        <v>0</v>
      </c>
    </row>
    <row r="306" spans="1:92">
      <c r="A306" s="140" t="s">
        <v>2587</v>
      </c>
      <c r="AN306" s="141">
        <v>0</v>
      </c>
      <c r="BA306" s="141">
        <v>0</v>
      </c>
      <c r="BN306" s="141">
        <v>0</v>
      </c>
      <c r="CA306" s="141">
        <v>0</v>
      </c>
      <c r="CN306" s="141">
        <v>0</v>
      </c>
    </row>
    <row r="307" spans="1:92">
      <c r="A307" s="140" t="s">
        <v>2588</v>
      </c>
      <c r="AN307" s="141">
        <v>0</v>
      </c>
      <c r="BA307" s="141">
        <v>0</v>
      </c>
      <c r="BN307" s="141">
        <v>0</v>
      </c>
      <c r="CA307" s="141">
        <v>0</v>
      </c>
      <c r="CN307" s="141">
        <v>0</v>
      </c>
    </row>
    <row r="308" spans="1:92">
      <c r="A308" s="140" t="s">
        <v>2589</v>
      </c>
      <c r="AN308" s="141">
        <v>0</v>
      </c>
      <c r="BA308" s="141">
        <v>0</v>
      </c>
      <c r="BN308" s="141">
        <v>0</v>
      </c>
      <c r="CA308" s="141">
        <v>0</v>
      </c>
      <c r="CN308" s="141">
        <v>0</v>
      </c>
    </row>
    <row r="309" spans="1:92">
      <c r="A309" s="140" t="s">
        <v>2590</v>
      </c>
      <c r="AN309" s="141">
        <v>0</v>
      </c>
      <c r="BA309" s="141">
        <v>0</v>
      </c>
      <c r="BN309" s="141">
        <v>0</v>
      </c>
      <c r="CA309" s="141">
        <v>0</v>
      </c>
      <c r="CN309" s="141">
        <v>0</v>
      </c>
    </row>
    <row r="310" spans="1:92">
      <c r="A310" s="140" t="s">
        <v>2591</v>
      </c>
      <c r="AN310" s="141">
        <v>0</v>
      </c>
      <c r="BA310" s="141">
        <v>0</v>
      </c>
      <c r="BN310" s="141">
        <v>0</v>
      </c>
      <c r="CA310" s="141">
        <v>0</v>
      </c>
      <c r="CN310" s="141">
        <v>0</v>
      </c>
    </row>
    <row r="311" spans="1:92">
      <c r="A311" s="140" t="s">
        <v>2592</v>
      </c>
      <c r="AN311" s="141">
        <v>0</v>
      </c>
      <c r="BA311" s="141">
        <v>0</v>
      </c>
      <c r="BN311" s="141">
        <v>0</v>
      </c>
      <c r="CA311" s="141">
        <v>0</v>
      </c>
      <c r="CN311" s="141">
        <v>0</v>
      </c>
    </row>
    <row r="312" spans="1:92">
      <c r="A312" s="143" t="s">
        <v>2593</v>
      </c>
      <c r="AN312" s="141">
        <v>8474.9199999999892</v>
      </c>
      <c r="BA312" s="141">
        <v>8474.9199999999892</v>
      </c>
      <c r="BN312" s="141">
        <v>8474.9199999999892</v>
      </c>
      <c r="CA312" s="141">
        <v>8474.9199999999892</v>
      </c>
      <c r="CN312" s="141">
        <v>8474.9199999999892</v>
      </c>
    </row>
    <row r="313" spans="1:92">
      <c r="A313" s="140" t="s">
        <v>2594</v>
      </c>
      <c r="AN313" s="141">
        <v>0</v>
      </c>
      <c r="BA313" s="141">
        <v>0</v>
      </c>
      <c r="BN313" s="141">
        <v>0</v>
      </c>
      <c r="CA313" s="141">
        <v>0</v>
      </c>
      <c r="CN313" s="141">
        <v>0</v>
      </c>
    </row>
    <row r="314" spans="1:92">
      <c r="A314" s="143" t="s">
        <v>2595</v>
      </c>
      <c r="AN314" s="141">
        <v>0</v>
      </c>
      <c r="BA314" s="141">
        <v>0</v>
      </c>
      <c r="BN314" s="141">
        <v>0</v>
      </c>
      <c r="CA314" s="141">
        <v>0</v>
      </c>
      <c r="CN314" s="141">
        <v>0</v>
      </c>
    </row>
    <row r="315" spans="1:92">
      <c r="A315" s="140" t="s">
        <v>2596</v>
      </c>
      <c r="AN315" s="141">
        <v>0</v>
      </c>
      <c r="BA315" s="141">
        <v>0</v>
      </c>
      <c r="BN315" s="141">
        <v>0</v>
      </c>
      <c r="CA315" s="141">
        <v>0</v>
      </c>
      <c r="CN315" s="141">
        <v>0</v>
      </c>
    </row>
    <row r="316" spans="1:92">
      <c r="A316" s="140" t="s">
        <v>2597</v>
      </c>
      <c r="AN316" s="141">
        <v>0</v>
      </c>
      <c r="BA316" s="141">
        <v>0</v>
      </c>
      <c r="BN316" s="141">
        <v>0</v>
      </c>
      <c r="CA316" s="141">
        <v>0</v>
      </c>
      <c r="CN316" s="141">
        <v>0</v>
      </c>
    </row>
    <row r="317" spans="1:92">
      <c r="A317" s="140" t="s">
        <v>2598</v>
      </c>
      <c r="AN317" s="141">
        <v>1107469.0799999901</v>
      </c>
      <c r="BA317" s="141">
        <v>2102625.80329999</v>
      </c>
      <c r="BN317" s="141">
        <v>2521151.1819399898</v>
      </c>
      <c r="CA317" s="141">
        <v>1953888.4926199999</v>
      </c>
      <c r="CN317" s="141">
        <v>1386625.8033</v>
      </c>
    </row>
    <row r="318" spans="1:92">
      <c r="A318" s="140" t="s">
        <v>2599</v>
      </c>
      <c r="AN318" s="141">
        <v>0</v>
      </c>
      <c r="BA318" s="141">
        <v>0</v>
      </c>
      <c r="BN318" s="141">
        <v>0</v>
      </c>
      <c r="CA318" s="141">
        <v>0</v>
      </c>
      <c r="CN318" s="141">
        <v>0</v>
      </c>
    </row>
    <row r="319" spans="1:92">
      <c r="A319" s="140" t="s">
        <v>2600</v>
      </c>
      <c r="AN319" s="141">
        <v>0</v>
      </c>
      <c r="BA319" s="141">
        <v>0</v>
      </c>
      <c r="BN319" s="141">
        <v>0</v>
      </c>
      <c r="CA319" s="141">
        <v>0</v>
      </c>
      <c r="CN319" s="141">
        <v>0</v>
      </c>
    </row>
    <row r="320" spans="1:92">
      <c r="A320" s="140" t="s">
        <v>2601</v>
      </c>
      <c r="AN320" s="141">
        <v>5689776.3564999998</v>
      </c>
      <c r="BA320" s="141">
        <v>3130328.1894999999</v>
      </c>
      <c r="BN320" s="141">
        <v>690545.67423077405</v>
      </c>
      <c r="CA320" s="141">
        <v>0.32800000539623397</v>
      </c>
      <c r="CN320" s="141">
        <v>0.32800000539623397</v>
      </c>
    </row>
    <row r="321" spans="1:92">
      <c r="A321" s="142" t="s">
        <v>2602</v>
      </c>
      <c r="AN321" s="141">
        <v>0</v>
      </c>
      <c r="BA321" s="141">
        <v>0</v>
      </c>
      <c r="BN321" s="141">
        <v>0</v>
      </c>
      <c r="CA321" s="141">
        <v>0</v>
      </c>
      <c r="CN321" s="141">
        <v>0</v>
      </c>
    </row>
    <row r="322" spans="1:92">
      <c r="A322" s="140" t="s">
        <v>2603</v>
      </c>
      <c r="AN322" s="141">
        <v>0</v>
      </c>
      <c r="BA322" s="141">
        <v>0</v>
      </c>
      <c r="BN322" s="141">
        <v>0</v>
      </c>
      <c r="CA322" s="141">
        <v>0</v>
      </c>
      <c r="CN322" s="141">
        <v>0</v>
      </c>
    </row>
    <row r="323" spans="1:92">
      <c r="A323" s="140" t="s">
        <v>2604</v>
      </c>
      <c r="AN323" s="141">
        <v>0</v>
      </c>
      <c r="BA323" s="141">
        <v>0</v>
      </c>
      <c r="BN323" s="141">
        <v>0</v>
      </c>
      <c r="CA323" s="141">
        <v>0</v>
      </c>
      <c r="CN323" s="141">
        <v>0</v>
      </c>
    </row>
    <row r="324" spans="1:92">
      <c r="A324" s="140" t="s">
        <v>2605</v>
      </c>
      <c r="AN324" s="141">
        <v>0</v>
      </c>
      <c r="BA324" s="141">
        <v>0</v>
      </c>
      <c r="BN324" s="141">
        <v>0</v>
      </c>
      <c r="CA324" s="141">
        <v>0</v>
      </c>
      <c r="CN324" s="141">
        <v>0</v>
      </c>
    </row>
    <row r="325" spans="1:92">
      <c r="A325" s="140" t="s">
        <v>2606</v>
      </c>
      <c r="AN325" s="141">
        <v>1.0277290130034E-7</v>
      </c>
      <c r="BA325" s="141">
        <v>1.0277290130034E-7</v>
      </c>
      <c r="BN325" s="141">
        <v>1.0277290130034E-7</v>
      </c>
      <c r="CA325" s="141">
        <v>1.0277290130034E-7</v>
      </c>
      <c r="CN325" s="141">
        <v>1.0277290130034E-7</v>
      </c>
    </row>
    <row r="326" spans="1:92">
      <c r="A326" s="140" t="s">
        <v>2607</v>
      </c>
      <c r="AN326" s="141">
        <v>96346403.200000003</v>
      </c>
      <c r="BA326" s="141">
        <v>96346403.200000003</v>
      </c>
      <c r="BN326" s="141">
        <v>93935843.200000003</v>
      </c>
      <c r="CA326" s="141">
        <v>89114723.200000003</v>
      </c>
      <c r="CN326" s="141">
        <v>84293603.200000107</v>
      </c>
    </row>
    <row r="327" spans="1:92">
      <c r="A327" s="140" t="s">
        <v>2608</v>
      </c>
      <c r="AN327" s="141">
        <v>-2448981.7000000002</v>
      </c>
      <c r="BA327" s="141">
        <v>-2448981.7000000002</v>
      </c>
      <c r="BN327" s="141">
        <v>-2448981.7000000002</v>
      </c>
      <c r="CA327" s="141">
        <v>-2448981.7000000002</v>
      </c>
      <c r="CN327" s="141">
        <v>-2448981.7000000002</v>
      </c>
    </row>
    <row r="328" spans="1:92">
      <c r="A328" s="140" t="s">
        <v>2609</v>
      </c>
      <c r="AN328" s="141">
        <v>0</v>
      </c>
      <c r="BA328" s="141">
        <v>0</v>
      </c>
      <c r="BN328" s="141">
        <v>0</v>
      </c>
      <c r="CA328" s="141">
        <v>0</v>
      </c>
      <c r="CN328" s="141">
        <v>0</v>
      </c>
    </row>
    <row r="329" spans="1:92">
      <c r="A329" s="140" t="s">
        <v>2610</v>
      </c>
      <c r="AN329" s="141">
        <v>79101981.335999995</v>
      </c>
      <c r="BA329" s="141">
        <v>73588648.008000106</v>
      </c>
      <c r="BN329" s="141">
        <v>68075314.680000201</v>
      </c>
      <c r="CA329" s="141">
        <v>62561981.352000199</v>
      </c>
      <c r="CN329" s="141">
        <v>57048648.024000198</v>
      </c>
    </row>
    <row r="330" spans="1:92">
      <c r="A330" s="140" t="s">
        <v>2611</v>
      </c>
      <c r="AN330" s="141">
        <v>844498.20999999903</v>
      </c>
      <c r="BA330" s="141">
        <v>844498.20999999903</v>
      </c>
      <c r="BN330" s="141">
        <v>844498.20999999903</v>
      </c>
      <c r="CA330" s="141">
        <v>844498.20999999903</v>
      </c>
      <c r="CN330" s="141">
        <v>844498.20999999903</v>
      </c>
    </row>
    <row r="331" spans="1:92">
      <c r="A331" s="140" t="s">
        <v>2612</v>
      </c>
      <c r="AN331" s="141">
        <v>898041.97250000003</v>
      </c>
      <c r="BA331" s="141">
        <v>664336.757500001</v>
      </c>
      <c r="BN331" s="141">
        <v>430631.54250000202</v>
      </c>
      <c r="CA331" s="141">
        <v>313778.93500000198</v>
      </c>
      <c r="CN331" s="141">
        <v>313778.93500000198</v>
      </c>
    </row>
    <row r="332" spans="1:92">
      <c r="A332" s="140" t="s">
        <v>2613</v>
      </c>
      <c r="AN332" s="141">
        <v>913.54</v>
      </c>
      <c r="BA332" s="141">
        <v>913.54</v>
      </c>
      <c r="BN332" s="141">
        <v>913.54</v>
      </c>
      <c r="CA332" s="141">
        <v>913.54</v>
      </c>
      <c r="CN332" s="141">
        <v>913.54</v>
      </c>
    </row>
    <row r="333" spans="1:92">
      <c r="A333" s="140" t="s">
        <v>2614</v>
      </c>
      <c r="AN333" s="141">
        <v>1869179.71</v>
      </c>
      <c r="BA333" s="141">
        <v>1869179.71</v>
      </c>
      <c r="BN333" s="141">
        <v>1869179.71</v>
      </c>
      <c r="CA333" s="141">
        <v>1869179.71</v>
      </c>
      <c r="CN333" s="141">
        <v>1869179.71</v>
      </c>
    </row>
    <row r="334" spans="1:92">
      <c r="A334" s="140" t="s">
        <v>2615</v>
      </c>
      <c r="AN334" s="141">
        <v>0</v>
      </c>
      <c r="BA334" s="141">
        <v>0</v>
      </c>
      <c r="BN334" s="141">
        <v>0</v>
      </c>
      <c r="CA334" s="141">
        <v>0</v>
      </c>
      <c r="CN334" s="141">
        <v>0</v>
      </c>
    </row>
    <row r="335" spans="1:92">
      <c r="A335" s="140" t="s">
        <v>2616</v>
      </c>
      <c r="AN335" s="141">
        <v>0</v>
      </c>
      <c r="BA335" s="141">
        <v>0</v>
      </c>
      <c r="BN335" s="141">
        <v>0</v>
      </c>
      <c r="CA335" s="141">
        <v>0</v>
      </c>
      <c r="CN335" s="141">
        <v>0</v>
      </c>
    </row>
    <row r="336" spans="1:92">
      <c r="A336" s="140" t="s">
        <v>2617</v>
      </c>
      <c r="AN336" s="141">
        <v>0</v>
      </c>
      <c r="BA336" s="141">
        <v>0</v>
      </c>
      <c r="BN336" s="141">
        <v>0</v>
      </c>
      <c r="CA336" s="141">
        <v>0</v>
      </c>
      <c r="CN336" s="141">
        <v>0</v>
      </c>
    </row>
    <row r="337" spans="1:92">
      <c r="A337" s="140" t="s">
        <v>2618</v>
      </c>
      <c r="AN337" s="141">
        <v>0</v>
      </c>
      <c r="BA337" s="141">
        <v>0</v>
      </c>
      <c r="BN337" s="141">
        <v>0</v>
      </c>
      <c r="CA337" s="141">
        <v>0</v>
      </c>
      <c r="CN337" s="141">
        <v>0</v>
      </c>
    </row>
    <row r="338" spans="1:92">
      <c r="A338" s="140" t="s">
        <v>2619</v>
      </c>
      <c r="AN338" s="141">
        <v>174703.32999998899</v>
      </c>
      <c r="BA338" s="141">
        <v>174703.32999998899</v>
      </c>
      <c r="BN338" s="141">
        <v>174703.32999998899</v>
      </c>
      <c r="CA338" s="141">
        <v>174703.32999998899</v>
      </c>
      <c r="CN338" s="141">
        <v>174703.32999998899</v>
      </c>
    </row>
    <row r="339" spans="1:92">
      <c r="A339" s="140" t="s">
        <v>2620</v>
      </c>
      <c r="AN339" s="141">
        <v>31392403.299230698</v>
      </c>
      <c r="BA339" s="141">
        <v>0</v>
      </c>
      <c r="BN339" s="141">
        <v>0</v>
      </c>
      <c r="CA339" s="141">
        <v>0</v>
      </c>
      <c r="CN339" s="141">
        <v>0</v>
      </c>
    </row>
    <row r="340" spans="1:92">
      <c r="A340" s="140" t="s">
        <v>2621</v>
      </c>
      <c r="AN340" s="141">
        <v>3128787.04</v>
      </c>
      <c r="BA340" s="141">
        <v>3128787.04</v>
      </c>
      <c r="BN340" s="141">
        <v>3128787.04</v>
      </c>
      <c r="CA340" s="141">
        <v>3128787.04</v>
      </c>
      <c r="CN340" s="141">
        <v>3128787.04</v>
      </c>
    </row>
    <row r="341" spans="1:92">
      <c r="A341" s="140" t="s">
        <v>2622</v>
      </c>
      <c r="AN341" s="141">
        <v>1.29251790125496E-5</v>
      </c>
      <c r="BA341" s="141">
        <v>3.11191307936007E-5</v>
      </c>
      <c r="BN341" s="141">
        <v>5.0810950387340898E-5</v>
      </c>
      <c r="CA341" s="141">
        <v>6.5995873928141694E-5</v>
      </c>
      <c r="CN341" s="141">
        <v>8.6421725707343494E-5</v>
      </c>
    </row>
    <row r="342" spans="1:92">
      <c r="A342" s="140" t="s">
        <v>2623</v>
      </c>
      <c r="AN342" s="141">
        <v>0</v>
      </c>
      <c r="BA342" s="141">
        <v>0</v>
      </c>
      <c r="BN342" s="141">
        <v>0</v>
      </c>
      <c r="CA342" s="141">
        <v>0</v>
      </c>
      <c r="CN342" s="141">
        <v>0</v>
      </c>
    </row>
    <row r="343" spans="1:92">
      <c r="A343" s="140" t="s">
        <v>2624</v>
      </c>
      <c r="AN343" s="141">
        <v>35.999999999999901</v>
      </c>
      <c r="BA343" s="141">
        <v>35.999999999999901</v>
      </c>
      <c r="BN343" s="141">
        <v>35.999999999999901</v>
      </c>
      <c r="CA343" s="141">
        <v>35.999999999999901</v>
      </c>
      <c r="CN343" s="141">
        <v>35.999999999999901</v>
      </c>
    </row>
    <row r="344" spans="1:92">
      <c r="A344" s="140" t="s">
        <v>2625</v>
      </c>
      <c r="AN344" s="141">
        <v>0</v>
      </c>
      <c r="BA344" s="141">
        <v>0</v>
      </c>
      <c r="BN344" s="141">
        <v>0</v>
      </c>
      <c r="CA344" s="141">
        <v>0</v>
      </c>
      <c r="CN344" s="141">
        <v>0</v>
      </c>
    </row>
    <row r="345" spans="1:92">
      <c r="A345" s="140" t="s">
        <v>2626</v>
      </c>
      <c r="AN345" s="141">
        <v>0</v>
      </c>
      <c r="BA345" s="141">
        <v>0</v>
      </c>
      <c r="BN345" s="141">
        <v>0</v>
      </c>
      <c r="CA345" s="141">
        <v>0</v>
      </c>
      <c r="CN345" s="141">
        <v>0</v>
      </c>
    </row>
    <row r="346" spans="1:92">
      <c r="A346" s="140" t="s">
        <v>2627</v>
      </c>
      <c r="AN346" s="141">
        <v>8928751.52999999</v>
      </c>
      <c r="BA346" s="141">
        <v>8928751.52999999</v>
      </c>
      <c r="BN346" s="141">
        <v>8928751.52999999</v>
      </c>
      <c r="CA346" s="141">
        <v>8928751.52999999</v>
      </c>
      <c r="CN346" s="141">
        <v>8928751.52999999</v>
      </c>
    </row>
    <row r="347" spans="1:92">
      <c r="A347" s="140" t="s">
        <v>2628</v>
      </c>
      <c r="AN347" s="141">
        <v>0</v>
      </c>
      <c r="BA347" s="141">
        <v>0</v>
      </c>
      <c r="BN347" s="141">
        <v>0</v>
      </c>
      <c r="CA347" s="141">
        <v>0</v>
      </c>
      <c r="CN347" s="141">
        <v>0</v>
      </c>
    </row>
    <row r="348" spans="1:92">
      <c r="A348" s="140" t="s">
        <v>2629</v>
      </c>
      <c r="AN348" s="141">
        <v>0</v>
      </c>
      <c r="BA348" s="141">
        <v>0</v>
      </c>
      <c r="BN348" s="141">
        <v>0</v>
      </c>
      <c r="CA348" s="141">
        <v>0</v>
      </c>
      <c r="CN348" s="141">
        <v>0</v>
      </c>
    </row>
    <row r="349" spans="1:92">
      <c r="A349" s="140" t="s">
        <v>2630</v>
      </c>
      <c r="AN349" s="141">
        <v>-5182935.2</v>
      </c>
      <c r="BA349" s="141">
        <v>-5182935.2</v>
      </c>
      <c r="BN349" s="141">
        <v>-5182935.2</v>
      </c>
      <c r="CA349" s="141">
        <v>-5182935.2</v>
      </c>
      <c r="CN349" s="141">
        <v>-5182935.2</v>
      </c>
    </row>
    <row r="350" spans="1:92">
      <c r="A350" s="140" t="s">
        <v>2631</v>
      </c>
      <c r="AN350" s="141">
        <v>0</v>
      </c>
      <c r="BA350" s="141">
        <v>0</v>
      </c>
      <c r="BN350" s="141">
        <v>0</v>
      </c>
      <c r="CA350" s="141">
        <v>0</v>
      </c>
      <c r="CN350" s="141">
        <v>0</v>
      </c>
    </row>
    <row r="351" spans="1:92">
      <c r="A351" s="140" t="s">
        <v>2632</v>
      </c>
      <c r="AN351" s="141">
        <v>0</v>
      </c>
      <c r="BA351" s="141">
        <v>0</v>
      </c>
      <c r="BN351" s="141">
        <v>0</v>
      </c>
      <c r="CA351" s="141">
        <v>0</v>
      </c>
      <c r="CN351" s="141">
        <v>0</v>
      </c>
    </row>
    <row r="352" spans="1:92">
      <c r="A352" s="140" t="s">
        <v>2633</v>
      </c>
      <c r="AN352" s="141">
        <v>0</v>
      </c>
      <c r="BA352" s="141">
        <v>0</v>
      </c>
      <c r="BN352" s="141">
        <v>0</v>
      </c>
      <c r="CA352" s="141">
        <v>0</v>
      </c>
      <c r="CN352" s="141">
        <v>0</v>
      </c>
    </row>
    <row r="353" spans="1:92">
      <c r="A353" s="143" t="s">
        <v>2634</v>
      </c>
      <c r="AN353" s="141">
        <v>221851027.704243</v>
      </c>
      <c r="BA353" s="141">
        <v>183147294.418331</v>
      </c>
      <c r="BN353" s="141">
        <v>172968438.73872101</v>
      </c>
      <c r="CA353" s="141">
        <v>161259324.76768601</v>
      </c>
      <c r="CN353" s="141">
        <v>150357608.750386</v>
      </c>
    </row>
    <row r="354" spans="1:92">
      <c r="A354" s="143" t="s">
        <v>2635</v>
      </c>
      <c r="AN354" s="141">
        <v>2349713787.5759702</v>
      </c>
      <c r="BA354" s="141">
        <v>1690045131.1731501</v>
      </c>
      <c r="BN354" s="141">
        <v>1267645900.8331001</v>
      </c>
      <c r="CA354" s="141">
        <v>1238875356.49382</v>
      </c>
      <c r="CN354" s="141">
        <v>1225045431.87533</v>
      </c>
    </row>
    <row r="355" spans="1:92">
      <c r="A355" s="143" t="s">
        <v>2636</v>
      </c>
      <c r="AN355" s="141">
        <v>4541599579.6452503</v>
      </c>
      <c r="BA355" s="141">
        <v>3799647167.5759201</v>
      </c>
      <c r="BN355" s="141">
        <v>3257280217.3157001</v>
      </c>
      <c r="CA355" s="141">
        <v>3192991600.11975</v>
      </c>
      <c r="CN355" s="141">
        <v>3176605563.59481</v>
      </c>
    </row>
    <row r="356" spans="1:92">
      <c r="A356" s="140" t="s">
        <v>2637</v>
      </c>
    </row>
    <row r="357" spans="1:92">
      <c r="A357" s="140" t="s">
        <v>2638</v>
      </c>
    </row>
    <row r="358" spans="1:92">
      <c r="A358" s="140" t="s">
        <v>2639</v>
      </c>
      <c r="AN358" s="141">
        <v>-13340181.1309493</v>
      </c>
      <c r="BA358" s="141">
        <v>-8315256.8840346504</v>
      </c>
      <c r="BN358" s="141">
        <v>-3683987.9137393702</v>
      </c>
      <c r="CA358" s="141">
        <v>-193798.28435578701</v>
      </c>
      <c r="CN358" s="141">
        <v>-153.34657720687099</v>
      </c>
    </row>
    <row r="359" spans="1:92">
      <c r="A359" s="140" t="s">
        <v>2640</v>
      </c>
      <c r="AN359" s="141">
        <v>0</v>
      </c>
      <c r="BA359" s="141">
        <v>0</v>
      </c>
      <c r="BN359" s="141">
        <v>0</v>
      </c>
      <c r="CA359" s="141">
        <v>0</v>
      </c>
      <c r="CN359" s="141">
        <v>0</v>
      </c>
    </row>
    <row r="360" spans="1:92">
      <c r="A360" s="140" t="s">
        <v>2641</v>
      </c>
      <c r="AN360" s="141">
        <v>0</v>
      </c>
      <c r="BA360" s="141">
        <v>0</v>
      </c>
      <c r="BN360" s="141">
        <v>0</v>
      </c>
      <c r="CA360" s="141">
        <v>0</v>
      </c>
      <c r="CN360" s="141">
        <v>0</v>
      </c>
    </row>
    <row r="361" spans="1:92">
      <c r="A361" s="140" t="s">
        <v>2642</v>
      </c>
      <c r="AN361" s="141">
        <v>-210959379.47</v>
      </c>
      <c r="BA361" s="141">
        <v>-210959379.47</v>
      </c>
      <c r="BN361" s="141">
        <v>-210959379.47</v>
      </c>
      <c r="CA361" s="141">
        <v>-210959379.47</v>
      </c>
      <c r="CN361" s="141">
        <v>-210959379.47</v>
      </c>
    </row>
    <row r="362" spans="1:92">
      <c r="A362" s="143" t="s">
        <v>2643</v>
      </c>
      <c r="AN362" s="141">
        <v>-224299560.60094899</v>
      </c>
      <c r="BA362" s="141">
        <v>-219274636.35403401</v>
      </c>
      <c r="BN362" s="141">
        <v>-214643367.38373899</v>
      </c>
      <c r="CA362" s="141">
        <v>-211153177.75435501</v>
      </c>
      <c r="CN362" s="141">
        <v>-210959532.81657699</v>
      </c>
    </row>
    <row r="363" spans="1:92">
      <c r="A363" s="140" t="s">
        <v>2644</v>
      </c>
      <c r="AN363" s="141">
        <v>155408828.86302301</v>
      </c>
      <c r="BA363" s="141">
        <v>-114442845.988831</v>
      </c>
      <c r="BN363" s="141">
        <v>-131847999.58773699</v>
      </c>
      <c r="CA363" s="141">
        <v>-131847999.58773699</v>
      </c>
      <c r="CN363" s="141">
        <v>-131847999.58773699</v>
      </c>
    </row>
    <row r="364" spans="1:92">
      <c r="A364" s="140" t="s">
        <v>2645</v>
      </c>
      <c r="AN364" s="141">
        <v>-8068177.34923077</v>
      </c>
      <c r="BA364" s="141">
        <v>-9198946.5800000001</v>
      </c>
      <c r="BN364" s="141">
        <v>-9198946.5800000001</v>
      </c>
      <c r="CA364" s="141">
        <v>-9198946.5800000001</v>
      </c>
      <c r="CN364" s="141">
        <v>-9198946.5800000001</v>
      </c>
    </row>
    <row r="365" spans="1:92">
      <c r="A365" s="143" t="s">
        <v>2646</v>
      </c>
      <c r="AN365" s="141">
        <v>147340651.51379201</v>
      </c>
      <c r="BA365" s="141">
        <v>-123641792.568831</v>
      </c>
      <c r="BN365" s="141">
        <v>-141046946.16773701</v>
      </c>
      <c r="CA365" s="141">
        <v>-141046946.16773701</v>
      </c>
      <c r="CN365" s="141">
        <v>-141046946.16773701</v>
      </c>
    </row>
    <row r="366" spans="1:92">
      <c r="A366" s="140" t="s">
        <v>2647</v>
      </c>
      <c r="AN366" s="141">
        <v>0</v>
      </c>
      <c r="BA366" s="141">
        <v>0</v>
      </c>
      <c r="BN366" s="141">
        <v>0</v>
      </c>
      <c r="CA366" s="141">
        <v>0</v>
      </c>
      <c r="CN366" s="141">
        <v>0</v>
      </c>
    </row>
    <row r="367" spans="1:92">
      <c r="A367" s="140" t="s">
        <v>2648</v>
      </c>
      <c r="AN367" s="141">
        <v>1695.01999999999</v>
      </c>
      <c r="BA367" s="141">
        <v>1695.01999999999</v>
      </c>
      <c r="BN367" s="141">
        <v>1695.01999999999</v>
      </c>
      <c r="CA367" s="141">
        <v>1695.01999999999</v>
      </c>
      <c r="CN367" s="141">
        <v>1695.01999999999</v>
      </c>
    </row>
    <row r="368" spans="1:92">
      <c r="A368" s="140" t="s">
        <v>2649</v>
      </c>
      <c r="AN368" s="141">
        <v>-14607905.6599999</v>
      </c>
      <c r="BA368" s="141">
        <v>-14607905.6599999</v>
      </c>
      <c r="BN368" s="141">
        <v>-14607905.6599999</v>
      </c>
      <c r="CA368" s="141">
        <v>-14607905.6599999</v>
      </c>
      <c r="CN368" s="141">
        <v>-14607905.6599999</v>
      </c>
    </row>
    <row r="369" spans="1:92">
      <c r="A369" s="140" t="s">
        <v>2650</v>
      </c>
      <c r="AN369" s="141">
        <v>0</v>
      </c>
      <c r="BA369" s="141">
        <v>0</v>
      </c>
      <c r="BN369" s="141">
        <v>0</v>
      </c>
      <c r="CA369" s="141">
        <v>0</v>
      </c>
      <c r="CN369" s="141">
        <v>0</v>
      </c>
    </row>
    <row r="370" spans="1:92">
      <c r="A370" s="143" t="s">
        <v>2651</v>
      </c>
      <c r="AN370" s="141">
        <v>-14606210.6399999</v>
      </c>
      <c r="BA370" s="141">
        <v>-14606210.6399999</v>
      </c>
      <c r="BN370" s="141">
        <v>-14606210.6399999</v>
      </c>
      <c r="CA370" s="141">
        <v>-14606210.6399999</v>
      </c>
      <c r="CN370" s="141">
        <v>-14606210.6399999</v>
      </c>
    </row>
    <row r="371" spans="1:92">
      <c r="A371" s="140" t="s">
        <v>2652</v>
      </c>
      <c r="AN371" s="141">
        <v>0</v>
      </c>
      <c r="BA371" s="141">
        <v>0</v>
      </c>
      <c r="BN371" s="141">
        <v>0</v>
      </c>
      <c r="CA371" s="141">
        <v>0</v>
      </c>
      <c r="CN371" s="141">
        <v>0</v>
      </c>
    </row>
    <row r="372" spans="1:92">
      <c r="A372" s="140" t="s">
        <v>2653</v>
      </c>
      <c r="AN372" s="141">
        <v>-22781729.789999999</v>
      </c>
      <c r="BA372" s="141">
        <v>-22781729.789999999</v>
      </c>
      <c r="BN372" s="141">
        <v>-22781729.789999999</v>
      </c>
      <c r="CA372" s="141">
        <v>-22781729.789999999</v>
      </c>
      <c r="CN372" s="141">
        <v>-22781729.789999999</v>
      </c>
    </row>
    <row r="373" spans="1:92">
      <c r="A373" s="140" t="s">
        <v>2654</v>
      </c>
      <c r="AN373" s="141">
        <v>-46027880.699999899</v>
      </c>
      <c r="BA373" s="141">
        <v>-46027880.699999899</v>
      </c>
      <c r="BN373" s="141">
        <v>-46027880.699999899</v>
      </c>
      <c r="CA373" s="141">
        <v>-46027880.699999899</v>
      </c>
      <c r="CN373" s="141">
        <v>-46027880.699999899</v>
      </c>
    </row>
    <row r="374" spans="1:92">
      <c r="A374" s="140" t="s">
        <v>2655</v>
      </c>
      <c r="AN374" s="141">
        <v>0</v>
      </c>
      <c r="BA374" s="141">
        <v>0</v>
      </c>
      <c r="BN374" s="141">
        <v>0</v>
      </c>
      <c r="CA374" s="141">
        <v>0</v>
      </c>
      <c r="CN374" s="141">
        <v>0</v>
      </c>
    </row>
    <row r="375" spans="1:92">
      <c r="A375" s="140" t="s">
        <v>2656</v>
      </c>
      <c r="AN375" s="141">
        <v>-4650735.3799999896</v>
      </c>
      <c r="BA375" s="141">
        <v>-4650735.3799999896</v>
      </c>
      <c r="BN375" s="141">
        <v>-4650735.3799999896</v>
      </c>
      <c r="CA375" s="141">
        <v>-4650735.3799999896</v>
      </c>
      <c r="CN375" s="141">
        <v>-4650735.3799999896</v>
      </c>
    </row>
    <row r="376" spans="1:92">
      <c r="A376" s="140" t="s">
        <v>2657</v>
      </c>
      <c r="AN376" s="141">
        <v>-7232380.1299999999</v>
      </c>
      <c r="BA376" s="141">
        <v>-7232380.1299999999</v>
      </c>
      <c r="BN376" s="141">
        <v>-7232380.1299999999</v>
      </c>
      <c r="CA376" s="141">
        <v>-7232380.1299999999</v>
      </c>
      <c r="CN376" s="141">
        <v>-7232380.1299999999</v>
      </c>
    </row>
    <row r="377" spans="1:92">
      <c r="A377" s="140" t="s">
        <v>2658</v>
      </c>
      <c r="AN377" s="141">
        <v>-24757246.600000001</v>
      </c>
      <c r="BA377" s="141">
        <v>-24757246.600000001</v>
      </c>
      <c r="BN377" s="141">
        <v>-24757246.600000001</v>
      </c>
      <c r="CA377" s="141">
        <v>-24757246.600000001</v>
      </c>
      <c r="CN377" s="141">
        <v>-24757246.600000001</v>
      </c>
    </row>
    <row r="378" spans="1:92">
      <c r="A378" s="140" t="s">
        <v>2659</v>
      </c>
      <c r="AN378" s="141">
        <v>0</v>
      </c>
      <c r="BA378" s="141">
        <v>0</v>
      </c>
      <c r="BN378" s="141">
        <v>0</v>
      </c>
      <c r="CA378" s="141">
        <v>0</v>
      </c>
      <c r="CN378" s="141">
        <v>0</v>
      </c>
    </row>
    <row r="379" spans="1:92">
      <c r="A379" s="140" t="s">
        <v>2660</v>
      </c>
      <c r="AN379" s="141">
        <v>0</v>
      </c>
      <c r="BA379" s="141">
        <v>0</v>
      </c>
      <c r="BN379" s="141">
        <v>0</v>
      </c>
      <c r="CA379" s="141">
        <v>0</v>
      </c>
      <c r="CN379" s="141">
        <v>0</v>
      </c>
    </row>
    <row r="380" spans="1:92">
      <c r="A380" s="140" t="s">
        <v>2661</v>
      </c>
      <c r="AN380" s="141">
        <v>0</v>
      </c>
      <c r="BA380" s="141">
        <v>0</v>
      </c>
      <c r="BN380" s="141">
        <v>0</v>
      </c>
      <c r="CA380" s="141">
        <v>0</v>
      </c>
      <c r="CN380" s="141">
        <v>0</v>
      </c>
    </row>
    <row r="381" spans="1:92">
      <c r="A381" s="140" t="s">
        <v>2662</v>
      </c>
      <c r="AN381" s="141">
        <v>-321561.99999999901</v>
      </c>
      <c r="BA381" s="141">
        <v>-321561.99999999901</v>
      </c>
      <c r="BN381" s="141">
        <v>-321561.99999999901</v>
      </c>
      <c r="CA381" s="141">
        <v>-321561.99999999901</v>
      </c>
      <c r="CN381" s="141">
        <v>-321561.99999999901</v>
      </c>
    </row>
    <row r="382" spans="1:92">
      <c r="A382" s="143" t="s">
        <v>2663</v>
      </c>
      <c r="AN382" s="141">
        <v>-105771534.59999999</v>
      </c>
      <c r="BA382" s="141">
        <v>-105771534.59999999</v>
      </c>
      <c r="BN382" s="141">
        <v>-105771534.59999999</v>
      </c>
      <c r="CA382" s="141">
        <v>-105771534.59999999</v>
      </c>
      <c r="CN382" s="141">
        <v>-105771534.59999999</v>
      </c>
    </row>
    <row r="383" spans="1:92">
      <c r="A383" s="140" t="s">
        <v>2664</v>
      </c>
      <c r="AN383" s="141">
        <v>0</v>
      </c>
      <c r="BA383" s="141">
        <v>0</v>
      </c>
      <c r="BN383" s="141">
        <v>0</v>
      </c>
      <c r="CA383" s="141">
        <v>0</v>
      </c>
      <c r="CN383" s="141">
        <v>0</v>
      </c>
    </row>
    <row r="384" spans="1:92">
      <c r="A384" s="140" t="s">
        <v>2665</v>
      </c>
      <c r="AN384" s="141">
        <v>0</v>
      </c>
      <c r="BA384" s="141">
        <v>0</v>
      </c>
      <c r="BN384" s="141">
        <v>0</v>
      </c>
      <c r="CA384" s="141">
        <v>0</v>
      </c>
      <c r="CN384" s="141">
        <v>0</v>
      </c>
    </row>
    <row r="385" spans="1:92">
      <c r="A385" s="140" t="s">
        <v>2666</v>
      </c>
      <c r="AN385" s="141">
        <v>-1490767.3399999901</v>
      </c>
      <c r="BA385" s="141">
        <v>-1490767.3399999901</v>
      </c>
      <c r="BN385" s="141">
        <v>-1490767.3399999901</v>
      </c>
      <c r="CA385" s="141">
        <v>-1490767.3399999901</v>
      </c>
      <c r="CN385" s="141">
        <v>-1490767.3399999901</v>
      </c>
    </row>
    <row r="386" spans="1:92">
      <c r="A386" s="140" t="s">
        <v>2667</v>
      </c>
      <c r="AN386" s="141">
        <v>0</v>
      </c>
      <c r="BA386" s="141">
        <v>0</v>
      </c>
      <c r="BN386" s="141">
        <v>0</v>
      </c>
      <c r="CA386" s="141">
        <v>0</v>
      </c>
      <c r="CN386" s="141">
        <v>0</v>
      </c>
    </row>
    <row r="387" spans="1:92">
      <c r="A387" s="140" t="s">
        <v>2668</v>
      </c>
      <c r="AN387" s="141">
        <v>0</v>
      </c>
      <c r="BA387" s="141">
        <v>0</v>
      </c>
      <c r="BN387" s="141">
        <v>0</v>
      </c>
      <c r="CA387" s="141">
        <v>0</v>
      </c>
      <c r="CN387" s="141">
        <v>0</v>
      </c>
    </row>
    <row r="388" spans="1:92">
      <c r="A388" s="140" t="s">
        <v>2669</v>
      </c>
      <c r="AN388" s="141">
        <v>0</v>
      </c>
      <c r="BA388" s="141">
        <v>0</v>
      </c>
      <c r="BN388" s="141">
        <v>0</v>
      </c>
      <c r="CA388" s="141">
        <v>0</v>
      </c>
      <c r="CN388" s="141">
        <v>0</v>
      </c>
    </row>
    <row r="389" spans="1:92">
      <c r="A389" s="140" t="s">
        <v>2670</v>
      </c>
      <c r="AN389" s="141">
        <v>-903472.02999999898</v>
      </c>
      <c r="BA389" s="141">
        <v>-903472.02999999898</v>
      </c>
      <c r="BN389" s="141">
        <v>-903472.02999999898</v>
      </c>
      <c r="CA389" s="141">
        <v>-903472.02999999898</v>
      </c>
      <c r="CN389" s="141">
        <v>-903472.02999999898</v>
      </c>
    </row>
    <row r="390" spans="1:92">
      <c r="A390" s="143" t="s">
        <v>2671</v>
      </c>
      <c r="AN390" s="141">
        <v>-2394239.3699999899</v>
      </c>
      <c r="BA390" s="141">
        <v>-2394239.3699999899</v>
      </c>
      <c r="BN390" s="141">
        <v>-2394239.3699999899</v>
      </c>
      <c r="CA390" s="141">
        <v>-2394239.3699999899</v>
      </c>
      <c r="CN390" s="141">
        <v>-2394239.3699999899</v>
      </c>
    </row>
    <row r="391" spans="1:92">
      <c r="A391" s="140" t="s">
        <v>2672</v>
      </c>
      <c r="AN391" s="141">
        <v>0</v>
      </c>
      <c r="BA391" s="141">
        <v>0</v>
      </c>
      <c r="BN391" s="141">
        <v>0</v>
      </c>
      <c r="CA391" s="141">
        <v>0</v>
      </c>
      <c r="CN391" s="141">
        <v>0</v>
      </c>
    </row>
    <row r="392" spans="1:92">
      <c r="A392" s="140" t="s">
        <v>2673</v>
      </c>
      <c r="AN392" s="141">
        <v>0</v>
      </c>
      <c r="BA392" s="141">
        <v>0</v>
      </c>
      <c r="BN392" s="141">
        <v>0</v>
      </c>
      <c r="CA392" s="141">
        <v>0</v>
      </c>
      <c r="CN392" s="141">
        <v>0</v>
      </c>
    </row>
    <row r="393" spans="1:92">
      <c r="A393" s="143" t="s">
        <v>2674</v>
      </c>
      <c r="AN393" s="141">
        <v>0</v>
      </c>
      <c r="BA393" s="141">
        <v>0</v>
      </c>
      <c r="BN393" s="141">
        <v>0</v>
      </c>
      <c r="CA393" s="141">
        <v>0</v>
      </c>
      <c r="CN393" s="141">
        <v>0</v>
      </c>
    </row>
    <row r="394" spans="1:92">
      <c r="A394" s="140" t="s">
        <v>2675</v>
      </c>
      <c r="AN394" s="141">
        <v>0</v>
      </c>
      <c r="BA394" s="141">
        <v>0</v>
      </c>
      <c r="BN394" s="141">
        <v>0</v>
      </c>
      <c r="CA394" s="141">
        <v>0</v>
      </c>
      <c r="CN394" s="141">
        <v>0</v>
      </c>
    </row>
    <row r="395" spans="1:92">
      <c r="A395" s="140" t="s">
        <v>2676</v>
      </c>
      <c r="AN395" s="141">
        <v>0</v>
      </c>
      <c r="BA395" s="141">
        <v>0</v>
      </c>
      <c r="BN395" s="141">
        <v>0</v>
      </c>
      <c r="CA395" s="141">
        <v>0</v>
      </c>
      <c r="CN395" s="141">
        <v>0</v>
      </c>
    </row>
    <row r="396" spans="1:92">
      <c r="A396" s="140" t="s">
        <v>2677</v>
      </c>
      <c r="AN396" s="141">
        <v>-28994603.089999899</v>
      </c>
      <c r="BA396" s="141">
        <v>-28994603.089999899</v>
      </c>
      <c r="BN396" s="141">
        <v>-28994603.089999899</v>
      </c>
      <c r="CA396" s="141">
        <v>-28994603.089999899</v>
      </c>
      <c r="CN396" s="141">
        <v>-28994603.089999899</v>
      </c>
    </row>
    <row r="397" spans="1:92">
      <c r="A397" s="140" t="s">
        <v>2678</v>
      </c>
      <c r="AN397" s="141">
        <v>-275703073.24999899</v>
      </c>
      <c r="BA397" s="141">
        <v>-189624573.25</v>
      </c>
      <c r="BN397" s="141">
        <v>-130717573.25</v>
      </c>
      <c r="CA397" s="141">
        <v>-86675573.250000194</v>
      </c>
      <c r="CN397" s="141">
        <v>-68155573.250000104</v>
      </c>
    </row>
    <row r="398" spans="1:92">
      <c r="A398" s="143" t="s">
        <v>2679</v>
      </c>
      <c r="AN398" s="141">
        <v>-304697676.33999997</v>
      </c>
      <c r="BA398" s="141">
        <v>-218619176.34</v>
      </c>
      <c r="BN398" s="141">
        <v>-159712176.34</v>
      </c>
      <c r="CA398" s="141">
        <v>-115670176.34</v>
      </c>
      <c r="CN398" s="141">
        <v>-97150176.340000093</v>
      </c>
    </row>
    <row r="399" spans="1:92">
      <c r="A399" s="143" t="s">
        <v>2680</v>
      </c>
      <c r="AN399" s="141">
        <v>-504428570.03715599</v>
      </c>
      <c r="BA399" s="141">
        <v>-684307589.87286603</v>
      </c>
      <c r="BN399" s="141">
        <v>-638174474.501477</v>
      </c>
      <c r="CA399" s="141">
        <v>-590642284.87209404</v>
      </c>
      <c r="CN399" s="141">
        <v>-571928639.93431497</v>
      </c>
    </row>
    <row r="400" spans="1:92">
      <c r="A400" s="140" t="s">
        <v>2681</v>
      </c>
    </row>
    <row r="401" spans="1:92">
      <c r="A401" s="140" t="s">
        <v>2682</v>
      </c>
    </row>
    <row r="402" spans="1:92">
      <c r="A402" s="140" t="s">
        <v>2683</v>
      </c>
      <c r="AN402" s="141">
        <v>-418.45999999999901</v>
      </c>
      <c r="BA402" s="141">
        <v>-418.45999999999901</v>
      </c>
      <c r="BN402" s="141">
        <v>-418.45999999999901</v>
      </c>
      <c r="CA402" s="141">
        <v>-418.45999999999901</v>
      </c>
      <c r="CN402" s="141">
        <v>-418.45999999999901</v>
      </c>
    </row>
    <row r="403" spans="1:92">
      <c r="A403" s="140" t="s">
        <v>2684</v>
      </c>
      <c r="AN403" s="141">
        <v>0</v>
      </c>
      <c r="BA403" s="141">
        <v>0</v>
      </c>
      <c r="BN403" s="141">
        <v>0</v>
      </c>
      <c r="CA403" s="141">
        <v>0</v>
      </c>
      <c r="CN403" s="141">
        <v>0</v>
      </c>
    </row>
    <row r="404" spans="1:92">
      <c r="A404" s="140" t="s">
        <v>2685</v>
      </c>
      <c r="AN404" s="141">
        <v>-183745063.66999999</v>
      </c>
      <c r="BA404" s="141">
        <v>-183745063.66999999</v>
      </c>
      <c r="BN404" s="141">
        <v>-183745063.66999999</v>
      </c>
      <c r="CA404" s="141">
        <v>-183745063.66999999</v>
      </c>
      <c r="CN404" s="141">
        <v>-183745063.66999999</v>
      </c>
    </row>
    <row r="405" spans="1:92">
      <c r="A405" s="140" t="s">
        <v>2686</v>
      </c>
      <c r="AN405" s="141">
        <v>11847.97</v>
      </c>
      <c r="BA405" s="141">
        <v>11847.97</v>
      </c>
      <c r="BN405" s="141">
        <v>11847.97</v>
      </c>
      <c r="CA405" s="141">
        <v>11847.97</v>
      </c>
      <c r="CN405" s="141">
        <v>11847.97</v>
      </c>
    </row>
    <row r="406" spans="1:92">
      <c r="A406" s="140" t="s">
        <v>2687</v>
      </c>
      <c r="AN406" s="141">
        <v>9748.0199999999895</v>
      </c>
      <c r="BA406" s="141">
        <v>9748.0199999999895</v>
      </c>
      <c r="BN406" s="141">
        <v>9748.0199999999895</v>
      </c>
      <c r="CA406" s="141">
        <v>9748.0199999999895</v>
      </c>
      <c r="CN406" s="141">
        <v>9748.0199999999895</v>
      </c>
    </row>
    <row r="407" spans="1:92">
      <c r="A407" s="140" t="s">
        <v>2688</v>
      </c>
      <c r="AN407" s="141">
        <v>-202544029.09999901</v>
      </c>
      <c r="BA407" s="141">
        <v>-202544029.09999901</v>
      </c>
      <c r="BN407" s="141">
        <v>-202544029.09999901</v>
      </c>
      <c r="CA407" s="141">
        <v>-202544029.09999901</v>
      </c>
      <c r="CN407" s="141">
        <v>-202544029.09999901</v>
      </c>
    </row>
    <row r="408" spans="1:92">
      <c r="A408" s="140" t="s">
        <v>2689</v>
      </c>
      <c r="AN408" s="141">
        <v>0</v>
      </c>
      <c r="BA408" s="141">
        <v>0</v>
      </c>
      <c r="BN408" s="141">
        <v>0</v>
      </c>
      <c r="CA408" s="141">
        <v>0</v>
      </c>
      <c r="CN408" s="141">
        <v>0</v>
      </c>
    </row>
    <row r="409" spans="1:92">
      <c r="A409" s="140" t="s">
        <v>2690</v>
      </c>
      <c r="AN409" s="141">
        <v>0</v>
      </c>
      <c r="BA409" s="141">
        <v>0</v>
      </c>
      <c r="BN409" s="141">
        <v>0</v>
      </c>
      <c r="CA409" s="141">
        <v>0</v>
      </c>
      <c r="CN409" s="141">
        <v>0</v>
      </c>
    </row>
    <row r="410" spans="1:92">
      <c r="A410" s="140" t="s">
        <v>2691</v>
      </c>
      <c r="AN410" s="141">
        <v>-409113.44</v>
      </c>
      <c r="BA410" s="141">
        <v>-409113.44</v>
      </c>
      <c r="BN410" s="141">
        <v>-409113.44</v>
      </c>
      <c r="CA410" s="141">
        <v>-409113.44</v>
      </c>
      <c r="CN410" s="141">
        <v>-409113.44</v>
      </c>
    </row>
    <row r="411" spans="1:92">
      <c r="A411" s="140" t="s">
        <v>2692</v>
      </c>
      <c r="AN411" s="141">
        <v>-2372492.7400000002</v>
      </c>
      <c r="BA411" s="141">
        <v>-2372492.7400000002</v>
      </c>
      <c r="BN411" s="141">
        <v>-2372492.7400000002</v>
      </c>
      <c r="CA411" s="141">
        <v>-2372492.7400000002</v>
      </c>
      <c r="CN411" s="141">
        <v>-2372492.7400000002</v>
      </c>
    </row>
    <row r="412" spans="1:92">
      <c r="A412" s="140" t="s">
        <v>2693</v>
      </c>
      <c r="AN412" s="141">
        <v>8290.75</v>
      </c>
      <c r="BA412" s="141">
        <v>8290.75</v>
      </c>
      <c r="BN412" s="141">
        <v>8290.75</v>
      </c>
      <c r="CA412" s="141">
        <v>8290.75</v>
      </c>
      <c r="CN412" s="141">
        <v>8290.75</v>
      </c>
    </row>
    <row r="413" spans="1:92">
      <c r="A413" s="140" t="s">
        <v>2694</v>
      </c>
      <c r="AN413" s="141">
        <v>4183.9099999999899</v>
      </c>
      <c r="BA413" s="141">
        <v>4183.9099999999899</v>
      </c>
      <c r="BN413" s="141">
        <v>4183.9099999999899</v>
      </c>
      <c r="CA413" s="141">
        <v>4183.9099999999899</v>
      </c>
      <c r="CN413" s="141">
        <v>4183.9099999999899</v>
      </c>
    </row>
    <row r="414" spans="1:92">
      <c r="A414" s="140" t="s">
        <v>2695</v>
      </c>
      <c r="AN414" s="141">
        <v>-45.329999999999899</v>
      </c>
      <c r="BA414" s="141">
        <v>-45.329999999999899</v>
      </c>
      <c r="BN414" s="141">
        <v>-45.329999999999899</v>
      </c>
      <c r="CA414" s="141">
        <v>-45.329999999999899</v>
      </c>
      <c r="CN414" s="141">
        <v>-45.329999999999899</v>
      </c>
    </row>
    <row r="415" spans="1:92">
      <c r="A415" s="140" t="s">
        <v>2696</v>
      </c>
      <c r="AN415" s="141">
        <v>0</v>
      </c>
      <c r="BA415" s="141">
        <v>0</v>
      </c>
      <c r="BN415" s="141">
        <v>0</v>
      </c>
      <c r="CA415" s="141">
        <v>0</v>
      </c>
      <c r="CN415" s="141">
        <v>0</v>
      </c>
    </row>
    <row r="416" spans="1:92">
      <c r="A416" s="140" t="s">
        <v>2697</v>
      </c>
      <c r="AN416" s="141">
        <v>0</v>
      </c>
      <c r="BA416" s="141">
        <v>0</v>
      </c>
      <c r="BN416" s="141">
        <v>0</v>
      </c>
      <c r="CA416" s="141">
        <v>0</v>
      </c>
      <c r="CN416" s="141">
        <v>0</v>
      </c>
    </row>
    <row r="417" spans="1:92">
      <c r="A417" s="140" t="s">
        <v>2698</v>
      </c>
      <c r="AN417" s="141">
        <v>-42285013.57</v>
      </c>
      <c r="BA417" s="141">
        <v>-42285013.57</v>
      </c>
      <c r="BN417" s="141">
        <v>-42285013.57</v>
      </c>
      <c r="CA417" s="141">
        <v>-42285013.57</v>
      </c>
      <c r="CN417" s="141">
        <v>-42285013.57</v>
      </c>
    </row>
    <row r="418" spans="1:92">
      <c r="A418" s="140" t="s">
        <v>2699</v>
      </c>
      <c r="AN418" s="141">
        <v>0</v>
      </c>
      <c r="BA418" s="141">
        <v>0</v>
      </c>
      <c r="BN418" s="141">
        <v>0</v>
      </c>
      <c r="CA418" s="141">
        <v>0</v>
      </c>
      <c r="CN418" s="141">
        <v>0</v>
      </c>
    </row>
    <row r="419" spans="1:92">
      <c r="A419" s="140" t="s">
        <v>2700</v>
      </c>
      <c r="AN419" s="141">
        <v>0</v>
      </c>
      <c r="BA419" s="141">
        <v>0</v>
      </c>
      <c r="BN419" s="141">
        <v>0</v>
      </c>
      <c r="CA419" s="141">
        <v>0</v>
      </c>
      <c r="CN419" s="141">
        <v>0</v>
      </c>
    </row>
    <row r="420" spans="1:92">
      <c r="A420" s="140" t="s">
        <v>2701</v>
      </c>
      <c r="AN420" s="141">
        <v>0</v>
      </c>
      <c r="BA420" s="141">
        <v>0</v>
      </c>
      <c r="BN420" s="141">
        <v>0</v>
      </c>
      <c r="CA420" s="141">
        <v>0</v>
      </c>
      <c r="CN420" s="141">
        <v>0</v>
      </c>
    </row>
    <row r="421" spans="1:92">
      <c r="A421" s="140" t="s">
        <v>2702</v>
      </c>
      <c r="AN421" s="141">
        <v>0</v>
      </c>
      <c r="BA421" s="141">
        <v>0</v>
      </c>
      <c r="BN421" s="141">
        <v>0</v>
      </c>
      <c r="CA421" s="141">
        <v>0</v>
      </c>
      <c r="CN421" s="141">
        <v>0</v>
      </c>
    </row>
    <row r="422" spans="1:92">
      <c r="A422" s="140" t="s">
        <v>2703</v>
      </c>
      <c r="AN422" s="141">
        <v>-46871038.019999899</v>
      </c>
      <c r="BA422" s="141">
        <v>-46871038.019999899</v>
      </c>
      <c r="BN422" s="141">
        <v>-46871038.019999899</v>
      </c>
      <c r="CA422" s="141">
        <v>-46871038.019999899</v>
      </c>
      <c r="CN422" s="141">
        <v>-46871038.019999899</v>
      </c>
    </row>
    <row r="423" spans="1:92">
      <c r="A423" s="140" t="s">
        <v>2704</v>
      </c>
      <c r="AN423" s="141">
        <v>-6699772.4800000004</v>
      </c>
      <c r="BA423" s="141">
        <v>-6699772.4800000004</v>
      </c>
      <c r="BN423" s="141">
        <v>-6699772.4800000004</v>
      </c>
      <c r="CA423" s="141">
        <v>-6699772.4800000004</v>
      </c>
      <c r="CN423" s="141">
        <v>-6699772.4800000004</v>
      </c>
    </row>
    <row r="424" spans="1:92">
      <c r="A424" s="140" t="s">
        <v>2705</v>
      </c>
      <c r="AN424" s="141">
        <v>-1157460.01</v>
      </c>
      <c r="BA424" s="141">
        <v>-1157460.01</v>
      </c>
      <c r="BN424" s="141">
        <v>-1157460.01</v>
      </c>
      <c r="CA424" s="141">
        <v>-1157460.01</v>
      </c>
      <c r="CN424" s="141">
        <v>-1157460.01</v>
      </c>
    </row>
    <row r="425" spans="1:92">
      <c r="A425" s="140" t="s">
        <v>2706</v>
      </c>
      <c r="AN425" s="141">
        <v>0</v>
      </c>
      <c r="BA425" s="141">
        <v>0</v>
      </c>
      <c r="BN425" s="141">
        <v>0</v>
      </c>
      <c r="CA425" s="141">
        <v>0</v>
      </c>
      <c r="CN425" s="141">
        <v>0</v>
      </c>
    </row>
    <row r="426" spans="1:92">
      <c r="A426" s="140" t="s">
        <v>2707</v>
      </c>
      <c r="AN426" s="141">
        <v>0</v>
      </c>
      <c r="BA426" s="141">
        <v>0</v>
      </c>
      <c r="BN426" s="141">
        <v>0</v>
      </c>
      <c r="CA426" s="141">
        <v>0</v>
      </c>
      <c r="CN426" s="141">
        <v>0</v>
      </c>
    </row>
    <row r="427" spans="1:92">
      <c r="A427" s="140" t="s">
        <v>2708</v>
      </c>
      <c r="AN427" s="141">
        <v>-2598.0300000000002</v>
      </c>
      <c r="BA427" s="141">
        <v>-2598.0300000000002</v>
      </c>
      <c r="BN427" s="141">
        <v>-2598.0300000000002</v>
      </c>
      <c r="CA427" s="141">
        <v>-2598.0300000000002</v>
      </c>
      <c r="CN427" s="141">
        <v>-2598.0300000000002</v>
      </c>
    </row>
    <row r="428" spans="1:92">
      <c r="A428" s="140" t="s">
        <v>2709</v>
      </c>
      <c r="AN428" s="141">
        <v>-201995.62</v>
      </c>
      <c r="BA428" s="141">
        <v>-201995.62</v>
      </c>
      <c r="BN428" s="141">
        <v>-201995.62</v>
      </c>
      <c r="CA428" s="141">
        <v>-201995.62</v>
      </c>
      <c r="CN428" s="141">
        <v>-201995.62</v>
      </c>
    </row>
    <row r="429" spans="1:92">
      <c r="A429" s="140" t="s">
        <v>2710</v>
      </c>
      <c r="AN429" s="141">
        <v>-19800</v>
      </c>
      <c r="BA429" s="141">
        <v>-19800</v>
      </c>
      <c r="BN429" s="141">
        <v>-19800</v>
      </c>
      <c r="CA429" s="141">
        <v>-19800</v>
      </c>
      <c r="CN429" s="141">
        <v>-19800</v>
      </c>
    </row>
    <row r="430" spans="1:92">
      <c r="A430" s="140" t="s">
        <v>2711</v>
      </c>
      <c r="AN430" s="141">
        <v>-5214462.0199999996</v>
      </c>
      <c r="BA430" s="141">
        <v>-5214462.0199999996</v>
      </c>
      <c r="BN430" s="141">
        <v>-5214462.0199999996</v>
      </c>
      <c r="CA430" s="141">
        <v>-5214462.0199999996</v>
      </c>
      <c r="CN430" s="141">
        <v>-5214462.0199999996</v>
      </c>
    </row>
    <row r="431" spans="1:92">
      <c r="A431" s="140" t="s">
        <v>2712</v>
      </c>
      <c r="AN431" s="141">
        <v>-3196902.45</v>
      </c>
      <c r="BA431" s="141">
        <v>-3196902.45</v>
      </c>
      <c r="BN431" s="141">
        <v>-3196902.45</v>
      </c>
      <c r="CA431" s="141">
        <v>-3196902.45</v>
      </c>
      <c r="CN431" s="141">
        <v>-3196902.45</v>
      </c>
    </row>
    <row r="432" spans="1:92">
      <c r="A432" s="140" t="s">
        <v>2713</v>
      </c>
      <c r="AN432" s="141">
        <v>-503791.53</v>
      </c>
      <c r="BA432" s="141">
        <v>-503791.53</v>
      </c>
      <c r="BN432" s="141">
        <v>-503791.53</v>
      </c>
      <c r="CA432" s="141">
        <v>-503791.53</v>
      </c>
      <c r="CN432" s="141">
        <v>-503791.53</v>
      </c>
    </row>
    <row r="433" spans="1:92">
      <c r="A433" s="140" t="s">
        <v>2714</v>
      </c>
      <c r="AN433" s="141">
        <v>-514502.239999999</v>
      </c>
      <c r="BA433" s="141">
        <v>-514502.239999999</v>
      </c>
      <c r="BN433" s="141">
        <v>-514502.239999999</v>
      </c>
      <c r="CA433" s="141">
        <v>-514502.239999999</v>
      </c>
      <c r="CN433" s="141">
        <v>-514502.239999999</v>
      </c>
    </row>
    <row r="434" spans="1:92">
      <c r="A434" s="140" t="s">
        <v>2715</v>
      </c>
      <c r="AN434" s="141">
        <v>-4.6899999997549404</v>
      </c>
      <c r="BA434" s="141">
        <v>-4.6899999997549404</v>
      </c>
      <c r="BN434" s="141">
        <v>-4.6899999997549404</v>
      </c>
      <c r="CA434" s="141">
        <v>-4.6899999997549404</v>
      </c>
      <c r="CN434" s="141">
        <v>-4.6899999997549404</v>
      </c>
    </row>
    <row r="435" spans="1:92">
      <c r="A435" s="140" t="s">
        <v>2716</v>
      </c>
      <c r="AN435" s="141">
        <v>0</v>
      </c>
      <c r="BA435" s="141">
        <v>0</v>
      </c>
      <c r="BN435" s="141">
        <v>0</v>
      </c>
      <c r="CA435" s="141">
        <v>0</v>
      </c>
      <c r="CN435" s="141">
        <v>0</v>
      </c>
    </row>
    <row r="436" spans="1:92">
      <c r="A436" s="140" t="s">
        <v>2717</v>
      </c>
      <c r="AN436" s="141">
        <v>-56143.33</v>
      </c>
      <c r="BA436" s="141">
        <v>-56143.33</v>
      </c>
      <c r="BN436" s="141">
        <v>-56143.33</v>
      </c>
      <c r="CA436" s="141">
        <v>-56143.33</v>
      </c>
      <c r="CN436" s="141">
        <v>-56143.33</v>
      </c>
    </row>
    <row r="437" spans="1:92">
      <c r="A437" s="140" t="s">
        <v>2718</v>
      </c>
      <c r="AN437" s="141">
        <v>-180294084.84999999</v>
      </c>
      <c r="BA437" s="141">
        <v>-180294084.84999999</v>
      </c>
      <c r="BN437" s="141">
        <v>-180294084.84999999</v>
      </c>
      <c r="CA437" s="141">
        <v>-180294084.84999999</v>
      </c>
      <c r="CN437" s="141">
        <v>-180294084.84999999</v>
      </c>
    </row>
    <row r="438" spans="1:92">
      <c r="A438" s="140" t="s">
        <v>2719</v>
      </c>
      <c r="AN438" s="141">
        <v>-6149725.7899999898</v>
      </c>
      <c r="BA438" s="141">
        <v>-6149725.7899999898</v>
      </c>
      <c r="BN438" s="141">
        <v>-6149725.7899999898</v>
      </c>
      <c r="CA438" s="141">
        <v>-6149725.7899999898</v>
      </c>
      <c r="CN438" s="141">
        <v>-6149725.7899999898</v>
      </c>
    </row>
    <row r="439" spans="1:92">
      <c r="A439" s="140" t="s">
        <v>2720</v>
      </c>
      <c r="AN439" s="141">
        <v>0</v>
      </c>
      <c r="BA439" s="141">
        <v>0</v>
      </c>
      <c r="BN439" s="141">
        <v>0</v>
      </c>
      <c r="CA439" s="141">
        <v>0</v>
      </c>
      <c r="CN439" s="141">
        <v>0</v>
      </c>
    </row>
    <row r="440" spans="1:92">
      <c r="A440" s="140" t="s">
        <v>2721</v>
      </c>
      <c r="AN440" s="141">
        <v>0</v>
      </c>
      <c r="BA440" s="141">
        <v>0</v>
      </c>
      <c r="BN440" s="141">
        <v>0</v>
      </c>
      <c r="CA440" s="141">
        <v>0</v>
      </c>
      <c r="CN440" s="141">
        <v>0</v>
      </c>
    </row>
    <row r="441" spans="1:92">
      <c r="A441" s="140" t="s">
        <v>2722</v>
      </c>
      <c r="AN441" s="141">
        <v>0</v>
      </c>
      <c r="BA441" s="141">
        <v>0</v>
      </c>
      <c r="BN441" s="141">
        <v>0</v>
      </c>
      <c r="CA441" s="141">
        <v>0</v>
      </c>
      <c r="CN441" s="141">
        <v>0</v>
      </c>
    </row>
    <row r="442" spans="1:92">
      <c r="A442" s="140" t="s">
        <v>2723</v>
      </c>
      <c r="AN442" s="141">
        <v>0</v>
      </c>
      <c r="BA442" s="141">
        <v>0</v>
      </c>
      <c r="BN442" s="141">
        <v>0</v>
      </c>
      <c r="CA442" s="141">
        <v>0</v>
      </c>
      <c r="CN442" s="141">
        <v>0</v>
      </c>
    </row>
    <row r="443" spans="1:92">
      <c r="A443" s="140" t="s">
        <v>2724</v>
      </c>
      <c r="AN443" s="141">
        <v>0</v>
      </c>
      <c r="BA443" s="141">
        <v>0</v>
      </c>
      <c r="BN443" s="141">
        <v>0</v>
      </c>
      <c r="CA443" s="141">
        <v>0</v>
      </c>
      <c r="CN443" s="141">
        <v>0</v>
      </c>
    </row>
    <row r="444" spans="1:92">
      <c r="A444" s="140" t="s">
        <v>2725</v>
      </c>
      <c r="AN444" s="141">
        <v>-106699.939999999</v>
      </c>
      <c r="BA444" s="141">
        <v>-106699.939999999</v>
      </c>
      <c r="BN444" s="141">
        <v>-106699.939999999</v>
      </c>
      <c r="CA444" s="141">
        <v>-106699.939999999</v>
      </c>
      <c r="CN444" s="141">
        <v>-106699.939999999</v>
      </c>
    </row>
    <row r="445" spans="1:92">
      <c r="A445" s="140" t="s">
        <v>2726</v>
      </c>
      <c r="AN445" s="141">
        <v>-47422.429999999898</v>
      </c>
      <c r="BA445" s="141">
        <v>-47422.429999999898</v>
      </c>
      <c r="BN445" s="141">
        <v>-47422.429999999898</v>
      </c>
      <c r="CA445" s="141">
        <v>-47422.429999999898</v>
      </c>
      <c r="CN445" s="141">
        <v>-47422.429999999898</v>
      </c>
    </row>
    <row r="446" spans="1:92">
      <c r="A446" s="140" t="s">
        <v>2727</v>
      </c>
      <c r="AN446" s="141">
        <v>0</v>
      </c>
      <c r="BA446" s="141">
        <v>0</v>
      </c>
      <c r="BN446" s="141">
        <v>0</v>
      </c>
      <c r="CA446" s="141">
        <v>0</v>
      </c>
      <c r="CN446" s="141">
        <v>0</v>
      </c>
    </row>
    <row r="447" spans="1:92">
      <c r="A447" s="140" t="s">
        <v>2728</v>
      </c>
      <c r="AN447" s="141">
        <v>0</v>
      </c>
      <c r="BA447" s="141">
        <v>0</v>
      </c>
      <c r="BN447" s="141">
        <v>0</v>
      </c>
      <c r="CA447" s="141">
        <v>0</v>
      </c>
      <c r="CN447" s="141">
        <v>0</v>
      </c>
    </row>
    <row r="448" spans="1:92">
      <c r="A448" s="140" t="s">
        <v>2729</v>
      </c>
      <c r="AN448" s="141">
        <v>0</v>
      </c>
      <c r="BA448" s="141">
        <v>0</v>
      </c>
      <c r="BN448" s="141">
        <v>0</v>
      </c>
      <c r="CA448" s="141">
        <v>0</v>
      </c>
      <c r="CN448" s="141">
        <v>0</v>
      </c>
    </row>
    <row r="449" spans="1:92">
      <c r="A449" s="140" t="s">
        <v>2730</v>
      </c>
      <c r="AN449" s="141">
        <v>0</v>
      </c>
      <c r="BA449" s="141">
        <v>0</v>
      </c>
      <c r="BN449" s="141">
        <v>0</v>
      </c>
      <c r="CA449" s="141">
        <v>0</v>
      </c>
      <c r="CN449" s="141">
        <v>0</v>
      </c>
    </row>
    <row r="450" spans="1:92">
      <c r="A450" s="140" t="s">
        <v>2731</v>
      </c>
      <c r="AN450" s="141">
        <v>0</v>
      </c>
      <c r="BA450" s="141">
        <v>0</v>
      </c>
      <c r="BN450" s="141">
        <v>0</v>
      </c>
      <c r="CA450" s="141">
        <v>0</v>
      </c>
      <c r="CN450" s="141">
        <v>0</v>
      </c>
    </row>
    <row r="451" spans="1:92">
      <c r="A451" s="140" t="s">
        <v>2732</v>
      </c>
      <c r="AN451" s="141">
        <v>0</v>
      </c>
      <c r="BA451" s="141">
        <v>0</v>
      </c>
      <c r="BN451" s="141">
        <v>0</v>
      </c>
      <c r="CA451" s="141">
        <v>0</v>
      </c>
      <c r="CN451" s="141">
        <v>0</v>
      </c>
    </row>
    <row r="452" spans="1:92">
      <c r="A452" s="140" t="s">
        <v>2733</v>
      </c>
      <c r="AN452" s="141">
        <v>10958.64</v>
      </c>
      <c r="BA452" s="141">
        <v>10958.64</v>
      </c>
      <c r="BN452" s="141">
        <v>10958.64</v>
      </c>
      <c r="CA452" s="141">
        <v>10958.64</v>
      </c>
      <c r="CN452" s="141">
        <v>10958.64</v>
      </c>
    </row>
    <row r="453" spans="1:92">
      <c r="A453" s="140" t="s">
        <v>2734</v>
      </c>
      <c r="AN453" s="141">
        <v>-403678.5</v>
      </c>
      <c r="BA453" s="141">
        <v>-403678.5</v>
      </c>
      <c r="BN453" s="141">
        <v>-403678.5</v>
      </c>
      <c r="CA453" s="141">
        <v>-403678.5</v>
      </c>
      <c r="CN453" s="141">
        <v>-403678.5</v>
      </c>
    </row>
    <row r="454" spans="1:92">
      <c r="A454" s="140" t="s">
        <v>2735</v>
      </c>
      <c r="AN454" s="141">
        <v>0</v>
      </c>
      <c r="BA454" s="141">
        <v>0</v>
      </c>
      <c r="BN454" s="141">
        <v>0</v>
      </c>
      <c r="CA454" s="141">
        <v>0</v>
      </c>
      <c r="CN454" s="141">
        <v>0</v>
      </c>
    </row>
    <row r="455" spans="1:92">
      <c r="A455" s="140" t="s">
        <v>2736</v>
      </c>
      <c r="AN455" s="141">
        <v>0</v>
      </c>
      <c r="BA455" s="141">
        <v>0</v>
      </c>
      <c r="BN455" s="141">
        <v>0</v>
      </c>
      <c r="CA455" s="141">
        <v>0</v>
      </c>
      <c r="CN455" s="141">
        <v>0</v>
      </c>
    </row>
    <row r="456" spans="1:92">
      <c r="A456" s="140" t="s">
        <v>2737</v>
      </c>
      <c r="AN456" s="141">
        <v>-23083965.030000001</v>
      </c>
      <c r="BA456" s="141">
        <v>-23083965.030000001</v>
      </c>
      <c r="BN456" s="141">
        <v>-23083965.030000001</v>
      </c>
      <c r="CA456" s="141">
        <v>-23083965.030000001</v>
      </c>
      <c r="CN456" s="141">
        <v>-23083965.030000001</v>
      </c>
    </row>
    <row r="457" spans="1:92">
      <c r="A457" s="140" t="s">
        <v>2738</v>
      </c>
      <c r="AN457" s="141">
        <v>-175595375.769999</v>
      </c>
      <c r="BA457" s="141">
        <v>-175595375.769999</v>
      </c>
      <c r="BN457" s="141">
        <v>-175595375.769999</v>
      </c>
      <c r="CA457" s="141">
        <v>-175595375.769999</v>
      </c>
      <c r="CN457" s="141">
        <v>-175595375.769999</v>
      </c>
    </row>
    <row r="458" spans="1:92">
      <c r="A458" s="143" t="s">
        <v>2739</v>
      </c>
      <c r="AN458" s="141">
        <v>-881430569.75</v>
      </c>
      <c r="BA458" s="141">
        <v>-881430569.75</v>
      </c>
      <c r="BN458" s="141">
        <v>-881430569.75</v>
      </c>
      <c r="CA458" s="141">
        <v>-881430569.75</v>
      </c>
      <c r="CN458" s="141">
        <v>-881430569.75</v>
      </c>
    </row>
    <row r="459" spans="1:92">
      <c r="A459" s="140" t="s">
        <v>2740</v>
      </c>
      <c r="AN459" s="141">
        <v>-154786.59999999899</v>
      </c>
      <c r="BA459" s="141">
        <v>-154786.59999999899</v>
      </c>
      <c r="BN459" s="141">
        <v>-154786.59999999899</v>
      </c>
      <c r="CA459" s="141">
        <v>-154786.59999999899</v>
      </c>
      <c r="CN459" s="141">
        <v>-154786.59999999899</v>
      </c>
    </row>
    <row r="460" spans="1:92">
      <c r="A460" s="140" t="s">
        <v>2741</v>
      </c>
      <c r="AN460" s="141">
        <v>-10998.68</v>
      </c>
      <c r="BA460" s="141">
        <v>-10998.68</v>
      </c>
      <c r="BN460" s="141">
        <v>-10998.68</v>
      </c>
      <c r="CA460" s="141">
        <v>-10998.68</v>
      </c>
      <c r="CN460" s="141">
        <v>-10998.68</v>
      </c>
    </row>
    <row r="461" spans="1:92">
      <c r="A461" s="140" t="s">
        <v>2742</v>
      </c>
      <c r="AN461" s="141">
        <v>0</v>
      </c>
      <c r="BA461" s="141">
        <v>0</v>
      </c>
      <c r="BN461" s="141">
        <v>0</v>
      </c>
      <c r="CA461" s="141">
        <v>0</v>
      </c>
      <c r="CN461" s="141">
        <v>0</v>
      </c>
    </row>
    <row r="462" spans="1:92">
      <c r="A462" s="140" t="s">
        <v>2743</v>
      </c>
      <c r="AN462" s="141">
        <v>-168140589.03999999</v>
      </c>
      <c r="BA462" s="141">
        <v>-168140589.03999999</v>
      </c>
      <c r="BN462" s="141">
        <v>-168140589.03999999</v>
      </c>
      <c r="CA462" s="141">
        <v>-168140589.03999999</v>
      </c>
      <c r="CN462" s="141">
        <v>-168140589.03999999</v>
      </c>
    </row>
    <row r="463" spans="1:92">
      <c r="A463" s="140" t="s">
        <v>2744</v>
      </c>
      <c r="AN463" s="141">
        <v>0</v>
      </c>
      <c r="BA463" s="141">
        <v>0</v>
      </c>
      <c r="BN463" s="141">
        <v>0</v>
      </c>
      <c r="CA463" s="141">
        <v>0</v>
      </c>
      <c r="CN463" s="141">
        <v>0</v>
      </c>
    </row>
    <row r="464" spans="1:92">
      <c r="A464" s="140" t="s">
        <v>2745</v>
      </c>
      <c r="AN464" s="141">
        <v>53265.779999999897</v>
      </c>
      <c r="BA464" s="141">
        <v>53265.779999999897</v>
      </c>
      <c r="BN464" s="141">
        <v>53265.779999999897</v>
      </c>
      <c r="CA464" s="141">
        <v>53265.779999999897</v>
      </c>
      <c r="CN464" s="141">
        <v>53265.779999999897</v>
      </c>
    </row>
    <row r="465" spans="1:92">
      <c r="A465" s="143" t="s">
        <v>2746</v>
      </c>
      <c r="AN465" s="141">
        <v>-168253108.53999999</v>
      </c>
      <c r="BA465" s="141">
        <v>-168253108.53999999</v>
      </c>
      <c r="BN465" s="141">
        <v>-168253108.53999999</v>
      </c>
      <c r="CA465" s="141">
        <v>-168253108.53999999</v>
      </c>
      <c r="CN465" s="141">
        <v>-168253108.53999999</v>
      </c>
    </row>
    <row r="466" spans="1:92">
      <c r="A466" s="140" t="s">
        <v>2747</v>
      </c>
      <c r="AN466" s="141">
        <v>7271947.4530677097</v>
      </c>
      <c r="BA466" s="141">
        <v>4769832.9198846696</v>
      </c>
      <c r="BN466" s="141">
        <v>11013812.496719999</v>
      </c>
      <c r="CA466" s="141">
        <v>11235387.009215999</v>
      </c>
      <c r="CN466" s="141">
        <v>9778919.7885144092</v>
      </c>
    </row>
    <row r="467" spans="1:92">
      <c r="A467" s="140" t="s">
        <v>2748</v>
      </c>
      <c r="AN467" s="141">
        <v>0</v>
      </c>
      <c r="BA467" s="141">
        <v>0</v>
      </c>
      <c r="BN467" s="141">
        <v>0</v>
      </c>
      <c r="CA467" s="141">
        <v>0</v>
      </c>
      <c r="CN467" s="141">
        <v>0</v>
      </c>
    </row>
    <row r="468" spans="1:92">
      <c r="A468" s="140" t="s">
        <v>2749</v>
      </c>
      <c r="AN468" s="141">
        <v>0</v>
      </c>
      <c r="BA468" s="141">
        <v>0</v>
      </c>
      <c r="BN468" s="141">
        <v>0</v>
      </c>
      <c r="CA468" s="141">
        <v>0</v>
      </c>
      <c r="CN468" s="141">
        <v>0</v>
      </c>
    </row>
    <row r="469" spans="1:92">
      <c r="A469" s="140" t="s">
        <v>2750</v>
      </c>
      <c r="AN469" s="141">
        <v>-12292233.5399999</v>
      </c>
      <c r="BA469" s="141">
        <v>-12292233.5399999</v>
      </c>
      <c r="BN469" s="141">
        <v>-12292233.5399999</v>
      </c>
      <c r="CA469" s="141">
        <v>-12292233.5399999</v>
      </c>
      <c r="CN469" s="141">
        <v>-12292233.5399999</v>
      </c>
    </row>
    <row r="470" spans="1:92">
      <c r="A470" s="140" t="s">
        <v>2751</v>
      </c>
      <c r="AN470" s="141">
        <v>-58672503.815097101</v>
      </c>
      <c r="BA470" s="141">
        <v>-64763440.847909302</v>
      </c>
      <c r="BN470" s="141">
        <v>-70803300.576515898</v>
      </c>
      <c r="CA470" s="141">
        <v>-79009093.356748298</v>
      </c>
      <c r="CN470" s="141">
        <v>-84496574.316728801</v>
      </c>
    </row>
    <row r="471" spans="1:92">
      <c r="A471" s="140" t="s">
        <v>2752</v>
      </c>
      <c r="AN471" s="141">
        <v>-16868741.719999898</v>
      </c>
      <c r="BA471" s="141">
        <v>-16868741.719999898</v>
      </c>
      <c r="BN471" s="141">
        <v>-16868741.719999898</v>
      </c>
      <c r="CA471" s="141">
        <v>-16868741.719999898</v>
      </c>
      <c r="CN471" s="141">
        <v>-16868741.719999898</v>
      </c>
    </row>
    <row r="472" spans="1:92">
      <c r="A472" s="140" t="s">
        <v>2753</v>
      </c>
      <c r="AN472" s="141">
        <v>-2006974.5</v>
      </c>
      <c r="BA472" s="141">
        <v>-2006974.5</v>
      </c>
      <c r="BN472" s="141">
        <v>-2006974.5</v>
      </c>
      <c r="CA472" s="141">
        <v>-2006974.5</v>
      </c>
      <c r="CN472" s="141">
        <v>-2006974.5</v>
      </c>
    </row>
    <row r="473" spans="1:92">
      <c r="A473" s="140" t="s">
        <v>2754</v>
      </c>
      <c r="AN473" s="141">
        <v>-3726.7999999999902</v>
      </c>
      <c r="BA473" s="141">
        <v>-3726.7999999999902</v>
      </c>
      <c r="BN473" s="141">
        <v>-3726.7999999999902</v>
      </c>
      <c r="CA473" s="141">
        <v>-3726.7999999999902</v>
      </c>
      <c r="CN473" s="141">
        <v>-3726.7999999999902</v>
      </c>
    </row>
    <row r="474" spans="1:92">
      <c r="A474" s="140" t="s">
        <v>2755</v>
      </c>
      <c r="AN474" s="141">
        <v>0</v>
      </c>
      <c r="BA474" s="141">
        <v>0</v>
      </c>
      <c r="BN474" s="141">
        <v>0</v>
      </c>
      <c r="CA474" s="141">
        <v>0</v>
      </c>
      <c r="CN474" s="141">
        <v>0</v>
      </c>
    </row>
    <row r="475" spans="1:92">
      <c r="A475" s="140" t="s">
        <v>2756</v>
      </c>
      <c r="AN475" s="141">
        <v>-860413.77846153697</v>
      </c>
      <c r="BA475" s="141">
        <v>-819348.38307692204</v>
      </c>
      <c r="BN475" s="141">
        <v>-809289.99846153799</v>
      </c>
      <c r="CA475" s="141">
        <v>-807225.45999999903</v>
      </c>
      <c r="CN475" s="141">
        <v>-807225.45999999903</v>
      </c>
    </row>
    <row r="476" spans="1:92">
      <c r="A476" s="140" t="s">
        <v>2757</v>
      </c>
      <c r="AN476" s="141">
        <v>5420016</v>
      </c>
      <c r="BA476" s="141">
        <v>5420016</v>
      </c>
      <c r="BN476" s="141">
        <v>5420016</v>
      </c>
      <c r="CA476" s="141">
        <v>5420016</v>
      </c>
      <c r="CN476" s="141">
        <v>5420016</v>
      </c>
    </row>
    <row r="477" spans="1:92">
      <c r="A477" s="140" t="s">
        <v>2758</v>
      </c>
      <c r="AN477" s="141">
        <v>-4738.55</v>
      </c>
      <c r="BA477" s="141">
        <v>-4738.55</v>
      </c>
      <c r="BN477" s="141">
        <v>-4738.55</v>
      </c>
      <c r="CA477" s="141">
        <v>-4738.55</v>
      </c>
      <c r="CN477" s="141">
        <v>-4738.55</v>
      </c>
    </row>
    <row r="478" spans="1:92">
      <c r="A478" s="140" t="s">
        <v>2759</v>
      </c>
      <c r="AN478" s="141">
        <v>0</v>
      </c>
      <c r="BA478" s="141">
        <v>0</v>
      </c>
      <c r="BN478" s="141">
        <v>0</v>
      </c>
      <c r="CA478" s="141">
        <v>0</v>
      </c>
      <c r="CN478" s="141">
        <v>0</v>
      </c>
    </row>
    <row r="479" spans="1:92">
      <c r="A479" s="140" t="s">
        <v>2760</v>
      </c>
      <c r="AN479" s="141">
        <v>-1.7490282726402401E-11</v>
      </c>
      <c r="BA479" s="141">
        <v>0</v>
      </c>
      <c r="BN479" s="141">
        <v>0</v>
      </c>
      <c r="CA479" s="141">
        <v>0</v>
      </c>
      <c r="CN479" s="141">
        <v>0</v>
      </c>
    </row>
    <row r="480" spans="1:92">
      <c r="A480" s="140" t="s">
        <v>2761</v>
      </c>
      <c r="AN480" s="141">
        <v>5661217.5999999903</v>
      </c>
      <c r="BA480" s="141">
        <v>5661217.5999999903</v>
      </c>
      <c r="BN480" s="141">
        <v>5661217.5999999903</v>
      </c>
      <c r="CA480" s="141">
        <v>5661217.5999999903</v>
      </c>
      <c r="CN480" s="141">
        <v>5661217.5999999903</v>
      </c>
    </row>
    <row r="481" spans="1:92">
      <c r="A481" s="140" t="s">
        <v>2762</v>
      </c>
      <c r="AN481" s="141">
        <v>0</v>
      </c>
      <c r="BA481" s="141">
        <v>0</v>
      </c>
      <c r="BN481" s="141">
        <v>0</v>
      </c>
      <c r="CA481" s="141">
        <v>0</v>
      </c>
      <c r="CN481" s="141">
        <v>0</v>
      </c>
    </row>
    <row r="482" spans="1:92">
      <c r="A482" s="140" t="s">
        <v>2763</v>
      </c>
      <c r="AN482" s="141">
        <v>5348295.3199999901</v>
      </c>
      <c r="BA482" s="141">
        <v>5348295.3199999901</v>
      </c>
      <c r="BN482" s="141">
        <v>5348295.3199999901</v>
      </c>
      <c r="CA482" s="141">
        <v>5348295.3199999901</v>
      </c>
      <c r="CN482" s="141">
        <v>5348295.3199999901</v>
      </c>
    </row>
    <row r="483" spans="1:92">
      <c r="A483" s="140" t="s">
        <v>2764</v>
      </c>
      <c r="AN483" s="141">
        <v>0</v>
      </c>
      <c r="BA483" s="141">
        <v>0</v>
      </c>
      <c r="BN483" s="141">
        <v>0</v>
      </c>
      <c r="CA483" s="141">
        <v>0</v>
      </c>
      <c r="CN483" s="141">
        <v>0</v>
      </c>
    </row>
    <row r="484" spans="1:92">
      <c r="A484" s="140" t="s">
        <v>2765</v>
      </c>
      <c r="AN484" s="141">
        <v>0</v>
      </c>
      <c r="BA484" s="141">
        <v>0</v>
      </c>
      <c r="BN484" s="141">
        <v>0</v>
      </c>
      <c r="CA484" s="141">
        <v>0</v>
      </c>
      <c r="CN484" s="141">
        <v>0</v>
      </c>
    </row>
    <row r="485" spans="1:92">
      <c r="A485" s="140" t="s">
        <v>2766</v>
      </c>
      <c r="AN485" s="141">
        <v>0</v>
      </c>
      <c r="BA485" s="141">
        <v>0</v>
      </c>
      <c r="BN485" s="141">
        <v>0</v>
      </c>
      <c r="CA485" s="141">
        <v>0</v>
      </c>
      <c r="CN485" s="141">
        <v>0</v>
      </c>
    </row>
    <row r="486" spans="1:92">
      <c r="A486" s="140" t="s">
        <v>2767</v>
      </c>
      <c r="AN486" s="141">
        <v>0</v>
      </c>
      <c r="BA486" s="141">
        <v>0</v>
      </c>
      <c r="BN486" s="141">
        <v>0</v>
      </c>
      <c r="CA486" s="141">
        <v>0</v>
      </c>
      <c r="CN486" s="141">
        <v>0</v>
      </c>
    </row>
    <row r="487" spans="1:92">
      <c r="A487" s="140" t="s">
        <v>2768</v>
      </c>
      <c r="AN487" s="141">
        <v>0</v>
      </c>
      <c r="BA487" s="141">
        <v>0</v>
      </c>
      <c r="BN487" s="141">
        <v>0</v>
      </c>
      <c r="CA487" s="141">
        <v>0</v>
      </c>
      <c r="CN487" s="141">
        <v>0</v>
      </c>
    </row>
    <row r="488" spans="1:92">
      <c r="A488" s="140" t="s">
        <v>2769</v>
      </c>
      <c r="AN488" s="141">
        <v>0</v>
      </c>
      <c r="BA488" s="141">
        <v>0</v>
      </c>
      <c r="BN488" s="141">
        <v>0</v>
      </c>
      <c r="CA488" s="141">
        <v>0</v>
      </c>
      <c r="CN488" s="141">
        <v>0</v>
      </c>
    </row>
    <row r="489" spans="1:92">
      <c r="A489" s="140" t="s">
        <v>2770</v>
      </c>
      <c r="AN489" s="141">
        <v>0</v>
      </c>
      <c r="BA489" s="141">
        <v>0</v>
      </c>
      <c r="BN489" s="141">
        <v>0</v>
      </c>
      <c r="CA489" s="141">
        <v>0</v>
      </c>
      <c r="CN489" s="141">
        <v>0</v>
      </c>
    </row>
    <row r="490" spans="1:92">
      <c r="A490" s="140" t="s">
        <v>2771</v>
      </c>
      <c r="AN490" s="141">
        <v>0</v>
      </c>
      <c r="BA490" s="141">
        <v>0</v>
      </c>
      <c r="BN490" s="141">
        <v>0</v>
      </c>
      <c r="CA490" s="141">
        <v>0</v>
      </c>
      <c r="CN490" s="141">
        <v>0</v>
      </c>
    </row>
    <row r="491" spans="1:92">
      <c r="A491" s="140" t="s">
        <v>2772</v>
      </c>
      <c r="AN491" s="141">
        <v>-0.04</v>
      </c>
      <c r="BA491" s="141">
        <v>-0.04</v>
      </c>
      <c r="BN491" s="141">
        <v>-0.04</v>
      </c>
      <c r="CA491" s="141">
        <v>-0.04</v>
      </c>
      <c r="CN491" s="141">
        <v>-0.04</v>
      </c>
    </row>
    <row r="492" spans="1:92">
      <c r="A492" s="140" t="s">
        <v>2773</v>
      </c>
      <c r="AN492" s="141">
        <v>0</v>
      </c>
      <c r="BA492" s="141">
        <v>0</v>
      </c>
      <c r="BN492" s="141">
        <v>0</v>
      </c>
      <c r="CA492" s="141">
        <v>0</v>
      </c>
      <c r="CN492" s="141">
        <v>0</v>
      </c>
    </row>
    <row r="493" spans="1:92">
      <c r="A493" s="140" t="s">
        <v>2774</v>
      </c>
      <c r="AN493" s="141">
        <v>0</v>
      </c>
      <c r="BA493" s="141">
        <v>0</v>
      </c>
      <c r="BN493" s="141">
        <v>0</v>
      </c>
      <c r="CA493" s="141">
        <v>0</v>
      </c>
      <c r="CN493" s="141">
        <v>0</v>
      </c>
    </row>
    <row r="494" spans="1:92">
      <c r="A494" s="140" t="s">
        <v>2775</v>
      </c>
      <c r="AN494" s="141">
        <v>-2</v>
      </c>
      <c r="BA494" s="141">
        <v>-2</v>
      </c>
      <c r="BN494" s="141">
        <v>-2</v>
      </c>
      <c r="CA494" s="141">
        <v>-2</v>
      </c>
      <c r="CN494" s="141">
        <v>-2</v>
      </c>
    </row>
    <row r="495" spans="1:92">
      <c r="A495" s="140" t="s">
        <v>2776</v>
      </c>
      <c r="AN495" s="141">
        <v>2</v>
      </c>
      <c r="BA495" s="141">
        <v>2</v>
      </c>
      <c r="BN495" s="141">
        <v>2</v>
      </c>
      <c r="CA495" s="141">
        <v>2</v>
      </c>
      <c r="CN495" s="141">
        <v>2</v>
      </c>
    </row>
    <row r="496" spans="1:92">
      <c r="A496" s="140" t="s">
        <v>2777</v>
      </c>
      <c r="AN496" s="141">
        <v>-100423789.842473</v>
      </c>
      <c r="BA496" s="141">
        <v>-104455996.170247</v>
      </c>
      <c r="BN496" s="141">
        <v>-44090277.464321502</v>
      </c>
      <c r="CA496" s="141">
        <v>-32677205.848361999</v>
      </c>
      <c r="CN496" s="141">
        <v>-29303780.644504</v>
      </c>
    </row>
    <row r="497" spans="1:92">
      <c r="A497" s="140" t="s">
        <v>2778</v>
      </c>
      <c r="AN497" s="141">
        <v>-1</v>
      </c>
      <c r="BA497" s="141">
        <v>-1</v>
      </c>
      <c r="BN497" s="141">
        <v>-1</v>
      </c>
      <c r="CA497" s="141">
        <v>-1</v>
      </c>
      <c r="CN497" s="141">
        <v>-1</v>
      </c>
    </row>
    <row r="498" spans="1:92">
      <c r="A498" s="140" t="s">
        <v>2779</v>
      </c>
      <c r="AN498" s="141">
        <v>-5348296.1999999899</v>
      </c>
      <c r="BA498" s="141">
        <v>-5348296.1999999899</v>
      </c>
      <c r="BN498" s="141">
        <v>-5348296.1999999899</v>
      </c>
      <c r="CA498" s="141">
        <v>-5348296.1999999899</v>
      </c>
      <c r="CN498" s="141">
        <v>-5348296.1999999899</v>
      </c>
    </row>
    <row r="499" spans="1:92">
      <c r="A499" s="143" t="s">
        <v>2780</v>
      </c>
      <c r="AN499" s="141">
        <v>-172779943.41296399</v>
      </c>
      <c r="BA499" s="141">
        <v>-185364135.911349</v>
      </c>
      <c r="BN499" s="141">
        <v>-124784238.972579</v>
      </c>
      <c r="CA499" s="141">
        <v>-121353321.085894</v>
      </c>
      <c r="CN499" s="141">
        <v>-124923844.062718</v>
      </c>
    </row>
    <row r="500" spans="1:92">
      <c r="A500" s="140" t="s">
        <v>2781</v>
      </c>
      <c r="AN500" s="141">
        <v>-1165700.01</v>
      </c>
      <c r="BA500" s="141">
        <v>-1165700.01</v>
      </c>
      <c r="BN500" s="141">
        <v>-1165700.01</v>
      </c>
      <c r="CA500" s="141">
        <v>-1165700.01</v>
      </c>
      <c r="CN500" s="141">
        <v>-1165700.01</v>
      </c>
    </row>
    <row r="501" spans="1:92">
      <c r="A501" s="140" t="s">
        <v>2782</v>
      </c>
      <c r="AN501" s="141">
        <v>-510124.50999999902</v>
      </c>
      <c r="BA501" s="141">
        <v>-510124.50999999902</v>
      </c>
      <c r="BN501" s="141">
        <v>-510124.50999999902</v>
      </c>
      <c r="CA501" s="141">
        <v>-510124.50999999902</v>
      </c>
      <c r="CN501" s="141">
        <v>-510124.50999999902</v>
      </c>
    </row>
    <row r="502" spans="1:92">
      <c r="A502" s="140" t="s">
        <v>2783</v>
      </c>
      <c r="AN502" s="141">
        <v>0</v>
      </c>
      <c r="BA502" s="141">
        <v>0</v>
      </c>
      <c r="BN502" s="141">
        <v>0</v>
      </c>
      <c r="CA502" s="141">
        <v>0</v>
      </c>
      <c r="CN502" s="141">
        <v>0</v>
      </c>
    </row>
    <row r="503" spans="1:92">
      <c r="A503" s="140" t="s">
        <v>2784</v>
      </c>
      <c r="AN503" s="141">
        <v>-87393.85</v>
      </c>
      <c r="BA503" s="141">
        <v>-87393.85</v>
      </c>
      <c r="BN503" s="141">
        <v>-87393.85</v>
      </c>
      <c r="CA503" s="141">
        <v>-87393.85</v>
      </c>
      <c r="CN503" s="141">
        <v>-87393.85</v>
      </c>
    </row>
    <row r="504" spans="1:92">
      <c r="A504" s="140" t="s">
        <v>2785</v>
      </c>
      <c r="AN504" s="141">
        <v>0</v>
      </c>
      <c r="BA504" s="141">
        <v>0</v>
      </c>
      <c r="BN504" s="141">
        <v>0</v>
      </c>
      <c r="CA504" s="141">
        <v>0</v>
      </c>
      <c r="CN504" s="141">
        <v>0</v>
      </c>
    </row>
    <row r="505" spans="1:92">
      <c r="A505" s="140" t="s">
        <v>2786</v>
      </c>
      <c r="AN505" s="141">
        <v>0</v>
      </c>
      <c r="BA505" s="141">
        <v>0</v>
      </c>
      <c r="BN505" s="141">
        <v>0</v>
      </c>
      <c r="CA505" s="141">
        <v>0</v>
      </c>
      <c r="CN505" s="141">
        <v>0</v>
      </c>
    </row>
    <row r="506" spans="1:92">
      <c r="A506" s="140" t="s">
        <v>2787</v>
      </c>
      <c r="AN506" s="141">
        <v>-3257805.48999999</v>
      </c>
      <c r="BA506" s="141">
        <v>-3257805.48999999</v>
      </c>
      <c r="BN506" s="141">
        <v>-3257805.48999999</v>
      </c>
      <c r="CA506" s="141">
        <v>-3257805.48999999</v>
      </c>
      <c r="CN506" s="141">
        <v>-3257805.48999999</v>
      </c>
    </row>
    <row r="507" spans="1:92">
      <c r="A507" s="140" t="s">
        <v>2788</v>
      </c>
      <c r="AN507" s="141">
        <v>0</v>
      </c>
      <c r="BA507" s="141">
        <v>0</v>
      </c>
      <c r="BN507" s="141">
        <v>0</v>
      </c>
      <c r="CA507" s="141">
        <v>0</v>
      </c>
      <c r="CN507" s="141">
        <v>0</v>
      </c>
    </row>
    <row r="508" spans="1:92">
      <c r="A508" s="140" t="s">
        <v>2789</v>
      </c>
      <c r="AN508" s="141">
        <v>-91550430.032735005</v>
      </c>
      <c r="BA508" s="141">
        <v>-89033572.682307705</v>
      </c>
      <c r="BN508" s="141">
        <v>-88057707.297692403</v>
      </c>
      <c r="CA508" s="141">
        <v>-88042082.297692403</v>
      </c>
      <c r="CN508" s="141">
        <v>-83246088.707948893</v>
      </c>
    </row>
    <row r="509" spans="1:92">
      <c r="A509" s="143" t="s">
        <v>2790</v>
      </c>
      <c r="AN509" s="141">
        <v>-96571453.892735004</v>
      </c>
      <c r="BA509" s="141">
        <v>-94054596.542307705</v>
      </c>
      <c r="BN509" s="141">
        <v>-93078731.157692403</v>
      </c>
      <c r="CA509" s="141">
        <v>-93063106.157692403</v>
      </c>
      <c r="CN509" s="141">
        <v>-88267112.567948893</v>
      </c>
    </row>
    <row r="510" spans="1:92">
      <c r="A510" s="140" t="s">
        <v>2791</v>
      </c>
      <c r="AN510" s="141">
        <v>-6633.02</v>
      </c>
      <c r="BA510" s="141">
        <v>-6633.02</v>
      </c>
      <c r="BN510" s="141">
        <v>-6633.02</v>
      </c>
      <c r="CA510" s="141">
        <v>-6633.02</v>
      </c>
      <c r="CN510" s="141">
        <v>-6633.02</v>
      </c>
    </row>
    <row r="511" spans="1:92">
      <c r="A511" s="140" t="s">
        <v>2792</v>
      </c>
      <c r="AN511" s="141">
        <v>0</v>
      </c>
      <c r="BA511" s="141">
        <v>0</v>
      </c>
      <c r="BN511" s="141">
        <v>0</v>
      </c>
      <c r="CA511" s="141">
        <v>0</v>
      </c>
      <c r="CN511" s="141">
        <v>0</v>
      </c>
    </row>
    <row r="512" spans="1:92">
      <c r="A512" s="140" t="s">
        <v>2793</v>
      </c>
      <c r="AN512" s="141">
        <v>-4651.62</v>
      </c>
      <c r="BA512" s="141">
        <v>-4651.62</v>
      </c>
      <c r="BN512" s="141">
        <v>-4651.62</v>
      </c>
      <c r="CA512" s="141">
        <v>-4651.62</v>
      </c>
      <c r="CN512" s="141">
        <v>-4651.62</v>
      </c>
    </row>
    <row r="513" spans="1:92">
      <c r="A513" s="140" t="s">
        <v>2794</v>
      </c>
      <c r="AN513" s="141">
        <v>-496.55999999999898</v>
      </c>
      <c r="BA513" s="141">
        <v>-496.55999999999898</v>
      </c>
      <c r="BN513" s="141">
        <v>-496.55999999999898</v>
      </c>
      <c r="CA513" s="141">
        <v>-496.55999999999898</v>
      </c>
      <c r="CN513" s="141">
        <v>-496.55999999999898</v>
      </c>
    </row>
    <row r="514" spans="1:92">
      <c r="A514" s="140" t="s">
        <v>2795</v>
      </c>
      <c r="AN514" s="141">
        <v>-7891106.2499999898</v>
      </c>
      <c r="BA514" s="141">
        <v>-7891106.2499999898</v>
      </c>
      <c r="BN514" s="141">
        <v>-7891106.2499999898</v>
      </c>
      <c r="CA514" s="141">
        <v>-7891106.2499999898</v>
      </c>
      <c r="CN514" s="141">
        <v>-7891106.2499999898</v>
      </c>
    </row>
    <row r="515" spans="1:92">
      <c r="A515" s="140" t="s">
        <v>2796</v>
      </c>
      <c r="AN515" s="141">
        <v>2609185.17</v>
      </c>
      <c r="BA515" s="141">
        <v>2609185.17</v>
      </c>
      <c r="BN515" s="141">
        <v>2609185.17</v>
      </c>
      <c r="CA515" s="141">
        <v>2609185.17</v>
      </c>
      <c r="CN515" s="141">
        <v>2609185.17</v>
      </c>
    </row>
    <row r="516" spans="1:92">
      <c r="A516" s="140" t="s">
        <v>2797</v>
      </c>
      <c r="AN516" s="141">
        <v>-344.409999999999</v>
      </c>
      <c r="BA516" s="141">
        <v>-344.409999999999</v>
      </c>
      <c r="BN516" s="141">
        <v>-344.409999999999</v>
      </c>
      <c r="CA516" s="141">
        <v>-344.409999999999</v>
      </c>
      <c r="CN516" s="141">
        <v>-344.409999999999</v>
      </c>
    </row>
    <row r="517" spans="1:92">
      <c r="A517" s="140" t="s">
        <v>2798</v>
      </c>
      <c r="AN517" s="141">
        <v>-1470.54999999999</v>
      </c>
      <c r="BA517" s="141">
        <v>-1470.54999999999</v>
      </c>
      <c r="BN517" s="141">
        <v>-1470.54999999999</v>
      </c>
      <c r="CA517" s="141">
        <v>-1470.54999999999</v>
      </c>
      <c r="CN517" s="141">
        <v>-1470.54999999999</v>
      </c>
    </row>
    <row r="518" spans="1:92">
      <c r="A518" s="140" t="s">
        <v>2799</v>
      </c>
      <c r="AN518" s="141">
        <v>7927862.8399999999</v>
      </c>
      <c r="BA518" s="141">
        <v>7927862.8399999999</v>
      </c>
      <c r="BN518" s="141">
        <v>7927862.8399999999</v>
      </c>
      <c r="CA518" s="141">
        <v>7927862.8399999999</v>
      </c>
      <c r="CN518" s="141">
        <v>7927862.8399999999</v>
      </c>
    </row>
    <row r="519" spans="1:92">
      <c r="A519" s="140" t="s">
        <v>2800</v>
      </c>
      <c r="AN519" s="141">
        <v>-25268384.350000001</v>
      </c>
      <c r="BA519" s="141">
        <v>-25268384.350000001</v>
      </c>
      <c r="BN519" s="141">
        <v>-25268384.350000001</v>
      </c>
      <c r="CA519" s="141">
        <v>-25268384.350000001</v>
      </c>
      <c r="CN519" s="141">
        <v>-25268384.350000001</v>
      </c>
    </row>
    <row r="520" spans="1:92">
      <c r="A520" s="140" t="s">
        <v>2801</v>
      </c>
      <c r="AN520" s="141">
        <v>-2666353.4499999899</v>
      </c>
      <c r="BA520" s="141">
        <v>-2666353.4499999899</v>
      </c>
      <c r="BN520" s="141">
        <v>-2666353.4499999899</v>
      </c>
      <c r="CA520" s="141">
        <v>-2666353.4499999899</v>
      </c>
      <c r="CN520" s="141">
        <v>-2666353.4499999899</v>
      </c>
    </row>
    <row r="521" spans="1:92">
      <c r="A521" s="143" t="s">
        <v>2802</v>
      </c>
      <c r="AN521" s="141">
        <v>-25302392.199999999</v>
      </c>
      <c r="BA521" s="141">
        <v>-25302392.199999999</v>
      </c>
      <c r="BN521" s="141">
        <v>-25302392.199999999</v>
      </c>
      <c r="CA521" s="141">
        <v>-25302392.199999999</v>
      </c>
      <c r="CN521" s="141">
        <v>-25302392.199999999</v>
      </c>
    </row>
    <row r="522" spans="1:92">
      <c r="A522" s="140" t="s">
        <v>2803</v>
      </c>
      <c r="AN522" s="141">
        <v>-4942718</v>
      </c>
      <c r="BA522" s="141">
        <v>-4942718</v>
      </c>
      <c r="BN522" s="141">
        <v>-4942718</v>
      </c>
      <c r="CA522" s="141">
        <v>-4942718</v>
      </c>
      <c r="CN522" s="141">
        <v>-4942718</v>
      </c>
    </row>
    <row r="523" spans="1:92">
      <c r="A523" s="140" t="s">
        <v>2804</v>
      </c>
      <c r="AN523" s="141">
        <v>0</v>
      </c>
      <c r="BA523" s="141">
        <v>0</v>
      </c>
      <c r="BN523" s="141">
        <v>0</v>
      </c>
      <c r="CA523" s="141">
        <v>0</v>
      </c>
      <c r="CN523" s="141">
        <v>0</v>
      </c>
    </row>
    <row r="524" spans="1:92">
      <c r="A524" s="140" t="s">
        <v>2805</v>
      </c>
      <c r="AN524" s="141">
        <v>-5873031.9800000004</v>
      </c>
      <c r="BA524" s="141">
        <v>-5873031.9800000004</v>
      </c>
      <c r="BN524" s="141">
        <v>-5873031.9800000004</v>
      </c>
      <c r="CA524" s="141">
        <v>-5873031.9800000004</v>
      </c>
      <c r="CN524" s="141">
        <v>-5873031.9800000004</v>
      </c>
    </row>
    <row r="525" spans="1:92">
      <c r="A525" s="140" t="s">
        <v>2806</v>
      </c>
      <c r="AN525" s="141">
        <v>0</v>
      </c>
      <c r="BA525" s="141">
        <v>0</v>
      </c>
      <c r="BN525" s="141">
        <v>0</v>
      </c>
      <c r="CA525" s="141">
        <v>0</v>
      </c>
      <c r="CN525" s="141">
        <v>0</v>
      </c>
    </row>
    <row r="526" spans="1:92">
      <c r="A526" s="140" t="s">
        <v>2807</v>
      </c>
      <c r="AN526" s="141">
        <v>-1006335.52</v>
      </c>
      <c r="BA526" s="141">
        <v>-1006335.52</v>
      </c>
      <c r="BN526" s="141">
        <v>-1006335.52</v>
      </c>
      <c r="CA526" s="141">
        <v>-1006335.52</v>
      </c>
      <c r="CN526" s="141">
        <v>-1006335.52</v>
      </c>
    </row>
    <row r="527" spans="1:92">
      <c r="A527" s="140" t="s">
        <v>2808</v>
      </c>
      <c r="AN527" s="141">
        <v>-35793.5</v>
      </c>
      <c r="BA527" s="141">
        <v>-35793.5</v>
      </c>
      <c r="BN527" s="141">
        <v>-35793.5</v>
      </c>
      <c r="CA527" s="141">
        <v>-35793.5</v>
      </c>
      <c r="CN527" s="141">
        <v>-35793.5</v>
      </c>
    </row>
    <row r="528" spans="1:92">
      <c r="A528" s="140" t="s">
        <v>2809</v>
      </c>
      <c r="AN528" s="141">
        <v>0</v>
      </c>
      <c r="BA528" s="141">
        <v>0</v>
      </c>
      <c r="BN528" s="141">
        <v>0</v>
      </c>
      <c r="CA528" s="141">
        <v>0</v>
      </c>
      <c r="CN528" s="141">
        <v>0</v>
      </c>
    </row>
    <row r="529" spans="1:92">
      <c r="A529" s="140" t="s">
        <v>2810</v>
      </c>
      <c r="AN529" s="141">
        <v>10802939.107692299</v>
      </c>
      <c r="BA529" s="141">
        <v>11746122.8246153</v>
      </c>
      <c r="BN529" s="141">
        <v>11498359.439999901</v>
      </c>
      <c r="CA529" s="141">
        <v>11498359.439999901</v>
      </c>
      <c r="CN529" s="141">
        <v>11498359.439999999</v>
      </c>
    </row>
    <row r="530" spans="1:92">
      <c r="A530" s="140" t="s">
        <v>2811</v>
      </c>
      <c r="AN530" s="141">
        <v>1404382.08399999</v>
      </c>
      <c r="BA530" s="141">
        <v>1526995.9671999901</v>
      </c>
      <c r="BN530" s="141">
        <v>1494786.7272000001</v>
      </c>
      <c r="CA530" s="141">
        <v>1494786.7272000299</v>
      </c>
      <c r="CN530" s="141">
        <v>1494786.7272000599</v>
      </c>
    </row>
    <row r="531" spans="1:92">
      <c r="A531" s="140" t="s">
        <v>2812</v>
      </c>
      <c r="AN531" s="141">
        <v>-1285683.1692307601</v>
      </c>
      <c r="BA531" s="141">
        <v>-307008.266923077</v>
      </c>
      <c r="BN531" s="141">
        <v>-229374.33</v>
      </c>
      <c r="CA531" s="141">
        <v>-229374.33</v>
      </c>
      <c r="CN531" s="141">
        <v>-229374.33</v>
      </c>
    </row>
    <row r="532" spans="1:92">
      <c r="A532" s="140" t="s">
        <v>2813</v>
      </c>
      <c r="AN532" s="141">
        <v>-526304.07999999996</v>
      </c>
      <c r="BA532" s="141">
        <v>-526304.07999999996</v>
      </c>
      <c r="BN532" s="141">
        <v>-526304.07999999996</v>
      </c>
      <c r="CA532" s="141">
        <v>-526304.07999999996</v>
      </c>
      <c r="CN532" s="141">
        <v>-526304.07999999996</v>
      </c>
    </row>
    <row r="533" spans="1:92">
      <c r="A533" s="140" t="s">
        <v>2814</v>
      </c>
      <c r="AN533" s="141">
        <v>0</v>
      </c>
      <c r="BA533" s="141">
        <v>0</v>
      </c>
      <c r="BN533" s="141">
        <v>0</v>
      </c>
      <c r="CA533" s="141">
        <v>0</v>
      </c>
      <c r="CN533" s="141">
        <v>0</v>
      </c>
    </row>
    <row r="534" spans="1:92">
      <c r="A534" s="140" t="s">
        <v>2815</v>
      </c>
      <c r="AN534" s="141">
        <v>0</v>
      </c>
      <c r="BA534" s="141">
        <v>0</v>
      </c>
      <c r="BN534" s="141">
        <v>0</v>
      </c>
      <c r="CA534" s="141">
        <v>0</v>
      </c>
      <c r="CN534" s="141">
        <v>0</v>
      </c>
    </row>
    <row r="535" spans="1:92">
      <c r="A535" s="140" t="s">
        <v>2816</v>
      </c>
      <c r="AN535" s="141">
        <v>-8774891.0800000001</v>
      </c>
      <c r="BA535" s="141">
        <v>-8774891.0800000001</v>
      </c>
      <c r="BN535" s="141">
        <v>-8774891.0800000001</v>
      </c>
      <c r="CA535" s="141">
        <v>-8774891.0800000001</v>
      </c>
      <c r="CN535" s="141">
        <v>-8774891.0800000001</v>
      </c>
    </row>
    <row r="536" spans="1:92">
      <c r="A536" s="140" t="s">
        <v>2817</v>
      </c>
      <c r="AN536" s="141">
        <v>-533859.99999999895</v>
      </c>
      <c r="BA536" s="141">
        <v>-533859.99999999895</v>
      </c>
      <c r="BN536" s="141">
        <v>-533859.99999999895</v>
      </c>
      <c r="CA536" s="141">
        <v>-533859.99999999895</v>
      </c>
      <c r="CN536" s="141">
        <v>-533859.99999999895</v>
      </c>
    </row>
    <row r="537" spans="1:92">
      <c r="A537" s="140" t="s">
        <v>2818</v>
      </c>
      <c r="AN537" s="141">
        <v>0</v>
      </c>
      <c r="BA537" s="141">
        <v>0</v>
      </c>
      <c r="BN537" s="141">
        <v>0</v>
      </c>
      <c r="CA537" s="141">
        <v>0</v>
      </c>
      <c r="CN537" s="141">
        <v>0</v>
      </c>
    </row>
    <row r="538" spans="1:92">
      <c r="A538" s="140" t="s">
        <v>2819</v>
      </c>
      <c r="AN538" s="141">
        <v>0</v>
      </c>
      <c r="BA538" s="141">
        <v>0</v>
      </c>
      <c r="BN538" s="141">
        <v>0</v>
      </c>
      <c r="CA538" s="141">
        <v>0</v>
      </c>
      <c r="CN538" s="141">
        <v>0</v>
      </c>
    </row>
    <row r="539" spans="1:92">
      <c r="A539" s="140" t="s">
        <v>2820</v>
      </c>
      <c r="AN539" s="141">
        <v>0</v>
      </c>
      <c r="BA539" s="141">
        <v>0</v>
      </c>
      <c r="BN539" s="141">
        <v>0</v>
      </c>
      <c r="CA539" s="141">
        <v>0</v>
      </c>
      <c r="CN539" s="141">
        <v>0</v>
      </c>
    </row>
    <row r="540" spans="1:92">
      <c r="A540" s="140" t="s">
        <v>2821</v>
      </c>
      <c r="AN540" s="141">
        <v>0</v>
      </c>
      <c r="BA540" s="141">
        <v>0</v>
      </c>
      <c r="BN540" s="141">
        <v>0</v>
      </c>
      <c r="CA540" s="141">
        <v>0</v>
      </c>
      <c r="CN540" s="141">
        <v>0</v>
      </c>
    </row>
    <row r="541" spans="1:92">
      <c r="A541" s="140" t="s">
        <v>2822</v>
      </c>
      <c r="AN541" s="141">
        <v>-632953.38999999897</v>
      </c>
      <c r="BA541" s="141">
        <v>-632953.38999999897</v>
      </c>
      <c r="BN541" s="141">
        <v>-632953.38999999897</v>
      </c>
      <c r="CA541" s="141">
        <v>-632953.38999999897</v>
      </c>
      <c r="CN541" s="141">
        <v>-632953.38999999897</v>
      </c>
    </row>
    <row r="542" spans="1:92">
      <c r="A542" s="140" t="s">
        <v>2823</v>
      </c>
      <c r="AN542" s="141">
        <v>0</v>
      </c>
      <c r="BA542" s="141">
        <v>0</v>
      </c>
      <c r="BN542" s="141">
        <v>0</v>
      </c>
      <c r="CA542" s="141">
        <v>0</v>
      </c>
      <c r="CN542" s="141">
        <v>0</v>
      </c>
    </row>
    <row r="543" spans="1:92">
      <c r="A543" s="140" t="s">
        <v>2824</v>
      </c>
      <c r="AN543" s="141">
        <v>-256973.649999999</v>
      </c>
      <c r="BA543" s="141">
        <v>-256973.649999999</v>
      </c>
      <c r="BN543" s="141">
        <v>-256973.649999999</v>
      </c>
      <c r="CA543" s="141">
        <v>-256973.649999999</v>
      </c>
      <c r="CN543" s="141">
        <v>-256973.649999999</v>
      </c>
    </row>
    <row r="544" spans="1:92">
      <c r="A544" s="140" t="s">
        <v>2825</v>
      </c>
      <c r="AN544" s="141">
        <v>0</v>
      </c>
      <c r="BA544" s="141">
        <v>0</v>
      </c>
      <c r="BN544" s="141">
        <v>0</v>
      </c>
      <c r="CA544" s="141">
        <v>0</v>
      </c>
      <c r="CN544" s="141">
        <v>0</v>
      </c>
    </row>
    <row r="545" spans="1:92">
      <c r="A545" s="140" t="s">
        <v>2826</v>
      </c>
      <c r="AN545" s="141">
        <v>385.94</v>
      </c>
      <c r="BA545" s="141">
        <v>385.94</v>
      </c>
      <c r="BN545" s="141">
        <v>385.94</v>
      </c>
      <c r="CA545" s="141">
        <v>385.94</v>
      </c>
      <c r="CN545" s="141">
        <v>385.94</v>
      </c>
    </row>
    <row r="546" spans="1:92">
      <c r="A546" s="140" t="s">
        <v>2827</v>
      </c>
      <c r="AN546" s="141">
        <v>0</v>
      </c>
      <c r="BA546" s="141">
        <v>0</v>
      </c>
      <c r="BN546" s="141">
        <v>0</v>
      </c>
      <c r="CA546" s="141">
        <v>0</v>
      </c>
      <c r="CN546" s="141">
        <v>0</v>
      </c>
    </row>
    <row r="547" spans="1:92">
      <c r="A547" s="140" t="s">
        <v>2828</v>
      </c>
      <c r="AN547" s="141">
        <v>-30073063.440000001</v>
      </c>
      <c r="BA547" s="141">
        <v>-30073063.440000001</v>
      </c>
      <c r="BN547" s="141">
        <v>-30073063.440000001</v>
      </c>
      <c r="CA547" s="141">
        <v>-30073063.440000001</v>
      </c>
      <c r="CN547" s="141">
        <v>-30073063.440000001</v>
      </c>
    </row>
    <row r="548" spans="1:92">
      <c r="A548" s="140" t="s">
        <v>2829</v>
      </c>
      <c r="AN548" s="141">
        <v>0</v>
      </c>
      <c r="BA548" s="141">
        <v>0</v>
      </c>
      <c r="BN548" s="141">
        <v>0</v>
      </c>
      <c r="CA548" s="141">
        <v>0</v>
      </c>
      <c r="CN548" s="141">
        <v>0</v>
      </c>
    </row>
    <row r="549" spans="1:92">
      <c r="A549" s="140" t="s">
        <v>2830</v>
      </c>
      <c r="AN549" s="141">
        <v>-35370601.189999998</v>
      </c>
      <c r="BA549" s="141">
        <v>-35370601.189999998</v>
      </c>
      <c r="BN549" s="141">
        <v>-35370601.189999998</v>
      </c>
      <c r="CA549" s="141">
        <v>-35370601.189999998</v>
      </c>
      <c r="CN549" s="141">
        <v>-35370601.189999998</v>
      </c>
    </row>
    <row r="550" spans="1:92">
      <c r="A550" s="140" t="s">
        <v>2831</v>
      </c>
      <c r="AN550" s="141">
        <v>-5707415.6500000004</v>
      </c>
      <c r="BA550" s="141">
        <v>-5707415.6500000004</v>
      </c>
      <c r="BN550" s="141">
        <v>-5707415.6500000004</v>
      </c>
      <c r="CA550" s="141">
        <v>-5707415.6500000004</v>
      </c>
      <c r="CN550" s="141">
        <v>-5707415.6500000004</v>
      </c>
    </row>
    <row r="551" spans="1:92">
      <c r="A551" s="140" t="s">
        <v>2832</v>
      </c>
      <c r="AN551" s="141">
        <v>0</v>
      </c>
      <c r="BA551" s="141">
        <v>0</v>
      </c>
      <c r="BN551" s="141">
        <v>0</v>
      </c>
      <c r="CA551" s="141">
        <v>0</v>
      </c>
      <c r="CN551" s="141">
        <v>0</v>
      </c>
    </row>
    <row r="552" spans="1:92">
      <c r="A552" s="140" t="s">
        <v>2833</v>
      </c>
      <c r="AN552" s="141">
        <v>0</v>
      </c>
      <c r="BA552" s="141">
        <v>0</v>
      </c>
      <c r="BN552" s="141">
        <v>0</v>
      </c>
      <c r="CA552" s="141">
        <v>0</v>
      </c>
      <c r="CN552" s="141">
        <v>0</v>
      </c>
    </row>
    <row r="553" spans="1:92">
      <c r="A553" s="140" t="s">
        <v>2834</v>
      </c>
      <c r="AN553" s="141">
        <v>0</v>
      </c>
      <c r="BA553" s="141">
        <v>0</v>
      </c>
      <c r="BN553" s="141">
        <v>0</v>
      </c>
      <c r="CA553" s="141">
        <v>0</v>
      </c>
      <c r="CN553" s="141">
        <v>0</v>
      </c>
    </row>
    <row r="554" spans="1:92">
      <c r="A554" s="140" t="s">
        <v>2835</v>
      </c>
      <c r="AN554" s="141">
        <v>583622.30000000005</v>
      </c>
      <c r="BA554" s="141">
        <v>583622.30000000005</v>
      </c>
      <c r="BN554" s="141">
        <v>583622.30000000005</v>
      </c>
      <c r="CA554" s="141">
        <v>583622.30000000005</v>
      </c>
      <c r="CN554" s="141">
        <v>583622.30000000005</v>
      </c>
    </row>
    <row r="555" spans="1:92">
      <c r="A555" s="140" t="s">
        <v>2836</v>
      </c>
      <c r="AN555" s="141">
        <v>-490545</v>
      </c>
      <c r="BA555" s="141">
        <v>-490545</v>
      </c>
      <c r="BN555" s="141">
        <v>-490545</v>
      </c>
      <c r="CA555" s="141">
        <v>-490545</v>
      </c>
      <c r="CN555" s="141">
        <v>-490545</v>
      </c>
    </row>
    <row r="556" spans="1:92">
      <c r="A556" s="140" t="s">
        <v>2837</v>
      </c>
      <c r="AN556" s="141">
        <v>-1835644</v>
      </c>
      <c r="BA556" s="141">
        <v>-1835644</v>
      </c>
      <c r="BN556" s="141">
        <v>-1835644</v>
      </c>
      <c r="CA556" s="141">
        <v>-1835644</v>
      </c>
      <c r="CN556" s="141">
        <v>-1835644</v>
      </c>
    </row>
    <row r="557" spans="1:92">
      <c r="A557" s="140" t="s">
        <v>2838</v>
      </c>
      <c r="AN557" s="141">
        <v>0</v>
      </c>
      <c r="BA557" s="141">
        <v>0</v>
      </c>
      <c r="BN557" s="141">
        <v>0</v>
      </c>
      <c r="CA557" s="141">
        <v>0</v>
      </c>
      <c r="CN557" s="141">
        <v>0</v>
      </c>
    </row>
    <row r="558" spans="1:92">
      <c r="A558" s="140" t="s">
        <v>2839</v>
      </c>
      <c r="AN558" s="141">
        <v>-2876004</v>
      </c>
      <c r="BA558" s="141">
        <v>-2876004</v>
      </c>
      <c r="BN558" s="141">
        <v>-2876004</v>
      </c>
      <c r="CA558" s="141">
        <v>-2876004</v>
      </c>
      <c r="CN558" s="141">
        <v>-2876004</v>
      </c>
    </row>
    <row r="559" spans="1:92">
      <c r="A559" s="140" t="s">
        <v>2840</v>
      </c>
      <c r="AN559" s="141">
        <v>-8.7101607977484192E-9</v>
      </c>
      <c r="BA559" s="141">
        <v>-9.3223206931725095E-9</v>
      </c>
      <c r="BN559" s="141">
        <v>-9.3223206931725095E-9</v>
      </c>
      <c r="CA559" s="141">
        <v>-9.3223206931725095E-9</v>
      </c>
      <c r="CN559" s="141">
        <v>-9.3223206931725095E-9</v>
      </c>
    </row>
    <row r="560" spans="1:92">
      <c r="A560" s="140" t="s">
        <v>2841</v>
      </c>
      <c r="AN560" s="141">
        <v>-960771</v>
      </c>
      <c r="BA560" s="141">
        <v>-960771</v>
      </c>
      <c r="BN560" s="141">
        <v>-960771</v>
      </c>
      <c r="CA560" s="141">
        <v>-960771</v>
      </c>
      <c r="CN560" s="141">
        <v>-960771</v>
      </c>
    </row>
    <row r="561" spans="1:92">
      <c r="A561" s="143" t="s">
        <v>2842</v>
      </c>
      <c r="AN561" s="141">
        <v>-88391259.217538401</v>
      </c>
      <c r="BA561" s="141">
        <v>-86346786.715107694</v>
      </c>
      <c r="BN561" s="141">
        <v>-86549125.402799994</v>
      </c>
      <c r="CA561" s="141">
        <v>-86549125.402799904</v>
      </c>
      <c r="CN561" s="141">
        <v>-86549125.402799904</v>
      </c>
    </row>
    <row r="562" spans="1:92">
      <c r="A562" s="140" t="s">
        <v>2843</v>
      </c>
      <c r="AN562" s="141">
        <v>-16867711.169954099</v>
      </c>
      <c r="BA562" s="141">
        <v>-5024892.4503374798</v>
      </c>
      <c r="BN562" s="141">
        <v>-4631237.1737180697</v>
      </c>
      <c r="CA562" s="141">
        <v>-3490157.8328063702</v>
      </c>
      <c r="CN562" s="141">
        <v>-193613.14120137101</v>
      </c>
    </row>
    <row r="563" spans="1:92">
      <c r="A563" s="140" t="s">
        <v>2844</v>
      </c>
      <c r="AN563" s="141">
        <v>0</v>
      </c>
      <c r="BA563" s="141">
        <v>0</v>
      </c>
      <c r="BN563" s="141">
        <v>0</v>
      </c>
      <c r="CA563" s="141">
        <v>0</v>
      </c>
      <c r="CN563" s="141">
        <v>0</v>
      </c>
    </row>
    <row r="564" spans="1:92">
      <c r="A564" s="140" t="s">
        <v>2845</v>
      </c>
      <c r="AN564" s="141">
        <v>0</v>
      </c>
      <c r="BA564" s="141">
        <v>0</v>
      </c>
      <c r="BN564" s="141">
        <v>0</v>
      </c>
      <c r="CA564" s="141">
        <v>0</v>
      </c>
      <c r="CN564" s="141">
        <v>0</v>
      </c>
    </row>
    <row r="565" spans="1:92">
      <c r="A565" s="140" t="s">
        <v>2846</v>
      </c>
      <c r="AN565" s="141">
        <v>-45527682.789999999</v>
      </c>
      <c r="BA565" s="141">
        <v>-45527682.789999999</v>
      </c>
      <c r="BN565" s="141">
        <v>-45527682.789999999</v>
      </c>
      <c r="CA565" s="141">
        <v>-45527682.789999999</v>
      </c>
      <c r="CN565" s="141">
        <v>-45527682.789999999</v>
      </c>
    </row>
    <row r="566" spans="1:92">
      <c r="A566" s="143" t="s">
        <v>2847</v>
      </c>
      <c r="AN566" s="141">
        <v>-62395393.959954098</v>
      </c>
      <c r="BA566" s="141">
        <v>-50552575.240337402</v>
      </c>
      <c r="BN566" s="141">
        <v>-50158919.963717997</v>
      </c>
      <c r="CA566" s="141">
        <v>-49017840.622806303</v>
      </c>
      <c r="CN566" s="141">
        <v>-45721295.931201302</v>
      </c>
    </row>
    <row r="567" spans="1:92">
      <c r="A567" s="140" t="s">
        <v>2848</v>
      </c>
      <c r="AN567" s="141">
        <v>0</v>
      </c>
      <c r="BA567" s="141">
        <v>0</v>
      </c>
      <c r="BN567" s="141">
        <v>0</v>
      </c>
      <c r="CA567" s="141">
        <v>0</v>
      </c>
      <c r="CN567" s="141">
        <v>0</v>
      </c>
    </row>
    <row r="568" spans="1:92">
      <c r="A568" s="140" t="s">
        <v>2849</v>
      </c>
      <c r="AN568" s="141">
        <v>0</v>
      </c>
      <c r="BA568" s="141">
        <v>0</v>
      </c>
      <c r="BN568" s="141">
        <v>0</v>
      </c>
      <c r="CA568" s="141">
        <v>0</v>
      </c>
      <c r="CN568" s="141">
        <v>0</v>
      </c>
    </row>
    <row r="569" spans="1:92">
      <c r="A569" s="140" t="s">
        <v>2850</v>
      </c>
      <c r="AN569" s="141">
        <v>0</v>
      </c>
      <c r="BA569" s="141">
        <v>0</v>
      </c>
      <c r="BN569" s="141">
        <v>0</v>
      </c>
      <c r="CA569" s="141">
        <v>0</v>
      </c>
      <c r="CN569" s="141">
        <v>0</v>
      </c>
    </row>
    <row r="570" spans="1:92">
      <c r="A570" s="140" t="s">
        <v>2851</v>
      </c>
      <c r="AN570" s="141">
        <v>0</v>
      </c>
      <c r="BA570" s="141">
        <v>0</v>
      </c>
      <c r="BN570" s="141">
        <v>0</v>
      </c>
      <c r="CA570" s="141">
        <v>0</v>
      </c>
      <c r="CN570" s="141">
        <v>0</v>
      </c>
    </row>
    <row r="571" spans="1:92">
      <c r="A571" s="143" t="s">
        <v>2852</v>
      </c>
      <c r="AN571" s="141">
        <v>0</v>
      </c>
      <c r="BA571" s="141">
        <v>0</v>
      </c>
      <c r="BN571" s="141">
        <v>0</v>
      </c>
      <c r="CA571" s="141">
        <v>0</v>
      </c>
      <c r="CN571" s="141">
        <v>0</v>
      </c>
    </row>
    <row r="572" spans="1:92">
      <c r="A572" s="140" t="s">
        <v>2853</v>
      </c>
      <c r="AN572" s="141">
        <v>-18570146.829999901</v>
      </c>
      <c r="BA572" s="141">
        <v>-18570146.829999901</v>
      </c>
      <c r="BN572" s="141">
        <v>-18570146.829999901</v>
      </c>
      <c r="CA572" s="141">
        <v>-18570146.829999901</v>
      </c>
      <c r="CN572" s="141">
        <v>-18570146.829999901</v>
      </c>
    </row>
    <row r="573" spans="1:92">
      <c r="A573" s="140" t="s">
        <v>2854</v>
      </c>
      <c r="AN573" s="141">
        <v>0</v>
      </c>
      <c r="BA573" s="141">
        <v>0</v>
      </c>
      <c r="BN573" s="141">
        <v>0</v>
      </c>
      <c r="CA573" s="141">
        <v>0</v>
      </c>
      <c r="CN573" s="141">
        <v>0</v>
      </c>
    </row>
    <row r="574" spans="1:92">
      <c r="A574" s="143" t="s">
        <v>2855</v>
      </c>
      <c r="AN574" s="141">
        <v>-18570146.829999901</v>
      </c>
      <c r="BA574" s="141">
        <v>-18570146.829999901</v>
      </c>
      <c r="BN574" s="141">
        <v>-18570146.829999901</v>
      </c>
      <c r="CA574" s="141">
        <v>-18570146.829999901</v>
      </c>
      <c r="CN574" s="141">
        <v>-18570146.829999901</v>
      </c>
    </row>
    <row r="575" spans="1:92">
      <c r="A575" s="143" t="s">
        <v>2856</v>
      </c>
      <c r="AN575" s="141">
        <v>-1513694267.80319</v>
      </c>
      <c r="BA575" s="141">
        <v>-1509874311.7291</v>
      </c>
      <c r="BN575" s="141">
        <v>-1448127232.8167801</v>
      </c>
      <c r="CA575" s="141">
        <v>-1443539610.58919</v>
      </c>
      <c r="CN575" s="141">
        <v>-1439017595.2846601</v>
      </c>
    </row>
    <row r="576" spans="1:92">
      <c r="A576" s="140" t="s">
        <v>2857</v>
      </c>
    </row>
    <row r="577" spans="1:92">
      <c r="A577" s="140" t="s">
        <v>2858</v>
      </c>
    </row>
    <row r="578" spans="1:92">
      <c r="A578" s="140" t="s">
        <v>2859</v>
      </c>
      <c r="AN578" s="141">
        <v>-21682021.8356199</v>
      </c>
      <c r="BA578" s="141">
        <v>-18705094.320739999</v>
      </c>
      <c r="BN578" s="141">
        <v>-16574985.627590001</v>
      </c>
      <c r="CA578" s="141">
        <v>-16574985.627590001</v>
      </c>
      <c r="CN578" s="141">
        <v>-16574985.627590001</v>
      </c>
    </row>
    <row r="579" spans="1:92">
      <c r="A579" s="140" t="s">
        <v>2860</v>
      </c>
      <c r="AN579" s="141">
        <v>-26845470.379999999</v>
      </c>
      <c r="BA579" s="141">
        <v>-26845470.379999999</v>
      </c>
      <c r="BN579" s="141">
        <v>-26845470.379999999</v>
      </c>
      <c r="CA579" s="141">
        <v>-26845470.379999999</v>
      </c>
      <c r="CN579" s="141">
        <v>-26845470.379999999</v>
      </c>
    </row>
    <row r="580" spans="1:92">
      <c r="A580" s="140" t="s">
        <v>2861</v>
      </c>
      <c r="AN580" s="141">
        <v>-301317.83</v>
      </c>
      <c r="BA580" s="141">
        <v>-301317.83</v>
      </c>
      <c r="BN580" s="141">
        <v>-301317.83</v>
      </c>
      <c r="CA580" s="141">
        <v>-301317.83</v>
      </c>
      <c r="CN580" s="141">
        <v>-301317.83</v>
      </c>
    </row>
    <row r="581" spans="1:92">
      <c r="A581" s="143" t="s">
        <v>2862</v>
      </c>
      <c r="AN581" s="141">
        <v>-48828810.045620002</v>
      </c>
      <c r="BA581" s="141">
        <v>-45851882.53074</v>
      </c>
      <c r="BN581" s="141">
        <v>-43721773.837590002</v>
      </c>
      <c r="CA581" s="141">
        <v>-43721773.837590002</v>
      </c>
      <c r="CN581" s="141">
        <v>-43721773.837590002</v>
      </c>
    </row>
    <row r="582" spans="1:92">
      <c r="A582" s="140" t="s">
        <v>2863</v>
      </c>
      <c r="AN582" s="141">
        <v>-0.08</v>
      </c>
      <c r="BA582" s="141">
        <v>-0.08</v>
      </c>
      <c r="BN582" s="141">
        <v>-0.08</v>
      </c>
      <c r="CA582" s="141">
        <v>-0.08</v>
      </c>
      <c r="CN582" s="141">
        <v>-0.08</v>
      </c>
    </row>
    <row r="583" spans="1:92">
      <c r="A583" s="140" t="s">
        <v>2864</v>
      </c>
      <c r="AN583" s="141">
        <v>-10043833.539999999</v>
      </c>
      <c r="BA583" s="141">
        <v>-10043833.539999999</v>
      </c>
      <c r="BN583" s="141">
        <v>-10043833.539999999</v>
      </c>
      <c r="CA583" s="141">
        <v>-10043833.539999999</v>
      </c>
      <c r="CN583" s="141">
        <v>-10043833.539999999</v>
      </c>
    </row>
    <row r="584" spans="1:92">
      <c r="A584" s="140" t="s">
        <v>2865</v>
      </c>
      <c r="AN584" s="141">
        <v>0</v>
      </c>
      <c r="BA584" s="141">
        <v>0</v>
      </c>
      <c r="BN584" s="141">
        <v>0</v>
      </c>
      <c r="CA584" s="141">
        <v>0</v>
      </c>
      <c r="CN584" s="141">
        <v>0</v>
      </c>
    </row>
    <row r="585" spans="1:92">
      <c r="A585" s="140" t="s">
        <v>2866</v>
      </c>
      <c r="AN585" s="141">
        <v>0</v>
      </c>
      <c r="BA585" s="141">
        <v>0</v>
      </c>
      <c r="BN585" s="141">
        <v>0</v>
      </c>
      <c r="CA585" s="141">
        <v>0</v>
      </c>
      <c r="CN585" s="141">
        <v>0</v>
      </c>
    </row>
    <row r="586" spans="1:92">
      <c r="A586" s="140" t="s">
        <v>2867</v>
      </c>
      <c r="AN586" s="141">
        <v>0</v>
      </c>
      <c r="BA586" s="141">
        <v>0</v>
      </c>
      <c r="BN586" s="141">
        <v>0</v>
      </c>
      <c r="CA586" s="141">
        <v>0</v>
      </c>
      <c r="CN586" s="141">
        <v>0</v>
      </c>
    </row>
    <row r="587" spans="1:92">
      <c r="A587" s="140" t="s">
        <v>2868</v>
      </c>
      <c r="AN587" s="141">
        <v>0</v>
      </c>
      <c r="BA587" s="141">
        <v>0</v>
      </c>
      <c r="BN587" s="141">
        <v>0</v>
      </c>
      <c r="CA587" s="141">
        <v>0</v>
      </c>
      <c r="CN587" s="141">
        <v>0</v>
      </c>
    </row>
    <row r="588" spans="1:92">
      <c r="A588" s="140" t="s">
        <v>2869</v>
      </c>
      <c r="AN588" s="141">
        <v>-1072539.75999999</v>
      </c>
      <c r="BA588" s="141">
        <v>-1072539.75999999</v>
      </c>
      <c r="BN588" s="141">
        <v>-1072539.75999999</v>
      </c>
      <c r="CA588" s="141">
        <v>-1072539.75999999</v>
      </c>
      <c r="CN588" s="141">
        <v>-1072539.75999999</v>
      </c>
    </row>
    <row r="589" spans="1:92">
      <c r="A589" s="140" t="s">
        <v>2870</v>
      </c>
      <c r="AN589" s="141">
        <v>-10014222.599999901</v>
      </c>
      <c r="BA589" s="141">
        <v>-10014222.599999901</v>
      </c>
      <c r="BN589" s="141">
        <v>-10014222.599999901</v>
      </c>
      <c r="CA589" s="141">
        <v>-10014222.599999901</v>
      </c>
      <c r="CN589" s="141">
        <v>-10014222.599999901</v>
      </c>
    </row>
    <row r="590" spans="1:92">
      <c r="A590" s="140" t="s">
        <v>2871</v>
      </c>
      <c r="AN590" s="141">
        <v>-21062129.989999998</v>
      </c>
      <c r="BA590" s="141">
        <v>-21062129.989999998</v>
      </c>
      <c r="BN590" s="141">
        <v>-21062129.989999998</v>
      </c>
      <c r="CA590" s="141">
        <v>-21062129.989999998</v>
      </c>
      <c r="CN590" s="141">
        <v>-21062129.990000099</v>
      </c>
    </row>
    <row r="591" spans="1:92">
      <c r="A591" s="140" t="s">
        <v>2872</v>
      </c>
      <c r="AN591" s="141">
        <v>0</v>
      </c>
      <c r="BA591" s="141">
        <v>0</v>
      </c>
      <c r="BN591" s="141">
        <v>0</v>
      </c>
      <c r="CA591" s="141">
        <v>0</v>
      </c>
      <c r="CN591" s="141">
        <v>0</v>
      </c>
    </row>
    <row r="592" spans="1:92">
      <c r="A592" s="140" t="s">
        <v>2873</v>
      </c>
      <c r="AN592" s="141">
        <v>0</v>
      </c>
      <c r="BA592" s="141">
        <v>0</v>
      </c>
      <c r="BN592" s="141">
        <v>0</v>
      </c>
      <c r="CA592" s="141">
        <v>0</v>
      </c>
      <c r="CN592" s="141">
        <v>0</v>
      </c>
    </row>
    <row r="593" spans="1:92">
      <c r="A593" s="140" t="s">
        <v>2874</v>
      </c>
      <c r="AN593" s="141">
        <v>0</v>
      </c>
      <c r="BA593" s="141">
        <v>0</v>
      </c>
      <c r="BN593" s="141">
        <v>0</v>
      </c>
      <c r="CA593" s="141">
        <v>0</v>
      </c>
      <c r="CN593" s="141">
        <v>0</v>
      </c>
    </row>
    <row r="594" spans="1:92">
      <c r="A594" s="140" t="s">
        <v>2875</v>
      </c>
      <c r="AN594" s="141">
        <v>0</v>
      </c>
      <c r="BA594" s="141">
        <v>0</v>
      </c>
      <c r="BN594" s="141">
        <v>0</v>
      </c>
      <c r="CA594" s="141">
        <v>0</v>
      </c>
      <c r="CN594" s="141">
        <v>0</v>
      </c>
    </row>
    <row r="595" spans="1:92">
      <c r="A595" s="140" t="s">
        <v>2876</v>
      </c>
      <c r="AN595" s="141">
        <v>-2180060.48</v>
      </c>
      <c r="BA595" s="141">
        <v>-2180060.48</v>
      </c>
      <c r="BN595" s="141">
        <v>-2180060.48</v>
      </c>
      <c r="CA595" s="141">
        <v>-2180060.48</v>
      </c>
      <c r="CN595" s="141">
        <v>-2180060.48</v>
      </c>
    </row>
    <row r="596" spans="1:92">
      <c r="A596" s="140" t="s">
        <v>2877</v>
      </c>
      <c r="AN596" s="141">
        <v>-3137151.8599999901</v>
      </c>
      <c r="BA596" s="141">
        <v>-3137151.8599999901</v>
      </c>
      <c r="BN596" s="141">
        <v>-3137151.8599999901</v>
      </c>
      <c r="CA596" s="141">
        <v>-3137151.8599999901</v>
      </c>
      <c r="CN596" s="141">
        <v>-3137151.8599999901</v>
      </c>
    </row>
    <row r="597" spans="1:92">
      <c r="A597" s="140" t="s">
        <v>2878</v>
      </c>
      <c r="AN597" s="141">
        <v>-3594345.71</v>
      </c>
      <c r="BA597" s="141">
        <v>-3594345.71</v>
      </c>
      <c r="BN597" s="141">
        <v>-3594345.71</v>
      </c>
      <c r="CA597" s="141">
        <v>-3594345.71</v>
      </c>
      <c r="CN597" s="141">
        <v>-3594345.71</v>
      </c>
    </row>
    <row r="598" spans="1:92">
      <c r="A598" s="140" t="s">
        <v>2879</v>
      </c>
      <c r="AN598" s="141">
        <v>0</v>
      </c>
      <c r="BA598" s="141">
        <v>0</v>
      </c>
      <c r="BN598" s="141">
        <v>0</v>
      </c>
      <c r="CA598" s="141">
        <v>0</v>
      </c>
      <c r="CN598" s="141">
        <v>0</v>
      </c>
    </row>
    <row r="599" spans="1:92">
      <c r="A599" s="140" t="s">
        <v>2880</v>
      </c>
      <c r="AN599" s="141">
        <v>-3751246.48</v>
      </c>
      <c r="BA599" s="141">
        <v>-3751246.48</v>
      </c>
      <c r="BN599" s="141">
        <v>-3751246.48</v>
      </c>
      <c r="CA599" s="141">
        <v>-3751246.48</v>
      </c>
      <c r="CN599" s="141">
        <v>-3751246.48</v>
      </c>
    </row>
    <row r="600" spans="1:92">
      <c r="A600" s="140" t="s">
        <v>2881</v>
      </c>
      <c r="AN600" s="141">
        <v>0</v>
      </c>
      <c r="BA600" s="141">
        <v>0</v>
      </c>
      <c r="BN600" s="141">
        <v>0</v>
      </c>
      <c r="CA600" s="141">
        <v>0</v>
      </c>
      <c r="CN600" s="141">
        <v>0</v>
      </c>
    </row>
    <row r="601" spans="1:92">
      <c r="A601" s="140" t="s">
        <v>2882</v>
      </c>
      <c r="AN601" s="141">
        <v>-55752.46</v>
      </c>
      <c r="BA601" s="141">
        <v>-55752.46</v>
      </c>
      <c r="BN601" s="141">
        <v>-55752.46</v>
      </c>
      <c r="CA601" s="141">
        <v>-55752.46</v>
      </c>
      <c r="CN601" s="141">
        <v>-55752.46</v>
      </c>
    </row>
    <row r="602" spans="1:92">
      <c r="A602" s="140" t="s">
        <v>2883</v>
      </c>
      <c r="AN602" s="141">
        <v>0</v>
      </c>
      <c r="BA602" s="141">
        <v>0</v>
      </c>
      <c r="BN602" s="141">
        <v>0</v>
      </c>
      <c r="CA602" s="141">
        <v>0</v>
      </c>
      <c r="CN602" s="141">
        <v>0</v>
      </c>
    </row>
    <row r="603" spans="1:92">
      <c r="A603" s="140" t="s">
        <v>2884</v>
      </c>
      <c r="AN603" s="141">
        <v>-149841.06999999899</v>
      </c>
      <c r="BA603" s="141">
        <v>-149841.06999999899</v>
      </c>
      <c r="BN603" s="141">
        <v>-149841.06999999899</v>
      </c>
      <c r="CA603" s="141">
        <v>-149841.06999999899</v>
      </c>
      <c r="CN603" s="141">
        <v>-149841.06999999899</v>
      </c>
    </row>
    <row r="604" spans="1:92">
      <c r="A604" s="143" t="s">
        <v>2885</v>
      </c>
      <c r="AN604" s="141">
        <v>-55061124.030000001</v>
      </c>
      <c r="BA604" s="141">
        <v>-55061124.030000001</v>
      </c>
      <c r="BN604" s="141">
        <v>-55061124.030000001</v>
      </c>
      <c r="CA604" s="141">
        <v>-55061124.030000001</v>
      </c>
      <c r="CN604" s="141">
        <v>-55061124.030000098</v>
      </c>
    </row>
    <row r="605" spans="1:92">
      <c r="A605" s="140" t="s">
        <v>2886</v>
      </c>
      <c r="AN605" s="141">
        <v>0</v>
      </c>
      <c r="BA605" s="141">
        <v>0</v>
      </c>
      <c r="BN605" s="141">
        <v>0</v>
      </c>
      <c r="CA605" s="141">
        <v>0</v>
      </c>
      <c r="CN605" s="141">
        <v>0</v>
      </c>
    </row>
    <row r="606" spans="1:92">
      <c r="A606" s="140" t="s">
        <v>2887</v>
      </c>
      <c r="AN606" s="141">
        <v>0</v>
      </c>
      <c r="BA606" s="141">
        <v>0</v>
      </c>
      <c r="BN606" s="141">
        <v>0</v>
      </c>
      <c r="CA606" s="141">
        <v>0</v>
      </c>
      <c r="CN606" s="141">
        <v>0</v>
      </c>
    </row>
    <row r="607" spans="1:92">
      <c r="A607" s="140" t="s">
        <v>2888</v>
      </c>
      <c r="AN607" s="141">
        <v>-32542661.260701701</v>
      </c>
      <c r="BA607" s="141">
        <v>-23457388.7959521</v>
      </c>
      <c r="BN607" s="141">
        <v>-4967444.4208355797</v>
      </c>
      <c r="CA607" s="141">
        <v>-4313304.8712816201</v>
      </c>
      <c r="CN607" s="141">
        <v>-3684685.3393827002</v>
      </c>
    </row>
    <row r="608" spans="1:92">
      <c r="A608" s="140" t="s">
        <v>2889</v>
      </c>
      <c r="AN608" s="141">
        <v>0</v>
      </c>
      <c r="BA608" s="141">
        <v>0</v>
      </c>
      <c r="BN608" s="141">
        <v>0</v>
      </c>
      <c r="CA608" s="141">
        <v>0</v>
      </c>
      <c r="CN608" s="141">
        <v>0</v>
      </c>
    </row>
    <row r="609" spans="1:92">
      <c r="A609" s="140" t="s">
        <v>2890</v>
      </c>
      <c r="AN609" s="141">
        <v>0</v>
      </c>
      <c r="BA609" s="141">
        <v>0</v>
      </c>
      <c r="BN609" s="141">
        <v>0</v>
      </c>
      <c r="CA609" s="141">
        <v>0</v>
      </c>
      <c r="CN609" s="141">
        <v>0</v>
      </c>
    </row>
    <row r="610" spans="1:92">
      <c r="A610" s="140" t="s">
        <v>2891</v>
      </c>
      <c r="AN610" s="141">
        <v>-199999999.88</v>
      </c>
      <c r="BA610" s="141">
        <v>-199999999.88</v>
      </c>
      <c r="BN610" s="141">
        <v>-199999999.88</v>
      </c>
      <c r="CA610" s="141">
        <v>-199999999.88</v>
      </c>
      <c r="CN610" s="141">
        <v>-199999999.88</v>
      </c>
    </row>
    <row r="611" spans="1:92">
      <c r="A611" s="140" t="s">
        <v>2892</v>
      </c>
      <c r="AN611" s="141">
        <v>-110482040.032139</v>
      </c>
      <c r="BA611" s="141">
        <v>-27659633.4406101</v>
      </c>
      <c r="BN611" s="141">
        <v>-0.13000002945773301</v>
      </c>
      <c r="CA611" s="141">
        <v>-0.13000002945773301</v>
      </c>
      <c r="CN611" s="141">
        <v>-0.13000002945773301</v>
      </c>
    </row>
    <row r="612" spans="1:92">
      <c r="A612" s="140" t="s">
        <v>2893</v>
      </c>
      <c r="AN612" s="141">
        <v>-29000000</v>
      </c>
      <c r="BA612" s="141">
        <v>-29000000</v>
      </c>
      <c r="BN612" s="141">
        <v>-2230769.2307692301</v>
      </c>
      <c r="CA612" s="141">
        <v>0</v>
      </c>
      <c r="CN612" s="141">
        <v>0</v>
      </c>
    </row>
    <row r="613" spans="1:92">
      <c r="A613" s="140" t="s">
        <v>2894</v>
      </c>
      <c r="AN613" s="141">
        <v>-8105897.9142306903</v>
      </c>
      <c r="BA613" s="141">
        <v>1.5856690319756399E-7</v>
      </c>
      <c r="BN613" s="141">
        <v>1.58706825459375E-7</v>
      </c>
      <c r="CA613" s="141">
        <v>2.2419044398702599E-7</v>
      </c>
      <c r="CN613" s="141">
        <v>2.8967406251467701E-7</v>
      </c>
    </row>
    <row r="614" spans="1:92">
      <c r="A614" s="140" t="s">
        <v>2895</v>
      </c>
      <c r="AN614" s="141">
        <v>0</v>
      </c>
      <c r="BA614" s="141">
        <v>0</v>
      </c>
      <c r="BN614" s="141">
        <v>0</v>
      </c>
      <c r="CA614" s="141">
        <v>0</v>
      </c>
      <c r="CN614" s="141">
        <v>0</v>
      </c>
    </row>
    <row r="615" spans="1:92">
      <c r="A615" s="140" t="s">
        <v>2896</v>
      </c>
      <c r="AN615" s="141">
        <v>0</v>
      </c>
      <c r="BA615" s="141">
        <v>0</v>
      </c>
      <c r="BN615" s="141">
        <v>0</v>
      </c>
      <c r="CA615" s="141">
        <v>0</v>
      </c>
      <c r="CN615" s="141">
        <v>0</v>
      </c>
    </row>
    <row r="616" spans="1:92">
      <c r="A616" s="140" t="s">
        <v>2897</v>
      </c>
      <c r="AN616" s="141">
        <v>0</v>
      </c>
      <c r="BA616" s="141">
        <v>0</v>
      </c>
      <c r="BN616" s="141">
        <v>0</v>
      </c>
      <c r="CA616" s="141">
        <v>0</v>
      </c>
      <c r="CN616" s="141">
        <v>0</v>
      </c>
    </row>
    <row r="617" spans="1:92">
      <c r="A617" s="140" t="s">
        <v>2898</v>
      </c>
      <c r="AN617" s="141">
        <v>0</v>
      </c>
      <c r="BA617" s="141">
        <v>0</v>
      </c>
      <c r="BN617" s="141">
        <v>0</v>
      </c>
      <c r="CA617" s="141">
        <v>0</v>
      </c>
      <c r="CN617" s="141">
        <v>0</v>
      </c>
    </row>
    <row r="618" spans="1:92">
      <c r="A618" s="140" t="s">
        <v>2899</v>
      </c>
      <c r="AN618" s="141">
        <v>-206463</v>
      </c>
      <c r="BA618" s="141">
        <v>-206463</v>
      </c>
      <c r="BN618" s="141">
        <v>-206463</v>
      </c>
      <c r="CA618" s="141">
        <v>-206463</v>
      </c>
      <c r="CN618" s="141">
        <v>-206463</v>
      </c>
    </row>
    <row r="619" spans="1:92">
      <c r="A619" s="140" t="s">
        <v>2900</v>
      </c>
      <c r="AN619" s="141">
        <v>0</v>
      </c>
      <c r="BA619" s="141">
        <v>0</v>
      </c>
      <c r="BN619" s="141">
        <v>0</v>
      </c>
      <c r="CA619" s="141">
        <v>0</v>
      </c>
      <c r="CN619" s="141">
        <v>0</v>
      </c>
    </row>
    <row r="620" spans="1:92">
      <c r="A620" s="140" t="s">
        <v>2901</v>
      </c>
      <c r="AN620" s="141">
        <v>0</v>
      </c>
      <c r="BA620" s="141">
        <v>0</v>
      </c>
      <c r="BN620" s="141">
        <v>0</v>
      </c>
      <c r="CA620" s="141">
        <v>0</v>
      </c>
      <c r="CN620" s="141">
        <v>0</v>
      </c>
    </row>
    <row r="621" spans="1:92">
      <c r="A621" s="140" t="s">
        <v>2902</v>
      </c>
      <c r="AN621" s="141">
        <v>-3830276.7236530101</v>
      </c>
      <c r="BA621" s="141">
        <v>-684719.68167727895</v>
      </c>
      <c r="BN621" s="141">
        <v>-106260.630290499</v>
      </c>
      <c r="CA621" s="141">
        <v>-45951.496128663603</v>
      </c>
      <c r="CN621" s="141">
        <v>55373.400296350897</v>
      </c>
    </row>
    <row r="622" spans="1:92">
      <c r="A622" s="140" t="s">
        <v>2903</v>
      </c>
      <c r="AN622" s="141">
        <v>-1325225.2651724999</v>
      </c>
      <c r="BA622" s="141">
        <v>-308908.98064891697</v>
      </c>
      <c r="BN622" s="141">
        <v>3533.9469648741401</v>
      </c>
      <c r="CA622" s="141">
        <v>8144.8901927424304</v>
      </c>
      <c r="CN622" s="141">
        <v>17025.9415413512</v>
      </c>
    </row>
    <row r="623" spans="1:92">
      <c r="A623" s="140" t="s">
        <v>2904</v>
      </c>
      <c r="AN623" s="141">
        <v>-5435066.6099999901</v>
      </c>
      <c r="BA623" s="141">
        <v>-4104707.6099999901</v>
      </c>
      <c r="BN623" s="141">
        <v>-2780341.1099999901</v>
      </c>
      <c r="CA623" s="141">
        <v>-1550307.6099999901</v>
      </c>
      <c r="CN623" s="141">
        <v>-490979.10999999498</v>
      </c>
    </row>
    <row r="624" spans="1:92">
      <c r="A624" s="140" t="s">
        <v>2905</v>
      </c>
      <c r="AN624" s="141">
        <v>-728635.53923076903</v>
      </c>
      <c r="BA624" s="141">
        <v>0</v>
      </c>
      <c r="BN624" s="141">
        <v>0</v>
      </c>
      <c r="CA624" s="141">
        <v>0</v>
      </c>
      <c r="CN624" s="141">
        <v>0</v>
      </c>
    </row>
    <row r="625" spans="1:92">
      <c r="A625" s="140" t="s">
        <v>2906</v>
      </c>
      <c r="AN625" s="141">
        <v>0</v>
      </c>
      <c r="BA625" s="141">
        <v>0</v>
      </c>
      <c r="BN625" s="141">
        <v>0</v>
      </c>
      <c r="CA625" s="141">
        <v>0</v>
      </c>
      <c r="CN625" s="141">
        <v>0</v>
      </c>
    </row>
    <row r="626" spans="1:92">
      <c r="A626" s="140" t="s">
        <v>2907</v>
      </c>
      <c r="AN626" s="141">
        <v>83476.86</v>
      </c>
      <c r="BA626" s="141">
        <v>83476.86</v>
      </c>
      <c r="BN626" s="141">
        <v>83476.86</v>
      </c>
      <c r="CA626" s="141">
        <v>83476.86</v>
      </c>
      <c r="CN626" s="141">
        <v>83476.86</v>
      </c>
    </row>
    <row r="627" spans="1:92">
      <c r="A627" s="140" t="s">
        <v>2908</v>
      </c>
      <c r="AN627" s="141">
        <v>0</v>
      </c>
      <c r="BA627" s="141">
        <v>0</v>
      </c>
      <c r="BN627" s="141">
        <v>0</v>
      </c>
      <c r="CA627" s="141">
        <v>0</v>
      </c>
      <c r="CN627" s="141">
        <v>0</v>
      </c>
    </row>
    <row r="628" spans="1:92">
      <c r="A628" s="140" t="s">
        <v>2909</v>
      </c>
      <c r="AN628" s="141">
        <v>0</v>
      </c>
      <c r="BA628" s="141">
        <v>0</v>
      </c>
      <c r="BN628" s="141">
        <v>0</v>
      </c>
      <c r="CA628" s="141">
        <v>0</v>
      </c>
      <c r="CN628" s="141">
        <v>0</v>
      </c>
    </row>
    <row r="629" spans="1:92">
      <c r="A629" s="140" t="s">
        <v>2910</v>
      </c>
      <c r="AN629" s="141">
        <v>0</v>
      </c>
      <c r="BA629" s="141">
        <v>0</v>
      </c>
      <c r="BN629" s="141">
        <v>0</v>
      </c>
      <c r="CA629" s="141">
        <v>0</v>
      </c>
      <c r="CN629" s="141">
        <v>0</v>
      </c>
    </row>
    <row r="630" spans="1:92">
      <c r="A630" s="140" t="s">
        <v>2911</v>
      </c>
      <c r="AN630" s="141">
        <v>0</v>
      </c>
      <c r="BA630" s="141">
        <v>0</v>
      </c>
      <c r="BN630" s="141">
        <v>0</v>
      </c>
      <c r="CA630" s="141">
        <v>0</v>
      </c>
      <c r="CN630" s="141">
        <v>0</v>
      </c>
    </row>
    <row r="631" spans="1:92">
      <c r="A631" s="140" t="s">
        <v>2912</v>
      </c>
      <c r="AN631" s="141">
        <v>0</v>
      </c>
      <c r="BA631" s="141">
        <v>0</v>
      </c>
      <c r="BN631" s="141">
        <v>0</v>
      </c>
      <c r="CA631" s="141">
        <v>0</v>
      </c>
      <c r="CN631" s="141">
        <v>0</v>
      </c>
    </row>
    <row r="632" spans="1:92">
      <c r="A632" s="140" t="s">
        <v>2913</v>
      </c>
      <c r="AN632" s="141">
        <v>0</v>
      </c>
      <c r="BA632" s="141">
        <v>0</v>
      </c>
      <c r="BN632" s="141">
        <v>0</v>
      </c>
      <c r="CA632" s="141">
        <v>0</v>
      </c>
      <c r="CN632" s="141">
        <v>0</v>
      </c>
    </row>
    <row r="633" spans="1:92">
      <c r="A633" s="140" t="s">
        <v>2914</v>
      </c>
      <c r="AN633" s="141">
        <v>-67558303.029999897</v>
      </c>
      <c r="BA633" s="141">
        <v>-67558303.029999897</v>
      </c>
      <c r="BN633" s="141">
        <v>-67558303.029999897</v>
      </c>
      <c r="CA633" s="141">
        <v>-67558303.029999897</v>
      </c>
      <c r="CN633" s="141">
        <v>-67558303.029999897</v>
      </c>
    </row>
    <row r="634" spans="1:92">
      <c r="A634" s="140" t="s">
        <v>2915</v>
      </c>
      <c r="AN634" s="141">
        <v>-17162290.379999898</v>
      </c>
      <c r="BA634" s="141">
        <v>-17162290.379999898</v>
      </c>
      <c r="BN634" s="141">
        <v>-17162290.379999898</v>
      </c>
      <c r="CA634" s="141">
        <v>-17162290.379999898</v>
      </c>
      <c r="CN634" s="141">
        <v>-17162290.379999898</v>
      </c>
    </row>
    <row r="635" spans="1:92">
      <c r="A635" s="140" t="s">
        <v>2916</v>
      </c>
      <c r="AN635" s="141">
        <v>0</v>
      </c>
      <c r="BA635" s="141">
        <v>0</v>
      </c>
      <c r="BN635" s="141">
        <v>0</v>
      </c>
      <c r="CA635" s="141">
        <v>0</v>
      </c>
      <c r="CN635" s="141">
        <v>0</v>
      </c>
    </row>
    <row r="636" spans="1:92">
      <c r="A636" s="140" t="s">
        <v>2917</v>
      </c>
      <c r="AN636" s="141">
        <v>-6958689.6500000004</v>
      </c>
      <c r="BA636" s="141">
        <v>-6958689.6500000004</v>
      </c>
      <c r="BN636" s="141">
        <v>-6958689.6500000004</v>
      </c>
      <c r="CA636" s="141">
        <v>-6958689.6500000004</v>
      </c>
      <c r="CN636" s="141">
        <v>-6958689.6500000004</v>
      </c>
    </row>
    <row r="637" spans="1:92">
      <c r="A637" s="143" t="s">
        <v>2918</v>
      </c>
      <c r="AN637" s="141">
        <v>-483252072.42512798</v>
      </c>
      <c r="BA637" s="141">
        <v>-377017627.58888799</v>
      </c>
      <c r="BN637" s="141">
        <v>-301883550.65493</v>
      </c>
      <c r="CA637" s="141">
        <v>-297703688.29721701</v>
      </c>
      <c r="CN637" s="141">
        <v>-295905534.31754398</v>
      </c>
    </row>
    <row r="638" spans="1:92">
      <c r="A638" s="143" t="s">
        <v>2919</v>
      </c>
      <c r="AN638" s="141">
        <v>-587142006.50074804</v>
      </c>
      <c r="BA638" s="141">
        <v>-477930634.14962798</v>
      </c>
      <c r="BN638" s="141">
        <v>-400666448.52252001</v>
      </c>
      <c r="CA638" s="141">
        <v>-396486586.16480702</v>
      </c>
      <c r="CN638" s="141">
        <v>-394688432.18513399</v>
      </c>
    </row>
    <row r="639" spans="1:92">
      <c r="A639" s="143" t="s">
        <v>2920</v>
      </c>
      <c r="AN639" s="141">
        <v>-2605264844.3410902</v>
      </c>
      <c r="BA639" s="141">
        <v>-2672112535.7515898</v>
      </c>
      <c r="BN639" s="141">
        <v>-2486968155.8407798</v>
      </c>
      <c r="CA639" s="141">
        <v>-2430668481.62609</v>
      </c>
      <c r="CN639" s="141">
        <v>-2405634667.40412</v>
      </c>
    </row>
    <row r="640" spans="1:92">
      <c r="A640" s="143" t="s">
        <v>2921</v>
      </c>
      <c r="AN640" s="141">
        <v>1936334735.3041501</v>
      </c>
      <c r="BA640" s="141">
        <v>1127534631.8243301</v>
      </c>
      <c r="BN640" s="141">
        <v>770312061.47491896</v>
      </c>
      <c r="CA640" s="141">
        <v>762323118.493662</v>
      </c>
      <c r="CN640" s="141">
        <v>770970896.19069302</v>
      </c>
    </row>
    <row r="641" spans="1:92">
      <c r="A641" s="140" t="s">
        <v>2922</v>
      </c>
    </row>
    <row r="642" spans="1:92">
      <c r="A642" s="140" t="s">
        <v>2923</v>
      </c>
    </row>
    <row r="643" spans="1:92">
      <c r="A643" s="140" t="s">
        <v>2924</v>
      </c>
      <c r="AN643" s="141">
        <v>0</v>
      </c>
      <c r="BA643" s="141">
        <v>0</v>
      </c>
      <c r="BN643" s="141">
        <v>0</v>
      </c>
      <c r="CA643" s="141">
        <v>0</v>
      </c>
      <c r="CN643" s="141">
        <v>0</v>
      </c>
    </row>
    <row r="644" spans="1:92">
      <c r="A644" s="140" t="s">
        <v>2925</v>
      </c>
      <c r="AN644" s="141">
        <v>0</v>
      </c>
      <c r="BA644" s="141">
        <v>0</v>
      </c>
      <c r="BN644" s="141">
        <v>0</v>
      </c>
      <c r="CA644" s="141">
        <v>0</v>
      </c>
      <c r="CN644" s="141">
        <v>0</v>
      </c>
    </row>
    <row r="645" spans="1:92">
      <c r="A645" s="140" t="s">
        <v>2926</v>
      </c>
      <c r="AN645" s="141">
        <v>0</v>
      </c>
      <c r="BA645" s="141">
        <v>0</v>
      </c>
      <c r="BN645" s="141">
        <v>0</v>
      </c>
      <c r="CA645" s="141">
        <v>0</v>
      </c>
      <c r="CN645" s="141">
        <v>0</v>
      </c>
    </row>
    <row r="646" spans="1:92">
      <c r="A646" s="143" t="s">
        <v>2927</v>
      </c>
      <c r="AN646" s="141">
        <v>1936334735.3041501</v>
      </c>
      <c r="BA646" s="141">
        <v>1127534631.8243301</v>
      </c>
      <c r="BN646" s="141">
        <v>770312061.47491896</v>
      </c>
      <c r="CA646" s="141">
        <v>762323118.493662</v>
      </c>
      <c r="CN646" s="141">
        <v>770970896.19069302</v>
      </c>
    </row>
    <row r="647" spans="1:92">
      <c r="A647" s="140" t="s">
        <v>1479</v>
      </c>
    </row>
    <row r="648" spans="1:92">
      <c r="A648" s="140" t="s">
        <v>2928</v>
      </c>
    </row>
    <row r="649" spans="1:92">
      <c r="A649" s="140" t="s">
        <v>2929</v>
      </c>
    </row>
    <row r="650" spans="1:92">
      <c r="A650" s="140" t="s">
        <v>850</v>
      </c>
      <c r="AN650" s="141">
        <v>0</v>
      </c>
      <c r="BA650" s="141">
        <v>0</v>
      </c>
      <c r="BN650" s="141">
        <v>0</v>
      </c>
      <c r="CA650" s="141">
        <v>0</v>
      </c>
      <c r="CN650" s="141">
        <v>0</v>
      </c>
    </row>
    <row r="651" spans="1:92">
      <c r="A651" s="140" t="s">
        <v>2930</v>
      </c>
      <c r="AN651" s="141">
        <v>211643018.33694199</v>
      </c>
      <c r="BA651" s="141">
        <v>212598635.159803</v>
      </c>
      <c r="BN651" s="141">
        <v>209054357.95543501</v>
      </c>
      <c r="CA651" s="141">
        <v>206698090.01761699</v>
      </c>
      <c r="CN651" s="141">
        <v>204413431.48299399</v>
      </c>
    </row>
    <row r="652" spans="1:92">
      <c r="A652" s="140" t="s">
        <v>2931</v>
      </c>
      <c r="AN652" s="141">
        <v>403399824.94</v>
      </c>
      <c r="BA652" s="141">
        <v>403399824.94</v>
      </c>
      <c r="BN652" s="141">
        <v>403399824.94</v>
      </c>
      <c r="CA652" s="141">
        <v>403399824.94</v>
      </c>
      <c r="CN652" s="141">
        <v>403399824.94</v>
      </c>
    </row>
    <row r="653" spans="1:92">
      <c r="A653" s="140" t="s">
        <v>2932</v>
      </c>
      <c r="AN653" s="141">
        <v>75961047.907555699</v>
      </c>
      <c r="BA653" s="141">
        <v>76845080.304103494</v>
      </c>
      <c r="BN653" s="141">
        <v>77277652.415014401</v>
      </c>
      <c r="CA653" s="141">
        <v>77636401.747573599</v>
      </c>
      <c r="CN653" s="141">
        <v>78010810.964890093</v>
      </c>
    </row>
    <row r="654" spans="1:92">
      <c r="A654" s="140" t="s">
        <v>2933</v>
      </c>
      <c r="AN654" s="141">
        <v>1245330844.1196599</v>
      </c>
      <c r="BA654" s="141">
        <v>434691091.42042297</v>
      </c>
      <c r="BN654" s="141">
        <v>80580226.1644696</v>
      </c>
      <c r="CA654" s="141">
        <v>74588801.788471103</v>
      </c>
      <c r="CN654" s="141">
        <v>85146828.802809194</v>
      </c>
    </row>
    <row r="655" spans="1:92">
      <c r="A655" s="140" t="s">
        <v>2934</v>
      </c>
      <c r="AN655" s="141">
        <v>0</v>
      </c>
      <c r="BA655" s="141">
        <v>0</v>
      </c>
      <c r="BN655" s="141">
        <v>0</v>
      </c>
      <c r="CA655" s="141">
        <v>0</v>
      </c>
      <c r="CN655" s="141">
        <v>0</v>
      </c>
    </row>
    <row r="656" spans="1:92">
      <c r="A656" s="140" t="s">
        <v>2935</v>
      </c>
    </row>
    <row r="657" spans="1:92">
      <c r="A657" s="140" t="s">
        <v>2936</v>
      </c>
      <c r="AN657" s="141">
        <v>1362155390.62257</v>
      </c>
      <c r="BA657" s="141">
        <v>1388497815.05072</v>
      </c>
      <c r="BN657" s="141">
        <v>1387005493.11094</v>
      </c>
      <c r="CA657" s="141">
        <v>1384120694.8371899</v>
      </c>
      <c r="CN657" s="141">
        <v>1391803251.1366</v>
      </c>
    </row>
    <row r="658" spans="1:92">
      <c r="A658" s="140" t="s">
        <v>2937</v>
      </c>
      <c r="AN658" s="141">
        <v>-301602469.49363601</v>
      </c>
      <c r="BA658" s="141">
        <v>-1006171193.92386</v>
      </c>
      <c r="BN658" s="141">
        <v>-1389786536.90047</v>
      </c>
      <c r="CA658" s="141">
        <v>-1397688125.6743701</v>
      </c>
      <c r="CN658" s="141">
        <v>-1397688125.5276599</v>
      </c>
    </row>
    <row r="659" spans="1:92">
      <c r="A659" s="147" t="s">
        <v>2938</v>
      </c>
      <c r="AN659" s="141">
        <v>0</v>
      </c>
      <c r="BA659" s="141">
        <v>0</v>
      </c>
      <c r="BN659" s="141">
        <v>0</v>
      </c>
      <c r="CA659" s="141">
        <v>0</v>
      </c>
      <c r="CN659" s="141">
        <v>0</v>
      </c>
    </row>
    <row r="660" spans="1:92">
      <c r="A660" s="140" t="s">
        <v>2939</v>
      </c>
      <c r="AN660" s="141">
        <v>0</v>
      </c>
      <c r="BA660" s="141">
        <v>0</v>
      </c>
      <c r="BN660" s="141">
        <v>0</v>
      </c>
      <c r="CA660" s="141">
        <v>0</v>
      </c>
      <c r="CN660" s="141">
        <v>0</v>
      </c>
    </row>
    <row r="661" spans="1:92">
      <c r="A661" s="140" t="s">
        <v>2940</v>
      </c>
      <c r="AN661" s="141">
        <v>0</v>
      </c>
      <c r="BA661" s="141">
        <v>0</v>
      </c>
      <c r="BN661" s="141">
        <v>0</v>
      </c>
      <c r="CA661" s="141">
        <v>0</v>
      </c>
      <c r="CN661" s="141">
        <v>0</v>
      </c>
    </row>
    <row r="662" spans="1:92">
      <c r="A662" s="140" t="s">
        <v>2941</v>
      </c>
      <c r="AN662" s="141">
        <v>-1325225.2651724999</v>
      </c>
      <c r="BA662" s="141">
        <v>-308908.98064891697</v>
      </c>
      <c r="BN662" s="141">
        <v>3533.9469648741401</v>
      </c>
      <c r="CA662" s="141">
        <v>8144.8901927424304</v>
      </c>
      <c r="CN662" s="141">
        <v>17025.9415413512</v>
      </c>
    </row>
    <row r="663" spans="1:92">
      <c r="A663" s="140" t="s">
        <v>2942</v>
      </c>
      <c r="AN663" s="141">
        <v>-0.15</v>
      </c>
      <c r="BA663" s="141">
        <v>-0.15</v>
      </c>
      <c r="BN663" s="141">
        <v>-0.15</v>
      </c>
      <c r="CA663" s="141">
        <v>-0.15</v>
      </c>
      <c r="CN663" s="141">
        <v>-0.15</v>
      </c>
    </row>
    <row r="664" spans="1:92">
      <c r="A664" s="140" t="s">
        <v>2943</v>
      </c>
      <c r="AN664" s="141">
        <v>-219262.602307692</v>
      </c>
      <c r="BA664" s="141">
        <v>0.99999999974897902</v>
      </c>
      <c r="BN664" s="141">
        <v>0.99999999974897902</v>
      </c>
      <c r="CA664" s="141">
        <v>0.99999999974897902</v>
      </c>
      <c r="CN664" s="141">
        <v>0.99999999974897902</v>
      </c>
    </row>
    <row r="665" spans="1:92">
      <c r="A665" s="140" t="s">
        <v>2944</v>
      </c>
      <c r="AN665" s="141">
        <v>-4694665.3734876001</v>
      </c>
      <c r="BA665" s="141">
        <v>13158501.7280569</v>
      </c>
      <c r="BN665" s="141">
        <v>-275602.15052390401</v>
      </c>
      <c r="CA665" s="141">
        <v>-205053.77450418001</v>
      </c>
      <c r="CN665" s="141">
        <v>3266371.5608418002</v>
      </c>
    </row>
    <row r="666" spans="1:92">
      <c r="A666" s="140" t="s">
        <v>2945</v>
      </c>
      <c r="AN666" s="141">
        <v>-728635.53923076903</v>
      </c>
      <c r="BA666" s="141">
        <v>0</v>
      </c>
      <c r="BN666" s="141">
        <v>0</v>
      </c>
      <c r="CA666" s="141">
        <v>0</v>
      </c>
      <c r="CN666" s="141">
        <v>0</v>
      </c>
    </row>
    <row r="667" spans="1:92">
      <c r="A667" s="140" t="s">
        <v>2946</v>
      </c>
      <c r="AN667" s="141">
        <v>0</v>
      </c>
      <c r="BA667" s="141">
        <v>0</v>
      </c>
      <c r="BN667" s="141">
        <v>0</v>
      </c>
      <c r="CA667" s="141">
        <v>0</v>
      </c>
      <c r="CN667" s="141">
        <v>0</v>
      </c>
    </row>
    <row r="668" spans="1:92">
      <c r="A668" s="140" t="s">
        <v>2947</v>
      </c>
      <c r="AN668" s="141">
        <v>-3830276.7236530101</v>
      </c>
      <c r="BA668" s="141">
        <v>-684719.68167727895</v>
      </c>
      <c r="BN668" s="141">
        <v>-106260.630290499</v>
      </c>
      <c r="CA668" s="141">
        <v>-45951.496128663603</v>
      </c>
      <c r="CN668" s="141">
        <v>55373.400296350897</v>
      </c>
    </row>
    <row r="669" spans="1:92">
      <c r="A669" s="140" t="s">
        <v>2948</v>
      </c>
      <c r="AN669" s="141">
        <v>0</v>
      </c>
      <c r="BA669" s="141">
        <v>0</v>
      </c>
      <c r="BN669" s="141">
        <v>0</v>
      </c>
      <c r="CA669" s="141">
        <v>0</v>
      </c>
      <c r="CN669" s="141">
        <v>0</v>
      </c>
    </row>
    <row r="670" spans="1:92">
      <c r="A670" s="140" t="s">
        <v>2949</v>
      </c>
      <c r="AN670" s="141">
        <v>0</v>
      </c>
      <c r="BA670" s="141">
        <v>0</v>
      </c>
      <c r="BN670" s="141">
        <v>0</v>
      </c>
      <c r="CA670" s="141">
        <v>0</v>
      </c>
      <c r="CN670" s="141">
        <v>0</v>
      </c>
    </row>
    <row r="671" spans="1:92">
      <c r="A671" s="140" t="s">
        <v>2950</v>
      </c>
      <c r="AN671" s="141">
        <v>-32542661.260701701</v>
      </c>
      <c r="BA671" s="141">
        <v>-23457388.7959521</v>
      </c>
      <c r="BN671" s="141">
        <v>-4967444.4208355797</v>
      </c>
      <c r="CA671" s="141">
        <v>-4313304.8712816201</v>
      </c>
      <c r="CN671" s="141">
        <v>-3684685.3393827002</v>
      </c>
    </row>
    <row r="672" spans="1:92">
      <c r="A672" s="140" t="s">
        <v>2951</v>
      </c>
      <c r="AN672" s="141">
        <v>1017212194.21438</v>
      </c>
      <c r="BA672" s="141">
        <v>371034106.24663597</v>
      </c>
      <c r="BN672" s="141">
        <v>-8126816.1942113396</v>
      </c>
      <c r="CA672" s="141">
        <v>-18123595.238908499</v>
      </c>
      <c r="CN672" s="141">
        <v>-6230787.9777707998</v>
      </c>
    </row>
    <row r="673" spans="1:92">
      <c r="A673" s="140" t="s">
        <v>2952</v>
      </c>
    </row>
    <row r="674" spans="1:92">
      <c r="A674" s="140" t="s">
        <v>2953</v>
      </c>
    </row>
    <row r="675" spans="1:92">
      <c r="A675" s="140" t="s">
        <v>2954</v>
      </c>
    </row>
    <row r="676" spans="1:92">
      <c r="A676" s="140" t="s">
        <v>2955</v>
      </c>
    </row>
    <row r="677" spans="1:92">
      <c r="A677" s="140" t="s">
        <v>2956</v>
      </c>
    </row>
    <row r="678" spans="1:92">
      <c r="A678" s="140" t="s">
        <v>2957</v>
      </c>
    </row>
    <row r="679" spans="1:92">
      <c r="A679" s="140" t="s">
        <v>2958</v>
      </c>
      <c r="AN679" s="141">
        <v>1362155390.62257</v>
      </c>
      <c r="BA679" s="141">
        <v>1388497815.05072</v>
      </c>
      <c r="BN679" s="141">
        <v>0</v>
      </c>
      <c r="CA679" s="141">
        <v>0</v>
      </c>
      <c r="CN679" s="141">
        <v>0</v>
      </c>
    </row>
    <row r="680" spans="1:92">
      <c r="A680" s="140" t="s">
        <v>2959</v>
      </c>
      <c r="AN680" s="141">
        <v>-301602469.49363601</v>
      </c>
      <c r="BA680" s="141">
        <v>-1006171193.92386</v>
      </c>
      <c r="BN680" s="141">
        <v>0</v>
      </c>
      <c r="CA680" s="141">
        <v>0</v>
      </c>
      <c r="CN680" s="141">
        <v>0</v>
      </c>
    </row>
    <row r="681" spans="1:92">
      <c r="A681" s="140" t="s">
        <v>2960</v>
      </c>
      <c r="AN681" s="141">
        <v>0</v>
      </c>
      <c r="BA681" s="141">
        <v>0</v>
      </c>
      <c r="BN681" s="141">
        <v>0</v>
      </c>
      <c r="CA681" s="141">
        <v>0</v>
      </c>
      <c r="CN681" s="141">
        <v>0</v>
      </c>
    </row>
    <row r="682" spans="1:92">
      <c r="A682" s="140" t="s">
        <v>2961</v>
      </c>
      <c r="AN682" s="141">
        <v>0</v>
      </c>
      <c r="BA682" s="141">
        <v>0</v>
      </c>
      <c r="BN682" s="141">
        <v>0</v>
      </c>
      <c r="CA682" s="141">
        <v>0</v>
      </c>
      <c r="CN682" s="141">
        <v>0</v>
      </c>
    </row>
    <row r="683" spans="1:92">
      <c r="A683" s="140" t="s">
        <v>2962</v>
      </c>
      <c r="AN683" s="141">
        <v>0</v>
      </c>
      <c r="BA683" s="141">
        <v>0</v>
      </c>
      <c r="BN683" s="141">
        <v>0</v>
      </c>
      <c r="CA683" s="141">
        <v>0</v>
      </c>
      <c r="CN683" s="141">
        <v>0</v>
      </c>
    </row>
    <row r="684" spans="1:92">
      <c r="A684" s="140" t="s">
        <v>2963</v>
      </c>
      <c r="AN684" s="141">
        <v>-0.15</v>
      </c>
      <c r="BA684" s="141">
        <v>-0.15</v>
      </c>
      <c r="BN684" s="141">
        <v>0</v>
      </c>
      <c r="CA684" s="141">
        <v>0</v>
      </c>
      <c r="CN684" s="141">
        <v>0</v>
      </c>
    </row>
    <row r="685" spans="1:92">
      <c r="A685" s="140" t="s">
        <v>2964</v>
      </c>
      <c r="AN685" s="141">
        <v>-1325225.2651724999</v>
      </c>
      <c r="BA685" s="141">
        <v>-308908.98064891697</v>
      </c>
      <c r="BN685" s="141">
        <v>0</v>
      </c>
      <c r="CA685" s="141">
        <v>0</v>
      </c>
      <c r="CN685" s="141">
        <v>0</v>
      </c>
    </row>
    <row r="686" spans="1:92">
      <c r="A686" s="140" t="s">
        <v>2965</v>
      </c>
      <c r="AN686" s="141">
        <v>-219262.602307692</v>
      </c>
      <c r="BA686" s="141">
        <v>0.99999999974897902</v>
      </c>
      <c r="BN686" s="141">
        <v>0</v>
      </c>
      <c r="CA686" s="141">
        <v>0</v>
      </c>
      <c r="CN686" s="141">
        <v>0</v>
      </c>
    </row>
    <row r="687" spans="1:92">
      <c r="A687" s="140" t="s">
        <v>2966</v>
      </c>
      <c r="AN687" s="141">
        <v>-4694665.3734876001</v>
      </c>
      <c r="BA687" s="141">
        <v>13158501.7280569</v>
      </c>
      <c r="BN687" s="141">
        <v>0</v>
      </c>
      <c r="CA687" s="141">
        <v>0</v>
      </c>
      <c r="CN687" s="141">
        <v>0</v>
      </c>
    </row>
    <row r="688" spans="1:92">
      <c r="A688" s="140" t="s">
        <v>2967</v>
      </c>
      <c r="AN688" s="141">
        <v>-728635.53923076903</v>
      </c>
      <c r="BA688" s="141">
        <v>0</v>
      </c>
      <c r="BN688" s="141">
        <v>0</v>
      </c>
      <c r="CA688" s="141">
        <v>0</v>
      </c>
      <c r="CN688" s="141">
        <v>0</v>
      </c>
    </row>
    <row r="689" spans="1:92">
      <c r="A689" s="140" t="s">
        <v>2968</v>
      </c>
      <c r="AN689" s="141">
        <v>0</v>
      </c>
      <c r="BA689" s="141">
        <v>0</v>
      </c>
      <c r="BN689" s="141">
        <v>0</v>
      </c>
      <c r="CA689" s="141">
        <v>0</v>
      </c>
      <c r="CN689" s="141">
        <v>0</v>
      </c>
    </row>
    <row r="690" spans="1:92">
      <c r="A690" s="140" t="s">
        <v>2969</v>
      </c>
      <c r="AN690" s="141">
        <v>-3830276.7236530101</v>
      </c>
      <c r="BA690" s="141">
        <v>-684719.68167727895</v>
      </c>
      <c r="BN690" s="141">
        <v>0</v>
      </c>
      <c r="CA690" s="141">
        <v>0</v>
      </c>
      <c r="CN690" s="141">
        <v>0</v>
      </c>
    </row>
    <row r="691" spans="1:92">
      <c r="A691" s="140" t="s">
        <v>2970</v>
      </c>
      <c r="AN691" s="141">
        <v>0</v>
      </c>
      <c r="BA691" s="141">
        <v>0</v>
      </c>
      <c r="BN691" s="141">
        <v>0</v>
      </c>
      <c r="CA691" s="141">
        <v>0</v>
      </c>
      <c r="CN691" s="141">
        <v>0</v>
      </c>
    </row>
    <row r="692" spans="1:92">
      <c r="A692" s="140" t="s">
        <v>2971</v>
      </c>
      <c r="AN692" s="141">
        <v>0</v>
      </c>
      <c r="BA692" s="141">
        <v>0</v>
      </c>
      <c r="BN692" s="141">
        <v>0</v>
      </c>
      <c r="CA692" s="141">
        <v>0</v>
      </c>
      <c r="CN692" s="141">
        <v>0</v>
      </c>
    </row>
    <row r="693" spans="1:92">
      <c r="A693" s="140" t="s">
        <v>2972</v>
      </c>
      <c r="AN693" s="141">
        <v>-32542661.260701701</v>
      </c>
      <c r="BA693" s="141">
        <v>-23457388.7959521</v>
      </c>
      <c r="BN693" s="141">
        <v>0</v>
      </c>
      <c r="CA693" s="141">
        <v>0</v>
      </c>
      <c r="CN693" s="141">
        <v>0</v>
      </c>
    </row>
    <row r="694" spans="1:92">
      <c r="A694" s="140" t="s">
        <v>2973</v>
      </c>
      <c r="AN694" s="141">
        <v>1017212194.21438</v>
      </c>
      <c r="BA694" s="141">
        <v>371034106.24663597</v>
      </c>
      <c r="BN694" s="141">
        <v>0</v>
      </c>
      <c r="CA694" s="141">
        <v>0</v>
      </c>
      <c r="CN694" s="141">
        <v>0</v>
      </c>
    </row>
    <row r="695" spans="1:92">
      <c r="A695" s="140" t="s">
        <v>2974</v>
      </c>
    </row>
    <row r="696" spans="1:92">
      <c r="A696" s="140" t="s">
        <v>2975</v>
      </c>
    </row>
    <row r="697" spans="1:92">
      <c r="A697" s="140" t="s">
        <v>2976</v>
      </c>
      <c r="AN697" s="141">
        <v>0</v>
      </c>
      <c r="BA697" s="141">
        <v>0</v>
      </c>
      <c r="BN697" s="141">
        <v>0</v>
      </c>
      <c r="CA697" s="141">
        <v>0</v>
      </c>
      <c r="CN697" s="141">
        <v>0</v>
      </c>
    </row>
    <row r="698" spans="1:92">
      <c r="A698" s="140" t="s">
        <v>2977</v>
      </c>
      <c r="AN698" s="141">
        <v>0</v>
      </c>
      <c r="BA698" s="141">
        <v>0</v>
      </c>
      <c r="BN698" s="141">
        <v>0</v>
      </c>
      <c r="CA698" s="141">
        <v>0</v>
      </c>
      <c r="CN698" s="141">
        <v>0</v>
      </c>
    </row>
    <row r="699" spans="1:92">
      <c r="A699" s="140" t="s">
        <v>2978</v>
      </c>
      <c r="AN699" s="141">
        <v>0</v>
      </c>
      <c r="BA699" s="141">
        <v>0</v>
      </c>
      <c r="BN699" s="141">
        <v>0</v>
      </c>
      <c r="CA699" s="141">
        <v>0</v>
      </c>
      <c r="CN699" s="141">
        <v>0</v>
      </c>
    </row>
  </sheetData>
  <printOptions horizontalCentered="1"/>
  <pageMargins left="0.5" right="0.5" top="0.75" bottom="0.5" header="0.5" footer="0.5"/>
  <pageSetup scale="75" pageOrder="overThenDown" orientation="landscape" cellComments="asDisplayed" r:id="rId1"/>
  <headerFooter>
    <oddHeader xml:space="preserve">&amp;RDEF’s Response to OPC POD 1 (1-26)
Q7
Page &amp;P of &amp;N
</oddHeader>
    <oddFooter>&amp;R20240025-OPCPOD1-00004283</oddFooter>
  </headerFooter>
  <colBreaks count="1" manualBreakCount="1">
    <brk id="66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954A3-1D58-41B0-9AD0-A8C44D882BBF}">
  <sheetPr codeName="Sheet8">
    <tabColor rgb="FF92D050"/>
  </sheetPr>
  <dimension ref="D6:J8"/>
  <sheetViews>
    <sheetView workbookViewId="0"/>
  </sheetViews>
  <sheetFormatPr defaultColWidth="9.33203125" defaultRowHeight="14.4"/>
  <cols>
    <col min="1" max="3" width="9.33203125" style="99"/>
    <col min="4" max="4" width="18.33203125" style="99" bestFit="1" customWidth="1"/>
    <col min="5" max="10" width="12.6640625" style="99" bestFit="1" customWidth="1"/>
    <col min="11" max="16384" width="9.33203125" style="99"/>
  </cols>
  <sheetData>
    <row r="6" spans="4:10">
      <c r="D6" s="100" t="s">
        <v>435</v>
      </c>
      <c r="E6" t="s">
        <v>436</v>
      </c>
      <c r="F6" t="s">
        <v>439</v>
      </c>
      <c r="G6" t="s">
        <v>440</v>
      </c>
      <c r="H6" t="s">
        <v>441</v>
      </c>
      <c r="I6" t="s">
        <v>442</v>
      </c>
      <c r="J6"/>
    </row>
    <row r="7" spans="4:10">
      <c r="D7" s="101" t="s">
        <v>437</v>
      </c>
      <c r="E7" s="35">
        <v>2411990.0941592008</v>
      </c>
      <c r="F7" s="35">
        <v>2613494.3817533939</v>
      </c>
      <c r="G7" s="35">
        <v>2411316.1434380356</v>
      </c>
      <c r="H7" s="35">
        <v>2278070.5947690392</v>
      </c>
      <c r="I7" s="35">
        <v>2351748.2267541736</v>
      </c>
      <c r="J7"/>
    </row>
    <row r="8" spans="4:10">
      <c r="D8" s="101" t="s">
        <v>438</v>
      </c>
      <c r="E8" s="35">
        <v>2411990.0941592008</v>
      </c>
      <c r="F8" s="35">
        <v>2613494.3817533939</v>
      </c>
      <c r="G8" s="35">
        <v>2411316.1434380356</v>
      </c>
      <c r="H8" s="35">
        <v>2278070.5947690392</v>
      </c>
      <c r="I8" s="35">
        <v>2351748.2267541736</v>
      </c>
      <c r="J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7B466-840C-4528-9B42-6AD08AF44001}">
  <dimension ref="A1:F5"/>
  <sheetViews>
    <sheetView tabSelected="1" workbookViewId="0">
      <selection activeCell="D22" sqref="D22"/>
    </sheetView>
  </sheetViews>
  <sheetFormatPr defaultColWidth="9.33203125" defaultRowHeight="14.4"/>
  <cols>
    <col min="1" max="1" width="18.33203125" style="99" bestFit="1" customWidth="1"/>
    <col min="2" max="5" width="12.6640625" style="99" bestFit="1" customWidth="1"/>
    <col min="6" max="6" width="15.44140625" style="99" bestFit="1" customWidth="1"/>
    <col min="7" max="16384" width="9.33203125" style="99"/>
  </cols>
  <sheetData>
    <row r="1" spans="1:6" ht="216">
      <c r="A1" s="102" t="s">
        <v>2979</v>
      </c>
    </row>
    <row r="3" spans="1:6">
      <c r="A3" s="100" t="s">
        <v>435</v>
      </c>
      <c r="B3" t="s">
        <v>439</v>
      </c>
      <c r="C3" t="s">
        <v>440</v>
      </c>
      <c r="D3" t="s">
        <v>441</v>
      </c>
      <c r="E3" t="s">
        <v>442</v>
      </c>
      <c r="F3"/>
    </row>
    <row r="4" spans="1:6">
      <c r="A4" s="101" t="s">
        <v>437</v>
      </c>
      <c r="B4" s="35">
        <v>2545984.1226759288</v>
      </c>
      <c r="C4" s="35">
        <v>2821064.3131235405</v>
      </c>
      <c r="D4" s="35">
        <v>2666525.163278508</v>
      </c>
      <c r="E4" s="35">
        <v>2614518.9443086642</v>
      </c>
      <c r="F4"/>
    </row>
    <row r="5" spans="1:6">
      <c r="A5" s="101" t="s">
        <v>438</v>
      </c>
      <c r="B5" s="35">
        <v>2545984.1226759288</v>
      </c>
      <c r="C5" s="35">
        <v>2821064.3131235405</v>
      </c>
      <c r="D5" s="35">
        <v>2666525.163278508</v>
      </c>
      <c r="E5" s="35">
        <v>2614518.9443086642</v>
      </c>
      <c r="F5"/>
    </row>
  </sheetData>
  <printOptions horizontalCentered="1"/>
  <pageMargins left="0.5" right="0.5" top="0.75" bottom="0.5" header="0.5" footer="0.5"/>
  <pageSetup scale="75" pageOrder="overThenDown" orientation="landscape" cellComments="asDisplayed" r:id="rId2"/>
  <headerFooter>
    <oddHeader xml:space="preserve">&amp;RDEF’s Response to OPC POD 1 (1-26)
Q7
Page &amp;P of &amp;N
</oddHeader>
    <oddFooter>&amp;R20240025-OPCPOD1-00004283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D399C-38D6-45B4-9B16-91C4AA247A90}">
  <sheetPr codeName="Sheet14">
    <tabColor rgb="FF92D050"/>
  </sheetPr>
  <dimension ref="A1:X61"/>
  <sheetViews>
    <sheetView tabSelected="1" zoomScale="80" zoomScaleNormal="80" workbookViewId="0">
      <selection activeCell="D22" sqref="D22"/>
    </sheetView>
  </sheetViews>
  <sheetFormatPr defaultColWidth="10.6640625" defaultRowHeight="13.8"/>
  <cols>
    <col min="1" max="1" width="38.44140625" style="166" customWidth="1"/>
    <col min="2" max="2" width="1" style="166" customWidth="1"/>
    <col min="3" max="3" width="20.33203125" style="166" customWidth="1"/>
    <col min="4" max="4" width="3.109375" style="166" customWidth="1"/>
    <col min="5" max="5" width="67.109375" style="166" customWidth="1"/>
    <col min="6" max="6" width="20.6640625" style="166" customWidth="1"/>
    <col min="7" max="7" width="16.44140625" style="166" customWidth="1"/>
    <col min="8" max="8" width="19.109375" style="166" customWidth="1"/>
    <col min="9" max="9" width="21.44140625" style="166" customWidth="1"/>
    <col min="10" max="16384" width="10.6640625" style="166"/>
  </cols>
  <sheetData>
    <row r="1" spans="1:24">
      <c r="A1" s="162" t="s">
        <v>29</v>
      </c>
      <c r="B1" s="163"/>
      <c r="C1" s="163"/>
      <c r="D1" s="163"/>
      <c r="E1" s="164"/>
      <c r="F1" s="163"/>
      <c r="G1" s="165" t="s">
        <v>30</v>
      </c>
      <c r="H1" s="163"/>
      <c r="I1" s="163"/>
      <c r="J1" s="163"/>
      <c r="K1" s="163"/>
      <c r="W1" s="164"/>
    </row>
    <row r="2" spans="1:24">
      <c r="A2" s="162" t="s">
        <v>31</v>
      </c>
      <c r="B2" s="163"/>
      <c r="C2" s="163"/>
      <c r="D2" s="163"/>
      <c r="E2" s="164"/>
      <c r="F2" s="163"/>
      <c r="G2" s="163"/>
      <c r="H2" s="163"/>
      <c r="I2" s="163"/>
      <c r="J2" s="163"/>
      <c r="K2" s="163"/>
      <c r="W2" s="164"/>
    </row>
    <row r="3" spans="1:24">
      <c r="A3" s="167">
        <v>45261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</row>
    <row r="4" spans="1:24" ht="15" customHeight="1">
      <c r="G4" s="90"/>
    </row>
    <row r="5" spans="1:24" ht="15" customHeight="1">
      <c r="A5" s="168"/>
    </row>
    <row r="6" spans="1:24" ht="15" hidden="1" customHeight="1" thickBot="1">
      <c r="A6" s="169"/>
    </row>
    <row r="7" spans="1:24" ht="13.5" hidden="1" customHeight="1" thickBot="1">
      <c r="A7" s="254" t="s">
        <v>32</v>
      </c>
      <c r="B7" s="170" t="s">
        <v>33</v>
      </c>
      <c r="C7" s="171" t="s">
        <v>34</v>
      </c>
      <c r="D7" s="171" t="s">
        <v>35</v>
      </c>
      <c r="E7" s="171" t="s">
        <v>36</v>
      </c>
      <c r="F7" s="171" t="s">
        <v>37</v>
      </c>
      <c r="G7" s="172" t="s">
        <v>38</v>
      </c>
      <c r="H7" s="256" t="s">
        <v>39</v>
      </c>
      <c r="I7" s="257"/>
      <c r="J7" s="256" t="s">
        <v>40</v>
      </c>
      <c r="K7" s="257"/>
      <c r="L7" s="256" t="s">
        <v>41</v>
      </c>
      <c r="M7" s="258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</row>
    <row r="8" spans="1:24" ht="13.5" hidden="1" customHeight="1" thickBot="1">
      <c r="A8" s="255"/>
      <c r="B8" s="174" t="s">
        <v>42</v>
      </c>
      <c r="C8" s="175" t="s">
        <v>42</v>
      </c>
      <c r="D8" s="175" t="s">
        <v>43</v>
      </c>
      <c r="E8" s="175" t="s">
        <v>43</v>
      </c>
      <c r="F8" s="175" t="s">
        <v>44</v>
      </c>
      <c r="G8" s="176" t="s">
        <v>45</v>
      </c>
      <c r="H8" s="177" t="s">
        <v>46</v>
      </c>
      <c r="I8" s="178" t="s">
        <v>47</v>
      </c>
      <c r="J8" s="177" t="s">
        <v>46</v>
      </c>
      <c r="K8" s="178" t="s">
        <v>47</v>
      </c>
      <c r="L8" s="177" t="s">
        <v>46</v>
      </c>
      <c r="M8" s="178" t="s">
        <v>47</v>
      </c>
    </row>
    <row r="9" spans="1:24">
      <c r="A9" s="179" t="s">
        <v>48</v>
      </c>
      <c r="B9" s="180"/>
      <c r="C9" s="181"/>
      <c r="E9" s="179" t="s">
        <v>49</v>
      </c>
      <c r="F9" s="182"/>
      <c r="G9" s="173"/>
    </row>
    <row r="10" spans="1:24" ht="15" customHeight="1">
      <c r="A10" s="169"/>
      <c r="B10" s="169"/>
      <c r="C10" s="169"/>
    </row>
    <row r="11" spans="1:24">
      <c r="A11" s="183" t="s">
        <v>50</v>
      </c>
      <c r="B11" s="183"/>
      <c r="C11" s="184">
        <v>1418613471.5599999</v>
      </c>
      <c r="E11" s="169" t="s">
        <v>51</v>
      </c>
      <c r="F11" s="184">
        <v>1016433578.99</v>
      </c>
      <c r="G11" s="185"/>
    </row>
    <row r="12" spans="1:24">
      <c r="A12" s="183" t="s">
        <v>52</v>
      </c>
      <c r="B12" s="183"/>
      <c r="C12" s="184">
        <v>5734061.5599999996</v>
      </c>
      <c r="E12" s="169" t="s">
        <v>53</v>
      </c>
      <c r="F12" s="91">
        <v>0</v>
      </c>
      <c r="G12" s="185"/>
    </row>
    <row r="13" spans="1:24">
      <c r="A13" s="183" t="s">
        <v>54</v>
      </c>
      <c r="B13" s="183"/>
      <c r="C13" s="92">
        <v>260870434.72</v>
      </c>
      <c r="E13" s="169" t="s">
        <v>55</v>
      </c>
      <c r="F13" s="91">
        <v>-15073410.549999999</v>
      </c>
      <c r="G13" s="185"/>
    </row>
    <row r="14" spans="1:24">
      <c r="A14" s="186" t="s">
        <v>56</v>
      </c>
      <c r="B14" s="186"/>
      <c r="C14" s="187">
        <f>SUM(C11:C13)</f>
        <v>1685217967.8399999</v>
      </c>
      <c r="E14" s="169" t="s">
        <v>57</v>
      </c>
      <c r="F14" s="91">
        <v>1206429412.2999997</v>
      </c>
      <c r="G14" s="185"/>
    </row>
    <row r="15" spans="1:24">
      <c r="A15" s="183" t="s">
        <v>58</v>
      </c>
      <c r="B15" s="183"/>
      <c r="C15" s="169"/>
      <c r="E15" s="169" t="s">
        <v>59</v>
      </c>
      <c r="F15" s="91">
        <v>-89335891.74000001</v>
      </c>
      <c r="G15" s="185"/>
      <c r="H15" s="185"/>
    </row>
    <row r="16" spans="1:24">
      <c r="A16" s="188" t="s">
        <v>60</v>
      </c>
      <c r="B16" s="183"/>
      <c r="C16" s="184">
        <v>407764872.13</v>
      </c>
      <c r="E16" s="169" t="s">
        <v>61</v>
      </c>
      <c r="F16" s="91">
        <v>0</v>
      </c>
      <c r="G16" s="185"/>
    </row>
    <row r="17" spans="1:9" ht="14.4" thickBot="1">
      <c r="A17" s="183" t="s">
        <v>62</v>
      </c>
      <c r="B17" s="183"/>
      <c r="C17" s="36">
        <f>C14/C16</f>
        <v>4.1328179130220262</v>
      </c>
      <c r="E17" s="169" t="s">
        <v>63</v>
      </c>
      <c r="F17" s="91">
        <v>29589289.940000001</v>
      </c>
      <c r="G17" s="185"/>
    </row>
    <row r="18" spans="1:9" ht="14.4" thickTop="1">
      <c r="A18" s="169"/>
      <c r="B18" s="169"/>
      <c r="C18" s="169"/>
      <c r="E18" s="169" t="s">
        <v>64</v>
      </c>
      <c r="F18" s="92">
        <v>261120798.61999643</v>
      </c>
      <c r="G18" s="93"/>
      <c r="H18" s="189"/>
    </row>
    <row r="19" spans="1:9" ht="14.4" thickBot="1">
      <c r="A19" s="179" t="s">
        <v>65</v>
      </c>
      <c r="B19" s="180"/>
      <c r="C19" s="181"/>
      <c r="E19" s="169" t="s">
        <v>66</v>
      </c>
      <c r="F19" s="37">
        <f>SUM(F11:F18)</f>
        <v>2409163777.5599961</v>
      </c>
      <c r="G19" s="38"/>
    </row>
    <row r="20" spans="1:9" ht="15" customHeight="1" thickTop="1">
      <c r="A20" s="169"/>
      <c r="B20" s="169"/>
      <c r="C20" s="169"/>
      <c r="E20" s="169"/>
      <c r="F20" s="169"/>
      <c r="I20" s="190"/>
    </row>
    <row r="21" spans="1:9">
      <c r="A21" s="183" t="s">
        <v>50</v>
      </c>
      <c r="B21" s="169"/>
      <c r="C21" s="187">
        <f>C11</f>
        <v>1418613471.5599999</v>
      </c>
      <c r="E21" s="169" t="s">
        <v>67</v>
      </c>
      <c r="F21" s="169"/>
    </row>
    <row r="22" spans="1:9">
      <c r="A22" s="183" t="s">
        <v>68</v>
      </c>
      <c r="B22" s="169"/>
      <c r="C22" s="91">
        <v>-15073410.550000001</v>
      </c>
      <c r="E22" s="191" t="s">
        <v>69</v>
      </c>
      <c r="F22" s="39">
        <v>2529217004</v>
      </c>
    </row>
    <row r="23" spans="1:9">
      <c r="A23" s="183" t="s">
        <v>54</v>
      </c>
      <c r="B23" s="169"/>
      <c r="C23" s="192">
        <f>C13</f>
        <v>260870434.72</v>
      </c>
      <c r="E23" s="169"/>
      <c r="F23" s="169"/>
    </row>
    <row r="24" spans="1:9">
      <c r="A24" s="186" t="s">
        <v>56</v>
      </c>
      <c r="B24" s="169"/>
      <c r="C24" s="193">
        <f>SUM(C21:C23)</f>
        <v>1664410495.73</v>
      </c>
      <c r="E24" s="169" t="s">
        <v>70</v>
      </c>
      <c r="F24" s="194">
        <f>+F19/F22</f>
        <v>0.95253344167379173</v>
      </c>
    </row>
    <row r="25" spans="1:9">
      <c r="A25" s="183" t="s">
        <v>58</v>
      </c>
      <c r="B25" s="169"/>
      <c r="C25" s="169"/>
      <c r="E25" s="169" t="s">
        <v>2980</v>
      </c>
    </row>
    <row r="26" spans="1:9" ht="24">
      <c r="A26" s="188" t="s">
        <v>71</v>
      </c>
      <c r="B26" s="169"/>
      <c r="C26" s="195">
        <f>C16</f>
        <v>407764872.13</v>
      </c>
      <c r="F26" s="169"/>
    </row>
    <row r="27" spans="1:9" ht="14.4" thickBot="1">
      <c r="A27" s="183" t="s">
        <v>72</v>
      </c>
      <c r="B27" s="169"/>
      <c r="C27" s="36">
        <f>C24/C26</f>
        <v>4.0817897996847741</v>
      </c>
      <c r="F27" s="169"/>
    </row>
    <row r="28" spans="1:9" ht="14.4" thickTop="1">
      <c r="A28" s="169"/>
      <c r="B28" s="169"/>
      <c r="C28" s="169"/>
      <c r="E28" s="196" t="s">
        <v>73</v>
      </c>
      <c r="F28" s="169"/>
    </row>
    <row r="29" spans="1:9">
      <c r="A29" s="196" t="s">
        <v>74</v>
      </c>
      <c r="B29" s="169"/>
      <c r="C29" s="169"/>
      <c r="E29" s="179" t="s">
        <v>75</v>
      </c>
      <c r="F29" s="181"/>
    </row>
    <row r="30" spans="1:9">
      <c r="A30" s="197" t="s">
        <v>76</v>
      </c>
      <c r="B30" s="181"/>
      <c r="C30" s="181"/>
      <c r="E30" s="169"/>
      <c r="F30" s="169"/>
    </row>
    <row r="31" spans="1:9">
      <c r="A31" s="169"/>
      <c r="B31" s="169"/>
      <c r="C31" s="169"/>
      <c r="E31" s="169" t="s">
        <v>77</v>
      </c>
      <c r="F31" s="187">
        <v>8128295757.8003397</v>
      </c>
    </row>
    <row r="32" spans="1:9">
      <c r="A32" s="169" t="s">
        <v>78</v>
      </c>
      <c r="B32" s="169"/>
      <c r="C32" s="184">
        <f>C12</f>
        <v>5734061.5599999996</v>
      </c>
      <c r="E32" s="183" t="s">
        <v>79</v>
      </c>
      <c r="F32" s="187">
        <v>6879093833.6403847</v>
      </c>
    </row>
    <row r="33" spans="1:11">
      <c r="A33" s="169" t="s">
        <v>80</v>
      </c>
      <c r="B33" s="169"/>
      <c r="C33" s="198">
        <v>0.74655000000000005</v>
      </c>
      <c r="E33" s="183" t="s">
        <v>81</v>
      </c>
      <c r="F33" s="187">
        <v>341874282.18039036</v>
      </c>
    </row>
    <row r="34" spans="1:11" ht="14.4" thickBot="1">
      <c r="A34" s="169" t="s">
        <v>82</v>
      </c>
      <c r="B34" s="169"/>
      <c r="C34" s="184">
        <f>+C32*C33</f>
        <v>4280763.6576180002</v>
      </c>
      <c r="E34" s="183" t="s">
        <v>56</v>
      </c>
      <c r="F34" s="199">
        <f>SUM(F31:F33)</f>
        <v>15349263873.621113</v>
      </c>
    </row>
    <row r="35" spans="1:11" ht="14.4" thickTop="1">
      <c r="A35" s="169" t="s">
        <v>83</v>
      </c>
      <c r="B35" s="169"/>
      <c r="C35" s="195">
        <f>-C22</f>
        <v>15073410.550000001</v>
      </c>
      <c r="F35" s="169"/>
    </row>
    <row r="36" spans="1:11">
      <c r="A36" s="169" t="s">
        <v>56</v>
      </c>
      <c r="B36" s="169"/>
      <c r="C36" s="184">
        <f>+C35+C34</f>
        <v>19354174.207618002</v>
      </c>
      <c r="E36" s="183"/>
      <c r="F36" s="169"/>
    </row>
    <row r="37" spans="1:11">
      <c r="A37" s="169" t="s">
        <v>84</v>
      </c>
      <c r="B37" s="169"/>
      <c r="C37" s="169"/>
      <c r="E37" s="183" t="s">
        <v>85</v>
      </c>
      <c r="F37" s="200">
        <f>F32/F34</f>
        <v>0.44817092795327046</v>
      </c>
    </row>
    <row r="38" spans="1:11">
      <c r="A38" s="169" t="s">
        <v>86</v>
      </c>
      <c r="B38" s="169"/>
      <c r="C38" s="195">
        <v>1016433578.99</v>
      </c>
      <c r="E38" s="183" t="s">
        <v>87</v>
      </c>
      <c r="F38" s="201">
        <f>F33/F34</f>
        <v>2.2273008334160412E-2</v>
      </c>
    </row>
    <row r="39" spans="1:11">
      <c r="A39" s="169" t="s">
        <v>88</v>
      </c>
      <c r="B39" s="169"/>
      <c r="C39" s="169"/>
      <c r="E39" s="183"/>
      <c r="F39" s="169"/>
    </row>
    <row r="40" spans="1:11" ht="14.4" thickBot="1">
      <c r="A40" s="169" t="s">
        <v>51</v>
      </c>
      <c r="B40" s="169"/>
      <c r="C40" s="202">
        <f>C36/C38</f>
        <v>1.9041258187130802E-2</v>
      </c>
      <c r="E40" s="169"/>
      <c r="F40" s="169"/>
    </row>
    <row r="41" spans="1:11" ht="14.4" thickTop="1">
      <c r="A41" s="169"/>
      <c r="B41" s="169"/>
      <c r="C41" s="169"/>
      <c r="E41" s="196" t="s">
        <v>89</v>
      </c>
      <c r="F41" s="169"/>
    </row>
    <row r="42" spans="1:11">
      <c r="A42" s="169"/>
      <c r="B42" s="169"/>
      <c r="C42" s="169"/>
      <c r="E42" s="203" t="s">
        <v>90</v>
      </c>
      <c r="F42" s="169"/>
    </row>
    <row r="43" spans="1:11">
      <c r="A43" s="169"/>
      <c r="B43" s="169"/>
      <c r="C43" s="169"/>
      <c r="E43" s="179" t="s">
        <v>91</v>
      </c>
      <c r="F43" s="204" t="s">
        <v>92</v>
      </c>
      <c r="G43" s="204" t="s">
        <v>93</v>
      </c>
      <c r="K43" s="166" t="s">
        <v>94</v>
      </c>
    </row>
    <row r="44" spans="1:11">
      <c r="A44" s="169"/>
      <c r="B44" s="169"/>
      <c r="C44" s="169"/>
      <c r="E44" s="169" t="s">
        <v>95</v>
      </c>
      <c r="F44" s="204"/>
      <c r="G44" s="204"/>
      <c r="K44" s="166" t="s">
        <v>94</v>
      </c>
    </row>
    <row r="45" spans="1:11">
      <c r="A45" s="169"/>
      <c r="B45" s="169"/>
      <c r="C45" s="169"/>
      <c r="E45" s="186" t="s">
        <v>96</v>
      </c>
      <c r="F45" s="205">
        <v>6.366094033743018E-2</v>
      </c>
      <c r="G45" s="205">
        <v>6.5936748321585706E-2</v>
      </c>
      <c r="K45" s="166" t="s">
        <v>94</v>
      </c>
    </row>
    <row r="46" spans="1:11">
      <c r="A46" s="169"/>
      <c r="B46" s="169"/>
      <c r="C46" s="169"/>
      <c r="E46" s="169" t="s">
        <v>97</v>
      </c>
      <c r="F46" s="206"/>
      <c r="G46" s="206"/>
    </row>
    <row r="47" spans="1:11">
      <c r="A47" s="169"/>
      <c r="B47" s="169"/>
      <c r="C47" s="169"/>
      <c r="E47" s="183"/>
      <c r="F47" s="206"/>
      <c r="G47" s="206"/>
    </row>
    <row r="48" spans="1:11">
      <c r="A48" s="169"/>
      <c r="B48" s="169"/>
      <c r="C48" s="169"/>
      <c r="E48" s="186" t="s">
        <v>98</v>
      </c>
      <c r="F48" s="207">
        <v>1.7363254994569425E-2</v>
      </c>
      <c r="G48" s="207">
        <v>1.7363254994569425E-2</v>
      </c>
      <c r="K48" s="166" t="s">
        <v>94</v>
      </c>
    </row>
    <row r="49" spans="1:11">
      <c r="A49" s="169"/>
      <c r="B49" s="169"/>
      <c r="C49" s="169"/>
      <c r="E49" s="186" t="s">
        <v>99</v>
      </c>
      <c r="F49" s="208">
        <v>9.6860468744732549E-4</v>
      </c>
      <c r="G49" s="208">
        <v>9.6860468744732549E-4</v>
      </c>
      <c r="K49" s="166" t="s">
        <v>94</v>
      </c>
    </row>
    <row r="50" spans="1:11" ht="15.75" customHeight="1">
      <c r="A50" s="169"/>
      <c r="B50" s="169"/>
      <c r="C50" s="169"/>
      <c r="E50" s="186" t="s">
        <v>100</v>
      </c>
      <c r="F50" s="207">
        <v>2.1883800281998695E-4</v>
      </c>
      <c r="G50" s="207">
        <v>2.1883800281998695E-4</v>
      </c>
      <c r="K50" s="166" t="s">
        <v>94</v>
      </c>
    </row>
    <row r="51" spans="1:11">
      <c r="A51" s="169"/>
      <c r="B51" s="169"/>
      <c r="C51" s="169"/>
      <c r="E51" s="186" t="s">
        <v>59</v>
      </c>
      <c r="F51" s="207"/>
      <c r="G51" s="207"/>
    </row>
    <row r="52" spans="1:11">
      <c r="A52" s="169"/>
      <c r="B52" s="169"/>
      <c r="C52" s="169"/>
      <c r="E52" s="186" t="s">
        <v>61</v>
      </c>
      <c r="F52" s="207">
        <v>7.9454902684022056E-4</v>
      </c>
      <c r="G52" s="207">
        <v>7.9454902684022056E-4</v>
      </c>
      <c r="K52" s="166" t="s">
        <v>94</v>
      </c>
    </row>
    <row r="53" spans="1:11">
      <c r="E53" s="186" t="s">
        <v>101</v>
      </c>
      <c r="F53" s="207"/>
      <c r="G53" s="207"/>
    </row>
    <row r="54" spans="1:11">
      <c r="E54" s="169" t="s">
        <v>82</v>
      </c>
      <c r="F54" s="209">
        <f>SUM(F48:F53)</f>
        <v>1.9345246711676957E-2</v>
      </c>
      <c r="G54" s="209">
        <f>SUM(G48:G53)</f>
        <v>1.9345246711676957E-2</v>
      </c>
    </row>
    <row r="55" spans="1:11">
      <c r="E55" s="169"/>
      <c r="F55" s="169"/>
      <c r="G55" s="169"/>
    </row>
    <row r="56" spans="1:11">
      <c r="E56" s="169" t="s">
        <v>56</v>
      </c>
      <c r="F56" s="207">
        <f>F45-F54</f>
        <v>4.4315693625753223E-2</v>
      </c>
      <c r="G56" s="207">
        <f>G45-G54</f>
        <v>4.6591501609908749E-2</v>
      </c>
    </row>
    <row r="57" spans="1:11">
      <c r="E57" s="169"/>
      <c r="F57" s="169"/>
      <c r="G57" s="169"/>
    </row>
    <row r="58" spans="1:11">
      <c r="E58" s="169" t="s">
        <v>102</v>
      </c>
      <c r="F58" s="205">
        <v>0.44577168125732747</v>
      </c>
      <c r="G58" s="205">
        <v>0.44577168125732747</v>
      </c>
    </row>
    <row r="59" spans="1:11">
      <c r="E59" s="169"/>
      <c r="F59" s="169"/>
      <c r="G59" s="169"/>
    </row>
    <row r="60" spans="1:11" ht="14.4" thickBot="1">
      <c r="E60" s="168" t="s">
        <v>103</v>
      </c>
      <c r="F60" s="202">
        <f>F56/F58</f>
        <v>9.9413434026939487E-2</v>
      </c>
      <c r="G60" s="202">
        <f>(G56/G58)</f>
        <v>0.10451875605577825</v>
      </c>
    </row>
    <row r="61" spans="1:11" ht="14.4" thickTop="1"/>
  </sheetData>
  <mergeCells count="4">
    <mergeCell ref="A7:A8"/>
    <mergeCell ref="H7:I7"/>
    <mergeCell ref="J7:K7"/>
    <mergeCell ref="L7:M7"/>
  </mergeCells>
  <printOptions horizontalCentered="1"/>
  <pageMargins left="0.5" right="0.5" top="0.75" bottom="0.5" header="0.5" footer="0.5"/>
  <pageSetup scale="75" pageOrder="overThenDown" orientation="landscape" cellComments="asDisplayed" r:id="rId1"/>
  <headerFooter>
    <oddHeader xml:space="preserve">&amp;RDEF’s Response to OPC POD 1 (1-26)
Q7
Page &amp;P of &amp;N
</oddHeader>
    <oddFooter>&amp;R20240025-OPCPOD1-00004283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f9b4577-d510-4d0a-9b77-58a7ce050573">
      <Terms xmlns="http://schemas.microsoft.com/office/infopath/2007/PartnerControls"/>
    </lcf76f155ced4ddcb4097134ff3c332f>
    <TaxCatchAll xmlns="fb449c68-7da9-4414-a7d8-785e223757ce" xsi:nil="true"/>
    <Comments xmlns="1f9b4577-d510-4d0a-9b77-58a7ce05057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EAD043515EE408A808D1623B876BF" ma:contentTypeVersion="16" ma:contentTypeDescription="Create a new document." ma:contentTypeScope="" ma:versionID="4c362b19ee3327833c3f56f132cf66b6">
  <xsd:schema xmlns:xsd="http://www.w3.org/2001/XMLSchema" xmlns:xs="http://www.w3.org/2001/XMLSchema" xmlns:p="http://schemas.microsoft.com/office/2006/metadata/properties" xmlns:ns2="1f9b4577-d510-4d0a-9b77-58a7ce050573" xmlns:ns3="cb0cb807-e4cb-4197-a0a9-ff4221d065c9" xmlns:ns4="fb449c68-7da9-4414-a7d8-785e223757ce" targetNamespace="http://schemas.microsoft.com/office/2006/metadata/properties" ma:root="true" ma:fieldsID="19f4afdcdad0360863ada656c772d039" ns2:_="" ns3:_="" ns4:_="">
    <xsd:import namespace="1f9b4577-d510-4d0a-9b77-58a7ce050573"/>
    <xsd:import namespace="cb0cb807-e4cb-4197-a0a9-ff4221d065c9"/>
    <xsd:import namespace="fb449c68-7da9-4414-a7d8-785e223757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Comment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9b4577-d510-4d0a-9b77-58a7ce0505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cf6a659c-b33e-46f9-a878-2211c7a73f6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Comments" ma:index="22" nillable="true" ma:displayName="Comments" ma:format="Dropdown" ma:internalName="Comments">
      <xsd:simpleType>
        <xsd:restriction base="dms:Text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0cb807-e4cb-4197-a0a9-ff4221d065c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449c68-7da9-4414-a7d8-785e223757c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6767940-a93d-42dc-ba06-3854c77682a6}" ma:internalName="TaxCatchAll" ma:showField="CatchAllData" ma:web="cb0cb807-e4cb-4197-a0a9-ff4221d065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BC8EDFC-8065-4E1E-A123-D20EA54990EF}">
  <ds:schemaRefs>
    <ds:schemaRef ds:uri="http://schemas.microsoft.com/office/2006/metadata/properties"/>
    <ds:schemaRef ds:uri="http://schemas.microsoft.com/office/infopath/2007/PartnerControls"/>
    <ds:schemaRef ds:uri="1f9b4577-d510-4d0a-9b77-58a7ce050573"/>
    <ds:schemaRef ds:uri="fb449c68-7da9-4414-a7d8-785e223757ce"/>
  </ds:schemaRefs>
</ds:datastoreItem>
</file>

<file path=customXml/itemProps2.xml><?xml version="1.0" encoding="utf-8"?>
<ds:datastoreItem xmlns:ds="http://schemas.openxmlformats.org/officeDocument/2006/customXml" ds:itemID="{2D301AA6-7EA1-4FE1-A447-7CA1E99BE8F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65FB515-0034-4252-A9ED-94BD122895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9b4577-d510-4d0a-9b77-58a7ce050573"/>
    <ds:schemaRef ds:uri="cb0cb807-e4cb-4197-a0a9-ff4221d065c9"/>
    <ds:schemaRef ds:uri="fb449c68-7da9-4414-a7d8-785e223757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8</vt:i4>
      </vt:variant>
    </vt:vector>
  </HeadingPairs>
  <TitlesOfParts>
    <vt:vector size="22" baseType="lpstr">
      <vt:lpstr>D-9</vt:lpstr>
      <vt:lpstr>Support --&gt;</vt:lpstr>
      <vt:lpstr>Calculations</vt:lpstr>
      <vt:lpstr>Dec Surv - FERC IS - 4 - 12 Mo</vt:lpstr>
      <vt:lpstr>REG FL  FERC IS - 4</vt:lpstr>
      <vt:lpstr>Working Cap - 2</vt:lpstr>
      <vt:lpstr>B2 CWIP Pivot</vt:lpstr>
      <vt:lpstr>Cash &amp; Overheads Pivot</vt:lpstr>
      <vt:lpstr>Surv Sch 5 (2023)</vt:lpstr>
      <vt:lpstr>MFR A-1 2027</vt:lpstr>
      <vt:lpstr>MFR A-1 2026</vt:lpstr>
      <vt:lpstr>MFR A-1 2025</vt:lpstr>
      <vt:lpstr>Surv Sch 4(2023)</vt:lpstr>
      <vt:lpstr>Surv Sch 4(2023)Proposed</vt:lpstr>
      <vt:lpstr>'D-9'!Print_Area</vt:lpstr>
      <vt:lpstr>'Dec Surv - FERC IS - 4 - 12 Mo'!Print_Area</vt:lpstr>
      <vt:lpstr>'MFR A-1 2025'!Print_Area</vt:lpstr>
      <vt:lpstr>'MFR A-1 2026'!Print_Area</vt:lpstr>
      <vt:lpstr>'MFR A-1 2027'!Print_Area</vt:lpstr>
      <vt:lpstr>'Surv Sch 4(2023)'!Print_Area</vt:lpstr>
      <vt:lpstr>'Surv Sch 4(2023)Proposed'!Print_Area</vt:lpstr>
      <vt:lpstr>'Surv Sch 5 (2023)'!Print_Area</vt:lpstr>
    </vt:vector>
  </TitlesOfParts>
  <Manager/>
  <Company>Duke Energy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Wentz, Cheryl A</dc:creator>
  <cp:keywords/>
  <dc:description/>
  <cp:lastModifiedBy>Hampton, Monique</cp:lastModifiedBy>
  <cp:revision/>
  <cp:lastPrinted>2024-04-14T20:47:34Z</cp:lastPrinted>
  <dcterms:created xsi:type="dcterms:W3CDTF">2019-12-18T19:26:31Z</dcterms:created>
  <dcterms:modified xsi:type="dcterms:W3CDTF">2024-04-14T20:47:39Z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0x0101000F4EAD043515EE408A808D1623B876BF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MediaServiceImageTags">
    <vt:lpwstr/>
  </property>
</Properties>
</file>